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o" sheetId="1" state="visible" r:id="rId3"/>
    <sheet name="Cadastro_SKU" sheetId="2" state="visible" r:id="rId4"/>
    <sheet name="Listas_Apoio" sheetId="3" state="visible" r:id="rId5"/>
    <sheet name="Instruções" sheetId="4" state="visible" r:id="rId6"/>
  </sheets>
  <definedNames>
    <definedName function="false" hidden="true" localSheetId="2" name="_xlnm._FilterDatabase" vbProcedure="false">Listas_Apoio!$A$1:$G$101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<sst xmlns="http://schemas.openxmlformats.org/spreadsheetml/2006/main" count="254" uniqueCount="172">
  <si>
    <t xml:space="preserve">Dashboard de Cadastro SKU</t>
  </si>
  <si>
    <t xml:space="preserve">Atualizado em</t>
  </si>
  <si>
    <t xml:space="preserve">SKUs cadastrados</t>
  </si>
  <si>
    <t xml:space="preserve">SKUs ativos</t>
  </si>
  <si>
    <t xml:space="preserve">Prontos para publicar</t>
  </si>
  <si>
    <t xml:space="preserve">SKUs com alertas</t>
  </si>
  <si>
    <t xml:space="preserve">Completude média</t>
  </si>
  <si>
    <t xml:space="preserve">Margem média dos ativos</t>
  </si>
  <si>
    <t xml:space="preserve">Revisões pendentes</t>
  </si>
  <si>
    <t xml:space="preserve">Preço menor ou igual ao custo</t>
  </si>
  <si>
    <t xml:space="preserve">Status do cadastro</t>
  </si>
  <si>
    <t xml:space="preserve">Quantidade</t>
  </si>
  <si>
    <t xml:space="preserve">Prontidão operacional</t>
  </si>
  <si>
    <t xml:space="preserve">Ativo</t>
  </si>
  <si>
    <t xml:space="preserve">Pronto para publicar</t>
  </si>
  <si>
    <t xml:space="preserve">Rascunho</t>
  </si>
  <si>
    <t xml:space="preserve">Revisar</t>
  </si>
  <si>
    <t xml:space="preserve">Inativo</t>
  </si>
  <si>
    <t xml:space="preserve">Tipo de alerta</t>
  </si>
  <si>
    <t xml:space="preserve">SKUs afetados</t>
  </si>
  <si>
    <t xml:space="preserve">SKU duplicado</t>
  </si>
  <si>
    <t xml:space="preserve">EAN/GTIN duplicado</t>
  </si>
  <si>
    <t xml:space="preserve">EAN/GTIN inválido</t>
  </si>
  <si>
    <t xml:space="preserve">Campos obrigatórios incompletos</t>
  </si>
  <si>
    <t xml:space="preserve">SKU pai ausente</t>
  </si>
  <si>
    <t xml:space="preserve">SKU pai igual ao SKU</t>
  </si>
  <si>
    <t xml:space="preserve">SKU pai não localizado</t>
  </si>
  <si>
    <t xml:space="preserve">Margem abaixo do mínimo</t>
  </si>
  <si>
    <t xml:space="preserve">Imagem não aprovada</t>
  </si>
  <si>
    <t xml:space="preserve">Revisão pendente</t>
  </si>
  <si>
    <t xml:space="preserve">Data inconsistente</t>
  </si>
  <si>
    <t xml:space="preserve">SKU</t>
  </si>
  <si>
    <t xml:space="preserve">Nome do produto</t>
  </si>
  <si>
    <t xml:space="preserve">Categoria</t>
  </si>
  <si>
    <t xml:space="preserve">Subcategoria</t>
  </si>
  <si>
    <t xml:space="preserve">Marca</t>
  </si>
  <si>
    <t xml:space="preserve">Variação</t>
  </si>
  <si>
    <t xml:space="preserve">EAN/GTIN</t>
  </si>
  <si>
    <t xml:space="preserve">Tipo de produto</t>
  </si>
  <si>
    <t xml:space="preserve">SKU pai</t>
  </si>
  <si>
    <t xml:space="preserve">Unidade de venda</t>
  </si>
  <si>
    <t xml:space="preserve">Custo unitário</t>
  </si>
  <si>
    <t xml:space="preserve">Preço de venda</t>
  </si>
  <si>
    <t xml:space="preserve">Peso (kg)</t>
  </si>
  <si>
    <t xml:space="preserve">Altura (cm)</t>
  </si>
  <si>
    <t xml:space="preserve">Largura (cm)</t>
  </si>
  <si>
    <t xml:space="preserve">Comprimento (cm)</t>
  </si>
  <si>
    <t xml:space="preserve">Estoque mínimo</t>
  </si>
  <si>
    <t xml:space="preserve">Prazo de separação (dias)</t>
  </si>
  <si>
    <t xml:space="preserve">Canal principal</t>
  </si>
  <si>
    <t xml:space="preserve">Status da imagem</t>
  </si>
  <si>
    <t xml:space="preserve">Data de cadastro</t>
  </si>
  <si>
    <t xml:space="preserve">Última revisão</t>
  </si>
  <si>
    <t xml:space="preserve">Margem bruta (%)</t>
  </si>
  <si>
    <t xml:space="preserve">Volume (cm³)</t>
  </si>
  <si>
    <t xml:space="preserve">Completude (%)</t>
  </si>
  <si>
    <t xml:space="preserve">Prontidão</t>
  </si>
  <si>
    <t xml:space="preserve">Alertas</t>
  </si>
  <si>
    <t xml:space="preserve">LUM-AUR-001</t>
  </si>
  <si>
    <t xml:space="preserve">Luminária de Mesa Nuvem Aurora</t>
  </si>
  <si>
    <t xml:space="preserve">Casa e decoração</t>
  </si>
  <si>
    <t xml:space="preserve">Iluminação</t>
  </si>
  <si>
    <t xml:space="preserve">Aurora de Papel Fictícia</t>
  </si>
  <si>
    <t xml:space="preserve">Branco quente</t>
  </si>
  <si>
    <t xml:space="preserve">7890000001001</t>
  </si>
  <si>
    <t xml:space="preserve">Simples</t>
  </si>
  <si>
    <t xml:space="preserve">Unidade</t>
  </si>
  <si>
    <t xml:space="preserve">Loja virtual</t>
  </si>
  <si>
    <t xml:space="preserve">Aprovada</t>
  </si>
  <si>
    <t xml:space="preserve">CAN-BRI-001</t>
  </si>
  <si>
    <t xml:space="preserve">Caneca Térmica Brisa Mansa 350 ml</t>
  </si>
  <si>
    <t xml:space="preserve">Cozinha</t>
  </si>
  <si>
    <t xml:space="preserve">Cerâmica Brisa Fictícia</t>
  </si>
  <si>
    <t xml:space="preserve">Azul névoa</t>
  </si>
  <si>
    <t xml:space="preserve">7890000001002</t>
  </si>
  <si>
    <t xml:space="preserve">Marketplace Alfa</t>
  </si>
  <si>
    <t xml:space="preserve">CAM-ORB-BASE</t>
  </si>
  <si>
    <t xml:space="preserve">Camiseta Órbita — Modelo Base</t>
  </si>
  <si>
    <t xml:space="preserve">Moda e acessórios</t>
  </si>
  <si>
    <t xml:space="preserve">Camisetas</t>
  </si>
  <si>
    <t xml:space="preserve">Órbita Têxtil Fictícia</t>
  </si>
  <si>
    <t xml:space="preserve">Modelo base</t>
  </si>
  <si>
    <t xml:space="preserve">Pai de variações</t>
  </si>
  <si>
    <t xml:space="preserve">Todos os canais</t>
  </si>
  <si>
    <t xml:space="preserve">CAM-ORB-AZ-M</t>
  </si>
  <si>
    <t xml:space="preserve">Camiseta Órbita Azul M</t>
  </si>
  <si>
    <t xml:space="preserve">Azul / M</t>
  </si>
  <si>
    <t xml:space="preserve">7890000001004</t>
  </si>
  <si>
    <t xml:space="preserve">Com variação</t>
  </si>
  <si>
    <t xml:space="preserve">CAM-ORB-VD-G</t>
  </si>
  <si>
    <t xml:space="preserve">Camiseta Órbita Verde G</t>
  </si>
  <si>
    <t xml:space="preserve">Verde / G</t>
  </si>
  <si>
    <t xml:space="preserve">7890000001005</t>
  </si>
  <si>
    <t xml:space="preserve">CAM-ORB-BASE-X</t>
  </si>
  <si>
    <t xml:space="preserve">MOC-TRI-001</t>
  </si>
  <si>
    <t xml:space="preserve">Mochila Urbana Trilha Clara 20 L</t>
  </si>
  <si>
    <t xml:space="preserve">Esporte e lazer</t>
  </si>
  <si>
    <t xml:space="preserve">Mochilas</t>
  </si>
  <si>
    <t xml:space="preserve">Trilha Nômade Fictícia</t>
  </si>
  <si>
    <t xml:space="preserve">Grafite</t>
  </si>
  <si>
    <t xml:space="preserve">7890000001006</t>
  </si>
  <si>
    <t xml:space="preserve">Marketplace Beta</t>
  </si>
  <si>
    <t xml:space="preserve">VAS-VER-001</t>
  </si>
  <si>
    <t xml:space="preserve">Vaso Autoirrigável Gota Verde</t>
  </si>
  <si>
    <t xml:space="preserve">Jardim</t>
  </si>
  <si>
    <t xml:space="preserve">Vasos</t>
  </si>
  <si>
    <t xml:space="preserve">VerdeMimo Fictícia</t>
  </si>
  <si>
    <t xml:space="preserve">Terracota / M</t>
  </si>
  <si>
    <t xml:space="preserve">7890000001007</t>
  </si>
  <si>
    <t xml:space="preserve">Pendente</t>
  </si>
  <si>
    <t xml:space="preserve">CAD-LUA-001</t>
  </si>
  <si>
    <t xml:space="preserve">Caderno Pontilhado Lua Serena A5</t>
  </si>
  <si>
    <t xml:space="preserve">Papelaria</t>
  </si>
  <si>
    <t xml:space="preserve">Cadernos</t>
  </si>
  <si>
    <t xml:space="preserve">Lua Nova Papelaria Fictícia</t>
  </si>
  <si>
    <t xml:space="preserve">Capa lilás</t>
  </si>
  <si>
    <t xml:space="preserve">FON-NEX-001</t>
  </si>
  <si>
    <t xml:space="preserve">Fone sem Fio Nexo Pulsar</t>
  </si>
  <si>
    <t xml:space="preserve">Eletrônicos</t>
  </si>
  <si>
    <t xml:space="preserve">Áudio</t>
  </si>
  <si>
    <t xml:space="preserve">Nexo Som Fictícia</t>
  </si>
  <si>
    <t xml:space="preserve">Preto</t>
  </si>
  <si>
    <t xml:space="preserve">12345ABC</t>
  </si>
  <si>
    <t xml:space="preserve">KIT-DOCE-001</t>
  </si>
  <si>
    <t xml:space="preserve">Kit Confeitaria Céu de Açúcar</t>
  </si>
  <si>
    <t xml:space="preserve">Utensílios</t>
  </si>
  <si>
    <t xml:space="preserve">Kit com 6 peças</t>
  </si>
  <si>
    <t xml:space="preserve">Kit</t>
  </si>
  <si>
    <t xml:space="preserve">Categorias</t>
  </si>
  <si>
    <t xml:space="preserve">Marcas</t>
  </si>
  <si>
    <t xml:space="preserve">Tipos de produto</t>
  </si>
  <si>
    <t xml:space="preserve">Unidades de venda</t>
  </si>
  <si>
    <t xml:space="preserve">Canais</t>
  </si>
  <si>
    <t xml:space="preserve">Configuração</t>
  </si>
  <si>
    <t xml:space="preserve">Valor</t>
  </si>
  <si>
    <t xml:space="preserve">Dias para revisão</t>
  </si>
  <si>
    <t xml:space="preserve">Margem mínima de atenção</t>
  </si>
  <si>
    <t xml:space="preserve">Par</t>
  </si>
  <si>
    <t xml:space="preserve">Reprovada</t>
  </si>
  <si>
    <t xml:space="preserve">Ano mínimo para datas</t>
  </si>
  <si>
    <t xml:space="preserve">Caixa</t>
  </si>
  <si>
    <t xml:space="preserve">Pacote</t>
  </si>
  <si>
    <t xml:space="preserve">Alimentos e bebidas</t>
  </si>
  <si>
    <t xml:space="preserve">Pet</t>
  </si>
  <si>
    <t xml:space="preserve">Doce Horizonte Fictícia</t>
  </si>
  <si>
    <t xml:space="preserve">Pata Alegre Fictícia</t>
  </si>
  <si>
    <t xml:space="preserve">Viva Jogo Fictícia</t>
  </si>
  <si>
    <t xml:space="preserve">Como usar a Planilha Cadastro SKU</t>
  </si>
  <si>
    <t xml:space="preserve">Finalidade</t>
  </si>
  <si>
    <t xml:space="preserve">Esta planilha centraliza atributos comerciais e logísticos dos SKUs e identifica pendências antes da publicação em loja virtual ou marketplace.</t>
  </si>
  <si>
    <t xml:space="preserve">Fluxo recomendado</t>
  </si>
  <si>
    <t xml:space="preserve">1. Atualize categorias, marcas e canais na aba Listas_Apoio, se necessário.</t>
  </si>
  <si>
    <t xml:space="preserve">2. Na aba Cadastro_SKU, use uma linha por SKU.</t>
  </si>
  <si>
    <t xml:space="preserve">3. Não edite as colunas cinza, pois elas contêm fórmulas.</t>
  </si>
  <si>
    <t xml:space="preserve">4. Para produtos com variações, cadastre primeiro o SKU do tipo Pai de variações.</t>
  </si>
  <si>
    <t xml:space="preserve">5. Informe o código do pai na coluna SKU pai de cada variação.</t>
  </si>
  <si>
    <t xml:space="preserve">6. Revise as colunas Completude, Prontidão e Alertas.</t>
  </si>
  <si>
    <t xml:space="preserve">7. Use os filtros para localizar SKUs com o status Revisar.</t>
  </si>
  <si>
    <t xml:space="preserve">8. Consulte o Resumo para acompanhar o volume e os principais problemas.</t>
  </si>
  <si>
    <t xml:space="preserve">Significado das cores</t>
  </si>
  <si>
    <t xml:space="preserve">• Amarelo-claro: campo de entrada ou item que precisa de atenção.</t>
  </si>
  <si>
    <t xml:space="preserve">• Verde-claro: SKU pronto nos critérios internos da planilha.</t>
  </si>
  <si>
    <t xml:space="preserve">• Vermelho-claro: erro ou alerta que deve ser revisado.</t>
  </si>
  <si>
    <t xml:space="preserve">• Cinza-claro: fórmula ou item inativo.</t>
  </si>
  <si>
    <t xml:space="preserve">Regras importantes</t>
  </si>
  <si>
    <t xml:space="preserve">• O SKU deve ser único e não pode conter espaços.</t>
  </si>
  <si>
    <t xml:space="preserve">• O EAN/GTIN é opcional, mas, quando informado, deve conter somente números e ter 8, 12, 13 ou 14 dígitos.</t>
  </si>
  <si>
    <t xml:space="preserve">• A planilha não calcula nem valida o dígito verificador do EAN/GTIN.</t>
  </si>
  <si>
    <t xml:space="preserve">• A última revisão em branco ou anterior ao limite configurado gera alerta.</t>
  </si>
  <si>
    <t xml:space="preserve">• Um SKU ativo com imagem diferente de Aprovada gera alerta.</t>
  </si>
  <si>
    <t xml:space="preserve">• Os exemplos são inteiramente fictícios e incluem erros intencionais para demonstrar os controles.</t>
  </si>
  <si>
    <t xml:space="preserve">• A prontidão exibida não publica produtos nem substitui a revisão dos requisitos específicos de cada canal.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</si>
</sst>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0"/>
    <numFmt numFmtId="167" formatCode="0.0%"/>
    <numFmt numFmtId="168" formatCode="@"/>
    <numFmt numFmtId="169" formatCode="&quot;R$ &quot;#,##0.00"/>
    <numFmt numFmtId="170" formatCode="0.00"/>
    <numFmt numFmtId="171" formatCode="#,##0.00"/>
    <numFmt numFmtId="172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ptos Display"/>
      <family val="0"/>
      <charset val="1"/>
    </font>
    <font>
      <b val="true"/>
      <sz val="10"/>
      <color rgb="FF17372E"/>
      <name val="Aptos"/>
      <family val="0"/>
      <charset val="1"/>
    </font>
    <font>
      <sz val="10"/>
      <color rgb="FF17372E"/>
      <name val="Aptos"/>
      <family val="0"/>
      <charset val="1"/>
    </font>
    <font>
      <b val="true"/>
      <sz val="10"/>
      <color rgb="FFFFFFFF"/>
      <name val="Aptos"/>
      <family val="0"/>
      <charset val="1"/>
    </font>
    <font>
      <b val="true"/>
      <sz val="17"/>
      <color rgb="FF2D6A57"/>
      <name val="Aptos Display"/>
      <family val="0"/>
      <charset val="1"/>
    </font>
    <font>
      <b val="true"/>
      <sz val="17"/>
      <color rgb="FFB7473A"/>
      <name val="Aptos Display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ptos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372E"/>
        <bgColor rgb="FF003300"/>
      </patternFill>
    </fill>
    <fill>
      <patternFill patternType="solid">
        <fgColor rgb="FFFFFFFF"/>
        <bgColor rgb="FFF6F0E4"/>
      </patternFill>
    </fill>
    <fill>
      <patternFill patternType="solid">
        <fgColor rgb="FFC65D32"/>
        <bgColor rgb="FFC0504D"/>
      </patternFill>
    </fill>
    <fill>
      <patternFill patternType="solid">
        <fgColor rgb="FFF6F0E4"/>
        <bgColor rgb="FFFFF1C9"/>
      </patternFill>
    </fill>
    <fill>
      <patternFill patternType="solid">
        <fgColor rgb="FFFFF1C9"/>
        <bgColor rgb="FFF6F0E4"/>
      </patternFill>
    </fill>
    <fill>
      <patternFill patternType="solid">
        <fgColor rgb="FFE7E4DD"/>
        <bgColor rgb="FFD9EAD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>
        <color rgb="FF17372E"/>
      </left>
      <right style="medium">
        <color rgb="FF17372E"/>
      </right>
      <top style="thin">
        <color rgb="FFD8D0C1"/>
      </top>
      <bottom style="thin">
        <color rgb="FFD8D0C1"/>
      </bottom>
      <diagonal/>
    </border>
    <border diagonalUp="false" diagonalDown="false">
      <left style="thin">
        <color rgb="FFD8D0C1"/>
      </left>
      <right style="thin">
        <color rgb="FFD8D0C1"/>
      </right>
      <top style="thin">
        <color rgb="FFD8D0C1"/>
      </top>
      <bottom style="thin">
        <color rgb="FFD8D0C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6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6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ont>
        <name val="Aptos"/>
        <charset val="1"/>
        <family val="0"/>
        <b val="1"/>
        <color rgb="FF8E2F26"/>
        <sz val="10"/>
      </font>
      <fill>
        <patternFill>
          <bgColor rgb="FFF4CCCC"/>
        </patternFill>
      </fill>
    </dxf>
    <dxf>
      <font>
        <name val="Aptos"/>
        <charset val="1"/>
        <family val="0"/>
        <color rgb="FF777777"/>
        <sz val="10"/>
      </font>
    </dxf>
    <dxf>
      <fill>
        <patternFill patternType="solid">
          <fgColor rgb="FF17372E"/>
          <bgColor rgb="FF000000"/>
        </patternFill>
      </fill>
    </dxf>
    <dxf>
      <fill>
        <patternFill patternType="solid">
          <fgColor rgb="FFFFF1C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8E2F26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E7E4DD"/>
          <bgColor rgb="FF000000"/>
        </patternFill>
      </fill>
    </dxf>
    <dxf>
      <fill>
        <patternFill patternType="solid">
          <fgColor rgb="FFD9EAD3"/>
          <bgColor rgb="FF000000"/>
        </patternFill>
      </fill>
    </dxf>
    <dxf>
      <fill>
        <patternFill patternType="solid">
          <fgColor rgb="FF2D6A57"/>
          <bgColor rgb="FF000000"/>
        </patternFill>
      </fill>
    </dxf>
    <dxf>
      <font>
        <name val="Aptos"/>
        <charset val="1"/>
        <family val="0"/>
        <b val="1"/>
        <color rgb="FF8E2F26"/>
        <sz val="10"/>
      </font>
      <fill>
        <patternFill>
          <bgColor rgb="FFFCE4D6"/>
        </patternFill>
      </fill>
    </dxf>
    <dxf>
      <font>
        <name val="Aptos"/>
        <charset val="1"/>
        <family val="0"/>
        <color rgb="FF17372E"/>
        <sz val="10"/>
      </font>
      <fill>
        <patternFill>
          <bgColor rgb="FFFFF1C9"/>
        </patternFill>
      </fill>
    </dxf>
    <dxf>
      <font>
        <name val="Aptos"/>
        <charset val="1"/>
        <family val="0"/>
        <b val="1"/>
        <color rgb="FF2D6A57"/>
        <sz val="10"/>
      </font>
      <fill>
        <patternFill>
          <bgColor rgb="FFD9EAD3"/>
        </patternFill>
      </fill>
    </dxf>
    <dxf>
      <font>
        <name val="Aptos"/>
        <charset val="1"/>
        <family val="0"/>
        <b val="1"/>
        <color rgb="FF17372E"/>
        <sz val="10"/>
      </font>
      <fill>
        <patternFill>
          <bgColor rgb="FFFFF1C9"/>
        </patternFill>
      </fill>
    </dxf>
    <dxf>
      <font>
        <name val="Aptos"/>
        <charset val="1"/>
        <family val="0"/>
        <color rgb="FF777777"/>
        <sz val="10"/>
      </font>
      <fill>
        <patternFill>
          <bgColor rgb="FFE7E4DD"/>
        </patternFill>
      </fill>
    </dxf>
    <dxf>
      <fill>
        <patternFill patternType="solid">
          <fgColor rgb="FFF6F0E4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D6A57"/>
      <rgbColor rgb="FFD8D0C1"/>
      <rgbColor rgb="FF878787"/>
      <rgbColor rgb="FF9999FF"/>
      <rgbColor rgb="FFB7473A"/>
      <rgbColor rgb="FFFFF1C9"/>
      <rgbColor rgb="FFF6F0E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4DD"/>
      <rgbColor rgb="FFD9EAD3"/>
      <rgbColor rgb="FFFCE4D6"/>
      <rgbColor rgb="FF99CCFF"/>
      <rgbColor rgb="FFFF99CC"/>
      <rgbColor rgb="FFCC99FF"/>
      <rgbColor rgb="FFF4CCCC"/>
      <rgbColor rgb="FF4F81BD"/>
      <rgbColor rgb="FF33CCCC"/>
      <rgbColor rgb="FF9BBB59"/>
      <rgbColor rgb="FFFFCC00"/>
      <rgbColor rgb="FFFF9900"/>
      <rgbColor rgb="FFC65D32"/>
      <rgbColor rgb="FF777777"/>
      <rgbColor rgb="FF8B857A"/>
      <rgbColor rgb="FF003366"/>
      <rgbColor rgb="FF339966"/>
      <rgbColor rgb="FF003300"/>
      <rgbColor rgb="FF333300"/>
      <rgbColor rgb="FF8E2F26"/>
      <rgbColor rgb="FFC0504D"/>
      <rgbColor rgb="FF333399"/>
      <rgbColor rgb="FF1737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SKUs por status do cadastro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Resumo!B11</c:f>
              <c:strCache>
                <c:ptCount val="1"/>
                <c:pt idx="0">
                  <c:v>Quantidade</c:v>
                </c:pt>
              </c:strCache>
            </c:strRef>
          </c:tx>
          <c:spPr>
            <a:solidFill>
              <a:srgbClr val="2d6a57"/>
            </a:solidFill>
            <a:ln w="0">
              <a:solidFill>
                <a:srgbClr val="17372e"/>
              </a:solidFill>
            </a:ln>
          </c:spPr>
          <c:invertIfNegative val="0"/>
          <c:dLbls>
            <c:numFmt formatCode="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Resumo!$A$12:$A$14</c:f>
              <c:strCache>
                <c:ptCount val="3"/>
                <c:pt idx="0">
                  <c:v>Ativo</c:v>
                </c:pt>
                <c:pt idx="1">
                  <c:v>Rascunho</c:v>
                </c:pt>
                <c:pt idx="2">
                  <c:v>Inativo</c:v>
                </c:pt>
              </c:strCache>
            </c:strRef>
          </c:cat>
          <c:val>
            <c:numRef>
              <c:f>Resumo!$B$12:$B$14</c:f>
              <c:numCache>
                <c:formatCode>0</c:formatCode>
                <c:ptCount val="3"/>
                <c:pt idx="0">
                  <c:v>8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</c:ser>
        <c:gapWidth val="150"/>
        <c:overlap val="0"/>
        <c:axId val="99586447"/>
        <c:axId val="30726312"/>
      </c:barChart>
      <c:catAx>
        <c:axId val="99586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726312"/>
        <c:crosses val="autoZero"/>
        <c:auto val="1"/>
        <c:lblAlgn val="ctr"/>
        <c:lblOffset val="100"/>
        <c:noMultiLvlLbl val="0"/>
      </c:catAx>
      <c:valAx>
        <c:axId val="30726312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58644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Prontidão operacional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Resumo!E11</c:f>
              <c:strCache>
                <c:ptCount val="1"/>
                <c:pt idx="0">
                  <c:v>Quantidade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Lbls>
            <c:numFmt formatCode="0" sourceLinked="1"/>
            <c:dLbl>
              <c:idx val="0"/>
              <c:numFmt formatCode="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numFmt formatCode="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numFmt formatCode="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Resumo!$D$12:$D$14</c:f>
              <c:strCache>
                <c:ptCount val="3"/>
                <c:pt idx="0">
                  <c:v>Pronto para publicar</c:v>
                </c:pt>
                <c:pt idx="1">
                  <c:v>Revisar</c:v>
                </c:pt>
                <c:pt idx="2">
                  <c:v>Inativo</c:v>
                </c:pt>
              </c:strCache>
            </c:strRef>
          </c:cat>
          <c:val>
            <c:numRef>
              <c:f>Resumo!$E$12:$E$14</c:f>
              <c:numCache>
                <c:formatCode>0</c:formatCode>
                <c:ptCount val="3"/>
                <c:pt idx="0">
                  <c:v>3</c:v>
                </c:pt>
                <c:pt idx="1">
                  <c:v>7</c:v>
                </c:pt>
                <c:pt idx="2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16</xdr:row>
      <xdr:rowOff>0</xdr:rowOff>
    </xdr:from>
    <xdr:to>
      <xdr:col>2</xdr:col>
      <xdr:colOff>401400</xdr:colOff>
      <xdr:row>27</xdr:row>
      <xdr:rowOff>136080</xdr:rowOff>
    </xdr:to>
    <xdr:graphicFrame>
      <xdr:nvGraphicFramePr>
        <xdr:cNvPr id="0" name="Chart 1"/>
        <xdr:cNvGraphicFramePr/>
      </xdr:nvGraphicFramePr>
      <xdr:xfrm>
        <a:off x="0" y="3714840"/>
        <a:ext cx="3779640" cy="223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16</xdr:row>
      <xdr:rowOff>0</xdr:rowOff>
    </xdr:from>
    <xdr:to>
      <xdr:col>6</xdr:col>
      <xdr:colOff>401400</xdr:colOff>
      <xdr:row>27</xdr:row>
      <xdr:rowOff>136080</xdr:rowOff>
    </xdr:to>
    <xdr:graphicFrame>
      <xdr:nvGraphicFramePr>
        <xdr:cNvPr id="1" name="Chart 2"/>
        <xdr:cNvGraphicFramePr/>
      </xdr:nvGraphicFramePr>
      <xdr:xfrm>
        <a:off x="6756480" y="3714840"/>
        <a:ext cx="3779640" cy="223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tbSKU" displayName="tbSKU" ref="A1:AB201" headerRowCount="1" totalsRowCount="0" totalsRowShown="0">
  <autoFilter ref="A1:AB201"/>
  <tableColumns count="28">
    <tableColumn id="1" name="SKU"/>
    <tableColumn id="2" name="Nome do produto"/>
    <tableColumn id="3" name="Categoria"/>
    <tableColumn id="4" name="Subcategoria"/>
    <tableColumn id="5" name="Marca"/>
    <tableColumn id="6" name="Variação"/>
    <tableColumn id="7" name="EAN/GTIN"/>
    <tableColumn id="8" name="Tipo de produto"/>
    <tableColumn id="9" name="SKU pai"/>
    <tableColumn id="10" name="Unidade de venda"/>
    <tableColumn id="11" name="Custo unitário"/>
    <tableColumn id="12" name="Preço de venda"/>
    <tableColumn id="13" name="Peso (kg)"/>
    <tableColumn id="14" name="Altura (cm)"/>
    <tableColumn id="15" name="Largura (cm)"/>
    <tableColumn id="16" name="Comprimento (cm)"/>
    <tableColumn id="17" name="Estoque mínimo"/>
    <tableColumn id="18" name="Prazo de separação (dias)"/>
    <tableColumn id="19" name="Canal principal"/>
    <tableColumn id="20" name="Status do cadastro"/>
    <tableColumn id="21" name="Status da imagem"/>
    <tableColumn id="22" name="Data de cadastro"/>
    <tableColumn id="23" name="Última revisão"/>
    <tableColumn id="24" name="Margem bruta (%)"/>
    <tableColumn id="25" name="Volume (cm³)"/>
    <tableColumn id="26" name="Completude (%)"/>
    <tableColumn id="27" name="Prontidão"/>
    <tableColumn id="28" name="Alerta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72E"/>
    <pageSetUpPr fitToPage="false"/>
  </sheetPr>
  <dimension ref="A1:H46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22"/>
    <col collapsed="false" customWidth="true" hidden="false" outlineLevel="0" max="8" min="8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3" t="n">
        <f aca="true">TODAY()</f>
        <v>46271</v>
      </c>
      <c r="C2" s="4"/>
      <c r="D2" s="4"/>
      <c r="E2" s="4"/>
      <c r="F2" s="4"/>
      <c r="G2" s="4"/>
      <c r="H2" s="4"/>
    </row>
    <row r="3" customFormat="false" ht="15" hidden="false" customHeight="false" outlineLevel="0" collapsed="false">
      <c r="A3" s="4"/>
      <c r="B3" s="4"/>
      <c r="C3" s="4"/>
      <c r="D3" s="4"/>
      <c r="E3" s="4"/>
      <c r="F3" s="4"/>
      <c r="G3" s="4"/>
      <c r="H3" s="4"/>
    </row>
    <row r="4" customFormat="false" ht="33.75" hidden="false" customHeight="true" outlineLevel="0" collapsed="false">
      <c r="A4" s="5" t="s">
        <v>2</v>
      </c>
      <c r="B4" s="6" t="n">
        <f aca="false">COUNTIF(Cadastro_SKU!$A$2:$A$201,"&lt;&gt;")</f>
        <v>10</v>
      </c>
      <c r="C4" s="5" t="s">
        <v>3</v>
      </c>
      <c r="D4" s="6" t="n">
        <f aca="false">COUNTIF(Cadastro_SKU!$T$2:$T$201,"Ativo")</f>
        <v>8</v>
      </c>
      <c r="E4" s="5" t="s">
        <v>4</v>
      </c>
      <c r="F4" s="6" t="n">
        <f aca="false">COUNTIF(Cadastro_SKU!$AA$2:$AA$201,"Pronto para publicar")</f>
        <v>3</v>
      </c>
      <c r="G4" s="5" t="s">
        <v>5</v>
      </c>
      <c r="H4" s="7" t="n">
        <f aca="false">COUNTIFS(Cadastro_SKU!$A$2:$A$201,"&lt;&gt;",Cadastro_SKU!$AB$2:$AB$201,"&lt;&gt;")</f>
        <v>10</v>
      </c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/>
      <c r="H5" s="4"/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4"/>
      <c r="H6" s="4"/>
    </row>
    <row r="7" customFormat="false" ht="33.75" hidden="false" customHeight="true" outlineLevel="0" collapsed="false">
      <c r="A7" s="5" t="s">
        <v>6</v>
      </c>
      <c r="B7" s="8" t="n">
        <f aca="false">IFERROR(AVERAGEIF(Cadastro_SKU!$A$2:$A$201,"&lt;&gt;",Cadastro_SKU!$Z$2:$Z$201),0)</f>
        <v>0.975</v>
      </c>
      <c r="C7" s="5" t="s">
        <v>7</v>
      </c>
      <c r="D7" s="8" t="n">
        <f aca="false">IFERROR(AVERAGEIFS(Cadastro_SKU!$X$2:$X$201,Cadastro_SKU!$T$2:$T$201,"Ativo",Cadastro_SKU!$X$2:$X$201,"&lt;&gt;"),0)</f>
        <v>0.484498982046605</v>
      </c>
      <c r="E7" s="5" t="s">
        <v>8</v>
      </c>
      <c r="F7" s="6" t="n">
        <f aca="false">COUNTIF(Cadastro_SKU!$AB$2:$AB$201,"*Revisão pendente*")</f>
        <v>2</v>
      </c>
      <c r="G7" s="5" t="s">
        <v>9</v>
      </c>
      <c r="H7" s="7" t="n">
        <f aca="false">COUNTIF(Cadastro_SKU!$AB$2:$AB$201,"*Preço menor ou igual ao custo*")</f>
        <v>1</v>
      </c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4"/>
      <c r="H8" s="4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15" hidden="false" customHeight="false" outlineLevel="0" collapsed="false">
      <c r="A11" s="9" t="s">
        <v>10</v>
      </c>
      <c r="B11" s="9" t="s">
        <v>11</v>
      </c>
      <c r="C11" s="4"/>
      <c r="D11" s="9" t="s">
        <v>12</v>
      </c>
      <c r="E11" s="9" t="s">
        <v>11</v>
      </c>
      <c r="F11" s="4"/>
      <c r="G11" s="4"/>
      <c r="H11" s="4"/>
    </row>
    <row r="12" customFormat="false" ht="15" hidden="false" customHeight="false" outlineLevel="0" collapsed="false">
      <c r="A12" s="10" t="s">
        <v>13</v>
      </c>
      <c r="B12" s="11" t="n">
        <f aca="false">COUNTIF(Cadastro_SKU!$T$2:$T$201,A12)</f>
        <v>8</v>
      </c>
      <c r="C12" s="4"/>
      <c r="D12" s="10" t="s">
        <v>14</v>
      </c>
      <c r="E12" s="11" t="n">
        <f aca="false">COUNTIF(Cadastro_SKU!$AA$2:$AA$201,D12)</f>
        <v>3</v>
      </c>
      <c r="F12" s="4"/>
      <c r="G12" s="4"/>
      <c r="H12" s="4"/>
    </row>
    <row r="13" customFormat="false" ht="15" hidden="false" customHeight="false" outlineLevel="0" collapsed="false">
      <c r="A13" s="12" t="s">
        <v>15</v>
      </c>
      <c r="B13" s="13" t="n">
        <f aca="false">COUNTIF(Cadastro_SKU!$T$2:$T$201,A13)</f>
        <v>2</v>
      </c>
      <c r="C13" s="4"/>
      <c r="D13" s="12" t="s">
        <v>16</v>
      </c>
      <c r="E13" s="13" t="n">
        <f aca="false">COUNTIF(Cadastro_SKU!$AA$2:$AA$201,D13)</f>
        <v>7</v>
      </c>
      <c r="F13" s="4"/>
      <c r="G13" s="4"/>
      <c r="H13" s="4"/>
    </row>
    <row r="14" customFormat="false" ht="15" hidden="false" customHeight="false" outlineLevel="0" collapsed="false">
      <c r="A14" s="10" t="s">
        <v>17</v>
      </c>
      <c r="B14" s="11" t="n">
        <f aca="false">COUNTIF(Cadastro_SKU!$T$2:$T$201,A14)</f>
        <v>0</v>
      </c>
      <c r="C14" s="4"/>
      <c r="D14" s="10" t="s">
        <v>17</v>
      </c>
      <c r="E14" s="11" t="n">
        <f aca="false">COUNTIF(Cadastro_SKU!$AA$2:$AA$201,D14)</f>
        <v>0</v>
      </c>
      <c r="F14" s="4"/>
      <c r="G14" s="4"/>
      <c r="H14" s="4"/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4"/>
      <c r="H15" s="4"/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4"/>
      <c r="H16" s="4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4"/>
      <c r="H17" s="4"/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4"/>
      <c r="H18" s="4"/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4"/>
      <c r="H19" s="4"/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4"/>
      <c r="H22" s="4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4"/>
      <c r="H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4"/>
      <c r="H24" s="4"/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4"/>
      <c r="H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4"/>
      <c r="H26" s="4"/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4"/>
      <c r="H27" s="4"/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4"/>
      <c r="H28" s="4"/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4"/>
      <c r="H29" s="4"/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4"/>
      <c r="H30" s="4"/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4"/>
      <c r="H31" s="4"/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4"/>
      <c r="H32" s="4"/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4"/>
      <c r="H33" s="4"/>
    </row>
    <row r="34" customFormat="false" ht="15" hidden="false" customHeight="false" outlineLevel="0" collapsed="false">
      <c r="A34" s="9" t="s">
        <v>18</v>
      </c>
      <c r="B34" s="9" t="s">
        <v>19</v>
      </c>
      <c r="C34" s="4"/>
      <c r="D34" s="4"/>
      <c r="E34" s="4"/>
      <c r="F34" s="4"/>
      <c r="G34" s="4"/>
      <c r="H34" s="4"/>
    </row>
    <row r="35" customFormat="false" ht="15" hidden="false" customHeight="false" outlineLevel="0" collapsed="false">
      <c r="A35" s="10" t="s">
        <v>20</v>
      </c>
      <c r="B35" s="11" t="n">
        <f aca="false">COUNTIF(Cadastro_SKU!$AB$2:$AB$201,"*SKU duplicado*")</f>
        <v>0</v>
      </c>
      <c r="C35" s="4"/>
      <c r="D35" s="4"/>
      <c r="E35" s="4"/>
      <c r="F35" s="4"/>
      <c r="G35" s="4"/>
      <c r="H35" s="4"/>
    </row>
    <row r="36" customFormat="false" ht="15" hidden="false" customHeight="false" outlineLevel="0" collapsed="false">
      <c r="A36" s="12" t="s">
        <v>21</v>
      </c>
      <c r="B36" s="13" t="n">
        <f aca="false">COUNTIF(Cadastro_SKU!$AB$2:$AB$201,"*EAN/GTIN duplicado*")</f>
        <v>2</v>
      </c>
      <c r="C36" s="4"/>
      <c r="D36" s="4"/>
      <c r="E36" s="4"/>
      <c r="F36" s="4"/>
      <c r="G36" s="4"/>
      <c r="H36" s="4"/>
    </row>
    <row r="37" customFormat="false" ht="15" hidden="false" customHeight="false" outlineLevel="0" collapsed="false">
      <c r="A37" s="10" t="s">
        <v>22</v>
      </c>
      <c r="B37" s="11" t="n">
        <f aca="false">COUNTIF(Cadastro_SKU!$AB$2:$AB$201,"*EAN/GTIN inválido*")</f>
        <v>1</v>
      </c>
      <c r="C37" s="4"/>
      <c r="D37" s="4"/>
      <c r="E37" s="4"/>
      <c r="F37" s="4"/>
      <c r="G37" s="4"/>
      <c r="H37" s="4"/>
    </row>
    <row r="38" customFormat="false" ht="15" hidden="false" customHeight="false" outlineLevel="0" collapsed="false">
      <c r="A38" s="12" t="s">
        <v>23</v>
      </c>
      <c r="B38" s="13" t="n">
        <f aca="false">COUNTIF(Cadastro_SKU!$AB$2:$AB$201,"*Campos obrigatórios incompletos*")</f>
        <v>1</v>
      </c>
      <c r="C38" s="4"/>
      <c r="D38" s="4"/>
      <c r="E38" s="4"/>
      <c r="F38" s="4"/>
      <c r="G38" s="4"/>
      <c r="H38" s="4"/>
    </row>
    <row r="39" customFormat="false" ht="15" hidden="false" customHeight="false" outlineLevel="0" collapsed="false">
      <c r="A39" s="10" t="s">
        <v>24</v>
      </c>
      <c r="B39" s="11" t="n">
        <f aca="false">COUNTIF(Cadastro_SKU!$AB$2:$AB$201,"*SKU pai ausente*")</f>
        <v>0</v>
      </c>
      <c r="C39" s="4"/>
      <c r="D39" s="4"/>
      <c r="E39" s="4"/>
      <c r="F39" s="4"/>
      <c r="G39" s="4"/>
      <c r="H39" s="4"/>
    </row>
    <row r="40" customFormat="false" ht="15" hidden="false" customHeight="false" outlineLevel="0" collapsed="false">
      <c r="A40" s="12" t="s">
        <v>25</v>
      </c>
      <c r="B40" s="13" t="n">
        <f aca="false">COUNTIF(Cadastro_SKU!$AB$2:$AB$201,"*SKU pai igual ao SKU*")</f>
        <v>0</v>
      </c>
      <c r="C40" s="4"/>
      <c r="D40" s="4"/>
      <c r="E40" s="4"/>
      <c r="F40" s="4"/>
      <c r="G40" s="4"/>
      <c r="H40" s="4"/>
    </row>
    <row r="41" customFormat="false" ht="15" hidden="false" customHeight="false" outlineLevel="0" collapsed="false">
      <c r="A41" s="10" t="s">
        <v>26</v>
      </c>
      <c r="B41" s="11" t="n">
        <f aca="false">COUNTIF(Cadastro_SKU!$AB$2:$AB$201,"*SKU pai não localizado*")</f>
        <v>1</v>
      </c>
      <c r="C41" s="4"/>
      <c r="D41" s="4"/>
      <c r="E41" s="4"/>
      <c r="F41" s="4"/>
      <c r="G41" s="4"/>
      <c r="H41" s="4"/>
    </row>
    <row r="42" customFormat="false" ht="15" hidden="false" customHeight="false" outlineLevel="0" collapsed="false">
      <c r="A42" s="12" t="s">
        <v>9</v>
      </c>
      <c r="B42" s="13" t="n">
        <f aca="false">COUNTIF(Cadastro_SKU!$AB$2:$AB$201,"*Preço menor ou igual ao custo*")</f>
        <v>1</v>
      </c>
      <c r="C42" s="4"/>
      <c r="D42" s="4"/>
      <c r="E42" s="4"/>
      <c r="F42" s="4"/>
      <c r="G42" s="4"/>
      <c r="H42" s="4"/>
    </row>
    <row r="43" customFormat="false" ht="15" hidden="false" customHeight="false" outlineLevel="0" collapsed="false">
      <c r="A43" s="10" t="s">
        <v>27</v>
      </c>
      <c r="B43" s="11" t="n">
        <f aca="false">COUNTIF(Cadastro_SKU!$AB$2:$AB$201,"*Margem abaixo do mínimo*")</f>
        <v>1</v>
      </c>
      <c r="C43" s="4"/>
      <c r="D43" s="4"/>
      <c r="E43" s="4"/>
      <c r="F43" s="4"/>
      <c r="G43" s="4"/>
      <c r="H43" s="4"/>
    </row>
    <row r="44" customFormat="false" ht="15" hidden="false" customHeight="false" outlineLevel="0" collapsed="false">
      <c r="A44" s="12" t="s">
        <v>28</v>
      </c>
      <c r="B44" s="13" t="n">
        <f aca="false">COUNTIF(Cadastro_SKU!$AB$2:$AB$201,"*Imagem não aprovada*")</f>
        <v>1</v>
      </c>
      <c r="C44" s="4"/>
      <c r="D44" s="4"/>
      <c r="E44" s="4"/>
      <c r="F44" s="4"/>
      <c r="G44" s="4"/>
      <c r="H44" s="4"/>
    </row>
    <row r="45" customFormat="false" ht="15" hidden="false" customHeight="false" outlineLevel="0" collapsed="false">
      <c r="A45" s="10" t="s">
        <v>29</v>
      </c>
      <c r="B45" s="11" t="n">
        <f aca="false">COUNTIF(Cadastro_SKU!$AB$2:$AB$201,"*Revisão pendente*")</f>
        <v>2</v>
      </c>
      <c r="C45" s="4"/>
      <c r="D45" s="4"/>
      <c r="E45" s="4"/>
      <c r="F45" s="4"/>
      <c r="G45" s="4"/>
      <c r="H45" s="4"/>
    </row>
    <row r="46" customFormat="false" ht="15" hidden="false" customHeight="false" outlineLevel="0" collapsed="false">
      <c r="A46" s="12" t="s">
        <v>30</v>
      </c>
      <c r="B46" s="13" t="n">
        <f aca="false">COUNTIF(Cadastro_SKU!$AB$2:$AB$201,"*Data inconsistente*")</f>
        <v>0</v>
      </c>
      <c r="C46" s="4"/>
      <c r="D46" s="4"/>
      <c r="E46" s="4"/>
      <c r="F46" s="4"/>
      <c r="G46" s="4"/>
      <c r="H46" s="4"/>
    </row>
  </sheetData>
  <mergeCells count="1">
    <mergeCell ref="A1:H1"/>
  </mergeCells>
  <conditionalFormatting sqref="B35:B46">
    <cfRule type="cellIs" priority="2" operator="greaterThan" aboveAverage="0" equalAverage="0" bottom="0" percent="0" rank="0" text="" dxfId="0">
      <formula>0</formula>
    </cfRule>
    <cfRule type="cellIs" priority="3" operator="equal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D32"/>
    <pageSetUpPr fitToPage="false"/>
  </sheetPr>
  <dimension ref="A1:AB201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26"/>
    <col collapsed="false" customWidth="true" hidden="false" outlineLevel="0" max="6" min="6" style="0" width="20"/>
    <col collapsed="false" customWidth="true" hidden="false" outlineLevel="0" max="7" min="7" style="0" width="18"/>
    <col collapsed="false" customWidth="true" hidden="false" outlineLevel="0" max="8" min="8" style="0" width="19"/>
    <col collapsed="false" customWidth="true" hidden="false" outlineLevel="0" max="9" min="9" style="0" width="18"/>
    <col collapsed="false" customWidth="true" hidden="false" outlineLevel="0" max="12" min="10" style="0" width="16"/>
    <col collapsed="false" customWidth="true" hidden="false" outlineLevel="0" max="16" min="13" style="0" width="14"/>
    <col collapsed="false" customWidth="true" hidden="false" outlineLevel="0" max="18" min="17" style="0" width="18"/>
    <col collapsed="false" customWidth="true" hidden="false" outlineLevel="0" max="19" min="19" style="0" width="20"/>
    <col collapsed="false" customWidth="true" hidden="false" outlineLevel="0" max="21" min="20" style="0" width="19"/>
    <col collapsed="false" customWidth="true" hidden="false" outlineLevel="0" max="23" min="22" style="0" width="15"/>
    <col collapsed="false" customWidth="true" hidden="false" outlineLevel="0" max="25" min="24" style="0" width="16"/>
    <col collapsed="false" customWidth="true" hidden="false" outlineLevel="0" max="26" min="26" style="0" width="15"/>
    <col collapsed="false" customWidth="true" hidden="false" outlineLevel="0" max="27" min="27" style="0" width="22"/>
    <col collapsed="false" customWidth="true" hidden="false" outlineLevel="0" max="28" min="28" style="0" width="48"/>
  </cols>
  <sheetData>
    <row r="1" customFormat="false" ht="43.5" hidden="false" customHeight="true" outlineLevel="0" collapsed="false">
      <c r="A1" s="14" t="s">
        <v>31</v>
      </c>
      <c r="B1" s="14" t="s">
        <v>32</v>
      </c>
      <c r="C1" s="14" t="s">
        <v>33</v>
      </c>
      <c r="D1" s="14" t="s">
        <v>34</v>
      </c>
      <c r="E1" s="14" t="s">
        <v>35</v>
      </c>
      <c r="F1" s="14" t="s">
        <v>36</v>
      </c>
      <c r="G1" s="14" t="s">
        <v>37</v>
      </c>
      <c r="H1" s="14" t="s">
        <v>38</v>
      </c>
      <c r="I1" s="14" t="s">
        <v>39</v>
      </c>
      <c r="J1" s="14" t="s">
        <v>40</v>
      </c>
      <c r="K1" s="14" t="s">
        <v>41</v>
      </c>
      <c r="L1" s="14" t="s">
        <v>42</v>
      </c>
      <c r="M1" s="14" t="s">
        <v>43</v>
      </c>
      <c r="N1" s="14" t="s">
        <v>44</v>
      </c>
      <c r="O1" s="14" t="s">
        <v>45</v>
      </c>
      <c r="P1" s="14" t="s">
        <v>46</v>
      </c>
      <c r="Q1" s="14" t="s">
        <v>47</v>
      </c>
      <c r="R1" s="14" t="s">
        <v>48</v>
      </c>
      <c r="S1" s="14" t="s">
        <v>49</v>
      </c>
      <c r="T1" s="14" t="s">
        <v>10</v>
      </c>
      <c r="U1" s="14" t="s">
        <v>50</v>
      </c>
      <c r="V1" s="14" t="s">
        <v>51</v>
      </c>
      <c r="W1" s="14" t="s">
        <v>52</v>
      </c>
      <c r="X1" s="14" t="s">
        <v>53</v>
      </c>
      <c r="Y1" s="14" t="s">
        <v>54</v>
      </c>
      <c r="Z1" s="14" t="s">
        <v>55</v>
      </c>
      <c r="AA1" s="14" t="s">
        <v>56</v>
      </c>
      <c r="AB1" s="14" t="s">
        <v>57</v>
      </c>
    </row>
    <row r="2" customFormat="false" ht="30" hidden="false" customHeight="true" outlineLevel="0" collapsed="false">
      <c r="A2" s="15" t="s">
        <v>58</v>
      </c>
      <c r="B2" s="16" t="s">
        <v>59</v>
      </c>
      <c r="C2" s="17" t="s">
        <v>60</v>
      </c>
      <c r="D2" s="17" t="s">
        <v>61</v>
      </c>
      <c r="E2" s="17" t="s">
        <v>62</v>
      </c>
      <c r="F2" s="16" t="s">
        <v>63</v>
      </c>
      <c r="G2" s="15" t="s">
        <v>64</v>
      </c>
      <c r="H2" s="17" t="s">
        <v>65</v>
      </c>
      <c r="I2" s="15"/>
      <c r="J2" s="17" t="s">
        <v>66</v>
      </c>
      <c r="K2" s="18" t="n">
        <v>42.5</v>
      </c>
      <c r="L2" s="18" t="n">
        <v>89.9</v>
      </c>
      <c r="M2" s="19" t="n">
        <v>0.8</v>
      </c>
      <c r="N2" s="19" t="n">
        <v>28</v>
      </c>
      <c r="O2" s="19" t="n">
        <v>16</v>
      </c>
      <c r="P2" s="19" t="n">
        <v>16</v>
      </c>
      <c r="Q2" s="20" t="n">
        <v>5</v>
      </c>
      <c r="R2" s="20" t="n">
        <v>1</v>
      </c>
      <c r="S2" s="17" t="s">
        <v>67</v>
      </c>
      <c r="T2" s="17" t="s">
        <v>13</v>
      </c>
      <c r="U2" s="17" t="s">
        <v>68</v>
      </c>
      <c r="V2" s="21" t="n">
        <v>46027</v>
      </c>
      <c r="W2" s="21" t="n">
        <v>46266</v>
      </c>
      <c r="X2" s="22" t="n">
        <f aca="false">IF($A2="","",IFERROR(IF(OR($L2="",$L2=0,$K2=""),"",($L2-$K2)/$L2),""))</f>
        <v>0.527252502780868</v>
      </c>
      <c r="Y2" s="23" t="n">
        <f aca="false">IF($A2="","",IFERROR(IF(OR($N2="",$O2="",$P2=""),"",$N2*$O2*$P2),""))</f>
        <v>7168</v>
      </c>
      <c r="Z2" s="22" t="n">
        <f aca="false">IF($A2="","",(--($A2&lt;&gt;"")+--($B2&lt;&gt;"")+--($C2&lt;&gt;"")+--($E2&lt;&gt;"")+--($H2&lt;&gt;"")+--($J2&lt;&gt;"")+--($K2&lt;&gt;"")+--($L2&lt;&gt;"")+--($M2&lt;&gt;"")+--($N2&lt;&gt;"")+--($O2&lt;&gt;"")+--($P2&lt;&gt;"")+--($S2&lt;&gt;"")+--($T2&lt;&gt;"")+--($U2&lt;&gt;"")+--($V2&lt;&gt;"")+IF($H2="Com variação",--($I2&lt;&gt;""),0))/(16+IF($H2="Com variação",1,0)))</f>
        <v>1</v>
      </c>
      <c r="AA2" s="24" t="str">
        <f aca="false">IF($A2="","",IF($T2="Inativo","Inativo",IF(AND($Z2=1,$AB2=""),"Pronto para publicar","Revisar")))</f>
        <v>Pronto para publicar</v>
      </c>
      <c r="AB2" s="25" t="str">
        <f aca="true">IF($A2="","",_xlfn.TEXTJOIN(" | ",TRUE(),IF(COUNTIF($A$2:$A$201,$A2)&gt;1,"SKU duplicado",""),IF(AND($G2&lt;&gt;"",COUNTIF($G$2:$G$201,$G2)&gt;1),"EAN/GTIN duplicado",""),IF(AND($G2&lt;&gt;"",OR(NOT(OR(LEN($G2)=8,LEN($G2)=12,LEN($G2)=13,LEN($G2)=14)),NOT(IFERROR(ISNUMBER(--$G2),FALSE())))),"EAN/GTIN inválido",""),IF($Z2&lt;1,"Campos obrigatórios incompletos",""),IF(AND($H2="Com variação",$I2=""),"SKU pai ausente",""),IF(AND($I2&lt;&gt;"",$I2=$A2),"SKU pai igual ao SKU",""),IF(AND($I2&lt;&gt;"",$I2&lt;&gt;$A2,COUNTIF($A$2:$A$201,$I2)=0),"SKU pai não localizado",""),IF(AND(ISNUMBER($K2),ISNUMBER($L2),$L2&lt;=$K2),"Preço menor ou igual ao custo",""),IF(AND(ISNUMBER($X2),$X2&lt;Listas_Apoio!$J$3),"Margem abaixo do mínimo",""),IF(AND($T2="Ativo",$U2&lt;&gt;"Aprovada"),"Imagem não aprovada",""),IF(AND($T2&lt;&gt;"Inativo",OR($W2="",IFERROR(TODAY()-$W2&gt;Listas_Apoio!$J$2,FALSE()))),"Revisão pendente",""),IF(OR(AND($V2&lt;&gt;"",NOT(ISNUMBER($V2))),AND($W2&lt;&gt;"",NOT(ISNUMBER($W2))),IFERROR($V2&gt;TODAY(),FALSE()),IFERROR($W2&gt;TODAY(),FALSE()),IFERROR(AND($V2&lt;&gt;"",$W2&lt;&gt;"",$W2&lt;$V2),FALSE())),"Data inconsistente","")))</f>
        <v/>
      </c>
    </row>
    <row r="3" customFormat="false" ht="30" hidden="false" customHeight="true" outlineLevel="0" collapsed="false">
      <c r="A3" s="15" t="s">
        <v>69</v>
      </c>
      <c r="B3" s="16" t="s">
        <v>70</v>
      </c>
      <c r="C3" s="17" t="s">
        <v>60</v>
      </c>
      <c r="D3" s="17" t="s">
        <v>71</v>
      </c>
      <c r="E3" s="17" t="s">
        <v>72</v>
      </c>
      <c r="F3" s="16" t="s">
        <v>73</v>
      </c>
      <c r="G3" s="15" t="s">
        <v>74</v>
      </c>
      <c r="H3" s="17" t="s">
        <v>65</v>
      </c>
      <c r="I3" s="15"/>
      <c r="J3" s="17" t="s">
        <v>66</v>
      </c>
      <c r="K3" s="18" t="n">
        <v>18.4</v>
      </c>
      <c r="L3" s="18" t="n">
        <v>39.9</v>
      </c>
      <c r="M3" s="19" t="n">
        <v>0.42</v>
      </c>
      <c r="N3" s="19" t="n">
        <v>12</v>
      </c>
      <c r="O3" s="19" t="n">
        <v>9</v>
      </c>
      <c r="P3" s="19" t="n">
        <v>9</v>
      </c>
      <c r="Q3" s="20" t="n">
        <v>8</v>
      </c>
      <c r="R3" s="20" t="n">
        <v>1</v>
      </c>
      <c r="S3" s="17" t="s">
        <v>75</v>
      </c>
      <c r="T3" s="17" t="s">
        <v>13</v>
      </c>
      <c r="U3" s="17" t="s">
        <v>68</v>
      </c>
      <c r="V3" s="21" t="n">
        <v>46065</v>
      </c>
      <c r="W3" s="21" t="n">
        <v>46249</v>
      </c>
      <c r="X3" s="22" t="n">
        <f aca="false">IF($A3="","",IFERROR(IF(OR($L3="",$L3=0,$K3=""),"",($L3-$K3)/$L3),""))</f>
        <v>0.538847117794486</v>
      </c>
      <c r="Y3" s="23" t="n">
        <f aca="false">IF($A3="","",IFERROR(IF(OR($N3="",$O3="",$P3=""),"",$N3*$O3*$P3),""))</f>
        <v>972</v>
      </c>
      <c r="Z3" s="22" t="n">
        <f aca="false">IF($A3="","",(--($A3&lt;&gt;"")+--($B3&lt;&gt;"")+--($C3&lt;&gt;"")+--($E3&lt;&gt;"")+--($H3&lt;&gt;"")+--($J3&lt;&gt;"")+--($K3&lt;&gt;"")+--($L3&lt;&gt;"")+--($M3&lt;&gt;"")+--($N3&lt;&gt;"")+--($O3&lt;&gt;"")+--($P3&lt;&gt;"")+--($S3&lt;&gt;"")+--($T3&lt;&gt;"")+--($U3&lt;&gt;"")+--($V3&lt;&gt;"")+IF($H3="Com variação",--($I3&lt;&gt;""),0))/(16+IF($H3="Com variação",1,0)))</f>
        <v>1</v>
      </c>
      <c r="AA3" s="24" t="str">
        <f aca="false">IF($A3="","",IF($T3="Inativo","Inativo",IF(AND($Z3=1,$AB3=""),"Pronto para publicar","Revisar")))</f>
        <v>Revisar</v>
      </c>
      <c r="AB3" s="25" t="str">
        <f aca="true">IF($A3="","",_xlfn.TEXTJOIN(" | ",TRUE(),IF(COUNTIF($A$2:$A$201,$A3)&gt;1,"SKU duplicado",""),IF(AND($G3&lt;&gt;"",COUNTIF($G$2:$G$201,$G3)&gt;1),"EAN/GTIN duplicado",""),IF(AND($G3&lt;&gt;"",OR(NOT(OR(LEN($G3)=8,LEN($G3)=12,LEN($G3)=13,LEN($G3)=14)),NOT(IFERROR(ISNUMBER(--$G3),FALSE())))),"EAN/GTIN inválido",""),IF($Z3&lt;1,"Campos obrigatórios incompletos",""),IF(AND($H3="Com variação",$I3=""),"SKU pai ausente",""),IF(AND($I3&lt;&gt;"",$I3=$A3),"SKU pai igual ao SKU",""),IF(AND($I3&lt;&gt;"",$I3&lt;&gt;$A3,COUNTIF($A$2:$A$201,$I3)=0),"SKU pai não localizado",""),IF(AND(ISNUMBER($K3),ISNUMBER($L3),$L3&lt;=$K3),"Preço menor ou igual ao custo",""),IF(AND(ISNUMBER($X3),$X3&lt;Listas_Apoio!$J$3),"Margem abaixo do mínimo",""),IF(AND($T3="Ativo",$U3&lt;&gt;"Aprovada"),"Imagem não aprovada",""),IF(AND($T3&lt;&gt;"Inativo",OR($W3="",IFERROR(TODAY()-$W3&gt;Listas_Apoio!$J$2,FALSE()))),"Revisão pendente",""),IF(OR(AND($V3&lt;&gt;"",NOT(ISNUMBER($V3))),AND($W3&lt;&gt;"",NOT(ISNUMBER($W3))),IFERROR($V3&gt;TODAY(),FALSE()),IFERROR($W3&gt;TODAY(),FALSE()),IFERROR(AND($V3&lt;&gt;"",$W3&lt;&gt;"",$W3&lt;$V3),FALSE())),"Data inconsistente","")))</f>
        <v>EAN/GTIN duplicado</v>
      </c>
    </row>
    <row r="4" customFormat="false" ht="30" hidden="false" customHeight="true" outlineLevel="0" collapsed="false">
      <c r="A4" s="15" t="s">
        <v>76</v>
      </c>
      <c r="B4" s="16" t="s">
        <v>77</v>
      </c>
      <c r="C4" s="17" t="s">
        <v>78</v>
      </c>
      <c r="D4" s="17" t="s">
        <v>79</v>
      </c>
      <c r="E4" s="17" t="s">
        <v>80</v>
      </c>
      <c r="F4" s="16" t="s">
        <v>81</v>
      </c>
      <c r="G4" s="15"/>
      <c r="H4" s="17" t="s">
        <v>82</v>
      </c>
      <c r="I4" s="15"/>
      <c r="J4" s="17" t="s">
        <v>66</v>
      </c>
      <c r="K4" s="18" t="n">
        <v>28</v>
      </c>
      <c r="L4" s="18" t="n">
        <v>69.9</v>
      </c>
      <c r="M4" s="19" t="n">
        <v>0.25</v>
      </c>
      <c r="N4" s="19" t="n">
        <v>3</v>
      </c>
      <c r="O4" s="19" t="n">
        <v>22</v>
      </c>
      <c r="P4" s="19" t="n">
        <v>30</v>
      </c>
      <c r="Q4" s="20" t="n">
        <v>10</v>
      </c>
      <c r="R4" s="20" t="n">
        <v>2</v>
      </c>
      <c r="S4" s="17" t="s">
        <v>83</v>
      </c>
      <c r="T4" s="17" t="s">
        <v>15</v>
      </c>
      <c r="U4" s="17" t="s">
        <v>68</v>
      </c>
      <c r="V4" s="21" t="n">
        <v>46084</v>
      </c>
      <c r="W4" s="21" t="n">
        <v>46254</v>
      </c>
      <c r="X4" s="22" t="n">
        <f aca="false">IF($A4="","",IFERROR(IF(OR($L4="",$L4=0,$K4=""),"",($L4-$K4)/$L4),""))</f>
        <v>0.599427753934192</v>
      </c>
      <c r="Y4" s="23" t="n">
        <f aca="false">IF($A4="","",IFERROR(IF(OR($N4="",$O4="",$P4=""),"",$N4*$O4*$P4),""))</f>
        <v>1980</v>
      </c>
      <c r="Z4" s="22" t="n">
        <f aca="false">IF($A4="","",(--($A4&lt;&gt;"")+--($B4&lt;&gt;"")+--($C4&lt;&gt;"")+--($E4&lt;&gt;"")+--($H4&lt;&gt;"")+--($J4&lt;&gt;"")+--($K4&lt;&gt;"")+--($L4&lt;&gt;"")+--($M4&lt;&gt;"")+--($N4&lt;&gt;"")+--($O4&lt;&gt;"")+--($P4&lt;&gt;"")+--($S4&lt;&gt;"")+--($T4&lt;&gt;"")+--($U4&lt;&gt;"")+--($V4&lt;&gt;"")+IF($H4="Com variação",--($I4&lt;&gt;""),0))/(16+IF($H4="Com variação",1,0)))</f>
        <v>1</v>
      </c>
      <c r="AA4" s="24" t="str">
        <f aca="false">IF($A4="","",IF($T4="Inativo","Inativo",IF(AND($Z4=1,$AB4=""),"Pronto para publicar","Revisar")))</f>
        <v>Pronto para publicar</v>
      </c>
      <c r="AB4" s="25" t="str">
        <f aca="true">IF($A4="","",_xlfn.TEXTJOIN(" | ",TRUE(),IF(COUNTIF($A$2:$A$201,$A4)&gt;1,"SKU duplicado",""),IF(AND($G4&lt;&gt;"",COUNTIF($G$2:$G$201,$G4)&gt;1),"EAN/GTIN duplicado",""),IF(AND($G4&lt;&gt;"",OR(NOT(OR(LEN($G4)=8,LEN($G4)=12,LEN($G4)=13,LEN($G4)=14)),NOT(IFERROR(ISNUMBER(--$G4),FALSE())))),"EAN/GTIN inválido",""),IF($Z4&lt;1,"Campos obrigatórios incompletos",""),IF(AND($H4="Com variação",$I4=""),"SKU pai ausente",""),IF(AND($I4&lt;&gt;"",$I4=$A4),"SKU pai igual ao SKU",""),IF(AND($I4&lt;&gt;"",$I4&lt;&gt;$A4,COUNTIF($A$2:$A$201,$I4)=0),"SKU pai não localizado",""),IF(AND(ISNUMBER($K4),ISNUMBER($L4),$L4&lt;=$K4),"Preço menor ou igual ao custo",""),IF(AND(ISNUMBER($X4),$X4&lt;Listas_Apoio!$J$3),"Margem abaixo do mínimo",""),IF(AND($T4="Ativo",$U4&lt;&gt;"Aprovada"),"Imagem não aprovada",""),IF(AND($T4&lt;&gt;"Inativo",OR($W4="",IFERROR(TODAY()-$W4&gt;Listas_Apoio!$J$2,FALSE()))),"Revisão pendente",""),IF(OR(AND($V4&lt;&gt;"",NOT(ISNUMBER($V4))),AND($W4&lt;&gt;"",NOT(ISNUMBER($W4))),IFERROR($V4&gt;TODAY(),FALSE()),IFERROR($W4&gt;TODAY(),FALSE()),IFERROR(AND($V4&lt;&gt;"",$W4&lt;&gt;"",$W4&lt;$V4),FALSE())),"Data inconsistente","")))</f>
        <v/>
      </c>
    </row>
    <row r="5" customFormat="false" ht="30" hidden="false" customHeight="true" outlineLevel="0" collapsed="false">
      <c r="A5" s="15" t="s">
        <v>84</v>
      </c>
      <c r="B5" s="16" t="s">
        <v>85</v>
      </c>
      <c r="C5" s="17" t="s">
        <v>78</v>
      </c>
      <c r="D5" s="17" t="s">
        <v>79</v>
      </c>
      <c r="E5" s="17" t="s">
        <v>80</v>
      </c>
      <c r="F5" s="16" t="s">
        <v>86</v>
      </c>
      <c r="G5" s="15" t="s">
        <v>87</v>
      </c>
      <c r="H5" s="17" t="s">
        <v>88</v>
      </c>
      <c r="I5" s="15" t="s">
        <v>76</v>
      </c>
      <c r="J5" s="17" t="s">
        <v>66</v>
      </c>
      <c r="K5" s="18" t="n">
        <v>28</v>
      </c>
      <c r="L5" s="18" t="n">
        <v>69.9</v>
      </c>
      <c r="M5" s="19" t="n">
        <v>0.25</v>
      </c>
      <c r="N5" s="19" t="n">
        <v>3</v>
      </c>
      <c r="O5" s="19" t="n">
        <v>22</v>
      </c>
      <c r="P5" s="19" t="n">
        <v>30</v>
      </c>
      <c r="Q5" s="20" t="n">
        <v>10</v>
      </c>
      <c r="R5" s="20" t="n">
        <v>2</v>
      </c>
      <c r="S5" s="17" t="s">
        <v>83</v>
      </c>
      <c r="T5" s="17" t="s">
        <v>13</v>
      </c>
      <c r="U5" s="17" t="s">
        <v>68</v>
      </c>
      <c r="V5" s="21" t="n">
        <v>46085</v>
      </c>
      <c r="W5" s="21" t="n">
        <v>46259</v>
      </c>
      <c r="X5" s="22" t="n">
        <f aca="false">IF($A5="","",IFERROR(IF(OR($L5="",$L5=0,$K5=""),"",($L5-$K5)/$L5),""))</f>
        <v>0.599427753934192</v>
      </c>
      <c r="Y5" s="23" t="n">
        <f aca="false">IF($A5="","",IFERROR(IF(OR($N5="",$O5="",$P5=""),"",$N5*$O5*$P5),""))</f>
        <v>1980</v>
      </c>
      <c r="Z5" s="22" t="n">
        <f aca="false">IF($A5="","",(--($A5&lt;&gt;"")+--($B5&lt;&gt;"")+--($C5&lt;&gt;"")+--($E5&lt;&gt;"")+--($H5&lt;&gt;"")+--($J5&lt;&gt;"")+--($K5&lt;&gt;"")+--($L5&lt;&gt;"")+--($M5&lt;&gt;"")+--($N5&lt;&gt;"")+--($O5&lt;&gt;"")+--($P5&lt;&gt;"")+--($S5&lt;&gt;"")+--($T5&lt;&gt;"")+--($U5&lt;&gt;"")+--($V5&lt;&gt;"")+IF($H5="Com variação",--($I5&lt;&gt;""),0))/(16+IF($H5="Com variação",1,0)))</f>
        <v>1</v>
      </c>
      <c r="AA5" s="24" t="str">
        <f aca="false">IF($A5="","",IF($T5="Inativo","Inativo",IF(AND($Z5=1,$AB5=""),"Pronto para publicar","Revisar")))</f>
        <v>Pronto para publicar</v>
      </c>
      <c r="AB5" s="25" t="str">
        <f aca="true">IF($A5="","",_xlfn.TEXTJOIN(" | ",TRUE(),IF(COUNTIF($A$2:$A$201,$A5)&gt;1,"SKU duplicado",""),IF(AND($G5&lt;&gt;"",COUNTIF($G$2:$G$201,$G5)&gt;1),"EAN/GTIN duplicado",""),IF(AND($G5&lt;&gt;"",OR(NOT(OR(LEN($G5)=8,LEN($G5)=12,LEN($G5)=13,LEN($G5)=14)),NOT(IFERROR(ISNUMBER(--$G5),FALSE())))),"EAN/GTIN inválido",""),IF($Z5&lt;1,"Campos obrigatórios incompletos",""),IF(AND($H5="Com variação",$I5=""),"SKU pai ausente",""),IF(AND($I5&lt;&gt;"",$I5=$A5),"SKU pai igual ao SKU",""),IF(AND($I5&lt;&gt;"",$I5&lt;&gt;$A5,COUNTIF($A$2:$A$201,$I5)=0),"SKU pai não localizado",""),IF(AND(ISNUMBER($K5),ISNUMBER($L5),$L5&lt;=$K5),"Preço menor ou igual ao custo",""),IF(AND(ISNUMBER($X5),$X5&lt;Listas_Apoio!$J$3),"Margem abaixo do mínimo",""),IF(AND($T5="Ativo",$U5&lt;&gt;"Aprovada"),"Imagem não aprovada",""),IF(AND($T5&lt;&gt;"Inativo",OR($W5="",IFERROR(TODAY()-$W5&gt;Listas_Apoio!$J$2,FALSE()))),"Revisão pendente",""),IF(OR(AND($V5&lt;&gt;"",NOT(ISNUMBER($V5))),AND($W5&lt;&gt;"",NOT(ISNUMBER($W5))),IFERROR($V5&gt;TODAY(),FALSE()),IFERROR($W5&gt;TODAY(),FALSE()),IFERROR(AND($V5&lt;&gt;"",$W5&lt;&gt;"",$W5&lt;$V5),FALSE())),"Data inconsistente","")))</f>
        <v/>
      </c>
    </row>
    <row r="6" customFormat="false" ht="30" hidden="false" customHeight="true" outlineLevel="0" collapsed="false">
      <c r="A6" s="15" t="s">
        <v>89</v>
      </c>
      <c r="B6" s="16" t="s">
        <v>90</v>
      </c>
      <c r="C6" s="17" t="s">
        <v>78</v>
      </c>
      <c r="D6" s="17" t="s">
        <v>79</v>
      </c>
      <c r="E6" s="17" t="s">
        <v>80</v>
      </c>
      <c r="F6" s="16" t="s">
        <v>91</v>
      </c>
      <c r="G6" s="15" t="s">
        <v>92</v>
      </c>
      <c r="H6" s="17" t="s">
        <v>88</v>
      </c>
      <c r="I6" s="15" t="s">
        <v>93</v>
      </c>
      <c r="J6" s="17" t="s">
        <v>66</v>
      </c>
      <c r="K6" s="18" t="n">
        <v>28</v>
      </c>
      <c r="L6" s="18" t="n">
        <v>69.9</v>
      </c>
      <c r="M6" s="19" t="n">
        <v>0.27</v>
      </c>
      <c r="N6" s="19" t="n">
        <v>3</v>
      </c>
      <c r="O6" s="19" t="n">
        <v>24</v>
      </c>
      <c r="P6" s="19" t="n">
        <v>32</v>
      </c>
      <c r="Q6" s="20" t="n">
        <v>10</v>
      </c>
      <c r="R6" s="20" t="n">
        <v>2</v>
      </c>
      <c r="S6" s="17" t="s">
        <v>83</v>
      </c>
      <c r="T6" s="17" t="s">
        <v>13</v>
      </c>
      <c r="U6" s="17" t="s">
        <v>68</v>
      </c>
      <c r="V6" s="21" t="n">
        <v>46085</v>
      </c>
      <c r="W6" s="21" t="n">
        <v>46254</v>
      </c>
      <c r="X6" s="22" t="n">
        <f aca="false">IF($A6="","",IFERROR(IF(OR($L6="",$L6=0,$K6=""),"",($L6-$K6)/$L6),""))</f>
        <v>0.599427753934192</v>
      </c>
      <c r="Y6" s="23" t="n">
        <f aca="false">IF($A6="","",IFERROR(IF(OR($N6="",$O6="",$P6=""),"",$N6*$O6*$P6),""))</f>
        <v>2304</v>
      </c>
      <c r="Z6" s="22" t="n">
        <f aca="false">IF($A6="","",(--($A6&lt;&gt;"")+--($B6&lt;&gt;"")+--($C6&lt;&gt;"")+--($E6&lt;&gt;"")+--($H6&lt;&gt;"")+--($J6&lt;&gt;"")+--($K6&lt;&gt;"")+--($L6&lt;&gt;"")+--($M6&lt;&gt;"")+--($N6&lt;&gt;"")+--($O6&lt;&gt;"")+--($P6&lt;&gt;"")+--($S6&lt;&gt;"")+--($T6&lt;&gt;"")+--($U6&lt;&gt;"")+--($V6&lt;&gt;"")+IF($H6="Com variação",--($I6&lt;&gt;""),0))/(16+IF($H6="Com variação",1,0)))</f>
        <v>1</v>
      </c>
      <c r="AA6" s="24" t="str">
        <f aca="false">IF($A6="","",IF($T6="Inativo","Inativo",IF(AND($Z6=1,$AB6=""),"Pronto para publicar","Revisar")))</f>
        <v>Revisar</v>
      </c>
      <c r="AB6" s="25" t="str">
        <f aca="true">IF($A6="","",_xlfn.TEXTJOIN(" | ",TRUE(),IF(COUNTIF($A$2:$A$201,$A6)&gt;1,"SKU duplicado",""),IF(AND($G6&lt;&gt;"",COUNTIF($G$2:$G$201,$G6)&gt;1),"EAN/GTIN duplicado",""),IF(AND($G6&lt;&gt;"",OR(NOT(OR(LEN($G6)=8,LEN($G6)=12,LEN($G6)=13,LEN($G6)=14)),NOT(IFERROR(ISNUMBER(--$G6),FALSE())))),"EAN/GTIN inválido",""),IF($Z6&lt;1,"Campos obrigatórios incompletos",""),IF(AND($H6="Com variação",$I6=""),"SKU pai ausente",""),IF(AND($I6&lt;&gt;"",$I6=$A6),"SKU pai igual ao SKU",""),IF(AND($I6&lt;&gt;"",$I6&lt;&gt;$A6,COUNTIF($A$2:$A$201,$I6)=0),"SKU pai não localizado",""),IF(AND(ISNUMBER($K6),ISNUMBER($L6),$L6&lt;=$K6),"Preço menor ou igual ao custo",""),IF(AND(ISNUMBER($X6),$X6&lt;Listas_Apoio!$J$3),"Margem abaixo do mínimo",""),IF(AND($T6="Ativo",$U6&lt;&gt;"Aprovada"),"Imagem não aprovada",""),IF(AND($T6&lt;&gt;"Inativo",OR($W6="",IFERROR(TODAY()-$W6&gt;Listas_Apoio!$J$2,FALSE()))),"Revisão pendente",""),IF(OR(AND($V6&lt;&gt;"",NOT(ISNUMBER($V6))),AND($W6&lt;&gt;"",NOT(ISNUMBER($W6))),IFERROR($V6&gt;TODAY(),FALSE()),IFERROR($W6&gt;TODAY(),FALSE()),IFERROR(AND($V6&lt;&gt;"",$W6&lt;&gt;"",$W6&lt;$V6),FALSE())),"Data inconsistente","")))</f>
        <v>SKU pai não localizado</v>
      </c>
    </row>
    <row r="7" customFormat="false" ht="30" hidden="false" customHeight="true" outlineLevel="0" collapsed="false">
      <c r="A7" s="15" t="s">
        <v>94</v>
      </c>
      <c r="B7" s="16" t="s">
        <v>95</v>
      </c>
      <c r="C7" s="17" t="s">
        <v>96</v>
      </c>
      <c r="D7" s="17" t="s">
        <v>97</v>
      </c>
      <c r="E7" s="17" t="s">
        <v>98</v>
      </c>
      <c r="F7" s="16" t="s">
        <v>99</v>
      </c>
      <c r="G7" s="15" t="s">
        <v>100</v>
      </c>
      <c r="H7" s="17" t="s">
        <v>65</v>
      </c>
      <c r="I7" s="15"/>
      <c r="J7" s="17" t="s">
        <v>66</v>
      </c>
      <c r="K7" s="18" t="n">
        <v>120</v>
      </c>
      <c r="L7" s="18" t="n">
        <v>110</v>
      </c>
      <c r="M7" s="19" t="n">
        <v>0.65</v>
      </c>
      <c r="N7" s="19" t="n">
        <v>45</v>
      </c>
      <c r="O7" s="19" t="n">
        <v>30</v>
      </c>
      <c r="P7" s="19" t="n">
        <v>15</v>
      </c>
      <c r="Q7" s="20" t="n">
        <v>4</v>
      </c>
      <c r="R7" s="20" t="n">
        <v>2</v>
      </c>
      <c r="S7" s="17" t="s">
        <v>101</v>
      </c>
      <c r="T7" s="17" t="s">
        <v>13</v>
      </c>
      <c r="U7" s="17" t="s">
        <v>68</v>
      </c>
      <c r="V7" s="21" t="n">
        <v>46127</v>
      </c>
      <c r="W7" s="21" t="n">
        <v>46244</v>
      </c>
      <c r="X7" s="22" t="n">
        <f aca="false">IF($A7="","",IFERROR(IF(OR($L7="",$L7=0,$K7=""),"",($L7-$K7)/$L7),""))</f>
        <v>-0.0909090909090909</v>
      </c>
      <c r="Y7" s="23" t="n">
        <f aca="false">IF($A7="","",IFERROR(IF(OR($N7="",$O7="",$P7=""),"",$N7*$O7*$P7),""))</f>
        <v>20250</v>
      </c>
      <c r="Z7" s="22" t="n">
        <f aca="false">IF($A7="","",(--($A7&lt;&gt;"")+--($B7&lt;&gt;"")+--($C7&lt;&gt;"")+--($E7&lt;&gt;"")+--($H7&lt;&gt;"")+--($J7&lt;&gt;"")+--($K7&lt;&gt;"")+--($L7&lt;&gt;"")+--($M7&lt;&gt;"")+--($N7&lt;&gt;"")+--($O7&lt;&gt;"")+--($P7&lt;&gt;"")+--($S7&lt;&gt;"")+--($T7&lt;&gt;"")+--($U7&lt;&gt;"")+--($V7&lt;&gt;"")+IF($H7="Com variação",--($I7&lt;&gt;""),0))/(16+IF($H7="Com variação",1,0)))</f>
        <v>1</v>
      </c>
      <c r="AA7" s="24" t="str">
        <f aca="false">IF($A7="","",IF($T7="Inativo","Inativo",IF(AND($Z7=1,$AB7=""),"Pronto para publicar","Revisar")))</f>
        <v>Revisar</v>
      </c>
      <c r="AB7" s="25" t="str">
        <f aca="true">IF($A7="","",_xlfn.TEXTJOIN(" | ",TRUE(),IF(COUNTIF($A$2:$A$201,$A7)&gt;1,"SKU duplicado",""),IF(AND($G7&lt;&gt;"",COUNTIF($G$2:$G$201,$G7)&gt;1),"EAN/GTIN duplicado",""),IF(AND($G7&lt;&gt;"",OR(NOT(OR(LEN($G7)=8,LEN($G7)=12,LEN($G7)=13,LEN($G7)=14)),NOT(IFERROR(ISNUMBER(--$G7),FALSE())))),"EAN/GTIN inválido",""),IF($Z7&lt;1,"Campos obrigatórios incompletos",""),IF(AND($H7="Com variação",$I7=""),"SKU pai ausente",""),IF(AND($I7&lt;&gt;"",$I7=$A7),"SKU pai igual ao SKU",""),IF(AND($I7&lt;&gt;"",$I7&lt;&gt;$A7,COUNTIF($A$2:$A$201,$I7)=0),"SKU pai não localizado",""),IF(AND(ISNUMBER($K7),ISNUMBER($L7),$L7&lt;=$K7),"Preço menor ou igual ao custo",""),IF(AND(ISNUMBER($X7),$X7&lt;Listas_Apoio!$J$3),"Margem abaixo do mínimo",""),IF(AND($T7="Ativo",$U7&lt;&gt;"Aprovada"),"Imagem não aprovada",""),IF(AND($T7&lt;&gt;"Inativo",OR($W7="",IFERROR(TODAY()-$W7&gt;Listas_Apoio!$J$2,FALSE()))),"Revisão pendente",""),IF(OR(AND($V7&lt;&gt;"",NOT(ISNUMBER($V7))),AND($W7&lt;&gt;"",NOT(ISNUMBER($W7))),IFERROR($V7&gt;TODAY(),FALSE()),IFERROR($W7&gt;TODAY(),FALSE()),IFERROR(AND($V7&lt;&gt;"",$W7&lt;&gt;"",$W7&lt;$V7),FALSE())),"Data inconsistente","")))</f>
        <v>Preço menor ou igual ao custo | Margem abaixo do mínimo</v>
      </c>
    </row>
    <row r="8" customFormat="false" ht="30" hidden="false" customHeight="true" outlineLevel="0" collapsed="false">
      <c r="A8" s="15" t="s">
        <v>102</v>
      </c>
      <c r="B8" s="16" t="s">
        <v>103</v>
      </c>
      <c r="C8" s="17" t="s">
        <v>104</v>
      </c>
      <c r="D8" s="17" t="s">
        <v>105</v>
      </c>
      <c r="E8" s="17" t="s">
        <v>106</v>
      </c>
      <c r="F8" s="16" t="s">
        <v>107</v>
      </c>
      <c r="G8" s="15" t="s">
        <v>108</v>
      </c>
      <c r="H8" s="17" t="s">
        <v>65</v>
      </c>
      <c r="I8" s="15"/>
      <c r="J8" s="17" t="s">
        <v>66</v>
      </c>
      <c r="K8" s="18" t="n">
        <v>24.5</v>
      </c>
      <c r="L8" s="18" t="n">
        <v>54.9</v>
      </c>
      <c r="M8" s="19" t="n">
        <v>0.55</v>
      </c>
      <c r="N8" s="19" t="n">
        <v>18</v>
      </c>
      <c r="O8" s="19" t="n">
        <v>20</v>
      </c>
      <c r="P8" s="19" t="n">
        <v>20</v>
      </c>
      <c r="Q8" s="20" t="n">
        <v>6</v>
      </c>
      <c r="R8" s="20" t="n">
        <v>1</v>
      </c>
      <c r="S8" s="17" t="s">
        <v>67</v>
      </c>
      <c r="T8" s="17" t="s">
        <v>13</v>
      </c>
      <c r="U8" s="17" t="s">
        <v>109</v>
      </c>
      <c r="V8" s="21" t="n">
        <v>46134</v>
      </c>
      <c r="W8" s="21" t="n">
        <v>46264</v>
      </c>
      <c r="X8" s="22" t="n">
        <f aca="false">IF($A8="","",IFERROR(IF(OR($L8="",$L8=0,$K8=""),"",($L8-$K8)/$L8),""))</f>
        <v>0.553734061930783</v>
      </c>
      <c r="Y8" s="23" t="n">
        <f aca="false">IF($A8="","",IFERROR(IF(OR($N8="",$O8="",$P8=""),"",$N8*$O8*$P8),""))</f>
        <v>7200</v>
      </c>
      <c r="Z8" s="22" t="n">
        <f aca="false">IF($A8="","",(--($A8&lt;&gt;"")+--($B8&lt;&gt;"")+--($C8&lt;&gt;"")+--($E8&lt;&gt;"")+--($H8&lt;&gt;"")+--($J8&lt;&gt;"")+--($K8&lt;&gt;"")+--($L8&lt;&gt;"")+--($M8&lt;&gt;"")+--($N8&lt;&gt;"")+--($O8&lt;&gt;"")+--($P8&lt;&gt;"")+--($S8&lt;&gt;"")+--($T8&lt;&gt;"")+--($U8&lt;&gt;"")+--($V8&lt;&gt;"")+IF($H8="Com variação",--($I8&lt;&gt;""),0))/(16+IF($H8="Com variação",1,0)))</f>
        <v>1</v>
      </c>
      <c r="AA8" s="24" t="str">
        <f aca="false">IF($A8="","",IF($T8="Inativo","Inativo",IF(AND($Z8=1,$AB8=""),"Pronto para publicar","Revisar")))</f>
        <v>Revisar</v>
      </c>
      <c r="AB8" s="25" t="str">
        <f aca="true">IF($A8="","",_xlfn.TEXTJOIN(" | ",TRUE(),IF(COUNTIF($A$2:$A$201,$A8)&gt;1,"SKU duplicado",""),IF(AND($G8&lt;&gt;"",COUNTIF($G$2:$G$201,$G8)&gt;1),"EAN/GTIN duplicado",""),IF(AND($G8&lt;&gt;"",OR(NOT(OR(LEN($G8)=8,LEN($G8)=12,LEN($G8)=13,LEN($G8)=14)),NOT(IFERROR(ISNUMBER(--$G8),FALSE())))),"EAN/GTIN inválido",""),IF($Z8&lt;1,"Campos obrigatórios incompletos",""),IF(AND($H8="Com variação",$I8=""),"SKU pai ausente",""),IF(AND($I8&lt;&gt;"",$I8=$A8),"SKU pai igual ao SKU",""),IF(AND($I8&lt;&gt;"",$I8&lt;&gt;$A8,COUNTIF($A$2:$A$201,$I8)=0),"SKU pai não localizado",""),IF(AND(ISNUMBER($K8),ISNUMBER($L8),$L8&lt;=$K8),"Preço menor ou igual ao custo",""),IF(AND(ISNUMBER($X8),$X8&lt;Listas_Apoio!$J$3),"Margem abaixo do mínimo",""),IF(AND($T8="Ativo",$U8&lt;&gt;"Aprovada"),"Imagem não aprovada",""),IF(AND($T8&lt;&gt;"Inativo",OR($W8="",IFERROR(TODAY()-$W8&gt;Listas_Apoio!$J$2,FALSE()))),"Revisão pendente",""),IF(OR(AND($V8&lt;&gt;"",NOT(ISNUMBER($V8))),AND($W8&lt;&gt;"",NOT(ISNUMBER($W8))),IFERROR($V8&gt;TODAY(),FALSE()),IFERROR($W8&gt;TODAY(),FALSE()),IFERROR(AND($V8&lt;&gt;"",$W8&lt;&gt;"",$W8&lt;$V8),FALSE())),"Data inconsistente","")))</f>
        <v>Imagem não aprovada</v>
      </c>
    </row>
    <row r="9" customFormat="false" ht="30" hidden="false" customHeight="true" outlineLevel="0" collapsed="false">
      <c r="A9" s="15" t="s">
        <v>110</v>
      </c>
      <c r="B9" s="16" t="s">
        <v>111</v>
      </c>
      <c r="C9" s="17" t="s">
        <v>112</v>
      </c>
      <c r="D9" s="17" t="s">
        <v>113</v>
      </c>
      <c r="E9" s="17" t="s">
        <v>114</v>
      </c>
      <c r="F9" s="16" t="s">
        <v>115</v>
      </c>
      <c r="G9" s="15" t="s">
        <v>74</v>
      </c>
      <c r="H9" s="17" t="s">
        <v>65</v>
      </c>
      <c r="I9" s="15"/>
      <c r="J9" s="17" t="s">
        <v>66</v>
      </c>
      <c r="K9" s="18" t="n">
        <v>12</v>
      </c>
      <c r="L9" s="18" t="n">
        <v>29.9</v>
      </c>
      <c r="M9" s="19" t="n">
        <v>0.32</v>
      </c>
      <c r="N9" s="19" t="n">
        <v>2</v>
      </c>
      <c r="O9" s="19" t="n">
        <v>15</v>
      </c>
      <c r="P9" s="19" t="n">
        <v>21</v>
      </c>
      <c r="Q9" s="20" t="n">
        <v>12</v>
      </c>
      <c r="R9" s="20" t="n">
        <v>1</v>
      </c>
      <c r="S9" s="17" t="s">
        <v>75</v>
      </c>
      <c r="T9" s="17" t="s">
        <v>13</v>
      </c>
      <c r="U9" s="17" t="s">
        <v>68</v>
      </c>
      <c r="V9" s="21" t="n">
        <v>45785</v>
      </c>
      <c r="W9" s="21" t="n">
        <v>45992</v>
      </c>
      <c r="X9" s="22" t="n">
        <f aca="false">IF($A9="","",IFERROR(IF(OR($L9="",$L9=0,$K9=""),"",($L9-$K9)/$L9),""))</f>
        <v>0.59866220735786</v>
      </c>
      <c r="Y9" s="23" t="n">
        <f aca="false">IF($A9="","",IFERROR(IF(OR($N9="",$O9="",$P9=""),"",$N9*$O9*$P9),""))</f>
        <v>630</v>
      </c>
      <c r="Z9" s="22" t="n">
        <f aca="false">IF($A9="","",(--($A9&lt;&gt;"")+--($B9&lt;&gt;"")+--($C9&lt;&gt;"")+--($E9&lt;&gt;"")+--($H9&lt;&gt;"")+--($J9&lt;&gt;"")+--($K9&lt;&gt;"")+--($L9&lt;&gt;"")+--($M9&lt;&gt;"")+--($N9&lt;&gt;"")+--($O9&lt;&gt;"")+--($P9&lt;&gt;"")+--($S9&lt;&gt;"")+--($T9&lt;&gt;"")+--($U9&lt;&gt;"")+--($V9&lt;&gt;"")+IF($H9="Com variação",--($I9&lt;&gt;""),0))/(16+IF($H9="Com variação",1,0)))</f>
        <v>1</v>
      </c>
      <c r="AA9" s="24" t="str">
        <f aca="false">IF($A9="","",IF($T9="Inativo","Inativo",IF(AND($Z9=1,$AB9=""),"Pronto para publicar","Revisar")))</f>
        <v>Revisar</v>
      </c>
      <c r="AB9" s="25" t="str">
        <f aca="true">IF($A9="","",_xlfn.TEXTJOIN(" | ",TRUE(),IF(COUNTIF($A$2:$A$201,$A9)&gt;1,"SKU duplicado",""),IF(AND($G9&lt;&gt;"",COUNTIF($G$2:$G$201,$G9)&gt;1),"EAN/GTIN duplicado",""),IF(AND($G9&lt;&gt;"",OR(NOT(OR(LEN($G9)=8,LEN($G9)=12,LEN($G9)=13,LEN($G9)=14)),NOT(IFERROR(ISNUMBER(--$G9),FALSE())))),"EAN/GTIN inválido",""),IF($Z9&lt;1,"Campos obrigatórios incompletos",""),IF(AND($H9="Com variação",$I9=""),"SKU pai ausente",""),IF(AND($I9&lt;&gt;"",$I9=$A9),"SKU pai igual ao SKU",""),IF(AND($I9&lt;&gt;"",$I9&lt;&gt;$A9,COUNTIF($A$2:$A$201,$I9)=0),"SKU pai não localizado",""),IF(AND(ISNUMBER($K9),ISNUMBER($L9),$L9&lt;=$K9),"Preço menor ou igual ao custo",""),IF(AND(ISNUMBER($X9),$X9&lt;Listas_Apoio!$J$3),"Margem abaixo do mínimo",""),IF(AND($T9="Ativo",$U9&lt;&gt;"Aprovada"),"Imagem não aprovada",""),IF(AND($T9&lt;&gt;"Inativo",OR($W9="",IFERROR(TODAY()-$W9&gt;Listas_Apoio!$J$2,FALSE()))),"Revisão pendente",""),IF(OR(AND($V9&lt;&gt;"",NOT(ISNUMBER($V9))),AND($W9&lt;&gt;"",NOT(ISNUMBER($W9))),IFERROR($V9&gt;TODAY(),FALSE()),IFERROR($W9&gt;TODAY(),FALSE()),IFERROR(AND($V9&lt;&gt;"",$W9&lt;&gt;"",$W9&lt;$V9),FALSE())),"Data inconsistente","")))</f>
        <v>EAN/GTIN duplicado | Revisão pendente</v>
      </c>
    </row>
    <row r="10" customFormat="false" ht="30" hidden="false" customHeight="true" outlineLevel="0" collapsed="false">
      <c r="A10" s="15" t="s">
        <v>116</v>
      </c>
      <c r="B10" s="16" t="s">
        <v>117</v>
      </c>
      <c r="C10" s="17" t="s">
        <v>118</v>
      </c>
      <c r="D10" s="17" t="s">
        <v>119</v>
      </c>
      <c r="E10" s="17" t="s">
        <v>120</v>
      </c>
      <c r="F10" s="16" t="s">
        <v>121</v>
      </c>
      <c r="G10" s="15" t="s">
        <v>122</v>
      </c>
      <c r="H10" s="17" t="s">
        <v>65</v>
      </c>
      <c r="I10" s="15"/>
      <c r="J10" s="17" t="s">
        <v>66</v>
      </c>
      <c r="K10" s="18" t="n">
        <v>45</v>
      </c>
      <c r="L10" s="18" t="n">
        <v>99.9</v>
      </c>
      <c r="M10" s="19" t="n">
        <v>0.18</v>
      </c>
      <c r="N10" s="19" t="n">
        <v>6</v>
      </c>
      <c r="O10" s="19" t="n">
        <v>12</v>
      </c>
      <c r="P10" s="19" t="n">
        <v>10</v>
      </c>
      <c r="Q10" s="20" t="n">
        <v>5</v>
      </c>
      <c r="R10" s="20" t="n">
        <v>1</v>
      </c>
      <c r="S10" s="17" t="s">
        <v>101</v>
      </c>
      <c r="T10" s="17" t="s">
        <v>13</v>
      </c>
      <c r="U10" s="17" t="s">
        <v>68</v>
      </c>
      <c r="V10" s="21" t="n">
        <v>46191</v>
      </c>
      <c r="W10" s="21" t="n">
        <v>46252</v>
      </c>
      <c r="X10" s="22" t="n">
        <f aca="false">IF($A10="","",IFERROR(IF(OR($L10="",$L10=0,$K10=""),"",($L10-$K10)/$L10),""))</f>
        <v>0.54954954954955</v>
      </c>
      <c r="Y10" s="23" t="n">
        <f aca="false">IF($A10="","",IFERROR(IF(OR($N10="",$O10="",$P10=""),"",$N10*$O10*$P10),""))</f>
        <v>720</v>
      </c>
      <c r="Z10" s="22" t="n">
        <f aca="false">IF($A10="","",(--($A10&lt;&gt;"")+--($B10&lt;&gt;"")+--($C10&lt;&gt;"")+--($E10&lt;&gt;"")+--($H10&lt;&gt;"")+--($J10&lt;&gt;"")+--($K10&lt;&gt;"")+--($L10&lt;&gt;"")+--($M10&lt;&gt;"")+--($N10&lt;&gt;"")+--($O10&lt;&gt;"")+--($P10&lt;&gt;"")+--($S10&lt;&gt;"")+--($T10&lt;&gt;"")+--($U10&lt;&gt;"")+--($V10&lt;&gt;"")+IF($H10="Com variação",--($I10&lt;&gt;""),0))/(16+IF($H10="Com variação",1,0)))</f>
        <v>1</v>
      </c>
      <c r="AA10" s="24" t="str">
        <f aca="false">IF($A10="","",IF($T10="Inativo","Inativo",IF(AND($Z10=1,$AB10=""),"Pronto para publicar","Revisar")))</f>
        <v>Revisar</v>
      </c>
      <c r="AB10" s="25" t="str">
        <f aca="true">IF($A10="","",_xlfn.TEXTJOIN(" | ",TRUE(),IF(COUNTIF($A$2:$A$201,$A10)&gt;1,"SKU duplicado",""),IF(AND($G10&lt;&gt;"",COUNTIF($G$2:$G$201,$G10)&gt;1),"EAN/GTIN duplicado",""),IF(AND($G10&lt;&gt;"",OR(NOT(OR(LEN($G10)=8,LEN($G10)=12,LEN($G10)=13,LEN($G10)=14)),NOT(IFERROR(ISNUMBER(--$G10),FALSE())))),"EAN/GTIN inválido",""),IF($Z10&lt;1,"Campos obrigatórios incompletos",""),IF(AND($H10="Com variação",$I10=""),"SKU pai ausente",""),IF(AND($I10&lt;&gt;"",$I10=$A10),"SKU pai igual ao SKU",""),IF(AND($I10&lt;&gt;"",$I10&lt;&gt;$A10,COUNTIF($A$2:$A$201,$I10)=0),"SKU pai não localizado",""),IF(AND(ISNUMBER($K10),ISNUMBER($L10),$L10&lt;=$K10),"Preço menor ou igual ao custo",""),IF(AND(ISNUMBER($X10),$X10&lt;Listas_Apoio!$J$3),"Margem abaixo do mínimo",""),IF(AND($T10="Ativo",$U10&lt;&gt;"Aprovada"),"Imagem não aprovada",""),IF(AND($T10&lt;&gt;"Inativo",OR($W10="",IFERROR(TODAY()-$W10&gt;Listas_Apoio!$J$2,FALSE()))),"Revisão pendente",""),IF(OR(AND($V10&lt;&gt;"",NOT(ISNUMBER($V10))),AND($W10&lt;&gt;"",NOT(ISNUMBER($W10))),IFERROR($V10&gt;TODAY(),FALSE()),IFERROR($W10&gt;TODAY(),FALSE()),IFERROR(AND($V10&lt;&gt;"",$W10&lt;&gt;"",$W10&lt;$V10),FALSE())),"Data inconsistente","")))</f>
        <v>EAN/GTIN inválido</v>
      </c>
    </row>
    <row r="11" customFormat="false" ht="30" hidden="false" customHeight="true" outlineLevel="0" collapsed="false">
      <c r="A11" s="15" t="s">
        <v>123</v>
      </c>
      <c r="B11" s="16" t="s">
        <v>124</v>
      </c>
      <c r="C11" s="17" t="s">
        <v>60</v>
      </c>
      <c r="D11" s="17" t="s">
        <v>125</v>
      </c>
      <c r="E11" s="17"/>
      <c r="F11" s="16" t="s">
        <v>126</v>
      </c>
      <c r="G11" s="15"/>
      <c r="H11" s="17" t="s">
        <v>65</v>
      </c>
      <c r="I11" s="15"/>
      <c r="J11" s="17" t="s">
        <v>127</v>
      </c>
      <c r="K11" s="18" t="n">
        <v>36</v>
      </c>
      <c r="L11" s="18" t="n">
        <v>79.9</v>
      </c>
      <c r="M11" s="19" t="n">
        <v>0.9</v>
      </c>
      <c r="N11" s="19"/>
      <c r="O11" s="19"/>
      <c r="P11" s="19"/>
      <c r="Q11" s="20" t="n">
        <v>3</v>
      </c>
      <c r="R11" s="20" t="n">
        <v>2</v>
      </c>
      <c r="S11" s="17" t="s">
        <v>67</v>
      </c>
      <c r="T11" s="17" t="s">
        <v>15</v>
      </c>
      <c r="U11" s="17" t="s">
        <v>109</v>
      </c>
      <c r="V11" s="21" t="n">
        <v>46259</v>
      </c>
      <c r="W11" s="21"/>
      <c r="X11" s="22" t="n">
        <f aca="false">IF($A11="","",IFERROR(IF(OR($L11="",$L11=0,$K11=""),"",($L11-$K11)/$L11),""))</f>
        <v>0.549436795994994</v>
      </c>
      <c r="Y11" s="23" t="str">
        <f aca="false">IF($A11="","",IFERROR(IF(OR($N11="",$O11="",$P11=""),"",$N11*$O11*$P11),""))</f>
        <v/>
      </c>
      <c r="Z11" s="22" t="n">
        <f aca="false">IF($A11="","",(--($A11&lt;&gt;"")+--($B11&lt;&gt;"")+--($C11&lt;&gt;"")+--($E11&lt;&gt;"")+--($H11&lt;&gt;"")+--($J11&lt;&gt;"")+--($K11&lt;&gt;"")+--($L11&lt;&gt;"")+--($M11&lt;&gt;"")+--($N11&lt;&gt;"")+--($O11&lt;&gt;"")+--($P11&lt;&gt;"")+--($S11&lt;&gt;"")+--($T11&lt;&gt;"")+--($U11&lt;&gt;"")+--($V11&lt;&gt;"")+IF($H11="Com variação",--($I11&lt;&gt;""),0))/(16+IF($H11="Com variação",1,0)))</f>
        <v>0.75</v>
      </c>
      <c r="AA11" s="24" t="str">
        <f aca="false">IF($A11="","",IF($T11="Inativo","Inativo",IF(AND($Z11=1,$AB11=""),"Pronto para publicar","Revisar")))</f>
        <v>Revisar</v>
      </c>
      <c r="AB11" s="25" t="str">
        <f aca="true">IF($A11="","",_xlfn.TEXTJOIN(" | ",TRUE(),IF(COUNTIF($A$2:$A$201,$A11)&gt;1,"SKU duplicado",""),IF(AND($G11&lt;&gt;"",COUNTIF($G$2:$G$201,$G11)&gt;1),"EAN/GTIN duplicado",""),IF(AND($G11&lt;&gt;"",OR(NOT(OR(LEN($G11)=8,LEN($G11)=12,LEN($G11)=13,LEN($G11)=14)),NOT(IFERROR(ISNUMBER(--$G11),FALSE())))),"EAN/GTIN inválido",""),IF($Z11&lt;1,"Campos obrigatórios incompletos",""),IF(AND($H11="Com variação",$I11=""),"SKU pai ausente",""),IF(AND($I11&lt;&gt;"",$I11=$A11),"SKU pai igual ao SKU",""),IF(AND($I11&lt;&gt;"",$I11&lt;&gt;$A11,COUNTIF($A$2:$A$201,$I11)=0),"SKU pai não localizado",""),IF(AND(ISNUMBER($K11),ISNUMBER($L11),$L11&lt;=$K11),"Preço menor ou igual ao custo",""),IF(AND(ISNUMBER($X11),$X11&lt;Listas_Apoio!$J$3),"Margem abaixo do mínimo",""),IF(AND($T11="Ativo",$U11&lt;&gt;"Aprovada"),"Imagem não aprovada",""),IF(AND($T11&lt;&gt;"Inativo",OR($W11="",IFERROR(TODAY()-$W11&gt;Listas_Apoio!$J$2,FALSE()))),"Revisão pendente",""),IF(OR(AND($V11&lt;&gt;"",NOT(ISNUMBER($V11))),AND($W11&lt;&gt;"",NOT(ISNUMBER($W11))),IFERROR($V11&gt;TODAY(),FALSE()),IFERROR($W11&gt;TODAY(),FALSE()),IFERROR(AND($V11&lt;&gt;"",$W11&lt;&gt;"",$W11&lt;$V11),FALSE())),"Data inconsistente","")))</f>
        <v>Campos obrigatórios incompletos | Revisão pendente</v>
      </c>
    </row>
    <row r="12" customFormat="false" ht="21.75" hidden="false" customHeight="true" outlineLevel="0" collapsed="false">
      <c r="A12" s="15"/>
      <c r="B12" s="16"/>
      <c r="C12" s="17"/>
      <c r="D12" s="17"/>
      <c r="E12" s="17"/>
      <c r="F12" s="16"/>
      <c r="G12" s="15"/>
      <c r="H12" s="17"/>
      <c r="I12" s="15"/>
      <c r="J12" s="17"/>
      <c r="K12" s="18"/>
      <c r="L12" s="18"/>
      <c r="M12" s="19"/>
      <c r="N12" s="19"/>
      <c r="O12" s="19"/>
      <c r="P12" s="19"/>
      <c r="Q12" s="20"/>
      <c r="R12" s="20"/>
      <c r="S12" s="17"/>
      <c r="T12" s="17"/>
      <c r="U12" s="17"/>
      <c r="V12" s="21"/>
      <c r="W12" s="21"/>
      <c r="X12" s="22" t="str">
        <f aca="false">IF($A12="","",IFERROR(IF(OR($L12="",$L12=0,$K12=""),"",($L12-$K12)/$L12),""))</f>
        <v/>
      </c>
      <c r="Y12" s="23" t="str">
        <f aca="false">IF($A12="","",IFERROR(IF(OR($N12="",$O12="",$P12=""),"",$N12*$O12*$P12),""))</f>
        <v/>
      </c>
      <c r="Z12" s="22" t="str">
        <f aca="false">IF($A12="","",(--($A12&lt;&gt;"")+--($B12&lt;&gt;"")+--($C12&lt;&gt;"")+--($E12&lt;&gt;"")+--($H12&lt;&gt;"")+--($J12&lt;&gt;"")+--($K12&lt;&gt;"")+--($L12&lt;&gt;"")+--($M12&lt;&gt;"")+--($N12&lt;&gt;"")+--($O12&lt;&gt;"")+--($P12&lt;&gt;"")+--($S12&lt;&gt;"")+--($T12&lt;&gt;"")+--($U12&lt;&gt;"")+--($V12&lt;&gt;"")+IF($H12="Com variação",--($I12&lt;&gt;""),0))/(16+IF($H12="Com variação",1,0)))</f>
        <v/>
      </c>
      <c r="AA12" s="24" t="str">
        <f aca="false">IF($A12="","",IF($T12="Inativo","Inativo",IF(AND($Z12=1,$AB12=""),"Pronto para publicar","Revisar")))</f>
        <v/>
      </c>
      <c r="AB12" s="25" t="str">
        <f aca="true">IF($A12="","",_xlfn.TEXTJOIN(" | ",TRUE(),IF(COUNTIF($A$2:$A$201,$A12)&gt;1,"SKU duplicado",""),IF(AND($G12&lt;&gt;"",COUNTIF($G$2:$G$201,$G12)&gt;1),"EAN/GTIN duplicado",""),IF(AND($G12&lt;&gt;"",OR(NOT(OR(LEN($G12)=8,LEN($G12)=12,LEN($G12)=13,LEN($G12)=14)),NOT(IFERROR(ISNUMBER(--$G12),FALSE())))),"EAN/GTIN inválido",""),IF($Z12&lt;1,"Campos obrigatórios incompletos",""),IF(AND($H12="Com variação",$I12=""),"SKU pai ausente",""),IF(AND($I12&lt;&gt;"",$I12=$A12),"SKU pai igual ao SKU",""),IF(AND($I12&lt;&gt;"",$I12&lt;&gt;$A12,COUNTIF($A$2:$A$201,$I12)=0),"SKU pai não localizado",""),IF(AND(ISNUMBER($K12),ISNUMBER($L12),$L12&lt;=$K12),"Preço menor ou igual ao custo",""),IF(AND(ISNUMBER($X12),$X12&lt;Listas_Apoio!$J$3),"Margem abaixo do mínimo",""),IF(AND($T12="Ativo",$U12&lt;&gt;"Aprovada"),"Imagem não aprovada",""),IF(AND($T12&lt;&gt;"Inativo",OR($W12="",IFERROR(TODAY()-$W12&gt;Listas_Apoio!$J$2,FALSE()))),"Revisão pendente",""),IF(OR(AND($V12&lt;&gt;"",NOT(ISNUMBER($V12))),AND($W12&lt;&gt;"",NOT(ISNUMBER($W12))),IFERROR($V12&gt;TODAY(),FALSE()),IFERROR($W12&gt;TODAY(),FALSE()),IFERROR(AND($V12&lt;&gt;"",$W12&lt;&gt;"",$W12&lt;$V12),FALSE())),"Data inconsistente","")))</f>
        <v/>
      </c>
    </row>
    <row r="13" customFormat="false" ht="21.75" hidden="false" customHeight="true" outlineLevel="0" collapsed="false">
      <c r="A13" s="15"/>
      <c r="B13" s="16"/>
      <c r="C13" s="17"/>
      <c r="D13" s="17"/>
      <c r="E13" s="17"/>
      <c r="F13" s="16"/>
      <c r="G13" s="15"/>
      <c r="H13" s="17"/>
      <c r="I13" s="15"/>
      <c r="J13" s="17"/>
      <c r="K13" s="18"/>
      <c r="L13" s="18"/>
      <c r="M13" s="19"/>
      <c r="N13" s="19"/>
      <c r="O13" s="19"/>
      <c r="P13" s="19"/>
      <c r="Q13" s="20"/>
      <c r="R13" s="20"/>
      <c r="S13" s="17"/>
      <c r="T13" s="17"/>
      <c r="U13" s="17"/>
      <c r="V13" s="21"/>
      <c r="W13" s="21"/>
      <c r="X13" s="22" t="str">
        <f aca="false">IF($A13="","",IFERROR(IF(OR($L13="",$L13=0,$K13=""),"",($L13-$K13)/$L13),""))</f>
        <v/>
      </c>
      <c r="Y13" s="23" t="str">
        <f aca="false">IF($A13="","",IFERROR(IF(OR($N13="",$O13="",$P13=""),"",$N13*$O13*$P13),""))</f>
        <v/>
      </c>
      <c r="Z13" s="22" t="str">
        <f aca="false">IF($A13="","",(--($A13&lt;&gt;"")+--($B13&lt;&gt;"")+--($C13&lt;&gt;"")+--($E13&lt;&gt;"")+--($H13&lt;&gt;"")+--($J13&lt;&gt;"")+--($K13&lt;&gt;"")+--($L13&lt;&gt;"")+--($M13&lt;&gt;"")+--($N13&lt;&gt;"")+--($O13&lt;&gt;"")+--($P13&lt;&gt;"")+--($S13&lt;&gt;"")+--($T13&lt;&gt;"")+--($U13&lt;&gt;"")+--($V13&lt;&gt;"")+IF($H13="Com variação",--($I13&lt;&gt;""),0))/(16+IF($H13="Com variação",1,0)))</f>
        <v/>
      </c>
      <c r="AA13" s="24" t="str">
        <f aca="false">IF($A13="","",IF($T13="Inativo","Inativo",IF(AND($Z13=1,$AB13=""),"Pronto para publicar","Revisar")))</f>
        <v/>
      </c>
      <c r="AB13" s="25" t="str">
        <f aca="true">IF($A13="","",_xlfn.TEXTJOIN(" | ",TRUE(),IF(COUNTIF($A$2:$A$201,$A13)&gt;1,"SKU duplicado",""),IF(AND($G13&lt;&gt;"",COUNTIF($G$2:$G$201,$G13)&gt;1),"EAN/GTIN duplicado",""),IF(AND($G13&lt;&gt;"",OR(NOT(OR(LEN($G13)=8,LEN($G13)=12,LEN($G13)=13,LEN($G13)=14)),NOT(IFERROR(ISNUMBER(--$G13),FALSE())))),"EAN/GTIN inválido",""),IF($Z13&lt;1,"Campos obrigatórios incompletos",""),IF(AND($H13="Com variação",$I13=""),"SKU pai ausente",""),IF(AND($I13&lt;&gt;"",$I13=$A13),"SKU pai igual ao SKU",""),IF(AND($I13&lt;&gt;"",$I13&lt;&gt;$A13,COUNTIF($A$2:$A$201,$I13)=0),"SKU pai não localizado",""),IF(AND(ISNUMBER($K13),ISNUMBER($L13),$L13&lt;=$K13),"Preço menor ou igual ao custo",""),IF(AND(ISNUMBER($X13),$X13&lt;Listas_Apoio!$J$3),"Margem abaixo do mínimo",""),IF(AND($T13="Ativo",$U13&lt;&gt;"Aprovada"),"Imagem não aprovada",""),IF(AND($T13&lt;&gt;"Inativo",OR($W13="",IFERROR(TODAY()-$W13&gt;Listas_Apoio!$J$2,FALSE()))),"Revisão pendente",""),IF(OR(AND($V13&lt;&gt;"",NOT(ISNUMBER($V13))),AND($W13&lt;&gt;"",NOT(ISNUMBER($W13))),IFERROR($V13&gt;TODAY(),FALSE()),IFERROR($W13&gt;TODAY(),FALSE()),IFERROR(AND($V13&lt;&gt;"",$W13&lt;&gt;"",$W13&lt;$V13),FALSE())),"Data inconsistente","")))</f>
        <v/>
      </c>
    </row>
    <row r="14" customFormat="false" ht="21.75" hidden="false" customHeight="true" outlineLevel="0" collapsed="false">
      <c r="A14" s="15"/>
      <c r="B14" s="16"/>
      <c r="C14" s="17"/>
      <c r="D14" s="17"/>
      <c r="E14" s="17"/>
      <c r="F14" s="16"/>
      <c r="G14" s="15"/>
      <c r="H14" s="17"/>
      <c r="I14" s="15"/>
      <c r="J14" s="17"/>
      <c r="K14" s="18"/>
      <c r="L14" s="18"/>
      <c r="M14" s="19"/>
      <c r="N14" s="19"/>
      <c r="O14" s="19"/>
      <c r="P14" s="19"/>
      <c r="Q14" s="20"/>
      <c r="R14" s="20"/>
      <c r="S14" s="17"/>
      <c r="T14" s="17"/>
      <c r="U14" s="17"/>
      <c r="V14" s="21"/>
      <c r="W14" s="21"/>
      <c r="X14" s="22" t="str">
        <f aca="false">IF($A14="","",IFERROR(IF(OR($L14="",$L14=0,$K14=""),"",($L14-$K14)/$L14),""))</f>
        <v/>
      </c>
      <c r="Y14" s="23" t="str">
        <f aca="false">IF($A14="","",IFERROR(IF(OR($N14="",$O14="",$P14=""),"",$N14*$O14*$P14),""))</f>
        <v/>
      </c>
      <c r="Z14" s="22" t="str">
        <f aca="false">IF($A14="","",(--($A14&lt;&gt;"")+--($B14&lt;&gt;"")+--($C14&lt;&gt;"")+--($E14&lt;&gt;"")+--($H14&lt;&gt;"")+--($J14&lt;&gt;"")+--($K14&lt;&gt;"")+--($L14&lt;&gt;"")+--($M14&lt;&gt;"")+--($N14&lt;&gt;"")+--($O14&lt;&gt;"")+--($P14&lt;&gt;"")+--($S14&lt;&gt;"")+--($T14&lt;&gt;"")+--($U14&lt;&gt;"")+--($V14&lt;&gt;"")+IF($H14="Com variação",--($I14&lt;&gt;""),0))/(16+IF($H14="Com variação",1,0)))</f>
        <v/>
      </c>
      <c r="AA14" s="24" t="str">
        <f aca="false">IF($A14="","",IF($T14="Inativo","Inativo",IF(AND($Z14=1,$AB14=""),"Pronto para publicar","Revisar")))</f>
        <v/>
      </c>
      <c r="AB14" s="25" t="str">
        <f aca="true">IF($A14="","",_xlfn.TEXTJOIN(" | ",TRUE(),IF(COUNTIF($A$2:$A$201,$A14)&gt;1,"SKU duplicado",""),IF(AND($G14&lt;&gt;"",COUNTIF($G$2:$G$201,$G14)&gt;1),"EAN/GTIN duplicado",""),IF(AND($G14&lt;&gt;"",OR(NOT(OR(LEN($G14)=8,LEN($G14)=12,LEN($G14)=13,LEN($G14)=14)),NOT(IFERROR(ISNUMBER(--$G14),FALSE())))),"EAN/GTIN inválido",""),IF($Z14&lt;1,"Campos obrigatórios incompletos",""),IF(AND($H14="Com variação",$I14=""),"SKU pai ausente",""),IF(AND($I14&lt;&gt;"",$I14=$A14),"SKU pai igual ao SKU",""),IF(AND($I14&lt;&gt;"",$I14&lt;&gt;$A14,COUNTIF($A$2:$A$201,$I14)=0),"SKU pai não localizado",""),IF(AND(ISNUMBER($K14),ISNUMBER($L14),$L14&lt;=$K14),"Preço menor ou igual ao custo",""),IF(AND(ISNUMBER($X14),$X14&lt;Listas_Apoio!$J$3),"Margem abaixo do mínimo",""),IF(AND($T14="Ativo",$U14&lt;&gt;"Aprovada"),"Imagem não aprovada",""),IF(AND($T14&lt;&gt;"Inativo",OR($W14="",IFERROR(TODAY()-$W14&gt;Listas_Apoio!$J$2,FALSE()))),"Revisão pendente",""),IF(OR(AND($V14&lt;&gt;"",NOT(ISNUMBER($V14))),AND($W14&lt;&gt;"",NOT(ISNUMBER($W14))),IFERROR($V14&gt;TODAY(),FALSE()),IFERROR($W14&gt;TODAY(),FALSE()),IFERROR(AND($V14&lt;&gt;"",$W14&lt;&gt;"",$W14&lt;$V14),FALSE())),"Data inconsistente","")))</f>
        <v/>
      </c>
    </row>
    <row r="15" customFormat="false" ht="21.75" hidden="false" customHeight="true" outlineLevel="0" collapsed="false">
      <c r="A15" s="15"/>
      <c r="B15" s="16"/>
      <c r="C15" s="17"/>
      <c r="D15" s="17"/>
      <c r="E15" s="17"/>
      <c r="F15" s="16"/>
      <c r="G15" s="15"/>
      <c r="H15" s="17"/>
      <c r="I15" s="15"/>
      <c r="J15" s="17"/>
      <c r="K15" s="18"/>
      <c r="L15" s="18"/>
      <c r="M15" s="19"/>
      <c r="N15" s="19"/>
      <c r="O15" s="19"/>
      <c r="P15" s="19"/>
      <c r="Q15" s="20"/>
      <c r="R15" s="20"/>
      <c r="S15" s="17"/>
      <c r="T15" s="17"/>
      <c r="U15" s="17"/>
      <c r="V15" s="21"/>
      <c r="W15" s="21"/>
      <c r="X15" s="22" t="str">
        <f aca="false">IF($A15="","",IFERROR(IF(OR($L15="",$L15=0,$K15=""),"",($L15-$K15)/$L15),""))</f>
        <v/>
      </c>
      <c r="Y15" s="23" t="str">
        <f aca="false">IF($A15="","",IFERROR(IF(OR($N15="",$O15="",$P15=""),"",$N15*$O15*$P15),""))</f>
        <v/>
      </c>
      <c r="Z15" s="22" t="str">
        <f aca="false">IF($A15="","",(--($A15&lt;&gt;"")+--($B15&lt;&gt;"")+--($C15&lt;&gt;"")+--($E15&lt;&gt;"")+--($H15&lt;&gt;"")+--($J15&lt;&gt;"")+--($K15&lt;&gt;"")+--($L15&lt;&gt;"")+--($M15&lt;&gt;"")+--($N15&lt;&gt;"")+--($O15&lt;&gt;"")+--($P15&lt;&gt;"")+--($S15&lt;&gt;"")+--($T15&lt;&gt;"")+--($U15&lt;&gt;"")+--($V15&lt;&gt;"")+IF($H15="Com variação",--($I15&lt;&gt;""),0))/(16+IF($H15="Com variação",1,0)))</f>
        <v/>
      </c>
      <c r="AA15" s="24" t="str">
        <f aca="false">IF($A15="","",IF($T15="Inativo","Inativo",IF(AND($Z15=1,$AB15=""),"Pronto para publicar","Revisar")))</f>
        <v/>
      </c>
      <c r="AB15" s="25" t="str">
        <f aca="true">IF($A15="","",_xlfn.TEXTJOIN(" | ",TRUE(),IF(COUNTIF($A$2:$A$201,$A15)&gt;1,"SKU duplicado",""),IF(AND($G15&lt;&gt;"",COUNTIF($G$2:$G$201,$G15)&gt;1),"EAN/GTIN duplicado",""),IF(AND($G15&lt;&gt;"",OR(NOT(OR(LEN($G15)=8,LEN($G15)=12,LEN($G15)=13,LEN($G15)=14)),NOT(IFERROR(ISNUMBER(--$G15),FALSE())))),"EAN/GTIN inválido",""),IF($Z15&lt;1,"Campos obrigatórios incompletos",""),IF(AND($H15="Com variação",$I15=""),"SKU pai ausente",""),IF(AND($I15&lt;&gt;"",$I15=$A15),"SKU pai igual ao SKU",""),IF(AND($I15&lt;&gt;"",$I15&lt;&gt;$A15,COUNTIF($A$2:$A$201,$I15)=0),"SKU pai não localizado",""),IF(AND(ISNUMBER($K15),ISNUMBER($L15),$L15&lt;=$K15),"Preço menor ou igual ao custo",""),IF(AND(ISNUMBER($X15),$X15&lt;Listas_Apoio!$J$3),"Margem abaixo do mínimo",""),IF(AND($T15="Ativo",$U15&lt;&gt;"Aprovada"),"Imagem não aprovada",""),IF(AND($T15&lt;&gt;"Inativo",OR($W15="",IFERROR(TODAY()-$W15&gt;Listas_Apoio!$J$2,FALSE()))),"Revisão pendente",""),IF(OR(AND($V15&lt;&gt;"",NOT(ISNUMBER($V15))),AND($W15&lt;&gt;"",NOT(ISNUMBER($W15))),IFERROR($V15&gt;TODAY(),FALSE()),IFERROR($W15&gt;TODAY(),FALSE()),IFERROR(AND($V15&lt;&gt;"",$W15&lt;&gt;"",$W15&lt;$V15),FALSE())),"Data inconsistente","")))</f>
        <v/>
      </c>
    </row>
    <row r="16" customFormat="false" ht="21.75" hidden="false" customHeight="true" outlineLevel="0" collapsed="false">
      <c r="A16" s="15"/>
      <c r="B16" s="16"/>
      <c r="C16" s="17"/>
      <c r="D16" s="17"/>
      <c r="E16" s="17"/>
      <c r="F16" s="16"/>
      <c r="G16" s="15"/>
      <c r="H16" s="17"/>
      <c r="I16" s="15"/>
      <c r="J16" s="17"/>
      <c r="K16" s="18"/>
      <c r="L16" s="18"/>
      <c r="M16" s="19"/>
      <c r="N16" s="19"/>
      <c r="O16" s="19"/>
      <c r="P16" s="19"/>
      <c r="Q16" s="20"/>
      <c r="R16" s="20"/>
      <c r="S16" s="17"/>
      <c r="T16" s="17"/>
      <c r="U16" s="17"/>
      <c r="V16" s="21"/>
      <c r="W16" s="21"/>
      <c r="X16" s="22" t="str">
        <f aca="false">IF($A16="","",IFERROR(IF(OR($L16="",$L16=0,$K16=""),"",($L16-$K16)/$L16),""))</f>
        <v/>
      </c>
      <c r="Y16" s="23" t="str">
        <f aca="false">IF($A16="","",IFERROR(IF(OR($N16="",$O16="",$P16=""),"",$N16*$O16*$P16),""))</f>
        <v/>
      </c>
      <c r="Z16" s="22" t="str">
        <f aca="false">IF($A16="","",(--($A16&lt;&gt;"")+--($B16&lt;&gt;"")+--($C16&lt;&gt;"")+--($E16&lt;&gt;"")+--($H16&lt;&gt;"")+--($J16&lt;&gt;"")+--($K16&lt;&gt;"")+--($L16&lt;&gt;"")+--($M16&lt;&gt;"")+--($N16&lt;&gt;"")+--($O16&lt;&gt;"")+--($P16&lt;&gt;"")+--($S16&lt;&gt;"")+--($T16&lt;&gt;"")+--($U16&lt;&gt;"")+--($V16&lt;&gt;"")+IF($H16="Com variação",--($I16&lt;&gt;""),0))/(16+IF($H16="Com variação",1,0)))</f>
        <v/>
      </c>
      <c r="AA16" s="24" t="str">
        <f aca="false">IF($A16="","",IF($T16="Inativo","Inativo",IF(AND($Z16=1,$AB16=""),"Pronto para publicar","Revisar")))</f>
        <v/>
      </c>
      <c r="AB16" s="25" t="str">
        <f aca="true">IF($A16="","",_xlfn.TEXTJOIN(" | ",TRUE(),IF(COUNTIF($A$2:$A$201,$A16)&gt;1,"SKU duplicado",""),IF(AND($G16&lt;&gt;"",COUNTIF($G$2:$G$201,$G16)&gt;1),"EAN/GTIN duplicado",""),IF(AND($G16&lt;&gt;"",OR(NOT(OR(LEN($G16)=8,LEN($G16)=12,LEN($G16)=13,LEN($G16)=14)),NOT(IFERROR(ISNUMBER(--$G16),FALSE())))),"EAN/GTIN inválido",""),IF($Z16&lt;1,"Campos obrigatórios incompletos",""),IF(AND($H16="Com variação",$I16=""),"SKU pai ausente",""),IF(AND($I16&lt;&gt;"",$I16=$A16),"SKU pai igual ao SKU",""),IF(AND($I16&lt;&gt;"",$I16&lt;&gt;$A16,COUNTIF($A$2:$A$201,$I16)=0),"SKU pai não localizado",""),IF(AND(ISNUMBER($K16),ISNUMBER($L16),$L16&lt;=$K16),"Preço menor ou igual ao custo",""),IF(AND(ISNUMBER($X16),$X16&lt;Listas_Apoio!$J$3),"Margem abaixo do mínimo",""),IF(AND($T16="Ativo",$U16&lt;&gt;"Aprovada"),"Imagem não aprovada",""),IF(AND($T16&lt;&gt;"Inativo",OR($W16="",IFERROR(TODAY()-$W16&gt;Listas_Apoio!$J$2,FALSE()))),"Revisão pendente",""),IF(OR(AND($V16&lt;&gt;"",NOT(ISNUMBER($V16))),AND($W16&lt;&gt;"",NOT(ISNUMBER($W16))),IFERROR($V16&gt;TODAY(),FALSE()),IFERROR($W16&gt;TODAY(),FALSE()),IFERROR(AND($V16&lt;&gt;"",$W16&lt;&gt;"",$W16&lt;$V16),FALSE())),"Data inconsistente","")))</f>
        <v/>
      </c>
    </row>
    <row r="17" customFormat="false" ht="21.75" hidden="false" customHeight="true" outlineLevel="0" collapsed="false">
      <c r="A17" s="15"/>
      <c r="B17" s="16"/>
      <c r="C17" s="17"/>
      <c r="D17" s="17"/>
      <c r="E17" s="17"/>
      <c r="F17" s="16"/>
      <c r="G17" s="15"/>
      <c r="H17" s="17"/>
      <c r="I17" s="15"/>
      <c r="J17" s="17"/>
      <c r="K17" s="18"/>
      <c r="L17" s="18"/>
      <c r="M17" s="19"/>
      <c r="N17" s="19"/>
      <c r="O17" s="19"/>
      <c r="P17" s="19"/>
      <c r="Q17" s="20"/>
      <c r="R17" s="20"/>
      <c r="S17" s="17"/>
      <c r="T17" s="17"/>
      <c r="U17" s="17"/>
      <c r="V17" s="21"/>
      <c r="W17" s="21"/>
      <c r="X17" s="22" t="str">
        <f aca="false">IF($A17="","",IFERROR(IF(OR($L17="",$L17=0,$K17=""),"",($L17-$K17)/$L17),""))</f>
        <v/>
      </c>
      <c r="Y17" s="23" t="str">
        <f aca="false">IF($A17="","",IFERROR(IF(OR($N17="",$O17="",$P17=""),"",$N17*$O17*$P17),""))</f>
        <v/>
      </c>
      <c r="Z17" s="22" t="str">
        <f aca="false">IF($A17="","",(--($A17&lt;&gt;"")+--($B17&lt;&gt;"")+--($C17&lt;&gt;"")+--($E17&lt;&gt;"")+--($H17&lt;&gt;"")+--($J17&lt;&gt;"")+--($K17&lt;&gt;"")+--($L17&lt;&gt;"")+--($M17&lt;&gt;"")+--($N17&lt;&gt;"")+--($O17&lt;&gt;"")+--($P17&lt;&gt;"")+--($S17&lt;&gt;"")+--($T17&lt;&gt;"")+--($U17&lt;&gt;"")+--($V17&lt;&gt;"")+IF($H17="Com variação",--($I17&lt;&gt;""),0))/(16+IF($H17="Com variação",1,0)))</f>
        <v/>
      </c>
      <c r="AA17" s="24" t="str">
        <f aca="false">IF($A17="","",IF($T17="Inativo","Inativo",IF(AND($Z17=1,$AB17=""),"Pronto para publicar","Revisar")))</f>
        <v/>
      </c>
      <c r="AB17" s="25" t="str">
        <f aca="true">IF($A17="","",_xlfn.TEXTJOIN(" | ",TRUE(),IF(COUNTIF($A$2:$A$201,$A17)&gt;1,"SKU duplicado",""),IF(AND($G17&lt;&gt;"",COUNTIF($G$2:$G$201,$G17)&gt;1),"EAN/GTIN duplicado",""),IF(AND($G17&lt;&gt;"",OR(NOT(OR(LEN($G17)=8,LEN($G17)=12,LEN($G17)=13,LEN($G17)=14)),NOT(IFERROR(ISNUMBER(--$G17),FALSE())))),"EAN/GTIN inválido",""),IF($Z17&lt;1,"Campos obrigatórios incompletos",""),IF(AND($H17="Com variação",$I17=""),"SKU pai ausente",""),IF(AND($I17&lt;&gt;"",$I17=$A17),"SKU pai igual ao SKU",""),IF(AND($I17&lt;&gt;"",$I17&lt;&gt;$A17,COUNTIF($A$2:$A$201,$I17)=0),"SKU pai não localizado",""),IF(AND(ISNUMBER($K17),ISNUMBER($L17),$L17&lt;=$K17),"Preço menor ou igual ao custo",""),IF(AND(ISNUMBER($X17),$X17&lt;Listas_Apoio!$J$3),"Margem abaixo do mínimo",""),IF(AND($T17="Ativo",$U17&lt;&gt;"Aprovada"),"Imagem não aprovada",""),IF(AND($T17&lt;&gt;"Inativo",OR($W17="",IFERROR(TODAY()-$W17&gt;Listas_Apoio!$J$2,FALSE()))),"Revisão pendente",""),IF(OR(AND($V17&lt;&gt;"",NOT(ISNUMBER($V17))),AND($W17&lt;&gt;"",NOT(ISNUMBER($W17))),IFERROR($V17&gt;TODAY(),FALSE()),IFERROR($W17&gt;TODAY(),FALSE()),IFERROR(AND($V17&lt;&gt;"",$W17&lt;&gt;"",$W17&lt;$V17),FALSE())),"Data inconsistente","")))</f>
        <v/>
      </c>
    </row>
    <row r="18" customFormat="false" ht="21.75" hidden="false" customHeight="true" outlineLevel="0" collapsed="false">
      <c r="A18" s="15"/>
      <c r="B18" s="16"/>
      <c r="C18" s="17"/>
      <c r="D18" s="17"/>
      <c r="E18" s="17"/>
      <c r="F18" s="16"/>
      <c r="G18" s="15"/>
      <c r="H18" s="17"/>
      <c r="I18" s="15"/>
      <c r="J18" s="17"/>
      <c r="K18" s="18"/>
      <c r="L18" s="18"/>
      <c r="M18" s="19"/>
      <c r="N18" s="19"/>
      <c r="O18" s="19"/>
      <c r="P18" s="19"/>
      <c r="Q18" s="20"/>
      <c r="R18" s="20"/>
      <c r="S18" s="17"/>
      <c r="T18" s="17"/>
      <c r="U18" s="17"/>
      <c r="V18" s="21"/>
      <c r="W18" s="21"/>
      <c r="X18" s="22" t="str">
        <f aca="false">IF($A18="","",IFERROR(IF(OR($L18="",$L18=0,$K18=""),"",($L18-$K18)/$L18),""))</f>
        <v/>
      </c>
      <c r="Y18" s="23" t="str">
        <f aca="false">IF($A18="","",IFERROR(IF(OR($N18="",$O18="",$P18=""),"",$N18*$O18*$P18),""))</f>
        <v/>
      </c>
      <c r="Z18" s="22" t="str">
        <f aca="false">IF($A18="","",(--($A18&lt;&gt;"")+--($B18&lt;&gt;"")+--($C18&lt;&gt;"")+--($E18&lt;&gt;"")+--($H18&lt;&gt;"")+--($J18&lt;&gt;"")+--($K18&lt;&gt;"")+--($L18&lt;&gt;"")+--($M18&lt;&gt;"")+--($N18&lt;&gt;"")+--($O18&lt;&gt;"")+--($P18&lt;&gt;"")+--($S18&lt;&gt;"")+--($T18&lt;&gt;"")+--($U18&lt;&gt;"")+--($V18&lt;&gt;"")+IF($H18="Com variação",--($I18&lt;&gt;""),0))/(16+IF($H18="Com variação",1,0)))</f>
        <v/>
      </c>
      <c r="AA18" s="24" t="str">
        <f aca="false">IF($A18="","",IF($T18="Inativo","Inativo",IF(AND($Z18=1,$AB18=""),"Pronto para publicar","Revisar")))</f>
        <v/>
      </c>
      <c r="AB18" s="25" t="str">
        <f aca="true">IF($A18="","",_xlfn.TEXTJOIN(" | ",TRUE(),IF(COUNTIF($A$2:$A$201,$A18)&gt;1,"SKU duplicado",""),IF(AND($G18&lt;&gt;"",COUNTIF($G$2:$G$201,$G18)&gt;1),"EAN/GTIN duplicado",""),IF(AND($G18&lt;&gt;"",OR(NOT(OR(LEN($G18)=8,LEN($G18)=12,LEN($G18)=13,LEN($G18)=14)),NOT(IFERROR(ISNUMBER(--$G18),FALSE())))),"EAN/GTIN inválido",""),IF($Z18&lt;1,"Campos obrigatórios incompletos",""),IF(AND($H18="Com variação",$I18=""),"SKU pai ausente",""),IF(AND($I18&lt;&gt;"",$I18=$A18),"SKU pai igual ao SKU",""),IF(AND($I18&lt;&gt;"",$I18&lt;&gt;$A18,COUNTIF($A$2:$A$201,$I18)=0),"SKU pai não localizado",""),IF(AND(ISNUMBER($K18),ISNUMBER($L18),$L18&lt;=$K18),"Preço menor ou igual ao custo",""),IF(AND(ISNUMBER($X18),$X18&lt;Listas_Apoio!$J$3),"Margem abaixo do mínimo",""),IF(AND($T18="Ativo",$U18&lt;&gt;"Aprovada"),"Imagem não aprovada",""),IF(AND($T18&lt;&gt;"Inativo",OR($W18="",IFERROR(TODAY()-$W18&gt;Listas_Apoio!$J$2,FALSE()))),"Revisão pendente",""),IF(OR(AND($V18&lt;&gt;"",NOT(ISNUMBER($V18))),AND($W18&lt;&gt;"",NOT(ISNUMBER($W18))),IFERROR($V18&gt;TODAY(),FALSE()),IFERROR($W18&gt;TODAY(),FALSE()),IFERROR(AND($V18&lt;&gt;"",$W18&lt;&gt;"",$W18&lt;$V18),FALSE())),"Data inconsistente","")))</f>
        <v/>
      </c>
    </row>
    <row r="19" customFormat="false" ht="21.75" hidden="false" customHeight="true" outlineLevel="0" collapsed="false">
      <c r="A19" s="15"/>
      <c r="B19" s="16"/>
      <c r="C19" s="17"/>
      <c r="D19" s="17"/>
      <c r="E19" s="17"/>
      <c r="F19" s="16"/>
      <c r="G19" s="15"/>
      <c r="H19" s="17"/>
      <c r="I19" s="15"/>
      <c r="J19" s="17"/>
      <c r="K19" s="18"/>
      <c r="L19" s="18"/>
      <c r="M19" s="19"/>
      <c r="N19" s="19"/>
      <c r="O19" s="19"/>
      <c r="P19" s="19"/>
      <c r="Q19" s="20"/>
      <c r="R19" s="20"/>
      <c r="S19" s="17"/>
      <c r="T19" s="17"/>
      <c r="U19" s="17"/>
      <c r="V19" s="21"/>
      <c r="W19" s="21"/>
      <c r="X19" s="22" t="str">
        <f aca="false">IF($A19="","",IFERROR(IF(OR($L19="",$L19=0,$K19=""),"",($L19-$K19)/$L19),""))</f>
        <v/>
      </c>
      <c r="Y19" s="23" t="str">
        <f aca="false">IF($A19="","",IFERROR(IF(OR($N19="",$O19="",$P19=""),"",$N19*$O19*$P19),""))</f>
        <v/>
      </c>
      <c r="Z19" s="22" t="str">
        <f aca="false">IF($A19="","",(--($A19&lt;&gt;"")+--($B19&lt;&gt;"")+--($C19&lt;&gt;"")+--($E19&lt;&gt;"")+--($H19&lt;&gt;"")+--($J19&lt;&gt;"")+--($K19&lt;&gt;"")+--($L19&lt;&gt;"")+--($M19&lt;&gt;"")+--($N19&lt;&gt;"")+--($O19&lt;&gt;"")+--($P19&lt;&gt;"")+--($S19&lt;&gt;"")+--($T19&lt;&gt;"")+--($U19&lt;&gt;"")+--($V19&lt;&gt;"")+IF($H19="Com variação",--($I19&lt;&gt;""),0))/(16+IF($H19="Com variação",1,0)))</f>
        <v/>
      </c>
      <c r="AA19" s="24" t="str">
        <f aca="false">IF($A19="","",IF($T19="Inativo","Inativo",IF(AND($Z19=1,$AB19=""),"Pronto para publicar","Revisar")))</f>
        <v/>
      </c>
      <c r="AB19" s="25" t="str">
        <f aca="true">IF($A19="","",_xlfn.TEXTJOIN(" | ",TRUE(),IF(COUNTIF($A$2:$A$201,$A19)&gt;1,"SKU duplicado",""),IF(AND($G19&lt;&gt;"",COUNTIF($G$2:$G$201,$G19)&gt;1),"EAN/GTIN duplicado",""),IF(AND($G19&lt;&gt;"",OR(NOT(OR(LEN($G19)=8,LEN($G19)=12,LEN($G19)=13,LEN($G19)=14)),NOT(IFERROR(ISNUMBER(--$G19),FALSE())))),"EAN/GTIN inválido",""),IF($Z19&lt;1,"Campos obrigatórios incompletos",""),IF(AND($H19="Com variação",$I19=""),"SKU pai ausente",""),IF(AND($I19&lt;&gt;"",$I19=$A19),"SKU pai igual ao SKU",""),IF(AND($I19&lt;&gt;"",$I19&lt;&gt;$A19,COUNTIF($A$2:$A$201,$I19)=0),"SKU pai não localizado",""),IF(AND(ISNUMBER($K19),ISNUMBER($L19),$L19&lt;=$K19),"Preço menor ou igual ao custo",""),IF(AND(ISNUMBER($X19),$X19&lt;Listas_Apoio!$J$3),"Margem abaixo do mínimo",""),IF(AND($T19="Ativo",$U19&lt;&gt;"Aprovada"),"Imagem não aprovada",""),IF(AND($T19&lt;&gt;"Inativo",OR($W19="",IFERROR(TODAY()-$W19&gt;Listas_Apoio!$J$2,FALSE()))),"Revisão pendente",""),IF(OR(AND($V19&lt;&gt;"",NOT(ISNUMBER($V19))),AND($W19&lt;&gt;"",NOT(ISNUMBER($W19))),IFERROR($V19&gt;TODAY(),FALSE()),IFERROR($W19&gt;TODAY(),FALSE()),IFERROR(AND($V19&lt;&gt;"",$W19&lt;&gt;"",$W19&lt;$V19),FALSE())),"Data inconsistente","")))</f>
        <v/>
      </c>
    </row>
    <row r="20" customFormat="false" ht="21.75" hidden="false" customHeight="true" outlineLevel="0" collapsed="false">
      <c r="A20" s="15"/>
      <c r="B20" s="16"/>
      <c r="C20" s="17"/>
      <c r="D20" s="17"/>
      <c r="E20" s="17"/>
      <c r="F20" s="16"/>
      <c r="G20" s="15"/>
      <c r="H20" s="17"/>
      <c r="I20" s="15"/>
      <c r="J20" s="17"/>
      <c r="K20" s="18"/>
      <c r="L20" s="18"/>
      <c r="M20" s="19"/>
      <c r="N20" s="19"/>
      <c r="O20" s="19"/>
      <c r="P20" s="19"/>
      <c r="Q20" s="20"/>
      <c r="R20" s="20"/>
      <c r="S20" s="17"/>
      <c r="T20" s="17"/>
      <c r="U20" s="17"/>
      <c r="V20" s="21"/>
      <c r="W20" s="21"/>
      <c r="X20" s="22" t="str">
        <f aca="false">IF($A20="","",IFERROR(IF(OR($L20="",$L20=0,$K20=""),"",($L20-$K20)/$L20),""))</f>
        <v/>
      </c>
      <c r="Y20" s="23" t="str">
        <f aca="false">IF($A20="","",IFERROR(IF(OR($N20="",$O20="",$P20=""),"",$N20*$O20*$P20),""))</f>
        <v/>
      </c>
      <c r="Z20" s="22" t="str">
        <f aca="false">IF($A20="","",(--($A20&lt;&gt;"")+--($B20&lt;&gt;"")+--($C20&lt;&gt;"")+--($E20&lt;&gt;"")+--($H20&lt;&gt;"")+--($J20&lt;&gt;"")+--($K20&lt;&gt;"")+--($L20&lt;&gt;"")+--($M20&lt;&gt;"")+--($N20&lt;&gt;"")+--($O20&lt;&gt;"")+--($P20&lt;&gt;"")+--($S20&lt;&gt;"")+--($T20&lt;&gt;"")+--($U20&lt;&gt;"")+--($V20&lt;&gt;"")+IF($H20="Com variação",--($I20&lt;&gt;""),0))/(16+IF($H20="Com variação",1,0)))</f>
        <v/>
      </c>
      <c r="AA20" s="24" t="str">
        <f aca="false">IF($A20="","",IF($T20="Inativo","Inativo",IF(AND($Z20=1,$AB20=""),"Pronto para publicar","Revisar")))</f>
        <v/>
      </c>
      <c r="AB20" s="25" t="str">
        <f aca="true">IF($A20="","",_xlfn.TEXTJOIN(" | ",TRUE(),IF(COUNTIF($A$2:$A$201,$A20)&gt;1,"SKU duplicado",""),IF(AND($G20&lt;&gt;"",COUNTIF($G$2:$G$201,$G20)&gt;1),"EAN/GTIN duplicado",""),IF(AND($G20&lt;&gt;"",OR(NOT(OR(LEN($G20)=8,LEN($G20)=12,LEN($G20)=13,LEN($G20)=14)),NOT(IFERROR(ISNUMBER(--$G20),FALSE())))),"EAN/GTIN inválido",""),IF($Z20&lt;1,"Campos obrigatórios incompletos",""),IF(AND($H20="Com variação",$I20=""),"SKU pai ausente",""),IF(AND($I20&lt;&gt;"",$I20=$A20),"SKU pai igual ao SKU",""),IF(AND($I20&lt;&gt;"",$I20&lt;&gt;$A20,COUNTIF($A$2:$A$201,$I20)=0),"SKU pai não localizado",""),IF(AND(ISNUMBER($K20),ISNUMBER($L20),$L20&lt;=$K20),"Preço menor ou igual ao custo",""),IF(AND(ISNUMBER($X20),$X20&lt;Listas_Apoio!$J$3),"Margem abaixo do mínimo",""),IF(AND($T20="Ativo",$U20&lt;&gt;"Aprovada"),"Imagem não aprovada",""),IF(AND($T20&lt;&gt;"Inativo",OR($W20="",IFERROR(TODAY()-$W20&gt;Listas_Apoio!$J$2,FALSE()))),"Revisão pendente",""),IF(OR(AND($V20&lt;&gt;"",NOT(ISNUMBER($V20))),AND($W20&lt;&gt;"",NOT(ISNUMBER($W20))),IFERROR($V20&gt;TODAY(),FALSE()),IFERROR($W20&gt;TODAY(),FALSE()),IFERROR(AND($V20&lt;&gt;"",$W20&lt;&gt;"",$W20&lt;$V20),FALSE())),"Data inconsistente","")))</f>
        <v/>
      </c>
    </row>
    <row r="21" customFormat="false" ht="21.75" hidden="false" customHeight="true" outlineLevel="0" collapsed="false">
      <c r="A21" s="15"/>
      <c r="B21" s="16"/>
      <c r="C21" s="17"/>
      <c r="D21" s="17"/>
      <c r="E21" s="17"/>
      <c r="F21" s="16"/>
      <c r="G21" s="15"/>
      <c r="H21" s="17"/>
      <c r="I21" s="15"/>
      <c r="J21" s="17"/>
      <c r="K21" s="18"/>
      <c r="L21" s="18"/>
      <c r="M21" s="19"/>
      <c r="N21" s="19"/>
      <c r="O21" s="19"/>
      <c r="P21" s="19"/>
      <c r="Q21" s="20"/>
      <c r="R21" s="20"/>
      <c r="S21" s="17"/>
      <c r="T21" s="17"/>
      <c r="U21" s="17"/>
      <c r="V21" s="21"/>
      <c r="W21" s="21"/>
      <c r="X21" s="22" t="str">
        <f aca="false">IF($A21="","",IFERROR(IF(OR($L21="",$L21=0,$K21=""),"",($L21-$K21)/$L21),""))</f>
        <v/>
      </c>
      <c r="Y21" s="23" t="str">
        <f aca="false">IF($A21="","",IFERROR(IF(OR($N21="",$O21="",$P21=""),"",$N21*$O21*$P21),""))</f>
        <v/>
      </c>
      <c r="Z21" s="22" t="str">
        <f aca="false">IF($A21="","",(--($A21&lt;&gt;"")+--($B21&lt;&gt;"")+--($C21&lt;&gt;"")+--($E21&lt;&gt;"")+--($H21&lt;&gt;"")+--($J21&lt;&gt;"")+--($K21&lt;&gt;"")+--($L21&lt;&gt;"")+--($M21&lt;&gt;"")+--($N21&lt;&gt;"")+--($O21&lt;&gt;"")+--($P21&lt;&gt;"")+--($S21&lt;&gt;"")+--($T21&lt;&gt;"")+--($U21&lt;&gt;"")+--($V21&lt;&gt;"")+IF($H21="Com variação",--($I21&lt;&gt;""),0))/(16+IF($H21="Com variação",1,0)))</f>
        <v/>
      </c>
      <c r="AA21" s="24" t="str">
        <f aca="false">IF($A21="","",IF($T21="Inativo","Inativo",IF(AND($Z21=1,$AB21=""),"Pronto para publicar","Revisar")))</f>
        <v/>
      </c>
      <c r="AB21" s="25" t="str">
        <f aca="true">IF($A21="","",_xlfn.TEXTJOIN(" | ",TRUE(),IF(COUNTIF($A$2:$A$201,$A21)&gt;1,"SKU duplicado",""),IF(AND($G21&lt;&gt;"",COUNTIF($G$2:$G$201,$G21)&gt;1),"EAN/GTIN duplicado",""),IF(AND($G21&lt;&gt;"",OR(NOT(OR(LEN($G21)=8,LEN($G21)=12,LEN($G21)=13,LEN($G21)=14)),NOT(IFERROR(ISNUMBER(--$G21),FALSE())))),"EAN/GTIN inválido",""),IF($Z21&lt;1,"Campos obrigatórios incompletos",""),IF(AND($H21="Com variação",$I21=""),"SKU pai ausente",""),IF(AND($I21&lt;&gt;"",$I21=$A21),"SKU pai igual ao SKU",""),IF(AND($I21&lt;&gt;"",$I21&lt;&gt;$A21,COUNTIF($A$2:$A$201,$I21)=0),"SKU pai não localizado",""),IF(AND(ISNUMBER($K21),ISNUMBER($L21),$L21&lt;=$K21),"Preço menor ou igual ao custo",""),IF(AND(ISNUMBER($X21),$X21&lt;Listas_Apoio!$J$3),"Margem abaixo do mínimo",""),IF(AND($T21="Ativo",$U21&lt;&gt;"Aprovada"),"Imagem não aprovada",""),IF(AND($T21&lt;&gt;"Inativo",OR($W21="",IFERROR(TODAY()-$W21&gt;Listas_Apoio!$J$2,FALSE()))),"Revisão pendente",""),IF(OR(AND($V21&lt;&gt;"",NOT(ISNUMBER($V21))),AND($W21&lt;&gt;"",NOT(ISNUMBER($W21))),IFERROR($V21&gt;TODAY(),FALSE()),IFERROR($W21&gt;TODAY(),FALSE()),IFERROR(AND($V21&lt;&gt;"",$W21&lt;&gt;"",$W21&lt;$V21),FALSE())),"Data inconsistente","")))</f>
        <v/>
      </c>
    </row>
    <row r="22" customFormat="false" ht="21.75" hidden="false" customHeight="true" outlineLevel="0" collapsed="false">
      <c r="A22" s="15"/>
      <c r="B22" s="16"/>
      <c r="C22" s="17"/>
      <c r="D22" s="17"/>
      <c r="E22" s="17"/>
      <c r="F22" s="16"/>
      <c r="G22" s="15"/>
      <c r="H22" s="17"/>
      <c r="I22" s="15"/>
      <c r="J22" s="17"/>
      <c r="K22" s="18"/>
      <c r="L22" s="18"/>
      <c r="M22" s="19"/>
      <c r="N22" s="19"/>
      <c r="O22" s="19"/>
      <c r="P22" s="19"/>
      <c r="Q22" s="20"/>
      <c r="R22" s="20"/>
      <c r="S22" s="17"/>
      <c r="T22" s="17"/>
      <c r="U22" s="17"/>
      <c r="V22" s="21"/>
      <c r="W22" s="21"/>
      <c r="X22" s="22" t="str">
        <f aca="false">IF($A22="","",IFERROR(IF(OR($L22="",$L22=0,$K22=""),"",($L22-$K22)/$L22),""))</f>
        <v/>
      </c>
      <c r="Y22" s="23" t="str">
        <f aca="false">IF($A22="","",IFERROR(IF(OR($N22="",$O22="",$P22=""),"",$N22*$O22*$P22),""))</f>
        <v/>
      </c>
      <c r="Z22" s="22" t="str">
        <f aca="false">IF($A22="","",(--($A22&lt;&gt;"")+--($B22&lt;&gt;"")+--($C22&lt;&gt;"")+--($E22&lt;&gt;"")+--($H22&lt;&gt;"")+--($J22&lt;&gt;"")+--($K22&lt;&gt;"")+--($L22&lt;&gt;"")+--($M22&lt;&gt;"")+--($N22&lt;&gt;"")+--($O22&lt;&gt;"")+--($P22&lt;&gt;"")+--($S22&lt;&gt;"")+--($T22&lt;&gt;"")+--($U22&lt;&gt;"")+--($V22&lt;&gt;"")+IF($H22="Com variação",--($I22&lt;&gt;""),0))/(16+IF($H22="Com variação",1,0)))</f>
        <v/>
      </c>
      <c r="AA22" s="24" t="str">
        <f aca="false">IF($A22="","",IF($T22="Inativo","Inativo",IF(AND($Z22=1,$AB22=""),"Pronto para publicar","Revisar")))</f>
        <v/>
      </c>
      <c r="AB22" s="25" t="str">
        <f aca="true">IF($A22="","",_xlfn.TEXTJOIN(" | ",TRUE(),IF(COUNTIF($A$2:$A$201,$A22)&gt;1,"SKU duplicado",""),IF(AND($G22&lt;&gt;"",COUNTIF($G$2:$G$201,$G22)&gt;1),"EAN/GTIN duplicado",""),IF(AND($G22&lt;&gt;"",OR(NOT(OR(LEN($G22)=8,LEN($G22)=12,LEN($G22)=13,LEN($G22)=14)),NOT(IFERROR(ISNUMBER(--$G22),FALSE())))),"EAN/GTIN inválido",""),IF($Z22&lt;1,"Campos obrigatórios incompletos",""),IF(AND($H22="Com variação",$I22=""),"SKU pai ausente",""),IF(AND($I22&lt;&gt;"",$I22=$A22),"SKU pai igual ao SKU",""),IF(AND($I22&lt;&gt;"",$I22&lt;&gt;$A22,COUNTIF($A$2:$A$201,$I22)=0),"SKU pai não localizado",""),IF(AND(ISNUMBER($K22),ISNUMBER($L22),$L22&lt;=$K22),"Preço menor ou igual ao custo",""),IF(AND(ISNUMBER($X22),$X22&lt;Listas_Apoio!$J$3),"Margem abaixo do mínimo",""),IF(AND($T22="Ativo",$U22&lt;&gt;"Aprovada"),"Imagem não aprovada",""),IF(AND($T22&lt;&gt;"Inativo",OR($W22="",IFERROR(TODAY()-$W22&gt;Listas_Apoio!$J$2,FALSE()))),"Revisão pendente",""),IF(OR(AND($V22&lt;&gt;"",NOT(ISNUMBER($V22))),AND($W22&lt;&gt;"",NOT(ISNUMBER($W22))),IFERROR($V22&gt;TODAY(),FALSE()),IFERROR($W22&gt;TODAY(),FALSE()),IFERROR(AND($V22&lt;&gt;"",$W22&lt;&gt;"",$W22&lt;$V22),FALSE())),"Data inconsistente","")))</f>
        <v/>
      </c>
    </row>
    <row r="23" customFormat="false" ht="21.75" hidden="false" customHeight="true" outlineLevel="0" collapsed="false">
      <c r="A23" s="15"/>
      <c r="B23" s="16"/>
      <c r="C23" s="17"/>
      <c r="D23" s="17"/>
      <c r="E23" s="17"/>
      <c r="F23" s="16"/>
      <c r="G23" s="15"/>
      <c r="H23" s="17"/>
      <c r="I23" s="15"/>
      <c r="J23" s="17"/>
      <c r="K23" s="18"/>
      <c r="L23" s="18"/>
      <c r="M23" s="19"/>
      <c r="N23" s="19"/>
      <c r="O23" s="19"/>
      <c r="P23" s="19"/>
      <c r="Q23" s="20"/>
      <c r="R23" s="20"/>
      <c r="S23" s="17"/>
      <c r="T23" s="17"/>
      <c r="U23" s="17"/>
      <c r="V23" s="21"/>
      <c r="W23" s="21"/>
      <c r="X23" s="22" t="str">
        <f aca="false">IF($A23="","",IFERROR(IF(OR($L23="",$L23=0,$K23=""),"",($L23-$K23)/$L23),""))</f>
        <v/>
      </c>
      <c r="Y23" s="23" t="str">
        <f aca="false">IF($A23="","",IFERROR(IF(OR($N23="",$O23="",$P23=""),"",$N23*$O23*$P23),""))</f>
        <v/>
      </c>
      <c r="Z23" s="22" t="str">
        <f aca="false">IF($A23="","",(--($A23&lt;&gt;"")+--($B23&lt;&gt;"")+--($C23&lt;&gt;"")+--($E23&lt;&gt;"")+--($H23&lt;&gt;"")+--($J23&lt;&gt;"")+--($K23&lt;&gt;"")+--($L23&lt;&gt;"")+--($M23&lt;&gt;"")+--($N23&lt;&gt;"")+--($O23&lt;&gt;"")+--($P23&lt;&gt;"")+--($S23&lt;&gt;"")+--($T23&lt;&gt;"")+--($U23&lt;&gt;"")+--($V23&lt;&gt;"")+IF($H23="Com variação",--($I23&lt;&gt;""),0))/(16+IF($H23="Com variação",1,0)))</f>
        <v/>
      </c>
      <c r="AA23" s="24" t="str">
        <f aca="false">IF($A23="","",IF($T23="Inativo","Inativo",IF(AND($Z23=1,$AB23=""),"Pronto para publicar","Revisar")))</f>
        <v/>
      </c>
      <c r="AB23" s="25" t="str">
        <f aca="true">IF($A23="","",_xlfn.TEXTJOIN(" | ",TRUE(),IF(COUNTIF($A$2:$A$201,$A23)&gt;1,"SKU duplicado",""),IF(AND($G23&lt;&gt;"",COUNTIF($G$2:$G$201,$G23)&gt;1),"EAN/GTIN duplicado",""),IF(AND($G23&lt;&gt;"",OR(NOT(OR(LEN($G23)=8,LEN($G23)=12,LEN($G23)=13,LEN($G23)=14)),NOT(IFERROR(ISNUMBER(--$G23),FALSE())))),"EAN/GTIN inválido",""),IF($Z23&lt;1,"Campos obrigatórios incompletos",""),IF(AND($H23="Com variação",$I23=""),"SKU pai ausente",""),IF(AND($I23&lt;&gt;"",$I23=$A23),"SKU pai igual ao SKU",""),IF(AND($I23&lt;&gt;"",$I23&lt;&gt;$A23,COUNTIF($A$2:$A$201,$I23)=0),"SKU pai não localizado",""),IF(AND(ISNUMBER($K23),ISNUMBER($L23),$L23&lt;=$K23),"Preço menor ou igual ao custo",""),IF(AND(ISNUMBER($X23),$X23&lt;Listas_Apoio!$J$3),"Margem abaixo do mínimo",""),IF(AND($T23="Ativo",$U23&lt;&gt;"Aprovada"),"Imagem não aprovada",""),IF(AND($T23&lt;&gt;"Inativo",OR($W23="",IFERROR(TODAY()-$W23&gt;Listas_Apoio!$J$2,FALSE()))),"Revisão pendente",""),IF(OR(AND($V23&lt;&gt;"",NOT(ISNUMBER($V23))),AND($W23&lt;&gt;"",NOT(ISNUMBER($W23))),IFERROR($V23&gt;TODAY(),FALSE()),IFERROR($W23&gt;TODAY(),FALSE()),IFERROR(AND($V23&lt;&gt;"",$W23&lt;&gt;"",$W23&lt;$V23),FALSE())),"Data inconsistente","")))</f>
        <v/>
      </c>
    </row>
    <row r="24" customFormat="false" ht="21.75" hidden="false" customHeight="true" outlineLevel="0" collapsed="false">
      <c r="A24" s="15"/>
      <c r="B24" s="16"/>
      <c r="C24" s="17"/>
      <c r="D24" s="17"/>
      <c r="E24" s="17"/>
      <c r="F24" s="16"/>
      <c r="G24" s="15"/>
      <c r="H24" s="17"/>
      <c r="I24" s="15"/>
      <c r="J24" s="17"/>
      <c r="K24" s="18"/>
      <c r="L24" s="18"/>
      <c r="M24" s="19"/>
      <c r="N24" s="19"/>
      <c r="O24" s="19"/>
      <c r="P24" s="19"/>
      <c r="Q24" s="20"/>
      <c r="R24" s="20"/>
      <c r="S24" s="17"/>
      <c r="T24" s="17"/>
      <c r="U24" s="17"/>
      <c r="V24" s="21"/>
      <c r="W24" s="21"/>
      <c r="X24" s="22" t="str">
        <f aca="false">IF($A24="","",IFERROR(IF(OR($L24="",$L24=0,$K24=""),"",($L24-$K24)/$L24),""))</f>
        <v/>
      </c>
      <c r="Y24" s="23" t="str">
        <f aca="false">IF($A24="","",IFERROR(IF(OR($N24="",$O24="",$P24=""),"",$N24*$O24*$P24),""))</f>
        <v/>
      </c>
      <c r="Z24" s="22" t="str">
        <f aca="false">IF($A24="","",(--($A24&lt;&gt;"")+--($B24&lt;&gt;"")+--($C24&lt;&gt;"")+--($E24&lt;&gt;"")+--($H24&lt;&gt;"")+--($J24&lt;&gt;"")+--($K24&lt;&gt;"")+--($L24&lt;&gt;"")+--($M24&lt;&gt;"")+--($N24&lt;&gt;"")+--($O24&lt;&gt;"")+--($P24&lt;&gt;"")+--($S24&lt;&gt;"")+--($T24&lt;&gt;"")+--($U24&lt;&gt;"")+--($V24&lt;&gt;"")+IF($H24="Com variação",--($I24&lt;&gt;""),0))/(16+IF($H24="Com variação",1,0)))</f>
        <v/>
      </c>
      <c r="AA24" s="24" t="str">
        <f aca="false">IF($A24="","",IF($T24="Inativo","Inativo",IF(AND($Z24=1,$AB24=""),"Pronto para publicar","Revisar")))</f>
        <v/>
      </c>
      <c r="AB24" s="25" t="str">
        <f aca="true">IF($A24="","",_xlfn.TEXTJOIN(" | ",TRUE(),IF(COUNTIF($A$2:$A$201,$A24)&gt;1,"SKU duplicado",""),IF(AND($G24&lt;&gt;"",COUNTIF($G$2:$G$201,$G24)&gt;1),"EAN/GTIN duplicado",""),IF(AND($G24&lt;&gt;"",OR(NOT(OR(LEN($G24)=8,LEN($G24)=12,LEN($G24)=13,LEN($G24)=14)),NOT(IFERROR(ISNUMBER(--$G24),FALSE())))),"EAN/GTIN inválido",""),IF($Z24&lt;1,"Campos obrigatórios incompletos",""),IF(AND($H24="Com variação",$I24=""),"SKU pai ausente",""),IF(AND($I24&lt;&gt;"",$I24=$A24),"SKU pai igual ao SKU",""),IF(AND($I24&lt;&gt;"",$I24&lt;&gt;$A24,COUNTIF($A$2:$A$201,$I24)=0),"SKU pai não localizado",""),IF(AND(ISNUMBER($K24),ISNUMBER($L24),$L24&lt;=$K24),"Preço menor ou igual ao custo",""),IF(AND(ISNUMBER($X24),$X24&lt;Listas_Apoio!$J$3),"Margem abaixo do mínimo",""),IF(AND($T24="Ativo",$U24&lt;&gt;"Aprovada"),"Imagem não aprovada",""),IF(AND($T24&lt;&gt;"Inativo",OR($W24="",IFERROR(TODAY()-$W24&gt;Listas_Apoio!$J$2,FALSE()))),"Revisão pendente",""),IF(OR(AND($V24&lt;&gt;"",NOT(ISNUMBER($V24))),AND($W24&lt;&gt;"",NOT(ISNUMBER($W24))),IFERROR($V24&gt;TODAY(),FALSE()),IFERROR($W24&gt;TODAY(),FALSE()),IFERROR(AND($V24&lt;&gt;"",$W24&lt;&gt;"",$W24&lt;$V24),FALSE())),"Data inconsistente","")))</f>
        <v/>
      </c>
    </row>
    <row r="25" customFormat="false" ht="21.75" hidden="false" customHeight="true" outlineLevel="0" collapsed="false">
      <c r="A25" s="15"/>
      <c r="B25" s="16"/>
      <c r="C25" s="17"/>
      <c r="D25" s="17"/>
      <c r="E25" s="17"/>
      <c r="F25" s="16"/>
      <c r="G25" s="15"/>
      <c r="H25" s="17"/>
      <c r="I25" s="15"/>
      <c r="J25" s="17"/>
      <c r="K25" s="18"/>
      <c r="L25" s="18"/>
      <c r="M25" s="19"/>
      <c r="N25" s="19"/>
      <c r="O25" s="19"/>
      <c r="P25" s="19"/>
      <c r="Q25" s="20"/>
      <c r="R25" s="20"/>
      <c r="S25" s="17"/>
      <c r="T25" s="17"/>
      <c r="U25" s="17"/>
      <c r="V25" s="21"/>
      <c r="W25" s="21"/>
      <c r="X25" s="22" t="str">
        <f aca="false">IF($A25="","",IFERROR(IF(OR($L25="",$L25=0,$K25=""),"",($L25-$K25)/$L25),""))</f>
        <v/>
      </c>
      <c r="Y25" s="23" t="str">
        <f aca="false">IF($A25="","",IFERROR(IF(OR($N25="",$O25="",$P25=""),"",$N25*$O25*$P25),""))</f>
        <v/>
      </c>
      <c r="Z25" s="22" t="str">
        <f aca="false">IF($A25="","",(--($A25&lt;&gt;"")+--($B25&lt;&gt;"")+--($C25&lt;&gt;"")+--($E25&lt;&gt;"")+--($H25&lt;&gt;"")+--($J25&lt;&gt;"")+--($K25&lt;&gt;"")+--($L25&lt;&gt;"")+--($M25&lt;&gt;"")+--($N25&lt;&gt;"")+--($O25&lt;&gt;"")+--($P25&lt;&gt;"")+--($S25&lt;&gt;"")+--($T25&lt;&gt;"")+--($U25&lt;&gt;"")+--($V25&lt;&gt;"")+IF($H25="Com variação",--($I25&lt;&gt;""),0))/(16+IF($H25="Com variação",1,0)))</f>
        <v/>
      </c>
      <c r="AA25" s="24" t="str">
        <f aca="false">IF($A25="","",IF($T25="Inativo","Inativo",IF(AND($Z25=1,$AB25=""),"Pronto para publicar","Revisar")))</f>
        <v/>
      </c>
      <c r="AB25" s="25" t="str">
        <f aca="true">IF($A25="","",_xlfn.TEXTJOIN(" | ",TRUE(),IF(COUNTIF($A$2:$A$201,$A25)&gt;1,"SKU duplicado",""),IF(AND($G25&lt;&gt;"",COUNTIF($G$2:$G$201,$G25)&gt;1),"EAN/GTIN duplicado",""),IF(AND($G25&lt;&gt;"",OR(NOT(OR(LEN($G25)=8,LEN($G25)=12,LEN($G25)=13,LEN($G25)=14)),NOT(IFERROR(ISNUMBER(--$G25),FALSE())))),"EAN/GTIN inválido",""),IF($Z25&lt;1,"Campos obrigatórios incompletos",""),IF(AND($H25="Com variação",$I25=""),"SKU pai ausente",""),IF(AND($I25&lt;&gt;"",$I25=$A25),"SKU pai igual ao SKU",""),IF(AND($I25&lt;&gt;"",$I25&lt;&gt;$A25,COUNTIF($A$2:$A$201,$I25)=0),"SKU pai não localizado",""),IF(AND(ISNUMBER($K25),ISNUMBER($L25),$L25&lt;=$K25),"Preço menor ou igual ao custo",""),IF(AND(ISNUMBER($X25),$X25&lt;Listas_Apoio!$J$3),"Margem abaixo do mínimo",""),IF(AND($T25="Ativo",$U25&lt;&gt;"Aprovada"),"Imagem não aprovada",""),IF(AND($T25&lt;&gt;"Inativo",OR($W25="",IFERROR(TODAY()-$W25&gt;Listas_Apoio!$J$2,FALSE()))),"Revisão pendente",""),IF(OR(AND($V25&lt;&gt;"",NOT(ISNUMBER($V25))),AND($W25&lt;&gt;"",NOT(ISNUMBER($W25))),IFERROR($V25&gt;TODAY(),FALSE()),IFERROR($W25&gt;TODAY(),FALSE()),IFERROR(AND($V25&lt;&gt;"",$W25&lt;&gt;"",$W25&lt;$V25),FALSE())),"Data inconsistente","")))</f>
        <v/>
      </c>
    </row>
    <row r="26" customFormat="false" ht="21.75" hidden="false" customHeight="true" outlineLevel="0" collapsed="false">
      <c r="A26" s="15"/>
      <c r="B26" s="16"/>
      <c r="C26" s="17"/>
      <c r="D26" s="17"/>
      <c r="E26" s="17"/>
      <c r="F26" s="16"/>
      <c r="G26" s="15"/>
      <c r="H26" s="17"/>
      <c r="I26" s="15"/>
      <c r="J26" s="17"/>
      <c r="K26" s="18"/>
      <c r="L26" s="18"/>
      <c r="M26" s="19"/>
      <c r="N26" s="19"/>
      <c r="O26" s="19"/>
      <c r="P26" s="19"/>
      <c r="Q26" s="20"/>
      <c r="R26" s="20"/>
      <c r="S26" s="17"/>
      <c r="T26" s="17"/>
      <c r="U26" s="17"/>
      <c r="V26" s="21"/>
      <c r="W26" s="21"/>
      <c r="X26" s="22" t="str">
        <f aca="false">IF($A26="","",IFERROR(IF(OR($L26="",$L26=0,$K26=""),"",($L26-$K26)/$L26),""))</f>
        <v/>
      </c>
      <c r="Y26" s="23" t="str">
        <f aca="false">IF($A26="","",IFERROR(IF(OR($N26="",$O26="",$P26=""),"",$N26*$O26*$P26),""))</f>
        <v/>
      </c>
      <c r="Z26" s="22" t="str">
        <f aca="false">IF($A26="","",(--($A26&lt;&gt;"")+--($B26&lt;&gt;"")+--($C26&lt;&gt;"")+--($E26&lt;&gt;"")+--($H26&lt;&gt;"")+--($J26&lt;&gt;"")+--($K26&lt;&gt;"")+--($L26&lt;&gt;"")+--($M26&lt;&gt;"")+--($N26&lt;&gt;"")+--($O26&lt;&gt;"")+--($P26&lt;&gt;"")+--($S26&lt;&gt;"")+--($T26&lt;&gt;"")+--($U26&lt;&gt;"")+--($V26&lt;&gt;"")+IF($H26="Com variação",--($I26&lt;&gt;""),0))/(16+IF($H26="Com variação",1,0)))</f>
        <v/>
      </c>
      <c r="AA26" s="24" t="str">
        <f aca="false">IF($A26="","",IF($T26="Inativo","Inativo",IF(AND($Z26=1,$AB26=""),"Pronto para publicar","Revisar")))</f>
        <v/>
      </c>
      <c r="AB26" s="25" t="str">
        <f aca="true">IF($A26="","",_xlfn.TEXTJOIN(" | ",TRUE(),IF(COUNTIF($A$2:$A$201,$A26)&gt;1,"SKU duplicado",""),IF(AND($G26&lt;&gt;"",COUNTIF($G$2:$G$201,$G26)&gt;1),"EAN/GTIN duplicado",""),IF(AND($G26&lt;&gt;"",OR(NOT(OR(LEN($G26)=8,LEN($G26)=12,LEN($G26)=13,LEN($G26)=14)),NOT(IFERROR(ISNUMBER(--$G26),FALSE())))),"EAN/GTIN inválido",""),IF($Z26&lt;1,"Campos obrigatórios incompletos",""),IF(AND($H26="Com variação",$I26=""),"SKU pai ausente",""),IF(AND($I26&lt;&gt;"",$I26=$A26),"SKU pai igual ao SKU",""),IF(AND($I26&lt;&gt;"",$I26&lt;&gt;$A26,COUNTIF($A$2:$A$201,$I26)=0),"SKU pai não localizado",""),IF(AND(ISNUMBER($K26),ISNUMBER($L26),$L26&lt;=$K26),"Preço menor ou igual ao custo",""),IF(AND(ISNUMBER($X26),$X26&lt;Listas_Apoio!$J$3),"Margem abaixo do mínimo",""),IF(AND($T26="Ativo",$U26&lt;&gt;"Aprovada"),"Imagem não aprovada",""),IF(AND($T26&lt;&gt;"Inativo",OR($W26="",IFERROR(TODAY()-$W26&gt;Listas_Apoio!$J$2,FALSE()))),"Revisão pendente",""),IF(OR(AND($V26&lt;&gt;"",NOT(ISNUMBER($V26))),AND($W26&lt;&gt;"",NOT(ISNUMBER($W26))),IFERROR($V26&gt;TODAY(),FALSE()),IFERROR($W26&gt;TODAY(),FALSE()),IFERROR(AND($V26&lt;&gt;"",$W26&lt;&gt;"",$W26&lt;$V26),FALSE())),"Data inconsistente","")))</f>
        <v/>
      </c>
    </row>
    <row r="27" customFormat="false" ht="21.75" hidden="false" customHeight="true" outlineLevel="0" collapsed="false">
      <c r="A27" s="15"/>
      <c r="B27" s="16"/>
      <c r="C27" s="17"/>
      <c r="D27" s="17"/>
      <c r="E27" s="17"/>
      <c r="F27" s="16"/>
      <c r="G27" s="15"/>
      <c r="H27" s="17"/>
      <c r="I27" s="15"/>
      <c r="J27" s="17"/>
      <c r="K27" s="18"/>
      <c r="L27" s="18"/>
      <c r="M27" s="19"/>
      <c r="N27" s="19"/>
      <c r="O27" s="19"/>
      <c r="P27" s="19"/>
      <c r="Q27" s="20"/>
      <c r="R27" s="20"/>
      <c r="S27" s="17"/>
      <c r="T27" s="17"/>
      <c r="U27" s="17"/>
      <c r="V27" s="21"/>
      <c r="W27" s="21"/>
      <c r="X27" s="22" t="str">
        <f aca="false">IF($A27="","",IFERROR(IF(OR($L27="",$L27=0,$K27=""),"",($L27-$K27)/$L27),""))</f>
        <v/>
      </c>
      <c r="Y27" s="23" t="str">
        <f aca="false">IF($A27="","",IFERROR(IF(OR($N27="",$O27="",$P27=""),"",$N27*$O27*$P27),""))</f>
        <v/>
      </c>
      <c r="Z27" s="22" t="str">
        <f aca="false">IF($A27="","",(--($A27&lt;&gt;"")+--($B27&lt;&gt;"")+--($C27&lt;&gt;"")+--($E27&lt;&gt;"")+--($H27&lt;&gt;"")+--($J27&lt;&gt;"")+--($K27&lt;&gt;"")+--($L27&lt;&gt;"")+--($M27&lt;&gt;"")+--($N27&lt;&gt;"")+--($O27&lt;&gt;"")+--($P27&lt;&gt;"")+--($S27&lt;&gt;"")+--($T27&lt;&gt;"")+--($U27&lt;&gt;"")+--($V27&lt;&gt;"")+IF($H27="Com variação",--($I27&lt;&gt;""),0))/(16+IF($H27="Com variação",1,0)))</f>
        <v/>
      </c>
      <c r="AA27" s="24" t="str">
        <f aca="false">IF($A27="","",IF($T27="Inativo","Inativo",IF(AND($Z27=1,$AB27=""),"Pronto para publicar","Revisar")))</f>
        <v/>
      </c>
      <c r="AB27" s="25" t="str">
        <f aca="true">IF($A27="","",_xlfn.TEXTJOIN(" | ",TRUE(),IF(COUNTIF($A$2:$A$201,$A27)&gt;1,"SKU duplicado",""),IF(AND($G27&lt;&gt;"",COUNTIF($G$2:$G$201,$G27)&gt;1),"EAN/GTIN duplicado",""),IF(AND($G27&lt;&gt;"",OR(NOT(OR(LEN($G27)=8,LEN($G27)=12,LEN($G27)=13,LEN($G27)=14)),NOT(IFERROR(ISNUMBER(--$G27),FALSE())))),"EAN/GTIN inválido",""),IF($Z27&lt;1,"Campos obrigatórios incompletos",""),IF(AND($H27="Com variação",$I27=""),"SKU pai ausente",""),IF(AND($I27&lt;&gt;"",$I27=$A27),"SKU pai igual ao SKU",""),IF(AND($I27&lt;&gt;"",$I27&lt;&gt;$A27,COUNTIF($A$2:$A$201,$I27)=0),"SKU pai não localizado",""),IF(AND(ISNUMBER($K27),ISNUMBER($L27),$L27&lt;=$K27),"Preço menor ou igual ao custo",""),IF(AND(ISNUMBER($X27),$X27&lt;Listas_Apoio!$J$3),"Margem abaixo do mínimo",""),IF(AND($T27="Ativo",$U27&lt;&gt;"Aprovada"),"Imagem não aprovada",""),IF(AND($T27&lt;&gt;"Inativo",OR($W27="",IFERROR(TODAY()-$W27&gt;Listas_Apoio!$J$2,FALSE()))),"Revisão pendente",""),IF(OR(AND($V27&lt;&gt;"",NOT(ISNUMBER($V27))),AND($W27&lt;&gt;"",NOT(ISNUMBER($W27))),IFERROR($V27&gt;TODAY(),FALSE()),IFERROR($W27&gt;TODAY(),FALSE()),IFERROR(AND($V27&lt;&gt;"",$W27&lt;&gt;"",$W27&lt;$V27),FALSE())),"Data inconsistente","")))</f>
        <v/>
      </c>
    </row>
    <row r="28" customFormat="false" ht="21.75" hidden="false" customHeight="true" outlineLevel="0" collapsed="false">
      <c r="A28" s="15"/>
      <c r="B28" s="16"/>
      <c r="C28" s="17"/>
      <c r="D28" s="17"/>
      <c r="E28" s="17"/>
      <c r="F28" s="16"/>
      <c r="G28" s="15"/>
      <c r="H28" s="17"/>
      <c r="I28" s="15"/>
      <c r="J28" s="17"/>
      <c r="K28" s="18"/>
      <c r="L28" s="18"/>
      <c r="M28" s="19"/>
      <c r="N28" s="19"/>
      <c r="O28" s="19"/>
      <c r="P28" s="19"/>
      <c r="Q28" s="20"/>
      <c r="R28" s="20"/>
      <c r="S28" s="17"/>
      <c r="T28" s="17"/>
      <c r="U28" s="17"/>
      <c r="V28" s="21"/>
      <c r="W28" s="21"/>
      <c r="X28" s="22" t="str">
        <f aca="false">IF($A28="","",IFERROR(IF(OR($L28="",$L28=0,$K28=""),"",($L28-$K28)/$L28),""))</f>
        <v/>
      </c>
      <c r="Y28" s="23" t="str">
        <f aca="false">IF($A28="","",IFERROR(IF(OR($N28="",$O28="",$P28=""),"",$N28*$O28*$P28),""))</f>
        <v/>
      </c>
      <c r="Z28" s="22" t="str">
        <f aca="false">IF($A28="","",(--($A28&lt;&gt;"")+--($B28&lt;&gt;"")+--($C28&lt;&gt;"")+--($E28&lt;&gt;"")+--($H28&lt;&gt;"")+--($J28&lt;&gt;"")+--($K28&lt;&gt;"")+--($L28&lt;&gt;"")+--($M28&lt;&gt;"")+--($N28&lt;&gt;"")+--($O28&lt;&gt;"")+--($P28&lt;&gt;"")+--($S28&lt;&gt;"")+--($T28&lt;&gt;"")+--($U28&lt;&gt;"")+--($V28&lt;&gt;"")+IF($H28="Com variação",--($I28&lt;&gt;""),0))/(16+IF($H28="Com variação",1,0)))</f>
        <v/>
      </c>
      <c r="AA28" s="24" t="str">
        <f aca="false">IF($A28="","",IF($T28="Inativo","Inativo",IF(AND($Z28=1,$AB28=""),"Pronto para publicar","Revisar")))</f>
        <v/>
      </c>
      <c r="AB28" s="25" t="str">
        <f aca="true">IF($A28="","",_xlfn.TEXTJOIN(" | ",TRUE(),IF(COUNTIF($A$2:$A$201,$A28)&gt;1,"SKU duplicado",""),IF(AND($G28&lt;&gt;"",COUNTIF($G$2:$G$201,$G28)&gt;1),"EAN/GTIN duplicado",""),IF(AND($G28&lt;&gt;"",OR(NOT(OR(LEN($G28)=8,LEN($G28)=12,LEN($G28)=13,LEN($G28)=14)),NOT(IFERROR(ISNUMBER(--$G28),FALSE())))),"EAN/GTIN inválido",""),IF($Z28&lt;1,"Campos obrigatórios incompletos",""),IF(AND($H28="Com variação",$I28=""),"SKU pai ausente",""),IF(AND($I28&lt;&gt;"",$I28=$A28),"SKU pai igual ao SKU",""),IF(AND($I28&lt;&gt;"",$I28&lt;&gt;$A28,COUNTIF($A$2:$A$201,$I28)=0),"SKU pai não localizado",""),IF(AND(ISNUMBER($K28),ISNUMBER($L28),$L28&lt;=$K28),"Preço menor ou igual ao custo",""),IF(AND(ISNUMBER($X28),$X28&lt;Listas_Apoio!$J$3),"Margem abaixo do mínimo",""),IF(AND($T28="Ativo",$U28&lt;&gt;"Aprovada"),"Imagem não aprovada",""),IF(AND($T28&lt;&gt;"Inativo",OR($W28="",IFERROR(TODAY()-$W28&gt;Listas_Apoio!$J$2,FALSE()))),"Revisão pendente",""),IF(OR(AND($V28&lt;&gt;"",NOT(ISNUMBER($V28))),AND($W28&lt;&gt;"",NOT(ISNUMBER($W28))),IFERROR($V28&gt;TODAY(),FALSE()),IFERROR($W28&gt;TODAY(),FALSE()),IFERROR(AND($V28&lt;&gt;"",$W28&lt;&gt;"",$W28&lt;$V28),FALSE())),"Data inconsistente","")))</f>
        <v/>
      </c>
    </row>
    <row r="29" customFormat="false" ht="21.75" hidden="false" customHeight="true" outlineLevel="0" collapsed="false">
      <c r="A29" s="15"/>
      <c r="B29" s="16"/>
      <c r="C29" s="17"/>
      <c r="D29" s="17"/>
      <c r="E29" s="17"/>
      <c r="F29" s="16"/>
      <c r="G29" s="15"/>
      <c r="H29" s="17"/>
      <c r="I29" s="15"/>
      <c r="J29" s="17"/>
      <c r="K29" s="18"/>
      <c r="L29" s="18"/>
      <c r="M29" s="19"/>
      <c r="N29" s="19"/>
      <c r="O29" s="19"/>
      <c r="P29" s="19"/>
      <c r="Q29" s="20"/>
      <c r="R29" s="20"/>
      <c r="S29" s="17"/>
      <c r="T29" s="17"/>
      <c r="U29" s="17"/>
      <c r="V29" s="21"/>
      <c r="W29" s="21"/>
      <c r="X29" s="22" t="str">
        <f aca="false">IF($A29="","",IFERROR(IF(OR($L29="",$L29=0,$K29=""),"",($L29-$K29)/$L29),""))</f>
        <v/>
      </c>
      <c r="Y29" s="23" t="str">
        <f aca="false">IF($A29="","",IFERROR(IF(OR($N29="",$O29="",$P29=""),"",$N29*$O29*$P29),""))</f>
        <v/>
      </c>
      <c r="Z29" s="22" t="str">
        <f aca="false">IF($A29="","",(--($A29&lt;&gt;"")+--($B29&lt;&gt;"")+--($C29&lt;&gt;"")+--($E29&lt;&gt;"")+--($H29&lt;&gt;"")+--($J29&lt;&gt;"")+--($K29&lt;&gt;"")+--($L29&lt;&gt;"")+--($M29&lt;&gt;"")+--($N29&lt;&gt;"")+--($O29&lt;&gt;"")+--($P29&lt;&gt;"")+--($S29&lt;&gt;"")+--($T29&lt;&gt;"")+--($U29&lt;&gt;"")+--($V29&lt;&gt;"")+IF($H29="Com variação",--($I29&lt;&gt;""),0))/(16+IF($H29="Com variação",1,0)))</f>
        <v/>
      </c>
      <c r="AA29" s="24" t="str">
        <f aca="false">IF($A29="","",IF($T29="Inativo","Inativo",IF(AND($Z29=1,$AB29=""),"Pronto para publicar","Revisar")))</f>
        <v/>
      </c>
      <c r="AB29" s="25" t="str">
        <f aca="true">IF($A29="","",_xlfn.TEXTJOIN(" | ",TRUE(),IF(COUNTIF($A$2:$A$201,$A29)&gt;1,"SKU duplicado",""),IF(AND($G29&lt;&gt;"",COUNTIF($G$2:$G$201,$G29)&gt;1),"EAN/GTIN duplicado",""),IF(AND($G29&lt;&gt;"",OR(NOT(OR(LEN($G29)=8,LEN($G29)=12,LEN($G29)=13,LEN($G29)=14)),NOT(IFERROR(ISNUMBER(--$G29),FALSE())))),"EAN/GTIN inválido",""),IF($Z29&lt;1,"Campos obrigatórios incompletos",""),IF(AND($H29="Com variação",$I29=""),"SKU pai ausente",""),IF(AND($I29&lt;&gt;"",$I29=$A29),"SKU pai igual ao SKU",""),IF(AND($I29&lt;&gt;"",$I29&lt;&gt;$A29,COUNTIF($A$2:$A$201,$I29)=0),"SKU pai não localizado",""),IF(AND(ISNUMBER($K29),ISNUMBER($L29),$L29&lt;=$K29),"Preço menor ou igual ao custo",""),IF(AND(ISNUMBER($X29),$X29&lt;Listas_Apoio!$J$3),"Margem abaixo do mínimo",""),IF(AND($T29="Ativo",$U29&lt;&gt;"Aprovada"),"Imagem não aprovada",""),IF(AND($T29&lt;&gt;"Inativo",OR($W29="",IFERROR(TODAY()-$W29&gt;Listas_Apoio!$J$2,FALSE()))),"Revisão pendente",""),IF(OR(AND($V29&lt;&gt;"",NOT(ISNUMBER($V29))),AND($W29&lt;&gt;"",NOT(ISNUMBER($W29))),IFERROR($V29&gt;TODAY(),FALSE()),IFERROR($W29&gt;TODAY(),FALSE()),IFERROR(AND($V29&lt;&gt;"",$W29&lt;&gt;"",$W29&lt;$V29),FALSE())),"Data inconsistente","")))</f>
        <v/>
      </c>
    </row>
    <row r="30" customFormat="false" ht="21.75" hidden="false" customHeight="true" outlineLevel="0" collapsed="false">
      <c r="A30" s="15"/>
      <c r="B30" s="16"/>
      <c r="C30" s="17"/>
      <c r="D30" s="17"/>
      <c r="E30" s="17"/>
      <c r="F30" s="16"/>
      <c r="G30" s="15"/>
      <c r="H30" s="17"/>
      <c r="I30" s="15"/>
      <c r="J30" s="17"/>
      <c r="K30" s="18"/>
      <c r="L30" s="18"/>
      <c r="M30" s="19"/>
      <c r="N30" s="19"/>
      <c r="O30" s="19"/>
      <c r="P30" s="19"/>
      <c r="Q30" s="20"/>
      <c r="R30" s="20"/>
      <c r="S30" s="17"/>
      <c r="T30" s="17"/>
      <c r="U30" s="17"/>
      <c r="V30" s="21"/>
      <c r="W30" s="21"/>
      <c r="X30" s="22" t="str">
        <f aca="false">IF($A30="","",IFERROR(IF(OR($L30="",$L30=0,$K30=""),"",($L30-$K30)/$L30),""))</f>
        <v/>
      </c>
      <c r="Y30" s="23" t="str">
        <f aca="false">IF($A30="","",IFERROR(IF(OR($N30="",$O30="",$P30=""),"",$N30*$O30*$P30),""))</f>
        <v/>
      </c>
      <c r="Z30" s="22" t="str">
        <f aca="false">IF($A30="","",(--($A30&lt;&gt;"")+--($B30&lt;&gt;"")+--($C30&lt;&gt;"")+--($E30&lt;&gt;"")+--($H30&lt;&gt;"")+--($J30&lt;&gt;"")+--($K30&lt;&gt;"")+--($L30&lt;&gt;"")+--($M30&lt;&gt;"")+--($N30&lt;&gt;"")+--($O30&lt;&gt;"")+--($P30&lt;&gt;"")+--($S30&lt;&gt;"")+--($T30&lt;&gt;"")+--($U30&lt;&gt;"")+--($V30&lt;&gt;"")+IF($H30="Com variação",--($I30&lt;&gt;""),0))/(16+IF($H30="Com variação",1,0)))</f>
        <v/>
      </c>
      <c r="AA30" s="24" t="str">
        <f aca="false">IF($A30="","",IF($T30="Inativo","Inativo",IF(AND($Z30=1,$AB30=""),"Pronto para publicar","Revisar")))</f>
        <v/>
      </c>
      <c r="AB30" s="25" t="str">
        <f aca="true">IF($A30="","",_xlfn.TEXTJOIN(" | ",TRUE(),IF(COUNTIF($A$2:$A$201,$A30)&gt;1,"SKU duplicado",""),IF(AND($G30&lt;&gt;"",COUNTIF($G$2:$G$201,$G30)&gt;1),"EAN/GTIN duplicado",""),IF(AND($G30&lt;&gt;"",OR(NOT(OR(LEN($G30)=8,LEN($G30)=12,LEN($G30)=13,LEN($G30)=14)),NOT(IFERROR(ISNUMBER(--$G30),FALSE())))),"EAN/GTIN inválido",""),IF($Z30&lt;1,"Campos obrigatórios incompletos",""),IF(AND($H30="Com variação",$I30=""),"SKU pai ausente",""),IF(AND($I30&lt;&gt;"",$I30=$A30),"SKU pai igual ao SKU",""),IF(AND($I30&lt;&gt;"",$I30&lt;&gt;$A30,COUNTIF($A$2:$A$201,$I30)=0),"SKU pai não localizado",""),IF(AND(ISNUMBER($K30),ISNUMBER($L30),$L30&lt;=$K30),"Preço menor ou igual ao custo",""),IF(AND(ISNUMBER($X30),$X30&lt;Listas_Apoio!$J$3),"Margem abaixo do mínimo",""),IF(AND($T30="Ativo",$U30&lt;&gt;"Aprovada"),"Imagem não aprovada",""),IF(AND($T30&lt;&gt;"Inativo",OR($W30="",IFERROR(TODAY()-$W30&gt;Listas_Apoio!$J$2,FALSE()))),"Revisão pendente",""),IF(OR(AND($V30&lt;&gt;"",NOT(ISNUMBER($V30))),AND($W30&lt;&gt;"",NOT(ISNUMBER($W30))),IFERROR($V30&gt;TODAY(),FALSE()),IFERROR($W30&gt;TODAY(),FALSE()),IFERROR(AND($V30&lt;&gt;"",$W30&lt;&gt;"",$W30&lt;$V30),FALSE())),"Data inconsistente","")))</f>
        <v/>
      </c>
    </row>
    <row r="31" customFormat="false" ht="21.75" hidden="false" customHeight="true" outlineLevel="0" collapsed="false">
      <c r="A31" s="15"/>
      <c r="B31" s="16"/>
      <c r="C31" s="17"/>
      <c r="D31" s="17"/>
      <c r="E31" s="17"/>
      <c r="F31" s="16"/>
      <c r="G31" s="15"/>
      <c r="H31" s="17"/>
      <c r="I31" s="15"/>
      <c r="J31" s="17"/>
      <c r="K31" s="18"/>
      <c r="L31" s="18"/>
      <c r="M31" s="19"/>
      <c r="N31" s="19"/>
      <c r="O31" s="19"/>
      <c r="P31" s="19"/>
      <c r="Q31" s="20"/>
      <c r="R31" s="20"/>
      <c r="S31" s="17"/>
      <c r="T31" s="17"/>
      <c r="U31" s="17"/>
      <c r="V31" s="21"/>
      <c r="W31" s="21"/>
      <c r="X31" s="22" t="str">
        <f aca="false">IF($A31="","",IFERROR(IF(OR($L31="",$L31=0,$K31=""),"",($L31-$K31)/$L31),""))</f>
        <v/>
      </c>
      <c r="Y31" s="23" t="str">
        <f aca="false">IF($A31="","",IFERROR(IF(OR($N31="",$O31="",$P31=""),"",$N31*$O31*$P31),""))</f>
        <v/>
      </c>
      <c r="Z31" s="22" t="str">
        <f aca="false">IF($A31="","",(--($A31&lt;&gt;"")+--($B31&lt;&gt;"")+--($C31&lt;&gt;"")+--($E31&lt;&gt;"")+--($H31&lt;&gt;"")+--($J31&lt;&gt;"")+--($K31&lt;&gt;"")+--($L31&lt;&gt;"")+--($M31&lt;&gt;"")+--($N31&lt;&gt;"")+--($O31&lt;&gt;"")+--($P31&lt;&gt;"")+--($S31&lt;&gt;"")+--($T31&lt;&gt;"")+--($U31&lt;&gt;"")+--($V31&lt;&gt;"")+IF($H31="Com variação",--($I31&lt;&gt;""),0))/(16+IF($H31="Com variação",1,0)))</f>
        <v/>
      </c>
      <c r="AA31" s="24" t="str">
        <f aca="false">IF($A31="","",IF($T31="Inativo","Inativo",IF(AND($Z31=1,$AB31=""),"Pronto para publicar","Revisar")))</f>
        <v/>
      </c>
      <c r="AB31" s="25" t="str">
        <f aca="true">IF($A31="","",_xlfn.TEXTJOIN(" | ",TRUE(),IF(COUNTIF($A$2:$A$201,$A31)&gt;1,"SKU duplicado",""),IF(AND($G31&lt;&gt;"",COUNTIF($G$2:$G$201,$G31)&gt;1),"EAN/GTIN duplicado",""),IF(AND($G31&lt;&gt;"",OR(NOT(OR(LEN($G31)=8,LEN($G31)=12,LEN($G31)=13,LEN($G31)=14)),NOT(IFERROR(ISNUMBER(--$G31),FALSE())))),"EAN/GTIN inválido",""),IF($Z31&lt;1,"Campos obrigatórios incompletos",""),IF(AND($H31="Com variação",$I31=""),"SKU pai ausente",""),IF(AND($I31&lt;&gt;"",$I31=$A31),"SKU pai igual ao SKU",""),IF(AND($I31&lt;&gt;"",$I31&lt;&gt;$A31,COUNTIF($A$2:$A$201,$I31)=0),"SKU pai não localizado",""),IF(AND(ISNUMBER($K31),ISNUMBER($L31),$L31&lt;=$K31),"Preço menor ou igual ao custo",""),IF(AND(ISNUMBER($X31),$X31&lt;Listas_Apoio!$J$3),"Margem abaixo do mínimo",""),IF(AND($T31="Ativo",$U31&lt;&gt;"Aprovada"),"Imagem não aprovada",""),IF(AND($T31&lt;&gt;"Inativo",OR($W31="",IFERROR(TODAY()-$W31&gt;Listas_Apoio!$J$2,FALSE()))),"Revisão pendente",""),IF(OR(AND($V31&lt;&gt;"",NOT(ISNUMBER($V31))),AND($W31&lt;&gt;"",NOT(ISNUMBER($W31))),IFERROR($V31&gt;TODAY(),FALSE()),IFERROR($W31&gt;TODAY(),FALSE()),IFERROR(AND($V31&lt;&gt;"",$W31&lt;&gt;"",$W31&lt;$V31),FALSE())),"Data inconsistente","")))</f>
        <v/>
      </c>
    </row>
    <row r="32" customFormat="false" ht="21.75" hidden="false" customHeight="true" outlineLevel="0" collapsed="false">
      <c r="A32" s="15"/>
      <c r="B32" s="16"/>
      <c r="C32" s="17"/>
      <c r="D32" s="17"/>
      <c r="E32" s="17"/>
      <c r="F32" s="16"/>
      <c r="G32" s="15"/>
      <c r="H32" s="17"/>
      <c r="I32" s="15"/>
      <c r="J32" s="17"/>
      <c r="K32" s="18"/>
      <c r="L32" s="18"/>
      <c r="M32" s="19"/>
      <c r="N32" s="19"/>
      <c r="O32" s="19"/>
      <c r="P32" s="19"/>
      <c r="Q32" s="20"/>
      <c r="R32" s="20"/>
      <c r="S32" s="17"/>
      <c r="T32" s="17"/>
      <c r="U32" s="17"/>
      <c r="V32" s="21"/>
      <c r="W32" s="21"/>
      <c r="X32" s="22" t="str">
        <f aca="false">IF($A32="","",IFERROR(IF(OR($L32="",$L32=0,$K32=""),"",($L32-$K32)/$L32),""))</f>
        <v/>
      </c>
      <c r="Y32" s="23" t="str">
        <f aca="false">IF($A32="","",IFERROR(IF(OR($N32="",$O32="",$P32=""),"",$N32*$O32*$P32),""))</f>
        <v/>
      </c>
      <c r="Z32" s="22" t="str">
        <f aca="false">IF($A32="","",(--($A32&lt;&gt;"")+--($B32&lt;&gt;"")+--($C32&lt;&gt;"")+--($E32&lt;&gt;"")+--($H32&lt;&gt;"")+--($J32&lt;&gt;"")+--($K32&lt;&gt;"")+--($L32&lt;&gt;"")+--($M32&lt;&gt;"")+--($N32&lt;&gt;"")+--($O32&lt;&gt;"")+--($P32&lt;&gt;"")+--($S32&lt;&gt;"")+--($T32&lt;&gt;"")+--($U32&lt;&gt;"")+--($V32&lt;&gt;"")+IF($H32="Com variação",--($I32&lt;&gt;""),0))/(16+IF($H32="Com variação",1,0)))</f>
        <v/>
      </c>
      <c r="AA32" s="24" t="str">
        <f aca="false">IF($A32="","",IF($T32="Inativo","Inativo",IF(AND($Z32=1,$AB32=""),"Pronto para publicar","Revisar")))</f>
        <v/>
      </c>
      <c r="AB32" s="25" t="str">
        <f aca="true">IF($A32="","",_xlfn.TEXTJOIN(" | ",TRUE(),IF(COUNTIF($A$2:$A$201,$A32)&gt;1,"SKU duplicado",""),IF(AND($G32&lt;&gt;"",COUNTIF($G$2:$G$201,$G32)&gt;1),"EAN/GTIN duplicado",""),IF(AND($G32&lt;&gt;"",OR(NOT(OR(LEN($G32)=8,LEN($G32)=12,LEN($G32)=13,LEN($G32)=14)),NOT(IFERROR(ISNUMBER(--$G32),FALSE())))),"EAN/GTIN inválido",""),IF($Z32&lt;1,"Campos obrigatórios incompletos",""),IF(AND($H32="Com variação",$I32=""),"SKU pai ausente",""),IF(AND($I32&lt;&gt;"",$I32=$A32),"SKU pai igual ao SKU",""),IF(AND($I32&lt;&gt;"",$I32&lt;&gt;$A32,COUNTIF($A$2:$A$201,$I32)=0),"SKU pai não localizado",""),IF(AND(ISNUMBER($K32),ISNUMBER($L32),$L32&lt;=$K32),"Preço menor ou igual ao custo",""),IF(AND(ISNUMBER($X32),$X32&lt;Listas_Apoio!$J$3),"Margem abaixo do mínimo",""),IF(AND($T32="Ativo",$U32&lt;&gt;"Aprovada"),"Imagem não aprovada",""),IF(AND($T32&lt;&gt;"Inativo",OR($W32="",IFERROR(TODAY()-$W32&gt;Listas_Apoio!$J$2,FALSE()))),"Revisão pendente",""),IF(OR(AND($V32&lt;&gt;"",NOT(ISNUMBER($V32))),AND($W32&lt;&gt;"",NOT(ISNUMBER($W32))),IFERROR($V32&gt;TODAY(),FALSE()),IFERROR($W32&gt;TODAY(),FALSE()),IFERROR(AND($V32&lt;&gt;"",$W32&lt;&gt;"",$W32&lt;$V32),FALSE())),"Data inconsistente","")))</f>
        <v/>
      </c>
    </row>
    <row r="33" customFormat="false" ht="21.75" hidden="false" customHeight="true" outlineLevel="0" collapsed="false">
      <c r="A33" s="15"/>
      <c r="B33" s="16"/>
      <c r="C33" s="17"/>
      <c r="D33" s="17"/>
      <c r="E33" s="17"/>
      <c r="F33" s="16"/>
      <c r="G33" s="15"/>
      <c r="H33" s="17"/>
      <c r="I33" s="15"/>
      <c r="J33" s="17"/>
      <c r="K33" s="18"/>
      <c r="L33" s="18"/>
      <c r="M33" s="19"/>
      <c r="N33" s="19"/>
      <c r="O33" s="19"/>
      <c r="P33" s="19"/>
      <c r="Q33" s="20"/>
      <c r="R33" s="20"/>
      <c r="S33" s="17"/>
      <c r="T33" s="17"/>
      <c r="U33" s="17"/>
      <c r="V33" s="21"/>
      <c r="W33" s="21"/>
      <c r="X33" s="22" t="str">
        <f aca="false">IF($A33="","",IFERROR(IF(OR($L33="",$L33=0,$K33=""),"",($L33-$K33)/$L33),""))</f>
        <v/>
      </c>
      <c r="Y33" s="23" t="str">
        <f aca="false">IF($A33="","",IFERROR(IF(OR($N33="",$O33="",$P33=""),"",$N33*$O33*$P33),""))</f>
        <v/>
      </c>
      <c r="Z33" s="22" t="str">
        <f aca="false">IF($A33="","",(--($A33&lt;&gt;"")+--($B33&lt;&gt;"")+--($C33&lt;&gt;"")+--($E33&lt;&gt;"")+--($H33&lt;&gt;"")+--($J33&lt;&gt;"")+--($K33&lt;&gt;"")+--($L33&lt;&gt;"")+--($M33&lt;&gt;"")+--($N33&lt;&gt;"")+--($O33&lt;&gt;"")+--($P33&lt;&gt;"")+--($S33&lt;&gt;"")+--($T33&lt;&gt;"")+--($U33&lt;&gt;"")+--($V33&lt;&gt;"")+IF($H33="Com variação",--($I33&lt;&gt;""),0))/(16+IF($H33="Com variação",1,0)))</f>
        <v/>
      </c>
      <c r="AA33" s="24" t="str">
        <f aca="false">IF($A33="","",IF($T33="Inativo","Inativo",IF(AND($Z33=1,$AB33=""),"Pronto para publicar","Revisar")))</f>
        <v/>
      </c>
      <c r="AB33" s="25" t="str">
        <f aca="true">IF($A33="","",_xlfn.TEXTJOIN(" | ",TRUE(),IF(COUNTIF($A$2:$A$201,$A33)&gt;1,"SKU duplicado",""),IF(AND($G33&lt;&gt;"",COUNTIF($G$2:$G$201,$G33)&gt;1),"EAN/GTIN duplicado",""),IF(AND($G33&lt;&gt;"",OR(NOT(OR(LEN($G33)=8,LEN($G33)=12,LEN($G33)=13,LEN($G33)=14)),NOT(IFERROR(ISNUMBER(--$G33),FALSE())))),"EAN/GTIN inválido",""),IF($Z33&lt;1,"Campos obrigatórios incompletos",""),IF(AND($H33="Com variação",$I33=""),"SKU pai ausente",""),IF(AND($I33&lt;&gt;"",$I33=$A33),"SKU pai igual ao SKU",""),IF(AND($I33&lt;&gt;"",$I33&lt;&gt;$A33,COUNTIF($A$2:$A$201,$I33)=0),"SKU pai não localizado",""),IF(AND(ISNUMBER($K33),ISNUMBER($L33),$L33&lt;=$K33),"Preço menor ou igual ao custo",""),IF(AND(ISNUMBER($X33),$X33&lt;Listas_Apoio!$J$3),"Margem abaixo do mínimo",""),IF(AND($T33="Ativo",$U33&lt;&gt;"Aprovada"),"Imagem não aprovada",""),IF(AND($T33&lt;&gt;"Inativo",OR($W33="",IFERROR(TODAY()-$W33&gt;Listas_Apoio!$J$2,FALSE()))),"Revisão pendente",""),IF(OR(AND($V33&lt;&gt;"",NOT(ISNUMBER($V33))),AND($W33&lt;&gt;"",NOT(ISNUMBER($W33))),IFERROR($V33&gt;TODAY(),FALSE()),IFERROR($W33&gt;TODAY(),FALSE()),IFERROR(AND($V33&lt;&gt;"",$W33&lt;&gt;"",$W33&lt;$V33),FALSE())),"Data inconsistente","")))</f>
        <v/>
      </c>
    </row>
    <row r="34" customFormat="false" ht="21.75" hidden="false" customHeight="true" outlineLevel="0" collapsed="false">
      <c r="A34" s="15"/>
      <c r="B34" s="16"/>
      <c r="C34" s="17"/>
      <c r="D34" s="17"/>
      <c r="E34" s="17"/>
      <c r="F34" s="16"/>
      <c r="G34" s="15"/>
      <c r="H34" s="17"/>
      <c r="I34" s="15"/>
      <c r="J34" s="17"/>
      <c r="K34" s="18"/>
      <c r="L34" s="18"/>
      <c r="M34" s="19"/>
      <c r="N34" s="19"/>
      <c r="O34" s="19"/>
      <c r="P34" s="19"/>
      <c r="Q34" s="20"/>
      <c r="R34" s="20"/>
      <c r="S34" s="17"/>
      <c r="T34" s="17"/>
      <c r="U34" s="17"/>
      <c r="V34" s="21"/>
      <c r="W34" s="21"/>
      <c r="X34" s="22" t="str">
        <f aca="false">IF($A34="","",IFERROR(IF(OR($L34="",$L34=0,$K34=""),"",($L34-$K34)/$L34),""))</f>
        <v/>
      </c>
      <c r="Y34" s="23" t="str">
        <f aca="false">IF($A34="","",IFERROR(IF(OR($N34="",$O34="",$P34=""),"",$N34*$O34*$P34),""))</f>
        <v/>
      </c>
      <c r="Z34" s="22" t="str">
        <f aca="false">IF($A34="","",(--($A34&lt;&gt;"")+--($B34&lt;&gt;"")+--($C34&lt;&gt;"")+--($E34&lt;&gt;"")+--($H34&lt;&gt;"")+--($J34&lt;&gt;"")+--($K34&lt;&gt;"")+--($L34&lt;&gt;"")+--($M34&lt;&gt;"")+--($N34&lt;&gt;"")+--($O34&lt;&gt;"")+--($P34&lt;&gt;"")+--($S34&lt;&gt;"")+--($T34&lt;&gt;"")+--($U34&lt;&gt;"")+--($V34&lt;&gt;"")+IF($H34="Com variação",--($I34&lt;&gt;""),0))/(16+IF($H34="Com variação",1,0)))</f>
        <v/>
      </c>
      <c r="AA34" s="24" t="str">
        <f aca="false">IF($A34="","",IF($T34="Inativo","Inativo",IF(AND($Z34=1,$AB34=""),"Pronto para publicar","Revisar")))</f>
        <v/>
      </c>
      <c r="AB34" s="25" t="str">
        <f aca="true">IF($A34="","",_xlfn.TEXTJOIN(" | ",TRUE(),IF(COUNTIF($A$2:$A$201,$A34)&gt;1,"SKU duplicado",""),IF(AND($G34&lt;&gt;"",COUNTIF($G$2:$G$201,$G34)&gt;1),"EAN/GTIN duplicado",""),IF(AND($G34&lt;&gt;"",OR(NOT(OR(LEN($G34)=8,LEN($G34)=12,LEN($G34)=13,LEN($G34)=14)),NOT(IFERROR(ISNUMBER(--$G34),FALSE())))),"EAN/GTIN inválido",""),IF($Z34&lt;1,"Campos obrigatórios incompletos",""),IF(AND($H34="Com variação",$I34=""),"SKU pai ausente",""),IF(AND($I34&lt;&gt;"",$I34=$A34),"SKU pai igual ao SKU",""),IF(AND($I34&lt;&gt;"",$I34&lt;&gt;$A34,COUNTIF($A$2:$A$201,$I34)=0),"SKU pai não localizado",""),IF(AND(ISNUMBER($K34),ISNUMBER($L34),$L34&lt;=$K34),"Preço menor ou igual ao custo",""),IF(AND(ISNUMBER($X34),$X34&lt;Listas_Apoio!$J$3),"Margem abaixo do mínimo",""),IF(AND($T34="Ativo",$U34&lt;&gt;"Aprovada"),"Imagem não aprovada",""),IF(AND($T34&lt;&gt;"Inativo",OR($W34="",IFERROR(TODAY()-$W34&gt;Listas_Apoio!$J$2,FALSE()))),"Revisão pendente",""),IF(OR(AND($V34&lt;&gt;"",NOT(ISNUMBER($V34))),AND($W34&lt;&gt;"",NOT(ISNUMBER($W34))),IFERROR($V34&gt;TODAY(),FALSE()),IFERROR($W34&gt;TODAY(),FALSE()),IFERROR(AND($V34&lt;&gt;"",$W34&lt;&gt;"",$W34&lt;$V34),FALSE())),"Data inconsistente","")))</f>
        <v/>
      </c>
    </row>
    <row r="35" customFormat="false" ht="21.75" hidden="false" customHeight="true" outlineLevel="0" collapsed="false">
      <c r="A35" s="15"/>
      <c r="B35" s="16"/>
      <c r="C35" s="17"/>
      <c r="D35" s="17"/>
      <c r="E35" s="17"/>
      <c r="F35" s="16"/>
      <c r="G35" s="15"/>
      <c r="H35" s="17"/>
      <c r="I35" s="15"/>
      <c r="J35" s="17"/>
      <c r="K35" s="18"/>
      <c r="L35" s="18"/>
      <c r="M35" s="19"/>
      <c r="N35" s="19"/>
      <c r="O35" s="19"/>
      <c r="P35" s="19"/>
      <c r="Q35" s="20"/>
      <c r="R35" s="20"/>
      <c r="S35" s="17"/>
      <c r="T35" s="17"/>
      <c r="U35" s="17"/>
      <c r="V35" s="21"/>
      <c r="W35" s="21"/>
      <c r="X35" s="22" t="str">
        <f aca="false">IF($A35="","",IFERROR(IF(OR($L35="",$L35=0,$K35=""),"",($L35-$K35)/$L35),""))</f>
        <v/>
      </c>
      <c r="Y35" s="23" t="str">
        <f aca="false">IF($A35="","",IFERROR(IF(OR($N35="",$O35="",$P35=""),"",$N35*$O35*$P35),""))</f>
        <v/>
      </c>
      <c r="Z35" s="22" t="str">
        <f aca="false">IF($A35="","",(--($A35&lt;&gt;"")+--($B35&lt;&gt;"")+--($C35&lt;&gt;"")+--($E35&lt;&gt;"")+--($H35&lt;&gt;"")+--($J35&lt;&gt;"")+--($K35&lt;&gt;"")+--($L35&lt;&gt;"")+--($M35&lt;&gt;"")+--($N35&lt;&gt;"")+--($O35&lt;&gt;"")+--($P35&lt;&gt;"")+--($S35&lt;&gt;"")+--($T35&lt;&gt;"")+--($U35&lt;&gt;"")+--($V35&lt;&gt;"")+IF($H35="Com variação",--($I35&lt;&gt;""),0))/(16+IF($H35="Com variação",1,0)))</f>
        <v/>
      </c>
      <c r="AA35" s="24" t="str">
        <f aca="false">IF($A35="","",IF($T35="Inativo","Inativo",IF(AND($Z35=1,$AB35=""),"Pronto para publicar","Revisar")))</f>
        <v/>
      </c>
      <c r="AB35" s="25" t="str">
        <f aca="true">IF($A35="","",_xlfn.TEXTJOIN(" | ",TRUE(),IF(COUNTIF($A$2:$A$201,$A35)&gt;1,"SKU duplicado",""),IF(AND($G35&lt;&gt;"",COUNTIF($G$2:$G$201,$G35)&gt;1),"EAN/GTIN duplicado",""),IF(AND($G35&lt;&gt;"",OR(NOT(OR(LEN($G35)=8,LEN($G35)=12,LEN($G35)=13,LEN($G35)=14)),NOT(IFERROR(ISNUMBER(--$G35),FALSE())))),"EAN/GTIN inválido",""),IF($Z35&lt;1,"Campos obrigatórios incompletos",""),IF(AND($H35="Com variação",$I35=""),"SKU pai ausente",""),IF(AND($I35&lt;&gt;"",$I35=$A35),"SKU pai igual ao SKU",""),IF(AND($I35&lt;&gt;"",$I35&lt;&gt;$A35,COUNTIF($A$2:$A$201,$I35)=0),"SKU pai não localizado",""),IF(AND(ISNUMBER($K35),ISNUMBER($L35),$L35&lt;=$K35),"Preço menor ou igual ao custo",""),IF(AND(ISNUMBER($X35),$X35&lt;Listas_Apoio!$J$3),"Margem abaixo do mínimo",""),IF(AND($T35="Ativo",$U35&lt;&gt;"Aprovada"),"Imagem não aprovada",""),IF(AND($T35&lt;&gt;"Inativo",OR($W35="",IFERROR(TODAY()-$W35&gt;Listas_Apoio!$J$2,FALSE()))),"Revisão pendente",""),IF(OR(AND($V35&lt;&gt;"",NOT(ISNUMBER($V35))),AND($W35&lt;&gt;"",NOT(ISNUMBER($W35))),IFERROR($V35&gt;TODAY(),FALSE()),IFERROR($W35&gt;TODAY(),FALSE()),IFERROR(AND($V35&lt;&gt;"",$W35&lt;&gt;"",$W35&lt;$V35),FALSE())),"Data inconsistente","")))</f>
        <v/>
      </c>
    </row>
    <row r="36" customFormat="false" ht="21.75" hidden="false" customHeight="true" outlineLevel="0" collapsed="false">
      <c r="A36" s="15"/>
      <c r="B36" s="16"/>
      <c r="C36" s="17"/>
      <c r="D36" s="17"/>
      <c r="E36" s="17"/>
      <c r="F36" s="16"/>
      <c r="G36" s="15"/>
      <c r="H36" s="17"/>
      <c r="I36" s="15"/>
      <c r="J36" s="17"/>
      <c r="K36" s="18"/>
      <c r="L36" s="18"/>
      <c r="M36" s="19"/>
      <c r="N36" s="19"/>
      <c r="O36" s="19"/>
      <c r="P36" s="19"/>
      <c r="Q36" s="20"/>
      <c r="R36" s="20"/>
      <c r="S36" s="17"/>
      <c r="T36" s="17"/>
      <c r="U36" s="17"/>
      <c r="V36" s="21"/>
      <c r="W36" s="21"/>
      <c r="X36" s="22" t="str">
        <f aca="false">IF($A36="","",IFERROR(IF(OR($L36="",$L36=0,$K36=""),"",($L36-$K36)/$L36),""))</f>
        <v/>
      </c>
      <c r="Y36" s="23" t="str">
        <f aca="false">IF($A36="","",IFERROR(IF(OR($N36="",$O36="",$P36=""),"",$N36*$O36*$P36),""))</f>
        <v/>
      </c>
      <c r="Z36" s="22" t="str">
        <f aca="false">IF($A36="","",(--($A36&lt;&gt;"")+--($B36&lt;&gt;"")+--($C36&lt;&gt;"")+--($E36&lt;&gt;"")+--($H36&lt;&gt;"")+--($J36&lt;&gt;"")+--($K36&lt;&gt;"")+--($L36&lt;&gt;"")+--($M36&lt;&gt;"")+--($N36&lt;&gt;"")+--($O36&lt;&gt;"")+--($P36&lt;&gt;"")+--($S36&lt;&gt;"")+--($T36&lt;&gt;"")+--($U36&lt;&gt;"")+--($V36&lt;&gt;"")+IF($H36="Com variação",--($I36&lt;&gt;""),0))/(16+IF($H36="Com variação",1,0)))</f>
        <v/>
      </c>
      <c r="AA36" s="24" t="str">
        <f aca="false">IF($A36="","",IF($T36="Inativo","Inativo",IF(AND($Z36=1,$AB36=""),"Pronto para publicar","Revisar")))</f>
        <v/>
      </c>
      <c r="AB36" s="25" t="str">
        <f aca="true">IF($A36="","",_xlfn.TEXTJOIN(" | ",TRUE(),IF(COUNTIF($A$2:$A$201,$A36)&gt;1,"SKU duplicado",""),IF(AND($G36&lt;&gt;"",COUNTIF($G$2:$G$201,$G36)&gt;1),"EAN/GTIN duplicado",""),IF(AND($G36&lt;&gt;"",OR(NOT(OR(LEN($G36)=8,LEN($G36)=12,LEN($G36)=13,LEN($G36)=14)),NOT(IFERROR(ISNUMBER(--$G36),FALSE())))),"EAN/GTIN inválido",""),IF($Z36&lt;1,"Campos obrigatórios incompletos",""),IF(AND($H36="Com variação",$I36=""),"SKU pai ausente",""),IF(AND($I36&lt;&gt;"",$I36=$A36),"SKU pai igual ao SKU",""),IF(AND($I36&lt;&gt;"",$I36&lt;&gt;$A36,COUNTIF($A$2:$A$201,$I36)=0),"SKU pai não localizado",""),IF(AND(ISNUMBER($K36),ISNUMBER($L36),$L36&lt;=$K36),"Preço menor ou igual ao custo",""),IF(AND(ISNUMBER($X36),$X36&lt;Listas_Apoio!$J$3),"Margem abaixo do mínimo",""),IF(AND($T36="Ativo",$U36&lt;&gt;"Aprovada"),"Imagem não aprovada",""),IF(AND($T36&lt;&gt;"Inativo",OR($W36="",IFERROR(TODAY()-$W36&gt;Listas_Apoio!$J$2,FALSE()))),"Revisão pendente",""),IF(OR(AND($V36&lt;&gt;"",NOT(ISNUMBER($V36))),AND($W36&lt;&gt;"",NOT(ISNUMBER($W36))),IFERROR($V36&gt;TODAY(),FALSE()),IFERROR($W36&gt;TODAY(),FALSE()),IFERROR(AND($V36&lt;&gt;"",$W36&lt;&gt;"",$W36&lt;$V36),FALSE())),"Data inconsistente","")))</f>
        <v/>
      </c>
    </row>
    <row r="37" customFormat="false" ht="21.75" hidden="false" customHeight="true" outlineLevel="0" collapsed="false">
      <c r="A37" s="15"/>
      <c r="B37" s="16"/>
      <c r="C37" s="17"/>
      <c r="D37" s="17"/>
      <c r="E37" s="17"/>
      <c r="F37" s="16"/>
      <c r="G37" s="15"/>
      <c r="H37" s="17"/>
      <c r="I37" s="15"/>
      <c r="J37" s="17"/>
      <c r="K37" s="18"/>
      <c r="L37" s="18"/>
      <c r="M37" s="19"/>
      <c r="N37" s="19"/>
      <c r="O37" s="19"/>
      <c r="P37" s="19"/>
      <c r="Q37" s="20"/>
      <c r="R37" s="20"/>
      <c r="S37" s="17"/>
      <c r="T37" s="17"/>
      <c r="U37" s="17"/>
      <c r="V37" s="21"/>
      <c r="W37" s="21"/>
      <c r="X37" s="22" t="str">
        <f aca="false">IF($A37="","",IFERROR(IF(OR($L37="",$L37=0,$K37=""),"",($L37-$K37)/$L37),""))</f>
        <v/>
      </c>
      <c r="Y37" s="23" t="str">
        <f aca="false">IF($A37="","",IFERROR(IF(OR($N37="",$O37="",$P37=""),"",$N37*$O37*$P37),""))</f>
        <v/>
      </c>
      <c r="Z37" s="22" t="str">
        <f aca="false">IF($A37="","",(--($A37&lt;&gt;"")+--($B37&lt;&gt;"")+--($C37&lt;&gt;"")+--($E37&lt;&gt;"")+--($H37&lt;&gt;"")+--($J37&lt;&gt;"")+--($K37&lt;&gt;"")+--($L37&lt;&gt;"")+--($M37&lt;&gt;"")+--($N37&lt;&gt;"")+--($O37&lt;&gt;"")+--($P37&lt;&gt;"")+--($S37&lt;&gt;"")+--($T37&lt;&gt;"")+--($U37&lt;&gt;"")+--($V37&lt;&gt;"")+IF($H37="Com variação",--($I37&lt;&gt;""),0))/(16+IF($H37="Com variação",1,0)))</f>
        <v/>
      </c>
      <c r="AA37" s="24" t="str">
        <f aca="false">IF($A37="","",IF($T37="Inativo","Inativo",IF(AND($Z37=1,$AB37=""),"Pronto para publicar","Revisar")))</f>
        <v/>
      </c>
      <c r="AB37" s="25" t="str">
        <f aca="true">IF($A37="","",_xlfn.TEXTJOIN(" | ",TRUE(),IF(COUNTIF($A$2:$A$201,$A37)&gt;1,"SKU duplicado",""),IF(AND($G37&lt;&gt;"",COUNTIF($G$2:$G$201,$G37)&gt;1),"EAN/GTIN duplicado",""),IF(AND($G37&lt;&gt;"",OR(NOT(OR(LEN($G37)=8,LEN($G37)=12,LEN($G37)=13,LEN($G37)=14)),NOT(IFERROR(ISNUMBER(--$G37),FALSE())))),"EAN/GTIN inválido",""),IF($Z37&lt;1,"Campos obrigatórios incompletos",""),IF(AND($H37="Com variação",$I37=""),"SKU pai ausente",""),IF(AND($I37&lt;&gt;"",$I37=$A37),"SKU pai igual ao SKU",""),IF(AND($I37&lt;&gt;"",$I37&lt;&gt;$A37,COUNTIF($A$2:$A$201,$I37)=0),"SKU pai não localizado",""),IF(AND(ISNUMBER($K37),ISNUMBER($L37),$L37&lt;=$K37),"Preço menor ou igual ao custo",""),IF(AND(ISNUMBER($X37),$X37&lt;Listas_Apoio!$J$3),"Margem abaixo do mínimo",""),IF(AND($T37="Ativo",$U37&lt;&gt;"Aprovada"),"Imagem não aprovada",""),IF(AND($T37&lt;&gt;"Inativo",OR($W37="",IFERROR(TODAY()-$W37&gt;Listas_Apoio!$J$2,FALSE()))),"Revisão pendente",""),IF(OR(AND($V37&lt;&gt;"",NOT(ISNUMBER($V37))),AND($W37&lt;&gt;"",NOT(ISNUMBER($W37))),IFERROR($V37&gt;TODAY(),FALSE()),IFERROR($W37&gt;TODAY(),FALSE()),IFERROR(AND($V37&lt;&gt;"",$W37&lt;&gt;"",$W37&lt;$V37),FALSE())),"Data inconsistente","")))</f>
        <v/>
      </c>
    </row>
    <row r="38" customFormat="false" ht="21.75" hidden="false" customHeight="true" outlineLevel="0" collapsed="false">
      <c r="A38" s="15"/>
      <c r="B38" s="16"/>
      <c r="C38" s="17"/>
      <c r="D38" s="17"/>
      <c r="E38" s="17"/>
      <c r="F38" s="16"/>
      <c r="G38" s="15"/>
      <c r="H38" s="17"/>
      <c r="I38" s="15"/>
      <c r="J38" s="17"/>
      <c r="K38" s="18"/>
      <c r="L38" s="18"/>
      <c r="M38" s="19"/>
      <c r="N38" s="19"/>
      <c r="O38" s="19"/>
      <c r="P38" s="19"/>
      <c r="Q38" s="20"/>
      <c r="R38" s="20"/>
      <c r="S38" s="17"/>
      <c r="T38" s="17"/>
      <c r="U38" s="17"/>
      <c r="V38" s="21"/>
      <c r="W38" s="21"/>
      <c r="X38" s="22" t="str">
        <f aca="false">IF($A38="","",IFERROR(IF(OR($L38="",$L38=0,$K38=""),"",($L38-$K38)/$L38),""))</f>
        <v/>
      </c>
      <c r="Y38" s="23" t="str">
        <f aca="false">IF($A38="","",IFERROR(IF(OR($N38="",$O38="",$P38=""),"",$N38*$O38*$P38),""))</f>
        <v/>
      </c>
      <c r="Z38" s="22" t="str">
        <f aca="false">IF($A38="","",(--($A38&lt;&gt;"")+--($B38&lt;&gt;"")+--($C38&lt;&gt;"")+--($E38&lt;&gt;"")+--($H38&lt;&gt;"")+--($J38&lt;&gt;"")+--($K38&lt;&gt;"")+--($L38&lt;&gt;"")+--($M38&lt;&gt;"")+--($N38&lt;&gt;"")+--($O38&lt;&gt;"")+--($P38&lt;&gt;"")+--($S38&lt;&gt;"")+--($T38&lt;&gt;"")+--($U38&lt;&gt;"")+--($V38&lt;&gt;"")+IF($H38="Com variação",--($I38&lt;&gt;""),0))/(16+IF($H38="Com variação",1,0)))</f>
        <v/>
      </c>
      <c r="AA38" s="24" t="str">
        <f aca="false">IF($A38="","",IF($T38="Inativo","Inativo",IF(AND($Z38=1,$AB38=""),"Pronto para publicar","Revisar")))</f>
        <v/>
      </c>
      <c r="AB38" s="25" t="str">
        <f aca="true">IF($A38="","",_xlfn.TEXTJOIN(" | ",TRUE(),IF(COUNTIF($A$2:$A$201,$A38)&gt;1,"SKU duplicado",""),IF(AND($G38&lt;&gt;"",COUNTIF($G$2:$G$201,$G38)&gt;1),"EAN/GTIN duplicado",""),IF(AND($G38&lt;&gt;"",OR(NOT(OR(LEN($G38)=8,LEN($G38)=12,LEN($G38)=13,LEN($G38)=14)),NOT(IFERROR(ISNUMBER(--$G38),FALSE())))),"EAN/GTIN inválido",""),IF($Z38&lt;1,"Campos obrigatórios incompletos",""),IF(AND($H38="Com variação",$I38=""),"SKU pai ausente",""),IF(AND($I38&lt;&gt;"",$I38=$A38),"SKU pai igual ao SKU",""),IF(AND($I38&lt;&gt;"",$I38&lt;&gt;$A38,COUNTIF($A$2:$A$201,$I38)=0),"SKU pai não localizado",""),IF(AND(ISNUMBER($K38),ISNUMBER($L38),$L38&lt;=$K38),"Preço menor ou igual ao custo",""),IF(AND(ISNUMBER($X38),$X38&lt;Listas_Apoio!$J$3),"Margem abaixo do mínimo",""),IF(AND($T38="Ativo",$U38&lt;&gt;"Aprovada"),"Imagem não aprovada",""),IF(AND($T38&lt;&gt;"Inativo",OR($W38="",IFERROR(TODAY()-$W38&gt;Listas_Apoio!$J$2,FALSE()))),"Revisão pendente",""),IF(OR(AND($V38&lt;&gt;"",NOT(ISNUMBER($V38))),AND($W38&lt;&gt;"",NOT(ISNUMBER($W38))),IFERROR($V38&gt;TODAY(),FALSE()),IFERROR($W38&gt;TODAY(),FALSE()),IFERROR(AND($V38&lt;&gt;"",$W38&lt;&gt;"",$W38&lt;$V38),FALSE())),"Data inconsistente","")))</f>
        <v/>
      </c>
    </row>
    <row r="39" customFormat="false" ht="21.75" hidden="false" customHeight="true" outlineLevel="0" collapsed="false">
      <c r="A39" s="15"/>
      <c r="B39" s="16"/>
      <c r="C39" s="17"/>
      <c r="D39" s="17"/>
      <c r="E39" s="17"/>
      <c r="F39" s="16"/>
      <c r="G39" s="15"/>
      <c r="H39" s="17"/>
      <c r="I39" s="15"/>
      <c r="J39" s="17"/>
      <c r="K39" s="18"/>
      <c r="L39" s="18"/>
      <c r="M39" s="19"/>
      <c r="N39" s="19"/>
      <c r="O39" s="19"/>
      <c r="P39" s="19"/>
      <c r="Q39" s="20"/>
      <c r="R39" s="20"/>
      <c r="S39" s="17"/>
      <c r="T39" s="17"/>
      <c r="U39" s="17"/>
      <c r="V39" s="21"/>
      <c r="W39" s="21"/>
      <c r="X39" s="22" t="str">
        <f aca="false">IF($A39="","",IFERROR(IF(OR($L39="",$L39=0,$K39=""),"",($L39-$K39)/$L39),""))</f>
        <v/>
      </c>
      <c r="Y39" s="23" t="str">
        <f aca="false">IF($A39="","",IFERROR(IF(OR($N39="",$O39="",$P39=""),"",$N39*$O39*$P39),""))</f>
        <v/>
      </c>
      <c r="Z39" s="22" t="str">
        <f aca="false">IF($A39="","",(--($A39&lt;&gt;"")+--($B39&lt;&gt;"")+--($C39&lt;&gt;"")+--($E39&lt;&gt;"")+--($H39&lt;&gt;"")+--($J39&lt;&gt;"")+--($K39&lt;&gt;"")+--($L39&lt;&gt;"")+--($M39&lt;&gt;"")+--($N39&lt;&gt;"")+--($O39&lt;&gt;"")+--($P39&lt;&gt;"")+--($S39&lt;&gt;"")+--($T39&lt;&gt;"")+--($U39&lt;&gt;"")+--($V39&lt;&gt;"")+IF($H39="Com variação",--($I39&lt;&gt;""),0))/(16+IF($H39="Com variação",1,0)))</f>
        <v/>
      </c>
      <c r="AA39" s="24" t="str">
        <f aca="false">IF($A39="","",IF($T39="Inativo","Inativo",IF(AND($Z39=1,$AB39=""),"Pronto para publicar","Revisar")))</f>
        <v/>
      </c>
      <c r="AB39" s="25" t="str">
        <f aca="true">IF($A39="","",_xlfn.TEXTJOIN(" | ",TRUE(),IF(COUNTIF($A$2:$A$201,$A39)&gt;1,"SKU duplicado",""),IF(AND($G39&lt;&gt;"",COUNTIF($G$2:$G$201,$G39)&gt;1),"EAN/GTIN duplicado",""),IF(AND($G39&lt;&gt;"",OR(NOT(OR(LEN($G39)=8,LEN($G39)=12,LEN($G39)=13,LEN($G39)=14)),NOT(IFERROR(ISNUMBER(--$G39),FALSE())))),"EAN/GTIN inválido",""),IF($Z39&lt;1,"Campos obrigatórios incompletos",""),IF(AND($H39="Com variação",$I39=""),"SKU pai ausente",""),IF(AND($I39&lt;&gt;"",$I39=$A39),"SKU pai igual ao SKU",""),IF(AND($I39&lt;&gt;"",$I39&lt;&gt;$A39,COUNTIF($A$2:$A$201,$I39)=0),"SKU pai não localizado",""),IF(AND(ISNUMBER($K39),ISNUMBER($L39),$L39&lt;=$K39),"Preço menor ou igual ao custo",""),IF(AND(ISNUMBER($X39),$X39&lt;Listas_Apoio!$J$3),"Margem abaixo do mínimo",""),IF(AND($T39="Ativo",$U39&lt;&gt;"Aprovada"),"Imagem não aprovada",""),IF(AND($T39&lt;&gt;"Inativo",OR($W39="",IFERROR(TODAY()-$W39&gt;Listas_Apoio!$J$2,FALSE()))),"Revisão pendente",""),IF(OR(AND($V39&lt;&gt;"",NOT(ISNUMBER($V39))),AND($W39&lt;&gt;"",NOT(ISNUMBER($W39))),IFERROR($V39&gt;TODAY(),FALSE()),IFERROR($W39&gt;TODAY(),FALSE()),IFERROR(AND($V39&lt;&gt;"",$W39&lt;&gt;"",$W39&lt;$V39),FALSE())),"Data inconsistente","")))</f>
        <v/>
      </c>
    </row>
    <row r="40" customFormat="false" ht="21.75" hidden="false" customHeight="true" outlineLevel="0" collapsed="false">
      <c r="A40" s="15"/>
      <c r="B40" s="16"/>
      <c r="C40" s="17"/>
      <c r="D40" s="17"/>
      <c r="E40" s="17"/>
      <c r="F40" s="16"/>
      <c r="G40" s="15"/>
      <c r="H40" s="17"/>
      <c r="I40" s="15"/>
      <c r="J40" s="17"/>
      <c r="K40" s="18"/>
      <c r="L40" s="18"/>
      <c r="M40" s="19"/>
      <c r="N40" s="19"/>
      <c r="O40" s="19"/>
      <c r="P40" s="19"/>
      <c r="Q40" s="20"/>
      <c r="R40" s="20"/>
      <c r="S40" s="17"/>
      <c r="T40" s="17"/>
      <c r="U40" s="17"/>
      <c r="V40" s="21"/>
      <c r="W40" s="21"/>
      <c r="X40" s="22" t="str">
        <f aca="false">IF($A40="","",IFERROR(IF(OR($L40="",$L40=0,$K40=""),"",($L40-$K40)/$L40),""))</f>
        <v/>
      </c>
      <c r="Y40" s="23" t="str">
        <f aca="false">IF($A40="","",IFERROR(IF(OR($N40="",$O40="",$P40=""),"",$N40*$O40*$P40),""))</f>
        <v/>
      </c>
      <c r="Z40" s="22" t="str">
        <f aca="false">IF($A40="","",(--($A40&lt;&gt;"")+--($B40&lt;&gt;"")+--($C40&lt;&gt;"")+--($E40&lt;&gt;"")+--($H40&lt;&gt;"")+--($J40&lt;&gt;"")+--($K40&lt;&gt;"")+--($L40&lt;&gt;"")+--($M40&lt;&gt;"")+--($N40&lt;&gt;"")+--($O40&lt;&gt;"")+--($P40&lt;&gt;"")+--($S40&lt;&gt;"")+--($T40&lt;&gt;"")+--($U40&lt;&gt;"")+--($V40&lt;&gt;"")+IF($H40="Com variação",--($I40&lt;&gt;""),0))/(16+IF($H40="Com variação",1,0)))</f>
        <v/>
      </c>
      <c r="AA40" s="24" t="str">
        <f aca="false">IF($A40="","",IF($T40="Inativo","Inativo",IF(AND($Z40=1,$AB40=""),"Pronto para publicar","Revisar")))</f>
        <v/>
      </c>
      <c r="AB40" s="25" t="str">
        <f aca="true">IF($A40="","",_xlfn.TEXTJOIN(" | ",TRUE(),IF(COUNTIF($A$2:$A$201,$A40)&gt;1,"SKU duplicado",""),IF(AND($G40&lt;&gt;"",COUNTIF($G$2:$G$201,$G40)&gt;1),"EAN/GTIN duplicado",""),IF(AND($G40&lt;&gt;"",OR(NOT(OR(LEN($G40)=8,LEN($G40)=12,LEN($G40)=13,LEN($G40)=14)),NOT(IFERROR(ISNUMBER(--$G40),FALSE())))),"EAN/GTIN inválido",""),IF($Z40&lt;1,"Campos obrigatórios incompletos",""),IF(AND($H40="Com variação",$I40=""),"SKU pai ausente",""),IF(AND($I40&lt;&gt;"",$I40=$A40),"SKU pai igual ao SKU",""),IF(AND($I40&lt;&gt;"",$I40&lt;&gt;$A40,COUNTIF($A$2:$A$201,$I40)=0),"SKU pai não localizado",""),IF(AND(ISNUMBER($K40),ISNUMBER($L40),$L40&lt;=$K40),"Preço menor ou igual ao custo",""),IF(AND(ISNUMBER($X40),$X40&lt;Listas_Apoio!$J$3),"Margem abaixo do mínimo",""),IF(AND($T40="Ativo",$U40&lt;&gt;"Aprovada"),"Imagem não aprovada",""),IF(AND($T40&lt;&gt;"Inativo",OR($W40="",IFERROR(TODAY()-$W40&gt;Listas_Apoio!$J$2,FALSE()))),"Revisão pendente",""),IF(OR(AND($V40&lt;&gt;"",NOT(ISNUMBER($V40))),AND($W40&lt;&gt;"",NOT(ISNUMBER($W40))),IFERROR($V40&gt;TODAY(),FALSE()),IFERROR($W40&gt;TODAY(),FALSE()),IFERROR(AND($V40&lt;&gt;"",$W40&lt;&gt;"",$W40&lt;$V40),FALSE())),"Data inconsistente","")))</f>
        <v/>
      </c>
    </row>
    <row r="41" customFormat="false" ht="21.75" hidden="false" customHeight="true" outlineLevel="0" collapsed="false">
      <c r="A41" s="15"/>
      <c r="B41" s="16"/>
      <c r="C41" s="17"/>
      <c r="D41" s="17"/>
      <c r="E41" s="17"/>
      <c r="F41" s="16"/>
      <c r="G41" s="15"/>
      <c r="H41" s="17"/>
      <c r="I41" s="15"/>
      <c r="J41" s="17"/>
      <c r="K41" s="18"/>
      <c r="L41" s="18"/>
      <c r="M41" s="19"/>
      <c r="N41" s="19"/>
      <c r="O41" s="19"/>
      <c r="P41" s="19"/>
      <c r="Q41" s="20"/>
      <c r="R41" s="20"/>
      <c r="S41" s="17"/>
      <c r="T41" s="17"/>
      <c r="U41" s="17"/>
      <c r="V41" s="21"/>
      <c r="W41" s="21"/>
      <c r="X41" s="22" t="str">
        <f aca="false">IF($A41="","",IFERROR(IF(OR($L41="",$L41=0,$K41=""),"",($L41-$K41)/$L41),""))</f>
        <v/>
      </c>
      <c r="Y41" s="23" t="str">
        <f aca="false">IF($A41="","",IFERROR(IF(OR($N41="",$O41="",$P41=""),"",$N41*$O41*$P41),""))</f>
        <v/>
      </c>
      <c r="Z41" s="22" t="str">
        <f aca="false">IF($A41="","",(--($A41&lt;&gt;"")+--($B41&lt;&gt;"")+--($C41&lt;&gt;"")+--($E41&lt;&gt;"")+--($H41&lt;&gt;"")+--($J41&lt;&gt;"")+--($K41&lt;&gt;"")+--($L41&lt;&gt;"")+--($M41&lt;&gt;"")+--($N41&lt;&gt;"")+--($O41&lt;&gt;"")+--($P41&lt;&gt;"")+--($S41&lt;&gt;"")+--($T41&lt;&gt;"")+--($U41&lt;&gt;"")+--($V41&lt;&gt;"")+IF($H41="Com variação",--($I41&lt;&gt;""),0))/(16+IF($H41="Com variação",1,0)))</f>
        <v/>
      </c>
      <c r="AA41" s="24" t="str">
        <f aca="false">IF($A41="","",IF($T41="Inativo","Inativo",IF(AND($Z41=1,$AB41=""),"Pronto para publicar","Revisar")))</f>
        <v/>
      </c>
      <c r="AB41" s="25" t="str">
        <f aca="true">IF($A41="","",_xlfn.TEXTJOIN(" | ",TRUE(),IF(COUNTIF($A$2:$A$201,$A41)&gt;1,"SKU duplicado",""),IF(AND($G41&lt;&gt;"",COUNTIF($G$2:$G$201,$G41)&gt;1),"EAN/GTIN duplicado",""),IF(AND($G41&lt;&gt;"",OR(NOT(OR(LEN($G41)=8,LEN($G41)=12,LEN($G41)=13,LEN($G41)=14)),NOT(IFERROR(ISNUMBER(--$G41),FALSE())))),"EAN/GTIN inválido",""),IF($Z41&lt;1,"Campos obrigatórios incompletos",""),IF(AND($H41="Com variação",$I41=""),"SKU pai ausente",""),IF(AND($I41&lt;&gt;"",$I41=$A41),"SKU pai igual ao SKU",""),IF(AND($I41&lt;&gt;"",$I41&lt;&gt;$A41,COUNTIF($A$2:$A$201,$I41)=0),"SKU pai não localizado",""),IF(AND(ISNUMBER($K41),ISNUMBER($L41),$L41&lt;=$K41),"Preço menor ou igual ao custo",""),IF(AND(ISNUMBER($X41),$X41&lt;Listas_Apoio!$J$3),"Margem abaixo do mínimo",""),IF(AND($T41="Ativo",$U41&lt;&gt;"Aprovada"),"Imagem não aprovada",""),IF(AND($T41&lt;&gt;"Inativo",OR($W41="",IFERROR(TODAY()-$W41&gt;Listas_Apoio!$J$2,FALSE()))),"Revisão pendente",""),IF(OR(AND($V41&lt;&gt;"",NOT(ISNUMBER($V41))),AND($W41&lt;&gt;"",NOT(ISNUMBER($W41))),IFERROR($V41&gt;TODAY(),FALSE()),IFERROR($W41&gt;TODAY(),FALSE()),IFERROR(AND($V41&lt;&gt;"",$W41&lt;&gt;"",$W41&lt;$V41),FALSE())),"Data inconsistente","")))</f>
        <v/>
      </c>
    </row>
    <row r="42" customFormat="false" ht="21.75" hidden="false" customHeight="true" outlineLevel="0" collapsed="false">
      <c r="A42" s="15"/>
      <c r="B42" s="16"/>
      <c r="C42" s="17"/>
      <c r="D42" s="17"/>
      <c r="E42" s="17"/>
      <c r="F42" s="16"/>
      <c r="G42" s="15"/>
      <c r="H42" s="17"/>
      <c r="I42" s="15"/>
      <c r="J42" s="17"/>
      <c r="K42" s="18"/>
      <c r="L42" s="18"/>
      <c r="M42" s="19"/>
      <c r="N42" s="19"/>
      <c r="O42" s="19"/>
      <c r="P42" s="19"/>
      <c r="Q42" s="20"/>
      <c r="R42" s="20"/>
      <c r="S42" s="17"/>
      <c r="T42" s="17"/>
      <c r="U42" s="17"/>
      <c r="V42" s="21"/>
      <c r="W42" s="21"/>
      <c r="X42" s="22" t="str">
        <f aca="false">IF($A42="","",IFERROR(IF(OR($L42="",$L42=0,$K42=""),"",($L42-$K42)/$L42),""))</f>
        <v/>
      </c>
      <c r="Y42" s="23" t="str">
        <f aca="false">IF($A42="","",IFERROR(IF(OR($N42="",$O42="",$P42=""),"",$N42*$O42*$P42),""))</f>
        <v/>
      </c>
      <c r="Z42" s="22" t="str">
        <f aca="false">IF($A42="","",(--($A42&lt;&gt;"")+--($B42&lt;&gt;"")+--($C42&lt;&gt;"")+--($E42&lt;&gt;"")+--($H42&lt;&gt;"")+--($J42&lt;&gt;"")+--($K42&lt;&gt;"")+--($L42&lt;&gt;"")+--($M42&lt;&gt;"")+--($N42&lt;&gt;"")+--($O42&lt;&gt;"")+--($P42&lt;&gt;"")+--($S42&lt;&gt;"")+--($T42&lt;&gt;"")+--($U42&lt;&gt;"")+--($V42&lt;&gt;"")+IF($H42="Com variação",--($I42&lt;&gt;""),0))/(16+IF($H42="Com variação",1,0)))</f>
        <v/>
      </c>
      <c r="AA42" s="24" t="str">
        <f aca="false">IF($A42="","",IF($T42="Inativo","Inativo",IF(AND($Z42=1,$AB42=""),"Pronto para publicar","Revisar")))</f>
        <v/>
      </c>
      <c r="AB42" s="25" t="str">
        <f aca="true">IF($A42="","",_xlfn.TEXTJOIN(" | ",TRUE(),IF(COUNTIF($A$2:$A$201,$A42)&gt;1,"SKU duplicado",""),IF(AND($G42&lt;&gt;"",COUNTIF($G$2:$G$201,$G42)&gt;1),"EAN/GTIN duplicado",""),IF(AND($G42&lt;&gt;"",OR(NOT(OR(LEN($G42)=8,LEN($G42)=12,LEN($G42)=13,LEN($G42)=14)),NOT(IFERROR(ISNUMBER(--$G42),FALSE())))),"EAN/GTIN inválido",""),IF($Z42&lt;1,"Campos obrigatórios incompletos",""),IF(AND($H42="Com variação",$I42=""),"SKU pai ausente",""),IF(AND($I42&lt;&gt;"",$I42=$A42),"SKU pai igual ao SKU",""),IF(AND($I42&lt;&gt;"",$I42&lt;&gt;$A42,COUNTIF($A$2:$A$201,$I42)=0),"SKU pai não localizado",""),IF(AND(ISNUMBER($K42),ISNUMBER($L42),$L42&lt;=$K42),"Preço menor ou igual ao custo",""),IF(AND(ISNUMBER($X42),$X42&lt;Listas_Apoio!$J$3),"Margem abaixo do mínimo",""),IF(AND($T42="Ativo",$U42&lt;&gt;"Aprovada"),"Imagem não aprovada",""),IF(AND($T42&lt;&gt;"Inativo",OR($W42="",IFERROR(TODAY()-$W42&gt;Listas_Apoio!$J$2,FALSE()))),"Revisão pendente",""),IF(OR(AND($V42&lt;&gt;"",NOT(ISNUMBER($V42))),AND($W42&lt;&gt;"",NOT(ISNUMBER($W42))),IFERROR($V42&gt;TODAY(),FALSE()),IFERROR($W42&gt;TODAY(),FALSE()),IFERROR(AND($V42&lt;&gt;"",$W42&lt;&gt;"",$W42&lt;$V42),FALSE())),"Data inconsistente","")))</f>
        <v/>
      </c>
    </row>
    <row r="43" customFormat="false" ht="21.75" hidden="false" customHeight="true" outlineLevel="0" collapsed="false">
      <c r="A43" s="15"/>
      <c r="B43" s="16"/>
      <c r="C43" s="17"/>
      <c r="D43" s="17"/>
      <c r="E43" s="17"/>
      <c r="F43" s="16"/>
      <c r="G43" s="15"/>
      <c r="H43" s="17"/>
      <c r="I43" s="15"/>
      <c r="J43" s="17"/>
      <c r="K43" s="18"/>
      <c r="L43" s="18"/>
      <c r="M43" s="19"/>
      <c r="N43" s="19"/>
      <c r="O43" s="19"/>
      <c r="P43" s="19"/>
      <c r="Q43" s="20"/>
      <c r="R43" s="20"/>
      <c r="S43" s="17"/>
      <c r="T43" s="17"/>
      <c r="U43" s="17"/>
      <c r="V43" s="21"/>
      <c r="W43" s="21"/>
      <c r="X43" s="22" t="str">
        <f aca="false">IF($A43="","",IFERROR(IF(OR($L43="",$L43=0,$K43=""),"",($L43-$K43)/$L43),""))</f>
        <v/>
      </c>
      <c r="Y43" s="23" t="str">
        <f aca="false">IF($A43="","",IFERROR(IF(OR($N43="",$O43="",$P43=""),"",$N43*$O43*$P43),""))</f>
        <v/>
      </c>
      <c r="Z43" s="22" t="str">
        <f aca="false">IF($A43="","",(--($A43&lt;&gt;"")+--($B43&lt;&gt;"")+--($C43&lt;&gt;"")+--($E43&lt;&gt;"")+--($H43&lt;&gt;"")+--($J43&lt;&gt;"")+--($K43&lt;&gt;"")+--($L43&lt;&gt;"")+--($M43&lt;&gt;"")+--($N43&lt;&gt;"")+--($O43&lt;&gt;"")+--($P43&lt;&gt;"")+--($S43&lt;&gt;"")+--($T43&lt;&gt;"")+--($U43&lt;&gt;"")+--($V43&lt;&gt;"")+IF($H43="Com variação",--($I43&lt;&gt;""),0))/(16+IF($H43="Com variação",1,0)))</f>
        <v/>
      </c>
      <c r="AA43" s="24" t="str">
        <f aca="false">IF($A43="","",IF($T43="Inativo","Inativo",IF(AND($Z43=1,$AB43=""),"Pronto para publicar","Revisar")))</f>
        <v/>
      </c>
      <c r="AB43" s="25" t="str">
        <f aca="true">IF($A43="","",_xlfn.TEXTJOIN(" | ",TRUE(),IF(COUNTIF($A$2:$A$201,$A43)&gt;1,"SKU duplicado",""),IF(AND($G43&lt;&gt;"",COUNTIF($G$2:$G$201,$G43)&gt;1),"EAN/GTIN duplicado",""),IF(AND($G43&lt;&gt;"",OR(NOT(OR(LEN($G43)=8,LEN($G43)=12,LEN($G43)=13,LEN($G43)=14)),NOT(IFERROR(ISNUMBER(--$G43),FALSE())))),"EAN/GTIN inválido",""),IF($Z43&lt;1,"Campos obrigatórios incompletos",""),IF(AND($H43="Com variação",$I43=""),"SKU pai ausente",""),IF(AND($I43&lt;&gt;"",$I43=$A43),"SKU pai igual ao SKU",""),IF(AND($I43&lt;&gt;"",$I43&lt;&gt;$A43,COUNTIF($A$2:$A$201,$I43)=0),"SKU pai não localizado",""),IF(AND(ISNUMBER($K43),ISNUMBER($L43),$L43&lt;=$K43),"Preço menor ou igual ao custo",""),IF(AND(ISNUMBER($X43),$X43&lt;Listas_Apoio!$J$3),"Margem abaixo do mínimo",""),IF(AND($T43="Ativo",$U43&lt;&gt;"Aprovada"),"Imagem não aprovada",""),IF(AND($T43&lt;&gt;"Inativo",OR($W43="",IFERROR(TODAY()-$W43&gt;Listas_Apoio!$J$2,FALSE()))),"Revisão pendente",""),IF(OR(AND($V43&lt;&gt;"",NOT(ISNUMBER($V43))),AND($W43&lt;&gt;"",NOT(ISNUMBER($W43))),IFERROR($V43&gt;TODAY(),FALSE()),IFERROR($W43&gt;TODAY(),FALSE()),IFERROR(AND($V43&lt;&gt;"",$W43&lt;&gt;"",$W43&lt;$V43),FALSE())),"Data inconsistente","")))</f>
        <v/>
      </c>
    </row>
    <row r="44" customFormat="false" ht="21.75" hidden="false" customHeight="true" outlineLevel="0" collapsed="false">
      <c r="A44" s="15"/>
      <c r="B44" s="16"/>
      <c r="C44" s="17"/>
      <c r="D44" s="17"/>
      <c r="E44" s="17"/>
      <c r="F44" s="16"/>
      <c r="G44" s="15"/>
      <c r="H44" s="17"/>
      <c r="I44" s="15"/>
      <c r="J44" s="17"/>
      <c r="K44" s="18"/>
      <c r="L44" s="18"/>
      <c r="M44" s="19"/>
      <c r="N44" s="19"/>
      <c r="O44" s="19"/>
      <c r="P44" s="19"/>
      <c r="Q44" s="20"/>
      <c r="R44" s="20"/>
      <c r="S44" s="17"/>
      <c r="T44" s="17"/>
      <c r="U44" s="17"/>
      <c r="V44" s="21"/>
      <c r="W44" s="21"/>
      <c r="X44" s="22" t="str">
        <f aca="false">IF($A44="","",IFERROR(IF(OR($L44="",$L44=0,$K44=""),"",($L44-$K44)/$L44),""))</f>
        <v/>
      </c>
      <c r="Y44" s="23" t="str">
        <f aca="false">IF($A44="","",IFERROR(IF(OR($N44="",$O44="",$P44=""),"",$N44*$O44*$P44),""))</f>
        <v/>
      </c>
      <c r="Z44" s="22" t="str">
        <f aca="false">IF($A44="","",(--($A44&lt;&gt;"")+--($B44&lt;&gt;"")+--($C44&lt;&gt;"")+--($E44&lt;&gt;"")+--($H44&lt;&gt;"")+--($J44&lt;&gt;"")+--($K44&lt;&gt;"")+--($L44&lt;&gt;"")+--($M44&lt;&gt;"")+--($N44&lt;&gt;"")+--($O44&lt;&gt;"")+--($P44&lt;&gt;"")+--($S44&lt;&gt;"")+--($T44&lt;&gt;"")+--($U44&lt;&gt;"")+--($V44&lt;&gt;"")+IF($H44="Com variação",--($I44&lt;&gt;""),0))/(16+IF($H44="Com variação",1,0)))</f>
        <v/>
      </c>
      <c r="AA44" s="24" t="str">
        <f aca="false">IF($A44="","",IF($T44="Inativo","Inativo",IF(AND($Z44=1,$AB44=""),"Pronto para publicar","Revisar")))</f>
        <v/>
      </c>
      <c r="AB44" s="25" t="str">
        <f aca="true">IF($A44="","",_xlfn.TEXTJOIN(" | ",TRUE(),IF(COUNTIF($A$2:$A$201,$A44)&gt;1,"SKU duplicado",""),IF(AND($G44&lt;&gt;"",COUNTIF($G$2:$G$201,$G44)&gt;1),"EAN/GTIN duplicado",""),IF(AND($G44&lt;&gt;"",OR(NOT(OR(LEN($G44)=8,LEN($G44)=12,LEN($G44)=13,LEN($G44)=14)),NOT(IFERROR(ISNUMBER(--$G44),FALSE())))),"EAN/GTIN inválido",""),IF($Z44&lt;1,"Campos obrigatórios incompletos",""),IF(AND($H44="Com variação",$I44=""),"SKU pai ausente",""),IF(AND($I44&lt;&gt;"",$I44=$A44),"SKU pai igual ao SKU",""),IF(AND($I44&lt;&gt;"",$I44&lt;&gt;$A44,COUNTIF($A$2:$A$201,$I44)=0),"SKU pai não localizado",""),IF(AND(ISNUMBER($K44),ISNUMBER($L44),$L44&lt;=$K44),"Preço menor ou igual ao custo",""),IF(AND(ISNUMBER($X44),$X44&lt;Listas_Apoio!$J$3),"Margem abaixo do mínimo",""),IF(AND($T44="Ativo",$U44&lt;&gt;"Aprovada"),"Imagem não aprovada",""),IF(AND($T44&lt;&gt;"Inativo",OR($W44="",IFERROR(TODAY()-$W44&gt;Listas_Apoio!$J$2,FALSE()))),"Revisão pendente",""),IF(OR(AND($V44&lt;&gt;"",NOT(ISNUMBER($V44))),AND($W44&lt;&gt;"",NOT(ISNUMBER($W44))),IFERROR($V44&gt;TODAY(),FALSE()),IFERROR($W44&gt;TODAY(),FALSE()),IFERROR(AND($V44&lt;&gt;"",$W44&lt;&gt;"",$W44&lt;$V44),FALSE())),"Data inconsistente","")))</f>
        <v/>
      </c>
    </row>
    <row r="45" customFormat="false" ht="21.75" hidden="false" customHeight="true" outlineLevel="0" collapsed="false">
      <c r="A45" s="15"/>
      <c r="B45" s="16"/>
      <c r="C45" s="17"/>
      <c r="D45" s="17"/>
      <c r="E45" s="17"/>
      <c r="F45" s="16"/>
      <c r="G45" s="15"/>
      <c r="H45" s="17"/>
      <c r="I45" s="15"/>
      <c r="J45" s="17"/>
      <c r="K45" s="18"/>
      <c r="L45" s="18"/>
      <c r="M45" s="19"/>
      <c r="N45" s="19"/>
      <c r="O45" s="19"/>
      <c r="P45" s="19"/>
      <c r="Q45" s="20"/>
      <c r="R45" s="20"/>
      <c r="S45" s="17"/>
      <c r="T45" s="17"/>
      <c r="U45" s="17"/>
      <c r="V45" s="21"/>
      <c r="W45" s="21"/>
      <c r="X45" s="22" t="str">
        <f aca="false">IF($A45="","",IFERROR(IF(OR($L45="",$L45=0,$K45=""),"",($L45-$K45)/$L45),""))</f>
        <v/>
      </c>
      <c r="Y45" s="23" t="str">
        <f aca="false">IF($A45="","",IFERROR(IF(OR($N45="",$O45="",$P45=""),"",$N45*$O45*$P45),""))</f>
        <v/>
      </c>
      <c r="Z45" s="22" t="str">
        <f aca="false">IF($A45="","",(--($A45&lt;&gt;"")+--($B45&lt;&gt;"")+--($C45&lt;&gt;"")+--($E45&lt;&gt;"")+--($H45&lt;&gt;"")+--($J45&lt;&gt;"")+--($K45&lt;&gt;"")+--($L45&lt;&gt;"")+--($M45&lt;&gt;"")+--($N45&lt;&gt;"")+--($O45&lt;&gt;"")+--($P45&lt;&gt;"")+--($S45&lt;&gt;"")+--($T45&lt;&gt;"")+--($U45&lt;&gt;"")+--($V45&lt;&gt;"")+IF($H45="Com variação",--($I45&lt;&gt;""),0))/(16+IF($H45="Com variação",1,0)))</f>
        <v/>
      </c>
      <c r="AA45" s="24" t="str">
        <f aca="false">IF($A45="","",IF($T45="Inativo","Inativo",IF(AND($Z45=1,$AB45=""),"Pronto para publicar","Revisar")))</f>
        <v/>
      </c>
      <c r="AB45" s="25" t="str">
        <f aca="true">IF($A45="","",_xlfn.TEXTJOIN(" | ",TRUE(),IF(COUNTIF($A$2:$A$201,$A45)&gt;1,"SKU duplicado",""),IF(AND($G45&lt;&gt;"",COUNTIF($G$2:$G$201,$G45)&gt;1),"EAN/GTIN duplicado",""),IF(AND($G45&lt;&gt;"",OR(NOT(OR(LEN($G45)=8,LEN($G45)=12,LEN($G45)=13,LEN($G45)=14)),NOT(IFERROR(ISNUMBER(--$G45),FALSE())))),"EAN/GTIN inválido",""),IF($Z45&lt;1,"Campos obrigatórios incompletos",""),IF(AND($H45="Com variação",$I45=""),"SKU pai ausente",""),IF(AND($I45&lt;&gt;"",$I45=$A45),"SKU pai igual ao SKU",""),IF(AND($I45&lt;&gt;"",$I45&lt;&gt;$A45,COUNTIF($A$2:$A$201,$I45)=0),"SKU pai não localizado",""),IF(AND(ISNUMBER($K45),ISNUMBER($L45),$L45&lt;=$K45),"Preço menor ou igual ao custo",""),IF(AND(ISNUMBER($X45),$X45&lt;Listas_Apoio!$J$3),"Margem abaixo do mínimo",""),IF(AND($T45="Ativo",$U45&lt;&gt;"Aprovada"),"Imagem não aprovada",""),IF(AND($T45&lt;&gt;"Inativo",OR($W45="",IFERROR(TODAY()-$W45&gt;Listas_Apoio!$J$2,FALSE()))),"Revisão pendente",""),IF(OR(AND($V45&lt;&gt;"",NOT(ISNUMBER($V45))),AND($W45&lt;&gt;"",NOT(ISNUMBER($W45))),IFERROR($V45&gt;TODAY(),FALSE()),IFERROR($W45&gt;TODAY(),FALSE()),IFERROR(AND($V45&lt;&gt;"",$W45&lt;&gt;"",$W45&lt;$V45),FALSE())),"Data inconsistente","")))</f>
        <v/>
      </c>
    </row>
    <row r="46" customFormat="false" ht="21.75" hidden="false" customHeight="true" outlineLevel="0" collapsed="false">
      <c r="A46" s="15"/>
      <c r="B46" s="16"/>
      <c r="C46" s="17"/>
      <c r="D46" s="17"/>
      <c r="E46" s="17"/>
      <c r="F46" s="16"/>
      <c r="G46" s="15"/>
      <c r="H46" s="17"/>
      <c r="I46" s="15"/>
      <c r="J46" s="17"/>
      <c r="K46" s="18"/>
      <c r="L46" s="18"/>
      <c r="M46" s="19"/>
      <c r="N46" s="19"/>
      <c r="O46" s="19"/>
      <c r="P46" s="19"/>
      <c r="Q46" s="20"/>
      <c r="R46" s="20"/>
      <c r="S46" s="17"/>
      <c r="T46" s="17"/>
      <c r="U46" s="17"/>
      <c r="V46" s="21"/>
      <c r="W46" s="21"/>
      <c r="X46" s="22" t="str">
        <f aca="false">IF($A46="","",IFERROR(IF(OR($L46="",$L46=0,$K46=""),"",($L46-$K46)/$L46),""))</f>
        <v/>
      </c>
      <c r="Y46" s="23" t="str">
        <f aca="false">IF($A46="","",IFERROR(IF(OR($N46="",$O46="",$P46=""),"",$N46*$O46*$P46),""))</f>
        <v/>
      </c>
      <c r="Z46" s="22" t="str">
        <f aca="false">IF($A46="","",(--($A46&lt;&gt;"")+--($B46&lt;&gt;"")+--($C46&lt;&gt;"")+--($E46&lt;&gt;"")+--($H46&lt;&gt;"")+--($J46&lt;&gt;"")+--($K46&lt;&gt;"")+--($L46&lt;&gt;"")+--($M46&lt;&gt;"")+--($N46&lt;&gt;"")+--($O46&lt;&gt;"")+--($P46&lt;&gt;"")+--($S46&lt;&gt;"")+--($T46&lt;&gt;"")+--($U46&lt;&gt;"")+--($V46&lt;&gt;"")+IF($H46="Com variação",--($I46&lt;&gt;""),0))/(16+IF($H46="Com variação",1,0)))</f>
        <v/>
      </c>
      <c r="AA46" s="24" t="str">
        <f aca="false">IF($A46="","",IF($T46="Inativo","Inativo",IF(AND($Z46=1,$AB46=""),"Pronto para publicar","Revisar")))</f>
        <v/>
      </c>
      <c r="AB46" s="25" t="str">
        <f aca="true">IF($A46="","",_xlfn.TEXTJOIN(" | ",TRUE(),IF(COUNTIF($A$2:$A$201,$A46)&gt;1,"SKU duplicado",""),IF(AND($G46&lt;&gt;"",COUNTIF($G$2:$G$201,$G46)&gt;1),"EAN/GTIN duplicado",""),IF(AND($G46&lt;&gt;"",OR(NOT(OR(LEN($G46)=8,LEN($G46)=12,LEN($G46)=13,LEN($G46)=14)),NOT(IFERROR(ISNUMBER(--$G46),FALSE())))),"EAN/GTIN inválido",""),IF($Z46&lt;1,"Campos obrigatórios incompletos",""),IF(AND($H46="Com variação",$I46=""),"SKU pai ausente",""),IF(AND($I46&lt;&gt;"",$I46=$A46),"SKU pai igual ao SKU",""),IF(AND($I46&lt;&gt;"",$I46&lt;&gt;$A46,COUNTIF($A$2:$A$201,$I46)=0),"SKU pai não localizado",""),IF(AND(ISNUMBER($K46),ISNUMBER($L46),$L46&lt;=$K46),"Preço menor ou igual ao custo",""),IF(AND(ISNUMBER($X46),$X46&lt;Listas_Apoio!$J$3),"Margem abaixo do mínimo",""),IF(AND($T46="Ativo",$U46&lt;&gt;"Aprovada"),"Imagem não aprovada",""),IF(AND($T46&lt;&gt;"Inativo",OR($W46="",IFERROR(TODAY()-$W46&gt;Listas_Apoio!$J$2,FALSE()))),"Revisão pendente",""),IF(OR(AND($V46&lt;&gt;"",NOT(ISNUMBER($V46))),AND($W46&lt;&gt;"",NOT(ISNUMBER($W46))),IFERROR($V46&gt;TODAY(),FALSE()),IFERROR($W46&gt;TODAY(),FALSE()),IFERROR(AND($V46&lt;&gt;"",$W46&lt;&gt;"",$W46&lt;$V46),FALSE())),"Data inconsistente","")))</f>
        <v/>
      </c>
    </row>
    <row r="47" customFormat="false" ht="21.75" hidden="false" customHeight="true" outlineLevel="0" collapsed="false">
      <c r="A47" s="15"/>
      <c r="B47" s="16"/>
      <c r="C47" s="17"/>
      <c r="D47" s="17"/>
      <c r="E47" s="17"/>
      <c r="F47" s="16"/>
      <c r="G47" s="15"/>
      <c r="H47" s="17"/>
      <c r="I47" s="15"/>
      <c r="J47" s="17"/>
      <c r="K47" s="18"/>
      <c r="L47" s="18"/>
      <c r="M47" s="19"/>
      <c r="N47" s="19"/>
      <c r="O47" s="19"/>
      <c r="P47" s="19"/>
      <c r="Q47" s="20"/>
      <c r="R47" s="20"/>
      <c r="S47" s="17"/>
      <c r="T47" s="17"/>
      <c r="U47" s="17"/>
      <c r="V47" s="21"/>
      <c r="W47" s="21"/>
      <c r="X47" s="22" t="str">
        <f aca="false">IF($A47="","",IFERROR(IF(OR($L47="",$L47=0,$K47=""),"",($L47-$K47)/$L47),""))</f>
        <v/>
      </c>
      <c r="Y47" s="23" t="str">
        <f aca="false">IF($A47="","",IFERROR(IF(OR($N47="",$O47="",$P47=""),"",$N47*$O47*$P47),""))</f>
        <v/>
      </c>
      <c r="Z47" s="22" t="str">
        <f aca="false">IF($A47="","",(--($A47&lt;&gt;"")+--($B47&lt;&gt;"")+--($C47&lt;&gt;"")+--($E47&lt;&gt;"")+--($H47&lt;&gt;"")+--($J47&lt;&gt;"")+--($K47&lt;&gt;"")+--($L47&lt;&gt;"")+--($M47&lt;&gt;"")+--($N47&lt;&gt;"")+--($O47&lt;&gt;"")+--($P47&lt;&gt;"")+--($S47&lt;&gt;"")+--($T47&lt;&gt;"")+--($U47&lt;&gt;"")+--($V47&lt;&gt;"")+IF($H47="Com variação",--($I47&lt;&gt;""),0))/(16+IF($H47="Com variação",1,0)))</f>
        <v/>
      </c>
      <c r="AA47" s="24" t="str">
        <f aca="false">IF($A47="","",IF($T47="Inativo","Inativo",IF(AND($Z47=1,$AB47=""),"Pronto para publicar","Revisar")))</f>
        <v/>
      </c>
      <c r="AB47" s="25" t="str">
        <f aca="true">IF($A47="","",_xlfn.TEXTJOIN(" | ",TRUE(),IF(COUNTIF($A$2:$A$201,$A47)&gt;1,"SKU duplicado",""),IF(AND($G47&lt;&gt;"",COUNTIF($G$2:$G$201,$G47)&gt;1),"EAN/GTIN duplicado",""),IF(AND($G47&lt;&gt;"",OR(NOT(OR(LEN($G47)=8,LEN($G47)=12,LEN($G47)=13,LEN($G47)=14)),NOT(IFERROR(ISNUMBER(--$G47),FALSE())))),"EAN/GTIN inválido",""),IF($Z47&lt;1,"Campos obrigatórios incompletos",""),IF(AND($H47="Com variação",$I47=""),"SKU pai ausente",""),IF(AND($I47&lt;&gt;"",$I47=$A47),"SKU pai igual ao SKU",""),IF(AND($I47&lt;&gt;"",$I47&lt;&gt;$A47,COUNTIF($A$2:$A$201,$I47)=0),"SKU pai não localizado",""),IF(AND(ISNUMBER($K47),ISNUMBER($L47),$L47&lt;=$K47),"Preço menor ou igual ao custo",""),IF(AND(ISNUMBER($X47),$X47&lt;Listas_Apoio!$J$3),"Margem abaixo do mínimo",""),IF(AND($T47="Ativo",$U47&lt;&gt;"Aprovada"),"Imagem não aprovada",""),IF(AND($T47&lt;&gt;"Inativo",OR($W47="",IFERROR(TODAY()-$W47&gt;Listas_Apoio!$J$2,FALSE()))),"Revisão pendente",""),IF(OR(AND($V47&lt;&gt;"",NOT(ISNUMBER($V47))),AND($W47&lt;&gt;"",NOT(ISNUMBER($W47))),IFERROR($V47&gt;TODAY(),FALSE()),IFERROR($W47&gt;TODAY(),FALSE()),IFERROR(AND($V47&lt;&gt;"",$W47&lt;&gt;"",$W47&lt;$V47),FALSE())),"Data inconsistente","")))</f>
        <v/>
      </c>
    </row>
    <row r="48" customFormat="false" ht="21.75" hidden="false" customHeight="true" outlineLevel="0" collapsed="false">
      <c r="A48" s="15"/>
      <c r="B48" s="16"/>
      <c r="C48" s="17"/>
      <c r="D48" s="17"/>
      <c r="E48" s="17"/>
      <c r="F48" s="16"/>
      <c r="G48" s="15"/>
      <c r="H48" s="17"/>
      <c r="I48" s="15"/>
      <c r="J48" s="17"/>
      <c r="K48" s="18"/>
      <c r="L48" s="18"/>
      <c r="M48" s="19"/>
      <c r="N48" s="19"/>
      <c r="O48" s="19"/>
      <c r="P48" s="19"/>
      <c r="Q48" s="20"/>
      <c r="R48" s="20"/>
      <c r="S48" s="17"/>
      <c r="T48" s="17"/>
      <c r="U48" s="17"/>
      <c r="V48" s="21"/>
      <c r="W48" s="21"/>
      <c r="X48" s="22" t="str">
        <f aca="false">IF($A48="","",IFERROR(IF(OR($L48="",$L48=0,$K48=""),"",($L48-$K48)/$L48),""))</f>
        <v/>
      </c>
      <c r="Y48" s="23" t="str">
        <f aca="false">IF($A48="","",IFERROR(IF(OR($N48="",$O48="",$P48=""),"",$N48*$O48*$P48),""))</f>
        <v/>
      </c>
      <c r="Z48" s="22" t="str">
        <f aca="false">IF($A48="","",(--($A48&lt;&gt;"")+--($B48&lt;&gt;"")+--($C48&lt;&gt;"")+--($E48&lt;&gt;"")+--($H48&lt;&gt;"")+--($J48&lt;&gt;"")+--($K48&lt;&gt;"")+--($L48&lt;&gt;"")+--($M48&lt;&gt;"")+--($N48&lt;&gt;"")+--($O48&lt;&gt;"")+--($P48&lt;&gt;"")+--($S48&lt;&gt;"")+--($T48&lt;&gt;"")+--($U48&lt;&gt;"")+--($V48&lt;&gt;"")+IF($H48="Com variação",--($I48&lt;&gt;""),0))/(16+IF($H48="Com variação",1,0)))</f>
        <v/>
      </c>
      <c r="AA48" s="24" t="str">
        <f aca="false">IF($A48="","",IF($T48="Inativo","Inativo",IF(AND($Z48=1,$AB48=""),"Pronto para publicar","Revisar")))</f>
        <v/>
      </c>
      <c r="AB48" s="25" t="str">
        <f aca="true">IF($A48="","",_xlfn.TEXTJOIN(" | ",TRUE(),IF(COUNTIF($A$2:$A$201,$A48)&gt;1,"SKU duplicado",""),IF(AND($G48&lt;&gt;"",COUNTIF($G$2:$G$201,$G48)&gt;1),"EAN/GTIN duplicado",""),IF(AND($G48&lt;&gt;"",OR(NOT(OR(LEN($G48)=8,LEN($G48)=12,LEN($G48)=13,LEN($G48)=14)),NOT(IFERROR(ISNUMBER(--$G48),FALSE())))),"EAN/GTIN inválido",""),IF($Z48&lt;1,"Campos obrigatórios incompletos",""),IF(AND($H48="Com variação",$I48=""),"SKU pai ausente",""),IF(AND($I48&lt;&gt;"",$I48=$A48),"SKU pai igual ao SKU",""),IF(AND($I48&lt;&gt;"",$I48&lt;&gt;$A48,COUNTIF($A$2:$A$201,$I48)=0),"SKU pai não localizado",""),IF(AND(ISNUMBER($K48),ISNUMBER($L48),$L48&lt;=$K48),"Preço menor ou igual ao custo",""),IF(AND(ISNUMBER($X48),$X48&lt;Listas_Apoio!$J$3),"Margem abaixo do mínimo",""),IF(AND($T48="Ativo",$U48&lt;&gt;"Aprovada"),"Imagem não aprovada",""),IF(AND($T48&lt;&gt;"Inativo",OR($W48="",IFERROR(TODAY()-$W48&gt;Listas_Apoio!$J$2,FALSE()))),"Revisão pendente",""),IF(OR(AND($V48&lt;&gt;"",NOT(ISNUMBER($V48))),AND($W48&lt;&gt;"",NOT(ISNUMBER($W48))),IFERROR($V48&gt;TODAY(),FALSE()),IFERROR($W48&gt;TODAY(),FALSE()),IFERROR(AND($V48&lt;&gt;"",$W48&lt;&gt;"",$W48&lt;$V48),FALSE())),"Data inconsistente","")))</f>
        <v/>
      </c>
    </row>
    <row r="49" customFormat="false" ht="21.75" hidden="false" customHeight="true" outlineLevel="0" collapsed="false">
      <c r="A49" s="15"/>
      <c r="B49" s="16"/>
      <c r="C49" s="17"/>
      <c r="D49" s="17"/>
      <c r="E49" s="17"/>
      <c r="F49" s="16"/>
      <c r="G49" s="15"/>
      <c r="H49" s="17"/>
      <c r="I49" s="15"/>
      <c r="J49" s="17"/>
      <c r="K49" s="18"/>
      <c r="L49" s="18"/>
      <c r="M49" s="19"/>
      <c r="N49" s="19"/>
      <c r="O49" s="19"/>
      <c r="P49" s="19"/>
      <c r="Q49" s="20"/>
      <c r="R49" s="20"/>
      <c r="S49" s="17"/>
      <c r="T49" s="17"/>
      <c r="U49" s="17"/>
      <c r="V49" s="21"/>
      <c r="W49" s="21"/>
      <c r="X49" s="22" t="str">
        <f aca="false">IF($A49="","",IFERROR(IF(OR($L49="",$L49=0,$K49=""),"",($L49-$K49)/$L49),""))</f>
        <v/>
      </c>
      <c r="Y49" s="23" t="str">
        <f aca="false">IF($A49="","",IFERROR(IF(OR($N49="",$O49="",$P49=""),"",$N49*$O49*$P49),""))</f>
        <v/>
      </c>
      <c r="Z49" s="22" t="str">
        <f aca="false">IF($A49="","",(--($A49&lt;&gt;"")+--($B49&lt;&gt;"")+--($C49&lt;&gt;"")+--($E49&lt;&gt;"")+--($H49&lt;&gt;"")+--($J49&lt;&gt;"")+--($K49&lt;&gt;"")+--($L49&lt;&gt;"")+--($M49&lt;&gt;"")+--($N49&lt;&gt;"")+--($O49&lt;&gt;"")+--($P49&lt;&gt;"")+--($S49&lt;&gt;"")+--($T49&lt;&gt;"")+--($U49&lt;&gt;"")+--($V49&lt;&gt;"")+IF($H49="Com variação",--($I49&lt;&gt;""),0))/(16+IF($H49="Com variação",1,0)))</f>
        <v/>
      </c>
      <c r="AA49" s="24" t="str">
        <f aca="false">IF($A49="","",IF($T49="Inativo","Inativo",IF(AND($Z49=1,$AB49=""),"Pronto para publicar","Revisar")))</f>
        <v/>
      </c>
      <c r="AB49" s="25" t="str">
        <f aca="true">IF($A49="","",_xlfn.TEXTJOIN(" | ",TRUE(),IF(COUNTIF($A$2:$A$201,$A49)&gt;1,"SKU duplicado",""),IF(AND($G49&lt;&gt;"",COUNTIF($G$2:$G$201,$G49)&gt;1),"EAN/GTIN duplicado",""),IF(AND($G49&lt;&gt;"",OR(NOT(OR(LEN($G49)=8,LEN($G49)=12,LEN($G49)=13,LEN($G49)=14)),NOT(IFERROR(ISNUMBER(--$G49),FALSE())))),"EAN/GTIN inválido",""),IF($Z49&lt;1,"Campos obrigatórios incompletos",""),IF(AND($H49="Com variação",$I49=""),"SKU pai ausente",""),IF(AND($I49&lt;&gt;"",$I49=$A49),"SKU pai igual ao SKU",""),IF(AND($I49&lt;&gt;"",$I49&lt;&gt;$A49,COUNTIF($A$2:$A$201,$I49)=0),"SKU pai não localizado",""),IF(AND(ISNUMBER($K49),ISNUMBER($L49),$L49&lt;=$K49),"Preço menor ou igual ao custo",""),IF(AND(ISNUMBER($X49),$X49&lt;Listas_Apoio!$J$3),"Margem abaixo do mínimo",""),IF(AND($T49="Ativo",$U49&lt;&gt;"Aprovada"),"Imagem não aprovada",""),IF(AND($T49&lt;&gt;"Inativo",OR($W49="",IFERROR(TODAY()-$W49&gt;Listas_Apoio!$J$2,FALSE()))),"Revisão pendente",""),IF(OR(AND($V49&lt;&gt;"",NOT(ISNUMBER($V49))),AND($W49&lt;&gt;"",NOT(ISNUMBER($W49))),IFERROR($V49&gt;TODAY(),FALSE()),IFERROR($W49&gt;TODAY(),FALSE()),IFERROR(AND($V49&lt;&gt;"",$W49&lt;&gt;"",$W49&lt;$V49),FALSE())),"Data inconsistente","")))</f>
        <v/>
      </c>
    </row>
    <row r="50" customFormat="false" ht="21.75" hidden="false" customHeight="true" outlineLevel="0" collapsed="false">
      <c r="A50" s="15"/>
      <c r="B50" s="16"/>
      <c r="C50" s="17"/>
      <c r="D50" s="17"/>
      <c r="E50" s="17"/>
      <c r="F50" s="16"/>
      <c r="G50" s="15"/>
      <c r="H50" s="17"/>
      <c r="I50" s="15"/>
      <c r="J50" s="17"/>
      <c r="K50" s="18"/>
      <c r="L50" s="18"/>
      <c r="M50" s="19"/>
      <c r="N50" s="19"/>
      <c r="O50" s="19"/>
      <c r="P50" s="19"/>
      <c r="Q50" s="20"/>
      <c r="R50" s="20"/>
      <c r="S50" s="17"/>
      <c r="T50" s="17"/>
      <c r="U50" s="17"/>
      <c r="V50" s="21"/>
      <c r="W50" s="21"/>
      <c r="X50" s="22" t="str">
        <f aca="false">IF($A50="","",IFERROR(IF(OR($L50="",$L50=0,$K50=""),"",($L50-$K50)/$L50),""))</f>
        <v/>
      </c>
      <c r="Y50" s="23" t="str">
        <f aca="false">IF($A50="","",IFERROR(IF(OR($N50="",$O50="",$P50=""),"",$N50*$O50*$P50),""))</f>
        <v/>
      </c>
      <c r="Z50" s="22" t="str">
        <f aca="false">IF($A50="","",(--($A50&lt;&gt;"")+--($B50&lt;&gt;"")+--($C50&lt;&gt;"")+--($E50&lt;&gt;"")+--($H50&lt;&gt;"")+--($J50&lt;&gt;"")+--($K50&lt;&gt;"")+--($L50&lt;&gt;"")+--($M50&lt;&gt;"")+--($N50&lt;&gt;"")+--($O50&lt;&gt;"")+--($P50&lt;&gt;"")+--($S50&lt;&gt;"")+--($T50&lt;&gt;"")+--($U50&lt;&gt;"")+--($V50&lt;&gt;"")+IF($H50="Com variação",--($I50&lt;&gt;""),0))/(16+IF($H50="Com variação",1,0)))</f>
        <v/>
      </c>
      <c r="AA50" s="24" t="str">
        <f aca="false">IF($A50="","",IF($T50="Inativo","Inativo",IF(AND($Z50=1,$AB50=""),"Pronto para publicar","Revisar")))</f>
        <v/>
      </c>
      <c r="AB50" s="25" t="str">
        <f aca="true">IF($A50="","",_xlfn.TEXTJOIN(" | ",TRUE(),IF(COUNTIF($A$2:$A$201,$A50)&gt;1,"SKU duplicado",""),IF(AND($G50&lt;&gt;"",COUNTIF($G$2:$G$201,$G50)&gt;1),"EAN/GTIN duplicado",""),IF(AND($G50&lt;&gt;"",OR(NOT(OR(LEN($G50)=8,LEN($G50)=12,LEN($G50)=13,LEN($G50)=14)),NOT(IFERROR(ISNUMBER(--$G50),FALSE())))),"EAN/GTIN inválido",""),IF($Z50&lt;1,"Campos obrigatórios incompletos",""),IF(AND($H50="Com variação",$I50=""),"SKU pai ausente",""),IF(AND($I50&lt;&gt;"",$I50=$A50),"SKU pai igual ao SKU",""),IF(AND($I50&lt;&gt;"",$I50&lt;&gt;$A50,COUNTIF($A$2:$A$201,$I50)=0),"SKU pai não localizado",""),IF(AND(ISNUMBER($K50),ISNUMBER($L50),$L50&lt;=$K50),"Preço menor ou igual ao custo",""),IF(AND(ISNUMBER($X50),$X50&lt;Listas_Apoio!$J$3),"Margem abaixo do mínimo",""),IF(AND($T50="Ativo",$U50&lt;&gt;"Aprovada"),"Imagem não aprovada",""),IF(AND($T50&lt;&gt;"Inativo",OR($W50="",IFERROR(TODAY()-$W50&gt;Listas_Apoio!$J$2,FALSE()))),"Revisão pendente",""),IF(OR(AND($V50&lt;&gt;"",NOT(ISNUMBER($V50))),AND($W50&lt;&gt;"",NOT(ISNUMBER($W50))),IFERROR($V50&gt;TODAY(),FALSE()),IFERROR($W50&gt;TODAY(),FALSE()),IFERROR(AND($V50&lt;&gt;"",$W50&lt;&gt;"",$W50&lt;$V50),FALSE())),"Data inconsistente","")))</f>
        <v/>
      </c>
    </row>
    <row r="51" customFormat="false" ht="21.75" hidden="false" customHeight="true" outlineLevel="0" collapsed="false">
      <c r="A51" s="15"/>
      <c r="B51" s="16"/>
      <c r="C51" s="17"/>
      <c r="D51" s="17"/>
      <c r="E51" s="17"/>
      <c r="F51" s="16"/>
      <c r="G51" s="15"/>
      <c r="H51" s="17"/>
      <c r="I51" s="15"/>
      <c r="J51" s="17"/>
      <c r="K51" s="18"/>
      <c r="L51" s="18"/>
      <c r="M51" s="19"/>
      <c r="N51" s="19"/>
      <c r="O51" s="19"/>
      <c r="P51" s="19"/>
      <c r="Q51" s="20"/>
      <c r="R51" s="20"/>
      <c r="S51" s="17"/>
      <c r="T51" s="17"/>
      <c r="U51" s="17"/>
      <c r="V51" s="21"/>
      <c r="W51" s="21"/>
      <c r="X51" s="22" t="str">
        <f aca="false">IF($A51="","",IFERROR(IF(OR($L51="",$L51=0,$K51=""),"",($L51-$K51)/$L51),""))</f>
        <v/>
      </c>
      <c r="Y51" s="23" t="str">
        <f aca="false">IF($A51="","",IFERROR(IF(OR($N51="",$O51="",$P51=""),"",$N51*$O51*$P51),""))</f>
        <v/>
      </c>
      <c r="Z51" s="22" t="str">
        <f aca="false">IF($A51="","",(--($A51&lt;&gt;"")+--($B51&lt;&gt;"")+--($C51&lt;&gt;"")+--($E51&lt;&gt;"")+--($H51&lt;&gt;"")+--($J51&lt;&gt;"")+--($K51&lt;&gt;"")+--($L51&lt;&gt;"")+--($M51&lt;&gt;"")+--($N51&lt;&gt;"")+--($O51&lt;&gt;"")+--($P51&lt;&gt;"")+--($S51&lt;&gt;"")+--($T51&lt;&gt;"")+--($U51&lt;&gt;"")+--($V51&lt;&gt;"")+IF($H51="Com variação",--($I51&lt;&gt;""),0))/(16+IF($H51="Com variação",1,0)))</f>
        <v/>
      </c>
      <c r="AA51" s="24" t="str">
        <f aca="false">IF($A51="","",IF($T51="Inativo","Inativo",IF(AND($Z51=1,$AB51=""),"Pronto para publicar","Revisar")))</f>
        <v/>
      </c>
      <c r="AB51" s="25" t="str">
        <f aca="true">IF($A51="","",_xlfn.TEXTJOIN(" | ",TRUE(),IF(COUNTIF($A$2:$A$201,$A51)&gt;1,"SKU duplicado",""),IF(AND($G51&lt;&gt;"",COUNTIF($G$2:$G$201,$G51)&gt;1),"EAN/GTIN duplicado",""),IF(AND($G51&lt;&gt;"",OR(NOT(OR(LEN($G51)=8,LEN($G51)=12,LEN($G51)=13,LEN($G51)=14)),NOT(IFERROR(ISNUMBER(--$G51),FALSE())))),"EAN/GTIN inválido",""),IF($Z51&lt;1,"Campos obrigatórios incompletos",""),IF(AND($H51="Com variação",$I51=""),"SKU pai ausente",""),IF(AND($I51&lt;&gt;"",$I51=$A51),"SKU pai igual ao SKU",""),IF(AND($I51&lt;&gt;"",$I51&lt;&gt;$A51,COUNTIF($A$2:$A$201,$I51)=0),"SKU pai não localizado",""),IF(AND(ISNUMBER($K51),ISNUMBER($L51),$L51&lt;=$K51),"Preço menor ou igual ao custo",""),IF(AND(ISNUMBER($X51),$X51&lt;Listas_Apoio!$J$3),"Margem abaixo do mínimo",""),IF(AND($T51="Ativo",$U51&lt;&gt;"Aprovada"),"Imagem não aprovada",""),IF(AND($T51&lt;&gt;"Inativo",OR($W51="",IFERROR(TODAY()-$W51&gt;Listas_Apoio!$J$2,FALSE()))),"Revisão pendente",""),IF(OR(AND($V51&lt;&gt;"",NOT(ISNUMBER($V51))),AND($W51&lt;&gt;"",NOT(ISNUMBER($W51))),IFERROR($V51&gt;TODAY(),FALSE()),IFERROR($W51&gt;TODAY(),FALSE()),IFERROR(AND($V51&lt;&gt;"",$W51&lt;&gt;"",$W51&lt;$V51),FALSE())),"Data inconsistente","")))</f>
        <v/>
      </c>
    </row>
    <row r="52" customFormat="false" ht="21.75" hidden="false" customHeight="true" outlineLevel="0" collapsed="false">
      <c r="A52" s="15"/>
      <c r="B52" s="16"/>
      <c r="C52" s="17"/>
      <c r="D52" s="17"/>
      <c r="E52" s="17"/>
      <c r="F52" s="16"/>
      <c r="G52" s="15"/>
      <c r="H52" s="17"/>
      <c r="I52" s="15"/>
      <c r="J52" s="17"/>
      <c r="K52" s="18"/>
      <c r="L52" s="18"/>
      <c r="M52" s="19"/>
      <c r="N52" s="19"/>
      <c r="O52" s="19"/>
      <c r="P52" s="19"/>
      <c r="Q52" s="20"/>
      <c r="R52" s="20"/>
      <c r="S52" s="17"/>
      <c r="T52" s="17"/>
      <c r="U52" s="17"/>
      <c r="V52" s="21"/>
      <c r="W52" s="21"/>
      <c r="X52" s="22" t="str">
        <f aca="false">IF($A52="","",IFERROR(IF(OR($L52="",$L52=0,$K52=""),"",($L52-$K52)/$L52),""))</f>
        <v/>
      </c>
      <c r="Y52" s="23" t="str">
        <f aca="false">IF($A52="","",IFERROR(IF(OR($N52="",$O52="",$P52=""),"",$N52*$O52*$P52),""))</f>
        <v/>
      </c>
      <c r="Z52" s="22" t="str">
        <f aca="false">IF($A52="","",(--($A52&lt;&gt;"")+--($B52&lt;&gt;"")+--($C52&lt;&gt;"")+--($E52&lt;&gt;"")+--($H52&lt;&gt;"")+--($J52&lt;&gt;"")+--($K52&lt;&gt;"")+--($L52&lt;&gt;"")+--($M52&lt;&gt;"")+--($N52&lt;&gt;"")+--($O52&lt;&gt;"")+--($P52&lt;&gt;"")+--($S52&lt;&gt;"")+--($T52&lt;&gt;"")+--($U52&lt;&gt;"")+--($V52&lt;&gt;"")+IF($H52="Com variação",--($I52&lt;&gt;""),0))/(16+IF($H52="Com variação",1,0)))</f>
        <v/>
      </c>
      <c r="AA52" s="24" t="str">
        <f aca="false">IF($A52="","",IF($T52="Inativo","Inativo",IF(AND($Z52=1,$AB52=""),"Pronto para publicar","Revisar")))</f>
        <v/>
      </c>
      <c r="AB52" s="25" t="str">
        <f aca="true">IF($A52="","",_xlfn.TEXTJOIN(" | ",TRUE(),IF(COUNTIF($A$2:$A$201,$A52)&gt;1,"SKU duplicado",""),IF(AND($G52&lt;&gt;"",COUNTIF($G$2:$G$201,$G52)&gt;1),"EAN/GTIN duplicado",""),IF(AND($G52&lt;&gt;"",OR(NOT(OR(LEN($G52)=8,LEN($G52)=12,LEN($G52)=13,LEN($G52)=14)),NOT(IFERROR(ISNUMBER(--$G52),FALSE())))),"EAN/GTIN inválido",""),IF($Z52&lt;1,"Campos obrigatórios incompletos",""),IF(AND($H52="Com variação",$I52=""),"SKU pai ausente",""),IF(AND($I52&lt;&gt;"",$I52=$A52),"SKU pai igual ao SKU",""),IF(AND($I52&lt;&gt;"",$I52&lt;&gt;$A52,COUNTIF($A$2:$A$201,$I52)=0),"SKU pai não localizado",""),IF(AND(ISNUMBER($K52),ISNUMBER($L52),$L52&lt;=$K52),"Preço menor ou igual ao custo",""),IF(AND(ISNUMBER($X52),$X52&lt;Listas_Apoio!$J$3),"Margem abaixo do mínimo",""),IF(AND($T52="Ativo",$U52&lt;&gt;"Aprovada"),"Imagem não aprovada",""),IF(AND($T52&lt;&gt;"Inativo",OR($W52="",IFERROR(TODAY()-$W52&gt;Listas_Apoio!$J$2,FALSE()))),"Revisão pendente",""),IF(OR(AND($V52&lt;&gt;"",NOT(ISNUMBER($V52))),AND($W52&lt;&gt;"",NOT(ISNUMBER($W52))),IFERROR($V52&gt;TODAY(),FALSE()),IFERROR($W52&gt;TODAY(),FALSE()),IFERROR(AND($V52&lt;&gt;"",$W52&lt;&gt;"",$W52&lt;$V52),FALSE())),"Data inconsistente","")))</f>
        <v/>
      </c>
    </row>
    <row r="53" customFormat="false" ht="21.75" hidden="false" customHeight="true" outlineLevel="0" collapsed="false">
      <c r="A53" s="15"/>
      <c r="B53" s="16"/>
      <c r="C53" s="17"/>
      <c r="D53" s="17"/>
      <c r="E53" s="17"/>
      <c r="F53" s="16"/>
      <c r="G53" s="15"/>
      <c r="H53" s="17"/>
      <c r="I53" s="15"/>
      <c r="J53" s="17"/>
      <c r="K53" s="18"/>
      <c r="L53" s="18"/>
      <c r="M53" s="19"/>
      <c r="N53" s="19"/>
      <c r="O53" s="19"/>
      <c r="P53" s="19"/>
      <c r="Q53" s="20"/>
      <c r="R53" s="20"/>
      <c r="S53" s="17"/>
      <c r="T53" s="17"/>
      <c r="U53" s="17"/>
      <c r="V53" s="21"/>
      <c r="W53" s="21"/>
      <c r="X53" s="22" t="str">
        <f aca="false">IF($A53="","",IFERROR(IF(OR($L53="",$L53=0,$K53=""),"",($L53-$K53)/$L53),""))</f>
        <v/>
      </c>
      <c r="Y53" s="23" t="str">
        <f aca="false">IF($A53="","",IFERROR(IF(OR($N53="",$O53="",$P53=""),"",$N53*$O53*$P53),""))</f>
        <v/>
      </c>
      <c r="Z53" s="22" t="str">
        <f aca="false">IF($A53="","",(--($A53&lt;&gt;"")+--($B53&lt;&gt;"")+--($C53&lt;&gt;"")+--($E53&lt;&gt;"")+--($H53&lt;&gt;"")+--($J53&lt;&gt;"")+--($K53&lt;&gt;"")+--($L53&lt;&gt;"")+--($M53&lt;&gt;"")+--($N53&lt;&gt;"")+--($O53&lt;&gt;"")+--($P53&lt;&gt;"")+--($S53&lt;&gt;"")+--($T53&lt;&gt;"")+--($U53&lt;&gt;"")+--($V53&lt;&gt;"")+IF($H53="Com variação",--($I53&lt;&gt;""),0))/(16+IF($H53="Com variação",1,0)))</f>
        <v/>
      </c>
      <c r="AA53" s="24" t="str">
        <f aca="false">IF($A53="","",IF($T53="Inativo","Inativo",IF(AND($Z53=1,$AB53=""),"Pronto para publicar","Revisar")))</f>
        <v/>
      </c>
      <c r="AB53" s="25" t="str">
        <f aca="true">IF($A53="","",_xlfn.TEXTJOIN(" | ",TRUE(),IF(COUNTIF($A$2:$A$201,$A53)&gt;1,"SKU duplicado",""),IF(AND($G53&lt;&gt;"",COUNTIF($G$2:$G$201,$G53)&gt;1),"EAN/GTIN duplicado",""),IF(AND($G53&lt;&gt;"",OR(NOT(OR(LEN($G53)=8,LEN($G53)=12,LEN($G53)=13,LEN($G53)=14)),NOT(IFERROR(ISNUMBER(--$G53),FALSE())))),"EAN/GTIN inválido",""),IF($Z53&lt;1,"Campos obrigatórios incompletos",""),IF(AND($H53="Com variação",$I53=""),"SKU pai ausente",""),IF(AND($I53&lt;&gt;"",$I53=$A53),"SKU pai igual ao SKU",""),IF(AND($I53&lt;&gt;"",$I53&lt;&gt;$A53,COUNTIF($A$2:$A$201,$I53)=0),"SKU pai não localizado",""),IF(AND(ISNUMBER($K53),ISNUMBER($L53),$L53&lt;=$K53),"Preço menor ou igual ao custo",""),IF(AND(ISNUMBER($X53),$X53&lt;Listas_Apoio!$J$3),"Margem abaixo do mínimo",""),IF(AND($T53="Ativo",$U53&lt;&gt;"Aprovada"),"Imagem não aprovada",""),IF(AND($T53&lt;&gt;"Inativo",OR($W53="",IFERROR(TODAY()-$W53&gt;Listas_Apoio!$J$2,FALSE()))),"Revisão pendente",""),IF(OR(AND($V53&lt;&gt;"",NOT(ISNUMBER($V53))),AND($W53&lt;&gt;"",NOT(ISNUMBER($W53))),IFERROR($V53&gt;TODAY(),FALSE()),IFERROR($W53&gt;TODAY(),FALSE()),IFERROR(AND($V53&lt;&gt;"",$W53&lt;&gt;"",$W53&lt;$V53),FALSE())),"Data inconsistente","")))</f>
        <v/>
      </c>
    </row>
    <row r="54" customFormat="false" ht="21.75" hidden="false" customHeight="true" outlineLevel="0" collapsed="false">
      <c r="A54" s="15"/>
      <c r="B54" s="16"/>
      <c r="C54" s="17"/>
      <c r="D54" s="17"/>
      <c r="E54" s="17"/>
      <c r="F54" s="16"/>
      <c r="G54" s="15"/>
      <c r="H54" s="17"/>
      <c r="I54" s="15"/>
      <c r="J54" s="17"/>
      <c r="K54" s="18"/>
      <c r="L54" s="18"/>
      <c r="M54" s="19"/>
      <c r="N54" s="19"/>
      <c r="O54" s="19"/>
      <c r="P54" s="19"/>
      <c r="Q54" s="20"/>
      <c r="R54" s="20"/>
      <c r="S54" s="17"/>
      <c r="T54" s="17"/>
      <c r="U54" s="17"/>
      <c r="V54" s="21"/>
      <c r="W54" s="21"/>
      <c r="X54" s="22" t="str">
        <f aca="false">IF($A54="","",IFERROR(IF(OR($L54="",$L54=0,$K54=""),"",($L54-$K54)/$L54),""))</f>
        <v/>
      </c>
      <c r="Y54" s="23" t="str">
        <f aca="false">IF($A54="","",IFERROR(IF(OR($N54="",$O54="",$P54=""),"",$N54*$O54*$P54),""))</f>
        <v/>
      </c>
      <c r="Z54" s="22" t="str">
        <f aca="false">IF($A54="","",(--($A54&lt;&gt;"")+--($B54&lt;&gt;"")+--($C54&lt;&gt;"")+--($E54&lt;&gt;"")+--($H54&lt;&gt;"")+--($J54&lt;&gt;"")+--($K54&lt;&gt;"")+--($L54&lt;&gt;"")+--($M54&lt;&gt;"")+--($N54&lt;&gt;"")+--($O54&lt;&gt;"")+--($P54&lt;&gt;"")+--($S54&lt;&gt;"")+--($T54&lt;&gt;"")+--($U54&lt;&gt;"")+--($V54&lt;&gt;"")+IF($H54="Com variação",--($I54&lt;&gt;""),0))/(16+IF($H54="Com variação",1,0)))</f>
        <v/>
      </c>
      <c r="AA54" s="24" t="str">
        <f aca="false">IF($A54="","",IF($T54="Inativo","Inativo",IF(AND($Z54=1,$AB54=""),"Pronto para publicar","Revisar")))</f>
        <v/>
      </c>
      <c r="AB54" s="25" t="str">
        <f aca="true">IF($A54="","",_xlfn.TEXTJOIN(" | ",TRUE(),IF(COUNTIF($A$2:$A$201,$A54)&gt;1,"SKU duplicado",""),IF(AND($G54&lt;&gt;"",COUNTIF($G$2:$G$201,$G54)&gt;1),"EAN/GTIN duplicado",""),IF(AND($G54&lt;&gt;"",OR(NOT(OR(LEN($G54)=8,LEN($G54)=12,LEN($G54)=13,LEN($G54)=14)),NOT(IFERROR(ISNUMBER(--$G54),FALSE())))),"EAN/GTIN inválido",""),IF($Z54&lt;1,"Campos obrigatórios incompletos",""),IF(AND($H54="Com variação",$I54=""),"SKU pai ausente",""),IF(AND($I54&lt;&gt;"",$I54=$A54),"SKU pai igual ao SKU",""),IF(AND($I54&lt;&gt;"",$I54&lt;&gt;$A54,COUNTIF($A$2:$A$201,$I54)=0),"SKU pai não localizado",""),IF(AND(ISNUMBER($K54),ISNUMBER($L54),$L54&lt;=$K54),"Preço menor ou igual ao custo",""),IF(AND(ISNUMBER($X54),$X54&lt;Listas_Apoio!$J$3),"Margem abaixo do mínimo",""),IF(AND($T54="Ativo",$U54&lt;&gt;"Aprovada"),"Imagem não aprovada",""),IF(AND($T54&lt;&gt;"Inativo",OR($W54="",IFERROR(TODAY()-$W54&gt;Listas_Apoio!$J$2,FALSE()))),"Revisão pendente",""),IF(OR(AND($V54&lt;&gt;"",NOT(ISNUMBER($V54))),AND($W54&lt;&gt;"",NOT(ISNUMBER($W54))),IFERROR($V54&gt;TODAY(),FALSE()),IFERROR($W54&gt;TODAY(),FALSE()),IFERROR(AND($V54&lt;&gt;"",$W54&lt;&gt;"",$W54&lt;$V54),FALSE())),"Data inconsistente","")))</f>
        <v/>
      </c>
    </row>
    <row r="55" customFormat="false" ht="21.75" hidden="false" customHeight="true" outlineLevel="0" collapsed="false">
      <c r="A55" s="15"/>
      <c r="B55" s="16"/>
      <c r="C55" s="17"/>
      <c r="D55" s="17"/>
      <c r="E55" s="17"/>
      <c r="F55" s="16"/>
      <c r="G55" s="15"/>
      <c r="H55" s="17"/>
      <c r="I55" s="15"/>
      <c r="J55" s="17"/>
      <c r="K55" s="18"/>
      <c r="L55" s="18"/>
      <c r="M55" s="19"/>
      <c r="N55" s="19"/>
      <c r="O55" s="19"/>
      <c r="P55" s="19"/>
      <c r="Q55" s="20"/>
      <c r="R55" s="20"/>
      <c r="S55" s="17"/>
      <c r="T55" s="17"/>
      <c r="U55" s="17"/>
      <c r="V55" s="21"/>
      <c r="W55" s="21"/>
      <c r="X55" s="22" t="str">
        <f aca="false">IF($A55="","",IFERROR(IF(OR($L55="",$L55=0,$K55=""),"",($L55-$K55)/$L55),""))</f>
        <v/>
      </c>
      <c r="Y55" s="23" t="str">
        <f aca="false">IF($A55="","",IFERROR(IF(OR($N55="",$O55="",$P55=""),"",$N55*$O55*$P55),""))</f>
        <v/>
      </c>
      <c r="Z55" s="22" t="str">
        <f aca="false">IF($A55="","",(--($A55&lt;&gt;"")+--($B55&lt;&gt;"")+--($C55&lt;&gt;"")+--($E55&lt;&gt;"")+--($H55&lt;&gt;"")+--($J55&lt;&gt;"")+--($K55&lt;&gt;"")+--($L55&lt;&gt;"")+--($M55&lt;&gt;"")+--($N55&lt;&gt;"")+--($O55&lt;&gt;"")+--($P55&lt;&gt;"")+--($S55&lt;&gt;"")+--($T55&lt;&gt;"")+--($U55&lt;&gt;"")+--($V55&lt;&gt;"")+IF($H55="Com variação",--($I55&lt;&gt;""),0))/(16+IF($H55="Com variação",1,0)))</f>
        <v/>
      </c>
      <c r="AA55" s="24" t="str">
        <f aca="false">IF($A55="","",IF($T55="Inativo","Inativo",IF(AND($Z55=1,$AB55=""),"Pronto para publicar","Revisar")))</f>
        <v/>
      </c>
      <c r="AB55" s="25" t="str">
        <f aca="true">IF($A55="","",_xlfn.TEXTJOIN(" | ",TRUE(),IF(COUNTIF($A$2:$A$201,$A55)&gt;1,"SKU duplicado",""),IF(AND($G55&lt;&gt;"",COUNTIF($G$2:$G$201,$G55)&gt;1),"EAN/GTIN duplicado",""),IF(AND($G55&lt;&gt;"",OR(NOT(OR(LEN($G55)=8,LEN($G55)=12,LEN($G55)=13,LEN($G55)=14)),NOT(IFERROR(ISNUMBER(--$G55),FALSE())))),"EAN/GTIN inválido",""),IF($Z55&lt;1,"Campos obrigatórios incompletos",""),IF(AND($H55="Com variação",$I55=""),"SKU pai ausente",""),IF(AND($I55&lt;&gt;"",$I55=$A55),"SKU pai igual ao SKU",""),IF(AND($I55&lt;&gt;"",$I55&lt;&gt;$A55,COUNTIF($A$2:$A$201,$I55)=0),"SKU pai não localizado",""),IF(AND(ISNUMBER($K55),ISNUMBER($L55),$L55&lt;=$K55),"Preço menor ou igual ao custo",""),IF(AND(ISNUMBER($X55),$X55&lt;Listas_Apoio!$J$3),"Margem abaixo do mínimo",""),IF(AND($T55="Ativo",$U55&lt;&gt;"Aprovada"),"Imagem não aprovada",""),IF(AND($T55&lt;&gt;"Inativo",OR($W55="",IFERROR(TODAY()-$W55&gt;Listas_Apoio!$J$2,FALSE()))),"Revisão pendente",""),IF(OR(AND($V55&lt;&gt;"",NOT(ISNUMBER($V55))),AND($W55&lt;&gt;"",NOT(ISNUMBER($W55))),IFERROR($V55&gt;TODAY(),FALSE()),IFERROR($W55&gt;TODAY(),FALSE()),IFERROR(AND($V55&lt;&gt;"",$W55&lt;&gt;"",$W55&lt;$V55),FALSE())),"Data inconsistente","")))</f>
        <v/>
      </c>
    </row>
    <row r="56" customFormat="false" ht="21.75" hidden="false" customHeight="true" outlineLevel="0" collapsed="false">
      <c r="A56" s="15"/>
      <c r="B56" s="16"/>
      <c r="C56" s="17"/>
      <c r="D56" s="17"/>
      <c r="E56" s="17"/>
      <c r="F56" s="16"/>
      <c r="G56" s="15"/>
      <c r="H56" s="17"/>
      <c r="I56" s="15"/>
      <c r="J56" s="17"/>
      <c r="K56" s="18"/>
      <c r="L56" s="18"/>
      <c r="M56" s="19"/>
      <c r="N56" s="19"/>
      <c r="O56" s="19"/>
      <c r="P56" s="19"/>
      <c r="Q56" s="20"/>
      <c r="R56" s="20"/>
      <c r="S56" s="17"/>
      <c r="T56" s="17"/>
      <c r="U56" s="17"/>
      <c r="V56" s="21"/>
      <c r="W56" s="21"/>
      <c r="X56" s="22" t="str">
        <f aca="false">IF($A56="","",IFERROR(IF(OR($L56="",$L56=0,$K56=""),"",($L56-$K56)/$L56),""))</f>
        <v/>
      </c>
      <c r="Y56" s="23" t="str">
        <f aca="false">IF($A56="","",IFERROR(IF(OR($N56="",$O56="",$P56=""),"",$N56*$O56*$P56),""))</f>
        <v/>
      </c>
      <c r="Z56" s="22" t="str">
        <f aca="false">IF($A56="","",(--($A56&lt;&gt;"")+--($B56&lt;&gt;"")+--($C56&lt;&gt;"")+--($E56&lt;&gt;"")+--($H56&lt;&gt;"")+--($J56&lt;&gt;"")+--($K56&lt;&gt;"")+--($L56&lt;&gt;"")+--($M56&lt;&gt;"")+--($N56&lt;&gt;"")+--($O56&lt;&gt;"")+--($P56&lt;&gt;"")+--($S56&lt;&gt;"")+--($T56&lt;&gt;"")+--($U56&lt;&gt;"")+--($V56&lt;&gt;"")+IF($H56="Com variação",--($I56&lt;&gt;""),0))/(16+IF($H56="Com variação",1,0)))</f>
        <v/>
      </c>
      <c r="AA56" s="24" t="str">
        <f aca="false">IF($A56="","",IF($T56="Inativo","Inativo",IF(AND($Z56=1,$AB56=""),"Pronto para publicar","Revisar")))</f>
        <v/>
      </c>
      <c r="AB56" s="25" t="str">
        <f aca="true">IF($A56="","",_xlfn.TEXTJOIN(" | ",TRUE(),IF(COUNTIF($A$2:$A$201,$A56)&gt;1,"SKU duplicado",""),IF(AND($G56&lt;&gt;"",COUNTIF($G$2:$G$201,$G56)&gt;1),"EAN/GTIN duplicado",""),IF(AND($G56&lt;&gt;"",OR(NOT(OR(LEN($G56)=8,LEN($G56)=12,LEN($G56)=13,LEN($G56)=14)),NOT(IFERROR(ISNUMBER(--$G56),FALSE())))),"EAN/GTIN inválido",""),IF($Z56&lt;1,"Campos obrigatórios incompletos",""),IF(AND($H56="Com variação",$I56=""),"SKU pai ausente",""),IF(AND($I56&lt;&gt;"",$I56=$A56),"SKU pai igual ao SKU",""),IF(AND($I56&lt;&gt;"",$I56&lt;&gt;$A56,COUNTIF($A$2:$A$201,$I56)=0),"SKU pai não localizado",""),IF(AND(ISNUMBER($K56),ISNUMBER($L56),$L56&lt;=$K56),"Preço menor ou igual ao custo",""),IF(AND(ISNUMBER($X56),$X56&lt;Listas_Apoio!$J$3),"Margem abaixo do mínimo",""),IF(AND($T56="Ativo",$U56&lt;&gt;"Aprovada"),"Imagem não aprovada",""),IF(AND($T56&lt;&gt;"Inativo",OR($W56="",IFERROR(TODAY()-$W56&gt;Listas_Apoio!$J$2,FALSE()))),"Revisão pendente",""),IF(OR(AND($V56&lt;&gt;"",NOT(ISNUMBER($V56))),AND($W56&lt;&gt;"",NOT(ISNUMBER($W56))),IFERROR($V56&gt;TODAY(),FALSE()),IFERROR($W56&gt;TODAY(),FALSE()),IFERROR(AND($V56&lt;&gt;"",$W56&lt;&gt;"",$W56&lt;$V56),FALSE())),"Data inconsistente","")))</f>
        <v/>
      </c>
    </row>
    <row r="57" customFormat="false" ht="21.75" hidden="false" customHeight="true" outlineLevel="0" collapsed="false">
      <c r="A57" s="15"/>
      <c r="B57" s="16"/>
      <c r="C57" s="17"/>
      <c r="D57" s="17"/>
      <c r="E57" s="17"/>
      <c r="F57" s="16"/>
      <c r="G57" s="15"/>
      <c r="H57" s="17"/>
      <c r="I57" s="15"/>
      <c r="J57" s="17"/>
      <c r="K57" s="18"/>
      <c r="L57" s="18"/>
      <c r="M57" s="19"/>
      <c r="N57" s="19"/>
      <c r="O57" s="19"/>
      <c r="P57" s="19"/>
      <c r="Q57" s="20"/>
      <c r="R57" s="20"/>
      <c r="S57" s="17"/>
      <c r="T57" s="17"/>
      <c r="U57" s="17"/>
      <c r="V57" s="21"/>
      <c r="W57" s="21"/>
      <c r="X57" s="22" t="str">
        <f aca="false">IF($A57="","",IFERROR(IF(OR($L57="",$L57=0,$K57=""),"",($L57-$K57)/$L57),""))</f>
        <v/>
      </c>
      <c r="Y57" s="23" t="str">
        <f aca="false">IF($A57="","",IFERROR(IF(OR($N57="",$O57="",$P57=""),"",$N57*$O57*$P57),""))</f>
        <v/>
      </c>
      <c r="Z57" s="22" t="str">
        <f aca="false">IF($A57="","",(--($A57&lt;&gt;"")+--($B57&lt;&gt;"")+--($C57&lt;&gt;"")+--($E57&lt;&gt;"")+--($H57&lt;&gt;"")+--($J57&lt;&gt;"")+--($K57&lt;&gt;"")+--($L57&lt;&gt;"")+--($M57&lt;&gt;"")+--($N57&lt;&gt;"")+--($O57&lt;&gt;"")+--($P57&lt;&gt;"")+--($S57&lt;&gt;"")+--($T57&lt;&gt;"")+--($U57&lt;&gt;"")+--($V57&lt;&gt;"")+IF($H57="Com variação",--($I57&lt;&gt;""),0))/(16+IF($H57="Com variação",1,0)))</f>
        <v/>
      </c>
      <c r="AA57" s="24" t="str">
        <f aca="false">IF($A57="","",IF($T57="Inativo","Inativo",IF(AND($Z57=1,$AB57=""),"Pronto para publicar","Revisar")))</f>
        <v/>
      </c>
      <c r="AB57" s="25" t="str">
        <f aca="true">IF($A57="","",_xlfn.TEXTJOIN(" | ",TRUE(),IF(COUNTIF($A$2:$A$201,$A57)&gt;1,"SKU duplicado",""),IF(AND($G57&lt;&gt;"",COUNTIF($G$2:$G$201,$G57)&gt;1),"EAN/GTIN duplicado",""),IF(AND($G57&lt;&gt;"",OR(NOT(OR(LEN($G57)=8,LEN($G57)=12,LEN($G57)=13,LEN($G57)=14)),NOT(IFERROR(ISNUMBER(--$G57),FALSE())))),"EAN/GTIN inválido",""),IF($Z57&lt;1,"Campos obrigatórios incompletos",""),IF(AND($H57="Com variação",$I57=""),"SKU pai ausente",""),IF(AND($I57&lt;&gt;"",$I57=$A57),"SKU pai igual ao SKU",""),IF(AND($I57&lt;&gt;"",$I57&lt;&gt;$A57,COUNTIF($A$2:$A$201,$I57)=0),"SKU pai não localizado",""),IF(AND(ISNUMBER($K57),ISNUMBER($L57),$L57&lt;=$K57),"Preço menor ou igual ao custo",""),IF(AND(ISNUMBER($X57),$X57&lt;Listas_Apoio!$J$3),"Margem abaixo do mínimo",""),IF(AND($T57="Ativo",$U57&lt;&gt;"Aprovada"),"Imagem não aprovada",""),IF(AND($T57&lt;&gt;"Inativo",OR($W57="",IFERROR(TODAY()-$W57&gt;Listas_Apoio!$J$2,FALSE()))),"Revisão pendente",""),IF(OR(AND($V57&lt;&gt;"",NOT(ISNUMBER($V57))),AND($W57&lt;&gt;"",NOT(ISNUMBER($W57))),IFERROR($V57&gt;TODAY(),FALSE()),IFERROR($W57&gt;TODAY(),FALSE()),IFERROR(AND($V57&lt;&gt;"",$W57&lt;&gt;"",$W57&lt;$V57),FALSE())),"Data inconsistente","")))</f>
        <v/>
      </c>
    </row>
    <row r="58" customFormat="false" ht="21.75" hidden="false" customHeight="true" outlineLevel="0" collapsed="false">
      <c r="A58" s="15"/>
      <c r="B58" s="16"/>
      <c r="C58" s="17"/>
      <c r="D58" s="17"/>
      <c r="E58" s="17"/>
      <c r="F58" s="16"/>
      <c r="G58" s="15"/>
      <c r="H58" s="17"/>
      <c r="I58" s="15"/>
      <c r="J58" s="17"/>
      <c r="K58" s="18"/>
      <c r="L58" s="18"/>
      <c r="M58" s="19"/>
      <c r="N58" s="19"/>
      <c r="O58" s="19"/>
      <c r="P58" s="19"/>
      <c r="Q58" s="20"/>
      <c r="R58" s="20"/>
      <c r="S58" s="17"/>
      <c r="T58" s="17"/>
      <c r="U58" s="17"/>
      <c r="V58" s="21"/>
      <c r="W58" s="21"/>
      <c r="X58" s="22" t="str">
        <f aca="false">IF($A58="","",IFERROR(IF(OR($L58="",$L58=0,$K58=""),"",($L58-$K58)/$L58),""))</f>
        <v/>
      </c>
      <c r="Y58" s="23" t="str">
        <f aca="false">IF($A58="","",IFERROR(IF(OR($N58="",$O58="",$P58=""),"",$N58*$O58*$P58),""))</f>
        <v/>
      </c>
      <c r="Z58" s="22" t="str">
        <f aca="false">IF($A58="","",(--($A58&lt;&gt;"")+--($B58&lt;&gt;"")+--($C58&lt;&gt;"")+--($E58&lt;&gt;"")+--($H58&lt;&gt;"")+--($J58&lt;&gt;"")+--($K58&lt;&gt;"")+--($L58&lt;&gt;"")+--($M58&lt;&gt;"")+--($N58&lt;&gt;"")+--($O58&lt;&gt;"")+--($P58&lt;&gt;"")+--($S58&lt;&gt;"")+--($T58&lt;&gt;"")+--($U58&lt;&gt;"")+--($V58&lt;&gt;"")+IF($H58="Com variação",--($I58&lt;&gt;""),0))/(16+IF($H58="Com variação",1,0)))</f>
        <v/>
      </c>
      <c r="AA58" s="24" t="str">
        <f aca="false">IF($A58="","",IF($T58="Inativo","Inativo",IF(AND($Z58=1,$AB58=""),"Pronto para publicar","Revisar")))</f>
        <v/>
      </c>
      <c r="AB58" s="25" t="str">
        <f aca="true">IF($A58="","",_xlfn.TEXTJOIN(" | ",TRUE(),IF(COUNTIF($A$2:$A$201,$A58)&gt;1,"SKU duplicado",""),IF(AND($G58&lt;&gt;"",COUNTIF($G$2:$G$201,$G58)&gt;1),"EAN/GTIN duplicado",""),IF(AND($G58&lt;&gt;"",OR(NOT(OR(LEN($G58)=8,LEN($G58)=12,LEN($G58)=13,LEN($G58)=14)),NOT(IFERROR(ISNUMBER(--$G58),FALSE())))),"EAN/GTIN inválido",""),IF($Z58&lt;1,"Campos obrigatórios incompletos",""),IF(AND($H58="Com variação",$I58=""),"SKU pai ausente",""),IF(AND($I58&lt;&gt;"",$I58=$A58),"SKU pai igual ao SKU",""),IF(AND($I58&lt;&gt;"",$I58&lt;&gt;$A58,COUNTIF($A$2:$A$201,$I58)=0),"SKU pai não localizado",""),IF(AND(ISNUMBER($K58),ISNUMBER($L58),$L58&lt;=$K58),"Preço menor ou igual ao custo",""),IF(AND(ISNUMBER($X58),$X58&lt;Listas_Apoio!$J$3),"Margem abaixo do mínimo",""),IF(AND($T58="Ativo",$U58&lt;&gt;"Aprovada"),"Imagem não aprovada",""),IF(AND($T58&lt;&gt;"Inativo",OR($W58="",IFERROR(TODAY()-$W58&gt;Listas_Apoio!$J$2,FALSE()))),"Revisão pendente",""),IF(OR(AND($V58&lt;&gt;"",NOT(ISNUMBER($V58))),AND($W58&lt;&gt;"",NOT(ISNUMBER($W58))),IFERROR($V58&gt;TODAY(),FALSE()),IFERROR($W58&gt;TODAY(),FALSE()),IFERROR(AND($V58&lt;&gt;"",$W58&lt;&gt;"",$W58&lt;$V58),FALSE())),"Data inconsistente","")))</f>
        <v/>
      </c>
    </row>
    <row r="59" customFormat="false" ht="21.75" hidden="false" customHeight="true" outlineLevel="0" collapsed="false">
      <c r="A59" s="15"/>
      <c r="B59" s="16"/>
      <c r="C59" s="17"/>
      <c r="D59" s="17"/>
      <c r="E59" s="17"/>
      <c r="F59" s="16"/>
      <c r="G59" s="15"/>
      <c r="H59" s="17"/>
      <c r="I59" s="15"/>
      <c r="J59" s="17"/>
      <c r="K59" s="18"/>
      <c r="L59" s="18"/>
      <c r="M59" s="19"/>
      <c r="N59" s="19"/>
      <c r="O59" s="19"/>
      <c r="P59" s="19"/>
      <c r="Q59" s="20"/>
      <c r="R59" s="20"/>
      <c r="S59" s="17"/>
      <c r="T59" s="17"/>
      <c r="U59" s="17"/>
      <c r="V59" s="21"/>
      <c r="W59" s="21"/>
      <c r="X59" s="22" t="str">
        <f aca="false">IF($A59="","",IFERROR(IF(OR($L59="",$L59=0,$K59=""),"",($L59-$K59)/$L59),""))</f>
        <v/>
      </c>
      <c r="Y59" s="23" t="str">
        <f aca="false">IF($A59="","",IFERROR(IF(OR($N59="",$O59="",$P59=""),"",$N59*$O59*$P59),""))</f>
        <v/>
      </c>
      <c r="Z59" s="22" t="str">
        <f aca="false">IF($A59="","",(--($A59&lt;&gt;"")+--($B59&lt;&gt;"")+--($C59&lt;&gt;"")+--($E59&lt;&gt;"")+--($H59&lt;&gt;"")+--($J59&lt;&gt;"")+--($K59&lt;&gt;"")+--($L59&lt;&gt;"")+--($M59&lt;&gt;"")+--($N59&lt;&gt;"")+--($O59&lt;&gt;"")+--($P59&lt;&gt;"")+--($S59&lt;&gt;"")+--($T59&lt;&gt;"")+--($U59&lt;&gt;"")+--($V59&lt;&gt;"")+IF($H59="Com variação",--($I59&lt;&gt;""),0))/(16+IF($H59="Com variação",1,0)))</f>
        <v/>
      </c>
      <c r="AA59" s="24" t="str">
        <f aca="false">IF($A59="","",IF($T59="Inativo","Inativo",IF(AND($Z59=1,$AB59=""),"Pronto para publicar","Revisar")))</f>
        <v/>
      </c>
      <c r="AB59" s="25" t="str">
        <f aca="true">IF($A59="","",_xlfn.TEXTJOIN(" | ",TRUE(),IF(COUNTIF($A$2:$A$201,$A59)&gt;1,"SKU duplicado",""),IF(AND($G59&lt;&gt;"",COUNTIF($G$2:$G$201,$G59)&gt;1),"EAN/GTIN duplicado",""),IF(AND($G59&lt;&gt;"",OR(NOT(OR(LEN($G59)=8,LEN($G59)=12,LEN($G59)=13,LEN($G59)=14)),NOT(IFERROR(ISNUMBER(--$G59),FALSE())))),"EAN/GTIN inválido",""),IF($Z59&lt;1,"Campos obrigatórios incompletos",""),IF(AND($H59="Com variação",$I59=""),"SKU pai ausente",""),IF(AND($I59&lt;&gt;"",$I59=$A59),"SKU pai igual ao SKU",""),IF(AND($I59&lt;&gt;"",$I59&lt;&gt;$A59,COUNTIF($A$2:$A$201,$I59)=0),"SKU pai não localizado",""),IF(AND(ISNUMBER($K59),ISNUMBER($L59),$L59&lt;=$K59),"Preço menor ou igual ao custo",""),IF(AND(ISNUMBER($X59),$X59&lt;Listas_Apoio!$J$3),"Margem abaixo do mínimo",""),IF(AND($T59="Ativo",$U59&lt;&gt;"Aprovada"),"Imagem não aprovada",""),IF(AND($T59&lt;&gt;"Inativo",OR($W59="",IFERROR(TODAY()-$W59&gt;Listas_Apoio!$J$2,FALSE()))),"Revisão pendente",""),IF(OR(AND($V59&lt;&gt;"",NOT(ISNUMBER($V59))),AND($W59&lt;&gt;"",NOT(ISNUMBER($W59))),IFERROR($V59&gt;TODAY(),FALSE()),IFERROR($W59&gt;TODAY(),FALSE()),IFERROR(AND($V59&lt;&gt;"",$W59&lt;&gt;"",$W59&lt;$V59),FALSE())),"Data inconsistente","")))</f>
        <v/>
      </c>
    </row>
    <row r="60" customFormat="false" ht="21.75" hidden="false" customHeight="true" outlineLevel="0" collapsed="false">
      <c r="A60" s="15"/>
      <c r="B60" s="16"/>
      <c r="C60" s="17"/>
      <c r="D60" s="17"/>
      <c r="E60" s="17"/>
      <c r="F60" s="16"/>
      <c r="G60" s="15"/>
      <c r="H60" s="17"/>
      <c r="I60" s="15"/>
      <c r="J60" s="17"/>
      <c r="K60" s="18"/>
      <c r="L60" s="18"/>
      <c r="M60" s="19"/>
      <c r="N60" s="19"/>
      <c r="O60" s="19"/>
      <c r="P60" s="19"/>
      <c r="Q60" s="20"/>
      <c r="R60" s="20"/>
      <c r="S60" s="17"/>
      <c r="T60" s="17"/>
      <c r="U60" s="17"/>
      <c r="V60" s="21"/>
      <c r="W60" s="21"/>
      <c r="X60" s="22" t="str">
        <f aca="false">IF($A60="","",IFERROR(IF(OR($L60="",$L60=0,$K60=""),"",($L60-$K60)/$L60),""))</f>
        <v/>
      </c>
      <c r="Y60" s="23" t="str">
        <f aca="false">IF($A60="","",IFERROR(IF(OR($N60="",$O60="",$P60=""),"",$N60*$O60*$P60),""))</f>
        <v/>
      </c>
      <c r="Z60" s="22" t="str">
        <f aca="false">IF($A60="","",(--($A60&lt;&gt;"")+--($B60&lt;&gt;"")+--($C60&lt;&gt;"")+--($E60&lt;&gt;"")+--($H60&lt;&gt;"")+--($J60&lt;&gt;"")+--($K60&lt;&gt;"")+--($L60&lt;&gt;"")+--($M60&lt;&gt;"")+--($N60&lt;&gt;"")+--($O60&lt;&gt;"")+--($P60&lt;&gt;"")+--($S60&lt;&gt;"")+--($T60&lt;&gt;"")+--($U60&lt;&gt;"")+--($V60&lt;&gt;"")+IF($H60="Com variação",--($I60&lt;&gt;""),0))/(16+IF($H60="Com variação",1,0)))</f>
        <v/>
      </c>
      <c r="AA60" s="24" t="str">
        <f aca="false">IF($A60="","",IF($T60="Inativo","Inativo",IF(AND($Z60=1,$AB60=""),"Pronto para publicar","Revisar")))</f>
        <v/>
      </c>
      <c r="AB60" s="25" t="str">
        <f aca="true">IF($A60="","",_xlfn.TEXTJOIN(" | ",TRUE(),IF(COUNTIF($A$2:$A$201,$A60)&gt;1,"SKU duplicado",""),IF(AND($G60&lt;&gt;"",COUNTIF($G$2:$G$201,$G60)&gt;1),"EAN/GTIN duplicado",""),IF(AND($G60&lt;&gt;"",OR(NOT(OR(LEN($G60)=8,LEN($G60)=12,LEN($G60)=13,LEN($G60)=14)),NOT(IFERROR(ISNUMBER(--$G60),FALSE())))),"EAN/GTIN inválido",""),IF($Z60&lt;1,"Campos obrigatórios incompletos",""),IF(AND($H60="Com variação",$I60=""),"SKU pai ausente",""),IF(AND($I60&lt;&gt;"",$I60=$A60),"SKU pai igual ao SKU",""),IF(AND($I60&lt;&gt;"",$I60&lt;&gt;$A60,COUNTIF($A$2:$A$201,$I60)=0),"SKU pai não localizado",""),IF(AND(ISNUMBER($K60),ISNUMBER($L60),$L60&lt;=$K60),"Preço menor ou igual ao custo",""),IF(AND(ISNUMBER($X60),$X60&lt;Listas_Apoio!$J$3),"Margem abaixo do mínimo",""),IF(AND($T60="Ativo",$U60&lt;&gt;"Aprovada"),"Imagem não aprovada",""),IF(AND($T60&lt;&gt;"Inativo",OR($W60="",IFERROR(TODAY()-$W60&gt;Listas_Apoio!$J$2,FALSE()))),"Revisão pendente",""),IF(OR(AND($V60&lt;&gt;"",NOT(ISNUMBER($V60))),AND($W60&lt;&gt;"",NOT(ISNUMBER($W60))),IFERROR($V60&gt;TODAY(),FALSE()),IFERROR($W60&gt;TODAY(),FALSE()),IFERROR(AND($V60&lt;&gt;"",$W60&lt;&gt;"",$W60&lt;$V60),FALSE())),"Data inconsistente","")))</f>
        <v/>
      </c>
    </row>
    <row r="61" customFormat="false" ht="21.75" hidden="false" customHeight="true" outlineLevel="0" collapsed="false">
      <c r="A61" s="15"/>
      <c r="B61" s="16"/>
      <c r="C61" s="17"/>
      <c r="D61" s="17"/>
      <c r="E61" s="17"/>
      <c r="F61" s="16"/>
      <c r="G61" s="15"/>
      <c r="H61" s="17"/>
      <c r="I61" s="15"/>
      <c r="J61" s="17"/>
      <c r="K61" s="18"/>
      <c r="L61" s="18"/>
      <c r="M61" s="19"/>
      <c r="N61" s="19"/>
      <c r="O61" s="19"/>
      <c r="P61" s="19"/>
      <c r="Q61" s="20"/>
      <c r="R61" s="20"/>
      <c r="S61" s="17"/>
      <c r="T61" s="17"/>
      <c r="U61" s="17"/>
      <c r="V61" s="21"/>
      <c r="W61" s="21"/>
      <c r="X61" s="22" t="str">
        <f aca="false">IF($A61="","",IFERROR(IF(OR($L61="",$L61=0,$K61=""),"",($L61-$K61)/$L61),""))</f>
        <v/>
      </c>
      <c r="Y61" s="23" t="str">
        <f aca="false">IF($A61="","",IFERROR(IF(OR($N61="",$O61="",$P61=""),"",$N61*$O61*$P61),""))</f>
        <v/>
      </c>
      <c r="Z61" s="22" t="str">
        <f aca="false">IF($A61="","",(--($A61&lt;&gt;"")+--($B61&lt;&gt;"")+--($C61&lt;&gt;"")+--($E61&lt;&gt;"")+--($H61&lt;&gt;"")+--($J61&lt;&gt;"")+--($K61&lt;&gt;"")+--($L61&lt;&gt;"")+--($M61&lt;&gt;"")+--($N61&lt;&gt;"")+--($O61&lt;&gt;"")+--($P61&lt;&gt;"")+--($S61&lt;&gt;"")+--($T61&lt;&gt;"")+--($U61&lt;&gt;"")+--($V61&lt;&gt;"")+IF($H61="Com variação",--($I61&lt;&gt;""),0))/(16+IF($H61="Com variação",1,0)))</f>
        <v/>
      </c>
      <c r="AA61" s="24" t="str">
        <f aca="false">IF($A61="","",IF($T61="Inativo","Inativo",IF(AND($Z61=1,$AB61=""),"Pronto para publicar","Revisar")))</f>
        <v/>
      </c>
      <c r="AB61" s="25" t="str">
        <f aca="true">IF($A61="","",_xlfn.TEXTJOIN(" | ",TRUE(),IF(COUNTIF($A$2:$A$201,$A61)&gt;1,"SKU duplicado",""),IF(AND($G61&lt;&gt;"",COUNTIF($G$2:$G$201,$G61)&gt;1),"EAN/GTIN duplicado",""),IF(AND($G61&lt;&gt;"",OR(NOT(OR(LEN($G61)=8,LEN($G61)=12,LEN($G61)=13,LEN($G61)=14)),NOT(IFERROR(ISNUMBER(--$G61),FALSE())))),"EAN/GTIN inválido",""),IF($Z61&lt;1,"Campos obrigatórios incompletos",""),IF(AND($H61="Com variação",$I61=""),"SKU pai ausente",""),IF(AND($I61&lt;&gt;"",$I61=$A61),"SKU pai igual ao SKU",""),IF(AND($I61&lt;&gt;"",$I61&lt;&gt;$A61,COUNTIF($A$2:$A$201,$I61)=0),"SKU pai não localizado",""),IF(AND(ISNUMBER($K61),ISNUMBER($L61),$L61&lt;=$K61),"Preço menor ou igual ao custo",""),IF(AND(ISNUMBER($X61),$X61&lt;Listas_Apoio!$J$3),"Margem abaixo do mínimo",""),IF(AND($T61="Ativo",$U61&lt;&gt;"Aprovada"),"Imagem não aprovada",""),IF(AND($T61&lt;&gt;"Inativo",OR($W61="",IFERROR(TODAY()-$W61&gt;Listas_Apoio!$J$2,FALSE()))),"Revisão pendente",""),IF(OR(AND($V61&lt;&gt;"",NOT(ISNUMBER($V61))),AND($W61&lt;&gt;"",NOT(ISNUMBER($W61))),IFERROR($V61&gt;TODAY(),FALSE()),IFERROR($W61&gt;TODAY(),FALSE()),IFERROR(AND($V61&lt;&gt;"",$W61&lt;&gt;"",$W61&lt;$V61),FALSE())),"Data inconsistente","")))</f>
        <v/>
      </c>
    </row>
    <row r="62" customFormat="false" ht="21.75" hidden="false" customHeight="true" outlineLevel="0" collapsed="false">
      <c r="A62" s="15"/>
      <c r="B62" s="16"/>
      <c r="C62" s="17"/>
      <c r="D62" s="17"/>
      <c r="E62" s="17"/>
      <c r="F62" s="16"/>
      <c r="G62" s="15"/>
      <c r="H62" s="17"/>
      <c r="I62" s="15"/>
      <c r="J62" s="17"/>
      <c r="K62" s="18"/>
      <c r="L62" s="18"/>
      <c r="M62" s="19"/>
      <c r="N62" s="19"/>
      <c r="O62" s="19"/>
      <c r="P62" s="19"/>
      <c r="Q62" s="20"/>
      <c r="R62" s="20"/>
      <c r="S62" s="17"/>
      <c r="T62" s="17"/>
      <c r="U62" s="17"/>
      <c r="V62" s="21"/>
      <c r="W62" s="21"/>
      <c r="X62" s="22" t="str">
        <f aca="false">IF($A62="","",IFERROR(IF(OR($L62="",$L62=0,$K62=""),"",($L62-$K62)/$L62),""))</f>
        <v/>
      </c>
      <c r="Y62" s="23" t="str">
        <f aca="false">IF($A62="","",IFERROR(IF(OR($N62="",$O62="",$P62=""),"",$N62*$O62*$P62),""))</f>
        <v/>
      </c>
      <c r="Z62" s="22" t="str">
        <f aca="false">IF($A62="","",(--($A62&lt;&gt;"")+--($B62&lt;&gt;"")+--($C62&lt;&gt;"")+--($E62&lt;&gt;"")+--($H62&lt;&gt;"")+--($J62&lt;&gt;"")+--($K62&lt;&gt;"")+--($L62&lt;&gt;"")+--($M62&lt;&gt;"")+--($N62&lt;&gt;"")+--($O62&lt;&gt;"")+--($P62&lt;&gt;"")+--($S62&lt;&gt;"")+--($T62&lt;&gt;"")+--($U62&lt;&gt;"")+--($V62&lt;&gt;"")+IF($H62="Com variação",--($I62&lt;&gt;""),0))/(16+IF($H62="Com variação",1,0)))</f>
        <v/>
      </c>
      <c r="AA62" s="24" t="str">
        <f aca="false">IF($A62="","",IF($T62="Inativo","Inativo",IF(AND($Z62=1,$AB62=""),"Pronto para publicar","Revisar")))</f>
        <v/>
      </c>
      <c r="AB62" s="25" t="str">
        <f aca="true">IF($A62="","",_xlfn.TEXTJOIN(" | ",TRUE(),IF(COUNTIF($A$2:$A$201,$A62)&gt;1,"SKU duplicado",""),IF(AND($G62&lt;&gt;"",COUNTIF($G$2:$G$201,$G62)&gt;1),"EAN/GTIN duplicado",""),IF(AND($G62&lt;&gt;"",OR(NOT(OR(LEN($G62)=8,LEN($G62)=12,LEN($G62)=13,LEN($G62)=14)),NOT(IFERROR(ISNUMBER(--$G62),FALSE())))),"EAN/GTIN inválido",""),IF($Z62&lt;1,"Campos obrigatórios incompletos",""),IF(AND($H62="Com variação",$I62=""),"SKU pai ausente",""),IF(AND($I62&lt;&gt;"",$I62=$A62),"SKU pai igual ao SKU",""),IF(AND($I62&lt;&gt;"",$I62&lt;&gt;$A62,COUNTIF($A$2:$A$201,$I62)=0),"SKU pai não localizado",""),IF(AND(ISNUMBER($K62),ISNUMBER($L62),$L62&lt;=$K62),"Preço menor ou igual ao custo",""),IF(AND(ISNUMBER($X62),$X62&lt;Listas_Apoio!$J$3),"Margem abaixo do mínimo",""),IF(AND($T62="Ativo",$U62&lt;&gt;"Aprovada"),"Imagem não aprovada",""),IF(AND($T62&lt;&gt;"Inativo",OR($W62="",IFERROR(TODAY()-$W62&gt;Listas_Apoio!$J$2,FALSE()))),"Revisão pendente",""),IF(OR(AND($V62&lt;&gt;"",NOT(ISNUMBER($V62))),AND($W62&lt;&gt;"",NOT(ISNUMBER($W62))),IFERROR($V62&gt;TODAY(),FALSE()),IFERROR($W62&gt;TODAY(),FALSE()),IFERROR(AND($V62&lt;&gt;"",$W62&lt;&gt;"",$W62&lt;$V62),FALSE())),"Data inconsistente","")))</f>
        <v/>
      </c>
    </row>
    <row r="63" customFormat="false" ht="21.75" hidden="false" customHeight="true" outlineLevel="0" collapsed="false">
      <c r="A63" s="15"/>
      <c r="B63" s="16"/>
      <c r="C63" s="17"/>
      <c r="D63" s="17"/>
      <c r="E63" s="17"/>
      <c r="F63" s="16"/>
      <c r="G63" s="15"/>
      <c r="H63" s="17"/>
      <c r="I63" s="15"/>
      <c r="J63" s="17"/>
      <c r="K63" s="18"/>
      <c r="L63" s="18"/>
      <c r="M63" s="19"/>
      <c r="N63" s="19"/>
      <c r="O63" s="19"/>
      <c r="P63" s="19"/>
      <c r="Q63" s="20"/>
      <c r="R63" s="20"/>
      <c r="S63" s="17"/>
      <c r="T63" s="17"/>
      <c r="U63" s="17"/>
      <c r="V63" s="21"/>
      <c r="W63" s="21"/>
      <c r="X63" s="22" t="str">
        <f aca="false">IF($A63="","",IFERROR(IF(OR($L63="",$L63=0,$K63=""),"",($L63-$K63)/$L63),""))</f>
        <v/>
      </c>
      <c r="Y63" s="23" t="str">
        <f aca="false">IF($A63="","",IFERROR(IF(OR($N63="",$O63="",$P63=""),"",$N63*$O63*$P63),""))</f>
        <v/>
      </c>
      <c r="Z63" s="22" t="str">
        <f aca="false">IF($A63="","",(--($A63&lt;&gt;"")+--($B63&lt;&gt;"")+--($C63&lt;&gt;"")+--($E63&lt;&gt;"")+--($H63&lt;&gt;"")+--($J63&lt;&gt;"")+--($K63&lt;&gt;"")+--($L63&lt;&gt;"")+--($M63&lt;&gt;"")+--($N63&lt;&gt;"")+--($O63&lt;&gt;"")+--($P63&lt;&gt;"")+--($S63&lt;&gt;"")+--($T63&lt;&gt;"")+--($U63&lt;&gt;"")+--($V63&lt;&gt;"")+IF($H63="Com variação",--($I63&lt;&gt;""),0))/(16+IF($H63="Com variação",1,0)))</f>
        <v/>
      </c>
      <c r="AA63" s="24" t="str">
        <f aca="false">IF($A63="","",IF($T63="Inativo","Inativo",IF(AND($Z63=1,$AB63=""),"Pronto para publicar","Revisar")))</f>
        <v/>
      </c>
      <c r="AB63" s="25" t="str">
        <f aca="true">IF($A63="","",_xlfn.TEXTJOIN(" | ",TRUE(),IF(COUNTIF($A$2:$A$201,$A63)&gt;1,"SKU duplicado",""),IF(AND($G63&lt;&gt;"",COUNTIF($G$2:$G$201,$G63)&gt;1),"EAN/GTIN duplicado",""),IF(AND($G63&lt;&gt;"",OR(NOT(OR(LEN($G63)=8,LEN($G63)=12,LEN($G63)=13,LEN($G63)=14)),NOT(IFERROR(ISNUMBER(--$G63),FALSE())))),"EAN/GTIN inválido",""),IF($Z63&lt;1,"Campos obrigatórios incompletos",""),IF(AND($H63="Com variação",$I63=""),"SKU pai ausente",""),IF(AND($I63&lt;&gt;"",$I63=$A63),"SKU pai igual ao SKU",""),IF(AND($I63&lt;&gt;"",$I63&lt;&gt;$A63,COUNTIF($A$2:$A$201,$I63)=0),"SKU pai não localizado",""),IF(AND(ISNUMBER($K63),ISNUMBER($L63),$L63&lt;=$K63),"Preço menor ou igual ao custo",""),IF(AND(ISNUMBER($X63),$X63&lt;Listas_Apoio!$J$3),"Margem abaixo do mínimo",""),IF(AND($T63="Ativo",$U63&lt;&gt;"Aprovada"),"Imagem não aprovada",""),IF(AND($T63&lt;&gt;"Inativo",OR($W63="",IFERROR(TODAY()-$W63&gt;Listas_Apoio!$J$2,FALSE()))),"Revisão pendente",""),IF(OR(AND($V63&lt;&gt;"",NOT(ISNUMBER($V63))),AND($W63&lt;&gt;"",NOT(ISNUMBER($W63))),IFERROR($V63&gt;TODAY(),FALSE()),IFERROR($W63&gt;TODAY(),FALSE()),IFERROR(AND($V63&lt;&gt;"",$W63&lt;&gt;"",$W63&lt;$V63),FALSE())),"Data inconsistente","")))</f>
        <v/>
      </c>
    </row>
    <row r="64" customFormat="false" ht="21.75" hidden="false" customHeight="true" outlineLevel="0" collapsed="false">
      <c r="A64" s="15"/>
      <c r="B64" s="16"/>
      <c r="C64" s="17"/>
      <c r="D64" s="17"/>
      <c r="E64" s="17"/>
      <c r="F64" s="16"/>
      <c r="G64" s="15"/>
      <c r="H64" s="17"/>
      <c r="I64" s="15"/>
      <c r="J64" s="17"/>
      <c r="K64" s="18"/>
      <c r="L64" s="18"/>
      <c r="M64" s="19"/>
      <c r="N64" s="19"/>
      <c r="O64" s="19"/>
      <c r="P64" s="19"/>
      <c r="Q64" s="20"/>
      <c r="R64" s="20"/>
      <c r="S64" s="17"/>
      <c r="T64" s="17"/>
      <c r="U64" s="17"/>
      <c r="V64" s="21"/>
      <c r="W64" s="21"/>
      <c r="X64" s="22" t="str">
        <f aca="false">IF($A64="","",IFERROR(IF(OR($L64="",$L64=0,$K64=""),"",($L64-$K64)/$L64),""))</f>
        <v/>
      </c>
      <c r="Y64" s="23" t="str">
        <f aca="false">IF($A64="","",IFERROR(IF(OR($N64="",$O64="",$P64=""),"",$N64*$O64*$P64),""))</f>
        <v/>
      </c>
      <c r="Z64" s="22" t="str">
        <f aca="false">IF($A64="","",(--($A64&lt;&gt;"")+--($B64&lt;&gt;"")+--($C64&lt;&gt;"")+--($E64&lt;&gt;"")+--($H64&lt;&gt;"")+--($J64&lt;&gt;"")+--($K64&lt;&gt;"")+--($L64&lt;&gt;"")+--($M64&lt;&gt;"")+--($N64&lt;&gt;"")+--($O64&lt;&gt;"")+--($P64&lt;&gt;"")+--($S64&lt;&gt;"")+--($T64&lt;&gt;"")+--($U64&lt;&gt;"")+--($V64&lt;&gt;"")+IF($H64="Com variação",--($I64&lt;&gt;""),0))/(16+IF($H64="Com variação",1,0)))</f>
        <v/>
      </c>
      <c r="AA64" s="24" t="str">
        <f aca="false">IF($A64="","",IF($T64="Inativo","Inativo",IF(AND($Z64=1,$AB64=""),"Pronto para publicar","Revisar")))</f>
        <v/>
      </c>
      <c r="AB64" s="25" t="str">
        <f aca="true">IF($A64="","",_xlfn.TEXTJOIN(" | ",TRUE(),IF(COUNTIF($A$2:$A$201,$A64)&gt;1,"SKU duplicado",""),IF(AND($G64&lt;&gt;"",COUNTIF($G$2:$G$201,$G64)&gt;1),"EAN/GTIN duplicado",""),IF(AND($G64&lt;&gt;"",OR(NOT(OR(LEN($G64)=8,LEN($G64)=12,LEN($G64)=13,LEN($G64)=14)),NOT(IFERROR(ISNUMBER(--$G64),FALSE())))),"EAN/GTIN inválido",""),IF($Z64&lt;1,"Campos obrigatórios incompletos",""),IF(AND($H64="Com variação",$I64=""),"SKU pai ausente",""),IF(AND($I64&lt;&gt;"",$I64=$A64),"SKU pai igual ao SKU",""),IF(AND($I64&lt;&gt;"",$I64&lt;&gt;$A64,COUNTIF($A$2:$A$201,$I64)=0),"SKU pai não localizado",""),IF(AND(ISNUMBER($K64),ISNUMBER($L64),$L64&lt;=$K64),"Preço menor ou igual ao custo",""),IF(AND(ISNUMBER($X64),$X64&lt;Listas_Apoio!$J$3),"Margem abaixo do mínimo",""),IF(AND($T64="Ativo",$U64&lt;&gt;"Aprovada"),"Imagem não aprovada",""),IF(AND($T64&lt;&gt;"Inativo",OR($W64="",IFERROR(TODAY()-$W64&gt;Listas_Apoio!$J$2,FALSE()))),"Revisão pendente",""),IF(OR(AND($V64&lt;&gt;"",NOT(ISNUMBER($V64))),AND($W64&lt;&gt;"",NOT(ISNUMBER($W64))),IFERROR($V64&gt;TODAY(),FALSE()),IFERROR($W64&gt;TODAY(),FALSE()),IFERROR(AND($V64&lt;&gt;"",$W64&lt;&gt;"",$W64&lt;$V64),FALSE())),"Data inconsistente","")))</f>
        <v/>
      </c>
    </row>
    <row r="65" customFormat="false" ht="21.75" hidden="false" customHeight="true" outlineLevel="0" collapsed="false">
      <c r="A65" s="15"/>
      <c r="B65" s="16"/>
      <c r="C65" s="17"/>
      <c r="D65" s="17"/>
      <c r="E65" s="17"/>
      <c r="F65" s="16"/>
      <c r="G65" s="15"/>
      <c r="H65" s="17"/>
      <c r="I65" s="15"/>
      <c r="J65" s="17"/>
      <c r="K65" s="18"/>
      <c r="L65" s="18"/>
      <c r="M65" s="19"/>
      <c r="N65" s="19"/>
      <c r="O65" s="19"/>
      <c r="P65" s="19"/>
      <c r="Q65" s="20"/>
      <c r="R65" s="20"/>
      <c r="S65" s="17"/>
      <c r="T65" s="17"/>
      <c r="U65" s="17"/>
      <c r="V65" s="21"/>
      <c r="W65" s="21"/>
      <c r="X65" s="22" t="str">
        <f aca="false">IF($A65="","",IFERROR(IF(OR($L65="",$L65=0,$K65=""),"",($L65-$K65)/$L65),""))</f>
        <v/>
      </c>
      <c r="Y65" s="23" t="str">
        <f aca="false">IF($A65="","",IFERROR(IF(OR($N65="",$O65="",$P65=""),"",$N65*$O65*$P65),""))</f>
        <v/>
      </c>
      <c r="Z65" s="22" t="str">
        <f aca="false">IF($A65="","",(--($A65&lt;&gt;"")+--($B65&lt;&gt;"")+--($C65&lt;&gt;"")+--($E65&lt;&gt;"")+--($H65&lt;&gt;"")+--($J65&lt;&gt;"")+--($K65&lt;&gt;"")+--($L65&lt;&gt;"")+--($M65&lt;&gt;"")+--($N65&lt;&gt;"")+--($O65&lt;&gt;"")+--($P65&lt;&gt;"")+--($S65&lt;&gt;"")+--($T65&lt;&gt;"")+--($U65&lt;&gt;"")+--($V65&lt;&gt;"")+IF($H65="Com variação",--($I65&lt;&gt;""),0))/(16+IF($H65="Com variação",1,0)))</f>
        <v/>
      </c>
      <c r="AA65" s="24" t="str">
        <f aca="false">IF($A65="","",IF($T65="Inativo","Inativo",IF(AND($Z65=1,$AB65=""),"Pronto para publicar","Revisar")))</f>
        <v/>
      </c>
      <c r="AB65" s="25" t="str">
        <f aca="true">IF($A65="","",_xlfn.TEXTJOIN(" | ",TRUE(),IF(COUNTIF($A$2:$A$201,$A65)&gt;1,"SKU duplicado",""),IF(AND($G65&lt;&gt;"",COUNTIF($G$2:$G$201,$G65)&gt;1),"EAN/GTIN duplicado",""),IF(AND($G65&lt;&gt;"",OR(NOT(OR(LEN($G65)=8,LEN($G65)=12,LEN($G65)=13,LEN($G65)=14)),NOT(IFERROR(ISNUMBER(--$G65),FALSE())))),"EAN/GTIN inválido",""),IF($Z65&lt;1,"Campos obrigatórios incompletos",""),IF(AND($H65="Com variação",$I65=""),"SKU pai ausente",""),IF(AND($I65&lt;&gt;"",$I65=$A65),"SKU pai igual ao SKU",""),IF(AND($I65&lt;&gt;"",$I65&lt;&gt;$A65,COUNTIF($A$2:$A$201,$I65)=0),"SKU pai não localizado",""),IF(AND(ISNUMBER($K65),ISNUMBER($L65),$L65&lt;=$K65),"Preço menor ou igual ao custo",""),IF(AND(ISNUMBER($X65),$X65&lt;Listas_Apoio!$J$3),"Margem abaixo do mínimo",""),IF(AND($T65="Ativo",$U65&lt;&gt;"Aprovada"),"Imagem não aprovada",""),IF(AND($T65&lt;&gt;"Inativo",OR($W65="",IFERROR(TODAY()-$W65&gt;Listas_Apoio!$J$2,FALSE()))),"Revisão pendente",""),IF(OR(AND($V65&lt;&gt;"",NOT(ISNUMBER($V65))),AND($W65&lt;&gt;"",NOT(ISNUMBER($W65))),IFERROR($V65&gt;TODAY(),FALSE()),IFERROR($W65&gt;TODAY(),FALSE()),IFERROR(AND($V65&lt;&gt;"",$W65&lt;&gt;"",$W65&lt;$V65),FALSE())),"Data inconsistente","")))</f>
        <v/>
      </c>
    </row>
    <row r="66" customFormat="false" ht="21.75" hidden="false" customHeight="true" outlineLevel="0" collapsed="false">
      <c r="A66" s="15"/>
      <c r="B66" s="16"/>
      <c r="C66" s="17"/>
      <c r="D66" s="17"/>
      <c r="E66" s="17"/>
      <c r="F66" s="16"/>
      <c r="G66" s="15"/>
      <c r="H66" s="17"/>
      <c r="I66" s="15"/>
      <c r="J66" s="17"/>
      <c r="K66" s="18"/>
      <c r="L66" s="18"/>
      <c r="M66" s="19"/>
      <c r="N66" s="19"/>
      <c r="O66" s="19"/>
      <c r="P66" s="19"/>
      <c r="Q66" s="20"/>
      <c r="R66" s="20"/>
      <c r="S66" s="17"/>
      <c r="T66" s="17"/>
      <c r="U66" s="17"/>
      <c r="V66" s="21"/>
      <c r="W66" s="21"/>
      <c r="X66" s="22" t="str">
        <f aca="false">IF($A66="","",IFERROR(IF(OR($L66="",$L66=0,$K66=""),"",($L66-$K66)/$L66),""))</f>
        <v/>
      </c>
      <c r="Y66" s="23" t="str">
        <f aca="false">IF($A66="","",IFERROR(IF(OR($N66="",$O66="",$P66=""),"",$N66*$O66*$P66),""))</f>
        <v/>
      </c>
      <c r="Z66" s="22" t="str">
        <f aca="false">IF($A66="","",(--($A66&lt;&gt;"")+--($B66&lt;&gt;"")+--($C66&lt;&gt;"")+--($E66&lt;&gt;"")+--($H66&lt;&gt;"")+--($J66&lt;&gt;"")+--($K66&lt;&gt;"")+--($L66&lt;&gt;"")+--($M66&lt;&gt;"")+--($N66&lt;&gt;"")+--($O66&lt;&gt;"")+--($P66&lt;&gt;"")+--($S66&lt;&gt;"")+--($T66&lt;&gt;"")+--($U66&lt;&gt;"")+--($V66&lt;&gt;"")+IF($H66="Com variação",--($I66&lt;&gt;""),0))/(16+IF($H66="Com variação",1,0)))</f>
        <v/>
      </c>
      <c r="AA66" s="24" t="str">
        <f aca="false">IF($A66="","",IF($T66="Inativo","Inativo",IF(AND($Z66=1,$AB66=""),"Pronto para publicar","Revisar")))</f>
        <v/>
      </c>
      <c r="AB66" s="25" t="str">
        <f aca="true">IF($A66="","",_xlfn.TEXTJOIN(" | ",TRUE(),IF(COUNTIF($A$2:$A$201,$A66)&gt;1,"SKU duplicado",""),IF(AND($G66&lt;&gt;"",COUNTIF($G$2:$G$201,$G66)&gt;1),"EAN/GTIN duplicado",""),IF(AND($G66&lt;&gt;"",OR(NOT(OR(LEN($G66)=8,LEN($G66)=12,LEN($G66)=13,LEN($G66)=14)),NOT(IFERROR(ISNUMBER(--$G66),FALSE())))),"EAN/GTIN inválido",""),IF($Z66&lt;1,"Campos obrigatórios incompletos",""),IF(AND($H66="Com variação",$I66=""),"SKU pai ausente",""),IF(AND($I66&lt;&gt;"",$I66=$A66),"SKU pai igual ao SKU",""),IF(AND($I66&lt;&gt;"",$I66&lt;&gt;$A66,COUNTIF($A$2:$A$201,$I66)=0),"SKU pai não localizado",""),IF(AND(ISNUMBER($K66),ISNUMBER($L66),$L66&lt;=$K66),"Preço menor ou igual ao custo",""),IF(AND(ISNUMBER($X66),$X66&lt;Listas_Apoio!$J$3),"Margem abaixo do mínimo",""),IF(AND($T66="Ativo",$U66&lt;&gt;"Aprovada"),"Imagem não aprovada",""),IF(AND($T66&lt;&gt;"Inativo",OR($W66="",IFERROR(TODAY()-$W66&gt;Listas_Apoio!$J$2,FALSE()))),"Revisão pendente",""),IF(OR(AND($V66&lt;&gt;"",NOT(ISNUMBER($V66))),AND($W66&lt;&gt;"",NOT(ISNUMBER($W66))),IFERROR($V66&gt;TODAY(),FALSE()),IFERROR($W66&gt;TODAY(),FALSE()),IFERROR(AND($V66&lt;&gt;"",$W66&lt;&gt;"",$W66&lt;$V66),FALSE())),"Data inconsistente","")))</f>
        <v/>
      </c>
    </row>
    <row r="67" customFormat="false" ht="21.75" hidden="false" customHeight="true" outlineLevel="0" collapsed="false">
      <c r="A67" s="15"/>
      <c r="B67" s="16"/>
      <c r="C67" s="17"/>
      <c r="D67" s="17"/>
      <c r="E67" s="17"/>
      <c r="F67" s="16"/>
      <c r="G67" s="15"/>
      <c r="H67" s="17"/>
      <c r="I67" s="15"/>
      <c r="J67" s="17"/>
      <c r="K67" s="18"/>
      <c r="L67" s="18"/>
      <c r="M67" s="19"/>
      <c r="N67" s="19"/>
      <c r="O67" s="19"/>
      <c r="P67" s="19"/>
      <c r="Q67" s="20"/>
      <c r="R67" s="20"/>
      <c r="S67" s="17"/>
      <c r="T67" s="17"/>
      <c r="U67" s="17"/>
      <c r="V67" s="21"/>
      <c r="W67" s="21"/>
      <c r="X67" s="22" t="str">
        <f aca="false">IF($A67="","",IFERROR(IF(OR($L67="",$L67=0,$K67=""),"",($L67-$K67)/$L67),""))</f>
        <v/>
      </c>
      <c r="Y67" s="23" t="str">
        <f aca="false">IF($A67="","",IFERROR(IF(OR($N67="",$O67="",$P67=""),"",$N67*$O67*$P67),""))</f>
        <v/>
      </c>
      <c r="Z67" s="22" t="str">
        <f aca="false">IF($A67="","",(--($A67&lt;&gt;"")+--($B67&lt;&gt;"")+--($C67&lt;&gt;"")+--($E67&lt;&gt;"")+--($H67&lt;&gt;"")+--($J67&lt;&gt;"")+--($K67&lt;&gt;"")+--($L67&lt;&gt;"")+--($M67&lt;&gt;"")+--($N67&lt;&gt;"")+--($O67&lt;&gt;"")+--($P67&lt;&gt;"")+--($S67&lt;&gt;"")+--($T67&lt;&gt;"")+--($U67&lt;&gt;"")+--($V67&lt;&gt;"")+IF($H67="Com variação",--($I67&lt;&gt;""),0))/(16+IF($H67="Com variação",1,0)))</f>
        <v/>
      </c>
      <c r="AA67" s="24" t="str">
        <f aca="false">IF($A67="","",IF($T67="Inativo","Inativo",IF(AND($Z67=1,$AB67=""),"Pronto para publicar","Revisar")))</f>
        <v/>
      </c>
      <c r="AB67" s="25" t="str">
        <f aca="true">IF($A67="","",_xlfn.TEXTJOIN(" | ",TRUE(),IF(COUNTIF($A$2:$A$201,$A67)&gt;1,"SKU duplicado",""),IF(AND($G67&lt;&gt;"",COUNTIF($G$2:$G$201,$G67)&gt;1),"EAN/GTIN duplicado",""),IF(AND($G67&lt;&gt;"",OR(NOT(OR(LEN($G67)=8,LEN($G67)=12,LEN($G67)=13,LEN($G67)=14)),NOT(IFERROR(ISNUMBER(--$G67),FALSE())))),"EAN/GTIN inválido",""),IF($Z67&lt;1,"Campos obrigatórios incompletos",""),IF(AND($H67="Com variação",$I67=""),"SKU pai ausente",""),IF(AND($I67&lt;&gt;"",$I67=$A67),"SKU pai igual ao SKU",""),IF(AND($I67&lt;&gt;"",$I67&lt;&gt;$A67,COUNTIF($A$2:$A$201,$I67)=0),"SKU pai não localizado",""),IF(AND(ISNUMBER($K67),ISNUMBER($L67),$L67&lt;=$K67),"Preço menor ou igual ao custo",""),IF(AND(ISNUMBER($X67),$X67&lt;Listas_Apoio!$J$3),"Margem abaixo do mínimo",""),IF(AND($T67="Ativo",$U67&lt;&gt;"Aprovada"),"Imagem não aprovada",""),IF(AND($T67&lt;&gt;"Inativo",OR($W67="",IFERROR(TODAY()-$W67&gt;Listas_Apoio!$J$2,FALSE()))),"Revisão pendente",""),IF(OR(AND($V67&lt;&gt;"",NOT(ISNUMBER($V67))),AND($W67&lt;&gt;"",NOT(ISNUMBER($W67))),IFERROR($V67&gt;TODAY(),FALSE()),IFERROR($W67&gt;TODAY(),FALSE()),IFERROR(AND($V67&lt;&gt;"",$W67&lt;&gt;"",$W67&lt;$V67),FALSE())),"Data inconsistente","")))</f>
        <v/>
      </c>
    </row>
    <row r="68" customFormat="false" ht="21.75" hidden="false" customHeight="true" outlineLevel="0" collapsed="false">
      <c r="A68" s="15"/>
      <c r="B68" s="16"/>
      <c r="C68" s="17"/>
      <c r="D68" s="17"/>
      <c r="E68" s="17"/>
      <c r="F68" s="16"/>
      <c r="G68" s="15"/>
      <c r="H68" s="17"/>
      <c r="I68" s="15"/>
      <c r="J68" s="17"/>
      <c r="K68" s="18"/>
      <c r="L68" s="18"/>
      <c r="M68" s="19"/>
      <c r="N68" s="19"/>
      <c r="O68" s="19"/>
      <c r="P68" s="19"/>
      <c r="Q68" s="20"/>
      <c r="R68" s="20"/>
      <c r="S68" s="17"/>
      <c r="T68" s="17"/>
      <c r="U68" s="17"/>
      <c r="V68" s="21"/>
      <c r="W68" s="21"/>
      <c r="X68" s="22" t="str">
        <f aca="false">IF($A68="","",IFERROR(IF(OR($L68="",$L68=0,$K68=""),"",($L68-$K68)/$L68),""))</f>
        <v/>
      </c>
      <c r="Y68" s="23" t="str">
        <f aca="false">IF($A68="","",IFERROR(IF(OR($N68="",$O68="",$P68=""),"",$N68*$O68*$P68),""))</f>
        <v/>
      </c>
      <c r="Z68" s="22" t="str">
        <f aca="false">IF($A68="","",(--($A68&lt;&gt;"")+--($B68&lt;&gt;"")+--($C68&lt;&gt;"")+--($E68&lt;&gt;"")+--($H68&lt;&gt;"")+--($J68&lt;&gt;"")+--($K68&lt;&gt;"")+--($L68&lt;&gt;"")+--($M68&lt;&gt;"")+--($N68&lt;&gt;"")+--($O68&lt;&gt;"")+--($P68&lt;&gt;"")+--($S68&lt;&gt;"")+--($T68&lt;&gt;"")+--($U68&lt;&gt;"")+--($V68&lt;&gt;"")+IF($H68="Com variação",--($I68&lt;&gt;""),0))/(16+IF($H68="Com variação",1,0)))</f>
        <v/>
      </c>
      <c r="AA68" s="24" t="str">
        <f aca="false">IF($A68="","",IF($T68="Inativo","Inativo",IF(AND($Z68=1,$AB68=""),"Pronto para publicar","Revisar")))</f>
        <v/>
      </c>
      <c r="AB68" s="25" t="str">
        <f aca="true">IF($A68="","",_xlfn.TEXTJOIN(" | ",TRUE(),IF(COUNTIF($A$2:$A$201,$A68)&gt;1,"SKU duplicado",""),IF(AND($G68&lt;&gt;"",COUNTIF($G$2:$G$201,$G68)&gt;1),"EAN/GTIN duplicado",""),IF(AND($G68&lt;&gt;"",OR(NOT(OR(LEN($G68)=8,LEN($G68)=12,LEN($G68)=13,LEN($G68)=14)),NOT(IFERROR(ISNUMBER(--$G68),FALSE())))),"EAN/GTIN inválido",""),IF($Z68&lt;1,"Campos obrigatórios incompletos",""),IF(AND($H68="Com variação",$I68=""),"SKU pai ausente",""),IF(AND($I68&lt;&gt;"",$I68=$A68),"SKU pai igual ao SKU",""),IF(AND($I68&lt;&gt;"",$I68&lt;&gt;$A68,COUNTIF($A$2:$A$201,$I68)=0),"SKU pai não localizado",""),IF(AND(ISNUMBER($K68),ISNUMBER($L68),$L68&lt;=$K68),"Preço menor ou igual ao custo",""),IF(AND(ISNUMBER($X68),$X68&lt;Listas_Apoio!$J$3),"Margem abaixo do mínimo",""),IF(AND($T68="Ativo",$U68&lt;&gt;"Aprovada"),"Imagem não aprovada",""),IF(AND($T68&lt;&gt;"Inativo",OR($W68="",IFERROR(TODAY()-$W68&gt;Listas_Apoio!$J$2,FALSE()))),"Revisão pendente",""),IF(OR(AND($V68&lt;&gt;"",NOT(ISNUMBER($V68))),AND($W68&lt;&gt;"",NOT(ISNUMBER($W68))),IFERROR($V68&gt;TODAY(),FALSE()),IFERROR($W68&gt;TODAY(),FALSE()),IFERROR(AND($V68&lt;&gt;"",$W68&lt;&gt;"",$W68&lt;$V68),FALSE())),"Data inconsistente","")))</f>
        <v/>
      </c>
    </row>
    <row r="69" customFormat="false" ht="21.75" hidden="false" customHeight="true" outlineLevel="0" collapsed="false">
      <c r="A69" s="15"/>
      <c r="B69" s="16"/>
      <c r="C69" s="17"/>
      <c r="D69" s="17"/>
      <c r="E69" s="17"/>
      <c r="F69" s="16"/>
      <c r="G69" s="15"/>
      <c r="H69" s="17"/>
      <c r="I69" s="15"/>
      <c r="J69" s="17"/>
      <c r="K69" s="18"/>
      <c r="L69" s="18"/>
      <c r="M69" s="19"/>
      <c r="N69" s="19"/>
      <c r="O69" s="19"/>
      <c r="P69" s="19"/>
      <c r="Q69" s="20"/>
      <c r="R69" s="20"/>
      <c r="S69" s="17"/>
      <c r="T69" s="17"/>
      <c r="U69" s="17"/>
      <c r="V69" s="21"/>
      <c r="W69" s="21"/>
      <c r="X69" s="22" t="str">
        <f aca="false">IF($A69="","",IFERROR(IF(OR($L69="",$L69=0,$K69=""),"",($L69-$K69)/$L69),""))</f>
        <v/>
      </c>
      <c r="Y69" s="23" t="str">
        <f aca="false">IF($A69="","",IFERROR(IF(OR($N69="",$O69="",$P69=""),"",$N69*$O69*$P69),""))</f>
        <v/>
      </c>
      <c r="Z69" s="22" t="str">
        <f aca="false">IF($A69="","",(--($A69&lt;&gt;"")+--($B69&lt;&gt;"")+--($C69&lt;&gt;"")+--($E69&lt;&gt;"")+--($H69&lt;&gt;"")+--($J69&lt;&gt;"")+--($K69&lt;&gt;"")+--($L69&lt;&gt;"")+--($M69&lt;&gt;"")+--($N69&lt;&gt;"")+--($O69&lt;&gt;"")+--($P69&lt;&gt;"")+--($S69&lt;&gt;"")+--($T69&lt;&gt;"")+--($U69&lt;&gt;"")+--($V69&lt;&gt;"")+IF($H69="Com variação",--($I69&lt;&gt;""),0))/(16+IF($H69="Com variação",1,0)))</f>
        <v/>
      </c>
      <c r="AA69" s="24" t="str">
        <f aca="false">IF($A69="","",IF($T69="Inativo","Inativo",IF(AND($Z69=1,$AB69=""),"Pronto para publicar","Revisar")))</f>
        <v/>
      </c>
      <c r="AB69" s="25" t="str">
        <f aca="true">IF($A69="","",_xlfn.TEXTJOIN(" | ",TRUE(),IF(COUNTIF($A$2:$A$201,$A69)&gt;1,"SKU duplicado",""),IF(AND($G69&lt;&gt;"",COUNTIF($G$2:$G$201,$G69)&gt;1),"EAN/GTIN duplicado",""),IF(AND($G69&lt;&gt;"",OR(NOT(OR(LEN($G69)=8,LEN($G69)=12,LEN($G69)=13,LEN($G69)=14)),NOT(IFERROR(ISNUMBER(--$G69),FALSE())))),"EAN/GTIN inválido",""),IF($Z69&lt;1,"Campos obrigatórios incompletos",""),IF(AND($H69="Com variação",$I69=""),"SKU pai ausente",""),IF(AND($I69&lt;&gt;"",$I69=$A69),"SKU pai igual ao SKU",""),IF(AND($I69&lt;&gt;"",$I69&lt;&gt;$A69,COUNTIF($A$2:$A$201,$I69)=0),"SKU pai não localizado",""),IF(AND(ISNUMBER($K69),ISNUMBER($L69),$L69&lt;=$K69),"Preço menor ou igual ao custo",""),IF(AND(ISNUMBER($X69),$X69&lt;Listas_Apoio!$J$3),"Margem abaixo do mínimo",""),IF(AND($T69="Ativo",$U69&lt;&gt;"Aprovada"),"Imagem não aprovada",""),IF(AND($T69&lt;&gt;"Inativo",OR($W69="",IFERROR(TODAY()-$W69&gt;Listas_Apoio!$J$2,FALSE()))),"Revisão pendente",""),IF(OR(AND($V69&lt;&gt;"",NOT(ISNUMBER($V69))),AND($W69&lt;&gt;"",NOT(ISNUMBER($W69))),IFERROR($V69&gt;TODAY(),FALSE()),IFERROR($W69&gt;TODAY(),FALSE()),IFERROR(AND($V69&lt;&gt;"",$W69&lt;&gt;"",$W69&lt;$V69),FALSE())),"Data inconsistente","")))</f>
        <v/>
      </c>
    </row>
    <row r="70" customFormat="false" ht="21.75" hidden="false" customHeight="true" outlineLevel="0" collapsed="false">
      <c r="A70" s="15"/>
      <c r="B70" s="16"/>
      <c r="C70" s="17"/>
      <c r="D70" s="17"/>
      <c r="E70" s="17"/>
      <c r="F70" s="16"/>
      <c r="G70" s="15"/>
      <c r="H70" s="17"/>
      <c r="I70" s="15"/>
      <c r="J70" s="17"/>
      <c r="K70" s="18"/>
      <c r="L70" s="18"/>
      <c r="M70" s="19"/>
      <c r="N70" s="19"/>
      <c r="O70" s="19"/>
      <c r="P70" s="19"/>
      <c r="Q70" s="20"/>
      <c r="R70" s="20"/>
      <c r="S70" s="17"/>
      <c r="T70" s="17"/>
      <c r="U70" s="17"/>
      <c r="V70" s="21"/>
      <c r="W70" s="21"/>
      <c r="X70" s="22" t="str">
        <f aca="false">IF($A70="","",IFERROR(IF(OR($L70="",$L70=0,$K70=""),"",($L70-$K70)/$L70),""))</f>
        <v/>
      </c>
      <c r="Y70" s="23" t="str">
        <f aca="false">IF($A70="","",IFERROR(IF(OR($N70="",$O70="",$P70=""),"",$N70*$O70*$P70),""))</f>
        <v/>
      </c>
      <c r="Z70" s="22" t="str">
        <f aca="false">IF($A70="","",(--($A70&lt;&gt;"")+--($B70&lt;&gt;"")+--($C70&lt;&gt;"")+--($E70&lt;&gt;"")+--($H70&lt;&gt;"")+--($J70&lt;&gt;"")+--($K70&lt;&gt;"")+--($L70&lt;&gt;"")+--($M70&lt;&gt;"")+--($N70&lt;&gt;"")+--($O70&lt;&gt;"")+--($P70&lt;&gt;"")+--($S70&lt;&gt;"")+--($T70&lt;&gt;"")+--($U70&lt;&gt;"")+--($V70&lt;&gt;"")+IF($H70="Com variação",--($I70&lt;&gt;""),0))/(16+IF($H70="Com variação",1,0)))</f>
        <v/>
      </c>
      <c r="AA70" s="24" t="str">
        <f aca="false">IF($A70="","",IF($T70="Inativo","Inativo",IF(AND($Z70=1,$AB70=""),"Pronto para publicar","Revisar")))</f>
        <v/>
      </c>
      <c r="AB70" s="25" t="str">
        <f aca="true">IF($A70="","",_xlfn.TEXTJOIN(" | ",TRUE(),IF(COUNTIF($A$2:$A$201,$A70)&gt;1,"SKU duplicado",""),IF(AND($G70&lt;&gt;"",COUNTIF($G$2:$G$201,$G70)&gt;1),"EAN/GTIN duplicado",""),IF(AND($G70&lt;&gt;"",OR(NOT(OR(LEN($G70)=8,LEN($G70)=12,LEN($G70)=13,LEN($G70)=14)),NOT(IFERROR(ISNUMBER(--$G70),FALSE())))),"EAN/GTIN inválido",""),IF($Z70&lt;1,"Campos obrigatórios incompletos",""),IF(AND($H70="Com variação",$I70=""),"SKU pai ausente",""),IF(AND($I70&lt;&gt;"",$I70=$A70),"SKU pai igual ao SKU",""),IF(AND($I70&lt;&gt;"",$I70&lt;&gt;$A70,COUNTIF($A$2:$A$201,$I70)=0),"SKU pai não localizado",""),IF(AND(ISNUMBER($K70),ISNUMBER($L70),$L70&lt;=$K70),"Preço menor ou igual ao custo",""),IF(AND(ISNUMBER($X70),$X70&lt;Listas_Apoio!$J$3),"Margem abaixo do mínimo",""),IF(AND($T70="Ativo",$U70&lt;&gt;"Aprovada"),"Imagem não aprovada",""),IF(AND($T70&lt;&gt;"Inativo",OR($W70="",IFERROR(TODAY()-$W70&gt;Listas_Apoio!$J$2,FALSE()))),"Revisão pendente",""),IF(OR(AND($V70&lt;&gt;"",NOT(ISNUMBER($V70))),AND($W70&lt;&gt;"",NOT(ISNUMBER($W70))),IFERROR($V70&gt;TODAY(),FALSE()),IFERROR($W70&gt;TODAY(),FALSE()),IFERROR(AND($V70&lt;&gt;"",$W70&lt;&gt;"",$W70&lt;$V70),FALSE())),"Data inconsistente","")))</f>
        <v/>
      </c>
    </row>
    <row r="71" customFormat="false" ht="21.75" hidden="false" customHeight="true" outlineLevel="0" collapsed="false">
      <c r="A71" s="15"/>
      <c r="B71" s="16"/>
      <c r="C71" s="17"/>
      <c r="D71" s="17"/>
      <c r="E71" s="17"/>
      <c r="F71" s="16"/>
      <c r="G71" s="15"/>
      <c r="H71" s="17"/>
      <c r="I71" s="15"/>
      <c r="J71" s="17"/>
      <c r="K71" s="18"/>
      <c r="L71" s="18"/>
      <c r="M71" s="19"/>
      <c r="N71" s="19"/>
      <c r="O71" s="19"/>
      <c r="P71" s="19"/>
      <c r="Q71" s="20"/>
      <c r="R71" s="20"/>
      <c r="S71" s="17"/>
      <c r="T71" s="17"/>
      <c r="U71" s="17"/>
      <c r="V71" s="21"/>
      <c r="W71" s="21"/>
      <c r="X71" s="22" t="str">
        <f aca="false">IF($A71="","",IFERROR(IF(OR($L71="",$L71=0,$K71=""),"",($L71-$K71)/$L71),""))</f>
        <v/>
      </c>
      <c r="Y71" s="23" t="str">
        <f aca="false">IF($A71="","",IFERROR(IF(OR($N71="",$O71="",$P71=""),"",$N71*$O71*$P71),""))</f>
        <v/>
      </c>
      <c r="Z71" s="22" t="str">
        <f aca="false">IF($A71="","",(--($A71&lt;&gt;"")+--($B71&lt;&gt;"")+--($C71&lt;&gt;"")+--($E71&lt;&gt;"")+--($H71&lt;&gt;"")+--($J71&lt;&gt;"")+--($K71&lt;&gt;"")+--($L71&lt;&gt;"")+--($M71&lt;&gt;"")+--($N71&lt;&gt;"")+--($O71&lt;&gt;"")+--($P71&lt;&gt;"")+--($S71&lt;&gt;"")+--($T71&lt;&gt;"")+--($U71&lt;&gt;"")+--($V71&lt;&gt;"")+IF($H71="Com variação",--($I71&lt;&gt;""),0))/(16+IF($H71="Com variação",1,0)))</f>
        <v/>
      </c>
      <c r="AA71" s="24" t="str">
        <f aca="false">IF($A71="","",IF($T71="Inativo","Inativo",IF(AND($Z71=1,$AB71=""),"Pronto para publicar","Revisar")))</f>
        <v/>
      </c>
      <c r="AB71" s="25" t="str">
        <f aca="true">IF($A71="","",_xlfn.TEXTJOIN(" | ",TRUE(),IF(COUNTIF($A$2:$A$201,$A71)&gt;1,"SKU duplicado",""),IF(AND($G71&lt;&gt;"",COUNTIF($G$2:$G$201,$G71)&gt;1),"EAN/GTIN duplicado",""),IF(AND($G71&lt;&gt;"",OR(NOT(OR(LEN($G71)=8,LEN($G71)=12,LEN($G71)=13,LEN($G71)=14)),NOT(IFERROR(ISNUMBER(--$G71),FALSE())))),"EAN/GTIN inválido",""),IF($Z71&lt;1,"Campos obrigatórios incompletos",""),IF(AND($H71="Com variação",$I71=""),"SKU pai ausente",""),IF(AND($I71&lt;&gt;"",$I71=$A71),"SKU pai igual ao SKU",""),IF(AND($I71&lt;&gt;"",$I71&lt;&gt;$A71,COUNTIF($A$2:$A$201,$I71)=0),"SKU pai não localizado",""),IF(AND(ISNUMBER($K71),ISNUMBER($L71),$L71&lt;=$K71),"Preço menor ou igual ao custo",""),IF(AND(ISNUMBER($X71),$X71&lt;Listas_Apoio!$J$3),"Margem abaixo do mínimo",""),IF(AND($T71="Ativo",$U71&lt;&gt;"Aprovada"),"Imagem não aprovada",""),IF(AND($T71&lt;&gt;"Inativo",OR($W71="",IFERROR(TODAY()-$W71&gt;Listas_Apoio!$J$2,FALSE()))),"Revisão pendente",""),IF(OR(AND($V71&lt;&gt;"",NOT(ISNUMBER($V71))),AND($W71&lt;&gt;"",NOT(ISNUMBER($W71))),IFERROR($V71&gt;TODAY(),FALSE()),IFERROR($W71&gt;TODAY(),FALSE()),IFERROR(AND($V71&lt;&gt;"",$W71&lt;&gt;"",$W71&lt;$V71),FALSE())),"Data inconsistente","")))</f>
        <v/>
      </c>
    </row>
    <row r="72" customFormat="false" ht="21.75" hidden="false" customHeight="true" outlineLevel="0" collapsed="false">
      <c r="A72" s="15"/>
      <c r="B72" s="16"/>
      <c r="C72" s="17"/>
      <c r="D72" s="17"/>
      <c r="E72" s="17"/>
      <c r="F72" s="16"/>
      <c r="G72" s="15"/>
      <c r="H72" s="17"/>
      <c r="I72" s="15"/>
      <c r="J72" s="17"/>
      <c r="K72" s="18"/>
      <c r="L72" s="18"/>
      <c r="M72" s="19"/>
      <c r="N72" s="19"/>
      <c r="O72" s="19"/>
      <c r="P72" s="19"/>
      <c r="Q72" s="20"/>
      <c r="R72" s="20"/>
      <c r="S72" s="17"/>
      <c r="T72" s="17"/>
      <c r="U72" s="17"/>
      <c r="V72" s="21"/>
      <c r="W72" s="21"/>
      <c r="X72" s="22" t="str">
        <f aca="false">IF($A72="","",IFERROR(IF(OR($L72="",$L72=0,$K72=""),"",($L72-$K72)/$L72),""))</f>
        <v/>
      </c>
      <c r="Y72" s="23" t="str">
        <f aca="false">IF($A72="","",IFERROR(IF(OR($N72="",$O72="",$P72=""),"",$N72*$O72*$P72),""))</f>
        <v/>
      </c>
      <c r="Z72" s="22" t="str">
        <f aca="false">IF($A72="","",(--($A72&lt;&gt;"")+--($B72&lt;&gt;"")+--($C72&lt;&gt;"")+--($E72&lt;&gt;"")+--($H72&lt;&gt;"")+--($J72&lt;&gt;"")+--($K72&lt;&gt;"")+--($L72&lt;&gt;"")+--($M72&lt;&gt;"")+--($N72&lt;&gt;"")+--($O72&lt;&gt;"")+--($P72&lt;&gt;"")+--($S72&lt;&gt;"")+--($T72&lt;&gt;"")+--($U72&lt;&gt;"")+--($V72&lt;&gt;"")+IF($H72="Com variação",--($I72&lt;&gt;""),0))/(16+IF($H72="Com variação",1,0)))</f>
        <v/>
      </c>
      <c r="AA72" s="24" t="str">
        <f aca="false">IF($A72="","",IF($T72="Inativo","Inativo",IF(AND($Z72=1,$AB72=""),"Pronto para publicar","Revisar")))</f>
        <v/>
      </c>
      <c r="AB72" s="25" t="str">
        <f aca="true">IF($A72="","",_xlfn.TEXTJOIN(" | ",TRUE(),IF(COUNTIF($A$2:$A$201,$A72)&gt;1,"SKU duplicado",""),IF(AND($G72&lt;&gt;"",COUNTIF($G$2:$G$201,$G72)&gt;1),"EAN/GTIN duplicado",""),IF(AND($G72&lt;&gt;"",OR(NOT(OR(LEN($G72)=8,LEN($G72)=12,LEN($G72)=13,LEN($G72)=14)),NOT(IFERROR(ISNUMBER(--$G72),FALSE())))),"EAN/GTIN inválido",""),IF($Z72&lt;1,"Campos obrigatórios incompletos",""),IF(AND($H72="Com variação",$I72=""),"SKU pai ausente",""),IF(AND($I72&lt;&gt;"",$I72=$A72),"SKU pai igual ao SKU",""),IF(AND($I72&lt;&gt;"",$I72&lt;&gt;$A72,COUNTIF($A$2:$A$201,$I72)=0),"SKU pai não localizado",""),IF(AND(ISNUMBER($K72),ISNUMBER($L72),$L72&lt;=$K72),"Preço menor ou igual ao custo",""),IF(AND(ISNUMBER($X72),$X72&lt;Listas_Apoio!$J$3),"Margem abaixo do mínimo",""),IF(AND($T72="Ativo",$U72&lt;&gt;"Aprovada"),"Imagem não aprovada",""),IF(AND($T72&lt;&gt;"Inativo",OR($W72="",IFERROR(TODAY()-$W72&gt;Listas_Apoio!$J$2,FALSE()))),"Revisão pendente",""),IF(OR(AND($V72&lt;&gt;"",NOT(ISNUMBER($V72))),AND($W72&lt;&gt;"",NOT(ISNUMBER($W72))),IFERROR($V72&gt;TODAY(),FALSE()),IFERROR($W72&gt;TODAY(),FALSE()),IFERROR(AND($V72&lt;&gt;"",$W72&lt;&gt;"",$W72&lt;$V72),FALSE())),"Data inconsistente","")))</f>
        <v/>
      </c>
    </row>
    <row r="73" customFormat="false" ht="21.75" hidden="false" customHeight="true" outlineLevel="0" collapsed="false">
      <c r="A73" s="15"/>
      <c r="B73" s="16"/>
      <c r="C73" s="17"/>
      <c r="D73" s="17"/>
      <c r="E73" s="17"/>
      <c r="F73" s="16"/>
      <c r="G73" s="15"/>
      <c r="H73" s="17"/>
      <c r="I73" s="15"/>
      <c r="J73" s="17"/>
      <c r="K73" s="18"/>
      <c r="L73" s="18"/>
      <c r="M73" s="19"/>
      <c r="N73" s="19"/>
      <c r="O73" s="19"/>
      <c r="P73" s="19"/>
      <c r="Q73" s="20"/>
      <c r="R73" s="20"/>
      <c r="S73" s="17"/>
      <c r="T73" s="17"/>
      <c r="U73" s="17"/>
      <c r="V73" s="21"/>
      <c r="W73" s="21"/>
      <c r="X73" s="22" t="str">
        <f aca="false">IF($A73="","",IFERROR(IF(OR($L73="",$L73=0,$K73=""),"",($L73-$K73)/$L73),""))</f>
        <v/>
      </c>
      <c r="Y73" s="23" t="str">
        <f aca="false">IF($A73="","",IFERROR(IF(OR($N73="",$O73="",$P73=""),"",$N73*$O73*$P73),""))</f>
        <v/>
      </c>
      <c r="Z73" s="22" t="str">
        <f aca="false">IF($A73="","",(--($A73&lt;&gt;"")+--($B73&lt;&gt;"")+--($C73&lt;&gt;"")+--($E73&lt;&gt;"")+--($H73&lt;&gt;"")+--($J73&lt;&gt;"")+--($K73&lt;&gt;"")+--($L73&lt;&gt;"")+--($M73&lt;&gt;"")+--($N73&lt;&gt;"")+--($O73&lt;&gt;"")+--($P73&lt;&gt;"")+--($S73&lt;&gt;"")+--($T73&lt;&gt;"")+--($U73&lt;&gt;"")+--($V73&lt;&gt;"")+IF($H73="Com variação",--($I73&lt;&gt;""),0))/(16+IF($H73="Com variação",1,0)))</f>
        <v/>
      </c>
      <c r="AA73" s="24" t="str">
        <f aca="false">IF($A73="","",IF($T73="Inativo","Inativo",IF(AND($Z73=1,$AB73=""),"Pronto para publicar","Revisar")))</f>
        <v/>
      </c>
      <c r="AB73" s="25" t="str">
        <f aca="true">IF($A73="","",_xlfn.TEXTJOIN(" | ",TRUE(),IF(COUNTIF($A$2:$A$201,$A73)&gt;1,"SKU duplicado",""),IF(AND($G73&lt;&gt;"",COUNTIF($G$2:$G$201,$G73)&gt;1),"EAN/GTIN duplicado",""),IF(AND($G73&lt;&gt;"",OR(NOT(OR(LEN($G73)=8,LEN($G73)=12,LEN($G73)=13,LEN($G73)=14)),NOT(IFERROR(ISNUMBER(--$G73),FALSE())))),"EAN/GTIN inválido",""),IF($Z73&lt;1,"Campos obrigatórios incompletos",""),IF(AND($H73="Com variação",$I73=""),"SKU pai ausente",""),IF(AND($I73&lt;&gt;"",$I73=$A73),"SKU pai igual ao SKU",""),IF(AND($I73&lt;&gt;"",$I73&lt;&gt;$A73,COUNTIF($A$2:$A$201,$I73)=0),"SKU pai não localizado",""),IF(AND(ISNUMBER($K73),ISNUMBER($L73),$L73&lt;=$K73),"Preço menor ou igual ao custo",""),IF(AND(ISNUMBER($X73),$X73&lt;Listas_Apoio!$J$3),"Margem abaixo do mínimo",""),IF(AND($T73="Ativo",$U73&lt;&gt;"Aprovada"),"Imagem não aprovada",""),IF(AND($T73&lt;&gt;"Inativo",OR($W73="",IFERROR(TODAY()-$W73&gt;Listas_Apoio!$J$2,FALSE()))),"Revisão pendente",""),IF(OR(AND($V73&lt;&gt;"",NOT(ISNUMBER($V73))),AND($W73&lt;&gt;"",NOT(ISNUMBER($W73))),IFERROR($V73&gt;TODAY(),FALSE()),IFERROR($W73&gt;TODAY(),FALSE()),IFERROR(AND($V73&lt;&gt;"",$W73&lt;&gt;"",$W73&lt;$V73),FALSE())),"Data inconsistente","")))</f>
        <v/>
      </c>
    </row>
    <row r="74" customFormat="false" ht="21.75" hidden="false" customHeight="true" outlineLevel="0" collapsed="false">
      <c r="A74" s="15"/>
      <c r="B74" s="16"/>
      <c r="C74" s="17"/>
      <c r="D74" s="17"/>
      <c r="E74" s="17"/>
      <c r="F74" s="16"/>
      <c r="G74" s="15"/>
      <c r="H74" s="17"/>
      <c r="I74" s="15"/>
      <c r="J74" s="17"/>
      <c r="K74" s="18"/>
      <c r="L74" s="18"/>
      <c r="M74" s="19"/>
      <c r="N74" s="19"/>
      <c r="O74" s="19"/>
      <c r="P74" s="19"/>
      <c r="Q74" s="20"/>
      <c r="R74" s="20"/>
      <c r="S74" s="17"/>
      <c r="T74" s="17"/>
      <c r="U74" s="17"/>
      <c r="V74" s="21"/>
      <c r="W74" s="21"/>
      <c r="X74" s="22" t="str">
        <f aca="false">IF($A74="","",IFERROR(IF(OR($L74="",$L74=0,$K74=""),"",($L74-$K74)/$L74),""))</f>
        <v/>
      </c>
      <c r="Y74" s="23" t="str">
        <f aca="false">IF($A74="","",IFERROR(IF(OR($N74="",$O74="",$P74=""),"",$N74*$O74*$P74),""))</f>
        <v/>
      </c>
      <c r="Z74" s="22" t="str">
        <f aca="false">IF($A74="","",(--($A74&lt;&gt;"")+--($B74&lt;&gt;"")+--($C74&lt;&gt;"")+--($E74&lt;&gt;"")+--($H74&lt;&gt;"")+--($J74&lt;&gt;"")+--($K74&lt;&gt;"")+--($L74&lt;&gt;"")+--($M74&lt;&gt;"")+--($N74&lt;&gt;"")+--($O74&lt;&gt;"")+--($P74&lt;&gt;"")+--($S74&lt;&gt;"")+--($T74&lt;&gt;"")+--($U74&lt;&gt;"")+--($V74&lt;&gt;"")+IF($H74="Com variação",--($I74&lt;&gt;""),0))/(16+IF($H74="Com variação",1,0)))</f>
        <v/>
      </c>
      <c r="AA74" s="24" t="str">
        <f aca="false">IF($A74="","",IF($T74="Inativo","Inativo",IF(AND($Z74=1,$AB74=""),"Pronto para publicar","Revisar")))</f>
        <v/>
      </c>
      <c r="AB74" s="25" t="str">
        <f aca="true">IF($A74="","",_xlfn.TEXTJOIN(" | ",TRUE(),IF(COUNTIF($A$2:$A$201,$A74)&gt;1,"SKU duplicado",""),IF(AND($G74&lt;&gt;"",COUNTIF($G$2:$G$201,$G74)&gt;1),"EAN/GTIN duplicado",""),IF(AND($G74&lt;&gt;"",OR(NOT(OR(LEN($G74)=8,LEN($G74)=12,LEN($G74)=13,LEN($G74)=14)),NOT(IFERROR(ISNUMBER(--$G74),FALSE())))),"EAN/GTIN inválido",""),IF($Z74&lt;1,"Campos obrigatórios incompletos",""),IF(AND($H74="Com variação",$I74=""),"SKU pai ausente",""),IF(AND($I74&lt;&gt;"",$I74=$A74),"SKU pai igual ao SKU",""),IF(AND($I74&lt;&gt;"",$I74&lt;&gt;$A74,COUNTIF($A$2:$A$201,$I74)=0),"SKU pai não localizado",""),IF(AND(ISNUMBER($K74),ISNUMBER($L74),$L74&lt;=$K74),"Preço menor ou igual ao custo",""),IF(AND(ISNUMBER($X74),$X74&lt;Listas_Apoio!$J$3),"Margem abaixo do mínimo",""),IF(AND($T74="Ativo",$U74&lt;&gt;"Aprovada"),"Imagem não aprovada",""),IF(AND($T74&lt;&gt;"Inativo",OR($W74="",IFERROR(TODAY()-$W74&gt;Listas_Apoio!$J$2,FALSE()))),"Revisão pendente",""),IF(OR(AND($V74&lt;&gt;"",NOT(ISNUMBER($V74))),AND($W74&lt;&gt;"",NOT(ISNUMBER($W74))),IFERROR($V74&gt;TODAY(),FALSE()),IFERROR($W74&gt;TODAY(),FALSE()),IFERROR(AND($V74&lt;&gt;"",$W74&lt;&gt;"",$W74&lt;$V74),FALSE())),"Data inconsistente","")))</f>
        <v/>
      </c>
    </row>
    <row r="75" customFormat="false" ht="21.75" hidden="false" customHeight="true" outlineLevel="0" collapsed="false">
      <c r="A75" s="15"/>
      <c r="B75" s="16"/>
      <c r="C75" s="17"/>
      <c r="D75" s="17"/>
      <c r="E75" s="17"/>
      <c r="F75" s="16"/>
      <c r="G75" s="15"/>
      <c r="H75" s="17"/>
      <c r="I75" s="15"/>
      <c r="J75" s="17"/>
      <c r="K75" s="18"/>
      <c r="L75" s="18"/>
      <c r="M75" s="19"/>
      <c r="N75" s="19"/>
      <c r="O75" s="19"/>
      <c r="P75" s="19"/>
      <c r="Q75" s="20"/>
      <c r="R75" s="20"/>
      <c r="S75" s="17"/>
      <c r="T75" s="17"/>
      <c r="U75" s="17"/>
      <c r="V75" s="21"/>
      <c r="W75" s="21"/>
      <c r="X75" s="22" t="str">
        <f aca="false">IF($A75="","",IFERROR(IF(OR($L75="",$L75=0,$K75=""),"",($L75-$K75)/$L75),""))</f>
        <v/>
      </c>
      <c r="Y75" s="23" t="str">
        <f aca="false">IF($A75="","",IFERROR(IF(OR($N75="",$O75="",$P75=""),"",$N75*$O75*$P75),""))</f>
        <v/>
      </c>
      <c r="Z75" s="22" t="str">
        <f aca="false">IF($A75="","",(--($A75&lt;&gt;"")+--($B75&lt;&gt;"")+--($C75&lt;&gt;"")+--($E75&lt;&gt;"")+--($H75&lt;&gt;"")+--($J75&lt;&gt;"")+--($K75&lt;&gt;"")+--($L75&lt;&gt;"")+--($M75&lt;&gt;"")+--($N75&lt;&gt;"")+--($O75&lt;&gt;"")+--($P75&lt;&gt;"")+--($S75&lt;&gt;"")+--($T75&lt;&gt;"")+--($U75&lt;&gt;"")+--($V75&lt;&gt;"")+IF($H75="Com variação",--($I75&lt;&gt;""),0))/(16+IF($H75="Com variação",1,0)))</f>
        <v/>
      </c>
      <c r="AA75" s="24" t="str">
        <f aca="false">IF($A75="","",IF($T75="Inativo","Inativo",IF(AND($Z75=1,$AB75=""),"Pronto para publicar","Revisar")))</f>
        <v/>
      </c>
      <c r="AB75" s="25" t="str">
        <f aca="true">IF($A75="","",_xlfn.TEXTJOIN(" | ",TRUE(),IF(COUNTIF($A$2:$A$201,$A75)&gt;1,"SKU duplicado",""),IF(AND($G75&lt;&gt;"",COUNTIF($G$2:$G$201,$G75)&gt;1),"EAN/GTIN duplicado",""),IF(AND($G75&lt;&gt;"",OR(NOT(OR(LEN($G75)=8,LEN($G75)=12,LEN($G75)=13,LEN($G75)=14)),NOT(IFERROR(ISNUMBER(--$G75),FALSE())))),"EAN/GTIN inválido",""),IF($Z75&lt;1,"Campos obrigatórios incompletos",""),IF(AND($H75="Com variação",$I75=""),"SKU pai ausente",""),IF(AND($I75&lt;&gt;"",$I75=$A75),"SKU pai igual ao SKU",""),IF(AND($I75&lt;&gt;"",$I75&lt;&gt;$A75,COUNTIF($A$2:$A$201,$I75)=0),"SKU pai não localizado",""),IF(AND(ISNUMBER($K75),ISNUMBER($L75),$L75&lt;=$K75),"Preço menor ou igual ao custo",""),IF(AND(ISNUMBER($X75),$X75&lt;Listas_Apoio!$J$3),"Margem abaixo do mínimo",""),IF(AND($T75="Ativo",$U75&lt;&gt;"Aprovada"),"Imagem não aprovada",""),IF(AND($T75&lt;&gt;"Inativo",OR($W75="",IFERROR(TODAY()-$W75&gt;Listas_Apoio!$J$2,FALSE()))),"Revisão pendente",""),IF(OR(AND($V75&lt;&gt;"",NOT(ISNUMBER($V75))),AND($W75&lt;&gt;"",NOT(ISNUMBER($W75))),IFERROR($V75&gt;TODAY(),FALSE()),IFERROR($W75&gt;TODAY(),FALSE()),IFERROR(AND($V75&lt;&gt;"",$W75&lt;&gt;"",$W75&lt;$V75),FALSE())),"Data inconsistente","")))</f>
        <v/>
      </c>
    </row>
    <row r="76" customFormat="false" ht="21.75" hidden="false" customHeight="true" outlineLevel="0" collapsed="false">
      <c r="A76" s="15"/>
      <c r="B76" s="16"/>
      <c r="C76" s="17"/>
      <c r="D76" s="17"/>
      <c r="E76" s="17"/>
      <c r="F76" s="16"/>
      <c r="G76" s="15"/>
      <c r="H76" s="17"/>
      <c r="I76" s="15"/>
      <c r="J76" s="17"/>
      <c r="K76" s="18"/>
      <c r="L76" s="18"/>
      <c r="M76" s="19"/>
      <c r="N76" s="19"/>
      <c r="O76" s="19"/>
      <c r="P76" s="19"/>
      <c r="Q76" s="20"/>
      <c r="R76" s="20"/>
      <c r="S76" s="17"/>
      <c r="T76" s="17"/>
      <c r="U76" s="17"/>
      <c r="V76" s="21"/>
      <c r="W76" s="21"/>
      <c r="X76" s="22" t="str">
        <f aca="false">IF($A76="","",IFERROR(IF(OR($L76="",$L76=0,$K76=""),"",($L76-$K76)/$L76),""))</f>
        <v/>
      </c>
      <c r="Y76" s="23" t="str">
        <f aca="false">IF($A76="","",IFERROR(IF(OR($N76="",$O76="",$P76=""),"",$N76*$O76*$P76),""))</f>
        <v/>
      </c>
      <c r="Z76" s="22" t="str">
        <f aca="false">IF($A76="","",(--($A76&lt;&gt;"")+--($B76&lt;&gt;"")+--($C76&lt;&gt;"")+--($E76&lt;&gt;"")+--($H76&lt;&gt;"")+--($J76&lt;&gt;"")+--($K76&lt;&gt;"")+--($L76&lt;&gt;"")+--($M76&lt;&gt;"")+--($N76&lt;&gt;"")+--($O76&lt;&gt;"")+--($P76&lt;&gt;"")+--($S76&lt;&gt;"")+--($T76&lt;&gt;"")+--($U76&lt;&gt;"")+--($V76&lt;&gt;"")+IF($H76="Com variação",--($I76&lt;&gt;""),0))/(16+IF($H76="Com variação",1,0)))</f>
        <v/>
      </c>
      <c r="AA76" s="24" t="str">
        <f aca="false">IF($A76="","",IF($T76="Inativo","Inativo",IF(AND($Z76=1,$AB76=""),"Pronto para publicar","Revisar")))</f>
        <v/>
      </c>
      <c r="AB76" s="25" t="str">
        <f aca="true">IF($A76="","",_xlfn.TEXTJOIN(" | ",TRUE(),IF(COUNTIF($A$2:$A$201,$A76)&gt;1,"SKU duplicado",""),IF(AND($G76&lt;&gt;"",COUNTIF($G$2:$G$201,$G76)&gt;1),"EAN/GTIN duplicado",""),IF(AND($G76&lt;&gt;"",OR(NOT(OR(LEN($G76)=8,LEN($G76)=12,LEN($G76)=13,LEN($G76)=14)),NOT(IFERROR(ISNUMBER(--$G76),FALSE())))),"EAN/GTIN inválido",""),IF($Z76&lt;1,"Campos obrigatórios incompletos",""),IF(AND($H76="Com variação",$I76=""),"SKU pai ausente",""),IF(AND($I76&lt;&gt;"",$I76=$A76),"SKU pai igual ao SKU",""),IF(AND($I76&lt;&gt;"",$I76&lt;&gt;$A76,COUNTIF($A$2:$A$201,$I76)=0),"SKU pai não localizado",""),IF(AND(ISNUMBER($K76),ISNUMBER($L76),$L76&lt;=$K76),"Preço menor ou igual ao custo",""),IF(AND(ISNUMBER($X76),$X76&lt;Listas_Apoio!$J$3),"Margem abaixo do mínimo",""),IF(AND($T76="Ativo",$U76&lt;&gt;"Aprovada"),"Imagem não aprovada",""),IF(AND($T76&lt;&gt;"Inativo",OR($W76="",IFERROR(TODAY()-$W76&gt;Listas_Apoio!$J$2,FALSE()))),"Revisão pendente",""),IF(OR(AND($V76&lt;&gt;"",NOT(ISNUMBER($V76))),AND($W76&lt;&gt;"",NOT(ISNUMBER($W76))),IFERROR($V76&gt;TODAY(),FALSE()),IFERROR($W76&gt;TODAY(),FALSE()),IFERROR(AND($V76&lt;&gt;"",$W76&lt;&gt;"",$W76&lt;$V76),FALSE())),"Data inconsistente","")))</f>
        <v/>
      </c>
    </row>
    <row r="77" customFormat="false" ht="21.75" hidden="false" customHeight="true" outlineLevel="0" collapsed="false">
      <c r="A77" s="15"/>
      <c r="B77" s="16"/>
      <c r="C77" s="17"/>
      <c r="D77" s="17"/>
      <c r="E77" s="17"/>
      <c r="F77" s="16"/>
      <c r="G77" s="15"/>
      <c r="H77" s="17"/>
      <c r="I77" s="15"/>
      <c r="J77" s="17"/>
      <c r="K77" s="18"/>
      <c r="L77" s="18"/>
      <c r="M77" s="19"/>
      <c r="N77" s="19"/>
      <c r="O77" s="19"/>
      <c r="P77" s="19"/>
      <c r="Q77" s="20"/>
      <c r="R77" s="20"/>
      <c r="S77" s="17"/>
      <c r="T77" s="17"/>
      <c r="U77" s="17"/>
      <c r="V77" s="21"/>
      <c r="W77" s="21"/>
      <c r="X77" s="22" t="str">
        <f aca="false">IF($A77="","",IFERROR(IF(OR($L77="",$L77=0,$K77=""),"",($L77-$K77)/$L77),""))</f>
        <v/>
      </c>
      <c r="Y77" s="23" t="str">
        <f aca="false">IF($A77="","",IFERROR(IF(OR($N77="",$O77="",$P77=""),"",$N77*$O77*$P77),""))</f>
        <v/>
      </c>
      <c r="Z77" s="22" t="str">
        <f aca="false">IF($A77="","",(--($A77&lt;&gt;"")+--($B77&lt;&gt;"")+--($C77&lt;&gt;"")+--($E77&lt;&gt;"")+--($H77&lt;&gt;"")+--($J77&lt;&gt;"")+--($K77&lt;&gt;"")+--($L77&lt;&gt;"")+--($M77&lt;&gt;"")+--($N77&lt;&gt;"")+--($O77&lt;&gt;"")+--($P77&lt;&gt;"")+--($S77&lt;&gt;"")+--($T77&lt;&gt;"")+--($U77&lt;&gt;"")+--($V77&lt;&gt;"")+IF($H77="Com variação",--($I77&lt;&gt;""),0))/(16+IF($H77="Com variação",1,0)))</f>
        <v/>
      </c>
      <c r="AA77" s="24" t="str">
        <f aca="false">IF($A77="","",IF($T77="Inativo","Inativo",IF(AND($Z77=1,$AB77=""),"Pronto para publicar","Revisar")))</f>
        <v/>
      </c>
      <c r="AB77" s="25" t="str">
        <f aca="true">IF($A77="","",_xlfn.TEXTJOIN(" | ",TRUE(),IF(COUNTIF($A$2:$A$201,$A77)&gt;1,"SKU duplicado",""),IF(AND($G77&lt;&gt;"",COUNTIF($G$2:$G$201,$G77)&gt;1),"EAN/GTIN duplicado",""),IF(AND($G77&lt;&gt;"",OR(NOT(OR(LEN($G77)=8,LEN($G77)=12,LEN($G77)=13,LEN($G77)=14)),NOT(IFERROR(ISNUMBER(--$G77),FALSE())))),"EAN/GTIN inválido",""),IF($Z77&lt;1,"Campos obrigatórios incompletos",""),IF(AND($H77="Com variação",$I77=""),"SKU pai ausente",""),IF(AND($I77&lt;&gt;"",$I77=$A77),"SKU pai igual ao SKU",""),IF(AND($I77&lt;&gt;"",$I77&lt;&gt;$A77,COUNTIF($A$2:$A$201,$I77)=0),"SKU pai não localizado",""),IF(AND(ISNUMBER($K77),ISNUMBER($L77),$L77&lt;=$K77),"Preço menor ou igual ao custo",""),IF(AND(ISNUMBER($X77),$X77&lt;Listas_Apoio!$J$3),"Margem abaixo do mínimo",""),IF(AND($T77="Ativo",$U77&lt;&gt;"Aprovada"),"Imagem não aprovada",""),IF(AND($T77&lt;&gt;"Inativo",OR($W77="",IFERROR(TODAY()-$W77&gt;Listas_Apoio!$J$2,FALSE()))),"Revisão pendente",""),IF(OR(AND($V77&lt;&gt;"",NOT(ISNUMBER($V77))),AND($W77&lt;&gt;"",NOT(ISNUMBER($W77))),IFERROR($V77&gt;TODAY(),FALSE()),IFERROR($W77&gt;TODAY(),FALSE()),IFERROR(AND($V77&lt;&gt;"",$W77&lt;&gt;"",$W77&lt;$V77),FALSE())),"Data inconsistente","")))</f>
        <v/>
      </c>
    </row>
    <row r="78" customFormat="false" ht="21.75" hidden="false" customHeight="true" outlineLevel="0" collapsed="false">
      <c r="A78" s="15"/>
      <c r="B78" s="16"/>
      <c r="C78" s="17"/>
      <c r="D78" s="17"/>
      <c r="E78" s="17"/>
      <c r="F78" s="16"/>
      <c r="G78" s="15"/>
      <c r="H78" s="17"/>
      <c r="I78" s="15"/>
      <c r="J78" s="17"/>
      <c r="K78" s="18"/>
      <c r="L78" s="18"/>
      <c r="M78" s="19"/>
      <c r="N78" s="19"/>
      <c r="O78" s="19"/>
      <c r="P78" s="19"/>
      <c r="Q78" s="20"/>
      <c r="R78" s="20"/>
      <c r="S78" s="17"/>
      <c r="T78" s="17"/>
      <c r="U78" s="17"/>
      <c r="V78" s="21"/>
      <c r="W78" s="21"/>
      <c r="X78" s="22" t="str">
        <f aca="false">IF($A78="","",IFERROR(IF(OR($L78="",$L78=0,$K78=""),"",($L78-$K78)/$L78),""))</f>
        <v/>
      </c>
      <c r="Y78" s="23" t="str">
        <f aca="false">IF($A78="","",IFERROR(IF(OR($N78="",$O78="",$P78=""),"",$N78*$O78*$P78),""))</f>
        <v/>
      </c>
      <c r="Z78" s="22" t="str">
        <f aca="false">IF($A78="","",(--($A78&lt;&gt;"")+--($B78&lt;&gt;"")+--($C78&lt;&gt;"")+--($E78&lt;&gt;"")+--($H78&lt;&gt;"")+--($J78&lt;&gt;"")+--($K78&lt;&gt;"")+--($L78&lt;&gt;"")+--($M78&lt;&gt;"")+--($N78&lt;&gt;"")+--($O78&lt;&gt;"")+--($P78&lt;&gt;"")+--($S78&lt;&gt;"")+--($T78&lt;&gt;"")+--($U78&lt;&gt;"")+--($V78&lt;&gt;"")+IF($H78="Com variação",--($I78&lt;&gt;""),0))/(16+IF($H78="Com variação",1,0)))</f>
        <v/>
      </c>
      <c r="AA78" s="24" t="str">
        <f aca="false">IF($A78="","",IF($T78="Inativo","Inativo",IF(AND($Z78=1,$AB78=""),"Pronto para publicar","Revisar")))</f>
        <v/>
      </c>
      <c r="AB78" s="25" t="str">
        <f aca="true">IF($A78="","",_xlfn.TEXTJOIN(" | ",TRUE(),IF(COUNTIF($A$2:$A$201,$A78)&gt;1,"SKU duplicado",""),IF(AND($G78&lt;&gt;"",COUNTIF($G$2:$G$201,$G78)&gt;1),"EAN/GTIN duplicado",""),IF(AND($G78&lt;&gt;"",OR(NOT(OR(LEN($G78)=8,LEN($G78)=12,LEN($G78)=13,LEN($G78)=14)),NOT(IFERROR(ISNUMBER(--$G78),FALSE())))),"EAN/GTIN inválido",""),IF($Z78&lt;1,"Campos obrigatórios incompletos",""),IF(AND($H78="Com variação",$I78=""),"SKU pai ausente",""),IF(AND($I78&lt;&gt;"",$I78=$A78),"SKU pai igual ao SKU",""),IF(AND($I78&lt;&gt;"",$I78&lt;&gt;$A78,COUNTIF($A$2:$A$201,$I78)=0),"SKU pai não localizado",""),IF(AND(ISNUMBER($K78),ISNUMBER($L78),$L78&lt;=$K78),"Preço menor ou igual ao custo",""),IF(AND(ISNUMBER($X78),$X78&lt;Listas_Apoio!$J$3),"Margem abaixo do mínimo",""),IF(AND($T78="Ativo",$U78&lt;&gt;"Aprovada"),"Imagem não aprovada",""),IF(AND($T78&lt;&gt;"Inativo",OR($W78="",IFERROR(TODAY()-$W78&gt;Listas_Apoio!$J$2,FALSE()))),"Revisão pendente",""),IF(OR(AND($V78&lt;&gt;"",NOT(ISNUMBER($V78))),AND($W78&lt;&gt;"",NOT(ISNUMBER($W78))),IFERROR($V78&gt;TODAY(),FALSE()),IFERROR($W78&gt;TODAY(),FALSE()),IFERROR(AND($V78&lt;&gt;"",$W78&lt;&gt;"",$W78&lt;$V78),FALSE())),"Data inconsistente","")))</f>
        <v/>
      </c>
    </row>
    <row r="79" customFormat="false" ht="21.75" hidden="false" customHeight="true" outlineLevel="0" collapsed="false">
      <c r="A79" s="15"/>
      <c r="B79" s="16"/>
      <c r="C79" s="17"/>
      <c r="D79" s="17"/>
      <c r="E79" s="17"/>
      <c r="F79" s="16"/>
      <c r="G79" s="15"/>
      <c r="H79" s="17"/>
      <c r="I79" s="15"/>
      <c r="J79" s="17"/>
      <c r="K79" s="18"/>
      <c r="L79" s="18"/>
      <c r="M79" s="19"/>
      <c r="N79" s="19"/>
      <c r="O79" s="19"/>
      <c r="P79" s="19"/>
      <c r="Q79" s="20"/>
      <c r="R79" s="20"/>
      <c r="S79" s="17"/>
      <c r="T79" s="17"/>
      <c r="U79" s="17"/>
      <c r="V79" s="21"/>
      <c r="W79" s="21"/>
      <c r="X79" s="22" t="str">
        <f aca="false">IF($A79="","",IFERROR(IF(OR($L79="",$L79=0,$K79=""),"",($L79-$K79)/$L79),""))</f>
        <v/>
      </c>
      <c r="Y79" s="23" t="str">
        <f aca="false">IF($A79="","",IFERROR(IF(OR($N79="",$O79="",$P79=""),"",$N79*$O79*$P79),""))</f>
        <v/>
      </c>
      <c r="Z79" s="22" t="str">
        <f aca="false">IF($A79="","",(--($A79&lt;&gt;"")+--($B79&lt;&gt;"")+--($C79&lt;&gt;"")+--($E79&lt;&gt;"")+--($H79&lt;&gt;"")+--($J79&lt;&gt;"")+--($K79&lt;&gt;"")+--($L79&lt;&gt;"")+--($M79&lt;&gt;"")+--($N79&lt;&gt;"")+--($O79&lt;&gt;"")+--($P79&lt;&gt;"")+--($S79&lt;&gt;"")+--($T79&lt;&gt;"")+--($U79&lt;&gt;"")+--($V79&lt;&gt;"")+IF($H79="Com variação",--($I79&lt;&gt;""),0))/(16+IF($H79="Com variação",1,0)))</f>
        <v/>
      </c>
      <c r="AA79" s="24" t="str">
        <f aca="false">IF($A79="","",IF($T79="Inativo","Inativo",IF(AND($Z79=1,$AB79=""),"Pronto para publicar","Revisar")))</f>
        <v/>
      </c>
      <c r="AB79" s="25" t="str">
        <f aca="true">IF($A79="","",_xlfn.TEXTJOIN(" | ",TRUE(),IF(COUNTIF($A$2:$A$201,$A79)&gt;1,"SKU duplicado",""),IF(AND($G79&lt;&gt;"",COUNTIF($G$2:$G$201,$G79)&gt;1),"EAN/GTIN duplicado",""),IF(AND($G79&lt;&gt;"",OR(NOT(OR(LEN($G79)=8,LEN($G79)=12,LEN($G79)=13,LEN($G79)=14)),NOT(IFERROR(ISNUMBER(--$G79),FALSE())))),"EAN/GTIN inválido",""),IF($Z79&lt;1,"Campos obrigatórios incompletos",""),IF(AND($H79="Com variação",$I79=""),"SKU pai ausente",""),IF(AND($I79&lt;&gt;"",$I79=$A79),"SKU pai igual ao SKU",""),IF(AND($I79&lt;&gt;"",$I79&lt;&gt;$A79,COUNTIF($A$2:$A$201,$I79)=0),"SKU pai não localizado",""),IF(AND(ISNUMBER($K79),ISNUMBER($L79),$L79&lt;=$K79),"Preço menor ou igual ao custo",""),IF(AND(ISNUMBER($X79),$X79&lt;Listas_Apoio!$J$3),"Margem abaixo do mínimo",""),IF(AND($T79="Ativo",$U79&lt;&gt;"Aprovada"),"Imagem não aprovada",""),IF(AND($T79&lt;&gt;"Inativo",OR($W79="",IFERROR(TODAY()-$W79&gt;Listas_Apoio!$J$2,FALSE()))),"Revisão pendente",""),IF(OR(AND($V79&lt;&gt;"",NOT(ISNUMBER($V79))),AND($W79&lt;&gt;"",NOT(ISNUMBER($W79))),IFERROR($V79&gt;TODAY(),FALSE()),IFERROR($W79&gt;TODAY(),FALSE()),IFERROR(AND($V79&lt;&gt;"",$W79&lt;&gt;"",$W79&lt;$V79),FALSE())),"Data inconsistente","")))</f>
        <v/>
      </c>
    </row>
    <row r="80" customFormat="false" ht="21.75" hidden="false" customHeight="true" outlineLevel="0" collapsed="false">
      <c r="A80" s="15"/>
      <c r="B80" s="16"/>
      <c r="C80" s="17"/>
      <c r="D80" s="17"/>
      <c r="E80" s="17"/>
      <c r="F80" s="16"/>
      <c r="G80" s="15"/>
      <c r="H80" s="17"/>
      <c r="I80" s="15"/>
      <c r="J80" s="17"/>
      <c r="K80" s="18"/>
      <c r="L80" s="18"/>
      <c r="M80" s="19"/>
      <c r="N80" s="19"/>
      <c r="O80" s="19"/>
      <c r="P80" s="19"/>
      <c r="Q80" s="20"/>
      <c r="R80" s="20"/>
      <c r="S80" s="17"/>
      <c r="T80" s="17"/>
      <c r="U80" s="17"/>
      <c r="V80" s="21"/>
      <c r="W80" s="21"/>
      <c r="X80" s="22" t="str">
        <f aca="false">IF($A80="","",IFERROR(IF(OR($L80="",$L80=0,$K80=""),"",($L80-$K80)/$L80),""))</f>
        <v/>
      </c>
      <c r="Y80" s="23" t="str">
        <f aca="false">IF($A80="","",IFERROR(IF(OR($N80="",$O80="",$P80=""),"",$N80*$O80*$P80),""))</f>
        <v/>
      </c>
      <c r="Z80" s="22" t="str">
        <f aca="false">IF($A80="","",(--($A80&lt;&gt;"")+--($B80&lt;&gt;"")+--($C80&lt;&gt;"")+--($E80&lt;&gt;"")+--($H80&lt;&gt;"")+--($J80&lt;&gt;"")+--($K80&lt;&gt;"")+--($L80&lt;&gt;"")+--($M80&lt;&gt;"")+--($N80&lt;&gt;"")+--($O80&lt;&gt;"")+--($P80&lt;&gt;"")+--($S80&lt;&gt;"")+--($T80&lt;&gt;"")+--($U80&lt;&gt;"")+--($V80&lt;&gt;"")+IF($H80="Com variação",--($I80&lt;&gt;""),0))/(16+IF($H80="Com variação",1,0)))</f>
        <v/>
      </c>
      <c r="AA80" s="24" t="str">
        <f aca="false">IF($A80="","",IF($T80="Inativo","Inativo",IF(AND($Z80=1,$AB80=""),"Pronto para publicar","Revisar")))</f>
        <v/>
      </c>
      <c r="AB80" s="25" t="str">
        <f aca="true">IF($A80="","",_xlfn.TEXTJOIN(" | ",TRUE(),IF(COUNTIF($A$2:$A$201,$A80)&gt;1,"SKU duplicado",""),IF(AND($G80&lt;&gt;"",COUNTIF($G$2:$G$201,$G80)&gt;1),"EAN/GTIN duplicado",""),IF(AND($G80&lt;&gt;"",OR(NOT(OR(LEN($G80)=8,LEN($G80)=12,LEN($G80)=13,LEN($G80)=14)),NOT(IFERROR(ISNUMBER(--$G80),FALSE())))),"EAN/GTIN inválido",""),IF($Z80&lt;1,"Campos obrigatórios incompletos",""),IF(AND($H80="Com variação",$I80=""),"SKU pai ausente",""),IF(AND($I80&lt;&gt;"",$I80=$A80),"SKU pai igual ao SKU",""),IF(AND($I80&lt;&gt;"",$I80&lt;&gt;$A80,COUNTIF($A$2:$A$201,$I80)=0),"SKU pai não localizado",""),IF(AND(ISNUMBER($K80),ISNUMBER($L80),$L80&lt;=$K80),"Preço menor ou igual ao custo",""),IF(AND(ISNUMBER($X80),$X80&lt;Listas_Apoio!$J$3),"Margem abaixo do mínimo",""),IF(AND($T80="Ativo",$U80&lt;&gt;"Aprovada"),"Imagem não aprovada",""),IF(AND($T80&lt;&gt;"Inativo",OR($W80="",IFERROR(TODAY()-$W80&gt;Listas_Apoio!$J$2,FALSE()))),"Revisão pendente",""),IF(OR(AND($V80&lt;&gt;"",NOT(ISNUMBER($V80))),AND($W80&lt;&gt;"",NOT(ISNUMBER($W80))),IFERROR($V80&gt;TODAY(),FALSE()),IFERROR($W80&gt;TODAY(),FALSE()),IFERROR(AND($V80&lt;&gt;"",$W80&lt;&gt;"",$W80&lt;$V80),FALSE())),"Data inconsistente","")))</f>
        <v/>
      </c>
    </row>
    <row r="81" customFormat="false" ht="21.75" hidden="false" customHeight="true" outlineLevel="0" collapsed="false">
      <c r="A81" s="15"/>
      <c r="B81" s="16"/>
      <c r="C81" s="17"/>
      <c r="D81" s="17"/>
      <c r="E81" s="17"/>
      <c r="F81" s="16"/>
      <c r="G81" s="15"/>
      <c r="H81" s="17"/>
      <c r="I81" s="15"/>
      <c r="J81" s="17"/>
      <c r="K81" s="18"/>
      <c r="L81" s="18"/>
      <c r="M81" s="19"/>
      <c r="N81" s="19"/>
      <c r="O81" s="19"/>
      <c r="P81" s="19"/>
      <c r="Q81" s="20"/>
      <c r="R81" s="20"/>
      <c r="S81" s="17"/>
      <c r="T81" s="17"/>
      <c r="U81" s="17"/>
      <c r="V81" s="21"/>
      <c r="W81" s="21"/>
      <c r="X81" s="22" t="str">
        <f aca="false">IF($A81="","",IFERROR(IF(OR($L81="",$L81=0,$K81=""),"",($L81-$K81)/$L81),""))</f>
        <v/>
      </c>
      <c r="Y81" s="23" t="str">
        <f aca="false">IF($A81="","",IFERROR(IF(OR($N81="",$O81="",$P81=""),"",$N81*$O81*$P81),""))</f>
        <v/>
      </c>
      <c r="Z81" s="22" t="str">
        <f aca="false">IF($A81="","",(--($A81&lt;&gt;"")+--($B81&lt;&gt;"")+--($C81&lt;&gt;"")+--($E81&lt;&gt;"")+--($H81&lt;&gt;"")+--($J81&lt;&gt;"")+--($K81&lt;&gt;"")+--($L81&lt;&gt;"")+--($M81&lt;&gt;"")+--($N81&lt;&gt;"")+--($O81&lt;&gt;"")+--($P81&lt;&gt;"")+--($S81&lt;&gt;"")+--($T81&lt;&gt;"")+--($U81&lt;&gt;"")+--($V81&lt;&gt;"")+IF($H81="Com variação",--($I81&lt;&gt;""),0))/(16+IF($H81="Com variação",1,0)))</f>
        <v/>
      </c>
      <c r="AA81" s="24" t="str">
        <f aca="false">IF($A81="","",IF($T81="Inativo","Inativo",IF(AND($Z81=1,$AB81=""),"Pronto para publicar","Revisar")))</f>
        <v/>
      </c>
      <c r="AB81" s="25" t="str">
        <f aca="true">IF($A81="","",_xlfn.TEXTJOIN(" | ",TRUE(),IF(COUNTIF($A$2:$A$201,$A81)&gt;1,"SKU duplicado",""),IF(AND($G81&lt;&gt;"",COUNTIF($G$2:$G$201,$G81)&gt;1),"EAN/GTIN duplicado",""),IF(AND($G81&lt;&gt;"",OR(NOT(OR(LEN($G81)=8,LEN($G81)=12,LEN($G81)=13,LEN($G81)=14)),NOT(IFERROR(ISNUMBER(--$G81),FALSE())))),"EAN/GTIN inválido",""),IF($Z81&lt;1,"Campos obrigatórios incompletos",""),IF(AND($H81="Com variação",$I81=""),"SKU pai ausente",""),IF(AND($I81&lt;&gt;"",$I81=$A81),"SKU pai igual ao SKU",""),IF(AND($I81&lt;&gt;"",$I81&lt;&gt;$A81,COUNTIF($A$2:$A$201,$I81)=0),"SKU pai não localizado",""),IF(AND(ISNUMBER($K81),ISNUMBER($L81),$L81&lt;=$K81),"Preço menor ou igual ao custo",""),IF(AND(ISNUMBER($X81),$X81&lt;Listas_Apoio!$J$3),"Margem abaixo do mínimo",""),IF(AND($T81="Ativo",$U81&lt;&gt;"Aprovada"),"Imagem não aprovada",""),IF(AND($T81&lt;&gt;"Inativo",OR($W81="",IFERROR(TODAY()-$W81&gt;Listas_Apoio!$J$2,FALSE()))),"Revisão pendente",""),IF(OR(AND($V81&lt;&gt;"",NOT(ISNUMBER($V81))),AND($W81&lt;&gt;"",NOT(ISNUMBER($W81))),IFERROR($V81&gt;TODAY(),FALSE()),IFERROR($W81&gt;TODAY(),FALSE()),IFERROR(AND($V81&lt;&gt;"",$W81&lt;&gt;"",$W81&lt;$V81),FALSE())),"Data inconsistente","")))</f>
        <v/>
      </c>
    </row>
    <row r="82" customFormat="false" ht="21.75" hidden="false" customHeight="true" outlineLevel="0" collapsed="false">
      <c r="A82" s="15"/>
      <c r="B82" s="16"/>
      <c r="C82" s="17"/>
      <c r="D82" s="17"/>
      <c r="E82" s="17"/>
      <c r="F82" s="16"/>
      <c r="G82" s="15"/>
      <c r="H82" s="17"/>
      <c r="I82" s="15"/>
      <c r="J82" s="17"/>
      <c r="K82" s="18"/>
      <c r="L82" s="18"/>
      <c r="M82" s="19"/>
      <c r="N82" s="19"/>
      <c r="O82" s="19"/>
      <c r="P82" s="19"/>
      <c r="Q82" s="20"/>
      <c r="R82" s="20"/>
      <c r="S82" s="17"/>
      <c r="T82" s="17"/>
      <c r="U82" s="17"/>
      <c r="V82" s="21"/>
      <c r="W82" s="21"/>
      <c r="X82" s="22" t="str">
        <f aca="false">IF($A82="","",IFERROR(IF(OR($L82="",$L82=0,$K82=""),"",($L82-$K82)/$L82),""))</f>
        <v/>
      </c>
      <c r="Y82" s="23" t="str">
        <f aca="false">IF($A82="","",IFERROR(IF(OR($N82="",$O82="",$P82=""),"",$N82*$O82*$P82),""))</f>
        <v/>
      </c>
      <c r="Z82" s="22" t="str">
        <f aca="false">IF($A82="","",(--($A82&lt;&gt;"")+--($B82&lt;&gt;"")+--($C82&lt;&gt;"")+--($E82&lt;&gt;"")+--($H82&lt;&gt;"")+--($J82&lt;&gt;"")+--($K82&lt;&gt;"")+--($L82&lt;&gt;"")+--($M82&lt;&gt;"")+--($N82&lt;&gt;"")+--($O82&lt;&gt;"")+--($P82&lt;&gt;"")+--($S82&lt;&gt;"")+--($T82&lt;&gt;"")+--($U82&lt;&gt;"")+--($V82&lt;&gt;"")+IF($H82="Com variação",--($I82&lt;&gt;""),0))/(16+IF($H82="Com variação",1,0)))</f>
        <v/>
      </c>
      <c r="AA82" s="24" t="str">
        <f aca="false">IF($A82="","",IF($T82="Inativo","Inativo",IF(AND($Z82=1,$AB82=""),"Pronto para publicar","Revisar")))</f>
        <v/>
      </c>
      <c r="AB82" s="25" t="str">
        <f aca="true">IF($A82="","",_xlfn.TEXTJOIN(" | ",TRUE(),IF(COUNTIF($A$2:$A$201,$A82)&gt;1,"SKU duplicado",""),IF(AND($G82&lt;&gt;"",COUNTIF($G$2:$G$201,$G82)&gt;1),"EAN/GTIN duplicado",""),IF(AND($G82&lt;&gt;"",OR(NOT(OR(LEN($G82)=8,LEN($G82)=12,LEN($G82)=13,LEN($G82)=14)),NOT(IFERROR(ISNUMBER(--$G82),FALSE())))),"EAN/GTIN inválido",""),IF($Z82&lt;1,"Campos obrigatórios incompletos",""),IF(AND($H82="Com variação",$I82=""),"SKU pai ausente",""),IF(AND($I82&lt;&gt;"",$I82=$A82),"SKU pai igual ao SKU",""),IF(AND($I82&lt;&gt;"",$I82&lt;&gt;$A82,COUNTIF($A$2:$A$201,$I82)=0),"SKU pai não localizado",""),IF(AND(ISNUMBER($K82),ISNUMBER($L82),$L82&lt;=$K82),"Preço menor ou igual ao custo",""),IF(AND(ISNUMBER($X82),$X82&lt;Listas_Apoio!$J$3),"Margem abaixo do mínimo",""),IF(AND($T82="Ativo",$U82&lt;&gt;"Aprovada"),"Imagem não aprovada",""),IF(AND($T82&lt;&gt;"Inativo",OR($W82="",IFERROR(TODAY()-$W82&gt;Listas_Apoio!$J$2,FALSE()))),"Revisão pendente",""),IF(OR(AND($V82&lt;&gt;"",NOT(ISNUMBER($V82))),AND($W82&lt;&gt;"",NOT(ISNUMBER($W82))),IFERROR($V82&gt;TODAY(),FALSE()),IFERROR($W82&gt;TODAY(),FALSE()),IFERROR(AND($V82&lt;&gt;"",$W82&lt;&gt;"",$W82&lt;$V82),FALSE())),"Data inconsistente","")))</f>
        <v/>
      </c>
    </row>
    <row r="83" customFormat="false" ht="21.75" hidden="false" customHeight="true" outlineLevel="0" collapsed="false">
      <c r="A83" s="15"/>
      <c r="B83" s="16"/>
      <c r="C83" s="17"/>
      <c r="D83" s="17"/>
      <c r="E83" s="17"/>
      <c r="F83" s="16"/>
      <c r="G83" s="15"/>
      <c r="H83" s="17"/>
      <c r="I83" s="15"/>
      <c r="J83" s="17"/>
      <c r="K83" s="18"/>
      <c r="L83" s="18"/>
      <c r="M83" s="19"/>
      <c r="N83" s="19"/>
      <c r="O83" s="19"/>
      <c r="P83" s="19"/>
      <c r="Q83" s="20"/>
      <c r="R83" s="20"/>
      <c r="S83" s="17"/>
      <c r="T83" s="17"/>
      <c r="U83" s="17"/>
      <c r="V83" s="21"/>
      <c r="W83" s="21"/>
      <c r="X83" s="22" t="str">
        <f aca="false">IF($A83="","",IFERROR(IF(OR($L83="",$L83=0,$K83=""),"",($L83-$K83)/$L83),""))</f>
        <v/>
      </c>
      <c r="Y83" s="23" t="str">
        <f aca="false">IF($A83="","",IFERROR(IF(OR($N83="",$O83="",$P83=""),"",$N83*$O83*$P83),""))</f>
        <v/>
      </c>
      <c r="Z83" s="22" t="str">
        <f aca="false">IF($A83="","",(--($A83&lt;&gt;"")+--($B83&lt;&gt;"")+--($C83&lt;&gt;"")+--($E83&lt;&gt;"")+--($H83&lt;&gt;"")+--($J83&lt;&gt;"")+--($K83&lt;&gt;"")+--($L83&lt;&gt;"")+--($M83&lt;&gt;"")+--($N83&lt;&gt;"")+--($O83&lt;&gt;"")+--($P83&lt;&gt;"")+--($S83&lt;&gt;"")+--($T83&lt;&gt;"")+--($U83&lt;&gt;"")+--($V83&lt;&gt;"")+IF($H83="Com variação",--($I83&lt;&gt;""),0))/(16+IF($H83="Com variação",1,0)))</f>
        <v/>
      </c>
      <c r="AA83" s="24" t="str">
        <f aca="false">IF($A83="","",IF($T83="Inativo","Inativo",IF(AND($Z83=1,$AB83=""),"Pronto para publicar","Revisar")))</f>
        <v/>
      </c>
      <c r="AB83" s="25" t="str">
        <f aca="true">IF($A83="","",_xlfn.TEXTJOIN(" | ",TRUE(),IF(COUNTIF($A$2:$A$201,$A83)&gt;1,"SKU duplicado",""),IF(AND($G83&lt;&gt;"",COUNTIF($G$2:$G$201,$G83)&gt;1),"EAN/GTIN duplicado",""),IF(AND($G83&lt;&gt;"",OR(NOT(OR(LEN($G83)=8,LEN($G83)=12,LEN($G83)=13,LEN($G83)=14)),NOT(IFERROR(ISNUMBER(--$G83),FALSE())))),"EAN/GTIN inválido",""),IF($Z83&lt;1,"Campos obrigatórios incompletos",""),IF(AND($H83="Com variação",$I83=""),"SKU pai ausente",""),IF(AND($I83&lt;&gt;"",$I83=$A83),"SKU pai igual ao SKU",""),IF(AND($I83&lt;&gt;"",$I83&lt;&gt;$A83,COUNTIF($A$2:$A$201,$I83)=0),"SKU pai não localizado",""),IF(AND(ISNUMBER($K83),ISNUMBER($L83),$L83&lt;=$K83),"Preço menor ou igual ao custo",""),IF(AND(ISNUMBER($X83),$X83&lt;Listas_Apoio!$J$3),"Margem abaixo do mínimo",""),IF(AND($T83="Ativo",$U83&lt;&gt;"Aprovada"),"Imagem não aprovada",""),IF(AND($T83&lt;&gt;"Inativo",OR($W83="",IFERROR(TODAY()-$W83&gt;Listas_Apoio!$J$2,FALSE()))),"Revisão pendente",""),IF(OR(AND($V83&lt;&gt;"",NOT(ISNUMBER($V83))),AND($W83&lt;&gt;"",NOT(ISNUMBER($W83))),IFERROR($V83&gt;TODAY(),FALSE()),IFERROR($W83&gt;TODAY(),FALSE()),IFERROR(AND($V83&lt;&gt;"",$W83&lt;&gt;"",$W83&lt;$V83),FALSE())),"Data inconsistente","")))</f>
        <v/>
      </c>
    </row>
    <row r="84" customFormat="false" ht="21.75" hidden="false" customHeight="true" outlineLevel="0" collapsed="false">
      <c r="A84" s="15"/>
      <c r="B84" s="16"/>
      <c r="C84" s="17"/>
      <c r="D84" s="17"/>
      <c r="E84" s="17"/>
      <c r="F84" s="16"/>
      <c r="G84" s="15"/>
      <c r="H84" s="17"/>
      <c r="I84" s="15"/>
      <c r="J84" s="17"/>
      <c r="K84" s="18"/>
      <c r="L84" s="18"/>
      <c r="M84" s="19"/>
      <c r="N84" s="19"/>
      <c r="O84" s="19"/>
      <c r="P84" s="19"/>
      <c r="Q84" s="20"/>
      <c r="R84" s="20"/>
      <c r="S84" s="17"/>
      <c r="T84" s="17"/>
      <c r="U84" s="17"/>
      <c r="V84" s="21"/>
      <c r="W84" s="21"/>
      <c r="X84" s="22" t="str">
        <f aca="false">IF($A84="","",IFERROR(IF(OR($L84="",$L84=0,$K84=""),"",($L84-$K84)/$L84),""))</f>
        <v/>
      </c>
      <c r="Y84" s="23" t="str">
        <f aca="false">IF($A84="","",IFERROR(IF(OR($N84="",$O84="",$P84=""),"",$N84*$O84*$P84),""))</f>
        <v/>
      </c>
      <c r="Z84" s="22" t="str">
        <f aca="false">IF($A84="","",(--($A84&lt;&gt;"")+--($B84&lt;&gt;"")+--($C84&lt;&gt;"")+--($E84&lt;&gt;"")+--($H84&lt;&gt;"")+--($J84&lt;&gt;"")+--($K84&lt;&gt;"")+--($L84&lt;&gt;"")+--($M84&lt;&gt;"")+--($N84&lt;&gt;"")+--($O84&lt;&gt;"")+--($P84&lt;&gt;"")+--($S84&lt;&gt;"")+--($T84&lt;&gt;"")+--($U84&lt;&gt;"")+--($V84&lt;&gt;"")+IF($H84="Com variação",--($I84&lt;&gt;""),0))/(16+IF($H84="Com variação",1,0)))</f>
        <v/>
      </c>
      <c r="AA84" s="24" t="str">
        <f aca="false">IF($A84="","",IF($T84="Inativo","Inativo",IF(AND($Z84=1,$AB84=""),"Pronto para publicar","Revisar")))</f>
        <v/>
      </c>
      <c r="AB84" s="25" t="str">
        <f aca="true">IF($A84="","",_xlfn.TEXTJOIN(" | ",TRUE(),IF(COUNTIF($A$2:$A$201,$A84)&gt;1,"SKU duplicado",""),IF(AND($G84&lt;&gt;"",COUNTIF($G$2:$G$201,$G84)&gt;1),"EAN/GTIN duplicado",""),IF(AND($G84&lt;&gt;"",OR(NOT(OR(LEN($G84)=8,LEN($G84)=12,LEN($G84)=13,LEN($G84)=14)),NOT(IFERROR(ISNUMBER(--$G84),FALSE())))),"EAN/GTIN inválido",""),IF($Z84&lt;1,"Campos obrigatórios incompletos",""),IF(AND($H84="Com variação",$I84=""),"SKU pai ausente",""),IF(AND($I84&lt;&gt;"",$I84=$A84),"SKU pai igual ao SKU",""),IF(AND($I84&lt;&gt;"",$I84&lt;&gt;$A84,COUNTIF($A$2:$A$201,$I84)=0),"SKU pai não localizado",""),IF(AND(ISNUMBER($K84),ISNUMBER($L84),$L84&lt;=$K84),"Preço menor ou igual ao custo",""),IF(AND(ISNUMBER($X84),$X84&lt;Listas_Apoio!$J$3),"Margem abaixo do mínimo",""),IF(AND($T84="Ativo",$U84&lt;&gt;"Aprovada"),"Imagem não aprovada",""),IF(AND($T84&lt;&gt;"Inativo",OR($W84="",IFERROR(TODAY()-$W84&gt;Listas_Apoio!$J$2,FALSE()))),"Revisão pendente",""),IF(OR(AND($V84&lt;&gt;"",NOT(ISNUMBER($V84))),AND($W84&lt;&gt;"",NOT(ISNUMBER($W84))),IFERROR($V84&gt;TODAY(),FALSE()),IFERROR($W84&gt;TODAY(),FALSE()),IFERROR(AND($V84&lt;&gt;"",$W84&lt;&gt;"",$W84&lt;$V84),FALSE())),"Data inconsistente","")))</f>
        <v/>
      </c>
    </row>
    <row r="85" customFormat="false" ht="21.75" hidden="false" customHeight="true" outlineLevel="0" collapsed="false">
      <c r="A85" s="15"/>
      <c r="B85" s="16"/>
      <c r="C85" s="17"/>
      <c r="D85" s="17"/>
      <c r="E85" s="17"/>
      <c r="F85" s="16"/>
      <c r="G85" s="15"/>
      <c r="H85" s="17"/>
      <c r="I85" s="15"/>
      <c r="J85" s="17"/>
      <c r="K85" s="18"/>
      <c r="L85" s="18"/>
      <c r="M85" s="19"/>
      <c r="N85" s="19"/>
      <c r="O85" s="19"/>
      <c r="P85" s="19"/>
      <c r="Q85" s="20"/>
      <c r="R85" s="20"/>
      <c r="S85" s="17"/>
      <c r="T85" s="17"/>
      <c r="U85" s="17"/>
      <c r="V85" s="21"/>
      <c r="W85" s="21"/>
      <c r="X85" s="22" t="str">
        <f aca="false">IF($A85="","",IFERROR(IF(OR($L85="",$L85=0,$K85=""),"",($L85-$K85)/$L85),""))</f>
        <v/>
      </c>
      <c r="Y85" s="23" t="str">
        <f aca="false">IF($A85="","",IFERROR(IF(OR($N85="",$O85="",$P85=""),"",$N85*$O85*$P85),""))</f>
        <v/>
      </c>
      <c r="Z85" s="22" t="str">
        <f aca="false">IF($A85="","",(--($A85&lt;&gt;"")+--($B85&lt;&gt;"")+--($C85&lt;&gt;"")+--($E85&lt;&gt;"")+--($H85&lt;&gt;"")+--($J85&lt;&gt;"")+--($K85&lt;&gt;"")+--($L85&lt;&gt;"")+--($M85&lt;&gt;"")+--($N85&lt;&gt;"")+--($O85&lt;&gt;"")+--($P85&lt;&gt;"")+--($S85&lt;&gt;"")+--($T85&lt;&gt;"")+--($U85&lt;&gt;"")+--($V85&lt;&gt;"")+IF($H85="Com variação",--($I85&lt;&gt;""),0))/(16+IF($H85="Com variação",1,0)))</f>
        <v/>
      </c>
      <c r="AA85" s="24" t="str">
        <f aca="false">IF($A85="","",IF($T85="Inativo","Inativo",IF(AND($Z85=1,$AB85=""),"Pronto para publicar","Revisar")))</f>
        <v/>
      </c>
      <c r="AB85" s="25" t="str">
        <f aca="true">IF($A85="","",_xlfn.TEXTJOIN(" | ",TRUE(),IF(COUNTIF($A$2:$A$201,$A85)&gt;1,"SKU duplicado",""),IF(AND($G85&lt;&gt;"",COUNTIF($G$2:$G$201,$G85)&gt;1),"EAN/GTIN duplicado",""),IF(AND($G85&lt;&gt;"",OR(NOT(OR(LEN($G85)=8,LEN($G85)=12,LEN($G85)=13,LEN($G85)=14)),NOT(IFERROR(ISNUMBER(--$G85),FALSE())))),"EAN/GTIN inválido",""),IF($Z85&lt;1,"Campos obrigatórios incompletos",""),IF(AND($H85="Com variação",$I85=""),"SKU pai ausente",""),IF(AND($I85&lt;&gt;"",$I85=$A85),"SKU pai igual ao SKU",""),IF(AND($I85&lt;&gt;"",$I85&lt;&gt;$A85,COUNTIF($A$2:$A$201,$I85)=0),"SKU pai não localizado",""),IF(AND(ISNUMBER($K85),ISNUMBER($L85),$L85&lt;=$K85),"Preço menor ou igual ao custo",""),IF(AND(ISNUMBER($X85),$X85&lt;Listas_Apoio!$J$3),"Margem abaixo do mínimo",""),IF(AND($T85="Ativo",$U85&lt;&gt;"Aprovada"),"Imagem não aprovada",""),IF(AND($T85&lt;&gt;"Inativo",OR($W85="",IFERROR(TODAY()-$W85&gt;Listas_Apoio!$J$2,FALSE()))),"Revisão pendente",""),IF(OR(AND($V85&lt;&gt;"",NOT(ISNUMBER($V85))),AND($W85&lt;&gt;"",NOT(ISNUMBER($W85))),IFERROR($V85&gt;TODAY(),FALSE()),IFERROR($W85&gt;TODAY(),FALSE()),IFERROR(AND($V85&lt;&gt;"",$W85&lt;&gt;"",$W85&lt;$V85),FALSE())),"Data inconsistente","")))</f>
        <v/>
      </c>
    </row>
    <row r="86" customFormat="false" ht="21.75" hidden="false" customHeight="true" outlineLevel="0" collapsed="false">
      <c r="A86" s="15"/>
      <c r="B86" s="16"/>
      <c r="C86" s="17"/>
      <c r="D86" s="17"/>
      <c r="E86" s="17"/>
      <c r="F86" s="16"/>
      <c r="G86" s="15"/>
      <c r="H86" s="17"/>
      <c r="I86" s="15"/>
      <c r="J86" s="17"/>
      <c r="K86" s="18"/>
      <c r="L86" s="18"/>
      <c r="M86" s="19"/>
      <c r="N86" s="19"/>
      <c r="O86" s="19"/>
      <c r="P86" s="19"/>
      <c r="Q86" s="20"/>
      <c r="R86" s="20"/>
      <c r="S86" s="17"/>
      <c r="T86" s="17"/>
      <c r="U86" s="17"/>
      <c r="V86" s="21"/>
      <c r="W86" s="21"/>
      <c r="X86" s="22" t="str">
        <f aca="false">IF($A86="","",IFERROR(IF(OR($L86="",$L86=0,$K86=""),"",($L86-$K86)/$L86),""))</f>
        <v/>
      </c>
      <c r="Y86" s="23" t="str">
        <f aca="false">IF($A86="","",IFERROR(IF(OR($N86="",$O86="",$P86=""),"",$N86*$O86*$P86),""))</f>
        <v/>
      </c>
      <c r="Z86" s="22" t="str">
        <f aca="false">IF($A86="","",(--($A86&lt;&gt;"")+--($B86&lt;&gt;"")+--($C86&lt;&gt;"")+--($E86&lt;&gt;"")+--($H86&lt;&gt;"")+--($J86&lt;&gt;"")+--($K86&lt;&gt;"")+--($L86&lt;&gt;"")+--($M86&lt;&gt;"")+--($N86&lt;&gt;"")+--($O86&lt;&gt;"")+--($P86&lt;&gt;"")+--($S86&lt;&gt;"")+--($T86&lt;&gt;"")+--($U86&lt;&gt;"")+--($V86&lt;&gt;"")+IF($H86="Com variação",--($I86&lt;&gt;""),0))/(16+IF($H86="Com variação",1,0)))</f>
        <v/>
      </c>
      <c r="AA86" s="24" t="str">
        <f aca="false">IF($A86="","",IF($T86="Inativo","Inativo",IF(AND($Z86=1,$AB86=""),"Pronto para publicar","Revisar")))</f>
        <v/>
      </c>
      <c r="AB86" s="25" t="str">
        <f aca="true">IF($A86="","",_xlfn.TEXTJOIN(" | ",TRUE(),IF(COUNTIF($A$2:$A$201,$A86)&gt;1,"SKU duplicado",""),IF(AND($G86&lt;&gt;"",COUNTIF($G$2:$G$201,$G86)&gt;1),"EAN/GTIN duplicado",""),IF(AND($G86&lt;&gt;"",OR(NOT(OR(LEN($G86)=8,LEN($G86)=12,LEN($G86)=13,LEN($G86)=14)),NOT(IFERROR(ISNUMBER(--$G86),FALSE())))),"EAN/GTIN inválido",""),IF($Z86&lt;1,"Campos obrigatórios incompletos",""),IF(AND($H86="Com variação",$I86=""),"SKU pai ausente",""),IF(AND($I86&lt;&gt;"",$I86=$A86),"SKU pai igual ao SKU",""),IF(AND($I86&lt;&gt;"",$I86&lt;&gt;$A86,COUNTIF($A$2:$A$201,$I86)=0),"SKU pai não localizado",""),IF(AND(ISNUMBER($K86),ISNUMBER($L86),$L86&lt;=$K86),"Preço menor ou igual ao custo",""),IF(AND(ISNUMBER($X86),$X86&lt;Listas_Apoio!$J$3),"Margem abaixo do mínimo",""),IF(AND($T86="Ativo",$U86&lt;&gt;"Aprovada"),"Imagem não aprovada",""),IF(AND($T86&lt;&gt;"Inativo",OR($W86="",IFERROR(TODAY()-$W86&gt;Listas_Apoio!$J$2,FALSE()))),"Revisão pendente",""),IF(OR(AND($V86&lt;&gt;"",NOT(ISNUMBER($V86))),AND($W86&lt;&gt;"",NOT(ISNUMBER($W86))),IFERROR($V86&gt;TODAY(),FALSE()),IFERROR($W86&gt;TODAY(),FALSE()),IFERROR(AND($V86&lt;&gt;"",$W86&lt;&gt;"",$W86&lt;$V86),FALSE())),"Data inconsistente","")))</f>
        <v/>
      </c>
    </row>
    <row r="87" customFormat="false" ht="21.75" hidden="false" customHeight="true" outlineLevel="0" collapsed="false">
      <c r="A87" s="15"/>
      <c r="B87" s="16"/>
      <c r="C87" s="17"/>
      <c r="D87" s="17"/>
      <c r="E87" s="17"/>
      <c r="F87" s="16"/>
      <c r="G87" s="15"/>
      <c r="H87" s="17"/>
      <c r="I87" s="15"/>
      <c r="J87" s="17"/>
      <c r="K87" s="18"/>
      <c r="L87" s="18"/>
      <c r="M87" s="19"/>
      <c r="N87" s="19"/>
      <c r="O87" s="19"/>
      <c r="P87" s="19"/>
      <c r="Q87" s="20"/>
      <c r="R87" s="20"/>
      <c r="S87" s="17"/>
      <c r="T87" s="17"/>
      <c r="U87" s="17"/>
      <c r="V87" s="21"/>
      <c r="W87" s="21"/>
      <c r="X87" s="22" t="str">
        <f aca="false">IF($A87="","",IFERROR(IF(OR($L87="",$L87=0,$K87=""),"",($L87-$K87)/$L87),""))</f>
        <v/>
      </c>
      <c r="Y87" s="23" t="str">
        <f aca="false">IF($A87="","",IFERROR(IF(OR($N87="",$O87="",$P87=""),"",$N87*$O87*$P87),""))</f>
        <v/>
      </c>
      <c r="Z87" s="22" t="str">
        <f aca="false">IF($A87="","",(--($A87&lt;&gt;"")+--($B87&lt;&gt;"")+--($C87&lt;&gt;"")+--($E87&lt;&gt;"")+--($H87&lt;&gt;"")+--($J87&lt;&gt;"")+--($K87&lt;&gt;"")+--($L87&lt;&gt;"")+--($M87&lt;&gt;"")+--($N87&lt;&gt;"")+--($O87&lt;&gt;"")+--($P87&lt;&gt;"")+--($S87&lt;&gt;"")+--($T87&lt;&gt;"")+--($U87&lt;&gt;"")+--($V87&lt;&gt;"")+IF($H87="Com variação",--($I87&lt;&gt;""),0))/(16+IF($H87="Com variação",1,0)))</f>
        <v/>
      </c>
      <c r="AA87" s="24" t="str">
        <f aca="false">IF($A87="","",IF($T87="Inativo","Inativo",IF(AND($Z87=1,$AB87=""),"Pronto para publicar","Revisar")))</f>
        <v/>
      </c>
      <c r="AB87" s="25" t="str">
        <f aca="true">IF($A87="","",_xlfn.TEXTJOIN(" | ",TRUE(),IF(COUNTIF($A$2:$A$201,$A87)&gt;1,"SKU duplicado",""),IF(AND($G87&lt;&gt;"",COUNTIF($G$2:$G$201,$G87)&gt;1),"EAN/GTIN duplicado",""),IF(AND($G87&lt;&gt;"",OR(NOT(OR(LEN($G87)=8,LEN($G87)=12,LEN($G87)=13,LEN($G87)=14)),NOT(IFERROR(ISNUMBER(--$G87),FALSE())))),"EAN/GTIN inválido",""),IF($Z87&lt;1,"Campos obrigatórios incompletos",""),IF(AND($H87="Com variação",$I87=""),"SKU pai ausente",""),IF(AND($I87&lt;&gt;"",$I87=$A87),"SKU pai igual ao SKU",""),IF(AND($I87&lt;&gt;"",$I87&lt;&gt;$A87,COUNTIF($A$2:$A$201,$I87)=0),"SKU pai não localizado",""),IF(AND(ISNUMBER($K87),ISNUMBER($L87),$L87&lt;=$K87),"Preço menor ou igual ao custo",""),IF(AND(ISNUMBER($X87),$X87&lt;Listas_Apoio!$J$3),"Margem abaixo do mínimo",""),IF(AND($T87="Ativo",$U87&lt;&gt;"Aprovada"),"Imagem não aprovada",""),IF(AND($T87&lt;&gt;"Inativo",OR($W87="",IFERROR(TODAY()-$W87&gt;Listas_Apoio!$J$2,FALSE()))),"Revisão pendente",""),IF(OR(AND($V87&lt;&gt;"",NOT(ISNUMBER($V87))),AND($W87&lt;&gt;"",NOT(ISNUMBER($W87))),IFERROR($V87&gt;TODAY(),FALSE()),IFERROR($W87&gt;TODAY(),FALSE()),IFERROR(AND($V87&lt;&gt;"",$W87&lt;&gt;"",$W87&lt;$V87),FALSE())),"Data inconsistente","")))</f>
        <v/>
      </c>
    </row>
    <row r="88" customFormat="false" ht="21.75" hidden="false" customHeight="true" outlineLevel="0" collapsed="false">
      <c r="A88" s="15"/>
      <c r="B88" s="16"/>
      <c r="C88" s="17"/>
      <c r="D88" s="17"/>
      <c r="E88" s="17"/>
      <c r="F88" s="16"/>
      <c r="G88" s="15"/>
      <c r="H88" s="17"/>
      <c r="I88" s="15"/>
      <c r="J88" s="17"/>
      <c r="K88" s="18"/>
      <c r="L88" s="18"/>
      <c r="M88" s="19"/>
      <c r="N88" s="19"/>
      <c r="O88" s="19"/>
      <c r="P88" s="19"/>
      <c r="Q88" s="20"/>
      <c r="R88" s="20"/>
      <c r="S88" s="17"/>
      <c r="T88" s="17"/>
      <c r="U88" s="17"/>
      <c r="V88" s="21"/>
      <c r="W88" s="21"/>
      <c r="X88" s="22" t="str">
        <f aca="false">IF($A88="","",IFERROR(IF(OR($L88="",$L88=0,$K88=""),"",($L88-$K88)/$L88),""))</f>
        <v/>
      </c>
      <c r="Y88" s="23" t="str">
        <f aca="false">IF($A88="","",IFERROR(IF(OR($N88="",$O88="",$P88=""),"",$N88*$O88*$P88),""))</f>
        <v/>
      </c>
      <c r="Z88" s="22" t="str">
        <f aca="false">IF($A88="","",(--($A88&lt;&gt;"")+--($B88&lt;&gt;"")+--($C88&lt;&gt;"")+--($E88&lt;&gt;"")+--($H88&lt;&gt;"")+--($J88&lt;&gt;"")+--($K88&lt;&gt;"")+--($L88&lt;&gt;"")+--($M88&lt;&gt;"")+--($N88&lt;&gt;"")+--($O88&lt;&gt;"")+--($P88&lt;&gt;"")+--($S88&lt;&gt;"")+--($T88&lt;&gt;"")+--($U88&lt;&gt;"")+--($V88&lt;&gt;"")+IF($H88="Com variação",--($I88&lt;&gt;""),0))/(16+IF($H88="Com variação",1,0)))</f>
        <v/>
      </c>
      <c r="AA88" s="24" t="str">
        <f aca="false">IF($A88="","",IF($T88="Inativo","Inativo",IF(AND($Z88=1,$AB88=""),"Pronto para publicar","Revisar")))</f>
        <v/>
      </c>
      <c r="AB88" s="25" t="str">
        <f aca="true">IF($A88="","",_xlfn.TEXTJOIN(" | ",TRUE(),IF(COUNTIF($A$2:$A$201,$A88)&gt;1,"SKU duplicado",""),IF(AND($G88&lt;&gt;"",COUNTIF($G$2:$G$201,$G88)&gt;1),"EAN/GTIN duplicado",""),IF(AND($G88&lt;&gt;"",OR(NOT(OR(LEN($G88)=8,LEN($G88)=12,LEN($G88)=13,LEN($G88)=14)),NOT(IFERROR(ISNUMBER(--$G88),FALSE())))),"EAN/GTIN inválido",""),IF($Z88&lt;1,"Campos obrigatórios incompletos",""),IF(AND($H88="Com variação",$I88=""),"SKU pai ausente",""),IF(AND($I88&lt;&gt;"",$I88=$A88),"SKU pai igual ao SKU",""),IF(AND($I88&lt;&gt;"",$I88&lt;&gt;$A88,COUNTIF($A$2:$A$201,$I88)=0),"SKU pai não localizado",""),IF(AND(ISNUMBER($K88),ISNUMBER($L88),$L88&lt;=$K88),"Preço menor ou igual ao custo",""),IF(AND(ISNUMBER($X88),$X88&lt;Listas_Apoio!$J$3),"Margem abaixo do mínimo",""),IF(AND($T88="Ativo",$U88&lt;&gt;"Aprovada"),"Imagem não aprovada",""),IF(AND($T88&lt;&gt;"Inativo",OR($W88="",IFERROR(TODAY()-$W88&gt;Listas_Apoio!$J$2,FALSE()))),"Revisão pendente",""),IF(OR(AND($V88&lt;&gt;"",NOT(ISNUMBER($V88))),AND($W88&lt;&gt;"",NOT(ISNUMBER($W88))),IFERROR($V88&gt;TODAY(),FALSE()),IFERROR($W88&gt;TODAY(),FALSE()),IFERROR(AND($V88&lt;&gt;"",$W88&lt;&gt;"",$W88&lt;$V88),FALSE())),"Data inconsistente","")))</f>
        <v/>
      </c>
    </row>
    <row r="89" customFormat="false" ht="21.75" hidden="false" customHeight="true" outlineLevel="0" collapsed="false">
      <c r="A89" s="15"/>
      <c r="B89" s="16"/>
      <c r="C89" s="17"/>
      <c r="D89" s="17"/>
      <c r="E89" s="17"/>
      <c r="F89" s="16"/>
      <c r="G89" s="15"/>
      <c r="H89" s="17"/>
      <c r="I89" s="15"/>
      <c r="J89" s="17"/>
      <c r="K89" s="18"/>
      <c r="L89" s="18"/>
      <c r="M89" s="19"/>
      <c r="N89" s="19"/>
      <c r="O89" s="19"/>
      <c r="P89" s="19"/>
      <c r="Q89" s="20"/>
      <c r="R89" s="20"/>
      <c r="S89" s="17"/>
      <c r="T89" s="17"/>
      <c r="U89" s="17"/>
      <c r="V89" s="21"/>
      <c r="W89" s="21"/>
      <c r="X89" s="22" t="str">
        <f aca="false">IF($A89="","",IFERROR(IF(OR($L89="",$L89=0,$K89=""),"",($L89-$K89)/$L89),""))</f>
        <v/>
      </c>
      <c r="Y89" s="23" t="str">
        <f aca="false">IF($A89="","",IFERROR(IF(OR($N89="",$O89="",$P89=""),"",$N89*$O89*$P89),""))</f>
        <v/>
      </c>
      <c r="Z89" s="22" t="str">
        <f aca="false">IF($A89="","",(--($A89&lt;&gt;"")+--($B89&lt;&gt;"")+--($C89&lt;&gt;"")+--($E89&lt;&gt;"")+--($H89&lt;&gt;"")+--($J89&lt;&gt;"")+--($K89&lt;&gt;"")+--($L89&lt;&gt;"")+--($M89&lt;&gt;"")+--($N89&lt;&gt;"")+--($O89&lt;&gt;"")+--($P89&lt;&gt;"")+--($S89&lt;&gt;"")+--($T89&lt;&gt;"")+--($U89&lt;&gt;"")+--($V89&lt;&gt;"")+IF($H89="Com variação",--($I89&lt;&gt;""),0))/(16+IF($H89="Com variação",1,0)))</f>
        <v/>
      </c>
      <c r="AA89" s="24" t="str">
        <f aca="false">IF($A89="","",IF($T89="Inativo","Inativo",IF(AND($Z89=1,$AB89=""),"Pronto para publicar","Revisar")))</f>
        <v/>
      </c>
      <c r="AB89" s="25" t="str">
        <f aca="true">IF($A89="","",_xlfn.TEXTJOIN(" | ",TRUE(),IF(COUNTIF($A$2:$A$201,$A89)&gt;1,"SKU duplicado",""),IF(AND($G89&lt;&gt;"",COUNTIF($G$2:$G$201,$G89)&gt;1),"EAN/GTIN duplicado",""),IF(AND($G89&lt;&gt;"",OR(NOT(OR(LEN($G89)=8,LEN($G89)=12,LEN($G89)=13,LEN($G89)=14)),NOT(IFERROR(ISNUMBER(--$G89),FALSE())))),"EAN/GTIN inválido",""),IF($Z89&lt;1,"Campos obrigatórios incompletos",""),IF(AND($H89="Com variação",$I89=""),"SKU pai ausente",""),IF(AND($I89&lt;&gt;"",$I89=$A89),"SKU pai igual ao SKU",""),IF(AND($I89&lt;&gt;"",$I89&lt;&gt;$A89,COUNTIF($A$2:$A$201,$I89)=0),"SKU pai não localizado",""),IF(AND(ISNUMBER($K89),ISNUMBER($L89),$L89&lt;=$K89),"Preço menor ou igual ao custo",""),IF(AND(ISNUMBER($X89),$X89&lt;Listas_Apoio!$J$3),"Margem abaixo do mínimo",""),IF(AND($T89="Ativo",$U89&lt;&gt;"Aprovada"),"Imagem não aprovada",""),IF(AND($T89&lt;&gt;"Inativo",OR($W89="",IFERROR(TODAY()-$W89&gt;Listas_Apoio!$J$2,FALSE()))),"Revisão pendente",""),IF(OR(AND($V89&lt;&gt;"",NOT(ISNUMBER($V89))),AND($W89&lt;&gt;"",NOT(ISNUMBER($W89))),IFERROR($V89&gt;TODAY(),FALSE()),IFERROR($W89&gt;TODAY(),FALSE()),IFERROR(AND($V89&lt;&gt;"",$W89&lt;&gt;"",$W89&lt;$V89),FALSE())),"Data inconsistente","")))</f>
        <v/>
      </c>
    </row>
    <row r="90" customFormat="false" ht="21.75" hidden="false" customHeight="true" outlineLevel="0" collapsed="false">
      <c r="A90" s="15"/>
      <c r="B90" s="16"/>
      <c r="C90" s="17"/>
      <c r="D90" s="17"/>
      <c r="E90" s="17"/>
      <c r="F90" s="16"/>
      <c r="G90" s="15"/>
      <c r="H90" s="17"/>
      <c r="I90" s="15"/>
      <c r="J90" s="17"/>
      <c r="K90" s="18"/>
      <c r="L90" s="18"/>
      <c r="M90" s="19"/>
      <c r="N90" s="19"/>
      <c r="O90" s="19"/>
      <c r="P90" s="19"/>
      <c r="Q90" s="20"/>
      <c r="R90" s="20"/>
      <c r="S90" s="17"/>
      <c r="T90" s="17"/>
      <c r="U90" s="17"/>
      <c r="V90" s="21"/>
      <c r="W90" s="21"/>
      <c r="X90" s="22" t="str">
        <f aca="false">IF($A90="","",IFERROR(IF(OR($L90="",$L90=0,$K90=""),"",($L90-$K90)/$L90),""))</f>
        <v/>
      </c>
      <c r="Y90" s="23" t="str">
        <f aca="false">IF($A90="","",IFERROR(IF(OR($N90="",$O90="",$P90=""),"",$N90*$O90*$P90),""))</f>
        <v/>
      </c>
      <c r="Z90" s="22" t="str">
        <f aca="false">IF($A90="","",(--($A90&lt;&gt;"")+--($B90&lt;&gt;"")+--($C90&lt;&gt;"")+--($E90&lt;&gt;"")+--($H90&lt;&gt;"")+--($J90&lt;&gt;"")+--($K90&lt;&gt;"")+--($L90&lt;&gt;"")+--($M90&lt;&gt;"")+--($N90&lt;&gt;"")+--($O90&lt;&gt;"")+--($P90&lt;&gt;"")+--($S90&lt;&gt;"")+--($T90&lt;&gt;"")+--($U90&lt;&gt;"")+--($V90&lt;&gt;"")+IF($H90="Com variação",--($I90&lt;&gt;""),0))/(16+IF($H90="Com variação",1,0)))</f>
        <v/>
      </c>
      <c r="AA90" s="24" t="str">
        <f aca="false">IF($A90="","",IF($T90="Inativo","Inativo",IF(AND($Z90=1,$AB90=""),"Pronto para publicar","Revisar")))</f>
        <v/>
      </c>
      <c r="AB90" s="25" t="str">
        <f aca="true">IF($A90="","",_xlfn.TEXTJOIN(" | ",TRUE(),IF(COUNTIF($A$2:$A$201,$A90)&gt;1,"SKU duplicado",""),IF(AND($G90&lt;&gt;"",COUNTIF($G$2:$G$201,$G90)&gt;1),"EAN/GTIN duplicado",""),IF(AND($G90&lt;&gt;"",OR(NOT(OR(LEN($G90)=8,LEN($G90)=12,LEN($G90)=13,LEN($G90)=14)),NOT(IFERROR(ISNUMBER(--$G90),FALSE())))),"EAN/GTIN inválido",""),IF($Z90&lt;1,"Campos obrigatórios incompletos",""),IF(AND($H90="Com variação",$I90=""),"SKU pai ausente",""),IF(AND($I90&lt;&gt;"",$I90=$A90),"SKU pai igual ao SKU",""),IF(AND($I90&lt;&gt;"",$I90&lt;&gt;$A90,COUNTIF($A$2:$A$201,$I90)=0),"SKU pai não localizado",""),IF(AND(ISNUMBER($K90),ISNUMBER($L90),$L90&lt;=$K90),"Preço menor ou igual ao custo",""),IF(AND(ISNUMBER($X90),$X90&lt;Listas_Apoio!$J$3),"Margem abaixo do mínimo",""),IF(AND($T90="Ativo",$U90&lt;&gt;"Aprovada"),"Imagem não aprovada",""),IF(AND($T90&lt;&gt;"Inativo",OR($W90="",IFERROR(TODAY()-$W90&gt;Listas_Apoio!$J$2,FALSE()))),"Revisão pendente",""),IF(OR(AND($V90&lt;&gt;"",NOT(ISNUMBER($V90))),AND($W90&lt;&gt;"",NOT(ISNUMBER($W90))),IFERROR($V90&gt;TODAY(),FALSE()),IFERROR($W90&gt;TODAY(),FALSE()),IFERROR(AND($V90&lt;&gt;"",$W90&lt;&gt;"",$W90&lt;$V90),FALSE())),"Data inconsistente","")))</f>
        <v/>
      </c>
    </row>
    <row r="91" customFormat="false" ht="21.75" hidden="false" customHeight="true" outlineLevel="0" collapsed="false">
      <c r="A91" s="15"/>
      <c r="B91" s="16"/>
      <c r="C91" s="17"/>
      <c r="D91" s="17"/>
      <c r="E91" s="17"/>
      <c r="F91" s="16"/>
      <c r="G91" s="15"/>
      <c r="H91" s="17"/>
      <c r="I91" s="15"/>
      <c r="J91" s="17"/>
      <c r="K91" s="18"/>
      <c r="L91" s="18"/>
      <c r="M91" s="19"/>
      <c r="N91" s="19"/>
      <c r="O91" s="19"/>
      <c r="P91" s="19"/>
      <c r="Q91" s="20"/>
      <c r="R91" s="20"/>
      <c r="S91" s="17"/>
      <c r="T91" s="17"/>
      <c r="U91" s="17"/>
      <c r="V91" s="21"/>
      <c r="W91" s="21"/>
      <c r="X91" s="22" t="str">
        <f aca="false">IF($A91="","",IFERROR(IF(OR($L91="",$L91=0,$K91=""),"",($L91-$K91)/$L91),""))</f>
        <v/>
      </c>
      <c r="Y91" s="23" t="str">
        <f aca="false">IF($A91="","",IFERROR(IF(OR($N91="",$O91="",$P91=""),"",$N91*$O91*$P91),""))</f>
        <v/>
      </c>
      <c r="Z91" s="22" t="str">
        <f aca="false">IF($A91="","",(--($A91&lt;&gt;"")+--($B91&lt;&gt;"")+--($C91&lt;&gt;"")+--($E91&lt;&gt;"")+--($H91&lt;&gt;"")+--($J91&lt;&gt;"")+--($K91&lt;&gt;"")+--($L91&lt;&gt;"")+--($M91&lt;&gt;"")+--($N91&lt;&gt;"")+--($O91&lt;&gt;"")+--($P91&lt;&gt;"")+--($S91&lt;&gt;"")+--($T91&lt;&gt;"")+--($U91&lt;&gt;"")+--($V91&lt;&gt;"")+IF($H91="Com variação",--($I91&lt;&gt;""),0))/(16+IF($H91="Com variação",1,0)))</f>
        <v/>
      </c>
      <c r="AA91" s="24" t="str">
        <f aca="false">IF($A91="","",IF($T91="Inativo","Inativo",IF(AND($Z91=1,$AB91=""),"Pronto para publicar","Revisar")))</f>
        <v/>
      </c>
      <c r="AB91" s="25" t="str">
        <f aca="true">IF($A91="","",_xlfn.TEXTJOIN(" | ",TRUE(),IF(COUNTIF($A$2:$A$201,$A91)&gt;1,"SKU duplicado",""),IF(AND($G91&lt;&gt;"",COUNTIF($G$2:$G$201,$G91)&gt;1),"EAN/GTIN duplicado",""),IF(AND($G91&lt;&gt;"",OR(NOT(OR(LEN($G91)=8,LEN($G91)=12,LEN($G91)=13,LEN($G91)=14)),NOT(IFERROR(ISNUMBER(--$G91),FALSE())))),"EAN/GTIN inválido",""),IF($Z91&lt;1,"Campos obrigatórios incompletos",""),IF(AND($H91="Com variação",$I91=""),"SKU pai ausente",""),IF(AND($I91&lt;&gt;"",$I91=$A91),"SKU pai igual ao SKU",""),IF(AND($I91&lt;&gt;"",$I91&lt;&gt;$A91,COUNTIF($A$2:$A$201,$I91)=0),"SKU pai não localizado",""),IF(AND(ISNUMBER($K91),ISNUMBER($L91),$L91&lt;=$K91),"Preço menor ou igual ao custo",""),IF(AND(ISNUMBER($X91),$X91&lt;Listas_Apoio!$J$3),"Margem abaixo do mínimo",""),IF(AND($T91="Ativo",$U91&lt;&gt;"Aprovada"),"Imagem não aprovada",""),IF(AND($T91&lt;&gt;"Inativo",OR($W91="",IFERROR(TODAY()-$W91&gt;Listas_Apoio!$J$2,FALSE()))),"Revisão pendente",""),IF(OR(AND($V91&lt;&gt;"",NOT(ISNUMBER($V91))),AND($W91&lt;&gt;"",NOT(ISNUMBER($W91))),IFERROR($V91&gt;TODAY(),FALSE()),IFERROR($W91&gt;TODAY(),FALSE()),IFERROR(AND($V91&lt;&gt;"",$W91&lt;&gt;"",$W91&lt;$V91),FALSE())),"Data inconsistente","")))</f>
        <v/>
      </c>
    </row>
    <row r="92" customFormat="false" ht="21.75" hidden="false" customHeight="true" outlineLevel="0" collapsed="false">
      <c r="A92" s="15"/>
      <c r="B92" s="16"/>
      <c r="C92" s="17"/>
      <c r="D92" s="17"/>
      <c r="E92" s="17"/>
      <c r="F92" s="16"/>
      <c r="G92" s="15"/>
      <c r="H92" s="17"/>
      <c r="I92" s="15"/>
      <c r="J92" s="17"/>
      <c r="K92" s="18"/>
      <c r="L92" s="18"/>
      <c r="M92" s="19"/>
      <c r="N92" s="19"/>
      <c r="O92" s="19"/>
      <c r="P92" s="19"/>
      <c r="Q92" s="20"/>
      <c r="R92" s="20"/>
      <c r="S92" s="17"/>
      <c r="T92" s="17"/>
      <c r="U92" s="17"/>
      <c r="V92" s="21"/>
      <c r="W92" s="21"/>
      <c r="X92" s="22" t="str">
        <f aca="false">IF($A92="","",IFERROR(IF(OR($L92="",$L92=0,$K92=""),"",($L92-$K92)/$L92),""))</f>
        <v/>
      </c>
      <c r="Y92" s="23" t="str">
        <f aca="false">IF($A92="","",IFERROR(IF(OR($N92="",$O92="",$P92=""),"",$N92*$O92*$P92),""))</f>
        <v/>
      </c>
      <c r="Z92" s="22" t="str">
        <f aca="false">IF($A92="","",(--($A92&lt;&gt;"")+--($B92&lt;&gt;"")+--($C92&lt;&gt;"")+--($E92&lt;&gt;"")+--($H92&lt;&gt;"")+--($J92&lt;&gt;"")+--($K92&lt;&gt;"")+--($L92&lt;&gt;"")+--($M92&lt;&gt;"")+--($N92&lt;&gt;"")+--($O92&lt;&gt;"")+--($P92&lt;&gt;"")+--($S92&lt;&gt;"")+--($T92&lt;&gt;"")+--($U92&lt;&gt;"")+--($V92&lt;&gt;"")+IF($H92="Com variação",--($I92&lt;&gt;""),0))/(16+IF($H92="Com variação",1,0)))</f>
        <v/>
      </c>
      <c r="AA92" s="24" t="str">
        <f aca="false">IF($A92="","",IF($T92="Inativo","Inativo",IF(AND($Z92=1,$AB92=""),"Pronto para publicar","Revisar")))</f>
        <v/>
      </c>
      <c r="AB92" s="25" t="str">
        <f aca="true">IF($A92="","",_xlfn.TEXTJOIN(" | ",TRUE(),IF(COUNTIF($A$2:$A$201,$A92)&gt;1,"SKU duplicado",""),IF(AND($G92&lt;&gt;"",COUNTIF($G$2:$G$201,$G92)&gt;1),"EAN/GTIN duplicado",""),IF(AND($G92&lt;&gt;"",OR(NOT(OR(LEN($G92)=8,LEN($G92)=12,LEN($G92)=13,LEN($G92)=14)),NOT(IFERROR(ISNUMBER(--$G92),FALSE())))),"EAN/GTIN inválido",""),IF($Z92&lt;1,"Campos obrigatórios incompletos",""),IF(AND($H92="Com variação",$I92=""),"SKU pai ausente",""),IF(AND($I92&lt;&gt;"",$I92=$A92),"SKU pai igual ao SKU",""),IF(AND($I92&lt;&gt;"",$I92&lt;&gt;$A92,COUNTIF($A$2:$A$201,$I92)=0),"SKU pai não localizado",""),IF(AND(ISNUMBER($K92),ISNUMBER($L92),$L92&lt;=$K92),"Preço menor ou igual ao custo",""),IF(AND(ISNUMBER($X92),$X92&lt;Listas_Apoio!$J$3),"Margem abaixo do mínimo",""),IF(AND($T92="Ativo",$U92&lt;&gt;"Aprovada"),"Imagem não aprovada",""),IF(AND($T92&lt;&gt;"Inativo",OR($W92="",IFERROR(TODAY()-$W92&gt;Listas_Apoio!$J$2,FALSE()))),"Revisão pendente",""),IF(OR(AND($V92&lt;&gt;"",NOT(ISNUMBER($V92))),AND($W92&lt;&gt;"",NOT(ISNUMBER($W92))),IFERROR($V92&gt;TODAY(),FALSE()),IFERROR($W92&gt;TODAY(),FALSE()),IFERROR(AND($V92&lt;&gt;"",$W92&lt;&gt;"",$W92&lt;$V92),FALSE())),"Data inconsistente","")))</f>
        <v/>
      </c>
    </row>
    <row r="93" customFormat="false" ht="21.75" hidden="false" customHeight="true" outlineLevel="0" collapsed="false">
      <c r="A93" s="15"/>
      <c r="B93" s="16"/>
      <c r="C93" s="17"/>
      <c r="D93" s="17"/>
      <c r="E93" s="17"/>
      <c r="F93" s="16"/>
      <c r="G93" s="15"/>
      <c r="H93" s="17"/>
      <c r="I93" s="15"/>
      <c r="J93" s="17"/>
      <c r="K93" s="18"/>
      <c r="L93" s="18"/>
      <c r="M93" s="19"/>
      <c r="N93" s="19"/>
      <c r="O93" s="19"/>
      <c r="P93" s="19"/>
      <c r="Q93" s="20"/>
      <c r="R93" s="20"/>
      <c r="S93" s="17"/>
      <c r="T93" s="17"/>
      <c r="U93" s="17"/>
      <c r="V93" s="21"/>
      <c r="W93" s="21"/>
      <c r="X93" s="22" t="str">
        <f aca="false">IF($A93="","",IFERROR(IF(OR($L93="",$L93=0,$K93=""),"",($L93-$K93)/$L93),""))</f>
        <v/>
      </c>
      <c r="Y93" s="23" t="str">
        <f aca="false">IF($A93="","",IFERROR(IF(OR($N93="",$O93="",$P93=""),"",$N93*$O93*$P93),""))</f>
        <v/>
      </c>
      <c r="Z93" s="22" t="str">
        <f aca="false">IF($A93="","",(--($A93&lt;&gt;"")+--($B93&lt;&gt;"")+--($C93&lt;&gt;"")+--($E93&lt;&gt;"")+--($H93&lt;&gt;"")+--($J93&lt;&gt;"")+--($K93&lt;&gt;"")+--($L93&lt;&gt;"")+--($M93&lt;&gt;"")+--($N93&lt;&gt;"")+--($O93&lt;&gt;"")+--($P93&lt;&gt;"")+--($S93&lt;&gt;"")+--($T93&lt;&gt;"")+--($U93&lt;&gt;"")+--($V93&lt;&gt;"")+IF($H93="Com variação",--($I93&lt;&gt;""),0))/(16+IF($H93="Com variação",1,0)))</f>
        <v/>
      </c>
      <c r="AA93" s="24" t="str">
        <f aca="false">IF($A93="","",IF($T93="Inativo","Inativo",IF(AND($Z93=1,$AB93=""),"Pronto para publicar","Revisar")))</f>
        <v/>
      </c>
      <c r="AB93" s="25" t="str">
        <f aca="true">IF($A93="","",_xlfn.TEXTJOIN(" | ",TRUE(),IF(COUNTIF($A$2:$A$201,$A93)&gt;1,"SKU duplicado",""),IF(AND($G93&lt;&gt;"",COUNTIF($G$2:$G$201,$G93)&gt;1),"EAN/GTIN duplicado",""),IF(AND($G93&lt;&gt;"",OR(NOT(OR(LEN($G93)=8,LEN($G93)=12,LEN($G93)=13,LEN($G93)=14)),NOT(IFERROR(ISNUMBER(--$G93),FALSE())))),"EAN/GTIN inválido",""),IF($Z93&lt;1,"Campos obrigatórios incompletos",""),IF(AND($H93="Com variação",$I93=""),"SKU pai ausente",""),IF(AND($I93&lt;&gt;"",$I93=$A93),"SKU pai igual ao SKU",""),IF(AND($I93&lt;&gt;"",$I93&lt;&gt;$A93,COUNTIF($A$2:$A$201,$I93)=0),"SKU pai não localizado",""),IF(AND(ISNUMBER($K93),ISNUMBER($L93),$L93&lt;=$K93),"Preço menor ou igual ao custo",""),IF(AND(ISNUMBER($X93),$X93&lt;Listas_Apoio!$J$3),"Margem abaixo do mínimo",""),IF(AND($T93="Ativo",$U93&lt;&gt;"Aprovada"),"Imagem não aprovada",""),IF(AND($T93&lt;&gt;"Inativo",OR($W93="",IFERROR(TODAY()-$W93&gt;Listas_Apoio!$J$2,FALSE()))),"Revisão pendente",""),IF(OR(AND($V93&lt;&gt;"",NOT(ISNUMBER($V93))),AND($W93&lt;&gt;"",NOT(ISNUMBER($W93))),IFERROR($V93&gt;TODAY(),FALSE()),IFERROR($W93&gt;TODAY(),FALSE()),IFERROR(AND($V93&lt;&gt;"",$W93&lt;&gt;"",$W93&lt;$V93),FALSE())),"Data inconsistente","")))</f>
        <v/>
      </c>
    </row>
    <row r="94" customFormat="false" ht="21.75" hidden="false" customHeight="true" outlineLevel="0" collapsed="false">
      <c r="A94" s="15"/>
      <c r="B94" s="16"/>
      <c r="C94" s="17"/>
      <c r="D94" s="17"/>
      <c r="E94" s="17"/>
      <c r="F94" s="16"/>
      <c r="G94" s="15"/>
      <c r="H94" s="17"/>
      <c r="I94" s="15"/>
      <c r="J94" s="17"/>
      <c r="K94" s="18"/>
      <c r="L94" s="18"/>
      <c r="M94" s="19"/>
      <c r="N94" s="19"/>
      <c r="O94" s="19"/>
      <c r="P94" s="19"/>
      <c r="Q94" s="20"/>
      <c r="R94" s="20"/>
      <c r="S94" s="17"/>
      <c r="T94" s="17"/>
      <c r="U94" s="17"/>
      <c r="V94" s="21"/>
      <c r="W94" s="21"/>
      <c r="X94" s="22" t="str">
        <f aca="false">IF($A94="","",IFERROR(IF(OR($L94="",$L94=0,$K94=""),"",($L94-$K94)/$L94),""))</f>
        <v/>
      </c>
      <c r="Y94" s="23" t="str">
        <f aca="false">IF($A94="","",IFERROR(IF(OR($N94="",$O94="",$P94=""),"",$N94*$O94*$P94),""))</f>
        <v/>
      </c>
      <c r="Z94" s="22" t="str">
        <f aca="false">IF($A94="","",(--($A94&lt;&gt;"")+--($B94&lt;&gt;"")+--($C94&lt;&gt;"")+--($E94&lt;&gt;"")+--($H94&lt;&gt;"")+--($J94&lt;&gt;"")+--($K94&lt;&gt;"")+--($L94&lt;&gt;"")+--($M94&lt;&gt;"")+--($N94&lt;&gt;"")+--($O94&lt;&gt;"")+--($P94&lt;&gt;"")+--($S94&lt;&gt;"")+--($T94&lt;&gt;"")+--($U94&lt;&gt;"")+--($V94&lt;&gt;"")+IF($H94="Com variação",--($I94&lt;&gt;""),0))/(16+IF($H94="Com variação",1,0)))</f>
        <v/>
      </c>
      <c r="AA94" s="24" t="str">
        <f aca="false">IF($A94="","",IF($T94="Inativo","Inativo",IF(AND($Z94=1,$AB94=""),"Pronto para publicar","Revisar")))</f>
        <v/>
      </c>
      <c r="AB94" s="25" t="str">
        <f aca="true">IF($A94="","",_xlfn.TEXTJOIN(" | ",TRUE(),IF(COUNTIF($A$2:$A$201,$A94)&gt;1,"SKU duplicado",""),IF(AND($G94&lt;&gt;"",COUNTIF($G$2:$G$201,$G94)&gt;1),"EAN/GTIN duplicado",""),IF(AND($G94&lt;&gt;"",OR(NOT(OR(LEN($G94)=8,LEN($G94)=12,LEN($G94)=13,LEN($G94)=14)),NOT(IFERROR(ISNUMBER(--$G94),FALSE())))),"EAN/GTIN inválido",""),IF($Z94&lt;1,"Campos obrigatórios incompletos",""),IF(AND($H94="Com variação",$I94=""),"SKU pai ausente",""),IF(AND($I94&lt;&gt;"",$I94=$A94),"SKU pai igual ao SKU",""),IF(AND($I94&lt;&gt;"",$I94&lt;&gt;$A94,COUNTIF($A$2:$A$201,$I94)=0),"SKU pai não localizado",""),IF(AND(ISNUMBER($K94),ISNUMBER($L94),$L94&lt;=$K94),"Preço menor ou igual ao custo",""),IF(AND(ISNUMBER($X94),$X94&lt;Listas_Apoio!$J$3),"Margem abaixo do mínimo",""),IF(AND($T94="Ativo",$U94&lt;&gt;"Aprovada"),"Imagem não aprovada",""),IF(AND($T94&lt;&gt;"Inativo",OR($W94="",IFERROR(TODAY()-$W94&gt;Listas_Apoio!$J$2,FALSE()))),"Revisão pendente",""),IF(OR(AND($V94&lt;&gt;"",NOT(ISNUMBER($V94))),AND($W94&lt;&gt;"",NOT(ISNUMBER($W94))),IFERROR($V94&gt;TODAY(),FALSE()),IFERROR($W94&gt;TODAY(),FALSE()),IFERROR(AND($V94&lt;&gt;"",$W94&lt;&gt;"",$W94&lt;$V94),FALSE())),"Data inconsistente","")))</f>
        <v/>
      </c>
    </row>
    <row r="95" customFormat="false" ht="21.75" hidden="false" customHeight="true" outlineLevel="0" collapsed="false">
      <c r="A95" s="15"/>
      <c r="B95" s="16"/>
      <c r="C95" s="17"/>
      <c r="D95" s="17"/>
      <c r="E95" s="17"/>
      <c r="F95" s="16"/>
      <c r="G95" s="15"/>
      <c r="H95" s="17"/>
      <c r="I95" s="15"/>
      <c r="J95" s="17"/>
      <c r="K95" s="18"/>
      <c r="L95" s="18"/>
      <c r="M95" s="19"/>
      <c r="N95" s="19"/>
      <c r="O95" s="19"/>
      <c r="P95" s="19"/>
      <c r="Q95" s="20"/>
      <c r="R95" s="20"/>
      <c r="S95" s="17"/>
      <c r="T95" s="17"/>
      <c r="U95" s="17"/>
      <c r="V95" s="21"/>
      <c r="W95" s="21"/>
      <c r="X95" s="22" t="str">
        <f aca="false">IF($A95="","",IFERROR(IF(OR($L95="",$L95=0,$K95=""),"",($L95-$K95)/$L95),""))</f>
        <v/>
      </c>
      <c r="Y95" s="23" t="str">
        <f aca="false">IF($A95="","",IFERROR(IF(OR($N95="",$O95="",$P95=""),"",$N95*$O95*$P95),""))</f>
        <v/>
      </c>
      <c r="Z95" s="22" t="str">
        <f aca="false">IF($A95="","",(--($A95&lt;&gt;"")+--($B95&lt;&gt;"")+--($C95&lt;&gt;"")+--($E95&lt;&gt;"")+--($H95&lt;&gt;"")+--($J95&lt;&gt;"")+--($K95&lt;&gt;"")+--($L95&lt;&gt;"")+--($M95&lt;&gt;"")+--($N95&lt;&gt;"")+--($O95&lt;&gt;"")+--($P95&lt;&gt;"")+--($S95&lt;&gt;"")+--($T95&lt;&gt;"")+--($U95&lt;&gt;"")+--($V95&lt;&gt;"")+IF($H95="Com variação",--($I95&lt;&gt;""),0))/(16+IF($H95="Com variação",1,0)))</f>
        <v/>
      </c>
      <c r="AA95" s="24" t="str">
        <f aca="false">IF($A95="","",IF($T95="Inativo","Inativo",IF(AND($Z95=1,$AB95=""),"Pronto para publicar","Revisar")))</f>
        <v/>
      </c>
      <c r="AB95" s="25" t="str">
        <f aca="true">IF($A95="","",_xlfn.TEXTJOIN(" | ",TRUE(),IF(COUNTIF($A$2:$A$201,$A95)&gt;1,"SKU duplicado",""),IF(AND($G95&lt;&gt;"",COUNTIF($G$2:$G$201,$G95)&gt;1),"EAN/GTIN duplicado",""),IF(AND($G95&lt;&gt;"",OR(NOT(OR(LEN($G95)=8,LEN($G95)=12,LEN($G95)=13,LEN($G95)=14)),NOT(IFERROR(ISNUMBER(--$G95),FALSE())))),"EAN/GTIN inválido",""),IF($Z95&lt;1,"Campos obrigatórios incompletos",""),IF(AND($H95="Com variação",$I95=""),"SKU pai ausente",""),IF(AND($I95&lt;&gt;"",$I95=$A95),"SKU pai igual ao SKU",""),IF(AND($I95&lt;&gt;"",$I95&lt;&gt;$A95,COUNTIF($A$2:$A$201,$I95)=0),"SKU pai não localizado",""),IF(AND(ISNUMBER($K95),ISNUMBER($L95),$L95&lt;=$K95),"Preço menor ou igual ao custo",""),IF(AND(ISNUMBER($X95),$X95&lt;Listas_Apoio!$J$3),"Margem abaixo do mínimo",""),IF(AND($T95="Ativo",$U95&lt;&gt;"Aprovada"),"Imagem não aprovada",""),IF(AND($T95&lt;&gt;"Inativo",OR($W95="",IFERROR(TODAY()-$W95&gt;Listas_Apoio!$J$2,FALSE()))),"Revisão pendente",""),IF(OR(AND($V95&lt;&gt;"",NOT(ISNUMBER($V95))),AND($W95&lt;&gt;"",NOT(ISNUMBER($W95))),IFERROR($V95&gt;TODAY(),FALSE()),IFERROR($W95&gt;TODAY(),FALSE()),IFERROR(AND($V95&lt;&gt;"",$W95&lt;&gt;"",$W95&lt;$V95),FALSE())),"Data inconsistente","")))</f>
        <v/>
      </c>
    </row>
    <row r="96" customFormat="false" ht="21.75" hidden="false" customHeight="true" outlineLevel="0" collapsed="false">
      <c r="A96" s="15"/>
      <c r="B96" s="16"/>
      <c r="C96" s="17"/>
      <c r="D96" s="17"/>
      <c r="E96" s="17"/>
      <c r="F96" s="16"/>
      <c r="G96" s="15"/>
      <c r="H96" s="17"/>
      <c r="I96" s="15"/>
      <c r="J96" s="17"/>
      <c r="K96" s="18"/>
      <c r="L96" s="18"/>
      <c r="M96" s="19"/>
      <c r="N96" s="19"/>
      <c r="O96" s="19"/>
      <c r="P96" s="19"/>
      <c r="Q96" s="20"/>
      <c r="R96" s="20"/>
      <c r="S96" s="17"/>
      <c r="T96" s="17"/>
      <c r="U96" s="17"/>
      <c r="V96" s="21"/>
      <c r="W96" s="21"/>
      <c r="X96" s="22" t="str">
        <f aca="false">IF($A96="","",IFERROR(IF(OR($L96="",$L96=0,$K96=""),"",($L96-$K96)/$L96),""))</f>
        <v/>
      </c>
      <c r="Y96" s="23" t="str">
        <f aca="false">IF($A96="","",IFERROR(IF(OR($N96="",$O96="",$P96=""),"",$N96*$O96*$P96),""))</f>
        <v/>
      </c>
      <c r="Z96" s="22" t="str">
        <f aca="false">IF($A96="","",(--($A96&lt;&gt;"")+--($B96&lt;&gt;"")+--($C96&lt;&gt;"")+--($E96&lt;&gt;"")+--($H96&lt;&gt;"")+--($J96&lt;&gt;"")+--($K96&lt;&gt;"")+--($L96&lt;&gt;"")+--($M96&lt;&gt;"")+--($N96&lt;&gt;"")+--($O96&lt;&gt;"")+--($P96&lt;&gt;"")+--($S96&lt;&gt;"")+--($T96&lt;&gt;"")+--($U96&lt;&gt;"")+--($V96&lt;&gt;"")+IF($H96="Com variação",--($I96&lt;&gt;""),0))/(16+IF($H96="Com variação",1,0)))</f>
        <v/>
      </c>
      <c r="AA96" s="24" t="str">
        <f aca="false">IF($A96="","",IF($T96="Inativo","Inativo",IF(AND($Z96=1,$AB96=""),"Pronto para publicar","Revisar")))</f>
        <v/>
      </c>
      <c r="AB96" s="25" t="str">
        <f aca="true">IF($A96="","",_xlfn.TEXTJOIN(" | ",TRUE(),IF(COUNTIF($A$2:$A$201,$A96)&gt;1,"SKU duplicado",""),IF(AND($G96&lt;&gt;"",COUNTIF($G$2:$G$201,$G96)&gt;1),"EAN/GTIN duplicado",""),IF(AND($G96&lt;&gt;"",OR(NOT(OR(LEN($G96)=8,LEN($G96)=12,LEN($G96)=13,LEN($G96)=14)),NOT(IFERROR(ISNUMBER(--$G96),FALSE())))),"EAN/GTIN inválido",""),IF($Z96&lt;1,"Campos obrigatórios incompletos",""),IF(AND($H96="Com variação",$I96=""),"SKU pai ausente",""),IF(AND($I96&lt;&gt;"",$I96=$A96),"SKU pai igual ao SKU",""),IF(AND($I96&lt;&gt;"",$I96&lt;&gt;$A96,COUNTIF($A$2:$A$201,$I96)=0),"SKU pai não localizado",""),IF(AND(ISNUMBER($K96),ISNUMBER($L96),$L96&lt;=$K96),"Preço menor ou igual ao custo",""),IF(AND(ISNUMBER($X96),$X96&lt;Listas_Apoio!$J$3),"Margem abaixo do mínimo",""),IF(AND($T96="Ativo",$U96&lt;&gt;"Aprovada"),"Imagem não aprovada",""),IF(AND($T96&lt;&gt;"Inativo",OR($W96="",IFERROR(TODAY()-$W96&gt;Listas_Apoio!$J$2,FALSE()))),"Revisão pendente",""),IF(OR(AND($V96&lt;&gt;"",NOT(ISNUMBER($V96))),AND($W96&lt;&gt;"",NOT(ISNUMBER($W96))),IFERROR($V96&gt;TODAY(),FALSE()),IFERROR($W96&gt;TODAY(),FALSE()),IFERROR(AND($V96&lt;&gt;"",$W96&lt;&gt;"",$W96&lt;$V96),FALSE())),"Data inconsistente","")))</f>
        <v/>
      </c>
    </row>
    <row r="97" customFormat="false" ht="21.75" hidden="false" customHeight="true" outlineLevel="0" collapsed="false">
      <c r="A97" s="15"/>
      <c r="B97" s="16"/>
      <c r="C97" s="17"/>
      <c r="D97" s="17"/>
      <c r="E97" s="17"/>
      <c r="F97" s="16"/>
      <c r="G97" s="15"/>
      <c r="H97" s="17"/>
      <c r="I97" s="15"/>
      <c r="J97" s="17"/>
      <c r="K97" s="18"/>
      <c r="L97" s="18"/>
      <c r="M97" s="19"/>
      <c r="N97" s="19"/>
      <c r="O97" s="19"/>
      <c r="P97" s="19"/>
      <c r="Q97" s="20"/>
      <c r="R97" s="20"/>
      <c r="S97" s="17"/>
      <c r="T97" s="17"/>
      <c r="U97" s="17"/>
      <c r="V97" s="21"/>
      <c r="W97" s="21"/>
      <c r="X97" s="22" t="str">
        <f aca="false">IF($A97="","",IFERROR(IF(OR($L97="",$L97=0,$K97=""),"",($L97-$K97)/$L97),""))</f>
        <v/>
      </c>
      <c r="Y97" s="23" t="str">
        <f aca="false">IF($A97="","",IFERROR(IF(OR($N97="",$O97="",$P97=""),"",$N97*$O97*$P97),""))</f>
        <v/>
      </c>
      <c r="Z97" s="22" t="str">
        <f aca="false">IF($A97="","",(--($A97&lt;&gt;"")+--($B97&lt;&gt;"")+--($C97&lt;&gt;"")+--($E97&lt;&gt;"")+--($H97&lt;&gt;"")+--($J97&lt;&gt;"")+--($K97&lt;&gt;"")+--($L97&lt;&gt;"")+--($M97&lt;&gt;"")+--($N97&lt;&gt;"")+--($O97&lt;&gt;"")+--($P97&lt;&gt;"")+--($S97&lt;&gt;"")+--($T97&lt;&gt;"")+--($U97&lt;&gt;"")+--($V97&lt;&gt;"")+IF($H97="Com variação",--($I97&lt;&gt;""),0))/(16+IF($H97="Com variação",1,0)))</f>
        <v/>
      </c>
      <c r="AA97" s="24" t="str">
        <f aca="false">IF($A97="","",IF($T97="Inativo","Inativo",IF(AND($Z97=1,$AB97=""),"Pronto para publicar","Revisar")))</f>
        <v/>
      </c>
      <c r="AB97" s="25" t="str">
        <f aca="true">IF($A97="","",_xlfn.TEXTJOIN(" | ",TRUE(),IF(COUNTIF($A$2:$A$201,$A97)&gt;1,"SKU duplicado",""),IF(AND($G97&lt;&gt;"",COUNTIF($G$2:$G$201,$G97)&gt;1),"EAN/GTIN duplicado",""),IF(AND($G97&lt;&gt;"",OR(NOT(OR(LEN($G97)=8,LEN($G97)=12,LEN($G97)=13,LEN($G97)=14)),NOT(IFERROR(ISNUMBER(--$G97),FALSE())))),"EAN/GTIN inválido",""),IF($Z97&lt;1,"Campos obrigatórios incompletos",""),IF(AND($H97="Com variação",$I97=""),"SKU pai ausente",""),IF(AND($I97&lt;&gt;"",$I97=$A97),"SKU pai igual ao SKU",""),IF(AND($I97&lt;&gt;"",$I97&lt;&gt;$A97,COUNTIF($A$2:$A$201,$I97)=0),"SKU pai não localizado",""),IF(AND(ISNUMBER($K97),ISNUMBER($L97),$L97&lt;=$K97),"Preço menor ou igual ao custo",""),IF(AND(ISNUMBER($X97),$X97&lt;Listas_Apoio!$J$3),"Margem abaixo do mínimo",""),IF(AND($T97="Ativo",$U97&lt;&gt;"Aprovada"),"Imagem não aprovada",""),IF(AND($T97&lt;&gt;"Inativo",OR($W97="",IFERROR(TODAY()-$W97&gt;Listas_Apoio!$J$2,FALSE()))),"Revisão pendente",""),IF(OR(AND($V97&lt;&gt;"",NOT(ISNUMBER($V97))),AND($W97&lt;&gt;"",NOT(ISNUMBER($W97))),IFERROR($V97&gt;TODAY(),FALSE()),IFERROR($W97&gt;TODAY(),FALSE()),IFERROR(AND($V97&lt;&gt;"",$W97&lt;&gt;"",$W97&lt;$V97),FALSE())),"Data inconsistente","")))</f>
        <v/>
      </c>
    </row>
    <row r="98" customFormat="false" ht="21.75" hidden="false" customHeight="true" outlineLevel="0" collapsed="false">
      <c r="A98" s="15"/>
      <c r="B98" s="16"/>
      <c r="C98" s="17"/>
      <c r="D98" s="17"/>
      <c r="E98" s="17"/>
      <c r="F98" s="16"/>
      <c r="G98" s="15"/>
      <c r="H98" s="17"/>
      <c r="I98" s="15"/>
      <c r="J98" s="17"/>
      <c r="K98" s="18"/>
      <c r="L98" s="18"/>
      <c r="M98" s="19"/>
      <c r="N98" s="19"/>
      <c r="O98" s="19"/>
      <c r="P98" s="19"/>
      <c r="Q98" s="20"/>
      <c r="R98" s="20"/>
      <c r="S98" s="17"/>
      <c r="T98" s="17"/>
      <c r="U98" s="17"/>
      <c r="V98" s="21"/>
      <c r="W98" s="21"/>
      <c r="X98" s="22" t="str">
        <f aca="false">IF($A98="","",IFERROR(IF(OR($L98="",$L98=0,$K98=""),"",($L98-$K98)/$L98),""))</f>
        <v/>
      </c>
      <c r="Y98" s="23" t="str">
        <f aca="false">IF($A98="","",IFERROR(IF(OR($N98="",$O98="",$P98=""),"",$N98*$O98*$P98),""))</f>
        <v/>
      </c>
      <c r="Z98" s="22" t="str">
        <f aca="false">IF($A98="","",(--($A98&lt;&gt;"")+--($B98&lt;&gt;"")+--($C98&lt;&gt;"")+--($E98&lt;&gt;"")+--($H98&lt;&gt;"")+--($J98&lt;&gt;"")+--($K98&lt;&gt;"")+--($L98&lt;&gt;"")+--($M98&lt;&gt;"")+--($N98&lt;&gt;"")+--($O98&lt;&gt;"")+--($P98&lt;&gt;"")+--($S98&lt;&gt;"")+--($T98&lt;&gt;"")+--($U98&lt;&gt;"")+--($V98&lt;&gt;"")+IF($H98="Com variação",--($I98&lt;&gt;""),0))/(16+IF($H98="Com variação",1,0)))</f>
        <v/>
      </c>
      <c r="AA98" s="24" t="str">
        <f aca="false">IF($A98="","",IF($T98="Inativo","Inativo",IF(AND($Z98=1,$AB98=""),"Pronto para publicar","Revisar")))</f>
        <v/>
      </c>
      <c r="AB98" s="25" t="str">
        <f aca="true">IF($A98="","",_xlfn.TEXTJOIN(" | ",TRUE(),IF(COUNTIF($A$2:$A$201,$A98)&gt;1,"SKU duplicado",""),IF(AND($G98&lt;&gt;"",COUNTIF($G$2:$G$201,$G98)&gt;1),"EAN/GTIN duplicado",""),IF(AND($G98&lt;&gt;"",OR(NOT(OR(LEN($G98)=8,LEN($G98)=12,LEN($G98)=13,LEN($G98)=14)),NOT(IFERROR(ISNUMBER(--$G98),FALSE())))),"EAN/GTIN inválido",""),IF($Z98&lt;1,"Campos obrigatórios incompletos",""),IF(AND($H98="Com variação",$I98=""),"SKU pai ausente",""),IF(AND($I98&lt;&gt;"",$I98=$A98),"SKU pai igual ao SKU",""),IF(AND($I98&lt;&gt;"",$I98&lt;&gt;$A98,COUNTIF($A$2:$A$201,$I98)=0),"SKU pai não localizado",""),IF(AND(ISNUMBER($K98),ISNUMBER($L98),$L98&lt;=$K98),"Preço menor ou igual ao custo",""),IF(AND(ISNUMBER($X98),$X98&lt;Listas_Apoio!$J$3),"Margem abaixo do mínimo",""),IF(AND($T98="Ativo",$U98&lt;&gt;"Aprovada"),"Imagem não aprovada",""),IF(AND($T98&lt;&gt;"Inativo",OR($W98="",IFERROR(TODAY()-$W98&gt;Listas_Apoio!$J$2,FALSE()))),"Revisão pendente",""),IF(OR(AND($V98&lt;&gt;"",NOT(ISNUMBER($V98))),AND($W98&lt;&gt;"",NOT(ISNUMBER($W98))),IFERROR($V98&gt;TODAY(),FALSE()),IFERROR($W98&gt;TODAY(),FALSE()),IFERROR(AND($V98&lt;&gt;"",$W98&lt;&gt;"",$W98&lt;$V98),FALSE())),"Data inconsistente","")))</f>
        <v/>
      </c>
    </row>
    <row r="99" customFormat="false" ht="21.75" hidden="false" customHeight="true" outlineLevel="0" collapsed="false">
      <c r="A99" s="15"/>
      <c r="B99" s="16"/>
      <c r="C99" s="17"/>
      <c r="D99" s="17"/>
      <c r="E99" s="17"/>
      <c r="F99" s="16"/>
      <c r="G99" s="15"/>
      <c r="H99" s="17"/>
      <c r="I99" s="15"/>
      <c r="J99" s="17"/>
      <c r="K99" s="18"/>
      <c r="L99" s="18"/>
      <c r="M99" s="19"/>
      <c r="N99" s="19"/>
      <c r="O99" s="19"/>
      <c r="P99" s="19"/>
      <c r="Q99" s="20"/>
      <c r="R99" s="20"/>
      <c r="S99" s="17"/>
      <c r="T99" s="17"/>
      <c r="U99" s="17"/>
      <c r="V99" s="21"/>
      <c r="W99" s="21"/>
      <c r="X99" s="22" t="str">
        <f aca="false">IF($A99="","",IFERROR(IF(OR($L99="",$L99=0,$K99=""),"",($L99-$K99)/$L99),""))</f>
        <v/>
      </c>
      <c r="Y99" s="23" t="str">
        <f aca="false">IF($A99="","",IFERROR(IF(OR($N99="",$O99="",$P99=""),"",$N99*$O99*$P99),""))</f>
        <v/>
      </c>
      <c r="Z99" s="22" t="str">
        <f aca="false">IF($A99="","",(--($A99&lt;&gt;"")+--($B99&lt;&gt;"")+--($C99&lt;&gt;"")+--($E99&lt;&gt;"")+--($H99&lt;&gt;"")+--($J99&lt;&gt;"")+--($K99&lt;&gt;"")+--($L99&lt;&gt;"")+--($M99&lt;&gt;"")+--($N99&lt;&gt;"")+--($O99&lt;&gt;"")+--($P99&lt;&gt;"")+--($S99&lt;&gt;"")+--($T99&lt;&gt;"")+--($U99&lt;&gt;"")+--($V99&lt;&gt;"")+IF($H99="Com variação",--($I99&lt;&gt;""),0))/(16+IF($H99="Com variação",1,0)))</f>
        <v/>
      </c>
      <c r="AA99" s="24" t="str">
        <f aca="false">IF($A99="","",IF($T99="Inativo","Inativo",IF(AND($Z99=1,$AB99=""),"Pronto para publicar","Revisar")))</f>
        <v/>
      </c>
      <c r="AB99" s="25" t="str">
        <f aca="true">IF($A99="","",_xlfn.TEXTJOIN(" | ",TRUE(),IF(COUNTIF($A$2:$A$201,$A99)&gt;1,"SKU duplicado",""),IF(AND($G99&lt;&gt;"",COUNTIF($G$2:$G$201,$G99)&gt;1),"EAN/GTIN duplicado",""),IF(AND($G99&lt;&gt;"",OR(NOT(OR(LEN($G99)=8,LEN($G99)=12,LEN($G99)=13,LEN($G99)=14)),NOT(IFERROR(ISNUMBER(--$G99),FALSE())))),"EAN/GTIN inválido",""),IF($Z99&lt;1,"Campos obrigatórios incompletos",""),IF(AND($H99="Com variação",$I99=""),"SKU pai ausente",""),IF(AND($I99&lt;&gt;"",$I99=$A99),"SKU pai igual ao SKU",""),IF(AND($I99&lt;&gt;"",$I99&lt;&gt;$A99,COUNTIF($A$2:$A$201,$I99)=0),"SKU pai não localizado",""),IF(AND(ISNUMBER($K99),ISNUMBER($L99),$L99&lt;=$K99),"Preço menor ou igual ao custo",""),IF(AND(ISNUMBER($X99),$X99&lt;Listas_Apoio!$J$3),"Margem abaixo do mínimo",""),IF(AND($T99="Ativo",$U99&lt;&gt;"Aprovada"),"Imagem não aprovada",""),IF(AND($T99&lt;&gt;"Inativo",OR($W99="",IFERROR(TODAY()-$W99&gt;Listas_Apoio!$J$2,FALSE()))),"Revisão pendente",""),IF(OR(AND($V99&lt;&gt;"",NOT(ISNUMBER($V99))),AND($W99&lt;&gt;"",NOT(ISNUMBER($W99))),IFERROR($V99&gt;TODAY(),FALSE()),IFERROR($W99&gt;TODAY(),FALSE()),IFERROR(AND($V99&lt;&gt;"",$W99&lt;&gt;"",$W99&lt;$V99),FALSE())),"Data inconsistente","")))</f>
        <v/>
      </c>
    </row>
    <row r="100" customFormat="false" ht="21.75" hidden="false" customHeight="true" outlineLevel="0" collapsed="false">
      <c r="A100" s="15"/>
      <c r="B100" s="16"/>
      <c r="C100" s="17"/>
      <c r="D100" s="17"/>
      <c r="E100" s="17"/>
      <c r="F100" s="16"/>
      <c r="G100" s="15"/>
      <c r="H100" s="17"/>
      <c r="I100" s="15"/>
      <c r="J100" s="17"/>
      <c r="K100" s="18"/>
      <c r="L100" s="18"/>
      <c r="M100" s="19"/>
      <c r="N100" s="19"/>
      <c r="O100" s="19"/>
      <c r="P100" s="19"/>
      <c r="Q100" s="20"/>
      <c r="R100" s="20"/>
      <c r="S100" s="17"/>
      <c r="T100" s="17"/>
      <c r="U100" s="17"/>
      <c r="V100" s="21"/>
      <c r="W100" s="21"/>
      <c r="X100" s="22" t="str">
        <f aca="false">IF($A100="","",IFERROR(IF(OR($L100="",$L100=0,$K100=""),"",($L100-$K100)/$L100),""))</f>
        <v/>
      </c>
      <c r="Y100" s="23" t="str">
        <f aca="false">IF($A100="","",IFERROR(IF(OR($N100="",$O100="",$P100=""),"",$N100*$O100*$P100),""))</f>
        <v/>
      </c>
      <c r="Z100" s="22" t="str">
        <f aca="false">IF($A100="","",(--($A100&lt;&gt;"")+--($B100&lt;&gt;"")+--($C100&lt;&gt;"")+--($E100&lt;&gt;"")+--($H100&lt;&gt;"")+--($J100&lt;&gt;"")+--($K100&lt;&gt;"")+--($L100&lt;&gt;"")+--($M100&lt;&gt;"")+--($N100&lt;&gt;"")+--($O100&lt;&gt;"")+--($P100&lt;&gt;"")+--($S100&lt;&gt;"")+--($T100&lt;&gt;"")+--($U100&lt;&gt;"")+--($V100&lt;&gt;"")+IF($H100="Com variação",--($I100&lt;&gt;""),0))/(16+IF($H100="Com variação",1,0)))</f>
        <v/>
      </c>
      <c r="AA100" s="24" t="str">
        <f aca="false">IF($A100="","",IF($T100="Inativo","Inativo",IF(AND($Z100=1,$AB100=""),"Pronto para publicar","Revisar")))</f>
        <v/>
      </c>
      <c r="AB100" s="25" t="str">
        <f aca="true">IF($A100="","",_xlfn.TEXTJOIN(" | ",TRUE(),IF(COUNTIF($A$2:$A$201,$A100)&gt;1,"SKU duplicado",""),IF(AND($G100&lt;&gt;"",COUNTIF($G$2:$G$201,$G100)&gt;1),"EAN/GTIN duplicado",""),IF(AND($G100&lt;&gt;"",OR(NOT(OR(LEN($G100)=8,LEN($G100)=12,LEN($G100)=13,LEN($G100)=14)),NOT(IFERROR(ISNUMBER(--$G100),FALSE())))),"EAN/GTIN inválido",""),IF($Z100&lt;1,"Campos obrigatórios incompletos",""),IF(AND($H100="Com variação",$I100=""),"SKU pai ausente",""),IF(AND($I100&lt;&gt;"",$I100=$A100),"SKU pai igual ao SKU",""),IF(AND($I100&lt;&gt;"",$I100&lt;&gt;$A100,COUNTIF($A$2:$A$201,$I100)=0),"SKU pai não localizado",""),IF(AND(ISNUMBER($K100),ISNUMBER($L100),$L100&lt;=$K100),"Preço menor ou igual ao custo",""),IF(AND(ISNUMBER($X100),$X100&lt;Listas_Apoio!$J$3),"Margem abaixo do mínimo",""),IF(AND($T100="Ativo",$U100&lt;&gt;"Aprovada"),"Imagem não aprovada",""),IF(AND($T100&lt;&gt;"Inativo",OR($W100="",IFERROR(TODAY()-$W100&gt;Listas_Apoio!$J$2,FALSE()))),"Revisão pendente",""),IF(OR(AND($V100&lt;&gt;"",NOT(ISNUMBER($V100))),AND($W100&lt;&gt;"",NOT(ISNUMBER($W100))),IFERROR($V100&gt;TODAY(),FALSE()),IFERROR($W100&gt;TODAY(),FALSE()),IFERROR(AND($V100&lt;&gt;"",$W100&lt;&gt;"",$W100&lt;$V100),FALSE())),"Data inconsistente","")))</f>
        <v/>
      </c>
    </row>
    <row r="101" customFormat="false" ht="21.75" hidden="false" customHeight="true" outlineLevel="0" collapsed="false">
      <c r="A101" s="15"/>
      <c r="B101" s="16"/>
      <c r="C101" s="17"/>
      <c r="D101" s="17"/>
      <c r="E101" s="17"/>
      <c r="F101" s="16"/>
      <c r="G101" s="15"/>
      <c r="H101" s="17"/>
      <c r="I101" s="15"/>
      <c r="J101" s="17"/>
      <c r="K101" s="18"/>
      <c r="L101" s="18"/>
      <c r="M101" s="19"/>
      <c r="N101" s="19"/>
      <c r="O101" s="19"/>
      <c r="P101" s="19"/>
      <c r="Q101" s="20"/>
      <c r="R101" s="20"/>
      <c r="S101" s="17"/>
      <c r="T101" s="17"/>
      <c r="U101" s="17"/>
      <c r="V101" s="21"/>
      <c r="W101" s="21"/>
      <c r="X101" s="22" t="str">
        <f aca="false">IF($A101="","",IFERROR(IF(OR($L101="",$L101=0,$K101=""),"",($L101-$K101)/$L101),""))</f>
        <v/>
      </c>
      <c r="Y101" s="23" t="str">
        <f aca="false">IF($A101="","",IFERROR(IF(OR($N101="",$O101="",$P101=""),"",$N101*$O101*$P101),""))</f>
        <v/>
      </c>
      <c r="Z101" s="22" t="str">
        <f aca="false">IF($A101="","",(--($A101&lt;&gt;"")+--($B101&lt;&gt;"")+--($C101&lt;&gt;"")+--($E101&lt;&gt;"")+--($H101&lt;&gt;"")+--($J101&lt;&gt;"")+--($K101&lt;&gt;"")+--($L101&lt;&gt;"")+--($M101&lt;&gt;"")+--($N101&lt;&gt;"")+--($O101&lt;&gt;"")+--($P101&lt;&gt;"")+--($S101&lt;&gt;"")+--($T101&lt;&gt;"")+--($U101&lt;&gt;"")+--($V101&lt;&gt;"")+IF($H101="Com variação",--($I101&lt;&gt;""),0))/(16+IF($H101="Com variação",1,0)))</f>
        <v/>
      </c>
      <c r="AA101" s="24" t="str">
        <f aca="false">IF($A101="","",IF($T101="Inativo","Inativo",IF(AND($Z101=1,$AB101=""),"Pronto para publicar","Revisar")))</f>
        <v/>
      </c>
      <c r="AB101" s="25" t="str">
        <f aca="true">IF($A101="","",_xlfn.TEXTJOIN(" | ",TRUE(),IF(COUNTIF($A$2:$A$201,$A101)&gt;1,"SKU duplicado",""),IF(AND($G101&lt;&gt;"",COUNTIF($G$2:$G$201,$G101)&gt;1),"EAN/GTIN duplicado",""),IF(AND($G101&lt;&gt;"",OR(NOT(OR(LEN($G101)=8,LEN($G101)=12,LEN($G101)=13,LEN($G101)=14)),NOT(IFERROR(ISNUMBER(--$G101),FALSE())))),"EAN/GTIN inválido",""),IF($Z101&lt;1,"Campos obrigatórios incompletos",""),IF(AND($H101="Com variação",$I101=""),"SKU pai ausente",""),IF(AND($I101&lt;&gt;"",$I101=$A101),"SKU pai igual ao SKU",""),IF(AND($I101&lt;&gt;"",$I101&lt;&gt;$A101,COUNTIF($A$2:$A$201,$I101)=0),"SKU pai não localizado",""),IF(AND(ISNUMBER($K101),ISNUMBER($L101),$L101&lt;=$K101),"Preço menor ou igual ao custo",""),IF(AND(ISNUMBER($X101),$X101&lt;Listas_Apoio!$J$3),"Margem abaixo do mínimo",""),IF(AND($T101="Ativo",$U101&lt;&gt;"Aprovada"),"Imagem não aprovada",""),IF(AND($T101&lt;&gt;"Inativo",OR($W101="",IFERROR(TODAY()-$W101&gt;Listas_Apoio!$J$2,FALSE()))),"Revisão pendente",""),IF(OR(AND($V101&lt;&gt;"",NOT(ISNUMBER($V101))),AND($W101&lt;&gt;"",NOT(ISNUMBER($W101))),IFERROR($V101&gt;TODAY(),FALSE()),IFERROR($W101&gt;TODAY(),FALSE()),IFERROR(AND($V101&lt;&gt;"",$W101&lt;&gt;"",$W101&lt;$V101),FALSE())),"Data inconsistente","")))</f>
        <v/>
      </c>
    </row>
    <row r="102" customFormat="false" ht="21.75" hidden="false" customHeight="true" outlineLevel="0" collapsed="false">
      <c r="A102" s="15"/>
      <c r="B102" s="16"/>
      <c r="C102" s="17"/>
      <c r="D102" s="17"/>
      <c r="E102" s="17"/>
      <c r="F102" s="16"/>
      <c r="G102" s="15"/>
      <c r="H102" s="17"/>
      <c r="I102" s="15"/>
      <c r="J102" s="17"/>
      <c r="K102" s="18"/>
      <c r="L102" s="18"/>
      <c r="M102" s="19"/>
      <c r="N102" s="19"/>
      <c r="O102" s="19"/>
      <c r="P102" s="19"/>
      <c r="Q102" s="20"/>
      <c r="R102" s="20"/>
      <c r="S102" s="17"/>
      <c r="T102" s="17"/>
      <c r="U102" s="17"/>
      <c r="V102" s="21"/>
      <c r="W102" s="21"/>
      <c r="X102" s="22" t="str">
        <f aca="false">IF($A102="","",IFERROR(IF(OR($L102="",$L102=0,$K102=""),"",($L102-$K102)/$L102),""))</f>
        <v/>
      </c>
      <c r="Y102" s="23" t="str">
        <f aca="false">IF($A102="","",IFERROR(IF(OR($N102="",$O102="",$P102=""),"",$N102*$O102*$P102),""))</f>
        <v/>
      </c>
      <c r="Z102" s="22" t="str">
        <f aca="false">IF($A102="","",(--($A102&lt;&gt;"")+--($B102&lt;&gt;"")+--($C102&lt;&gt;"")+--($E102&lt;&gt;"")+--($H102&lt;&gt;"")+--($J102&lt;&gt;"")+--($K102&lt;&gt;"")+--($L102&lt;&gt;"")+--($M102&lt;&gt;"")+--($N102&lt;&gt;"")+--($O102&lt;&gt;"")+--($P102&lt;&gt;"")+--($S102&lt;&gt;"")+--($T102&lt;&gt;"")+--($U102&lt;&gt;"")+--($V102&lt;&gt;"")+IF($H102="Com variação",--($I102&lt;&gt;""),0))/(16+IF($H102="Com variação",1,0)))</f>
        <v/>
      </c>
      <c r="AA102" s="24" t="str">
        <f aca="false">IF($A102="","",IF($T102="Inativo","Inativo",IF(AND($Z102=1,$AB102=""),"Pronto para publicar","Revisar")))</f>
        <v/>
      </c>
      <c r="AB102" s="25" t="str">
        <f aca="true">IF($A102="","",_xlfn.TEXTJOIN(" | ",TRUE(),IF(COUNTIF($A$2:$A$201,$A102)&gt;1,"SKU duplicado",""),IF(AND($G102&lt;&gt;"",COUNTIF($G$2:$G$201,$G102)&gt;1),"EAN/GTIN duplicado",""),IF(AND($G102&lt;&gt;"",OR(NOT(OR(LEN($G102)=8,LEN($G102)=12,LEN($G102)=13,LEN($G102)=14)),NOT(IFERROR(ISNUMBER(--$G102),FALSE())))),"EAN/GTIN inválido",""),IF($Z102&lt;1,"Campos obrigatórios incompletos",""),IF(AND($H102="Com variação",$I102=""),"SKU pai ausente",""),IF(AND($I102&lt;&gt;"",$I102=$A102),"SKU pai igual ao SKU",""),IF(AND($I102&lt;&gt;"",$I102&lt;&gt;$A102,COUNTIF($A$2:$A$201,$I102)=0),"SKU pai não localizado",""),IF(AND(ISNUMBER($K102),ISNUMBER($L102),$L102&lt;=$K102),"Preço menor ou igual ao custo",""),IF(AND(ISNUMBER($X102),$X102&lt;Listas_Apoio!$J$3),"Margem abaixo do mínimo",""),IF(AND($T102="Ativo",$U102&lt;&gt;"Aprovada"),"Imagem não aprovada",""),IF(AND($T102&lt;&gt;"Inativo",OR($W102="",IFERROR(TODAY()-$W102&gt;Listas_Apoio!$J$2,FALSE()))),"Revisão pendente",""),IF(OR(AND($V102&lt;&gt;"",NOT(ISNUMBER($V102))),AND($W102&lt;&gt;"",NOT(ISNUMBER($W102))),IFERROR($V102&gt;TODAY(),FALSE()),IFERROR($W102&gt;TODAY(),FALSE()),IFERROR(AND($V102&lt;&gt;"",$W102&lt;&gt;"",$W102&lt;$V102),FALSE())),"Data inconsistente","")))</f>
        <v/>
      </c>
    </row>
    <row r="103" customFormat="false" ht="21.75" hidden="false" customHeight="true" outlineLevel="0" collapsed="false">
      <c r="A103" s="15"/>
      <c r="B103" s="16"/>
      <c r="C103" s="17"/>
      <c r="D103" s="17"/>
      <c r="E103" s="17"/>
      <c r="F103" s="16"/>
      <c r="G103" s="15"/>
      <c r="H103" s="17"/>
      <c r="I103" s="15"/>
      <c r="J103" s="17"/>
      <c r="K103" s="18"/>
      <c r="L103" s="18"/>
      <c r="M103" s="19"/>
      <c r="N103" s="19"/>
      <c r="O103" s="19"/>
      <c r="P103" s="19"/>
      <c r="Q103" s="20"/>
      <c r="R103" s="20"/>
      <c r="S103" s="17"/>
      <c r="T103" s="17"/>
      <c r="U103" s="17"/>
      <c r="V103" s="21"/>
      <c r="W103" s="21"/>
      <c r="X103" s="22" t="str">
        <f aca="false">IF($A103="","",IFERROR(IF(OR($L103="",$L103=0,$K103=""),"",($L103-$K103)/$L103),""))</f>
        <v/>
      </c>
      <c r="Y103" s="23" t="str">
        <f aca="false">IF($A103="","",IFERROR(IF(OR($N103="",$O103="",$P103=""),"",$N103*$O103*$P103),""))</f>
        <v/>
      </c>
      <c r="Z103" s="22" t="str">
        <f aca="false">IF($A103="","",(--($A103&lt;&gt;"")+--($B103&lt;&gt;"")+--($C103&lt;&gt;"")+--($E103&lt;&gt;"")+--($H103&lt;&gt;"")+--($J103&lt;&gt;"")+--($K103&lt;&gt;"")+--($L103&lt;&gt;"")+--($M103&lt;&gt;"")+--($N103&lt;&gt;"")+--($O103&lt;&gt;"")+--($P103&lt;&gt;"")+--($S103&lt;&gt;"")+--($T103&lt;&gt;"")+--($U103&lt;&gt;"")+--($V103&lt;&gt;"")+IF($H103="Com variação",--($I103&lt;&gt;""),0))/(16+IF($H103="Com variação",1,0)))</f>
        <v/>
      </c>
      <c r="AA103" s="24" t="str">
        <f aca="false">IF($A103="","",IF($T103="Inativo","Inativo",IF(AND($Z103=1,$AB103=""),"Pronto para publicar","Revisar")))</f>
        <v/>
      </c>
      <c r="AB103" s="25" t="str">
        <f aca="true">IF($A103="","",_xlfn.TEXTJOIN(" | ",TRUE(),IF(COUNTIF($A$2:$A$201,$A103)&gt;1,"SKU duplicado",""),IF(AND($G103&lt;&gt;"",COUNTIF($G$2:$G$201,$G103)&gt;1),"EAN/GTIN duplicado",""),IF(AND($G103&lt;&gt;"",OR(NOT(OR(LEN($G103)=8,LEN($G103)=12,LEN($G103)=13,LEN($G103)=14)),NOT(IFERROR(ISNUMBER(--$G103),FALSE())))),"EAN/GTIN inválido",""),IF($Z103&lt;1,"Campos obrigatórios incompletos",""),IF(AND($H103="Com variação",$I103=""),"SKU pai ausente",""),IF(AND($I103&lt;&gt;"",$I103=$A103),"SKU pai igual ao SKU",""),IF(AND($I103&lt;&gt;"",$I103&lt;&gt;$A103,COUNTIF($A$2:$A$201,$I103)=0),"SKU pai não localizado",""),IF(AND(ISNUMBER($K103),ISNUMBER($L103),$L103&lt;=$K103),"Preço menor ou igual ao custo",""),IF(AND(ISNUMBER($X103),$X103&lt;Listas_Apoio!$J$3),"Margem abaixo do mínimo",""),IF(AND($T103="Ativo",$U103&lt;&gt;"Aprovada"),"Imagem não aprovada",""),IF(AND($T103&lt;&gt;"Inativo",OR($W103="",IFERROR(TODAY()-$W103&gt;Listas_Apoio!$J$2,FALSE()))),"Revisão pendente",""),IF(OR(AND($V103&lt;&gt;"",NOT(ISNUMBER($V103))),AND($W103&lt;&gt;"",NOT(ISNUMBER($W103))),IFERROR($V103&gt;TODAY(),FALSE()),IFERROR($W103&gt;TODAY(),FALSE()),IFERROR(AND($V103&lt;&gt;"",$W103&lt;&gt;"",$W103&lt;$V103),FALSE())),"Data inconsistente","")))</f>
        <v/>
      </c>
    </row>
    <row r="104" customFormat="false" ht="21.75" hidden="false" customHeight="true" outlineLevel="0" collapsed="false">
      <c r="A104" s="15"/>
      <c r="B104" s="16"/>
      <c r="C104" s="17"/>
      <c r="D104" s="17"/>
      <c r="E104" s="17"/>
      <c r="F104" s="16"/>
      <c r="G104" s="15"/>
      <c r="H104" s="17"/>
      <c r="I104" s="15"/>
      <c r="J104" s="17"/>
      <c r="K104" s="18"/>
      <c r="L104" s="18"/>
      <c r="M104" s="19"/>
      <c r="N104" s="19"/>
      <c r="O104" s="19"/>
      <c r="P104" s="19"/>
      <c r="Q104" s="20"/>
      <c r="R104" s="20"/>
      <c r="S104" s="17"/>
      <c r="T104" s="17"/>
      <c r="U104" s="17"/>
      <c r="V104" s="21"/>
      <c r="W104" s="21"/>
      <c r="X104" s="22" t="str">
        <f aca="false">IF($A104="","",IFERROR(IF(OR($L104="",$L104=0,$K104=""),"",($L104-$K104)/$L104),""))</f>
        <v/>
      </c>
      <c r="Y104" s="23" t="str">
        <f aca="false">IF($A104="","",IFERROR(IF(OR($N104="",$O104="",$P104=""),"",$N104*$O104*$P104),""))</f>
        <v/>
      </c>
      <c r="Z104" s="22" t="str">
        <f aca="false">IF($A104="","",(--($A104&lt;&gt;"")+--($B104&lt;&gt;"")+--($C104&lt;&gt;"")+--($E104&lt;&gt;"")+--($H104&lt;&gt;"")+--($J104&lt;&gt;"")+--($K104&lt;&gt;"")+--($L104&lt;&gt;"")+--($M104&lt;&gt;"")+--($N104&lt;&gt;"")+--($O104&lt;&gt;"")+--($P104&lt;&gt;"")+--($S104&lt;&gt;"")+--($T104&lt;&gt;"")+--($U104&lt;&gt;"")+--($V104&lt;&gt;"")+IF($H104="Com variação",--($I104&lt;&gt;""),0))/(16+IF($H104="Com variação",1,0)))</f>
        <v/>
      </c>
      <c r="AA104" s="24" t="str">
        <f aca="false">IF($A104="","",IF($T104="Inativo","Inativo",IF(AND($Z104=1,$AB104=""),"Pronto para publicar","Revisar")))</f>
        <v/>
      </c>
      <c r="AB104" s="25" t="str">
        <f aca="true">IF($A104="","",_xlfn.TEXTJOIN(" | ",TRUE(),IF(COUNTIF($A$2:$A$201,$A104)&gt;1,"SKU duplicado",""),IF(AND($G104&lt;&gt;"",COUNTIF($G$2:$G$201,$G104)&gt;1),"EAN/GTIN duplicado",""),IF(AND($G104&lt;&gt;"",OR(NOT(OR(LEN($G104)=8,LEN($G104)=12,LEN($G104)=13,LEN($G104)=14)),NOT(IFERROR(ISNUMBER(--$G104),FALSE())))),"EAN/GTIN inválido",""),IF($Z104&lt;1,"Campos obrigatórios incompletos",""),IF(AND($H104="Com variação",$I104=""),"SKU pai ausente",""),IF(AND($I104&lt;&gt;"",$I104=$A104),"SKU pai igual ao SKU",""),IF(AND($I104&lt;&gt;"",$I104&lt;&gt;$A104,COUNTIF($A$2:$A$201,$I104)=0),"SKU pai não localizado",""),IF(AND(ISNUMBER($K104),ISNUMBER($L104),$L104&lt;=$K104),"Preço menor ou igual ao custo",""),IF(AND(ISNUMBER($X104),$X104&lt;Listas_Apoio!$J$3),"Margem abaixo do mínimo",""),IF(AND($T104="Ativo",$U104&lt;&gt;"Aprovada"),"Imagem não aprovada",""),IF(AND($T104&lt;&gt;"Inativo",OR($W104="",IFERROR(TODAY()-$W104&gt;Listas_Apoio!$J$2,FALSE()))),"Revisão pendente",""),IF(OR(AND($V104&lt;&gt;"",NOT(ISNUMBER($V104))),AND($W104&lt;&gt;"",NOT(ISNUMBER($W104))),IFERROR($V104&gt;TODAY(),FALSE()),IFERROR($W104&gt;TODAY(),FALSE()),IFERROR(AND($V104&lt;&gt;"",$W104&lt;&gt;"",$W104&lt;$V104),FALSE())),"Data inconsistente","")))</f>
        <v/>
      </c>
    </row>
    <row r="105" customFormat="false" ht="21.75" hidden="false" customHeight="true" outlineLevel="0" collapsed="false">
      <c r="A105" s="15"/>
      <c r="B105" s="16"/>
      <c r="C105" s="17"/>
      <c r="D105" s="17"/>
      <c r="E105" s="17"/>
      <c r="F105" s="16"/>
      <c r="G105" s="15"/>
      <c r="H105" s="17"/>
      <c r="I105" s="15"/>
      <c r="J105" s="17"/>
      <c r="K105" s="18"/>
      <c r="L105" s="18"/>
      <c r="M105" s="19"/>
      <c r="N105" s="19"/>
      <c r="O105" s="19"/>
      <c r="P105" s="19"/>
      <c r="Q105" s="20"/>
      <c r="R105" s="20"/>
      <c r="S105" s="17"/>
      <c r="T105" s="17"/>
      <c r="U105" s="17"/>
      <c r="V105" s="21"/>
      <c r="W105" s="21"/>
      <c r="X105" s="22" t="str">
        <f aca="false">IF($A105="","",IFERROR(IF(OR($L105="",$L105=0,$K105=""),"",($L105-$K105)/$L105),""))</f>
        <v/>
      </c>
      <c r="Y105" s="23" t="str">
        <f aca="false">IF($A105="","",IFERROR(IF(OR($N105="",$O105="",$P105=""),"",$N105*$O105*$P105),""))</f>
        <v/>
      </c>
      <c r="Z105" s="22" t="str">
        <f aca="false">IF($A105="","",(--($A105&lt;&gt;"")+--($B105&lt;&gt;"")+--($C105&lt;&gt;"")+--($E105&lt;&gt;"")+--($H105&lt;&gt;"")+--($J105&lt;&gt;"")+--($K105&lt;&gt;"")+--($L105&lt;&gt;"")+--($M105&lt;&gt;"")+--($N105&lt;&gt;"")+--($O105&lt;&gt;"")+--($P105&lt;&gt;"")+--($S105&lt;&gt;"")+--($T105&lt;&gt;"")+--($U105&lt;&gt;"")+--($V105&lt;&gt;"")+IF($H105="Com variação",--($I105&lt;&gt;""),0))/(16+IF($H105="Com variação",1,0)))</f>
        <v/>
      </c>
      <c r="AA105" s="24" t="str">
        <f aca="false">IF($A105="","",IF($T105="Inativo","Inativo",IF(AND($Z105=1,$AB105=""),"Pronto para publicar","Revisar")))</f>
        <v/>
      </c>
      <c r="AB105" s="25" t="str">
        <f aca="true">IF($A105="","",_xlfn.TEXTJOIN(" | ",TRUE(),IF(COUNTIF($A$2:$A$201,$A105)&gt;1,"SKU duplicado",""),IF(AND($G105&lt;&gt;"",COUNTIF($G$2:$G$201,$G105)&gt;1),"EAN/GTIN duplicado",""),IF(AND($G105&lt;&gt;"",OR(NOT(OR(LEN($G105)=8,LEN($G105)=12,LEN($G105)=13,LEN($G105)=14)),NOT(IFERROR(ISNUMBER(--$G105),FALSE())))),"EAN/GTIN inválido",""),IF($Z105&lt;1,"Campos obrigatórios incompletos",""),IF(AND($H105="Com variação",$I105=""),"SKU pai ausente",""),IF(AND($I105&lt;&gt;"",$I105=$A105),"SKU pai igual ao SKU",""),IF(AND($I105&lt;&gt;"",$I105&lt;&gt;$A105,COUNTIF($A$2:$A$201,$I105)=0),"SKU pai não localizado",""),IF(AND(ISNUMBER($K105),ISNUMBER($L105),$L105&lt;=$K105),"Preço menor ou igual ao custo",""),IF(AND(ISNUMBER($X105),$X105&lt;Listas_Apoio!$J$3),"Margem abaixo do mínimo",""),IF(AND($T105="Ativo",$U105&lt;&gt;"Aprovada"),"Imagem não aprovada",""),IF(AND($T105&lt;&gt;"Inativo",OR($W105="",IFERROR(TODAY()-$W105&gt;Listas_Apoio!$J$2,FALSE()))),"Revisão pendente",""),IF(OR(AND($V105&lt;&gt;"",NOT(ISNUMBER($V105))),AND($W105&lt;&gt;"",NOT(ISNUMBER($W105))),IFERROR($V105&gt;TODAY(),FALSE()),IFERROR($W105&gt;TODAY(),FALSE()),IFERROR(AND($V105&lt;&gt;"",$W105&lt;&gt;"",$W105&lt;$V105),FALSE())),"Data inconsistente","")))</f>
        <v/>
      </c>
    </row>
    <row r="106" customFormat="false" ht="21.75" hidden="false" customHeight="true" outlineLevel="0" collapsed="false">
      <c r="A106" s="15"/>
      <c r="B106" s="16"/>
      <c r="C106" s="17"/>
      <c r="D106" s="17"/>
      <c r="E106" s="17"/>
      <c r="F106" s="16"/>
      <c r="G106" s="15"/>
      <c r="H106" s="17"/>
      <c r="I106" s="15"/>
      <c r="J106" s="17"/>
      <c r="K106" s="18"/>
      <c r="L106" s="18"/>
      <c r="M106" s="19"/>
      <c r="N106" s="19"/>
      <c r="O106" s="19"/>
      <c r="P106" s="19"/>
      <c r="Q106" s="20"/>
      <c r="R106" s="20"/>
      <c r="S106" s="17"/>
      <c r="T106" s="17"/>
      <c r="U106" s="17"/>
      <c r="V106" s="21"/>
      <c r="W106" s="21"/>
      <c r="X106" s="22" t="str">
        <f aca="false">IF($A106="","",IFERROR(IF(OR($L106="",$L106=0,$K106=""),"",($L106-$K106)/$L106),""))</f>
        <v/>
      </c>
      <c r="Y106" s="23" t="str">
        <f aca="false">IF($A106="","",IFERROR(IF(OR($N106="",$O106="",$P106=""),"",$N106*$O106*$P106),""))</f>
        <v/>
      </c>
      <c r="Z106" s="22" t="str">
        <f aca="false">IF($A106="","",(--($A106&lt;&gt;"")+--($B106&lt;&gt;"")+--($C106&lt;&gt;"")+--($E106&lt;&gt;"")+--($H106&lt;&gt;"")+--($J106&lt;&gt;"")+--($K106&lt;&gt;"")+--($L106&lt;&gt;"")+--($M106&lt;&gt;"")+--($N106&lt;&gt;"")+--($O106&lt;&gt;"")+--($P106&lt;&gt;"")+--($S106&lt;&gt;"")+--($T106&lt;&gt;"")+--($U106&lt;&gt;"")+--($V106&lt;&gt;"")+IF($H106="Com variação",--($I106&lt;&gt;""),0))/(16+IF($H106="Com variação",1,0)))</f>
        <v/>
      </c>
      <c r="AA106" s="24" t="str">
        <f aca="false">IF($A106="","",IF($T106="Inativo","Inativo",IF(AND($Z106=1,$AB106=""),"Pronto para publicar","Revisar")))</f>
        <v/>
      </c>
      <c r="AB106" s="25" t="str">
        <f aca="true">IF($A106="","",_xlfn.TEXTJOIN(" | ",TRUE(),IF(COUNTIF($A$2:$A$201,$A106)&gt;1,"SKU duplicado",""),IF(AND($G106&lt;&gt;"",COUNTIF($G$2:$G$201,$G106)&gt;1),"EAN/GTIN duplicado",""),IF(AND($G106&lt;&gt;"",OR(NOT(OR(LEN($G106)=8,LEN($G106)=12,LEN($G106)=13,LEN($G106)=14)),NOT(IFERROR(ISNUMBER(--$G106),FALSE())))),"EAN/GTIN inválido",""),IF($Z106&lt;1,"Campos obrigatórios incompletos",""),IF(AND($H106="Com variação",$I106=""),"SKU pai ausente",""),IF(AND($I106&lt;&gt;"",$I106=$A106),"SKU pai igual ao SKU",""),IF(AND($I106&lt;&gt;"",$I106&lt;&gt;$A106,COUNTIF($A$2:$A$201,$I106)=0),"SKU pai não localizado",""),IF(AND(ISNUMBER($K106),ISNUMBER($L106),$L106&lt;=$K106),"Preço menor ou igual ao custo",""),IF(AND(ISNUMBER($X106),$X106&lt;Listas_Apoio!$J$3),"Margem abaixo do mínimo",""),IF(AND($T106="Ativo",$U106&lt;&gt;"Aprovada"),"Imagem não aprovada",""),IF(AND($T106&lt;&gt;"Inativo",OR($W106="",IFERROR(TODAY()-$W106&gt;Listas_Apoio!$J$2,FALSE()))),"Revisão pendente",""),IF(OR(AND($V106&lt;&gt;"",NOT(ISNUMBER($V106))),AND($W106&lt;&gt;"",NOT(ISNUMBER($W106))),IFERROR($V106&gt;TODAY(),FALSE()),IFERROR($W106&gt;TODAY(),FALSE()),IFERROR(AND($V106&lt;&gt;"",$W106&lt;&gt;"",$W106&lt;$V106),FALSE())),"Data inconsistente","")))</f>
        <v/>
      </c>
    </row>
    <row r="107" customFormat="false" ht="21.75" hidden="false" customHeight="true" outlineLevel="0" collapsed="false">
      <c r="A107" s="15"/>
      <c r="B107" s="16"/>
      <c r="C107" s="17"/>
      <c r="D107" s="17"/>
      <c r="E107" s="17"/>
      <c r="F107" s="16"/>
      <c r="G107" s="15"/>
      <c r="H107" s="17"/>
      <c r="I107" s="15"/>
      <c r="J107" s="17"/>
      <c r="K107" s="18"/>
      <c r="L107" s="18"/>
      <c r="M107" s="19"/>
      <c r="N107" s="19"/>
      <c r="O107" s="19"/>
      <c r="P107" s="19"/>
      <c r="Q107" s="20"/>
      <c r="R107" s="20"/>
      <c r="S107" s="17"/>
      <c r="T107" s="17"/>
      <c r="U107" s="17"/>
      <c r="V107" s="21"/>
      <c r="W107" s="21"/>
      <c r="X107" s="22" t="str">
        <f aca="false">IF($A107="","",IFERROR(IF(OR($L107="",$L107=0,$K107=""),"",($L107-$K107)/$L107),""))</f>
        <v/>
      </c>
      <c r="Y107" s="23" t="str">
        <f aca="false">IF($A107="","",IFERROR(IF(OR($N107="",$O107="",$P107=""),"",$N107*$O107*$P107),""))</f>
        <v/>
      </c>
      <c r="Z107" s="22" t="str">
        <f aca="false">IF($A107="","",(--($A107&lt;&gt;"")+--($B107&lt;&gt;"")+--($C107&lt;&gt;"")+--($E107&lt;&gt;"")+--($H107&lt;&gt;"")+--($J107&lt;&gt;"")+--($K107&lt;&gt;"")+--($L107&lt;&gt;"")+--($M107&lt;&gt;"")+--($N107&lt;&gt;"")+--($O107&lt;&gt;"")+--($P107&lt;&gt;"")+--($S107&lt;&gt;"")+--($T107&lt;&gt;"")+--($U107&lt;&gt;"")+--($V107&lt;&gt;"")+IF($H107="Com variação",--($I107&lt;&gt;""),0))/(16+IF($H107="Com variação",1,0)))</f>
        <v/>
      </c>
      <c r="AA107" s="24" t="str">
        <f aca="false">IF($A107="","",IF($T107="Inativo","Inativo",IF(AND($Z107=1,$AB107=""),"Pronto para publicar","Revisar")))</f>
        <v/>
      </c>
      <c r="AB107" s="25" t="str">
        <f aca="true">IF($A107="","",_xlfn.TEXTJOIN(" | ",TRUE(),IF(COUNTIF($A$2:$A$201,$A107)&gt;1,"SKU duplicado",""),IF(AND($G107&lt;&gt;"",COUNTIF($G$2:$G$201,$G107)&gt;1),"EAN/GTIN duplicado",""),IF(AND($G107&lt;&gt;"",OR(NOT(OR(LEN($G107)=8,LEN($G107)=12,LEN($G107)=13,LEN($G107)=14)),NOT(IFERROR(ISNUMBER(--$G107),FALSE())))),"EAN/GTIN inválido",""),IF($Z107&lt;1,"Campos obrigatórios incompletos",""),IF(AND($H107="Com variação",$I107=""),"SKU pai ausente",""),IF(AND($I107&lt;&gt;"",$I107=$A107),"SKU pai igual ao SKU",""),IF(AND($I107&lt;&gt;"",$I107&lt;&gt;$A107,COUNTIF($A$2:$A$201,$I107)=0),"SKU pai não localizado",""),IF(AND(ISNUMBER($K107),ISNUMBER($L107),$L107&lt;=$K107),"Preço menor ou igual ao custo",""),IF(AND(ISNUMBER($X107),$X107&lt;Listas_Apoio!$J$3),"Margem abaixo do mínimo",""),IF(AND($T107="Ativo",$U107&lt;&gt;"Aprovada"),"Imagem não aprovada",""),IF(AND($T107&lt;&gt;"Inativo",OR($W107="",IFERROR(TODAY()-$W107&gt;Listas_Apoio!$J$2,FALSE()))),"Revisão pendente",""),IF(OR(AND($V107&lt;&gt;"",NOT(ISNUMBER($V107))),AND($W107&lt;&gt;"",NOT(ISNUMBER($W107))),IFERROR($V107&gt;TODAY(),FALSE()),IFERROR($W107&gt;TODAY(),FALSE()),IFERROR(AND($V107&lt;&gt;"",$W107&lt;&gt;"",$W107&lt;$V107),FALSE())),"Data inconsistente","")))</f>
        <v/>
      </c>
    </row>
    <row r="108" customFormat="false" ht="21.75" hidden="false" customHeight="true" outlineLevel="0" collapsed="false">
      <c r="A108" s="15"/>
      <c r="B108" s="16"/>
      <c r="C108" s="17"/>
      <c r="D108" s="17"/>
      <c r="E108" s="17"/>
      <c r="F108" s="16"/>
      <c r="G108" s="15"/>
      <c r="H108" s="17"/>
      <c r="I108" s="15"/>
      <c r="J108" s="17"/>
      <c r="K108" s="18"/>
      <c r="L108" s="18"/>
      <c r="M108" s="19"/>
      <c r="N108" s="19"/>
      <c r="O108" s="19"/>
      <c r="P108" s="19"/>
      <c r="Q108" s="20"/>
      <c r="R108" s="20"/>
      <c r="S108" s="17"/>
      <c r="T108" s="17"/>
      <c r="U108" s="17"/>
      <c r="V108" s="21"/>
      <c r="W108" s="21"/>
      <c r="X108" s="22" t="str">
        <f aca="false">IF($A108="","",IFERROR(IF(OR($L108="",$L108=0,$K108=""),"",($L108-$K108)/$L108),""))</f>
        <v/>
      </c>
      <c r="Y108" s="23" t="str">
        <f aca="false">IF($A108="","",IFERROR(IF(OR($N108="",$O108="",$P108=""),"",$N108*$O108*$P108),""))</f>
        <v/>
      </c>
      <c r="Z108" s="22" t="str">
        <f aca="false">IF($A108="","",(--($A108&lt;&gt;"")+--($B108&lt;&gt;"")+--($C108&lt;&gt;"")+--($E108&lt;&gt;"")+--($H108&lt;&gt;"")+--($J108&lt;&gt;"")+--($K108&lt;&gt;"")+--($L108&lt;&gt;"")+--($M108&lt;&gt;"")+--($N108&lt;&gt;"")+--($O108&lt;&gt;"")+--($P108&lt;&gt;"")+--($S108&lt;&gt;"")+--($T108&lt;&gt;"")+--($U108&lt;&gt;"")+--($V108&lt;&gt;"")+IF($H108="Com variação",--($I108&lt;&gt;""),0))/(16+IF($H108="Com variação",1,0)))</f>
        <v/>
      </c>
      <c r="AA108" s="24" t="str">
        <f aca="false">IF($A108="","",IF($T108="Inativo","Inativo",IF(AND($Z108=1,$AB108=""),"Pronto para publicar","Revisar")))</f>
        <v/>
      </c>
      <c r="AB108" s="25" t="str">
        <f aca="true">IF($A108="","",_xlfn.TEXTJOIN(" | ",TRUE(),IF(COUNTIF($A$2:$A$201,$A108)&gt;1,"SKU duplicado",""),IF(AND($G108&lt;&gt;"",COUNTIF($G$2:$G$201,$G108)&gt;1),"EAN/GTIN duplicado",""),IF(AND($G108&lt;&gt;"",OR(NOT(OR(LEN($G108)=8,LEN($G108)=12,LEN($G108)=13,LEN($G108)=14)),NOT(IFERROR(ISNUMBER(--$G108),FALSE())))),"EAN/GTIN inválido",""),IF($Z108&lt;1,"Campos obrigatórios incompletos",""),IF(AND($H108="Com variação",$I108=""),"SKU pai ausente",""),IF(AND($I108&lt;&gt;"",$I108=$A108),"SKU pai igual ao SKU",""),IF(AND($I108&lt;&gt;"",$I108&lt;&gt;$A108,COUNTIF($A$2:$A$201,$I108)=0),"SKU pai não localizado",""),IF(AND(ISNUMBER($K108),ISNUMBER($L108),$L108&lt;=$K108),"Preço menor ou igual ao custo",""),IF(AND(ISNUMBER($X108),$X108&lt;Listas_Apoio!$J$3),"Margem abaixo do mínimo",""),IF(AND($T108="Ativo",$U108&lt;&gt;"Aprovada"),"Imagem não aprovada",""),IF(AND($T108&lt;&gt;"Inativo",OR($W108="",IFERROR(TODAY()-$W108&gt;Listas_Apoio!$J$2,FALSE()))),"Revisão pendente",""),IF(OR(AND($V108&lt;&gt;"",NOT(ISNUMBER($V108))),AND($W108&lt;&gt;"",NOT(ISNUMBER($W108))),IFERROR($V108&gt;TODAY(),FALSE()),IFERROR($W108&gt;TODAY(),FALSE()),IFERROR(AND($V108&lt;&gt;"",$W108&lt;&gt;"",$W108&lt;$V108),FALSE())),"Data inconsistente","")))</f>
        <v/>
      </c>
    </row>
    <row r="109" customFormat="false" ht="21.75" hidden="false" customHeight="true" outlineLevel="0" collapsed="false">
      <c r="A109" s="15"/>
      <c r="B109" s="16"/>
      <c r="C109" s="17"/>
      <c r="D109" s="17"/>
      <c r="E109" s="17"/>
      <c r="F109" s="16"/>
      <c r="G109" s="15"/>
      <c r="H109" s="17"/>
      <c r="I109" s="15"/>
      <c r="J109" s="17"/>
      <c r="K109" s="18"/>
      <c r="L109" s="18"/>
      <c r="M109" s="19"/>
      <c r="N109" s="19"/>
      <c r="O109" s="19"/>
      <c r="P109" s="19"/>
      <c r="Q109" s="20"/>
      <c r="R109" s="20"/>
      <c r="S109" s="17"/>
      <c r="T109" s="17"/>
      <c r="U109" s="17"/>
      <c r="V109" s="21"/>
      <c r="W109" s="21"/>
      <c r="X109" s="22" t="str">
        <f aca="false">IF($A109="","",IFERROR(IF(OR($L109="",$L109=0,$K109=""),"",($L109-$K109)/$L109),""))</f>
        <v/>
      </c>
      <c r="Y109" s="23" t="str">
        <f aca="false">IF($A109="","",IFERROR(IF(OR($N109="",$O109="",$P109=""),"",$N109*$O109*$P109),""))</f>
        <v/>
      </c>
      <c r="Z109" s="22" t="str">
        <f aca="false">IF($A109="","",(--($A109&lt;&gt;"")+--($B109&lt;&gt;"")+--($C109&lt;&gt;"")+--($E109&lt;&gt;"")+--($H109&lt;&gt;"")+--($J109&lt;&gt;"")+--($K109&lt;&gt;"")+--($L109&lt;&gt;"")+--($M109&lt;&gt;"")+--($N109&lt;&gt;"")+--($O109&lt;&gt;"")+--($P109&lt;&gt;"")+--($S109&lt;&gt;"")+--($T109&lt;&gt;"")+--($U109&lt;&gt;"")+--($V109&lt;&gt;"")+IF($H109="Com variação",--($I109&lt;&gt;""),0))/(16+IF($H109="Com variação",1,0)))</f>
        <v/>
      </c>
      <c r="AA109" s="24" t="str">
        <f aca="false">IF($A109="","",IF($T109="Inativo","Inativo",IF(AND($Z109=1,$AB109=""),"Pronto para publicar","Revisar")))</f>
        <v/>
      </c>
      <c r="AB109" s="25" t="str">
        <f aca="true">IF($A109="","",_xlfn.TEXTJOIN(" | ",TRUE(),IF(COUNTIF($A$2:$A$201,$A109)&gt;1,"SKU duplicado",""),IF(AND($G109&lt;&gt;"",COUNTIF($G$2:$G$201,$G109)&gt;1),"EAN/GTIN duplicado",""),IF(AND($G109&lt;&gt;"",OR(NOT(OR(LEN($G109)=8,LEN($G109)=12,LEN($G109)=13,LEN($G109)=14)),NOT(IFERROR(ISNUMBER(--$G109),FALSE())))),"EAN/GTIN inválido",""),IF($Z109&lt;1,"Campos obrigatórios incompletos",""),IF(AND($H109="Com variação",$I109=""),"SKU pai ausente",""),IF(AND($I109&lt;&gt;"",$I109=$A109),"SKU pai igual ao SKU",""),IF(AND($I109&lt;&gt;"",$I109&lt;&gt;$A109,COUNTIF($A$2:$A$201,$I109)=0),"SKU pai não localizado",""),IF(AND(ISNUMBER($K109),ISNUMBER($L109),$L109&lt;=$K109),"Preço menor ou igual ao custo",""),IF(AND(ISNUMBER($X109),$X109&lt;Listas_Apoio!$J$3),"Margem abaixo do mínimo",""),IF(AND($T109="Ativo",$U109&lt;&gt;"Aprovada"),"Imagem não aprovada",""),IF(AND($T109&lt;&gt;"Inativo",OR($W109="",IFERROR(TODAY()-$W109&gt;Listas_Apoio!$J$2,FALSE()))),"Revisão pendente",""),IF(OR(AND($V109&lt;&gt;"",NOT(ISNUMBER($V109))),AND($W109&lt;&gt;"",NOT(ISNUMBER($W109))),IFERROR($V109&gt;TODAY(),FALSE()),IFERROR($W109&gt;TODAY(),FALSE()),IFERROR(AND($V109&lt;&gt;"",$W109&lt;&gt;"",$W109&lt;$V109),FALSE())),"Data inconsistente","")))</f>
        <v/>
      </c>
    </row>
    <row r="110" customFormat="false" ht="21.75" hidden="false" customHeight="true" outlineLevel="0" collapsed="false">
      <c r="A110" s="15"/>
      <c r="B110" s="16"/>
      <c r="C110" s="17"/>
      <c r="D110" s="17"/>
      <c r="E110" s="17"/>
      <c r="F110" s="16"/>
      <c r="G110" s="15"/>
      <c r="H110" s="17"/>
      <c r="I110" s="15"/>
      <c r="J110" s="17"/>
      <c r="K110" s="18"/>
      <c r="L110" s="18"/>
      <c r="M110" s="19"/>
      <c r="N110" s="19"/>
      <c r="O110" s="19"/>
      <c r="P110" s="19"/>
      <c r="Q110" s="20"/>
      <c r="R110" s="20"/>
      <c r="S110" s="17"/>
      <c r="T110" s="17"/>
      <c r="U110" s="17"/>
      <c r="V110" s="21"/>
      <c r="W110" s="21"/>
      <c r="X110" s="22" t="str">
        <f aca="false">IF($A110="","",IFERROR(IF(OR($L110="",$L110=0,$K110=""),"",($L110-$K110)/$L110),""))</f>
        <v/>
      </c>
      <c r="Y110" s="23" t="str">
        <f aca="false">IF($A110="","",IFERROR(IF(OR($N110="",$O110="",$P110=""),"",$N110*$O110*$P110),""))</f>
        <v/>
      </c>
      <c r="Z110" s="22" t="str">
        <f aca="false">IF($A110="","",(--($A110&lt;&gt;"")+--($B110&lt;&gt;"")+--($C110&lt;&gt;"")+--($E110&lt;&gt;"")+--($H110&lt;&gt;"")+--($J110&lt;&gt;"")+--($K110&lt;&gt;"")+--($L110&lt;&gt;"")+--($M110&lt;&gt;"")+--($N110&lt;&gt;"")+--($O110&lt;&gt;"")+--($P110&lt;&gt;"")+--($S110&lt;&gt;"")+--($T110&lt;&gt;"")+--($U110&lt;&gt;"")+--($V110&lt;&gt;"")+IF($H110="Com variação",--($I110&lt;&gt;""),0))/(16+IF($H110="Com variação",1,0)))</f>
        <v/>
      </c>
      <c r="AA110" s="24" t="str">
        <f aca="false">IF($A110="","",IF($T110="Inativo","Inativo",IF(AND($Z110=1,$AB110=""),"Pronto para publicar","Revisar")))</f>
        <v/>
      </c>
      <c r="AB110" s="25" t="str">
        <f aca="true">IF($A110="","",_xlfn.TEXTJOIN(" | ",TRUE(),IF(COUNTIF($A$2:$A$201,$A110)&gt;1,"SKU duplicado",""),IF(AND($G110&lt;&gt;"",COUNTIF($G$2:$G$201,$G110)&gt;1),"EAN/GTIN duplicado",""),IF(AND($G110&lt;&gt;"",OR(NOT(OR(LEN($G110)=8,LEN($G110)=12,LEN($G110)=13,LEN($G110)=14)),NOT(IFERROR(ISNUMBER(--$G110),FALSE())))),"EAN/GTIN inválido",""),IF($Z110&lt;1,"Campos obrigatórios incompletos",""),IF(AND($H110="Com variação",$I110=""),"SKU pai ausente",""),IF(AND($I110&lt;&gt;"",$I110=$A110),"SKU pai igual ao SKU",""),IF(AND($I110&lt;&gt;"",$I110&lt;&gt;$A110,COUNTIF($A$2:$A$201,$I110)=0),"SKU pai não localizado",""),IF(AND(ISNUMBER($K110),ISNUMBER($L110),$L110&lt;=$K110),"Preço menor ou igual ao custo",""),IF(AND(ISNUMBER($X110),$X110&lt;Listas_Apoio!$J$3),"Margem abaixo do mínimo",""),IF(AND($T110="Ativo",$U110&lt;&gt;"Aprovada"),"Imagem não aprovada",""),IF(AND($T110&lt;&gt;"Inativo",OR($W110="",IFERROR(TODAY()-$W110&gt;Listas_Apoio!$J$2,FALSE()))),"Revisão pendente",""),IF(OR(AND($V110&lt;&gt;"",NOT(ISNUMBER($V110))),AND($W110&lt;&gt;"",NOT(ISNUMBER($W110))),IFERROR($V110&gt;TODAY(),FALSE()),IFERROR($W110&gt;TODAY(),FALSE()),IFERROR(AND($V110&lt;&gt;"",$W110&lt;&gt;"",$W110&lt;$V110),FALSE())),"Data inconsistente","")))</f>
        <v/>
      </c>
    </row>
    <row r="111" customFormat="false" ht="21.75" hidden="false" customHeight="true" outlineLevel="0" collapsed="false">
      <c r="A111" s="15"/>
      <c r="B111" s="16"/>
      <c r="C111" s="17"/>
      <c r="D111" s="17"/>
      <c r="E111" s="17"/>
      <c r="F111" s="16"/>
      <c r="G111" s="15"/>
      <c r="H111" s="17"/>
      <c r="I111" s="15"/>
      <c r="J111" s="17"/>
      <c r="K111" s="18"/>
      <c r="L111" s="18"/>
      <c r="M111" s="19"/>
      <c r="N111" s="19"/>
      <c r="O111" s="19"/>
      <c r="P111" s="19"/>
      <c r="Q111" s="20"/>
      <c r="R111" s="20"/>
      <c r="S111" s="17"/>
      <c r="T111" s="17"/>
      <c r="U111" s="17"/>
      <c r="V111" s="21"/>
      <c r="W111" s="21"/>
      <c r="X111" s="22" t="str">
        <f aca="false">IF($A111="","",IFERROR(IF(OR($L111="",$L111=0,$K111=""),"",($L111-$K111)/$L111),""))</f>
        <v/>
      </c>
      <c r="Y111" s="23" t="str">
        <f aca="false">IF($A111="","",IFERROR(IF(OR($N111="",$O111="",$P111=""),"",$N111*$O111*$P111),""))</f>
        <v/>
      </c>
      <c r="Z111" s="22" t="str">
        <f aca="false">IF($A111="","",(--($A111&lt;&gt;"")+--($B111&lt;&gt;"")+--($C111&lt;&gt;"")+--($E111&lt;&gt;"")+--($H111&lt;&gt;"")+--($J111&lt;&gt;"")+--($K111&lt;&gt;"")+--($L111&lt;&gt;"")+--($M111&lt;&gt;"")+--($N111&lt;&gt;"")+--($O111&lt;&gt;"")+--($P111&lt;&gt;"")+--($S111&lt;&gt;"")+--($T111&lt;&gt;"")+--($U111&lt;&gt;"")+--($V111&lt;&gt;"")+IF($H111="Com variação",--($I111&lt;&gt;""),0))/(16+IF($H111="Com variação",1,0)))</f>
        <v/>
      </c>
      <c r="AA111" s="24" t="str">
        <f aca="false">IF($A111="","",IF($T111="Inativo","Inativo",IF(AND($Z111=1,$AB111=""),"Pronto para publicar","Revisar")))</f>
        <v/>
      </c>
      <c r="AB111" s="25" t="str">
        <f aca="true">IF($A111="","",_xlfn.TEXTJOIN(" | ",TRUE(),IF(COUNTIF($A$2:$A$201,$A111)&gt;1,"SKU duplicado",""),IF(AND($G111&lt;&gt;"",COUNTIF($G$2:$G$201,$G111)&gt;1),"EAN/GTIN duplicado",""),IF(AND($G111&lt;&gt;"",OR(NOT(OR(LEN($G111)=8,LEN($G111)=12,LEN($G111)=13,LEN($G111)=14)),NOT(IFERROR(ISNUMBER(--$G111),FALSE())))),"EAN/GTIN inválido",""),IF($Z111&lt;1,"Campos obrigatórios incompletos",""),IF(AND($H111="Com variação",$I111=""),"SKU pai ausente",""),IF(AND($I111&lt;&gt;"",$I111=$A111),"SKU pai igual ao SKU",""),IF(AND($I111&lt;&gt;"",$I111&lt;&gt;$A111,COUNTIF($A$2:$A$201,$I111)=0),"SKU pai não localizado",""),IF(AND(ISNUMBER($K111),ISNUMBER($L111),$L111&lt;=$K111),"Preço menor ou igual ao custo",""),IF(AND(ISNUMBER($X111),$X111&lt;Listas_Apoio!$J$3),"Margem abaixo do mínimo",""),IF(AND($T111="Ativo",$U111&lt;&gt;"Aprovada"),"Imagem não aprovada",""),IF(AND($T111&lt;&gt;"Inativo",OR($W111="",IFERROR(TODAY()-$W111&gt;Listas_Apoio!$J$2,FALSE()))),"Revisão pendente",""),IF(OR(AND($V111&lt;&gt;"",NOT(ISNUMBER($V111))),AND($W111&lt;&gt;"",NOT(ISNUMBER($W111))),IFERROR($V111&gt;TODAY(),FALSE()),IFERROR($W111&gt;TODAY(),FALSE()),IFERROR(AND($V111&lt;&gt;"",$W111&lt;&gt;"",$W111&lt;$V111),FALSE())),"Data inconsistente","")))</f>
        <v/>
      </c>
    </row>
    <row r="112" customFormat="false" ht="21.75" hidden="false" customHeight="true" outlineLevel="0" collapsed="false">
      <c r="A112" s="15"/>
      <c r="B112" s="16"/>
      <c r="C112" s="17"/>
      <c r="D112" s="17"/>
      <c r="E112" s="17"/>
      <c r="F112" s="16"/>
      <c r="G112" s="15"/>
      <c r="H112" s="17"/>
      <c r="I112" s="15"/>
      <c r="J112" s="17"/>
      <c r="K112" s="18"/>
      <c r="L112" s="18"/>
      <c r="M112" s="19"/>
      <c r="N112" s="19"/>
      <c r="O112" s="19"/>
      <c r="P112" s="19"/>
      <c r="Q112" s="20"/>
      <c r="R112" s="20"/>
      <c r="S112" s="17"/>
      <c r="T112" s="17"/>
      <c r="U112" s="17"/>
      <c r="V112" s="21"/>
      <c r="W112" s="21"/>
      <c r="X112" s="22" t="str">
        <f aca="false">IF($A112="","",IFERROR(IF(OR($L112="",$L112=0,$K112=""),"",($L112-$K112)/$L112),""))</f>
        <v/>
      </c>
      <c r="Y112" s="23" t="str">
        <f aca="false">IF($A112="","",IFERROR(IF(OR($N112="",$O112="",$P112=""),"",$N112*$O112*$P112),""))</f>
        <v/>
      </c>
      <c r="Z112" s="22" t="str">
        <f aca="false">IF($A112="","",(--($A112&lt;&gt;"")+--($B112&lt;&gt;"")+--($C112&lt;&gt;"")+--($E112&lt;&gt;"")+--($H112&lt;&gt;"")+--($J112&lt;&gt;"")+--($K112&lt;&gt;"")+--($L112&lt;&gt;"")+--($M112&lt;&gt;"")+--($N112&lt;&gt;"")+--($O112&lt;&gt;"")+--($P112&lt;&gt;"")+--($S112&lt;&gt;"")+--($T112&lt;&gt;"")+--($U112&lt;&gt;"")+--($V112&lt;&gt;"")+IF($H112="Com variação",--($I112&lt;&gt;""),0))/(16+IF($H112="Com variação",1,0)))</f>
        <v/>
      </c>
      <c r="AA112" s="24" t="str">
        <f aca="false">IF($A112="","",IF($T112="Inativo","Inativo",IF(AND($Z112=1,$AB112=""),"Pronto para publicar","Revisar")))</f>
        <v/>
      </c>
      <c r="AB112" s="25" t="str">
        <f aca="true">IF($A112="","",_xlfn.TEXTJOIN(" | ",TRUE(),IF(COUNTIF($A$2:$A$201,$A112)&gt;1,"SKU duplicado",""),IF(AND($G112&lt;&gt;"",COUNTIF($G$2:$G$201,$G112)&gt;1),"EAN/GTIN duplicado",""),IF(AND($G112&lt;&gt;"",OR(NOT(OR(LEN($G112)=8,LEN($G112)=12,LEN($G112)=13,LEN($G112)=14)),NOT(IFERROR(ISNUMBER(--$G112),FALSE())))),"EAN/GTIN inválido",""),IF($Z112&lt;1,"Campos obrigatórios incompletos",""),IF(AND($H112="Com variação",$I112=""),"SKU pai ausente",""),IF(AND($I112&lt;&gt;"",$I112=$A112),"SKU pai igual ao SKU",""),IF(AND($I112&lt;&gt;"",$I112&lt;&gt;$A112,COUNTIF($A$2:$A$201,$I112)=0),"SKU pai não localizado",""),IF(AND(ISNUMBER($K112),ISNUMBER($L112),$L112&lt;=$K112),"Preço menor ou igual ao custo",""),IF(AND(ISNUMBER($X112),$X112&lt;Listas_Apoio!$J$3),"Margem abaixo do mínimo",""),IF(AND($T112="Ativo",$U112&lt;&gt;"Aprovada"),"Imagem não aprovada",""),IF(AND($T112&lt;&gt;"Inativo",OR($W112="",IFERROR(TODAY()-$W112&gt;Listas_Apoio!$J$2,FALSE()))),"Revisão pendente",""),IF(OR(AND($V112&lt;&gt;"",NOT(ISNUMBER($V112))),AND($W112&lt;&gt;"",NOT(ISNUMBER($W112))),IFERROR($V112&gt;TODAY(),FALSE()),IFERROR($W112&gt;TODAY(),FALSE()),IFERROR(AND($V112&lt;&gt;"",$W112&lt;&gt;"",$W112&lt;$V112),FALSE())),"Data inconsistente","")))</f>
        <v/>
      </c>
    </row>
    <row r="113" customFormat="false" ht="21.75" hidden="false" customHeight="true" outlineLevel="0" collapsed="false">
      <c r="A113" s="15"/>
      <c r="B113" s="16"/>
      <c r="C113" s="17"/>
      <c r="D113" s="17"/>
      <c r="E113" s="17"/>
      <c r="F113" s="16"/>
      <c r="G113" s="15"/>
      <c r="H113" s="17"/>
      <c r="I113" s="15"/>
      <c r="J113" s="17"/>
      <c r="K113" s="18"/>
      <c r="L113" s="18"/>
      <c r="M113" s="19"/>
      <c r="N113" s="19"/>
      <c r="O113" s="19"/>
      <c r="P113" s="19"/>
      <c r="Q113" s="20"/>
      <c r="R113" s="20"/>
      <c r="S113" s="17"/>
      <c r="T113" s="17"/>
      <c r="U113" s="17"/>
      <c r="V113" s="21"/>
      <c r="W113" s="21"/>
      <c r="X113" s="22" t="str">
        <f aca="false">IF($A113="","",IFERROR(IF(OR($L113="",$L113=0,$K113=""),"",($L113-$K113)/$L113),""))</f>
        <v/>
      </c>
      <c r="Y113" s="23" t="str">
        <f aca="false">IF($A113="","",IFERROR(IF(OR($N113="",$O113="",$P113=""),"",$N113*$O113*$P113),""))</f>
        <v/>
      </c>
      <c r="Z113" s="22" t="str">
        <f aca="false">IF($A113="","",(--($A113&lt;&gt;"")+--($B113&lt;&gt;"")+--($C113&lt;&gt;"")+--($E113&lt;&gt;"")+--($H113&lt;&gt;"")+--($J113&lt;&gt;"")+--($K113&lt;&gt;"")+--($L113&lt;&gt;"")+--($M113&lt;&gt;"")+--($N113&lt;&gt;"")+--($O113&lt;&gt;"")+--($P113&lt;&gt;"")+--($S113&lt;&gt;"")+--($T113&lt;&gt;"")+--($U113&lt;&gt;"")+--($V113&lt;&gt;"")+IF($H113="Com variação",--($I113&lt;&gt;""),0))/(16+IF($H113="Com variação",1,0)))</f>
        <v/>
      </c>
      <c r="AA113" s="24" t="str">
        <f aca="false">IF($A113="","",IF($T113="Inativo","Inativo",IF(AND($Z113=1,$AB113=""),"Pronto para publicar","Revisar")))</f>
        <v/>
      </c>
      <c r="AB113" s="25" t="str">
        <f aca="true">IF($A113="","",_xlfn.TEXTJOIN(" | ",TRUE(),IF(COUNTIF($A$2:$A$201,$A113)&gt;1,"SKU duplicado",""),IF(AND($G113&lt;&gt;"",COUNTIF($G$2:$G$201,$G113)&gt;1),"EAN/GTIN duplicado",""),IF(AND($G113&lt;&gt;"",OR(NOT(OR(LEN($G113)=8,LEN($G113)=12,LEN($G113)=13,LEN($G113)=14)),NOT(IFERROR(ISNUMBER(--$G113),FALSE())))),"EAN/GTIN inválido",""),IF($Z113&lt;1,"Campos obrigatórios incompletos",""),IF(AND($H113="Com variação",$I113=""),"SKU pai ausente",""),IF(AND($I113&lt;&gt;"",$I113=$A113),"SKU pai igual ao SKU",""),IF(AND($I113&lt;&gt;"",$I113&lt;&gt;$A113,COUNTIF($A$2:$A$201,$I113)=0),"SKU pai não localizado",""),IF(AND(ISNUMBER($K113),ISNUMBER($L113),$L113&lt;=$K113),"Preço menor ou igual ao custo",""),IF(AND(ISNUMBER($X113),$X113&lt;Listas_Apoio!$J$3),"Margem abaixo do mínimo",""),IF(AND($T113="Ativo",$U113&lt;&gt;"Aprovada"),"Imagem não aprovada",""),IF(AND($T113&lt;&gt;"Inativo",OR($W113="",IFERROR(TODAY()-$W113&gt;Listas_Apoio!$J$2,FALSE()))),"Revisão pendente",""),IF(OR(AND($V113&lt;&gt;"",NOT(ISNUMBER($V113))),AND($W113&lt;&gt;"",NOT(ISNUMBER($W113))),IFERROR($V113&gt;TODAY(),FALSE()),IFERROR($W113&gt;TODAY(),FALSE()),IFERROR(AND($V113&lt;&gt;"",$W113&lt;&gt;"",$W113&lt;$V113),FALSE())),"Data inconsistente","")))</f>
        <v/>
      </c>
    </row>
    <row r="114" customFormat="false" ht="21.75" hidden="false" customHeight="true" outlineLevel="0" collapsed="false">
      <c r="A114" s="15"/>
      <c r="B114" s="16"/>
      <c r="C114" s="17"/>
      <c r="D114" s="17"/>
      <c r="E114" s="17"/>
      <c r="F114" s="16"/>
      <c r="G114" s="15"/>
      <c r="H114" s="17"/>
      <c r="I114" s="15"/>
      <c r="J114" s="17"/>
      <c r="K114" s="18"/>
      <c r="L114" s="18"/>
      <c r="M114" s="19"/>
      <c r="N114" s="19"/>
      <c r="O114" s="19"/>
      <c r="P114" s="19"/>
      <c r="Q114" s="20"/>
      <c r="R114" s="20"/>
      <c r="S114" s="17"/>
      <c r="T114" s="17"/>
      <c r="U114" s="17"/>
      <c r="V114" s="21"/>
      <c r="W114" s="21"/>
      <c r="X114" s="22" t="str">
        <f aca="false">IF($A114="","",IFERROR(IF(OR($L114="",$L114=0,$K114=""),"",($L114-$K114)/$L114),""))</f>
        <v/>
      </c>
      <c r="Y114" s="23" t="str">
        <f aca="false">IF($A114="","",IFERROR(IF(OR($N114="",$O114="",$P114=""),"",$N114*$O114*$P114),""))</f>
        <v/>
      </c>
      <c r="Z114" s="22" t="str">
        <f aca="false">IF($A114="","",(--($A114&lt;&gt;"")+--($B114&lt;&gt;"")+--($C114&lt;&gt;"")+--($E114&lt;&gt;"")+--($H114&lt;&gt;"")+--($J114&lt;&gt;"")+--($K114&lt;&gt;"")+--($L114&lt;&gt;"")+--($M114&lt;&gt;"")+--($N114&lt;&gt;"")+--($O114&lt;&gt;"")+--($P114&lt;&gt;"")+--($S114&lt;&gt;"")+--($T114&lt;&gt;"")+--($U114&lt;&gt;"")+--($V114&lt;&gt;"")+IF($H114="Com variação",--($I114&lt;&gt;""),0))/(16+IF($H114="Com variação",1,0)))</f>
        <v/>
      </c>
      <c r="AA114" s="24" t="str">
        <f aca="false">IF($A114="","",IF($T114="Inativo","Inativo",IF(AND($Z114=1,$AB114=""),"Pronto para publicar","Revisar")))</f>
        <v/>
      </c>
      <c r="AB114" s="25" t="str">
        <f aca="true">IF($A114="","",_xlfn.TEXTJOIN(" | ",TRUE(),IF(COUNTIF($A$2:$A$201,$A114)&gt;1,"SKU duplicado",""),IF(AND($G114&lt;&gt;"",COUNTIF($G$2:$G$201,$G114)&gt;1),"EAN/GTIN duplicado",""),IF(AND($G114&lt;&gt;"",OR(NOT(OR(LEN($G114)=8,LEN($G114)=12,LEN($G114)=13,LEN($G114)=14)),NOT(IFERROR(ISNUMBER(--$G114),FALSE())))),"EAN/GTIN inválido",""),IF($Z114&lt;1,"Campos obrigatórios incompletos",""),IF(AND($H114="Com variação",$I114=""),"SKU pai ausente",""),IF(AND($I114&lt;&gt;"",$I114=$A114),"SKU pai igual ao SKU",""),IF(AND($I114&lt;&gt;"",$I114&lt;&gt;$A114,COUNTIF($A$2:$A$201,$I114)=0),"SKU pai não localizado",""),IF(AND(ISNUMBER($K114),ISNUMBER($L114),$L114&lt;=$K114),"Preço menor ou igual ao custo",""),IF(AND(ISNUMBER($X114),$X114&lt;Listas_Apoio!$J$3),"Margem abaixo do mínimo",""),IF(AND($T114="Ativo",$U114&lt;&gt;"Aprovada"),"Imagem não aprovada",""),IF(AND($T114&lt;&gt;"Inativo",OR($W114="",IFERROR(TODAY()-$W114&gt;Listas_Apoio!$J$2,FALSE()))),"Revisão pendente",""),IF(OR(AND($V114&lt;&gt;"",NOT(ISNUMBER($V114))),AND($W114&lt;&gt;"",NOT(ISNUMBER($W114))),IFERROR($V114&gt;TODAY(),FALSE()),IFERROR($W114&gt;TODAY(),FALSE()),IFERROR(AND($V114&lt;&gt;"",$W114&lt;&gt;"",$W114&lt;$V114),FALSE())),"Data inconsistente","")))</f>
        <v/>
      </c>
    </row>
    <row r="115" customFormat="false" ht="21.75" hidden="false" customHeight="true" outlineLevel="0" collapsed="false">
      <c r="A115" s="15"/>
      <c r="B115" s="16"/>
      <c r="C115" s="17"/>
      <c r="D115" s="17"/>
      <c r="E115" s="17"/>
      <c r="F115" s="16"/>
      <c r="G115" s="15"/>
      <c r="H115" s="17"/>
      <c r="I115" s="15"/>
      <c r="J115" s="17"/>
      <c r="K115" s="18"/>
      <c r="L115" s="18"/>
      <c r="M115" s="19"/>
      <c r="N115" s="19"/>
      <c r="O115" s="19"/>
      <c r="P115" s="19"/>
      <c r="Q115" s="20"/>
      <c r="R115" s="20"/>
      <c r="S115" s="17"/>
      <c r="T115" s="17"/>
      <c r="U115" s="17"/>
      <c r="V115" s="21"/>
      <c r="W115" s="21"/>
      <c r="X115" s="22" t="str">
        <f aca="false">IF($A115="","",IFERROR(IF(OR($L115="",$L115=0,$K115=""),"",($L115-$K115)/$L115),""))</f>
        <v/>
      </c>
      <c r="Y115" s="23" t="str">
        <f aca="false">IF($A115="","",IFERROR(IF(OR($N115="",$O115="",$P115=""),"",$N115*$O115*$P115),""))</f>
        <v/>
      </c>
      <c r="Z115" s="22" t="str">
        <f aca="false">IF($A115="","",(--($A115&lt;&gt;"")+--($B115&lt;&gt;"")+--($C115&lt;&gt;"")+--($E115&lt;&gt;"")+--($H115&lt;&gt;"")+--($J115&lt;&gt;"")+--($K115&lt;&gt;"")+--($L115&lt;&gt;"")+--($M115&lt;&gt;"")+--($N115&lt;&gt;"")+--($O115&lt;&gt;"")+--($P115&lt;&gt;"")+--($S115&lt;&gt;"")+--($T115&lt;&gt;"")+--($U115&lt;&gt;"")+--($V115&lt;&gt;"")+IF($H115="Com variação",--($I115&lt;&gt;""),0))/(16+IF($H115="Com variação",1,0)))</f>
        <v/>
      </c>
      <c r="AA115" s="24" t="str">
        <f aca="false">IF($A115="","",IF($T115="Inativo","Inativo",IF(AND($Z115=1,$AB115=""),"Pronto para publicar","Revisar")))</f>
        <v/>
      </c>
      <c r="AB115" s="25" t="str">
        <f aca="true">IF($A115="","",_xlfn.TEXTJOIN(" | ",TRUE(),IF(COUNTIF($A$2:$A$201,$A115)&gt;1,"SKU duplicado",""),IF(AND($G115&lt;&gt;"",COUNTIF($G$2:$G$201,$G115)&gt;1),"EAN/GTIN duplicado",""),IF(AND($G115&lt;&gt;"",OR(NOT(OR(LEN($G115)=8,LEN($G115)=12,LEN($G115)=13,LEN($G115)=14)),NOT(IFERROR(ISNUMBER(--$G115),FALSE())))),"EAN/GTIN inválido",""),IF($Z115&lt;1,"Campos obrigatórios incompletos",""),IF(AND($H115="Com variação",$I115=""),"SKU pai ausente",""),IF(AND($I115&lt;&gt;"",$I115=$A115),"SKU pai igual ao SKU",""),IF(AND($I115&lt;&gt;"",$I115&lt;&gt;$A115,COUNTIF($A$2:$A$201,$I115)=0),"SKU pai não localizado",""),IF(AND(ISNUMBER($K115),ISNUMBER($L115),$L115&lt;=$K115),"Preço menor ou igual ao custo",""),IF(AND(ISNUMBER($X115),$X115&lt;Listas_Apoio!$J$3),"Margem abaixo do mínimo",""),IF(AND($T115="Ativo",$U115&lt;&gt;"Aprovada"),"Imagem não aprovada",""),IF(AND($T115&lt;&gt;"Inativo",OR($W115="",IFERROR(TODAY()-$W115&gt;Listas_Apoio!$J$2,FALSE()))),"Revisão pendente",""),IF(OR(AND($V115&lt;&gt;"",NOT(ISNUMBER($V115))),AND($W115&lt;&gt;"",NOT(ISNUMBER($W115))),IFERROR($V115&gt;TODAY(),FALSE()),IFERROR($W115&gt;TODAY(),FALSE()),IFERROR(AND($V115&lt;&gt;"",$W115&lt;&gt;"",$W115&lt;$V115),FALSE())),"Data inconsistente","")))</f>
        <v/>
      </c>
    </row>
    <row r="116" customFormat="false" ht="21.75" hidden="false" customHeight="true" outlineLevel="0" collapsed="false">
      <c r="A116" s="15"/>
      <c r="B116" s="16"/>
      <c r="C116" s="17"/>
      <c r="D116" s="17"/>
      <c r="E116" s="17"/>
      <c r="F116" s="16"/>
      <c r="G116" s="15"/>
      <c r="H116" s="17"/>
      <c r="I116" s="15"/>
      <c r="J116" s="17"/>
      <c r="K116" s="18"/>
      <c r="L116" s="18"/>
      <c r="M116" s="19"/>
      <c r="N116" s="19"/>
      <c r="O116" s="19"/>
      <c r="P116" s="19"/>
      <c r="Q116" s="20"/>
      <c r="R116" s="20"/>
      <c r="S116" s="17"/>
      <c r="T116" s="17"/>
      <c r="U116" s="17"/>
      <c r="V116" s="21"/>
      <c r="W116" s="21"/>
      <c r="X116" s="22" t="str">
        <f aca="false">IF($A116="","",IFERROR(IF(OR($L116="",$L116=0,$K116=""),"",($L116-$K116)/$L116),""))</f>
        <v/>
      </c>
      <c r="Y116" s="23" t="str">
        <f aca="false">IF($A116="","",IFERROR(IF(OR($N116="",$O116="",$P116=""),"",$N116*$O116*$P116),""))</f>
        <v/>
      </c>
      <c r="Z116" s="22" t="str">
        <f aca="false">IF($A116="","",(--($A116&lt;&gt;"")+--($B116&lt;&gt;"")+--($C116&lt;&gt;"")+--($E116&lt;&gt;"")+--($H116&lt;&gt;"")+--($J116&lt;&gt;"")+--($K116&lt;&gt;"")+--($L116&lt;&gt;"")+--($M116&lt;&gt;"")+--($N116&lt;&gt;"")+--($O116&lt;&gt;"")+--($P116&lt;&gt;"")+--($S116&lt;&gt;"")+--($T116&lt;&gt;"")+--($U116&lt;&gt;"")+--($V116&lt;&gt;"")+IF($H116="Com variação",--($I116&lt;&gt;""),0))/(16+IF($H116="Com variação",1,0)))</f>
        <v/>
      </c>
      <c r="AA116" s="24" t="str">
        <f aca="false">IF($A116="","",IF($T116="Inativo","Inativo",IF(AND($Z116=1,$AB116=""),"Pronto para publicar","Revisar")))</f>
        <v/>
      </c>
      <c r="AB116" s="25" t="str">
        <f aca="true">IF($A116="","",_xlfn.TEXTJOIN(" | ",TRUE(),IF(COUNTIF($A$2:$A$201,$A116)&gt;1,"SKU duplicado",""),IF(AND($G116&lt;&gt;"",COUNTIF($G$2:$G$201,$G116)&gt;1),"EAN/GTIN duplicado",""),IF(AND($G116&lt;&gt;"",OR(NOT(OR(LEN($G116)=8,LEN($G116)=12,LEN($G116)=13,LEN($G116)=14)),NOT(IFERROR(ISNUMBER(--$G116),FALSE())))),"EAN/GTIN inválido",""),IF($Z116&lt;1,"Campos obrigatórios incompletos",""),IF(AND($H116="Com variação",$I116=""),"SKU pai ausente",""),IF(AND($I116&lt;&gt;"",$I116=$A116),"SKU pai igual ao SKU",""),IF(AND($I116&lt;&gt;"",$I116&lt;&gt;$A116,COUNTIF($A$2:$A$201,$I116)=0),"SKU pai não localizado",""),IF(AND(ISNUMBER($K116),ISNUMBER($L116),$L116&lt;=$K116),"Preço menor ou igual ao custo",""),IF(AND(ISNUMBER($X116),$X116&lt;Listas_Apoio!$J$3),"Margem abaixo do mínimo",""),IF(AND($T116="Ativo",$U116&lt;&gt;"Aprovada"),"Imagem não aprovada",""),IF(AND($T116&lt;&gt;"Inativo",OR($W116="",IFERROR(TODAY()-$W116&gt;Listas_Apoio!$J$2,FALSE()))),"Revisão pendente",""),IF(OR(AND($V116&lt;&gt;"",NOT(ISNUMBER($V116))),AND($W116&lt;&gt;"",NOT(ISNUMBER($W116))),IFERROR($V116&gt;TODAY(),FALSE()),IFERROR($W116&gt;TODAY(),FALSE()),IFERROR(AND($V116&lt;&gt;"",$W116&lt;&gt;"",$W116&lt;$V116),FALSE())),"Data inconsistente","")))</f>
        <v/>
      </c>
    </row>
    <row r="117" customFormat="false" ht="21.75" hidden="false" customHeight="true" outlineLevel="0" collapsed="false">
      <c r="A117" s="15"/>
      <c r="B117" s="16"/>
      <c r="C117" s="17"/>
      <c r="D117" s="17"/>
      <c r="E117" s="17"/>
      <c r="F117" s="16"/>
      <c r="G117" s="15"/>
      <c r="H117" s="17"/>
      <c r="I117" s="15"/>
      <c r="J117" s="17"/>
      <c r="K117" s="18"/>
      <c r="L117" s="18"/>
      <c r="M117" s="19"/>
      <c r="N117" s="19"/>
      <c r="O117" s="19"/>
      <c r="P117" s="19"/>
      <c r="Q117" s="20"/>
      <c r="R117" s="20"/>
      <c r="S117" s="17"/>
      <c r="T117" s="17"/>
      <c r="U117" s="17"/>
      <c r="V117" s="21"/>
      <c r="W117" s="21"/>
      <c r="X117" s="22" t="str">
        <f aca="false">IF($A117="","",IFERROR(IF(OR($L117="",$L117=0,$K117=""),"",($L117-$K117)/$L117),""))</f>
        <v/>
      </c>
      <c r="Y117" s="23" t="str">
        <f aca="false">IF($A117="","",IFERROR(IF(OR($N117="",$O117="",$P117=""),"",$N117*$O117*$P117),""))</f>
        <v/>
      </c>
      <c r="Z117" s="22" t="str">
        <f aca="false">IF($A117="","",(--($A117&lt;&gt;"")+--($B117&lt;&gt;"")+--($C117&lt;&gt;"")+--($E117&lt;&gt;"")+--($H117&lt;&gt;"")+--($J117&lt;&gt;"")+--($K117&lt;&gt;"")+--($L117&lt;&gt;"")+--($M117&lt;&gt;"")+--($N117&lt;&gt;"")+--($O117&lt;&gt;"")+--($P117&lt;&gt;"")+--($S117&lt;&gt;"")+--($T117&lt;&gt;"")+--($U117&lt;&gt;"")+--($V117&lt;&gt;"")+IF($H117="Com variação",--($I117&lt;&gt;""),0))/(16+IF($H117="Com variação",1,0)))</f>
        <v/>
      </c>
      <c r="AA117" s="24" t="str">
        <f aca="false">IF($A117="","",IF($T117="Inativo","Inativo",IF(AND($Z117=1,$AB117=""),"Pronto para publicar","Revisar")))</f>
        <v/>
      </c>
      <c r="AB117" s="25" t="str">
        <f aca="true">IF($A117="","",_xlfn.TEXTJOIN(" | ",TRUE(),IF(COUNTIF($A$2:$A$201,$A117)&gt;1,"SKU duplicado",""),IF(AND($G117&lt;&gt;"",COUNTIF($G$2:$G$201,$G117)&gt;1),"EAN/GTIN duplicado",""),IF(AND($G117&lt;&gt;"",OR(NOT(OR(LEN($G117)=8,LEN($G117)=12,LEN($G117)=13,LEN($G117)=14)),NOT(IFERROR(ISNUMBER(--$G117),FALSE())))),"EAN/GTIN inválido",""),IF($Z117&lt;1,"Campos obrigatórios incompletos",""),IF(AND($H117="Com variação",$I117=""),"SKU pai ausente",""),IF(AND($I117&lt;&gt;"",$I117=$A117),"SKU pai igual ao SKU",""),IF(AND($I117&lt;&gt;"",$I117&lt;&gt;$A117,COUNTIF($A$2:$A$201,$I117)=0),"SKU pai não localizado",""),IF(AND(ISNUMBER($K117),ISNUMBER($L117),$L117&lt;=$K117),"Preço menor ou igual ao custo",""),IF(AND(ISNUMBER($X117),$X117&lt;Listas_Apoio!$J$3),"Margem abaixo do mínimo",""),IF(AND($T117="Ativo",$U117&lt;&gt;"Aprovada"),"Imagem não aprovada",""),IF(AND($T117&lt;&gt;"Inativo",OR($W117="",IFERROR(TODAY()-$W117&gt;Listas_Apoio!$J$2,FALSE()))),"Revisão pendente",""),IF(OR(AND($V117&lt;&gt;"",NOT(ISNUMBER($V117))),AND($W117&lt;&gt;"",NOT(ISNUMBER($W117))),IFERROR($V117&gt;TODAY(),FALSE()),IFERROR($W117&gt;TODAY(),FALSE()),IFERROR(AND($V117&lt;&gt;"",$W117&lt;&gt;"",$W117&lt;$V117),FALSE())),"Data inconsistente","")))</f>
        <v/>
      </c>
    </row>
    <row r="118" customFormat="false" ht="21.75" hidden="false" customHeight="true" outlineLevel="0" collapsed="false">
      <c r="A118" s="15"/>
      <c r="B118" s="16"/>
      <c r="C118" s="17"/>
      <c r="D118" s="17"/>
      <c r="E118" s="17"/>
      <c r="F118" s="16"/>
      <c r="G118" s="15"/>
      <c r="H118" s="17"/>
      <c r="I118" s="15"/>
      <c r="J118" s="17"/>
      <c r="K118" s="18"/>
      <c r="L118" s="18"/>
      <c r="M118" s="19"/>
      <c r="N118" s="19"/>
      <c r="O118" s="19"/>
      <c r="P118" s="19"/>
      <c r="Q118" s="20"/>
      <c r="R118" s="20"/>
      <c r="S118" s="17"/>
      <c r="T118" s="17"/>
      <c r="U118" s="17"/>
      <c r="V118" s="21"/>
      <c r="W118" s="21"/>
      <c r="X118" s="22" t="str">
        <f aca="false">IF($A118="","",IFERROR(IF(OR($L118="",$L118=0,$K118=""),"",($L118-$K118)/$L118),""))</f>
        <v/>
      </c>
      <c r="Y118" s="23" t="str">
        <f aca="false">IF($A118="","",IFERROR(IF(OR($N118="",$O118="",$P118=""),"",$N118*$O118*$P118),""))</f>
        <v/>
      </c>
      <c r="Z118" s="22" t="str">
        <f aca="false">IF($A118="","",(--($A118&lt;&gt;"")+--($B118&lt;&gt;"")+--($C118&lt;&gt;"")+--($E118&lt;&gt;"")+--($H118&lt;&gt;"")+--($J118&lt;&gt;"")+--($K118&lt;&gt;"")+--($L118&lt;&gt;"")+--($M118&lt;&gt;"")+--($N118&lt;&gt;"")+--($O118&lt;&gt;"")+--($P118&lt;&gt;"")+--($S118&lt;&gt;"")+--($T118&lt;&gt;"")+--($U118&lt;&gt;"")+--($V118&lt;&gt;"")+IF($H118="Com variação",--($I118&lt;&gt;""),0))/(16+IF($H118="Com variação",1,0)))</f>
        <v/>
      </c>
      <c r="AA118" s="24" t="str">
        <f aca="false">IF($A118="","",IF($T118="Inativo","Inativo",IF(AND($Z118=1,$AB118=""),"Pronto para publicar","Revisar")))</f>
        <v/>
      </c>
      <c r="AB118" s="25" t="str">
        <f aca="true">IF($A118="","",_xlfn.TEXTJOIN(" | ",TRUE(),IF(COUNTIF($A$2:$A$201,$A118)&gt;1,"SKU duplicado",""),IF(AND($G118&lt;&gt;"",COUNTIF($G$2:$G$201,$G118)&gt;1),"EAN/GTIN duplicado",""),IF(AND($G118&lt;&gt;"",OR(NOT(OR(LEN($G118)=8,LEN($G118)=12,LEN($G118)=13,LEN($G118)=14)),NOT(IFERROR(ISNUMBER(--$G118),FALSE())))),"EAN/GTIN inválido",""),IF($Z118&lt;1,"Campos obrigatórios incompletos",""),IF(AND($H118="Com variação",$I118=""),"SKU pai ausente",""),IF(AND($I118&lt;&gt;"",$I118=$A118),"SKU pai igual ao SKU",""),IF(AND($I118&lt;&gt;"",$I118&lt;&gt;$A118,COUNTIF($A$2:$A$201,$I118)=0),"SKU pai não localizado",""),IF(AND(ISNUMBER($K118),ISNUMBER($L118),$L118&lt;=$K118),"Preço menor ou igual ao custo",""),IF(AND(ISNUMBER($X118),$X118&lt;Listas_Apoio!$J$3),"Margem abaixo do mínimo",""),IF(AND($T118="Ativo",$U118&lt;&gt;"Aprovada"),"Imagem não aprovada",""),IF(AND($T118&lt;&gt;"Inativo",OR($W118="",IFERROR(TODAY()-$W118&gt;Listas_Apoio!$J$2,FALSE()))),"Revisão pendente",""),IF(OR(AND($V118&lt;&gt;"",NOT(ISNUMBER($V118))),AND($W118&lt;&gt;"",NOT(ISNUMBER($W118))),IFERROR($V118&gt;TODAY(),FALSE()),IFERROR($W118&gt;TODAY(),FALSE()),IFERROR(AND($V118&lt;&gt;"",$W118&lt;&gt;"",$W118&lt;$V118),FALSE())),"Data inconsistente","")))</f>
        <v/>
      </c>
    </row>
    <row r="119" customFormat="false" ht="21.75" hidden="false" customHeight="true" outlineLevel="0" collapsed="false">
      <c r="A119" s="15"/>
      <c r="B119" s="16"/>
      <c r="C119" s="17"/>
      <c r="D119" s="17"/>
      <c r="E119" s="17"/>
      <c r="F119" s="16"/>
      <c r="G119" s="15"/>
      <c r="H119" s="17"/>
      <c r="I119" s="15"/>
      <c r="J119" s="17"/>
      <c r="K119" s="18"/>
      <c r="L119" s="18"/>
      <c r="M119" s="19"/>
      <c r="N119" s="19"/>
      <c r="O119" s="19"/>
      <c r="P119" s="19"/>
      <c r="Q119" s="20"/>
      <c r="R119" s="20"/>
      <c r="S119" s="17"/>
      <c r="T119" s="17"/>
      <c r="U119" s="17"/>
      <c r="V119" s="21"/>
      <c r="W119" s="21"/>
      <c r="X119" s="22" t="str">
        <f aca="false">IF($A119="","",IFERROR(IF(OR($L119="",$L119=0,$K119=""),"",($L119-$K119)/$L119),""))</f>
        <v/>
      </c>
      <c r="Y119" s="23" t="str">
        <f aca="false">IF($A119="","",IFERROR(IF(OR($N119="",$O119="",$P119=""),"",$N119*$O119*$P119),""))</f>
        <v/>
      </c>
      <c r="Z119" s="22" t="str">
        <f aca="false">IF($A119="","",(--($A119&lt;&gt;"")+--($B119&lt;&gt;"")+--($C119&lt;&gt;"")+--($E119&lt;&gt;"")+--($H119&lt;&gt;"")+--($J119&lt;&gt;"")+--($K119&lt;&gt;"")+--($L119&lt;&gt;"")+--($M119&lt;&gt;"")+--($N119&lt;&gt;"")+--($O119&lt;&gt;"")+--($P119&lt;&gt;"")+--($S119&lt;&gt;"")+--($T119&lt;&gt;"")+--($U119&lt;&gt;"")+--($V119&lt;&gt;"")+IF($H119="Com variação",--($I119&lt;&gt;""),0))/(16+IF($H119="Com variação",1,0)))</f>
        <v/>
      </c>
      <c r="AA119" s="24" t="str">
        <f aca="false">IF($A119="","",IF($T119="Inativo","Inativo",IF(AND($Z119=1,$AB119=""),"Pronto para publicar","Revisar")))</f>
        <v/>
      </c>
      <c r="AB119" s="25" t="str">
        <f aca="true">IF($A119="","",_xlfn.TEXTJOIN(" | ",TRUE(),IF(COUNTIF($A$2:$A$201,$A119)&gt;1,"SKU duplicado",""),IF(AND($G119&lt;&gt;"",COUNTIF($G$2:$G$201,$G119)&gt;1),"EAN/GTIN duplicado",""),IF(AND($G119&lt;&gt;"",OR(NOT(OR(LEN($G119)=8,LEN($G119)=12,LEN($G119)=13,LEN($G119)=14)),NOT(IFERROR(ISNUMBER(--$G119),FALSE())))),"EAN/GTIN inválido",""),IF($Z119&lt;1,"Campos obrigatórios incompletos",""),IF(AND($H119="Com variação",$I119=""),"SKU pai ausente",""),IF(AND($I119&lt;&gt;"",$I119=$A119),"SKU pai igual ao SKU",""),IF(AND($I119&lt;&gt;"",$I119&lt;&gt;$A119,COUNTIF($A$2:$A$201,$I119)=0),"SKU pai não localizado",""),IF(AND(ISNUMBER($K119),ISNUMBER($L119),$L119&lt;=$K119),"Preço menor ou igual ao custo",""),IF(AND(ISNUMBER($X119),$X119&lt;Listas_Apoio!$J$3),"Margem abaixo do mínimo",""),IF(AND($T119="Ativo",$U119&lt;&gt;"Aprovada"),"Imagem não aprovada",""),IF(AND($T119&lt;&gt;"Inativo",OR($W119="",IFERROR(TODAY()-$W119&gt;Listas_Apoio!$J$2,FALSE()))),"Revisão pendente",""),IF(OR(AND($V119&lt;&gt;"",NOT(ISNUMBER($V119))),AND($W119&lt;&gt;"",NOT(ISNUMBER($W119))),IFERROR($V119&gt;TODAY(),FALSE()),IFERROR($W119&gt;TODAY(),FALSE()),IFERROR(AND($V119&lt;&gt;"",$W119&lt;&gt;"",$W119&lt;$V119),FALSE())),"Data inconsistente","")))</f>
        <v/>
      </c>
    </row>
    <row r="120" customFormat="false" ht="21.75" hidden="false" customHeight="true" outlineLevel="0" collapsed="false">
      <c r="A120" s="15"/>
      <c r="B120" s="16"/>
      <c r="C120" s="17"/>
      <c r="D120" s="17"/>
      <c r="E120" s="17"/>
      <c r="F120" s="16"/>
      <c r="G120" s="15"/>
      <c r="H120" s="17"/>
      <c r="I120" s="15"/>
      <c r="J120" s="17"/>
      <c r="K120" s="18"/>
      <c r="L120" s="18"/>
      <c r="M120" s="19"/>
      <c r="N120" s="19"/>
      <c r="O120" s="19"/>
      <c r="P120" s="19"/>
      <c r="Q120" s="20"/>
      <c r="R120" s="20"/>
      <c r="S120" s="17"/>
      <c r="T120" s="17"/>
      <c r="U120" s="17"/>
      <c r="V120" s="21"/>
      <c r="W120" s="21"/>
      <c r="X120" s="22" t="str">
        <f aca="false">IF($A120="","",IFERROR(IF(OR($L120="",$L120=0,$K120=""),"",($L120-$K120)/$L120),""))</f>
        <v/>
      </c>
      <c r="Y120" s="23" t="str">
        <f aca="false">IF($A120="","",IFERROR(IF(OR($N120="",$O120="",$P120=""),"",$N120*$O120*$P120),""))</f>
        <v/>
      </c>
      <c r="Z120" s="22" t="str">
        <f aca="false">IF($A120="","",(--($A120&lt;&gt;"")+--($B120&lt;&gt;"")+--($C120&lt;&gt;"")+--($E120&lt;&gt;"")+--($H120&lt;&gt;"")+--($J120&lt;&gt;"")+--($K120&lt;&gt;"")+--($L120&lt;&gt;"")+--($M120&lt;&gt;"")+--($N120&lt;&gt;"")+--($O120&lt;&gt;"")+--($P120&lt;&gt;"")+--($S120&lt;&gt;"")+--($T120&lt;&gt;"")+--($U120&lt;&gt;"")+--($V120&lt;&gt;"")+IF($H120="Com variação",--($I120&lt;&gt;""),0))/(16+IF($H120="Com variação",1,0)))</f>
        <v/>
      </c>
      <c r="AA120" s="24" t="str">
        <f aca="false">IF($A120="","",IF($T120="Inativo","Inativo",IF(AND($Z120=1,$AB120=""),"Pronto para publicar","Revisar")))</f>
        <v/>
      </c>
      <c r="AB120" s="25" t="str">
        <f aca="true">IF($A120="","",_xlfn.TEXTJOIN(" | ",TRUE(),IF(COUNTIF($A$2:$A$201,$A120)&gt;1,"SKU duplicado",""),IF(AND($G120&lt;&gt;"",COUNTIF($G$2:$G$201,$G120)&gt;1),"EAN/GTIN duplicado",""),IF(AND($G120&lt;&gt;"",OR(NOT(OR(LEN($G120)=8,LEN($G120)=12,LEN($G120)=13,LEN($G120)=14)),NOT(IFERROR(ISNUMBER(--$G120),FALSE())))),"EAN/GTIN inválido",""),IF($Z120&lt;1,"Campos obrigatórios incompletos",""),IF(AND($H120="Com variação",$I120=""),"SKU pai ausente",""),IF(AND($I120&lt;&gt;"",$I120=$A120),"SKU pai igual ao SKU",""),IF(AND($I120&lt;&gt;"",$I120&lt;&gt;$A120,COUNTIF($A$2:$A$201,$I120)=0),"SKU pai não localizado",""),IF(AND(ISNUMBER($K120),ISNUMBER($L120),$L120&lt;=$K120),"Preço menor ou igual ao custo",""),IF(AND(ISNUMBER($X120),$X120&lt;Listas_Apoio!$J$3),"Margem abaixo do mínimo",""),IF(AND($T120="Ativo",$U120&lt;&gt;"Aprovada"),"Imagem não aprovada",""),IF(AND($T120&lt;&gt;"Inativo",OR($W120="",IFERROR(TODAY()-$W120&gt;Listas_Apoio!$J$2,FALSE()))),"Revisão pendente",""),IF(OR(AND($V120&lt;&gt;"",NOT(ISNUMBER($V120))),AND($W120&lt;&gt;"",NOT(ISNUMBER($W120))),IFERROR($V120&gt;TODAY(),FALSE()),IFERROR($W120&gt;TODAY(),FALSE()),IFERROR(AND($V120&lt;&gt;"",$W120&lt;&gt;"",$W120&lt;$V120),FALSE())),"Data inconsistente","")))</f>
        <v/>
      </c>
    </row>
    <row r="121" customFormat="false" ht="21.75" hidden="false" customHeight="true" outlineLevel="0" collapsed="false">
      <c r="A121" s="15"/>
      <c r="B121" s="16"/>
      <c r="C121" s="17"/>
      <c r="D121" s="17"/>
      <c r="E121" s="17"/>
      <c r="F121" s="16"/>
      <c r="G121" s="15"/>
      <c r="H121" s="17"/>
      <c r="I121" s="15"/>
      <c r="J121" s="17"/>
      <c r="K121" s="18"/>
      <c r="L121" s="18"/>
      <c r="M121" s="19"/>
      <c r="N121" s="19"/>
      <c r="O121" s="19"/>
      <c r="P121" s="19"/>
      <c r="Q121" s="20"/>
      <c r="R121" s="20"/>
      <c r="S121" s="17"/>
      <c r="T121" s="17"/>
      <c r="U121" s="17"/>
      <c r="V121" s="21"/>
      <c r="W121" s="21"/>
      <c r="X121" s="22" t="str">
        <f aca="false">IF($A121="","",IFERROR(IF(OR($L121="",$L121=0,$K121=""),"",($L121-$K121)/$L121),""))</f>
        <v/>
      </c>
      <c r="Y121" s="23" t="str">
        <f aca="false">IF($A121="","",IFERROR(IF(OR($N121="",$O121="",$P121=""),"",$N121*$O121*$P121),""))</f>
        <v/>
      </c>
      <c r="Z121" s="22" t="str">
        <f aca="false">IF($A121="","",(--($A121&lt;&gt;"")+--($B121&lt;&gt;"")+--($C121&lt;&gt;"")+--($E121&lt;&gt;"")+--($H121&lt;&gt;"")+--($J121&lt;&gt;"")+--($K121&lt;&gt;"")+--($L121&lt;&gt;"")+--($M121&lt;&gt;"")+--($N121&lt;&gt;"")+--($O121&lt;&gt;"")+--($P121&lt;&gt;"")+--($S121&lt;&gt;"")+--($T121&lt;&gt;"")+--($U121&lt;&gt;"")+--($V121&lt;&gt;"")+IF($H121="Com variação",--($I121&lt;&gt;""),0))/(16+IF($H121="Com variação",1,0)))</f>
        <v/>
      </c>
      <c r="AA121" s="24" t="str">
        <f aca="false">IF($A121="","",IF($T121="Inativo","Inativo",IF(AND($Z121=1,$AB121=""),"Pronto para publicar","Revisar")))</f>
        <v/>
      </c>
      <c r="AB121" s="25" t="str">
        <f aca="true">IF($A121="","",_xlfn.TEXTJOIN(" | ",TRUE(),IF(COUNTIF($A$2:$A$201,$A121)&gt;1,"SKU duplicado",""),IF(AND($G121&lt;&gt;"",COUNTIF($G$2:$G$201,$G121)&gt;1),"EAN/GTIN duplicado",""),IF(AND($G121&lt;&gt;"",OR(NOT(OR(LEN($G121)=8,LEN($G121)=12,LEN($G121)=13,LEN($G121)=14)),NOT(IFERROR(ISNUMBER(--$G121),FALSE())))),"EAN/GTIN inválido",""),IF($Z121&lt;1,"Campos obrigatórios incompletos",""),IF(AND($H121="Com variação",$I121=""),"SKU pai ausente",""),IF(AND($I121&lt;&gt;"",$I121=$A121),"SKU pai igual ao SKU",""),IF(AND($I121&lt;&gt;"",$I121&lt;&gt;$A121,COUNTIF($A$2:$A$201,$I121)=0),"SKU pai não localizado",""),IF(AND(ISNUMBER($K121),ISNUMBER($L121),$L121&lt;=$K121),"Preço menor ou igual ao custo",""),IF(AND(ISNUMBER($X121),$X121&lt;Listas_Apoio!$J$3),"Margem abaixo do mínimo",""),IF(AND($T121="Ativo",$U121&lt;&gt;"Aprovada"),"Imagem não aprovada",""),IF(AND($T121&lt;&gt;"Inativo",OR($W121="",IFERROR(TODAY()-$W121&gt;Listas_Apoio!$J$2,FALSE()))),"Revisão pendente",""),IF(OR(AND($V121&lt;&gt;"",NOT(ISNUMBER($V121))),AND($W121&lt;&gt;"",NOT(ISNUMBER($W121))),IFERROR($V121&gt;TODAY(),FALSE()),IFERROR($W121&gt;TODAY(),FALSE()),IFERROR(AND($V121&lt;&gt;"",$W121&lt;&gt;"",$W121&lt;$V121),FALSE())),"Data inconsistente","")))</f>
        <v/>
      </c>
    </row>
    <row r="122" customFormat="false" ht="21.75" hidden="false" customHeight="true" outlineLevel="0" collapsed="false">
      <c r="A122" s="15"/>
      <c r="B122" s="16"/>
      <c r="C122" s="17"/>
      <c r="D122" s="17"/>
      <c r="E122" s="17"/>
      <c r="F122" s="16"/>
      <c r="G122" s="15"/>
      <c r="H122" s="17"/>
      <c r="I122" s="15"/>
      <c r="J122" s="17"/>
      <c r="K122" s="18"/>
      <c r="L122" s="18"/>
      <c r="M122" s="19"/>
      <c r="N122" s="19"/>
      <c r="O122" s="19"/>
      <c r="P122" s="19"/>
      <c r="Q122" s="20"/>
      <c r="R122" s="20"/>
      <c r="S122" s="17"/>
      <c r="T122" s="17"/>
      <c r="U122" s="17"/>
      <c r="V122" s="21"/>
      <c r="W122" s="21"/>
      <c r="X122" s="22" t="str">
        <f aca="false">IF($A122="","",IFERROR(IF(OR($L122="",$L122=0,$K122=""),"",($L122-$K122)/$L122),""))</f>
        <v/>
      </c>
      <c r="Y122" s="23" t="str">
        <f aca="false">IF($A122="","",IFERROR(IF(OR($N122="",$O122="",$P122=""),"",$N122*$O122*$P122),""))</f>
        <v/>
      </c>
      <c r="Z122" s="22" t="str">
        <f aca="false">IF($A122="","",(--($A122&lt;&gt;"")+--($B122&lt;&gt;"")+--($C122&lt;&gt;"")+--($E122&lt;&gt;"")+--($H122&lt;&gt;"")+--($J122&lt;&gt;"")+--($K122&lt;&gt;"")+--($L122&lt;&gt;"")+--($M122&lt;&gt;"")+--($N122&lt;&gt;"")+--($O122&lt;&gt;"")+--($P122&lt;&gt;"")+--($S122&lt;&gt;"")+--($T122&lt;&gt;"")+--($U122&lt;&gt;"")+--($V122&lt;&gt;"")+IF($H122="Com variação",--($I122&lt;&gt;""),0))/(16+IF($H122="Com variação",1,0)))</f>
        <v/>
      </c>
      <c r="AA122" s="24" t="str">
        <f aca="false">IF($A122="","",IF($T122="Inativo","Inativo",IF(AND($Z122=1,$AB122=""),"Pronto para publicar","Revisar")))</f>
        <v/>
      </c>
      <c r="AB122" s="25" t="str">
        <f aca="true">IF($A122="","",_xlfn.TEXTJOIN(" | ",TRUE(),IF(COUNTIF($A$2:$A$201,$A122)&gt;1,"SKU duplicado",""),IF(AND($G122&lt;&gt;"",COUNTIF($G$2:$G$201,$G122)&gt;1),"EAN/GTIN duplicado",""),IF(AND($G122&lt;&gt;"",OR(NOT(OR(LEN($G122)=8,LEN($G122)=12,LEN($G122)=13,LEN($G122)=14)),NOT(IFERROR(ISNUMBER(--$G122),FALSE())))),"EAN/GTIN inválido",""),IF($Z122&lt;1,"Campos obrigatórios incompletos",""),IF(AND($H122="Com variação",$I122=""),"SKU pai ausente",""),IF(AND($I122&lt;&gt;"",$I122=$A122),"SKU pai igual ao SKU",""),IF(AND($I122&lt;&gt;"",$I122&lt;&gt;$A122,COUNTIF($A$2:$A$201,$I122)=0),"SKU pai não localizado",""),IF(AND(ISNUMBER($K122),ISNUMBER($L122),$L122&lt;=$K122),"Preço menor ou igual ao custo",""),IF(AND(ISNUMBER($X122),$X122&lt;Listas_Apoio!$J$3),"Margem abaixo do mínimo",""),IF(AND($T122="Ativo",$U122&lt;&gt;"Aprovada"),"Imagem não aprovada",""),IF(AND($T122&lt;&gt;"Inativo",OR($W122="",IFERROR(TODAY()-$W122&gt;Listas_Apoio!$J$2,FALSE()))),"Revisão pendente",""),IF(OR(AND($V122&lt;&gt;"",NOT(ISNUMBER($V122))),AND($W122&lt;&gt;"",NOT(ISNUMBER($W122))),IFERROR($V122&gt;TODAY(),FALSE()),IFERROR($W122&gt;TODAY(),FALSE()),IFERROR(AND($V122&lt;&gt;"",$W122&lt;&gt;"",$W122&lt;$V122),FALSE())),"Data inconsistente","")))</f>
        <v/>
      </c>
    </row>
    <row r="123" customFormat="false" ht="21.75" hidden="false" customHeight="true" outlineLevel="0" collapsed="false">
      <c r="A123" s="15"/>
      <c r="B123" s="16"/>
      <c r="C123" s="17"/>
      <c r="D123" s="17"/>
      <c r="E123" s="17"/>
      <c r="F123" s="16"/>
      <c r="G123" s="15"/>
      <c r="H123" s="17"/>
      <c r="I123" s="15"/>
      <c r="J123" s="17"/>
      <c r="K123" s="18"/>
      <c r="L123" s="18"/>
      <c r="M123" s="19"/>
      <c r="N123" s="19"/>
      <c r="O123" s="19"/>
      <c r="P123" s="19"/>
      <c r="Q123" s="20"/>
      <c r="R123" s="20"/>
      <c r="S123" s="17"/>
      <c r="T123" s="17"/>
      <c r="U123" s="17"/>
      <c r="V123" s="21"/>
      <c r="W123" s="21"/>
      <c r="X123" s="22" t="str">
        <f aca="false">IF($A123="","",IFERROR(IF(OR($L123="",$L123=0,$K123=""),"",($L123-$K123)/$L123),""))</f>
        <v/>
      </c>
      <c r="Y123" s="23" t="str">
        <f aca="false">IF($A123="","",IFERROR(IF(OR($N123="",$O123="",$P123=""),"",$N123*$O123*$P123),""))</f>
        <v/>
      </c>
      <c r="Z123" s="22" t="str">
        <f aca="false">IF($A123="","",(--($A123&lt;&gt;"")+--($B123&lt;&gt;"")+--($C123&lt;&gt;"")+--($E123&lt;&gt;"")+--($H123&lt;&gt;"")+--($J123&lt;&gt;"")+--($K123&lt;&gt;"")+--($L123&lt;&gt;"")+--($M123&lt;&gt;"")+--($N123&lt;&gt;"")+--($O123&lt;&gt;"")+--($P123&lt;&gt;"")+--($S123&lt;&gt;"")+--($T123&lt;&gt;"")+--($U123&lt;&gt;"")+--($V123&lt;&gt;"")+IF($H123="Com variação",--($I123&lt;&gt;""),0))/(16+IF($H123="Com variação",1,0)))</f>
        <v/>
      </c>
      <c r="AA123" s="24" t="str">
        <f aca="false">IF($A123="","",IF($T123="Inativo","Inativo",IF(AND($Z123=1,$AB123=""),"Pronto para publicar","Revisar")))</f>
        <v/>
      </c>
      <c r="AB123" s="25" t="str">
        <f aca="true">IF($A123="","",_xlfn.TEXTJOIN(" | ",TRUE(),IF(COUNTIF($A$2:$A$201,$A123)&gt;1,"SKU duplicado",""),IF(AND($G123&lt;&gt;"",COUNTIF($G$2:$G$201,$G123)&gt;1),"EAN/GTIN duplicado",""),IF(AND($G123&lt;&gt;"",OR(NOT(OR(LEN($G123)=8,LEN($G123)=12,LEN($G123)=13,LEN($G123)=14)),NOT(IFERROR(ISNUMBER(--$G123),FALSE())))),"EAN/GTIN inválido",""),IF($Z123&lt;1,"Campos obrigatórios incompletos",""),IF(AND($H123="Com variação",$I123=""),"SKU pai ausente",""),IF(AND($I123&lt;&gt;"",$I123=$A123),"SKU pai igual ao SKU",""),IF(AND($I123&lt;&gt;"",$I123&lt;&gt;$A123,COUNTIF($A$2:$A$201,$I123)=0),"SKU pai não localizado",""),IF(AND(ISNUMBER($K123),ISNUMBER($L123),$L123&lt;=$K123),"Preço menor ou igual ao custo",""),IF(AND(ISNUMBER($X123),$X123&lt;Listas_Apoio!$J$3),"Margem abaixo do mínimo",""),IF(AND($T123="Ativo",$U123&lt;&gt;"Aprovada"),"Imagem não aprovada",""),IF(AND($T123&lt;&gt;"Inativo",OR($W123="",IFERROR(TODAY()-$W123&gt;Listas_Apoio!$J$2,FALSE()))),"Revisão pendente",""),IF(OR(AND($V123&lt;&gt;"",NOT(ISNUMBER($V123))),AND($W123&lt;&gt;"",NOT(ISNUMBER($W123))),IFERROR($V123&gt;TODAY(),FALSE()),IFERROR($W123&gt;TODAY(),FALSE()),IFERROR(AND($V123&lt;&gt;"",$W123&lt;&gt;"",$W123&lt;$V123),FALSE())),"Data inconsistente","")))</f>
        <v/>
      </c>
    </row>
    <row r="124" customFormat="false" ht="21.75" hidden="false" customHeight="true" outlineLevel="0" collapsed="false">
      <c r="A124" s="15"/>
      <c r="B124" s="16"/>
      <c r="C124" s="17"/>
      <c r="D124" s="17"/>
      <c r="E124" s="17"/>
      <c r="F124" s="16"/>
      <c r="G124" s="15"/>
      <c r="H124" s="17"/>
      <c r="I124" s="15"/>
      <c r="J124" s="17"/>
      <c r="K124" s="18"/>
      <c r="L124" s="18"/>
      <c r="M124" s="19"/>
      <c r="N124" s="19"/>
      <c r="O124" s="19"/>
      <c r="P124" s="19"/>
      <c r="Q124" s="20"/>
      <c r="R124" s="20"/>
      <c r="S124" s="17"/>
      <c r="T124" s="17"/>
      <c r="U124" s="17"/>
      <c r="V124" s="21"/>
      <c r="W124" s="21"/>
      <c r="X124" s="22" t="str">
        <f aca="false">IF($A124="","",IFERROR(IF(OR($L124="",$L124=0,$K124=""),"",($L124-$K124)/$L124),""))</f>
        <v/>
      </c>
      <c r="Y124" s="23" t="str">
        <f aca="false">IF($A124="","",IFERROR(IF(OR($N124="",$O124="",$P124=""),"",$N124*$O124*$P124),""))</f>
        <v/>
      </c>
      <c r="Z124" s="22" t="str">
        <f aca="false">IF($A124="","",(--($A124&lt;&gt;"")+--($B124&lt;&gt;"")+--($C124&lt;&gt;"")+--($E124&lt;&gt;"")+--($H124&lt;&gt;"")+--($J124&lt;&gt;"")+--($K124&lt;&gt;"")+--($L124&lt;&gt;"")+--($M124&lt;&gt;"")+--($N124&lt;&gt;"")+--($O124&lt;&gt;"")+--($P124&lt;&gt;"")+--($S124&lt;&gt;"")+--($T124&lt;&gt;"")+--($U124&lt;&gt;"")+--($V124&lt;&gt;"")+IF($H124="Com variação",--($I124&lt;&gt;""),0))/(16+IF($H124="Com variação",1,0)))</f>
        <v/>
      </c>
      <c r="AA124" s="24" t="str">
        <f aca="false">IF($A124="","",IF($T124="Inativo","Inativo",IF(AND($Z124=1,$AB124=""),"Pronto para publicar","Revisar")))</f>
        <v/>
      </c>
      <c r="AB124" s="25" t="str">
        <f aca="true">IF($A124="","",_xlfn.TEXTJOIN(" | ",TRUE(),IF(COUNTIF($A$2:$A$201,$A124)&gt;1,"SKU duplicado",""),IF(AND($G124&lt;&gt;"",COUNTIF($G$2:$G$201,$G124)&gt;1),"EAN/GTIN duplicado",""),IF(AND($G124&lt;&gt;"",OR(NOT(OR(LEN($G124)=8,LEN($G124)=12,LEN($G124)=13,LEN($G124)=14)),NOT(IFERROR(ISNUMBER(--$G124),FALSE())))),"EAN/GTIN inválido",""),IF($Z124&lt;1,"Campos obrigatórios incompletos",""),IF(AND($H124="Com variação",$I124=""),"SKU pai ausente",""),IF(AND($I124&lt;&gt;"",$I124=$A124),"SKU pai igual ao SKU",""),IF(AND($I124&lt;&gt;"",$I124&lt;&gt;$A124,COUNTIF($A$2:$A$201,$I124)=0),"SKU pai não localizado",""),IF(AND(ISNUMBER($K124),ISNUMBER($L124),$L124&lt;=$K124),"Preço menor ou igual ao custo",""),IF(AND(ISNUMBER($X124),$X124&lt;Listas_Apoio!$J$3),"Margem abaixo do mínimo",""),IF(AND($T124="Ativo",$U124&lt;&gt;"Aprovada"),"Imagem não aprovada",""),IF(AND($T124&lt;&gt;"Inativo",OR($W124="",IFERROR(TODAY()-$W124&gt;Listas_Apoio!$J$2,FALSE()))),"Revisão pendente",""),IF(OR(AND($V124&lt;&gt;"",NOT(ISNUMBER($V124))),AND($W124&lt;&gt;"",NOT(ISNUMBER($W124))),IFERROR($V124&gt;TODAY(),FALSE()),IFERROR($W124&gt;TODAY(),FALSE()),IFERROR(AND($V124&lt;&gt;"",$W124&lt;&gt;"",$W124&lt;$V124),FALSE())),"Data inconsistente","")))</f>
        <v/>
      </c>
    </row>
    <row r="125" customFormat="false" ht="21.75" hidden="false" customHeight="true" outlineLevel="0" collapsed="false">
      <c r="A125" s="15"/>
      <c r="B125" s="16"/>
      <c r="C125" s="17"/>
      <c r="D125" s="17"/>
      <c r="E125" s="17"/>
      <c r="F125" s="16"/>
      <c r="G125" s="15"/>
      <c r="H125" s="17"/>
      <c r="I125" s="15"/>
      <c r="J125" s="17"/>
      <c r="K125" s="18"/>
      <c r="L125" s="18"/>
      <c r="M125" s="19"/>
      <c r="N125" s="19"/>
      <c r="O125" s="19"/>
      <c r="P125" s="19"/>
      <c r="Q125" s="20"/>
      <c r="R125" s="20"/>
      <c r="S125" s="17"/>
      <c r="T125" s="17"/>
      <c r="U125" s="17"/>
      <c r="V125" s="21"/>
      <c r="W125" s="21"/>
      <c r="X125" s="22" t="str">
        <f aca="false">IF($A125="","",IFERROR(IF(OR($L125="",$L125=0,$K125=""),"",($L125-$K125)/$L125),""))</f>
        <v/>
      </c>
      <c r="Y125" s="23" t="str">
        <f aca="false">IF($A125="","",IFERROR(IF(OR($N125="",$O125="",$P125=""),"",$N125*$O125*$P125),""))</f>
        <v/>
      </c>
      <c r="Z125" s="22" t="str">
        <f aca="false">IF($A125="","",(--($A125&lt;&gt;"")+--($B125&lt;&gt;"")+--($C125&lt;&gt;"")+--($E125&lt;&gt;"")+--($H125&lt;&gt;"")+--($J125&lt;&gt;"")+--($K125&lt;&gt;"")+--($L125&lt;&gt;"")+--($M125&lt;&gt;"")+--($N125&lt;&gt;"")+--($O125&lt;&gt;"")+--($P125&lt;&gt;"")+--($S125&lt;&gt;"")+--($T125&lt;&gt;"")+--($U125&lt;&gt;"")+--($V125&lt;&gt;"")+IF($H125="Com variação",--($I125&lt;&gt;""),0))/(16+IF($H125="Com variação",1,0)))</f>
        <v/>
      </c>
      <c r="AA125" s="24" t="str">
        <f aca="false">IF($A125="","",IF($T125="Inativo","Inativo",IF(AND($Z125=1,$AB125=""),"Pronto para publicar","Revisar")))</f>
        <v/>
      </c>
      <c r="AB125" s="25" t="str">
        <f aca="true">IF($A125="","",_xlfn.TEXTJOIN(" | ",TRUE(),IF(COUNTIF($A$2:$A$201,$A125)&gt;1,"SKU duplicado",""),IF(AND($G125&lt;&gt;"",COUNTIF($G$2:$G$201,$G125)&gt;1),"EAN/GTIN duplicado",""),IF(AND($G125&lt;&gt;"",OR(NOT(OR(LEN($G125)=8,LEN($G125)=12,LEN($G125)=13,LEN($G125)=14)),NOT(IFERROR(ISNUMBER(--$G125),FALSE())))),"EAN/GTIN inválido",""),IF($Z125&lt;1,"Campos obrigatórios incompletos",""),IF(AND($H125="Com variação",$I125=""),"SKU pai ausente",""),IF(AND($I125&lt;&gt;"",$I125=$A125),"SKU pai igual ao SKU",""),IF(AND($I125&lt;&gt;"",$I125&lt;&gt;$A125,COUNTIF($A$2:$A$201,$I125)=0),"SKU pai não localizado",""),IF(AND(ISNUMBER($K125),ISNUMBER($L125),$L125&lt;=$K125),"Preço menor ou igual ao custo",""),IF(AND(ISNUMBER($X125),$X125&lt;Listas_Apoio!$J$3),"Margem abaixo do mínimo",""),IF(AND($T125="Ativo",$U125&lt;&gt;"Aprovada"),"Imagem não aprovada",""),IF(AND($T125&lt;&gt;"Inativo",OR($W125="",IFERROR(TODAY()-$W125&gt;Listas_Apoio!$J$2,FALSE()))),"Revisão pendente",""),IF(OR(AND($V125&lt;&gt;"",NOT(ISNUMBER($V125))),AND($W125&lt;&gt;"",NOT(ISNUMBER($W125))),IFERROR($V125&gt;TODAY(),FALSE()),IFERROR($W125&gt;TODAY(),FALSE()),IFERROR(AND($V125&lt;&gt;"",$W125&lt;&gt;"",$W125&lt;$V125),FALSE())),"Data inconsistente","")))</f>
        <v/>
      </c>
    </row>
    <row r="126" customFormat="false" ht="21.75" hidden="false" customHeight="true" outlineLevel="0" collapsed="false">
      <c r="A126" s="15"/>
      <c r="B126" s="16"/>
      <c r="C126" s="17"/>
      <c r="D126" s="17"/>
      <c r="E126" s="17"/>
      <c r="F126" s="16"/>
      <c r="G126" s="15"/>
      <c r="H126" s="17"/>
      <c r="I126" s="15"/>
      <c r="J126" s="17"/>
      <c r="K126" s="18"/>
      <c r="L126" s="18"/>
      <c r="M126" s="19"/>
      <c r="N126" s="19"/>
      <c r="O126" s="19"/>
      <c r="P126" s="19"/>
      <c r="Q126" s="20"/>
      <c r="R126" s="20"/>
      <c r="S126" s="17"/>
      <c r="T126" s="17"/>
      <c r="U126" s="17"/>
      <c r="V126" s="21"/>
      <c r="W126" s="21"/>
      <c r="X126" s="22" t="str">
        <f aca="false">IF($A126="","",IFERROR(IF(OR($L126="",$L126=0,$K126=""),"",($L126-$K126)/$L126),""))</f>
        <v/>
      </c>
      <c r="Y126" s="23" t="str">
        <f aca="false">IF($A126="","",IFERROR(IF(OR($N126="",$O126="",$P126=""),"",$N126*$O126*$P126),""))</f>
        <v/>
      </c>
      <c r="Z126" s="22" t="str">
        <f aca="false">IF($A126="","",(--($A126&lt;&gt;"")+--($B126&lt;&gt;"")+--($C126&lt;&gt;"")+--($E126&lt;&gt;"")+--($H126&lt;&gt;"")+--($J126&lt;&gt;"")+--($K126&lt;&gt;"")+--($L126&lt;&gt;"")+--($M126&lt;&gt;"")+--($N126&lt;&gt;"")+--($O126&lt;&gt;"")+--($P126&lt;&gt;"")+--($S126&lt;&gt;"")+--($T126&lt;&gt;"")+--($U126&lt;&gt;"")+--($V126&lt;&gt;"")+IF($H126="Com variação",--($I126&lt;&gt;""),0))/(16+IF($H126="Com variação",1,0)))</f>
        <v/>
      </c>
      <c r="AA126" s="24" t="str">
        <f aca="false">IF($A126="","",IF($T126="Inativo","Inativo",IF(AND($Z126=1,$AB126=""),"Pronto para publicar","Revisar")))</f>
        <v/>
      </c>
      <c r="AB126" s="25" t="str">
        <f aca="true">IF($A126="","",_xlfn.TEXTJOIN(" | ",TRUE(),IF(COUNTIF($A$2:$A$201,$A126)&gt;1,"SKU duplicado",""),IF(AND($G126&lt;&gt;"",COUNTIF($G$2:$G$201,$G126)&gt;1),"EAN/GTIN duplicado",""),IF(AND($G126&lt;&gt;"",OR(NOT(OR(LEN($G126)=8,LEN($G126)=12,LEN($G126)=13,LEN($G126)=14)),NOT(IFERROR(ISNUMBER(--$G126),FALSE())))),"EAN/GTIN inválido",""),IF($Z126&lt;1,"Campos obrigatórios incompletos",""),IF(AND($H126="Com variação",$I126=""),"SKU pai ausente",""),IF(AND($I126&lt;&gt;"",$I126=$A126),"SKU pai igual ao SKU",""),IF(AND($I126&lt;&gt;"",$I126&lt;&gt;$A126,COUNTIF($A$2:$A$201,$I126)=0),"SKU pai não localizado",""),IF(AND(ISNUMBER($K126),ISNUMBER($L126),$L126&lt;=$K126),"Preço menor ou igual ao custo",""),IF(AND(ISNUMBER($X126),$X126&lt;Listas_Apoio!$J$3),"Margem abaixo do mínimo",""),IF(AND($T126="Ativo",$U126&lt;&gt;"Aprovada"),"Imagem não aprovada",""),IF(AND($T126&lt;&gt;"Inativo",OR($W126="",IFERROR(TODAY()-$W126&gt;Listas_Apoio!$J$2,FALSE()))),"Revisão pendente",""),IF(OR(AND($V126&lt;&gt;"",NOT(ISNUMBER($V126))),AND($W126&lt;&gt;"",NOT(ISNUMBER($W126))),IFERROR($V126&gt;TODAY(),FALSE()),IFERROR($W126&gt;TODAY(),FALSE()),IFERROR(AND($V126&lt;&gt;"",$W126&lt;&gt;"",$W126&lt;$V126),FALSE())),"Data inconsistente","")))</f>
        <v/>
      </c>
    </row>
    <row r="127" customFormat="false" ht="21.75" hidden="false" customHeight="true" outlineLevel="0" collapsed="false">
      <c r="A127" s="15"/>
      <c r="B127" s="16"/>
      <c r="C127" s="17"/>
      <c r="D127" s="17"/>
      <c r="E127" s="17"/>
      <c r="F127" s="16"/>
      <c r="G127" s="15"/>
      <c r="H127" s="17"/>
      <c r="I127" s="15"/>
      <c r="J127" s="17"/>
      <c r="K127" s="18"/>
      <c r="L127" s="18"/>
      <c r="M127" s="19"/>
      <c r="N127" s="19"/>
      <c r="O127" s="19"/>
      <c r="P127" s="19"/>
      <c r="Q127" s="20"/>
      <c r="R127" s="20"/>
      <c r="S127" s="17"/>
      <c r="T127" s="17"/>
      <c r="U127" s="17"/>
      <c r="V127" s="21"/>
      <c r="W127" s="21"/>
      <c r="X127" s="22" t="str">
        <f aca="false">IF($A127="","",IFERROR(IF(OR($L127="",$L127=0,$K127=""),"",($L127-$K127)/$L127),""))</f>
        <v/>
      </c>
      <c r="Y127" s="23" t="str">
        <f aca="false">IF($A127="","",IFERROR(IF(OR($N127="",$O127="",$P127=""),"",$N127*$O127*$P127),""))</f>
        <v/>
      </c>
      <c r="Z127" s="22" t="str">
        <f aca="false">IF($A127="","",(--($A127&lt;&gt;"")+--($B127&lt;&gt;"")+--($C127&lt;&gt;"")+--($E127&lt;&gt;"")+--($H127&lt;&gt;"")+--($J127&lt;&gt;"")+--($K127&lt;&gt;"")+--($L127&lt;&gt;"")+--($M127&lt;&gt;"")+--($N127&lt;&gt;"")+--($O127&lt;&gt;"")+--($P127&lt;&gt;"")+--($S127&lt;&gt;"")+--($T127&lt;&gt;"")+--($U127&lt;&gt;"")+--($V127&lt;&gt;"")+IF($H127="Com variação",--($I127&lt;&gt;""),0))/(16+IF($H127="Com variação",1,0)))</f>
        <v/>
      </c>
      <c r="AA127" s="24" t="str">
        <f aca="false">IF($A127="","",IF($T127="Inativo","Inativo",IF(AND($Z127=1,$AB127=""),"Pronto para publicar","Revisar")))</f>
        <v/>
      </c>
      <c r="AB127" s="25" t="str">
        <f aca="true">IF($A127="","",_xlfn.TEXTJOIN(" | ",TRUE(),IF(COUNTIF($A$2:$A$201,$A127)&gt;1,"SKU duplicado",""),IF(AND($G127&lt;&gt;"",COUNTIF($G$2:$G$201,$G127)&gt;1),"EAN/GTIN duplicado",""),IF(AND($G127&lt;&gt;"",OR(NOT(OR(LEN($G127)=8,LEN($G127)=12,LEN($G127)=13,LEN($G127)=14)),NOT(IFERROR(ISNUMBER(--$G127),FALSE())))),"EAN/GTIN inválido",""),IF($Z127&lt;1,"Campos obrigatórios incompletos",""),IF(AND($H127="Com variação",$I127=""),"SKU pai ausente",""),IF(AND($I127&lt;&gt;"",$I127=$A127),"SKU pai igual ao SKU",""),IF(AND($I127&lt;&gt;"",$I127&lt;&gt;$A127,COUNTIF($A$2:$A$201,$I127)=0),"SKU pai não localizado",""),IF(AND(ISNUMBER($K127),ISNUMBER($L127),$L127&lt;=$K127),"Preço menor ou igual ao custo",""),IF(AND(ISNUMBER($X127),$X127&lt;Listas_Apoio!$J$3),"Margem abaixo do mínimo",""),IF(AND($T127="Ativo",$U127&lt;&gt;"Aprovada"),"Imagem não aprovada",""),IF(AND($T127&lt;&gt;"Inativo",OR($W127="",IFERROR(TODAY()-$W127&gt;Listas_Apoio!$J$2,FALSE()))),"Revisão pendente",""),IF(OR(AND($V127&lt;&gt;"",NOT(ISNUMBER($V127))),AND($W127&lt;&gt;"",NOT(ISNUMBER($W127))),IFERROR($V127&gt;TODAY(),FALSE()),IFERROR($W127&gt;TODAY(),FALSE()),IFERROR(AND($V127&lt;&gt;"",$W127&lt;&gt;"",$W127&lt;$V127),FALSE())),"Data inconsistente","")))</f>
        <v/>
      </c>
    </row>
    <row r="128" customFormat="false" ht="21.75" hidden="false" customHeight="true" outlineLevel="0" collapsed="false">
      <c r="A128" s="15"/>
      <c r="B128" s="16"/>
      <c r="C128" s="17"/>
      <c r="D128" s="17"/>
      <c r="E128" s="17"/>
      <c r="F128" s="16"/>
      <c r="G128" s="15"/>
      <c r="H128" s="17"/>
      <c r="I128" s="15"/>
      <c r="J128" s="17"/>
      <c r="K128" s="18"/>
      <c r="L128" s="18"/>
      <c r="M128" s="19"/>
      <c r="N128" s="19"/>
      <c r="O128" s="19"/>
      <c r="P128" s="19"/>
      <c r="Q128" s="20"/>
      <c r="R128" s="20"/>
      <c r="S128" s="17"/>
      <c r="T128" s="17"/>
      <c r="U128" s="17"/>
      <c r="V128" s="21"/>
      <c r="W128" s="21"/>
      <c r="X128" s="22" t="str">
        <f aca="false">IF($A128="","",IFERROR(IF(OR($L128="",$L128=0,$K128=""),"",($L128-$K128)/$L128),""))</f>
        <v/>
      </c>
      <c r="Y128" s="23" t="str">
        <f aca="false">IF($A128="","",IFERROR(IF(OR($N128="",$O128="",$P128=""),"",$N128*$O128*$P128),""))</f>
        <v/>
      </c>
      <c r="Z128" s="22" t="str">
        <f aca="false">IF($A128="","",(--($A128&lt;&gt;"")+--($B128&lt;&gt;"")+--($C128&lt;&gt;"")+--($E128&lt;&gt;"")+--($H128&lt;&gt;"")+--($J128&lt;&gt;"")+--($K128&lt;&gt;"")+--($L128&lt;&gt;"")+--($M128&lt;&gt;"")+--($N128&lt;&gt;"")+--($O128&lt;&gt;"")+--($P128&lt;&gt;"")+--($S128&lt;&gt;"")+--($T128&lt;&gt;"")+--($U128&lt;&gt;"")+--($V128&lt;&gt;"")+IF($H128="Com variação",--($I128&lt;&gt;""),0))/(16+IF($H128="Com variação",1,0)))</f>
        <v/>
      </c>
      <c r="AA128" s="24" t="str">
        <f aca="false">IF($A128="","",IF($T128="Inativo","Inativo",IF(AND($Z128=1,$AB128=""),"Pronto para publicar","Revisar")))</f>
        <v/>
      </c>
      <c r="AB128" s="25" t="str">
        <f aca="true">IF($A128="","",_xlfn.TEXTJOIN(" | ",TRUE(),IF(COUNTIF($A$2:$A$201,$A128)&gt;1,"SKU duplicado",""),IF(AND($G128&lt;&gt;"",COUNTIF($G$2:$G$201,$G128)&gt;1),"EAN/GTIN duplicado",""),IF(AND($G128&lt;&gt;"",OR(NOT(OR(LEN($G128)=8,LEN($G128)=12,LEN($G128)=13,LEN($G128)=14)),NOT(IFERROR(ISNUMBER(--$G128),FALSE())))),"EAN/GTIN inválido",""),IF($Z128&lt;1,"Campos obrigatórios incompletos",""),IF(AND($H128="Com variação",$I128=""),"SKU pai ausente",""),IF(AND($I128&lt;&gt;"",$I128=$A128),"SKU pai igual ao SKU",""),IF(AND($I128&lt;&gt;"",$I128&lt;&gt;$A128,COUNTIF($A$2:$A$201,$I128)=0),"SKU pai não localizado",""),IF(AND(ISNUMBER($K128),ISNUMBER($L128),$L128&lt;=$K128),"Preço menor ou igual ao custo",""),IF(AND(ISNUMBER($X128),$X128&lt;Listas_Apoio!$J$3),"Margem abaixo do mínimo",""),IF(AND($T128="Ativo",$U128&lt;&gt;"Aprovada"),"Imagem não aprovada",""),IF(AND($T128&lt;&gt;"Inativo",OR($W128="",IFERROR(TODAY()-$W128&gt;Listas_Apoio!$J$2,FALSE()))),"Revisão pendente",""),IF(OR(AND($V128&lt;&gt;"",NOT(ISNUMBER($V128))),AND($W128&lt;&gt;"",NOT(ISNUMBER($W128))),IFERROR($V128&gt;TODAY(),FALSE()),IFERROR($W128&gt;TODAY(),FALSE()),IFERROR(AND($V128&lt;&gt;"",$W128&lt;&gt;"",$W128&lt;$V128),FALSE())),"Data inconsistente","")))</f>
        <v/>
      </c>
    </row>
    <row r="129" customFormat="false" ht="21.75" hidden="false" customHeight="true" outlineLevel="0" collapsed="false">
      <c r="A129" s="15"/>
      <c r="B129" s="16"/>
      <c r="C129" s="17"/>
      <c r="D129" s="17"/>
      <c r="E129" s="17"/>
      <c r="F129" s="16"/>
      <c r="G129" s="15"/>
      <c r="H129" s="17"/>
      <c r="I129" s="15"/>
      <c r="J129" s="17"/>
      <c r="K129" s="18"/>
      <c r="L129" s="18"/>
      <c r="M129" s="19"/>
      <c r="N129" s="19"/>
      <c r="O129" s="19"/>
      <c r="P129" s="19"/>
      <c r="Q129" s="20"/>
      <c r="R129" s="20"/>
      <c r="S129" s="17"/>
      <c r="T129" s="17"/>
      <c r="U129" s="17"/>
      <c r="V129" s="21"/>
      <c r="W129" s="21"/>
      <c r="X129" s="22" t="str">
        <f aca="false">IF($A129="","",IFERROR(IF(OR($L129="",$L129=0,$K129=""),"",($L129-$K129)/$L129),""))</f>
        <v/>
      </c>
      <c r="Y129" s="23" t="str">
        <f aca="false">IF($A129="","",IFERROR(IF(OR($N129="",$O129="",$P129=""),"",$N129*$O129*$P129),""))</f>
        <v/>
      </c>
      <c r="Z129" s="22" t="str">
        <f aca="false">IF($A129="","",(--($A129&lt;&gt;"")+--($B129&lt;&gt;"")+--($C129&lt;&gt;"")+--($E129&lt;&gt;"")+--($H129&lt;&gt;"")+--($J129&lt;&gt;"")+--($K129&lt;&gt;"")+--($L129&lt;&gt;"")+--($M129&lt;&gt;"")+--($N129&lt;&gt;"")+--($O129&lt;&gt;"")+--($P129&lt;&gt;"")+--($S129&lt;&gt;"")+--($T129&lt;&gt;"")+--($U129&lt;&gt;"")+--($V129&lt;&gt;"")+IF($H129="Com variação",--($I129&lt;&gt;""),0))/(16+IF($H129="Com variação",1,0)))</f>
        <v/>
      </c>
      <c r="AA129" s="24" t="str">
        <f aca="false">IF($A129="","",IF($T129="Inativo","Inativo",IF(AND($Z129=1,$AB129=""),"Pronto para publicar","Revisar")))</f>
        <v/>
      </c>
      <c r="AB129" s="25" t="str">
        <f aca="true">IF($A129="","",_xlfn.TEXTJOIN(" | ",TRUE(),IF(COUNTIF($A$2:$A$201,$A129)&gt;1,"SKU duplicado",""),IF(AND($G129&lt;&gt;"",COUNTIF($G$2:$G$201,$G129)&gt;1),"EAN/GTIN duplicado",""),IF(AND($G129&lt;&gt;"",OR(NOT(OR(LEN($G129)=8,LEN($G129)=12,LEN($G129)=13,LEN($G129)=14)),NOT(IFERROR(ISNUMBER(--$G129),FALSE())))),"EAN/GTIN inválido",""),IF($Z129&lt;1,"Campos obrigatórios incompletos",""),IF(AND($H129="Com variação",$I129=""),"SKU pai ausente",""),IF(AND($I129&lt;&gt;"",$I129=$A129),"SKU pai igual ao SKU",""),IF(AND($I129&lt;&gt;"",$I129&lt;&gt;$A129,COUNTIF($A$2:$A$201,$I129)=0),"SKU pai não localizado",""),IF(AND(ISNUMBER($K129),ISNUMBER($L129),$L129&lt;=$K129),"Preço menor ou igual ao custo",""),IF(AND(ISNUMBER($X129),$X129&lt;Listas_Apoio!$J$3),"Margem abaixo do mínimo",""),IF(AND($T129="Ativo",$U129&lt;&gt;"Aprovada"),"Imagem não aprovada",""),IF(AND($T129&lt;&gt;"Inativo",OR($W129="",IFERROR(TODAY()-$W129&gt;Listas_Apoio!$J$2,FALSE()))),"Revisão pendente",""),IF(OR(AND($V129&lt;&gt;"",NOT(ISNUMBER($V129))),AND($W129&lt;&gt;"",NOT(ISNUMBER($W129))),IFERROR($V129&gt;TODAY(),FALSE()),IFERROR($W129&gt;TODAY(),FALSE()),IFERROR(AND($V129&lt;&gt;"",$W129&lt;&gt;"",$W129&lt;$V129),FALSE())),"Data inconsistente","")))</f>
        <v/>
      </c>
    </row>
    <row r="130" customFormat="false" ht="21.75" hidden="false" customHeight="true" outlineLevel="0" collapsed="false">
      <c r="A130" s="15"/>
      <c r="B130" s="16"/>
      <c r="C130" s="17"/>
      <c r="D130" s="17"/>
      <c r="E130" s="17"/>
      <c r="F130" s="16"/>
      <c r="G130" s="15"/>
      <c r="H130" s="17"/>
      <c r="I130" s="15"/>
      <c r="J130" s="17"/>
      <c r="K130" s="18"/>
      <c r="L130" s="18"/>
      <c r="M130" s="19"/>
      <c r="N130" s="19"/>
      <c r="O130" s="19"/>
      <c r="P130" s="19"/>
      <c r="Q130" s="20"/>
      <c r="R130" s="20"/>
      <c r="S130" s="17"/>
      <c r="T130" s="17"/>
      <c r="U130" s="17"/>
      <c r="V130" s="21"/>
      <c r="W130" s="21"/>
      <c r="X130" s="22" t="str">
        <f aca="false">IF($A130="","",IFERROR(IF(OR($L130="",$L130=0,$K130=""),"",($L130-$K130)/$L130),""))</f>
        <v/>
      </c>
      <c r="Y130" s="23" t="str">
        <f aca="false">IF($A130="","",IFERROR(IF(OR($N130="",$O130="",$P130=""),"",$N130*$O130*$P130),""))</f>
        <v/>
      </c>
      <c r="Z130" s="22" t="str">
        <f aca="false">IF($A130="","",(--($A130&lt;&gt;"")+--($B130&lt;&gt;"")+--($C130&lt;&gt;"")+--($E130&lt;&gt;"")+--($H130&lt;&gt;"")+--($J130&lt;&gt;"")+--($K130&lt;&gt;"")+--($L130&lt;&gt;"")+--($M130&lt;&gt;"")+--($N130&lt;&gt;"")+--($O130&lt;&gt;"")+--($P130&lt;&gt;"")+--($S130&lt;&gt;"")+--($T130&lt;&gt;"")+--($U130&lt;&gt;"")+--($V130&lt;&gt;"")+IF($H130="Com variação",--($I130&lt;&gt;""),0))/(16+IF($H130="Com variação",1,0)))</f>
        <v/>
      </c>
      <c r="AA130" s="24" t="str">
        <f aca="false">IF($A130="","",IF($T130="Inativo","Inativo",IF(AND($Z130=1,$AB130=""),"Pronto para publicar","Revisar")))</f>
        <v/>
      </c>
      <c r="AB130" s="25" t="str">
        <f aca="true">IF($A130="","",_xlfn.TEXTJOIN(" | ",TRUE(),IF(COUNTIF($A$2:$A$201,$A130)&gt;1,"SKU duplicado",""),IF(AND($G130&lt;&gt;"",COUNTIF($G$2:$G$201,$G130)&gt;1),"EAN/GTIN duplicado",""),IF(AND($G130&lt;&gt;"",OR(NOT(OR(LEN($G130)=8,LEN($G130)=12,LEN($G130)=13,LEN($G130)=14)),NOT(IFERROR(ISNUMBER(--$G130),FALSE())))),"EAN/GTIN inválido",""),IF($Z130&lt;1,"Campos obrigatórios incompletos",""),IF(AND($H130="Com variação",$I130=""),"SKU pai ausente",""),IF(AND($I130&lt;&gt;"",$I130=$A130),"SKU pai igual ao SKU",""),IF(AND($I130&lt;&gt;"",$I130&lt;&gt;$A130,COUNTIF($A$2:$A$201,$I130)=0),"SKU pai não localizado",""),IF(AND(ISNUMBER($K130),ISNUMBER($L130),$L130&lt;=$K130),"Preço menor ou igual ao custo",""),IF(AND(ISNUMBER($X130),$X130&lt;Listas_Apoio!$J$3),"Margem abaixo do mínimo",""),IF(AND($T130="Ativo",$U130&lt;&gt;"Aprovada"),"Imagem não aprovada",""),IF(AND($T130&lt;&gt;"Inativo",OR($W130="",IFERROR(TODAY()-$W130&gt;Listas_Apoio!$J$2,FALSE()))),"Revisão pendente",""),IF(OR(AND($V130&lt;&gt;"",NOT(ISNUMBER($V130))),AND($W130&lt;&gt;"",NOT(ISNUMBER($W130))),IFERROR($V130&gt;TODAY(),FALSE()),IFERROR($W130&gt;TODAY(),FALSE()),IFERROR(AND($V130&lt;&gt;"",$W130&lt;&gt;"",$W130&lt;$V130),FALSE())),"Data inconsistente","")))</f>
        <v/>
      </c>
    </row>
    <row r="131" customFormat="false" ht="21.75" hidden="false" customHeight="true" outlineLevel="0" collapsed="false">
      <c r="A131" s="15"/>
      <c r="B131" s="16"/>
      <c r="C131" s="17"/>
      <c r="D131" s="17"/>
      <c r="E131" s="17"/>
      <c r="F131" s="16"/>
      <c r="G131" s="15"/>
      <c r="H131" s="17"/>
      <c r="I131" s="15"/>
      <c r="J131" s="17"/>
      <c r="K131" s="18"/>
      <c r="L131" s="18"/>
      <c r="M131" s="19"/>
      <c r="N131" s="19"/>
      <c r="O131" s="19"/>
      <c r="P131" s="19"/>
      <c r="Q131" s="20"/>
      <c r="R131" s="20"/>
      <c r="S131" s="17"/>
      <c r="T131" s="17"/>
      <c r="U131" s="17"/>
      <c r="V131" s="21"/>
      <c r="W131" s="21"/>
      <c r="X131" s="22" t="str">
        <f aca="false">IF($A131="","",IFERROR(IF(OR($L131="",$L131=0,$K131=""),"",($L131-$K131)/$L131),""))</f>
        <v/>
      </c>
      <c r="Y131" s="23" t="str">
        <f aca="false">IF($A131="","",IFERROR(IF(OR($N131="",$O131="",$P131=""),"",$N131*$O131*$P131),""))</f>
        <v/>
      </c>
      <c r="Z131" s="22" t="str">
        <f aca="false">IF($A131="","",(--($A131&lt;&gt;"")+--($B131&lt;&gt;"")+--($C131&lt;&gt;"")+--($E131&lt;&gt;"")+--($H131&lt;&gt;"")+--($J131&lt;&gt;"")+--($K131&lt;&gt;"")+--($L131&lt;&gt;"")+--($M131&lt;&gt;"")+--($N131&lt;&gt;"")+--($O131&lt;&gt;"")+--($P131&lt;&gt;"")+--($S131&lt;&gt;"")+--($T131&lt;&gt;"")+--($U131&lt;&gt;"")+--($V131&lt;&gt;"")+IF($H131="Com variação",--($I131&lt;&gt;""),0))/(16+IF($H131="Com variação",1,0)))</f>
        <v/>
      </c>
      <c r="AA131" s="24" t="str">
        <f aca="false">IF($A131="","",IF($T131="Inativo","Inativo",IF(AND($Z131=1,$AB131=""),"Pronto para publicar","Revisar")))</f>
        <v/>
      </c>
      <c r="AB131" s="25" t="str">
        <f aca="true">IF($A131="","",_xlfn.TEXTJOIN(" | ",TRUE(),IF(COUNTIF($A$2:$A$201,$A131)&gt;1,"SKU duplicado",""),IF(AND($G131&lt;&gt;"",COUNTIF($G$2:$G$201,$G131)&gt;1),"EAN/GTIN duplicado",""),IF(AND($G131&lt;&gt;"",OR(NOT(OR(LEN($G131)=8,LEN($G131)=12,LEN($G131)=13,LEN($G131)=14)),NOT(IFERROR(ISNUMBER(--$G131),FALSE())))),"EAN/GTIN inválido",""),IF($Z131&lt;1,"Campos obrigatórios incompletos",""),IF(AND($H131="Com variação",$I131=""),"SKU pai ausente",""),IF(AND($I131&lt;&gt;"",$I131=$A131),"SKU pai igual ao SKU",""),IF(AND($I131&lt;&gt;"",$I131&lt;&gt;$A131,COUNTIF($A$2:$A$201,$I131)=0),"SKU pai não localizado",""),IF(AND(ISNUMBER($K131),ISNUMBER($L131),$L131&lt;=$K131),"Preço menor ou igual ao custo",""),IF(AND(ISNUMBER($X131),$X131&lt;Listas_Apoio!$J$3),"Margem abaixo do mínimo",""),IF(AND($T131="Ativo",$U131&lt;&gt;"Aprovada"),"Imagem não aprovada",""),IF(AND($T131&lt;&gt;"Inativo",OR($W131="",IFERROR(TODAY()-$W131&gt;Listas_Apoio!$J$2,FALSE()))),"Revisão pendente",""),IF(OR(AND($V131&lt;&gt;"",NOT(ISNUMBER($V131))),AND($W131&lt;&gt;"",NOT(ISNUMBER($W131))),IFERROR($V131&gt;TODAY(),FALSE()),IFERROR($W131&gt;TODAY(),FALSE()),IFERROR(AND($V131&lt;&gt;"",$W131&lt;&gt;"",$W131&lt;$V131),FALSE())),"Data inconsistente","")))</f>
        <v/>
      </c>
    </row>
    <row r="132" customFormat="false" ht="21.75" hidden="false" customHeight="true" outlineLevel="0" collapsed="false">
      <c r="A132" s="15"/>
      <c r="B132" s="16"/>
      <c r="C132" s="17"/>
      <c r="D132" s="17"/>
      <c r="E132" s="17"/>
      <c r="F132" s="16"/>
      <c r="G132" s="15"/>
      <c r="H132" s="17"/>
      <c r="I132" s="15"/>
      <c r="J132" s="17"/>
      <c r="K132" s="18"/>
      <c r="L132" s="18"/>
      <c r="M132" s="19"/>
      <c r="N132" s="19"/>
      <c r="O132" s="19"/>
      <c r="P132" s="19"/>
      <c r="Q132" s="20"/>
      <c r="R132" s="20"/>
      <c r="S132" s="17"/>
      <c r="T132" s="17"/>
      <c r="U132" s="17"/>
      <c r="V132" s="21"/>
      <c r="W132" s="21"/>
      <c r="X132" s="22" t="str">
        <f aca="false">IF($A132="","",IFERROR(IF(OR($L132="",$L132=0,$K132=""),"",($L132-$K132)/$L132),""))</f>
        <v/>
      </c>
      <c r="Y132" s="23" t="str">
        <f aca="false">IF($A132="","",IFERROR(IF(OR($N132="",$O132="",$P132=""),"",$N132*$O132*$P132),""))</f>
        <v/>
      </c>
      <c r="Z132" s="22" t="str">
        <f aca="false">IF($A132="","",(--($A132&lt;&gt;"")+--($B132&lt;&gt;"")+--($C132&lt;&gt;"")+--($E132&lt;&gt;"")+--($H132&lt;&gt;"")+--($J132&lt;&gt;"")+--($K132&lt;&gt;"")+--($L132&lt;&gt;"")+--($M132&lt;&gt;"")+--($N132&lt;&gt;"")+--($O132&lt;&gt;"")+--($P132&lt;&gt;"")+--($S132&lt;&gt;"")+--($T132&lt;&gt;"")+--($U132&lt;&gt;"")+--($V132&lt;&gt;"")+IF($H132="Com variação",--($I132&lt;&gt;""),0))/(16+IF($H132="Com variação",1,0)))</f>
        <v/>
      </c>
      <c r="AA132" s="24" t="str">
        <f aca="false">IF($A132="","",IF($T132="Inativo","Inativo",IF(AND($Z132=1,$AB132=""),"Pronto para publicar","Revisar")))</f>
        <v/>
      </c>
      <c r="AB132" s="25" t="str">
        <f aca="true">IF($A132="","",_xlfn.TEXTJOIN(" | ",TRUE(),IF(COUNTIF($A$2:$A$201,$A132)&gt;1,"SKU duplicado",""),IF(AND($G132&lt;&gt;"",COUNTIF($G$2:$G$201,$G132)&gt;1),"EAN/GTIN duplicado",""),IF(AND($G132&lt;&gt;"",OR(NOT(OR(LEN($G132)=8,LEN($G132)=12,LEN($G132)=13,LEN($G132)=14)),NOT(IFERROR(ISNUMBER(--$G132),FALSE())))),"EAN/GTIN inválido",""),IF($Z132&lt;1,"Campos obrigatórios incompletos",""),IF(AND($H132="Com variação",$I132=""),"SKU pai ausente",""),IF(AND($I132&lt;&gt;"",$I132=$A132),"SKU pai igual ao SKU",""),IF(AND($I132&lt;&gt;"",$I132&lt;&gt;$A132,COUNTIF($A$2:$A$201,$I132)=0),"SKU pai não localizado",""),IF(AND(ISNUMBER($K132),ISNUMBER($L132),$L132&lt;=$K132),"Preço menor ou igual ao custo",""),IF(AND(ISNUMBER($X132),$X132&lt;Listas_Apoio!$J$3),"Margem abaixo do mínimo",""),IF(AND($T132="Ativo",$U132&lt;&gt;"Aprovada"),"Imagem não aprovada",""),IF(AND($T132&lt;&gt;"Inativo",OR($W132="",IFERROR(TODAY()-$W132&gt;Listas_Apoio!$J$2,FALSE()))),"Revisão pendente",""),IF(OR(AND($V132&lt;&gt;"",NOT(ISNUMBER($V132))),AND($W132&lt;&gt;"",NOT(ISNUMBER($W132))),IFERROR($V132&gt;TODAY(),FALSE()),IFERROR($W132&gt;TODAY(),FALSE()),IFERROR(AND($V132&lt;&gt;"",$W132&lt;&gt;"",$W132&lt;$V132),FALSE())),"Data inconsistente","")))</f>
        <v/>
      </c>
    </row>
    <row r="133" customFormat="false" ht="21.75" hidden="false" customHeight="true" outlineLevel="0" collapsed="false">
      <c r="A133" s="15"/>
      <c r="B133" s="16"/>
      <c r="C133" s="17"/>
      <c r="D133" s="17"/>
      <c r="E133" s="17"/>
      <c r="F133" s="16"/>
      <c r="G133" s="15"/>
      <c r="H133" s="17"/>
      <c r="I133" s="15"/>
      <c r="J133" s="17"/>
      <c r="K133" s="18"/>
      <c r="L133" s="18"/>
      <c r="M133" s="19"/>
      <c r="N133" s="19"/>
      <c r="O133" s="19"/>
      <c r="P133" s="19"/>
      <c r="Q133" s="20"/>
      <c r="R133" s="20"/>
      <c r="S133" s="17"/>
      <c r="T133" s="17"/>
      <c r="U133" s="17"/>
      <c r="V133" s="21"/>
      <c r="W133" s="21"/>
      <c r="X133" s="22" t="str">
        <f aca="false">IF($A133="","",IFERROR(IF(OR($L133="",$L133=0,$K133=""),"",($L133-$K133)/$L133),""))</f>
        <v/>
      </c>
      <c r="Y133" s="23" t="str">
        <f aca="false">IF($A133="","",IFERROR(IF(OR($N133="",$O133="",$P133=""),"",$N133*$O133*$P133),""))</f>
        <v/>
      </c>
      <c r="Z133" s="22" t="str">
        <f aca="false">IF($A133="","",(--($A133&lt;&gt;"")+--($B133&lt;&gt;"")+--($C133&lt;&gt;"")+--($E133&lt;&gt;"")+--($H133&lt;&gt;"")+--($J133&lt;&gt;"")+--($K133&lt;&gt;"")+--($L133&lt;&gt;"")+--($M133&lt;&gt;"")+--($N133&lt;&gt;"")+--($O133&lt;&gt;"")+--($P133&lt;&gt;"")+--($S133&lt;&gt;"")+--($T133&lt;&gt;"")+--($U133&lt;&gt;"")+--($V133&lt;&gt;"")+IF($H133="Com variação",--($I133&lt;&gt;""),0))/(16+IF($H133="Com variação",1,0)))</f>
        <v/>
      </c>
      <c r="AA133" s="24" t="str">
        <f aca="false">IF($A133="","",IF($T133="Inativo","Inativo",IF(AND($Z133=1,$AB133=""),"Pronto para publicar","Revisar")))</f>
        <v/>
      </c>
      <c r="AB133" s="25" t="str">
        <f aca="true">IF($A133="","",_xlfn.TEXTJOIN(" | ",TRUE(),IF(COUNTIF($A$2:$A$201,$A133)&gt;1,"SKU duplicado",""),IF(AND($G133&lt;&gt;"",COUNTIF($G$2:$G$201,$G133)&gt;1),"EAN/GTIN duplicado",""),IF(AND($G133&lt;&gt;"",OR(NOT(OR(LEN($G133)=8,LEN($G133)=12,LEN($G133)=13,LEN($G133)=14)),NOT(IFERROR(ISNUMBER(--$G133),FALSE())))),"EAN/GTIN inválido",""),IF($Z133&lt;1,"Campos obrigatórios incompletos",""),IF(AND($H133="Com variação",$I133=""),"SKU pai ausente",""),IF(AND($I133&lt;&gt;"",$I133=$A133),"SKU pai igual ao SKU",""),IF(AND($I133&lt;&gt;"",$I133&lt;&gt;$A133,COUNTIF($A$2:$A$201,$I133)=0),"SKU pai não localizado",""),IF(AND(ISNUMBER($K133),ISNUMBER($L133),$L133&lt;=$K133),"Preço menor ou igual ao custo",""),IF(AND(ISNUMBER($X133),$X133&lt;Listas_Apoio!$J$3),"Margem abaixo do mínimo",""),IF(AND($T133="Ativo",$U133&lt;&gt;"Aprovada"),"Imagem não aprovada",""),IF(AND($T133&lt;&gt;"Inativo",OR($W133="",IFERROR(TODAY()-$W133&gt;Listas_Apoio!$J$2,FALSE()))),"Revisão pendente",""),IF(OR(AND($V133&lt;&gt;"",NOT(ISNUMBER($V133))),AND($W133&lt;&gt;"",NOT(ISNUMBER($W133))),IFERROR($V133&gt;TODAY(),FALSE()),IFERROR($W133&gt;TODAY(),FALSE()),IFERROR(AND($V133&lt;&gt;"",$W133&lt;&gt;"",$W133&lt;$V133),FALSE())),"Data inconsistente","")))</f>
        <v/>
      </c>
    </row>
    <row r="134" customFormat="false" ht="21.75" hidden="false" customHeight="true" outlineLevel="0" collapsed="false">
      <c r="A134" s="15"/>
      <c r="B134" s="16"/>
      <c r="C134" s="17"/>
      <c r="D134" s="17"/>
      <c r="E134" s="17"/>
      <c r="F134" s="16"/>
      <c r="G134" s="15"/>
      <c r="H134" s="17"/>
      <c r="I134" s="15"/>
      <c r="J134" s="17"/>
      <c r="K134" s="18"/>
      <c r="L134" s="18"/>
      <c r="M134" s="19"/>
      <c r="N134" s="19"/>
      <c r="O134" s="19"/>
      <c r="P134" s="19"/>
      <c r="Q134" s="20"/>
      <c r="R134" s="20"/>
      <c r="S134" s="17"/>
      <c r="T134" s="17"/>
      <c r="U134" s="17"/>
      <c r="V134" s="21"/>
      <c r="W134" s="21"/>
      <c r="X134" s="22" t="str">
        <f aca="false">IF($A134="","",IFERROR(IF(OR($L134="",$L134=0,$K134=""),"",($L134-$K134)/$L134),""))</f>
        <v/>
      </c>
      <c r="Y134" s="23" t="str">
        <f aca="false">IF($A134="","",IFERROR(IF(OR($N134="",$O134="",$P134=""),"",$N134*$O134*$P134),""))</f>
        <v/>
      </c>
      <c r="Z134" s="22" t="str">
        <f aca="false">IF($A134="","",(--($A134&lt;&gt;"")+--($B134&lt;&gt;"")+--($C134&lt;&gt;"")+--($E134&lt;&gt;"")+--($H134&lt;&gt;"")+--($J134&lt;&gt;"")+--($K134&lt;&gt;"")+--($L134&lt;&gt;"")+--($M134&lt;&gt;"")+--($N134&lt;&gt;"")+--($O134&lt;&gt;"")+--($P134&lt;&gt;"")+--($S134&lt;&gt;"")+--($T134&lt;&gt;"")+--($U134&lt;&gt;"")+--($V134&lt;&gt;"")+IF($H134="Com variação",--($I134&lt;&gt;""),0))/(16+IF($H134="Com variação",1,0)))</f>
        <v/>
      </c>
      <c r="AA134" s="24" t="str">
        <f aca="false">IF($A134="","",IF($T134="Inativo","Inativo",IF(AND($Z134=1,$AB134=""),"Pronto para publicar","Revisar")))</f>
        <v/>
      </c>
      <c r="AB134" s="25" t="str">
        <f aca="true">IF($A134="","",_xlfn.TEXTJOIN(" | ",TRUE(),IF(COUNTIF($A$2:$A$201,$A134)&gt;1,"SKU duplicado",""),IF(AND($G134&lt;&gt;"",COUNTIF($G$2:$G$201,$G134)&gt;1),"EAN/GTIN duplicado",""),IF(AND($G134&lt;&gt;"",OR(NOT(OR(LEN($G134)=8,LEN($G134)=12,LEN($G134)=13,LEN($G134)=14)),NOT(IFERROR(ISNUMBER(--$G134),FALSE())))),"EAN/GTIN inválido",""),IF($Z134&lt;1,"Campos obrigatórios incompletos",""),IF(AND($H134="Com variação",$I134=""),"SKU pai ausente",""),IF(AND($I134&lt;&gt;"",$I134=$A134),"SKU pai igual ao SKU",""),IF(AND($I134&lt;&gt;"",$I134&lt;&gt;$A134,COUNTIF($A$2:$A$201,$I134)=0),"SKU pai não localizado",""),IF(AND(ISNUMBER($K134),ISNUMBER($L134),$L134&lt;=$K134),"Preço menor ou igual ao custo",""),IF(AND(ISNUMBER($X134),$X134&lt;Listas_Apoio!$J$3),"Margem abaixo do mínimo",""),IF(AND($T134="Ativo",$U134&lt;&gt;"Aprovada"),"Imagem não aprovada",""),IF(AND($T134&lt;&gt;"Inativo",OR($W134="",IFERROR(TODAY()-$W134&gt;Listas_Apoio!$J$2,FALSE()))),"Revisão pendente",""),IF(OR(AND($V134&lt;&gt;"",NOT(ISNUMBER($V134))),AND($W134&lt;&gt;"",NOT(ISNUMBER($W134))),IFERROR($V134&gt;TODAY(),FALSE()),IFERROR($W134&gt;TODAY(),FALSE()),IFERROR(AND($V134&lt;&gt;"",$W134&lt;&gt;"",$W134&lt;$V134),FALSE())),"Data inconsistente","")))</f>
        <v/>
      </c>
    </row>
    <row r="135" customFormat="false" ht="21.75" hidden="false" customHeight="true" outlineLevel="0" collapsed="false">
      <c r="A135" s="15"/>
      <c r="B135" s="16"/>
      <c r="C135" s="17"/>
      <c r="D135" s="17"/>
      <c r="E135" s="17"/>
      <c r="F135" s="16"/>
      <c r="G135" s="15"/>
      <c r="H135" s="17"/>
      <c r="I135" s="15"/>
      <c r="J135" s="17"/>
      <c r="K135" s="18"/>
      <c r="L135" s="18"/>
      <c r="M135" s="19"/>
      <c r="N135" s="19"/>
      <c r="O135" s="19"/>
      <c r="P135" s="19"/>
      <c r="Q135" s="20"/>
      <c r="R135" s="20"/>
      <c r="S135" s="17"/>
      <c r="T135" s="17"/>
      <c r="U135" s="17"/>
      <c r="V135" s="21"/>
      <c r="W135" s="21"/>
      <c r="X135" s="22" t="str">
        <f aca="false">IF($A135="","",IFERROR(IF(OR($L135="",$L135=0,$K135=""),"",($L135-$K135)/$L135),""))</f>
        <v/>
      </c>
      <c r="Y135" s="23" t="str">
        <f aca="false">IF($A135="","",IFERROR(IF(OR($N135="",$O135="",$P135=""),"",$N135*$O135*$P135),""))</f>
        <v/>
      </c>
      <c r="Z135" s="22" t="str">
        <f aca="false">IF($A135="","",(--($A135&lt;&gt;"")+--($B135&lt;&gt;"")+--($C135&lt;&gt;"")+--($E135&lt;&gt;"")+--($H135&lt;&gt;"")+--($J135&lt;&gt;"")+--($K135&lt;&gt;"")+--($L135&lt;&gt;"")+--($M135&lt;&gt;"")+--($N135&lt;&gt;"")+--($O135&lt;&gt;"")+--($P135&lt;&gt;"")+--($S135&lt;&gt;"")+--($T135&lt;&gt;"")+--($U135&lt;&gt;"")+--($V135&lt;&gt;"")+IF($H135="Com variação",--($I135&lt;&gt;""),0))/(16+IF($H135="Com variação",1,0)))</f>
        <v/>
      </c>
      <c r="AA135" s="24" t="str">
        <f aca="false">IF($A135="","",IF($T135="Inativo","Inativo",IF(AND($Z135=1,$AB135=""),"Pronto para publicar","Revisar")))</f>
        <v/>
      </c>
      <c r="AB135" s="25" t="str">
        <f aca="true">IF($A135="","",_xlfn.TEXTJOIN(" | ",TRUE(),IF(COUNTIF($A$2:$A$201,$A135)&gt;1,"SKU duplicado",""),IF(AND($G135&lt;&gt;"",COUNTIF($G$2:$G$201,$G135)&gt;1),"EAN/GTIN duplicado",""),IF(AND($G135&lt;&gt;"",OR(NOT(OR(LEN($G135)=8,LEN($G135)=12,LEN($G135)=13,LEN($G135)=14)),NOT(IFERROR(ISNUMBER(--$G135),FALSE())))),"EAN/GTIN inválido",""),IF($Z135&lt;1,"Campos obrigatórios incompletos",""),IF(AND($H135="Com variação",$I135=""),"SKU pai ausente",""),IF(AND($I135&lt;&gt;"",$I135=$A135),"SKU pai igual ao SKU",""),IF(AND($I135&lt;&gt;"",$I135&lt;&gt;$A135,COUNTIF($A$2:$A$201,$I135)=0),"SKU pai não localizado",""),IF(AND(ISNUMBER($K135),ISNUMBER($L135),$L135&lt;=$K135),"Preço menor ou igual ao custo",""),IF(AND(ISNUMBER($X135),$X135&lt;Listas_Apoio!$J$3),"Margem abaixo do mínimo",""),IF(AND($T135="Ativo",$U135&lt;&gt;"Aprovada"),"Imagem não aprovada",""),IF(AND($T135&lt;&gt;"Inativo",OR($W135="",IFERROR(TODAY()-$W135&gt;Listas_Apoio!$J$2,FALSE()))),"Revisão pendente",""),IF(OR(AND($V135&lt;&gt;"",NOT(ISNUMBER($V135))),AND($W135&lt;&gt;"",NOT(ISNUMBER($W135))),IFERROR($V135&gt;TODAY(),FALSE()),IFERROR($W135&gt;TODAY(),FALSE()),IFERROR(AND($V135&lt;&gt;"",$W135&lt;&gt;"",$W135&lt;$V135),FALSE())),"Data inconsistente","")))</f>
        <v/>
      </c>
    </row>
    <row r="136" customFormat="false" ht="21.75" hidden="false" customHeight="true" outlineLevel="0" collapsed="false">
      <c r="A136" s="15"/>
      <c r="B136" s="16"/>
      <c r="C136" s="17"/>
      <c r="D136" s="17"/>
      <c r="E136" s="17"/>
      <c r="F136" s="16"/>
      <c r="G136" s="15"/>
      <c r="H136" s="17"/>
      <c r="I136" s="15"/>
      <c r="J136" s="17"/>
      <c r="K136" s="18"/>
      <c r="L136" s="18"/>
      <c r="M136" s="19"/>
      <c r="N136" s="19"/>
      <c r="O136" s="19"/>
      <c r="P136" s="19"/>
      <c r="Q136" s="20"/>
      <c r="R136" s="20"/>
      <c r="S136" s="17"/>
      <c r="T136" s="17"/>
      <c r="U136" s="17"/>
      <c r="V136" s="21"/>
      <c r="W136" s="21"/>
      <c r="X136" s="22" t="str">
        <f aca="false">IF($A136="","",IFERROR(IF(OR($L136="",$L136=0,$K136=""),"",($L136-$K136)/$L136),""))</f>
        <v/>
      </c>
      <c r="Y136" s="23" t="str">
        <f aca="false">IF($A136="","",IFERROR(IF(OR($N136="",$O136="",$P136=""),"",$N136*$O136*$P136),""))</f>
        <v/>
      </c>
      <c r="Z136" s="22" t="str">
        <f aca="false">IF($A136="","",(--($A136&lt;&gt;"")+--($B136&lt;&gt;"")+--($C136&lt;&gt;"")+--($E136&lt;&gt;"")+--($H136&lt;&gt;"")+--($J136&lt;&gt;"")+--($K136&lt;&gt;"")+--($L136&lt;&gt;"")+--($M136&lt;&gt;"")+--($N136&lt;&gt;"")+--($O136&lt;&gt;"")+--($P136&lt;&gt;"")+--($S136&lt;&gt;"")+--($T136&lt;&gt;"")+--($U136&lt;&gt;"")+--($V136&lt;&gt;"")+IF($H136="Com variação",--($I136&lt;&gt;""),0))/(16+IF($H136="Com variação",1,0)))</f>
        <v/>
      </c>
      <c r="AA136" s="24" t="str">
        <f aca="false">IF($A136="","",IF($T136="Inativo","Inativo",IF(AND($Z136=1,$AB136=""),"Pronto para publicar","Revisar")))</f>
        <v/>
      </c>
      <c r="AB136" s="25" t="str">
        <f aca="true">IF($A136="","",_xlfn.TEXTJOIN(" | ",TRUE(),IF(COUNTIF($A$2:$A$201,$A136)&gt;1,"SKU duplicado",""),IF(AND($G136&lt;&gt;"",COUNTIF($G$2:$G$201,$G136)&gt;1),"EAN/GTIN duplicado",""),IF(AND($G136&lt;&gt;"",OR(NOT(OR(LEN($G136)=8,LEN($G136)=12,LEN($G136)=13,LEN($G136)=14)),NOT(IFERROR(ISNUMBER(--$G136),FALSE())))),"EAN/GTIN inválido",""),IF($Z136&lt;1,"Campos obrigatórios incompletos",""),IF(AND($H136="Com variação",$I136=""),"SKU pai ausente",""),IF(AND($I136&lt;&gt;"",$I136=$A136),"SKU pai igual ao SKU",""),IF(AND($I136&lt;&gt;"",$I136&lt;&gt;$A136,COUNTIF($A$2:$A$201,$I136)=0),"SKU pai não localizado",""),IF(AND(ISNUMBER($K136),ISNUMBER($L136),$L136&lt;=$K136),"Preço menor ou igual ao custo",""),IF(AND(ISNUMBER($X136),$X136&lt;Listas_Apoio!$J$3),"Margem abaixo do mínimo",""),IF(AND($T136="Ativo",$U136&lt;&gt;"Aprovada"),"Imagem não aprovada",""),IF(AND($T136&lt;&gt;"Inativo",OR($W136="",IFERROR(TODAY()-$W136&gt;Listas_Apoio!$J$2,FALSE()))),"Revisão pendente",""),IF(OR(AND($V136&lt;&gt;"",NOT(ISNUMBER($V136))),AND($W136&lt;&gt;"",NOT(ISNUMBER($W136))),IFERROR($V136&gt;TODAY(),FALSE()),IFERROR($W136&gt;TODAY(),FALSE()),IFERROR(AND($V136&lt;&gt;"",$W136&lt;&gt;"",$W136&lt;$V136),FALSE())),"Data inconsistente","")))</f>
        <v/>
      </c>
    </row>
    <row r="137" customFormat="false" ht="21.75" hidden="false" customHeight="true" outlineLevel="0" collapsed="false">
      <c r="A137" s="15"/>
      <c r="B137" s="16"/>
      <c r="C137" s="17"/>
      <c r="D137" s="17"/>
      <c r="E137" s="17"/>
      <c r="F137" s="16"/>
      <c r="G137" s="15"/>
      <c r="H137" s="17"/>
      <c r="I137" s="15"/>
      <c r="J137" s="17"/>
      <c r="K137" s="18"/>
      <c r="L137" s="18"/>
      <c r="M137" s="19"/>
      <c r="N137" s="19"/>
      <c r="O137" s="19"/>
      <c r="P137" s="19"/>
      <c r="Q137" s="20"/>
      <c r="R137" s="20"/>
      <c r="S137" s="17"/>
      <c r="T137" s="17"/>
      <c r="U137" s="17"/>
      <c r="V137" s="21"/>
      <c r="W137" s="21"/>
      <c r="X137" s="22" t="str">
        <f aca="false">IF($A137="","",IFERROR(IF(OR($L137="",$L137=0,$K137=""),"",($L137-$K137)/$L137),""))</f>
        <v/>
      </c>
      <c r="Y137" s="23" t="str">
        <f aca="false">IF($A137="","",IFERROR(IF(OR($N137="",$O137="",$P137=""),"",$N137*$O137*$P137),""))</f>
        <v/>
      </c>
      <c r="Z137" s="22" t="str">
        <f aca="false">IF($A137="","",(--($A137&lt;&gt;"")+--($B137&lt;&gt;"")+--($C137&lt;&gt;"")+--($E137&lt;&gt;"")+--($H137&lt;&gt;"")+--($J137&lt;&gt;"")+--($K137&lt;&gt;"")+--($L137&lt;&gt;"")+--($M137&lt;&gt;"")+--($N137&lt;&gt;"")+--($O137&lt;&gt;"")+--($P137&lt;&gt;"")+--($S137&lt;&gt;"")+--($T137&lt;&gt;"")+--($U137&lt;&gt;"")+--($V137&lt;&gt;"")+IF($H137="Com variação",--($I137&lt;&gt;""),0))/(16+IF($H137="Com variação",1,0)))</f>
        <v/>
      </c>
      <c r="AA137" s="24" t="str">
        <f aca="false">IF($A137="","",IF($T137="Inativo","Inativo",IF(AND($Z137=1,$AB137=""),"Pronto para publicar","Revisar")))</f>
        <v/>
      </c>
      <c r="AB137" s="25" t="str">
        <f aca="true">IF($A137="","",_xlfn.TEXTJOIN(" | ",TRUE(),IF(COUNTIF($A$2:$A$201,$A137)&gt;1,"SKU duplicado",""),IF(AND($G137&lt;&gt;"",COUNTIF($G$2:$G$201,$G137)&gt;1),"EAN/GTIN duplicado",""),IF(AND($G137&lt;&gt;"",OR(NOT(OR(LEN($G137)=8,LEN($G137)=12,LEN($G137)=13,LEN($G137)=14)),NOT(IFERROR(ISNUMBER(--$G137),FALSE())))),"EAN/GTIN inválido",""),IF($Z137&lt;1,"Campos obrigatórios incompletos",""),IF(AND($H137="Com variação",$I137=""),"SKU pai ausente",""),IF(AND($I137&lt;&gt;"",$I137=$A137),"SKU pai igual ao SKU",""),IF(AND($I137&lt;&gt;"",$I137&lt;&gt;$A137,COUNTIF($A$2:$A$201,$I137)=0),"SKU pai não localizado",""),IF(AND(ISNUMBER($K137),ISNUMBER($L137),$L137&lt;=$K137),"Preço menor ou igual ao custo",""),IF(AND(ISNUMBER($X137),$X137&lt;Listas_Apoio!$J$3),"Margem abaixo do mínimo",""),IF(AND($T137="Ativo",$U137&lt;&gt;"Aprovada"),"Imagem não aprovada",""),IF(AND($T137&lt;&gt;"Inativo",OR($W137="",IFERROR(TODAY()-$W137&gt;Listas_Apoio!$J$2,FALSE()))),"Revisão pendente",""),IF(OR(AND($V137&lt;&gt;"",NOT(ISNUMBER($V137))),AND($W137&lt;&gt;"",NOT(ISNUMBER($W137))),IFERROR($V137&gt;TODAY(),FALSE()),IFERROR($W137&gt;TODAY(),FALSE()),IFERROR(AND($V137&lt;&gt;"",$W137&lt;&gt;"",$W137&lt;$V137),FALSE())),"Data inconsistente","")))</f>
        <v/>
      </c>
    </row>
    <row r="138" customFormat="false" ht="21.75" hidden="false" customHeight="true" outlineLevel="0" collapsed="false">
      <c r="A138" s="15"/>
      <c r="B138" s="16"/>
      <c r="C138" s="17"/>
      <c r="D138" s="17"/>
      <c r="E138" s="17"/>
      <c r="F138" s="16"/>
      <c r="G138" s="15"/>
      <c r="H138" s="17"/>
      <c r="I138" s="15"/>
      <c r="J138" s="17"/>
      <c r="K138" s="18"/>
      <c r="L138" s="18"/>
      <c r="M138" s="19"/>
      <c r="N138" s="19"/>
      <c r="O138" s="19"/>
      <c r="P138" s="19"/>
      <c r="Q138" s="20"/>
      <c r="R138" s="20"/>
      <c r="S138" s="17"/>
      <c r="T138" s="17"/>
      <c r="U138" s="17"/>
      <c r="V138" s="21"/>
      <c r="W138" s="21"/>
      <c r="X138" s="22" t="str">
        <f aca="false">IF($A138="","",IFERROR(IF(OR($L138="",$L138=0,$K138=""),"",($L138-$K138)/$L138),""))</f>
        <v/>
      </c>
      <c r="Y138" s="23" t="str">
        <f aca="false">IF($A138="","",IFERROR(IF(OR($N138="",$O138="",$P138=""),"",$N138*$O138*$P138),""))</f>
        <v/>
      </c>
      <c r="Z138" s="22" t="str">
        <f aca="false">IF($A138="","",(--($A138&lt;&gt;"")+--($B138&lt;&gt;"")+--($C138&lt;&gt;"")+--($E138&lt;&gt;"")+--($H138&lt;&gt;"")+--($J138&lt;&gt;"")+--($K138&lt;&gt;"")+--($L138&lt;&gt;"")+--($M138&lt;&gt;"")+--($N138&lt;&gt;"")+--($O138&lt;&gt;"")+--($P138&lt;&gt;"")+--($S138&lt;&gt;"")+--($T138&lt;&gt;"")+--($U138&lt;&gt;"")+--($V138&lt;&gt;"")+IF($H138="Com variação",--($I138&lt;&gt;""),0))/(16+IF($H138="Com variação",1,0)))</f>
        <v/>
      </c>
      <c r="AA138" s="24" t="str">
        <f aca="false">IF($A138="","",IF($T138="Inativo","Inativo",IF(AND($Z138=1,$AB138=""),"Pronto para publicar","Revisar")))</f>
        <v/>
      </c>
      <c r="AB138" s="25" t="str">
        <f aca="true">IF($A138="","",_xlfn.TEXTJOIN(" | ",TRUE(),IF(COUNTIF($A$2:$A$201,$A138)&gt;1,"SKU duplicado",""),IF(AND($G138&lt;&gt;"",COUNTIF($G$2:$G$201,$G138)&gt;1),"EAN/GTIN duplicado",""),IF(AND($G138&lt;&gt;"",OR(NOT(OR(LEN($G138)=8,LEN($G138)=12,LEN($G138)=13,LEN($G138)=14)),NOT(IFERROR(ISNUMBER(--$G138),FALSE())))),"EAN/GTIN inválido",""),IF($Z138&lt;1,"Campos obrigatórios incompletos",""),IF(AND($H138="Com variação",$I138=""),"SKU pai ausente",""),IF(AND($I138&lt;&gt;"",$I138=$A138),"SKU pai igual ao SKU",""),IF(AND($I138&lt;&gt;"",$I138&lt;&gt;$A138,COUNTIF($A$2:$A$201,$I138)=0),"SKU pai não localizado",""),IF(AND(ISNUMBER($K138),ISNUMBER($L138),$L138&lt;=$K138),"Preço menor ou igual ao custo",""),IF(AND(ISNUMBER($X138),$X138&lt;Listas_Apoio!$J$3),"Margem abaixo do mínimo",""),IF(AND($T138="Ativo",$U138&lt;&gt;"Aprovada"),"Imagem não aprovada",""),IF(AND($T138&lt;&gt;"Inativo",OR($W138="",IFERROR(TODAY()-$W138&gt;Listas_Apoio!$J$2,FALSE()))),"Revisão pendente",""),IF(OR(AND($V138&lt;&gt;"",NOT(ISNUMBER($V138))),AND($W138&lt;&gt;"",NOT(ISNUMBER($W138))),IFERROR($V138&gt;TODAY(),FALSE()),IFERROR($W138&gt;TODAY(),FALSE()),IFERROR(AND($V138&lt;&gt;"",$W138&lt;&gt;"",$W138&lt;$V138),FALSE())),"Data inconsistente","")))</f>
        <v/>
      </c>
    </row>
    <row r="139" customFormat="false" ht="21.75" hidden="false" customHeight="true" outlineLevel="0" collapsed="false">
      <c r="A139" s="15"/>
      <c r="B139" s="16"/>
      <c r="C139" s="17"/>
      <c r="D139" s="17"/>
      <c r="E139" s="17"/>
      <c r="F139" s="16"/>
      <c r="G139" s="15"/>
      <c r="H139" s="17"/>
      <c r="I139" s="15"/>
      <c r="J139" s="17"/>
      <c r="K139" s="18"/>
      <c r="L139" s="18"/>
      <c r="M139" s="19"/>
      <c r="N139" s="19"/>
      <c r="O139" s="19"/>
      <c r="P139" s="19"/>
      <c r="Q139" s="20"/>
      <c r="R139" s="20"/>
      <c r="S139" s="17"/>
      <c r="T139" s="17"/>
      <c r="U139" s="17"/>
      <c r="V139" s="21"/>
      <c r="W139" s="21"/>
      <c r="X139" s="22" t="str">
        <f aca="false">IF($A139="","",IFERROR(IF(OR($L139="",$L139=0,$K139=""),"",($L139-$K139)/$L139),""))</f>
        <v/>
      </c>
      <c r="Y139" s="23" t="str">
        <f aca="false">IF($A139="","",IFERROR(IF(OR($N139="",$O139="",$P139=""),"",$N139*$O139*$P139),""))</f>
        <v/>
      </c>
      <c r="Z139" s="22" t="str">
        <f aca="false">IF($A139="","",(--($A139&lt;&gt;"")+--($B139&lt;&gt;"")+--($C139&lt;&gt;"")+--($E139&lt;&gt;"")+--($H139&lt;&gt;"")+--($J139&lt;&gt;"")+--($K139&lt;&gt;"")+--($L139&lt;&gt;"")+--($M139&lt;&gt;"")+--($N139&lt;&gt;"")+--($O139&lt;&gt;"")+--($P139&lt;&gt;"")+--($S139&lt;&gt;"")+--($T139&lt;&gt;"")+--($U139&lt;&gt;"")+--($V139&lt;&gt;"")+IF($H139="Com variação",--($I139&lt;&gt;""),0))/(16+IF($H139="Com variação",1,0)))</f>
        <v/>
      </c>
      <c r="AA139" s="24" t="str">
        <f aca="false">IF($A139="","",IF($T139="Inativo","Inativo",IF(AND($Z139=1,$AB139=""),"Pronto para publicar","Revisar")))</f>
        <v/>
      </c>
      <c r="AB139" s="25" t="str">
        <f aca="true">IF($A139="","",_xlfn.TEXTJOIN(" | ",TRUE(),IF(COUNTIF($A$2:$A$201,$A139)&gt;1,"SKU duplicado",""),IF(AND($G139&lt;&gt;"",COUNTIF($G$2:$G$201,$G139)&gt;1),"EAN/GTIN duplicado",""),IF(AND($G139&lt;&gt;"",OR(NOT(OR(LEN($G139)=8,LEN($G139)=12,LEN($G139)=13,LEN($G139)=14)),NOT(IFERROR(ISNUMBER(--$G139),FALSE())))),"EAN/GTIN inválido",""),IF($Z139&lt;1,"Campos obrigatórios incompletos",""),IF(AND($H139="Com variação",$I139=""),"SKU pai ausente",""),IF(AND($I139&lt;&gt;"",$I139=$A139),"SKU pai igual ao SKU",""),IF(AND($I139&lt;&gt;"",$I139&lt;&gt;$A139,COUNTIF($A$2:$A$201,$I139)=0),"SKU pai não localizado",""),IF(AND(ISNUMBER($K139),ISNUMBER($L139),$L139&lt;=$K139),"Preço menor ou igual ao custo",""),IF(AND(ISNUMBER($X139),$X139&lt;Listas_Apoio!$J$3),"Margem abaixo do mínimo",""),IF(AND($T139="Ativo",$U139&lt;&gt;"Aprovada"),"Imagem não aprovada",""),IF(AND($T139&lt;&gt;"Inativo",OR($W139="",IFERROR(TODAY()-$W139&gt;Listas_Apoio!$J$2,FALSE()))),"Revisão pendente",""),IF(OR(AND($V139&lt;&gt;"",NOT(ISNUMBER($V139))),AND($W139&lt;&gt;"",NOT(ISNUMBER($W139))),IFERROR($V139&gt;TODAY(),FALSE()),IFERROR($W139&gt;TODAY(),FALSE()),IFERROR(AND($V139&lt;&gt;"",$W139&lt;&gt;"",$W139&lt;$V139),FALSE())),"Data inconsistente","")))</f>
        <v/>
      </c>
    </row>
    <row r="140" customFormat="false" ht="21.75" hidden="false" customHeight="true" outlineLevel="0" collapsed="false">
      <c r="A140" s="15"/>
      <c r="B140" s="16"/>
      <c r="C140" s="17"/>
      <c r="D140" s="17"/>
      <c r="E140" s="17"/>
      <c r="F140" s="16"/>
      <c r="G140" s="15"/>
      <c r="H140" s="17"/>
      <c r="I140" s="15"/>
      <c r="J140" s="17"/>
      <c r="K140" s="18"/>
      <c r="L140" s="18"/>
      <c r="M140" s="19"/>
      <c r="N140" s="19"/>
      <c r="O140" s="19"/>
      <c r="P140" s="19"/>
      <c r="Q140" s="20"/>
      <c r="R140" s="20"/>
      <c r="S140" s="17"/>
      <c r="T140" s="17"/>
      <c r="U140" s="17"/>
      <c r="V140" s="21"/>
      <c r="W140" s="21"/>
      <c r="X140" s="22" t="str">
        <f aca="false">IF($A140="","",IFERROR(IF(OR($L140="",$L140=0,$K140=""),"",($L140-$K140)/$L140),""))</f>
        <v/>
      </c>
      <c r="Y140" s="23" t="str">
        <f aca="false">IF($A140="","",IFERROR(IF(OR($N140="",$O140="",$P140=""),"",$N140*$O140*$P140),""))</f>
        <v/>
      </c>
      <c r="Z140" s="22" t="str">
        <f aca="false">IF($A140="","",(--($A140&lt;&gt;"")+--($B140&lt;&gt;"")+--($C140&lt;&gt;"")+--($E140&lt;&gt;"")+--($H140&lt;&gt;"")+--($J140&lt;&gt;"")+--($K140&lt;&gt;"")+--($L140&lt;&gt;"")+--($M140&lt;&gt;"")+--($N140&lt;&gt;"")+--($O140&lt;&gt;"")+--($P140&lt;&gt;"")+--($S140&lt;&gt;"")+--($T140&lt;&gt;"")+--($U140&lt;&gt;"")+--($V140&lt;&gt;"")+IF($H140="Com variação",--($I140&lt;&gt;""),0))/(16+IF($H140="Com variação",1,0)))</f>
        <v/>
      </c>
      <c r="AA140" s="24" t="str">
        <f aca="false">IF($A140="","",IF($T140="Inativo","Inativo",IF(AND($Z140=1,$AB140=""),"Pronto para publicar","Revisar")))</f>
        <v/>
      </c>
      <c r="AB140" s="25" t="str">
        <f aca="true">IF($A140="","",_xlfn.TEXTJOIN(" | ",TRUE(),IF(COUNTIF($A$2:$A$201,$A140)&gt;1,"SKU duplicado",""),IF(AND($G140&lt;&gt;"",COUNTIF($G$2:$G$201,$G140)&gt;1),"EAN/GTIN duplicado",""),IF(AND($G140&lt;&gt;"",OR(NOT(OR(LEN($G140)=8,LEN($G140)=12,LEN($G140)=13,LEN($G140)=14)),NOT(IFERROR(ISNUMBER(--$G140),FALSE())))),"EAN/GTIN inválido",""),IF($Z140&lt;1,"Campos obrigatórios incompletos",""),IF(AND($H140="Com variação",$I140=""),"SKU pai ausente",""),IF(AND($I140&lt;&gt;"",$I140=$A140),"SKU pai igual ao SKU",""),IF(AND($I140&lt;&gt;"",$I140&lt;&gt;$A140,COUNTIF($A$2:$A$201,$I140)=0),"SKU pai não localizado",""),IF(AND(ISNUMBER($K140),ISNUMBER($L140),$L140&lt;=$K140),"Preço menor ou igual ao custo",""),IF(AND(ISNUMBER($X140),$X140&lt;Listas_Apoio!$J$3),"Margem abaixo do mínimo",""),IF(AND($T140="Ativo",$U140&lt;&gt;"Aprovada"),"Imagem não aprovada",""),IF(AND($T140&lt;&gt;"Inativo",OR($W140="",IFERROR(TODAY()-$W140&gt;Listas_Apoio!$J$2,FALSE()))),"Revisão pendente",""),IF(OR(AND($V140&lt;&gt;"",NOT(ISNUMBER($V140))),AND($W140&lt;&gt;"",NOT(ISNUMBER($W140))),IFERROR($V140&gt;TODAY(),FALSE()),IFERROR($W140&gt;TODAY(),FALSE()),IFERROR(AND($V140&lt;&gt;"",$W140&lt;&gt;"",$W140&lt;$V140),FALSE())),"Data inconsistente","")))</f>
        <v/>
      </c>
    </row>
    <row r="141" customFormat="false" ht="21.75" hidden="false" customHeight="true" outlineLevel="0" collapsed="false">
      <c r="A141" s="15"/>
      <c r="B141" s="16"/>
      <c r="C141" s="17"/>
      <c r="D141" s="17"/>
      <c r="E141" s="17"/>
      <c r="F141" s="16"/>
      <c r="G141" s="15"/>
      <c r="H141" s="17"/>
      <c r="I141" s="15"/>
      <c r="J141" s="17"/>
      <c r="K141" s="18"/>
      <c r="L141" s="18"/>
      <c r="M141" s="19"/>
      <c r="N141" s="19"/>
      <c r="O141" s="19"/>
      <c r="P141" s="19"/>
      <c r="Q141" s="20"/>
      <c r="R141" s="20"/>
      <c r="S141" s="17"/>
      <c r="T141" s="17"/>
      <c r="U141" s="17"/>
      <c r="V141" s="21"/>
      <c r="W141" s="21"/>
      <c r="X141" s="22" t="str">
        <f aca="false">IF($A141="","",IFERROR(IF(OR($L141="",$L141=0,$K141=""),"",($L141-$K141)/$L141),""))</f>
        <v/>
      </c>
      <c r="Y141" s="23" t="str">
        <f aca="false">IF($A141="","",IFERROR(IF(OR($N141="",$O141="",$P141=""),"",$N141*$O141*$P141),""))</f>
        <v/>
      </c>
      <c r="Z141" s="22" t="str">
        <f aca="false">IF($A141="","",(--($A141&lt;&gt;"")+--($B141&lt;&gt;"")+--($C141&lt;&gt;"")+--($E141&lt;&gt;"")+--($H141&lt;&gt;"")+--($J141&lt;&gt;"")+--($K141&lt;&gt;"")+--($L141&lt;&gt;"")+--($M141&lt;&gt;"")+--($N141&lt;&gt;"")+--($O141&lt;&gt;"")+--($P141&lt;&gt;"")+--($S141&lt;&gt;"")+--($T141&lt;&gt;"")+--($U141&lt;&gt;"")+--($V141&lt;&gt;"")+IF($H141="Com variação",--($I141&lt;&gt;""),0))/(16+IF($H141="Com variação",1,0)))</f>
        <v/>
      </c>
      <c r="AA141" s="24" t="str">
        <f aca="false">IF($A141="","",IF($T141="Inativo","Inativo",IF(AND($Z141=1,$AB141=""),"Pronto para publicar","Revisar")))</f>
        <v/>
      </c>
      <c r="AB141" s="25" t="str">
        <f aca="true">IF($A141="","",_xlfn.TEXTJOIN(" | ",TRUE(),IF(COUNTIF($A$2:$A$201,$A141)&gt;1,"SKU duplicado",""),IF(AND($G141&lt;&gt;"",COUNTIF($G$2:$G$201,$G141)&gt;1),"EAN/GTIN duplicado",""),IF(AND($G141&lt;&gt;"",OR(NOT(OR(LEN($G141)=8,LEN($G141)=12,LEN($G141)=13,LEN($G141)=14)),NOT(IFERROR(ISNUMBER(--$G141),FALSE())))),"EAN/GTIN inválido",""),IF($Z141&lt;1,"Campos obrigatórios incompletos",""),IF(AND($H141="Com variação",$I141=""),"SKU pai ausente",""),IF(AND($I141&lt;&gt;"",$I141=$A141),"SKU pai igual ao SKU",""),IF(AND($I141&lt;&gt;"",$I141&lt;&gt;$A141,COUNTIF($A$2:$A$201,$I141)=0),"SKU pai não localizado",""),IF(AND(ISNUMBER($K141),ISNUMBER($L141),$L141&lt;=$K141),"Preço menor ou igual ao custo",""),IF(AND(ISNUMBER($X141),$X141&lt;Listas_Apoio!$J$3),"Margem abaixo do mínimo",""),IF(AND($T141="Ativo",$U141&lt;&gt;"Aprovada"),"Imagem não aprovada",""),IF(AND($T141&lt;&gt;"Inativo",OR($W141="",IFERROR(TODAY()-$W141&gt;Listas_Apoio!$J$2,FALSE()))),"Revisão pendente",""),IF(OR(AND($V141&lt;&gt;"",NOT(ISNUMBER($V141))),AND($W141&lt;&gt;"",NOT(ISNUMBER($W141))),IFERROR($V141&gt;TODAY(),FALSE()),IFERROR($W141&gt;TODAY(),FALSE()),IFERROR(AND($V141&lt;&gt;"",$W141&lt;&gt;"",$W141&lt;$V141),FALSE())),"Data inconsistente","")))</f>
        <v/>
      </c>
    </row>
    <row r="142" customFormat="false" ht="21.75" hidden="false" customHeight="true" outlineLevel="0" collapsed="false">
      <c r="A142" s="15"/>
      <c r="B142" s="16"/>
      <c r="C142" s="17"/>
      <c r="D142" s="17"/>
      <c r="E142" s="17"/>
      <c r="F142" s="16"/>
      <c r="G142" s="15"/>
      <c r="H142" s="17"/>
      <c r="I142" s="15"/>
      <c r="J142" s="17"/>
      <c r="K142" s="18"/>
      <c r="L142" s="18"/>
      <c r="M142" s="19"/>
      <c r="N142" s="19"/>
      <c r="O142" s="19"/>
      <c r="P142" s="19"/>
      <c r="Q142" s="20"/>
      <c r="R142" s="20"/>
      <c r="S142" s="17"/>
      <c r="T142" s="17"/>
      <c r="U142" s="17"/>
      <c r="V142" s="21"/>
      <c r="W142" s="21"/>
      <c r="X142" s="22" t="str">
        <f aca="false">IF($A142="","",IFERROR(IF(OR($L142="",$L142=0,$K142=""),"",($L142-$K142)/$L142),""))</f>
        <v/>
      </c>
      <c r="Y142" s="23" t="str">
        <f aca="false">IF($A142="","",IFERROR(IF(OR($N142="",$O142="",$P142=""),"",$N142*$O142*$P142),""))</f>
        <v/>
      </c>
      <c r="Z142" s="22" t="str">
        <f aca="false">IF($A142="","",(--($A142&lt;&gt;"")+--($B142&lt;&gt;"")+--($C142&lt;&gt;"")+--($E142&lt;&gt;"")+--($H142&lt;&gt;"")+--($J142&lt;&gt;"")+--($K142&lt;&gt;"")+--($L142&lt;&gt;"")+--($M142&lt;&gt;"")+--($N142&lt;&gt;"")+--($O142&lt;&gt;"")+--($P142&lt;&gt;"")+--($S142&lt;&gt;"")+--($T142&lt;&gt;"")+--($U142&lt;&gt;"")+--($V142&lt;&gt;"")+IF($H142="Com variação",--($I142&lt;&gt;""),0))/(16+IF($H142="Com variação",1,0)))</f>
        <v/>
      </c>
      <c r="AA142" s="24" t="str">
        <f aca="false">IF($A142="","",IF($T142="Inativo","Inativo",IF(AND($Z142=1,$AB142=""),"Pronto para publicar","Revisar")))</f>
        <v/>
      </c>
      <c r="AB142" s="25" t="str">
        <f aca="true">IF($A142="","",_xlfn.TEXTJOIN(" | ",TRUE(),IF(COUNTIF($A$2:$A$201,$A142)&gt;1,"SKU duplicado",""),IF(AND($G142&lt;&gt;"",COUNTIF($G$2:$G$201,$G142)&gt;1),"EAN/GTIN duplicado",""),IF(AND($G142&lt;&gt;"",OR(NOT(OR(LEN($G142)=8,LEN($G142)=12,LEN($G142)=13,LEN($G142)=14)),NOT(IFERROR(ISNUMBER(--$G142),FALSE())))),"EAN/GTIN inválido",""),IF($Z142&lt;1,"Campos obrigatórios incompletos",""),IF(AND($H142="Com variação",$I142=""),"SKU pai ausente",""),IF(AND($I142&lt;&gt;"",$I142=$A142),"SKU pai igual ao SKU",""),IF(AND($I142&lt;&gt;"",$I142&lt;&gt;$A142,COUNTIF($A$2:$A$201,$I142)=0),"SKU pai não localizado",""),IF(AND(ISNUMBER($K142),ISNUMBER($L142),$L142&lt;=$K142),"Preço menor ou igual ao custo",""),IF(AND(ISNUMBER($X142),$X142&lt;Listas_Apoio!$J$3),"Margem abaixo do mínimo",""),IF(AND($T142="Ativo",$U142&lt;&gt;"Aprovada"),"Imagem não aprovada",""),IF(AND($T142&lt;&gt;"Inativo",OR($W142="",IFERROR(TODAY()-$W142&gt;Listas_Apoio!$J$2,FALSE()))),"Revisão pendente",""),IF(OR(AND($V142&lt;&gt;"",NOT(ISNUMBER($V142))),AND($W142&lt;&gt;"",NOT(ISNUMBER($W142))),IFERROR($V142&gt;TODAY(),FALSE()),IFERROR($W142&gt;TODAY(),FALSE()),IFERROR(AND($V142&lt;&gt;"",$W142&lt;&gt;"",$W142&lt;$V142),FALSE())),"Data inconsistente","")))</f>
        <v/>
      </c>
    </row>
    <row r="143" customFormat="false" ht="21.75" hidden="false" customHeight="true" outlineLevel="0" collapsed="false">
      <c r="A143" s="15"/>
      <c r="B143" s="16"/>
      <c r="C143" s="17"/>
      <c r="D143" s="17"/>
      <c r="E143" s="17"/>
      <c r="F143" s="16"/>
      <c r="G143" s="15"/>
      <c r="H143" s="17"/>
      <c r="I143" s="15"/>
      <c r="J143" s="17"/>
      <c r="K143" s="18"/>
      <c r="L143" s="18"/>
      <c r="M143" s="19"/>
      <c r="N143" s="19"/>
      <c r="O143" s="19"/>
      <c r="P143" s="19"/>
      <c r="Q143" s="20"/>
      <c r="R143" s="20"/>
      <c r="S143" s="17"/>
      <c r="T143" s="17"/>
      <c r="U143" s="17"/>
      <c r="V143" s="21"/>
      <c r="W143" s="21"/>
      <c r="X143" s="22" t="str">
        <f aca="false">IF($A143="","",IFERROR(IF(OR($L143="",$L143=0,$K143=""),"",($L143-$K143)/$L143),""))</f>
        <v/>
      </c>
      <c r="Y143" s="23" t="str">
        <f aca="false">IF($A143="","",IFERROR(IF(OR($N143="",$O143="",$P143=""),"",$N143*$O143*$P143),""))</f>
        <v/>
      </c>
      <c r="Z143" s="22" t="str">
        <f aca="false">IF($A143="","",(--($A143&lt;&gt;"")+--($B143&lt;&gt;"")+--($C143&lt;&gt;"")+--($E143&lt;&gt;"")+--($H143&lt;&gt;"")+--($J143&lt;&gt;"")+--($K143&lt;&gt;"")+--($L143&lt;&gt;"")+--($M143&lt;&gt;"")+--($N143&lt;&gt;"")+--($O143&lt;&gt;"")+--($P143&lt;&gt;"")+--($S143&lt;&gt;"")+--($T143&lt;&gt;"")+--($U143&lt;&gt;"")+--($V143&lt;&gt;"")+IF($H143="Com variação",--($I143&lt;&gt;""),0))/(16+IF($H143="Com variação",1,0)))</f>
        <v/>
      </c>
      <c r="AA143" s="24" t="str">
        <f aca="false">IF($A143="","",IF($T143="Inativo","Inativo",IF(AND($Z143=1,$AB143=""),"Pronto para publicar","Revisar")))</f>
        <v/>
      </c>
      <c r="AB143" s="25" t="str">
        <f aca="true">IF($A143="","",_xlfn.TEXTJOIN(" | ",TRUE(),IF(COUNTIF($A$2:$A$201,$A143)&gt;1,"SKU duplicado",""),IF(AND($G143&lt;&gt;"",COUNTIF($G$2:$G$201,$G143)&gt;1),"EAN/GTIN duplicado",""),IF(AND($G143&lt;&gt;"",OR(NOT(OR(LEN($G143)=8,LEN($G143)=12,LEN($G143)=13,LEN($G143)=14)),NOT(IFERROR(ISNUMBER(--$G143),FALSE())))),"EAN/GTIN inválido",""),IF($Z143&lt;1,"Campos obrigatórios incompletos",""),IF(AND($H143="Com variação",$I143=""),"SKU pai ausente",""),IF(AND($I143&lt;&gt;"",$I143=$A143),"SKU pai igual ao SKU",""),IF(AND($I143&lt;&gt;"",$I143&lt;&gt;$A143,COUNTIF($A$2:$A$201,$I143)=0),"SKU pai não localizado",""),IF(AND(ISNUMBER($K143),ISNUMBER($L143),$L143&lt;=$K143),"Preço menor ou igual ao custo",""),IF(AND(ISNUMBER($X143),$X143&lt;Listas_Apoio!$J$3),"Margem abaixo do mínimo",""),IF(AND($T143="Ativo",$U143&lt;&gt;"Aprovada"),"Imagem não aprovada",""),IF(AND($T143&lt;&gt;"Inativo",OR($W143="",IFERROR(TODAY()-$W143&gt;Listas_Apoio!$J$2,FALSE()))),"Revisão pendente",""),IF(OR(AND($V143&lt;&gt;"",NOT(ISNUMBER($V143))),AND($W143&lt;&gt;"",NOT(ISNUMBER($W143))),IFERROR($V143&gt;TODAY(),FALSE()),IFERROR($W143&gt;TODAY(),FALSE()),IFERROR(AND($V143&lt;&gt;"",$W143&lt;&gt;"",$W143&lt;$V143),FALSE())),"Data inconsistente","")))</f>
        <v/>
      </c>
    </row>
    <row r="144" customFormat="false" ht="21.75" hidden="false" customHeight="true" outlineLevel="0" collapsed="false">
      <c r="A144" s="15"/>
      <c r="B144" s="16"/>
      <c r="C144" s="17"/>
      <c r="D144" s="17"/>
      <c r="E144" s="17"/>
      <c r="F144" s="16"/>
      <c r="G144" s="15"/>
      <c r="H144" s="17"/>
      <c r="I144" s="15"/>
      <c r="J144" s="17"/>
      <c r="K144" s="18"/>
      <c r="L144" s="18"/>
      <c r="M144" s="19"/>
      <c r="N144" s="19"/>
      <c r="O144" s="19"/>
      <c r="P144" s="19"/>
      <c r="Q144" s="20"/>
      <c r="R144" s="20"/>
      <c r="S144" s="17"/>
      <c r="T144" s="17"/>
      <c r="U144" s="17"/>
      <c r="V144" s="21"/>
      <c r="W144" s="21"/>
      <c r="X144" s="22" t="str">
        <f aca="false">IF($A144="","",IFERROR(IF(OR($L144="",$L144=0,$K144=""),"",($L144-$K144)/$L144),""))</f>
        <v/>
      </c>
      <c r="Y144" s="23" t="str">
        <f aca="false">IF($A144="","",IFERROR(IF(OR($N144="",$O144="",$P144=""),"",$N144*$O144*$P144),""))</f>
        <v/>
      </c>
      <c r="Z144" s="22" t="str">
        <f aca="false">IF($A144="","",(--($A144&lt;&gt;"")+--($B144&lt;&gt;"")+--($C144&lt;&gt;"")+--($E144&lt;&gt;"")+--($H144&lt;&gt;"")+--($J144&lt;&gt;"")+--($K144&lt;&gt;"")+--($L144&lt;&gt;"")+--($M144&lt;&gt;"")+--($N144&lt;&gt;"")+--($O144&lt;&gt;"")+--($P144&lt;&gt;"")+--($S144&lt;&gt;"")+--($T144&lt;&gt;"")+--($U144&lt;&gt;"")+--($V144&lt;&gt;"")+IF($H144="Com variação",--($I144&lt;&gt;""),0))/(16+IF($H144="Com variação",1,0)))</f>
        <v/>
      </c>
      <c r="AA144" s="24" t="str">
        <f aca="false">IF($A144="","",IF($T144="Inativo","Inativo",IF(AND($Z144=1,$AB144=""),"Pronto para publicar","Revisar")))</f>
        <v/>
      </c>
      <c r="AB144" s="25" t="str">
        <f aca="true">IF($A144="","",_xlfn.TEXTJOIN(" | ",TRUE(),IF(COUNTIF($A$2:$A$201,$A144)&gt;1,"SKU duplicado",""),IF(AND($G144&lt;&gt;"",COUNTIF($G$2:$G$201,$G144)&gt;1),"EAN/GTIN duplicado",""),IF(AND($G144&lt;&gt;"",OR(NOT(OR(LEN($G144)=8,LEN($G144)=12,LEN($G144)=13,LEN($G144)=14)),NOT(IFERROR(ISNUMBER(--$G144),FALSE())))),"EAN/GTIN inválido",""),IF($Z144&lt;1,"Campos obrigatórios incompletos",""),IF(AND($H144="Com variação",$I144=""),"SKU pai ausente",""),IF(AND($I144&lt;&gt;"",$I144=$A144),"SKU pai igual ao SKU",""),IF(AND($I144&lt;&gt;"",$I144&lt;&gt;$A144,COUNTIF($A$2:$A$201,$I144)=0),"SKU pai não localizado",""),IF(AND(ISNUMBER($K144),ISNUMBER($L144),$L144&lt;=$K144),"Preço menor ou igual ao custo",""),IF(AND(ISNUMBER($X144),$X144&lt;Listas_Apoio!$J$3),"Margem abaixo do mínimo",""),IF(AND($T144="Ativo",$U144&lt;&gt;"Aprovada"),"Imagem não aprovada",""),IF(AND($T144&lt;&gt;"Inativo",OR($W144="",IFERROR(TODAY()-$W144&gt;Listas_Apoio!$J$2,FALSE()))),"Revisão pendente",""),IF(OR(AND($V144&lt;&gt;"",NOT(ISNUMBER($V144))),AND($W144&lt;&gt;"",NOT(ISNUMBER($W144))),IFERROR($V144&gt;TODAY(),FALSE()),IFERROR($W144&gt;TODAY(),FALSE()),IFERROR(AND($V144&lt;&gt;"",$W144&lt;&gt;"",$W144&lt;$V144),FALSE())),"Data inconsistente","")))</f>
        <v/>
      </c>
    </row>
    <row r="145" customFormat="false" ht="21.75" hidden="false" customHeight="true" outlineLevel="0" collapsed="false">
      <c r="A145" s="15"/>
      <c r="B145" s="16"/>
      <c r="C145" s="17"/>
      <c r="D145" s="17"/>
      <c r="E145" s="17"/>
      <c r="F145" s="16"/>
      <c r="G145" s="15"/>
      <c r="H145" s="17"/>
      <c r="I145" s="15"/>
      <c r="J145" s="17"/>
      <c r="K145" s="18"/>
      <c r="L145" s="18"/>
      <c r="M145" s="19"/>
      <c r="N145" s="19"/>
      <c r="O145" s="19"/>
      <c r="P145" s="19"/>
      <c r="Q145" s="20"/>
      <c r="R145" s="20"/>
      <c r="S145" s="17"/>
      <c r="T145" s="17"/>
      <c r="U145" s="17"/>
      <c r="V145" s="21"/>
      <c r="W145" s="21"/>
      <c r="X145" s="22" t="str">
        <f aca="false">IF($A145="","",IFERROR(IF(OR($L145="",$L145=0,$K145=""),"",($L145-$K145)/$L145),""))</f>
        <v/>
      </c>
      <c r="Y145" s="23" t="str">
        <f aca="false">IF($A145="","",IFERROR(IF(OR($N145="",$O145="",$P145=""),"",$N145*$O145*$P145),""))</f>
        <v/>
      </c>
      <c r="Z145" s="22" t="str">
        <f aca="false">IF($A145="","",(--($A145&lt;&gt;"")+--($B145&lt;&gt;"")+--($C145&lt;&gt;"")+--($E145&lt;&gt;"")+--($H145&lt;&gt;"")+--($J145&lt;&gt;"")+--($K145&lt;&gt;"")+--($L145&lt;&gt;"")+--($M145&lt;&gt;"")+--($N145&lt;&gt;"")+--($O145&lt;&gt;"")+--($P145&lt;&gt;"")+--($S145&lt;&gt;"")+--($T145&lt;&gt;"")+--($U145&lt;&gt;"")+--($V145&lt;&gt;"")+IF($H145="Com variação",--($I145&lt;&gt;""),0))/(16+IF($H145="Com variação",1,0)))</f>
        <v/>
      </c>
      <c r="AA145" s="24" t="str">
        <f aca="false">IF($A145="","",IF($T145="Inativo","Inativo",IF(AND($Z145=1,$AB145=""),"Pronto para publicar","Revisar")))</f>
        <v/>
      </c>
      <c r="AB145" s="25" t="str">
        <f aca="true">IF($A145="","",_xlfn.TEXTJOIN(" | ",TRUE(),IF(COUNTIF($A$2:$A$201,$A145)&gt;1,"SKU duplicado",""),IF(AND($G145&lt;&gt;"",COUNTIF($G$2:$G$201,$G145)&gt;1),"EAN/GTIN duplicado",""),IF(AND($G145&lt;&gt;"",OR(NOT(OR(LEN($G145)=8,LEN($G145)=12,LEN($G145)=13,LEN($G145)=14)),NOT(IFERROR(ISNUMBER(--$G145),FALSE())))),"EAN/GTIN inválido",""),IF($Z145&lt;1,"Campos obrigatórios incompletos",""),IF(AND($H145="Com variação",$I145=""),"SKU pai ausente",""),IF(AND($I145&lt;&gt;"",$I145=$A145),"SKU pai igual ao SKU",""),IF(AND($I145&lt;&gt;"",$I145&lt;&gt;$A145,COUNTIF($A$2:$A$201,$I145)=0),"SKU pai não localizado",""),IF(AND(ISNUMBER($K145),ISNUMBER($L145),$L145&lt;=$K145),"Preço menor ou igual ao custo",""),IF(AND(ISNUMBER($X145),$X145&lt;Listas_Apoio!$J$3),"Margem abaixo do mínimo",""),IF(AND($T145="Ativo",$U145&lt;&gt;"Aprovada"),"Imagem não aprovada",""),IF(AND($T145&lt;&gt;"Inativo",OR($W145="",IFERROR(TODAY()-$W145&gt;Listas_Apoio!$J$2,FALSE()))),"Revisão pendente",""),IF(OR(AND($V145&lt;&gt;"",NOT(ISNUMBER($V145))),AND($W145&lt;&gt;"",NOT(ISNUMBER($W145))),IFERROR($V145&gt;TODAY(),FALSE()),IFERROR($W145&gt;TODAY(),FALSE()),IFERROR(AND($V145&lt;&gt;"",$W145&lt;&gt;"",$W145&lt;$V145),FALSE())),"Data inconsistente","")))</f>
        <v/>
      </c>
    </row>
    <row r="146" customFormat="false" ht="21.75" hidden="false" customHeight="true" outlineLevel="0" collapsed="false">
      <c r="A146" s="15"/>
      <c r="B146" s="16"/>
      <c r="C146" s="17"/>
      <c r="D146" s="17"/>
      <c r="E146" s="17"/>
      <c r="F146" s="16"/>
      <c r="G146" s="15"/>
      <c r="H146" s="17"/>
      <c r="I146" s="15"/>
      <c r="J146" s="17"/>
      <c r="K146" s="18"/>
      <c r="L146" s="18"/>
      <c r="M146" s="19"/>
      <c r="N146" s="19"/>
      <c r="O146" s="19"/>
      <c r="P146" s="19"/>
      <c r="Q146" s="20"/>
      <c r="R146" s="20"/>
      <c r="S146" s="17"/>
      <c r="T146" s="17"/>
      <c r="U146" s="17"/>
      <c r="V146" s="21"/>
      <c r="W146" s="21"/>
      <c r="X146" s="22" t="str">
        <f aca="false">IF($A146="","",IFERROR(IF(OR($L146="",$L146=0,$K146=""),"",($L146-$K146)/$L146),""))</f>
        <v/>
      </c>
      <c r="Y146" s="23" t="str">
        <f aca="false">IF($A146="","",IFERROR(IF(OR($N146="",$O146="",$P146=""),"",$N146*$O146*$P146),""))</f>
        <v/>
      </c>
      <c r="Z146" s="22" t="str">
        <f aca="false">IF($A146="","",(--($A146&lt;&gt;"")+--($B146&lt;&gt;"")+--($C146&lt;&gt;"")+--($E146&lt;&gt;"")+--($H146&lt;&gt;"")+--($J146&lt;&gt;"")+--($K146&lt;&gt;"")+--($L146&lt;&gt;"")+--($M146&lt;&gt;"")+--($N146&lt;&gt;"")+--($O146&lt;&gt;"")+--($P146&lt;&gt;"")+--($S146&lt;&gt;"")+--($T146&lt;&gt;"")+--($U146&lt;&gt;"")+--($V146&lt;&gt;"")+IF($H146="Com variação",--($I146&lt;&gt;""),0))/(16+IF($H146="Com variação",1,0)))</f>
        <v/>
      </c>
      <c r="AA146" s="24" t="str">
        <f aca="false">IF($A146="","",IF($T146="Inativo","Inativo",IF(AND($Z146=1,$AB146=""),"Pronto para publicar","Revisar")))</f>
        <v/>
      </c>
      <c r="AB146" s="25" t="str">
        <f aca="true">IF($A146="","",_xlfn.TEXTJOIN(" | ",TRUE(),IF(COUNTIF($A$2:$A$201,$A146)&gt;1,"SKU duplicado",""),IF(AND($G146&lt;&gt;"",COUNTIF($G$2:$G$201,$G146)&gt;1),"EAN/GTIN duplicado",""),IF(AND($G146&lt;&gt;"",OR(NOT(OR(LEN($G146)=8,LEN($G146)=12,LEN($G146)=13,LEN($G146)=14)),NOT(IFERROR(ISNUMBER(--$G146),FALSE())))),"EAN/GTIN inválido",""),IF($Z146&lt;1,"Campos obrigatórios incompletos",""),IF(AND($H146="Com variação",$I146=""),"SKU pai ausente",""),IF(AND($I146&lt;&gt;"",$I146=$A146),"SKU pai igual ao SKU",""),IF(AND($I146&lt;&gt;"",$I146&lt;&gt;$A146,COUNTIF($A$2:$A$201,$I146)=0),"SKU pai não localizado",""),IF(AND(ISNUMBER($K146),ISNUMBER($L146),$L146&lt;=$K146),"Preço menor ou igual ao custo",""),IF(AND(ISNUMBER($X146),$X146&lt;Listas_Apoio!$J$3),"Margem abaixo do mínimo",""),IF(AND($T146="Ativo",$U146&lt;&gt;"Aprovada"),"Imagem não aprovada",""),IF(AND($T146&lt;&gt;"Inativo",OR($W146="",IFERROR(TODAY()-$W146&gt;Listas_Apoio!$J$2,FALSE()))),"Revisão pendente",""),IF(OR(AND($V146&lt;&gt;"",NOT(ISNUMBER($V146))),AND($W146&lt;&gt;"",NOT(ISNUMBER($W146))),IFERROR($V146&gt;TODAY(),FALSE()),IFERROR($W146&gt;TODAY(),FALSE()),IFERROR(AND($V146&lt;&gt;"",$W146&lt;&gt;"",$W146&lt;$V146),FALSE())),"Data inconsistente","")))</f>
        <v/>
      </c>
    </row>
    <row r="147" customFormat="false" ht="21.75" hidden="false" customHeight="true" outlineLevel="0" collapsed="false">
      <c r="A147" s="15"/>
      <c r="B147" s="16"/>
      <c r="C147" s="17"/>
      <c r="D147" s="17"/>
      <c r="E147" s="17"/>
      <c r="F147" s="16"/>
      <c r="G147" s="15"/>
      <c r="H147" s="17"/>
      <c r="I147" s="15"/>
      <c r="J147" s="17"/>
      <c r="K147" s="18"/>
      <c r="L147" s="18"/>
      <c r="M147" s="19"/>
      <c r="N147" s="19"/>
      <c r="O147" s="19"/>
      <c r="P147" s="19"/>
      <c r="Q147" s="20"/>
      <c r="R147" s="20"/>
      <c r="S147" s="17"/>
      <c r="T147" s="17"/>
      <c r="U147" s="17"/>
      <c r="V147" s="21"/>
      <c r="W147" s="21"/>
      <c r="X147" s="22" t="str">
        <f aca="false">IF($A147="","",IFERROR(IF(OR($L147="",$L147=0,$K147=""),"",($L147-$K147)/$L147),""))</f>
        <v/>
      </c>
      <c r="Y147" s="23" t="str">
        <f aca="false">IF($A147="","",IFERROR(IF(OR($N147="",$O147="",$P147=""),"",$N147*$O147*$P147),""))</f>
        <v/>
      </c>
      <c r="Z147" s="22" t="str">
        <f aca="false">IF($A147="","",(--($A147&lt;&gt;"")+--($B147&lt;&gt;"")+--($C147&lt;&gt;"")+--($E147&lt;&gt;"")+--($H147&lt;&gt;"")+--($J147&lt;&gt;"")+--($K147&lt;&gt;"")+--($L147&lt;&gt;"")+--($M147&lt;&gt;"")+--($N147&lt;&gt;"")+--($O147&lt;&gt;"")+--($P147&lt;&gt;"")+--($S147&lt;&gt;"")+--($T147&lt;&gt;"")+--($U147&lt;&gt;"")+--($V147&lt;&gt;"")+IF($H147="Com variação",--($I147&lt;&gt;""),0))/(16+IF($H147="Com variação",1,0)))</f>
        <v/>
      </c>
      <c r="AA147" s="24" t="str">
        <f aca="false">IF($A147="","",IF($T147="Inativo","Inativo",IF(AND($Z147=1,$AB147=""),"Pronto para publicar","Revisar")))</f>
        <v/>
      </c>
      <c r="AB147" s="25" t="str">
        <f aca="true">IF($A147="","",_xlfn.TEXTJOIN(" | ",TRUE(),IF(COUNTIF($A$2:$A$201,$A147)&gt;1,"SKU duplicado",""),IF(AND($G147&lt;&gt;"",COUNTIF($G$2:$G$201,$G147)&gt;1),"EAN/GTIN duplicado",""),IF(AND($G147&lt;&gt;"",OR(NOT(OR(LEN($G147)=8,LEN($G147)=12,LEN($G147)=13,LEN($G147)=14)),NOT(IFERROR(ISNUMBER(--$G147),FALSE())))),"EAN/GTIN inválido",""),IF($Z147&lt;1,"Campos obrigatórios incompletos",""),IF(AND($H147="Com variação",$I147=""),"SKU pai ausente",""),IF(AND($I147&lt;&gt;"",$I147=$A147),"SKU pai igual ao SKU",""),IF(AND($I147&lt;&gt;"",$I147&lt;&gt;$A147,COUNTIF($A$2:$A$201,$I147)=0),"SKU pai não localizado",""),IF(AND(ISNUMBER($K147),ISNUMBER($L147),$L147&lt;=$K147),"Preço menor ou igual ao custo",""),IF(AND(ISNUMBER($X147),$X147&lt;Listas_Apoio!$J$3),"Margem abaixo do mínimo",""),IF(AND($T147="Ativo",$U147&lt;&gt;"Aprovada"),"Imagem não aprovada",""),IF(AND($T147&lt;&gt;"Inativo",OR($W147="",IFERROR(TODAY()-$W147&gt;Listas_Apoio!$J$2,FALSE()))),"Revisão pendente",""),IF(OR(AND($V147&lt;&gt;"",NOT(ISNUMBER($V147))),AND($W147&lt;&gt;"",NOT(ISNUMBER($W147))),IFERROR($V147&gt;TODAY(),FALSE()),IFERROR($W147&gt;TODAY(),FALSE()),IFERROR(AND($V147&lt;&gt;"",$W147&lt;&gt;"",$W147&lt;$V147),FALSE())),"Data inconsistente","")))</f>
        <v/>
      </c>
    </row>
    <row r="148" customFormat="false" ht="21.75" hidden="false" customHeight="true" outlineLevel="0" collapsed="false">
      <c r="A148" s="15"/>
      <c r="B148" s="16"/>
      <c r="C148" s="17"/>
      <c r="D148" s="17"/>
      <c r="E148" s="17"/>
      <c r="F148" s="16"/>
      <c r="G148" s="15"/>
      <c r="H148" s="17"/>
      <c r="I148" s="15"/>
      <c r="J148" s="17"/>
      <c r="K148" s="18"/>
      <c r="L148" s="18"/>
      <c r="M148" s="19"/>
      <c r="N148" s="19"/>
      <c r="O148" s="19"/>
      <c r="P148" s="19"/>
      <c r="Q148" s="20"/>
      <c r="R148" s="20"/>
      <c r="S148" s="17"/>
      <c r="T148" s="17"/>
      <c r="U148" s="17"/>
      <c r="V148" s="21"/>
      <c r="W148" s="21"/>
      <c r="X148" s="22" t="str">
        <f aca="false">IF($A148="","",IFERROR(IF(OR($L148="",$L148=0,$K148=""),"",($L148-$K148)/$L148),""))</f>
        <v/>
      </c>
      <c r="Y148" s="23" t="str">
        <f aca="false">IF($A148="","",IFERROR(IF(OR($N148="",$O148="",$P148=""),"",$N148*$O148*$P148),""))</f>
        <v/>
      </c>
      <c r="Z148" s="22" t="str">
        <f aca="false">IF($A148="","",(--($A148&lt;&gt;"")+--($B148&lt;&gt;"")+--($C148&lt;&gt;"")+--($E148&lt;&gt;"")+--($H148&lt;&gt;"")+--($J148&lt;&gt;"")+--($K148&lt;&gt;"")+--($L148&lt;&gt;"")+--($M148&lt;&gt;"")+--($N148&lt;&gt;"")+--($O148&lt;&gt;"")+--($P148&lt;&gt;"")+--($S148&lt;&gt;"")+--($T148&lt;&gt;"")+--($U148&lt;&gt;"")+--($V148&lt;&gt;"")+IF($H148="Com variação",--($I148&lt;&gt;""),0))/(16+IF($H148="Com variação",1,0)))</f>
        <v/>
      </c>
      <c r="AA148" s="24" t="str">
        <f aca="false">IF($A148="","",IF($T148="Inativo","Inativo",IF(AND($Z148=1,$AB148=""),"Pronto para publicar","Revisar")))</f>
        <v/>
      </c>
      <c r="AB148" s="25" t="str">
        <f aca="true">IF($A148="","",_xlfn.TEXTJOIN(" | ",TRUE(),IF(COUNTIF($A$2:$A$201,$A148)&gt;1,"SKU duplicado",""),IF(AND($G148&lt;&gt;"",COUNTIF($G$2:$G$201,$G148)&gt;1),"EAN/GTIN duplicado",""),IF(AND($G148&lt;&gt;"",OR(NOT(OR(LEN($G148)=8,LEN($G148)=12,LEN($G148)=13,LEN($G148)=14)),NOT(IFERROR(ISNUMBER(--$G148),FALSE())))),"EAN/GTIN inválido",""),IF($Z148&lt;1,"Campos obrigatórios incompletos",""),IF(AND($H148="Com variação",$I148=""),"SKU pai ausente",""),IF(AND($I148&lt;&gt;"",$I148=$A148),"SKU pai igual ao SKU",""),IF(AND($I148&lt;&gt;"",$I148&lt;&gt;$A148,COUNTIF($A$2:$A$201,$I148)=0),"SKU pai não localizado",""),IF(AND(ISNUMBER($K148),ISNUMBER($L148),$L148&lt;=$K148),"Preço menor ou igual ao custo",""),IF(AND(ISNUMBER($X148),$X148&lt;Listas_Apoio!$J$3),"Margem abaixo do mínimo",""),IF(AND($T148="Ativo",$U148&lt;&gt;"Aprovada"),"Imagem não aprovada",""),IF(AND($T148&lt;&gt;"Inativo",OR($W148="",IFERROR(TODAY()-$W148&gt;Listas_Apoio!$J$2,FALSE()))),"Revisão pendente",""),IF(OR(AND($V148&lt;&gt;"",NOT(ISNUMBER($V148))),AND($W148&lt;&gt;"",NOT(ISNUMBER($W148))),IFERROR($V148&gt;TODAY(),FALSE()),IFERROR($W148&gt;TODAY(),FALSE()),IFERROR(AND($V148&lt;&gt;"",$W148&lt;&gt;"",$W148&lt;$V148),FALSE())),"Data inconsistente","")))</f>
        <v/>
      </c>
    </row>
    <row r="149" customFormat="false" ht="21.75" hidden="false" customHeight="true" outlineLevel="0" collapsed="false">
      <c r="A149" s="15"/>
      <c r="B149" s="16"/>
      <c r="C149" s="17"/>
      <c r="D149" s="17"/>
      <c r="E149" s="17"/>
      <c r="F149" s="16"/>
      <c r="G149" s="15"/>
      <c r="H149" s="17"/>
      <c r="I149" s="15"/>
      <c r="J149" s="17"/>
      <c r="K149" s="18"/>
      <c r="L149" s="18"/>
      <c r="M149" s="19"/>
      <c r="N149" s="19"/>
      <c r="O149" s="19"/>
      <c r="P149" s="19"/>
      <c r="Q149" s="20"/>
      <c r="R149" s="20"/>
      <c r="S149" s="17"/>
      <c r="T149" s="17"/>
      <c r="U149" s="17"/>
      <c r="V149" s="21"/>
      <c r="W149" s="21"/>
      <c r="X149" s="22" t="str">
        <f aca="false">IF($A149="","",IFERROR(IF(OR($L149="",$L149=0,$K149=""),"",($L149-$K149)/$L149),""))</f>
        <v/>
      </c>
      <c r="Y149" s="23" t="str">
        <f aca="false">IF($A149="","",IFERROR(IF(OR($N149="",$O149="",$P149=""),"",$N149*$O149*$P149),""))</f>
        <v/>
      </c>
      <c r="Z149" s="22" t="str">
        <f aca="false">IF($A149="","",(--($A149&lt;&gt;"")+--($B149&lt;&gt;"")+--($C149&lt;&gt;"")+--($E149&lt;&gt;"")+--($H149&lt;&gt;"")+--($J149&lt;&gt;"")+--($K149&lt;&gt;"")+--($L149&lt;&gt;"")+--($M149&lt;&gt;"")+--($N149&lt;&gt;"")+--($O149&lt;&gt;"")+--($P149&lt;&gt;"")+--($S149&lt;&gt;"")+--($T149&lt;&gt;"")+--($U149&lt;&gt;"")+--($V149&lt;&gt;"")+IF($H149="Com variação",--($I149&lt;&gt;""),0))/(16+IF($H149="Com variação",1,0)))</f>
        <v/>
      </c>
      <c r="AA149" s="24" t="str">
        <f aca="false">IF($A149="","",IF($T149="Inativo","Inativo",IF(AND($Z149=1,$AB149=""),"Pronto para publicar","Revisar")))</f>
        <v/>
      </c>
      <c r="AB149" s="25" t="str">
        <f aca="true">IF($A149="","",_xlfn.TEXTJOIN(" | ",TRUE(),IF(COUNTIF($A$2:$A$201,$A149)&gt;1,"SKU duplicado",""),IF(AND($G149&lt;&gt;"",COUNTIF($G$2:$G$201,$G149)&gt;1),"EAN/GTIN duplicado",""),IF(AND($G149&lt;&gt;"",OR(NOT(OR(LEN($G149)=8,LEN($G149)=12,LEN($G149)=13,LEN($G149)=14)),NOT(IFERROR(ISNUMBER(--$G149),FALSE())))),"EAN/GTIN inválido",""),IF($Z149&lt;1,"Campos obrigatórios incompletos",""),IF(AND($H149="Com variação",$I149=""),"SKU pai ausente",""),IF(AND($I149&lt;&gt;"",$I149=$A149),"SKU pai igual ao SKU",""),IF(AND($I149&lt;&gt;"",$I149&lt;&gt;$A149,COUNTIF($A$2:$A$201,$I149)=0),"SKU pai não localizado",""),IF(AND(ISNUMBER($K149),ISNUMBER($L149),$L149&lt;=$K149),"Preço menor ou igual ao custo",""),IF(AND(ISNUMBER($X149),$X149&lt;Listas_Apoio!$J$3),"Margem abaixo do mínimo",""),IF(AND($T149="Ativo",$U149&lt;&gt;"Aprovada"),"Imagem não aprovada",""),IF(AND($T149&lt;&gt;"Inativo",OR($W149="",IFERROR(TODAY()-$W149&gt;Listas_Apoio!$J$2,FALSE()))),"Revisão pendente",""),IF(OR(AND($V149&lt;&gt;"",NOT(ISNUMBER($V149))),AND($W149&lt;&gt;"",NOT(ISNUMBER($W149))),IFERROR($V149&gt;TODAY(),FALSE()),IFERROR($W149&gt;TODAY(),FALSE()),IFERROR(AND($V149&lt;&gt;"",$W149&lt;&gt;"",$W149&lt;$V149),FALSE())),"Data inconsistente","")))</f>
        <v/>
      </c>
    </row>
    <row r="150" customFormat="false" ht="21.75" hidden="false" customHeight="true" outlineLevel="0" collapsed="false">
      <c r="A150" s="15"/>
      <c r="B150" s="16"/>
      <c r="C150" s="17"/>
      <c r="D150" s="17"/>
      <c r="E150" s="17"/>
      <c r="F150" s="16"/>
      <c r="G150" s="15"/>
      <c r="H150" s="17"/>
      <c r="I150" s="15"/>
      <c r="J150" s="17"/>
      <c r="K150" s="18"/>
      <c r="L150" s="18"/>
      <c r="M150" s="19"/>
      <c r="N150" s="19"/>
      <c r="O150" s="19"/>
      <c r="P150" s="19"/>
      <c r="Q150" s="20"/>
      <c r="R150" s="20"/>
      <c r="S150" s="17"/>
      <c r="T150" s="17"/>
      <c r="U150" s="17"/>
      <c r="V150" s="21"/>
      <c r="W150" s="21"/>
      <c r="X150" s="22" t="str">
        <f aca="false">IF($A150="","",IFERROR(IF(OR($L150="",$L150=0,$K150=""),"",($L150-$K150)/$L150),""))</f>
        <v/>
      </c>
      <c r="Y150" s="23" t="str">
        <f aca="false">IF($A150="","",IFERROR(IF(OR($N150="",$O150="",$P150=""),"",$N150*$O150*$P150),""))</f>
        <v/>
      </c>
      <c r="Z150" s="22" t="str">
        <f aca="false">IF($A150="","",(--($A150&lt;&gt;"")+--($B150&lt;&gt;"")+--($C150&lt;&gt;"")+--($E150&lt;&gt;"")+--($H150&lt;&gt;"")+--($J150&lt;&gt;"")+--($K150&lt;&gt;"")+--($L150&lt;&gt;"")+--($M150&lt;&gt;"")+--($N150&lt;&gt;"")+--($O150&lt;&gt;"")+--($P150&lt;&gt;"")+--($S150&lt;&gt;"")+--($T150&lt;&gt;"")+--($U150&lt;&gt;"")+--($V150&lt;&gt;"")+IF($H150="Com variação",--($I150&lt;&gt;""),0))/(16+IF($H150="Com variação",1,0)))</f>
        <v/>
      </c>
      <c r="AA150" s="24" t="str">
        <f aca="false">IF($A150="","",IF($T150="Inativo","Inativo",IF(AND($Z150=1,$AB150=""),"Pronto para publicar","Revisar")))</f>
        <v/>
      </c>
      <c r="AB150" s="25" t="str">
        <f aca="true">IF($A150="","",_xlfn.TEXTJOIN(" | ",TRUE(),IF(COUNTIF($A$2:$A$201,$A150)&gt;1,"SKU duplicado",""),IF(AND($G150&lt;&gt;"",COUNTIF($G$2:$G$201,$G150)&gt;1),"EAN/GTIN duplicado",""),IF(AND($G150&lt;&gt;"",OR(NOT(OR(LEN($G150)=8,LEN($G150)=12,LEN($G150)=13,LEN($G150)=14)),NOT(IFERROR(ISNUMBER(--$G150),FALSE())))),"EAN/GTIN inválido",""),IF($Z150&lt;1,"Campos obrigatórios incompletos",""),IF(AND($H150="Com variação",$I150=""),"SKU pai ausente",""),IF(AND($I150&lt;&gt;"",$I150=$A150),"SKU pai igual ao SKU",""),IF(AND($I150&lt;&gt;"",$I150&lt;&gt;$A150,COUNTIF($A$2:$A$201,$I150)=0),"SKU pai não localizado",""),IF(AND(ISNUMBER($K150),ISNUMBER($L150),$L150&lt;=$K150),"Preço menor ou igual ao custo",""),IF(AND(ISNUMBER($X150),$X150&lt;Listas_Apoio!$J$3),"Margem abaixo do mínimo",""),IF(AND($T150="Ativo",$U150&lt;&gt;"Aprovada"),"Imagem não aprovada",""),IF(AND($T150&lt;&gt;"Inativo",OR($W150="",IFERROR(TODAY()-$W150&gt;Listas_Apoio!$J$2,FALSE()))),"Revisão pendente",""),IF(OR(AND($V150&lt;&gt;"",NOT(ISNUMBER($V150))),AND($W150&lt;&gt;"",NOT(ISNUMBER($W150))),IFERROR($V150&gt;TODAY(),FALSE()),IFERROR($W150&gt;TODAY(),FALSE()),IFERROR(AND($V150&lt;&gt;"",$W150&lt;&gt;"",$W150&lt;$V150),FALSE())),"Data inconsistente","")))</f>
        <v/>
      </c>
    </row>
    <row r="151" customFormat="false" ht="21.75" hidden="false" customHeight="true" outlineLevel="0" collapsed="false">
      <c r="A151" s="15"/>
      <c r="B151" s="16"/>
      <c r="C151" s="17"/>
      <c r="D151" s="17"/>
      <c r="E151" s="17"/>
      <c r="F151" s="16"/>
      <c r="G151" s="15"/>
      <c r="H151" s="17"/>
      <c r="I151" s="15"/>
      <c r="J151" s="17"/>
      <c r="K151" s="18"/>
      <c r="L151" s="18"/>
      <c r="M151" s="19"/>
      <c r="N151" s="19"/>
      <c r="O151" s="19"/>
      <c r="P151" s="19"/>
      <c r="Q151" s="20"/>
      <c r="R151" s="20"/>
      <c r="S151" s="17"/>
      <c r="T151" s="17"/>
      <c r="U151" s="17"/>
      <c r="V151" s="21"/>
      <c r="W151" s="21"/>
      <c r="X151" s="22" t="str">
        <f aca="false">IF($A151="","",IFERROR(IF(OR($L151="",$L151=0,$K151=""),"",($L151-$K151)/$L151),""))</f>
        <v/>
      </c>
      <c r="Y151" s="23" t="str">
        <f aca="false">IF($A151="","",IFERROR(IF(OR($N151="",$O151="",$P151=""),"",$N151*$O151*$P151),""))</f>
        <v/>
      </c>
      <c r="Z151" s="22" t="str">
        <f aca="false">IF($A151="","",(--($A151&lt;&gt;"")+--($B151&lt;&gt;"")+--($C151&lt;&gt;"")+--($E151&lt;&gt;"")+--($H151&lt;&gt;"")+--($J151&lt;&gt;"")+--($K151&lt;&gt;"")+--($L151&lt;&gt;"")+--($M151&lt;&gt;"")+--($N151&lt;&gt;"")+--($O151&lt;&gt;"")+--($P151&lt;&gt;"")+--($S151&lt;&gt;"")+--($T151&lt;&gt;"")+--($U151&lt;&gt;"")+--($V151&lt;&gt;"")+IF($H151="Com variação",--($I151&lt;&gt;""),0))/(16+IF($H151="Com variação",1,0)))</f>
        <v/>
      </c>
      <c r="AA151" s="24" t="str">
        <f aca="false">IF($A151="","",IF($T151="Inativo","Inativo",IF(AND($Z151=1,$AB151=""),"Pronto para publicar","Revisar")))</f>
        <v/>
      </c>
      <c r="AB151" s="25" t="str">
        <f aca="true">IF($A151="","",_xlfn.TEXTJOIN(" | ",TRUE(),IF(COUNTIF($A$2:$A$201,$A151)&gt;1,"SKU duplicado",""),IF(AND($G151&lt;&gt;"",COUNTIF($G$2:$G$201,$G151)&gt;1),"EAN/GTIN duplicado",""),IF(AND($G151&lt;&gt;"",OR(NOT(OR(LEN($G151)=8,LEN($G151)=12,LEN($G151)=13,LEN($G151)=14)),NOT(IFERROR(ISNUMBER(--$G151),FALSE())))),"EAN/GTIN inválido",""),IF($Z151&lt;1,"Campos obrigatórios incompletos",""),IF(AND($H151="Com variação",$I151=""),"SKU pai ausente",""),IF(AND($I151&lt;&gt;"",$I151=$A151),"SKU pai igual ao SKU",""),IF(AND($I151&lt;&gt;"",$I151&lt;&gt;$A151,COUNTIF($A$2:$A$201,$I151)=0),"SKU pai não localizado",""),IF(AND(ISNUMBER($K151),ISNUMBER($L151),$L151&lt;=$K151),"Preço menor ou igual ao custo",""),IF(AND(ISNUMBER($X151),$X151&lt;Listas_Apoio!$J$3),"Margem abaixo do mínimo",""),IF(AND($T151="Ativo",$U151&lt;&gt;"Aprovada"),"Imagem não aprovada",""),IF(AND($T151&lt;&gt;"Inativo",OR($W151="",IFERROR(TODAY()-$W151&gt;Listas_Apoio!$J$2,FALSE()))),"Revisão pendente",""),IF(OR(AND($V151&lt;&gt;"",NOT(ISNUMBER($V151))),AND($W151&lt;&gt;"",NOT(ISNUMBER($W151))),IFERROR($V151&gt;TODAY(),FALSE()),IFERROR($W151&gt;TODAY(),FALSE()),IFERROR(AND($V151&lt;&gt;"",$W151&lt;&gt;"",$W151&lt;$V151),FALSE())),"Data inconsistente","")))</f>
        <v/>
      </c>
    </row>
    <row r="152" customFormat="false" ht="21.75" hidden="false" customHeight="true" outlineLevel="0" collapsed="false">
      <c r="A152" s="15"/>
      <c r="B152" s="16"/>
      <c r="C152" s="17"/>
      <c r="D152" s="17"/>
      <c r="E152" s="17"/>
      <c r="F152" s="16"/>
      <c r="G152" s="15"/>
      <c r="H152" s="17"/>
      <c r="I152" s="15"/>
      <c r="J152" s="17"/>
      <c r="K152" s="18"/>
      <c r="L152" s="18"/>
      <c r="M152" s="19"/>
      <c r="N152" s="19"/>
      <c r="O152" s="19"/>
      <c r="P152" s="19"/>
      <c r="Q152" s="20"/>
      <c r="R152" s="20"/>
      <c r="S152" s="17"/>
      <c r="T152" s="17"/>
      <c r="U152" s="17"/>
      <c r="V152" s="21"/>
      <c r="W152" s="21"/>
      <c r="X152" s="22" t="str">
        <f aca="false">IF($A152="","",IFERROR(IF(OR($L152="",$L152=0,$K152=""),"",($L152-$K152)/$L152),""))</f>
        <v/>
      </c>
      <c r="Y152" s="23" t="str">
        <f aca="false">IF($A152="","",IFERROR(IF(OR($N152="",$O152="",$P152=""),"",$N152*$O152*$P152),""))</f>
        <v/>
      </c>
      <c r="Z152" s="22" t="str">
        <f aca="false">IF($A152="","",(--($A152&lt;&gt;"")+--($B152&lt;&gt;"")+--($C152&lt;&gt;"")+--($E152&lt;&gt;"")+--($H152&lt;&gt;"")+--($J152&lt;&gt;"")+--($K152&lt;&gt;"")+--($L152&lt;&gt;"")+--($M152&lt;&gt;"")+--($N152&lt;&gt;"")+--($O152&lt;&gt;"")+--($P152&lt;&gt;"")+--($S152&lt;&gt;"")+--($T152&lt;&gt;"")+--($U152&lt;&gt;"")+--($V152&lt;&gt;"")+IF($H152="Com variação",--($I152&lt;&gt;""),0))/(16+IF($H152="Com variação",1,0)))</f>
        <v/>
      </c>
      <c r="AA152" s="24" t="str">
        <f aca="false">IF($A152="","",IF($T152="Inativo","Inativo",IF(AND($Z152=1,$AB152=""),"Pronto para publicar","Revisar")))</f>
        <v/>
      </c>
      <c r="AB152" s="25" t="str">
        <f aca="true">IF($A152="","",_xlfn.TEXTJOIN(" | ",TRUE(),IF(COUNTIF($A$2:$A$201,$A152)&gt;1,"SKU duplicado",""),IF(AND($G152&lt;&gt;"",COUNTIF($G$2:$G$201,$G152)&gt;1),"EAN/GTIN duplicado",""),IF(AND($G152&lt;&gt;"",OR(NOT(OR(LEN($G152)=8,LEN($G152)=12,LEN($G152)=13,LEN($G152)=14)),NOT(IFERROR(ISNUMBER(--$G152),FALSE())))),"EAN/GTIN inválido",""),IF($Z152&lt;1,"Campos obrigatórios incompletos",""),IF(AND($H152="Com variação",$I152=""),"SKU pai ausente",""),IF(AND($I152&lt;&gt;"",$I152=$A152),"SKU pai igual ao SKU",""),IF(AND($I152&lt;&gt;"",$I152&lt;&gt;$A152,COUNTIF($A$2:$A$201,$I152)=0),"SKU pai não localizado",""),IF(AND(ISNUMBER($K152),ISNUMBER($L152),$L152&lt;=$K152),"Preço menor ou igual ao custo",""),IF(AND(ISNUMBER($X152),$X152&lt;Listas_Apoio!$J$3),"Margem abaixo do mínimo",""),IF(AND($T152="Ativo",$U152&lt;&gt;"Aprovada"),"Imagem não aprovada",""),IF(AND($T152&lt;&gt;"Inativo",OR($W152="",IFERROR(TODAY()-$W152&gt;Listas_Apoio!$J$2,FALSE()))),"Revisão pendente",""),IF(OR(AND($V152&lt;&gt;"",NOT(ISNUMBER($V152))),AND($W152&lt;&gt;"",NOT(ISNUMBER($W152))),IFERROR($V152&gt;TODAY(),FALSE()),IFERROR($W152&gt;TODAY(),FALSE()),IFERROR(AND($V152&lt;&gt;"",$W152&lt;&gt;"",$W152&lt;$V152),FALSE())),"Data inconsistente","")))</f>
        <v/>
      </c>
    </row>
    <row r="153" customFormat="false" ht="21.75" hidden="false" customHeight="true" outlineLevel="0" collapsed="false">
      <c r="A153" s="15"/>
      <c r="B153" s="16"/>
      <c r="C153" s="17"/>
      <c r="D153" s="17"/>
      <c r="E153" s="17"/>
      <c r="F153" s="16"/>
      <c r="G153" s="15"/>
      <c r="H153" s="17"/>
      <c r="I153" s="15"/>
      <c r="J153" s="17"/>
      <c r="K153" s="18"/>
      <c r="L153" s="18"/>
      <c r="M153" s="19"/>
      <c r="N153" s="19"/>
      <c r="O153" s="19"/>
      <c r="P153" s="19"/>
      <c r="Q153" s="20"/>
      <c r="R153" s="20"/>
      <c r="S153" s="17"/>
      <c r="T153" s="17"/>
      <c r="U153" s="17"/>
      <c r="V153" s="21"/>
      <c r="W153" s="21"/>
      <c r="X153" s="22" t="str">
        <f aca="false">IF($A153="","",IFERROR(IF(OR($L153="",$L153=0,$K153=""),"",($L153-$K153)/$L153),""))</f>
        <v/>
      </c>
      <c r="Y153" s="23" t="str">
        <f aca="false">IF($A153="","",IFERROR(IF(OR($N153="",$O153="",$P153=""),"",$N153*$O153*$P153),""))</f>
        <v/>
      </c>
      <c r="Z153" s="22" t="str">
        <f aca="false">IF($A153="","",(--($A153&lt;&gt;"")+--($B153&lt;&gt;"")+--($C153&lt;&gt;"")+--($E153&lt;&gt;"")+--($H153&lt;&gt;"")+--($J153&lt;&gt;"")+--($K153&lt;&gt;"")+--($L153&lt;&gt;"")+--($M153&lt;&gt;"")+--($N153&lt;&gt;"")+--($O153&lt;&gt;"")+--($P153&lt;&gt;"")+--($S153&lt;&gt;"")+--($T153&lt;&gt;"")+--($U153&lt;&gt;"")+--($V153&lt;&gt;"")+IF($H153="Com variação",--($I153&lt;&gt;""),0))/(16+IF($H153="Com variação",1,0)))</f>
        <v/>
      </c>
      <c r="AA153" s="24" t="str">
        <f aca="false">IF($A153="","",IF($T153="Inativo","Inativo",IF(AND($Z153=1,$AB153=""),"Pronto para publicar","Revisar")))</f>
        <v/>
      </c>
      <c r="AB153" s="25" t="str">
        <f aca="true">IF($A153="","",_xlfn.TEXTJOIN(" | ",TRUE(),IF(COUNTIF($A$2:$A$201,$A153)&gt;1,"SKU duplicado",""),IF(AND($G153&lt;&gt;"",COUNTIF($G$2:$G$201,$G153)&gt;1),"EAN/GTIN duplicado",""),IF(AND($G153&lt;&gt;"",OR(NOT(OR(LEN($G153)=8,LEN($G153)=12,LEN($G153)=13,LEN($G153)=14)),NOT(IFERROR(ISNUMBER(--$G153),FALSE())))),"EAN/GTIN inválido",""),IF($Z153&lt;1,"Campos obrigatórios incompletos",""),IF(AND($H153="Com variação",$I153=""),"SKU pai ausente",""),IF(AND($I153&lt;&gt;"",$I153=$A153),"SKU pai igual ao SKU",""),IF(AND($I153&lt;&gt;"",$I153&lt;&gt;$A153,COUNTIF($A$2:$A$201,$I153)=0),"SKU pai não localizado",""),IF(AND(ISNUMBER($K153),ISNUMBER($L153),$L153&lt;=$K153),"Preço menor ou igual ao custo",""),IF(AND(ISNUMBER($X153),$X153&lt;Listas_Apoio!$J$3),"Margem abaixo do mínimo",""),IF(AND($T153="Ativo",$U153&lt;&gt;"Aprovada"),"Imagem não aprovada",""),IF(AND($T153&lt;&gt;"Inativo",OR($W153="",IFERROR(TODAY()-$W153&gt;Listas_Apoio!$J$2,FALSE()))),"Revisão pendente",""),IF(OR(AND($V153&lt;&gt;"",NOT(ISNUMBER($V153))),AND($W153&lt;&gt;"",NOT(ISNUMBER($W153))),IFERROR($V153&gt;TODAY(),FALSE()),IFERROR($W153&gt;TODAY(),FALSE()),IFERROR(AND($V153&lt;&gt;"",$W153&lt;&gt;"",$W153&lt;$V153),FALSE())),"Data inconsistente","")))</f>
        <v/>
      </c>
    </row>
    <row r="154" customFormat="false" ht="21.75" hidden="false" customHeight="true" outlineLevel="0" collapsed="false">
      <c r="A154" s="15"/>
      <c r="B154" s="16"/>
      <c r="C154" s="17"/>
      <c r="D154" s="17"/>
      <c r="E154" s="17"/>
      <c r="F154" s="16"/>
      <c r="G154" s="15"/>
      <c r="H154" s="17"/>
      <c r="I154" s="15"/>
      <c r="J154" s="17"/>
      <c r="K154" s="18"/>
      <c r="L154" s="18"/>
      <c r="M154" s="19"/>
      <c r="N154" s="19"/>
      <c r="O154" s="19"/>
      <c r="P154" s="19"/>
      <c r="Q154" s="20"/>
      <c r="R154" s="20"/>
      <c r="S154" s="17"/>
      <c r="T154" s="17"/>
      <c r="U154" s="17"/>
      <c r="V154" s="21"/>
      <c r="W154" s="21"/>
      <c r="X154" s="22" t="str">
        <f aca="false">IF($A154="","",IFERROR(IF(OR($L154="",$L154=0,$K154=""),"",($L154-$K154)/$L154),""))</f>
        <v/>
      </c>
      <c r="Y154" s="23" t="str">
        <f aca="false">IF($A154="","",IFERROR(IF(OR($N154="",$O154="",$P154=""),"",$N154*$O154*$P154),""))</f>
        <v/>
      </c>
      <c r="Z154" s="22" t="str">
        <f aca="false">IF($A154="","",(--($A154&lt;&gt;"")+--($B154&lt;&gt;"")+--($C154&lt;&gt;"")+--($E154&lt;&gt;"")+--($H154&lt;&gt;"")+--($J154&lt;&gt;"")+--($K154&lt;&gt;"")+--($L154&lt;&gt;"")+--($M154&lt;&gt;"")+--($N154&lt;&gt;"")+--($O154&lt;&gt;"")+--($P154&lt;&gt;"")+--($S154&lt;&gt;"")+--($T154&lt;&gt;"")+--($U154&lt;&gt;"")+--($V154&lt;&gt;"")+IF($H154="Com variação",--($I154&lt;&gt;""),0))/(16+IF($H154="Com variação",1,0)))</f>
        <v/>
      </c>
      <c r="AA154" s="24" t="str">
        <f aca="false">IF($A154="","",IF($T154="Inativo","Inativo",IF(AND($Z154=1,$AB154=""),"Pronto para publicar","Revisar")))</f>
        <v/>
      </c>
      <c r="AB154" s="25" t="str">
        <f aca="true">IF($A154="","",_xlfn.TEXTJOIN(" | ",TRUE(),IF(COUNTIF($A$2:$A$201,$A154)&gt;1,"SKU duplicado",""),IF(AND($G154&lt;&gt;"",COUNTIF($G$2:$G$201,$G154)&gt;1),"EAN/GTIN duplicado",""),IF(AND($G154&lt;&gt;"",OR(NOT(OR(LEN($G154)=8,LEN($G154)=12,LEN($G154)=13,LEN($G154)=14)),NOT(IFERROR(ISNUMBER(--$G154),FALSE())))),"EAN/GTIN inválido",""),IF($Z154&lt;1,"Campos obrigatórios incompletos",""),IF(AND($H154="Com variação",$I154=""),"SKU pai ausente",""),IF(AND($I154&lt;&gt;"",$I154=$A154),"SKU pai igual ao SKU",""),IF(AND($I154&lt;&gt;"",$I154&lt;&gt;$A154,COUNTIF($A$2:$A$201,$I154)=0),"SKU pai não localizado",""),IF(AND(ISNUMBER($K154),ISNUMBER($L154),$L154&lt;=$K154),"Preço menor ou igual ao custo",""),IF(AND(ISNUMBER($X154),$X154&lt;Listas_Apoio!$J$3),"Margem abaixo do mínimo",""),IF(AND($T154="Ativo",$U154&lt;&gt;"Aprovada"),"Imagem não aprovada",""),IF(AND($T154&lt;&gt;"Inativo",OR($W154="",IFERROR(TODAY()-$W154&gt;Listas_Apoio!$J$2,FALSE()))),"Revisão pendente",""),IF(OR(AND($V154&lt;&gt;"",NOT(ISNUMBER($V154))),AND($W154&lt;&gt;"",NOT(ISNUMBER($W154))),IFERROR($V154&gt;TODAY(),FALSE()),IFERROR($W154&gt;TODAY(),FALSE()),IFERROR(AND($V154&lt;&gt;"",$W154&lt;&gt;"",$W154&lt;$V154),FALSE())),"Data inconsistente","")))</f>
        <v/>
      </c>
    </row>
    <row r="155" customFormat="false" ht="21.75" hidden="false" customHeight="true" outlineLevel="0" collapsed="false">
      <c r="A155" s="15"/>
      <c r="B155" s="16"/>
      <c r="C155" s="17"/>
      <c r="D155" s="17"/>
      <c r="E155" s="17"/>
      <c r="F155" s="16"/>
      <c r="G155" s="15"/>
      <c r="H155" s="17"/>
      <c r="I155" s="15"/>
      <c r="J155" s="17"/>
      <c r="K155" s="18"/>
      <c r="L155" s="18"/>
      <c r="M155" s="19"/>
      <c r="N155" s="19"/>
      <c r="O155" s="19"/>
      <c r="P155" s="19"/>
      <c r="Q155" s="20"/>
      <c r="R155" s="20"/>
      <c r="S155" s="17"/>
      <c r="T155" s="17"/>
      <c r="U155" s="17"/>
      <c r="V155" s="21"/>
      <c r="W155" s="21"/>
      <c r="X155" s="22" t="str">
        <f aca="false">IF($A155="","",IFERROR(IF(OR($L155="",$L155=0,$K155=""),"",($L155-$K155)/$L155),""))</f>
        <v/>
      </c>
      <c r="Y155" s="23" t="str">
        <f aca="false">IF($A155="","",IFERROR(IF(OR($N155="",$O155="",$P155=""),"",$N155*$O155*$P155),""))</f>
        <v/>
      </c>
      <c r="Z155" s="22" t="str">
        <f aca="false">IF($A155="","",(--($A155&lt;&gt;"")+--($B155&lt;&gt;"")+--($C155&lt;&gt;"")+--($E155&lt;&gt;"")+--($H155&lt;&gt;"")+--($J155&lt;&gt;"")+--($K155&lt;&gt;"")+--($L155&lt;&gt;"")+--($M155&lt;&gt;"")+--($N155&lt;&gt;"")+--($O155&lt;&gt;"")+--($P155&lt;&gt;"")+--($S155&lt;&gt;"")+--($T155&lt;&gt;"")+--($U155&lt;&gt;"")+--($V155&lt;&gt;"")+IF($H155="Com variação",--($I155&lt;&gt;""),0))/(16+IF($H155="Com variação",1,0)))</f>
        <v/>
      </c>
      <c r="AA155" s="24" t="str">
        <f aca="false">IF($A155="","",IF($T155="Inativo","Inativo",IF(AND($Z155=1,$AB155=""),"Pronto para publicar","Revisar")))</f>
        <v/>
      </c>
      <c r="AB155" s="25" t="str">
        <f aca="true">IF($A155="","",_xlfn.TEXTJOIN(" | ",TRUE(),IF(COUNTIF($A$2:$A$201,$A155)&gt;1,"SKU duplicado",""),IF(AND($G155&lt;&gt;"",COUNTIF($G$2:$G$201,$G155)&gt;1),"EAN/GTIN duplicado",""),IF(AND($G155&lt;&gt;"",OR(NOT(OR(LEN($G155)=8,LEN($G155)=12,LEN($G155)=13,LEN($G155)=14)),NOT(IFERROR(ISNUMBER(--$G155),FALSE())))),"EAN/GTIN inválido",""),IF($Z155&lt;1,"Campos obrigatórios incompletos",""),IF(AND($H155="Com variação",$I155=""),"SKU pai ausente",""),IF(AND($I155&lt;&gt;"",$I155=$A155),"SKU pai igual ao SKU",""),IF(AND($I155&lt;&gt;"",$I155&lt;&gt;$A155,COUNTIF($A$2:$A$201,$I155)=0),"SKU pai não localizado",""),IF(AND(ISNUMBER($K155),ISNUMBER($L155),$L155&lt;=$K155),"Preço menor ou igual ao custo",""),IF(AND(ISNUMBER($X155),$X155&lt;Listas_Apoio!$J$3),"Margem abaixo do mínimo",""),IF(AND($T155="Ativo",$U155&lt;&gt;"Aprovada"),"Imagem não aprovada",""),IF(AND($T155&lt;&gt;"Inativo",OR($W155="",IFERROR(TODAY()-$W155&gt;Listas_Apoio!$J$2,FALSE()))),"Revisão pendente",""),IF(OR(AND($V155&lt;&gt;"",NOT(ISNUMBER($V155))),AND($W155&lt;&gt;"",NOT(ISNUMBER($W155))),IFERROR($V155&gt;TODAY(),FALSE()),IFERROR($W155&gt;TODAY(),FALSE()),IFERROR(AND($V155&lt;&gt;"",$W155&lt;&gt;"",$W155&lt;$V155),FALSE())),"Data inconsistente","")))</f>
        <v/>
      </c>
    </row>
    <row r="156" customFormat="false" ht="21.75" hidden="false" customHeight="true" outlineLevel="0" collapsed="false">
      <c r="A156" s="15"/>
      <c r="B156" s="16"/>
      <c r="C156" s="17"/>
      <c r="D156" s="17"/>
      <c r="E156" s="17"/>
      <c r="F156" s="16"/>
      <c r="G156" s="15"/>
      <c r="H156" s="17"/>
      <c r="I156" s="15"/>
      <c r="J156" s="17"/>
      <c r="K156" s="18"/>
      <c r="L156" s="18"/>
      <c r="M156" s="19"/>
      <c r="N156" s="19"/>
      <c r="O156" s="19"/>
      <c r="P156" s="19"/>
      <c r="Q156" s="20"/>
      <c r="R156" s="20"/>
      <c r="S156" s="17"/>
      <c r="T156" s="17"/>
      <c r="U156" s="17"/>
      <c r="V156" s="21"/>
      <c r="W156" s="21"/>
      <c r="X156" s="22" t="str">
        <f aca="false">IF($A156="","",IFERROR(IF(OR($L156="",$L156=0,$K156=""),"",($L156-$K156)/$L156),""))</f>
        <v/>
      </c>
      <c r="Y156" s="23" t="str">
        <f aca="false">IF($A156="","",IFERROR(IF(OR($N156="",$O156="",$P156=""),"",$N156*$O156*$P156),""))</f>
        <v/>
      </c>
      <c r="Z156" s="22" t="str">
        <f aca="false">IF($A156="","",(--($A156&lt;&gt;"")+--($B156&lt;&gt;"")+--($C156&lt;&gt;"")+--($E156&lt;&gt;"")+--($H156&lt;&gt;"")+--($J156&lt;&gt;"")+--($K156&lt;&gt;"")+--($L156&lt;&gt;"")+--($M156&lt;&gt;"")+--($N156&lt;&gt;"")+--($O156&lt;&gt;"")+--($P156&lt;&gt;"")+--($S156&lt;&gt;"")+--($T156&lt;&gt;"")+--($U156&lt;&gt;"")+--($V156&lt;&gt;"")+IF($H156="Com variação",--($I156&lt;&gt;""),0))/(16+IF($H156="Com variação",1,0)))</f>
        <v/>
      </c>
      <c r="AA156" s="24" t="str">
        <f aca="false">IF($A156="","",IF($T156="Inativo","Inativo",IF(AND($Z156=1,$AB156=""),"Pronto para publicar","Revisar")))</f>
        <v/>
      </c>
      <c r="AB156" s="25" t="str">
        <f aca="true">IF($A156="","",_xlfn.TEXTJOIN(" | ",TRUE(),IF(COUNTIF($A$2:$A$201,$A156)&gt;1,"SKU duplicado",""),IF(AND($G156&lt;&gt;"",COUNTIF($G$2:$G$201,$G156)&gt;1),"EAN/GTIN duplicado",""),IF(AND($G156&lt;&gt;"",OR(NOT(OR(LEN($G156)=8,LEN($G156)=12,LEN($G156)=13,LEN($G156)=14)),NOT(IFERROR(ISNUMBER(--$G156),FALSE())))),"EAN/GTIN inválido",""),IF($Z156&lt;1,"Campos obrigatórios incompletos",""),IF(AND($H156="Com variação",$I156=""),"SKU pai ausente",""),IF(AND($I156&lt;&gt;"",$I156=$A156),"SKU pai igual ao SKU",""),IF(AND($I156&lt;&gt;"",$I156&lt;&gt;$A156,COUNTIF($A$2:$A$201,$I156)=0),"SKU pai não localizado",""),IF(AND(ISNUMBER($K156),ISNUMBER($L156),$L156&lt;=$K156),"Preço menor ou igual ao custo",""),IF(AND(ISNUMBER($X156),$X156&lt;Listas_Apoio!$J$3),"Margem abaixo do mínimo",""),IF(AND($T156="Ativo",$U156&lt;&gt;"Aprovada"),"Imagem não aprovada",""),IF(AND($T156&lt;&gt;"Inativo",OR($W156="",IFERROR(TODAY()-$W156&gt;Listas_Apoio!$J$2,FALSE()))),"Revisão pendente",""),IF(OR(AND($V156&lt;&gt;"",NOT(ISNUMBER($V156))),AND($W156&lt;&gt;"",NOT(ISNUMBER($W156))),IFERROR($V156&gt;TODAY(),FALSE()),IFERROR($W156&gt;TODAY(),FALSE()),IFERROR(AND($V156&lt;&gt;"",$W156&lt;&gt;"",$W156&lt;$V156),FALSE())),"Data inconsistente","")))</f>
        <v/>
      </c>
    </row>
    <row r="157" customFormat="false" ht="21.75" hidden="false" customHeight="true" outlineLevel="0" collapsed="false">
      <c r="A157" s="15"/>
      <c r="B157" s="16"/>
      <c r="C157" s="17"/>
      <c r="D157" s="17"/>
      <c r="E157" s="17"/>
      <c r="F157" s="16"/>
      <c r="G157" s="15"/>
      <c r="H157" s="17"/>
      <c r="I157" s="15"/>
      <c r="J157" s="17"/>
      <c r="K157" s="18"/>
      <c r="L157" s="18"/>
      <c r="M157" s="19"/>
      <c r="N157" s="19"/>
      <c r="O157" s="19"/>
      <c r="P157" s="19"/>
      <c r="Q157" s="20"/>
      <c r="R157" s="20"/>
      <c r="S157" s="17"/>
      <c r="T157" s="17"/>
      <c r="U157" s="17"/>
      <c r="V157" s="21"/>
      <c r="W157" s="21"/>
      <c r="X157" s="22" t="str">
        <f aca="false">IF($A157="","",IFERROR(IF(OR($L157="",$L157=0,$K157=""),"",($L157-$K157)/$L157),""))</f>
        <v/>
      </c>
      <c r="Y157" s="23" t="str">
        <f aca="false">IF($A157="","",IFERROR(IF(OR($N157="",$O157="",$P157=""),"",$N157*$O157*$P157),""))</f>
        <v/>
      </c>
      <c r="Z157" s="22" t="str">
        <f aca="false">IF($A157="","",(--($A157&lt;&gt;"")+--($B157&lt;&gt;"")+--($C157&lt;&gt;"")+--($E157&lt;&gt;"")+--($H157&lt;&gt;"")+--($J157&lt;&gt;"")+--($K157&lt;&gt;"")+--($L157&lt;&gt;"")+--($M157&lt;&gt;"")+--($N157&lt;&gt;"")+--($O157&lt;&gt;"")+--($P157&lt;&gt;"")+--($S157&lt;&gt;"")+--($T157&lt;&gt;"")+--($U157&lt;&gt;"")+--($V157&lt;&gt;"")+IF($H157="Com variação",--($I157&lt;&gt;""),0))/(16+IF($H157="Com variação",1,0)))</f>
        <v/>
      </c>
      <c r="AA157" s="24" t="str">
        <f aca="false">IF($A157="","",IF($T157="Inativo","Inativo",IF(AND($Z157=1,$AB157=""),"Pronto para publicar","Revisar")))</f>
        <v/>
      </c>
      <c r="AB157" s="25" t="str">
        <f aca="true">IF($A157="","",_xlfn.TEXTJOIN(" | ",TRUE(),IF(COUNTIF($A$2:$A$201,$A157)&gt;1,"SKU duplicado",""),IF(AND($G157&lt;&gt;"",COUNTIF($G$2:$G$201,$G157)&gt;1),"EAN/GTIN duplicado",""),IF(AND($G157&lt;&gt;"",OR(NOT(OR(LEN($G157)=8,LEN($G157)=12,LEN($G157)=13,LEN($G157)=14)),NOT(IFERROR(ISNUMBER(--$G157),FALSE())))),"EAN/GTIN inválido",""),IF($Z157&lt;1,"Campos obrigatórios incompletos",""),IF(AND($H157="Com variação",$I157=""),"SKU pai ausente",""),IF(AND($I157&lt;&gt;"",$I157=$A157),"SKU pai igual ao SKU",""),IF(AND($I157&lt;&gt;"",$I157&lt;&gt;$A157,COUNTIF($A$2:$A$201,$I157)=0),"SKU pai não localizado",""),IF(AND(ISNUMBER($K157),ISNUMBER($L157),$L157&lt;=$K157),"Preço menor ou igual ao custo",""),IF(AND(ISNUMBER($X157),$X157&lt;Listas_Apoio!$J$3),"Margem abaixo do mínimo",""),IF(AND($T157="Ativo",$U157&lt;&gt;"Aprovada"),"Imagem não aprovada",""),IF(AND($T157&lt;&gt;"Inativo",OR($W157="",IFERROR(TODAY()-$W157&gt;Listas_Apoio!$J$2,FALSE()))),"Revisão pendente",""),IF(OR(AND($V157&lt;&gt;"",NOT(ISNUMBER($V157))),AND($W157&lt;&gt;"",NOT(ISNUMBER($W157))),IFERROR($V157&gt;TODAY(),FALSE()),IFERROR($W157&gt;TODAY(),FALSE()),IFERROR(AND($V157&lt;&gt;"",$W157&lt;&gt;"",$W157&lt;$V157),FALSE())),"Data inconsistente","")))</f>
        <v/>
      </c>
    </row>
    <row r="158" customFormat="false" ht="21.75" hidden="false" customHeight="true" outlineLevel="0" collapsed="false">
      <c r="A158" s="15"/>
      <c r="B158" s="16"/>
      <c r="C158" s="17"/>
      <c r="D158" s="17"/>
      <c r="E158" s="17"/>
      <c r="F158" s="16"/>
      <c r="G158" s="15"/>
      <c r="H158" s="17"/>
      <c r="I158" s="15"/>
      <c r="J158" s="17"/>
      <c r="K158" s="18"/>
      <c r="L158" s="18"/>
      <c r="M158" s="19"/>
      <c r="N158" s="19"/>
      <c r="O158" s="19"/>
      <c r="P158" s="19"/>
      <c r="Q158" s="20"/>
      <c r="R158" s="20"/>
      <c r="S158" s="17"/>
      <c r="T158" s="17"/>
      <c r="U158" s="17"/>
      <c r="V158" s="21"/>
      <c r="W158" s="21"/>
      <c r="X158" s="22" t="str">
        <f aca="false">IF($A158="","",IFERROR(IF(OR($L158="",$L158=0,$K158=""),"",($L158-$K158)/$L158),""))</f>
        <v/>
      </c>
      <c r="Y158" s="23" t="str">
        <f aca="false">IF($A158="","",IFERROR(IF(OR($N158="",$O158="",$P158=""),"",$N158*$O158*$P158),""))</f>
        <v/>
      </c>
      <c r="Z158" s="22" t="str">
        <f aca="false">IF($A158="","",(--($A158&lt;&gt;"")+--($B158&lt;&gt;"")+--($C158&lt;&gt;"")+--($E158&lt;&gt;"")+--($H158&lt;&gt;"")+--($J158&lt;&gt;"")+--($K158&lt;&gt;"")+--($L158&lt;&gt;"")+--($M158&lt;&gt;"")+--($N158&lt;&gt;"")+--($O158&lt;&gt;"")+--($P158&lt;&gt;"")+--($S158&lt;&gt;"")+--($T158&lt;&gt;"")+--($U158&lt;&gt;"")+--($V158&lt;&gt;"")+IF($H158="Com variação",--($I158&lt;&gt;""),0))/(16+IF($H158="Com variação",1,0)))</f>
        <v/>
      </c>
      <c r="AA158" s="24" t="str">
        <f aca="false">IF($A158="","",IF($T158="Inativo","Inativo",IF(AND($Z158=1,$AB158=""),"Pronto para publicar","Revisar")))</f>
        <v/>
      </c>
      <c r="AB158" s="25" t="str">
        <f aca="true">IF($A158="","",_xlfn.TEXTJOIN(" | ",TRUE(),IF(COUNTIF($A$2:$A$201,$A158)&gt;1,"SKU duplicado",""),IF(AND($G158&lt;&gt;"",COUNTIF($G$2:$G$201,$G158)&gt;1),"EAN/GTIN duplicado",""),IF(AND($G158&lt;&gt;"",OR(NOT(OR(LEN($G158)=8,LEN($G158)=12,LEN($G158)=13,LEN($G158)=14)),NOT(IFERROR(ISNUMBER(--$G158),FALSE())))),"EAN/GTIN inválido",""),IF($Z158&lt;1,"Campos obrigatórios incompletos",""),IF(AND($H158="Com variação",$I158=""),"SKU pai ausente",""),IF(AND($I158&lt;&gt;"",$I158=$A158),"SKU pai igual ao SKU",""),IF(AND($I158&lt;&gt;"",$I158&lt;&gt;$A158,COUNTIF($A$2:$A$201,$I158)=0),"SKU pai não localizado",""),IF(AND(ISNUMBER($K158),ISNUMBER($L158),$L158&lt;=$K158),"Preço menor ou igual ao custo",""),IF(AND(ISNUMBER($X158),$X158&lt;Listas_Apoio!$J$3),"Margem abaixo do mínimo",""),IF(AND($T158="Ativo",$U158&lt;&gt;"Aprovada"),"Imagem não aprovada",""),IF(AND($T158&lt;&gt;"Inativo",OR($W158="",IFERROR(TODAY()-$W158&gt;Listas_Apoio!$J$2,FALSE()))),"Revisão pendente",""),IF(OR(AND($V158&lt;&gt;"",NOT(ISNUMBER($V158))),AND($W158&lt;&gt;"",NOT(ISNUMBER($W158))),IFERROR($V158&gt;TODAY(),FALSE()),IFERROR($W158&gt;TODAY(),FALSE()),IFERROR(AND($V158&lt;&gt;"",$W158&lt;&gt;"",$W158&lt;$V158),FALSE())),"Data inconsistente","")))</f>
        <v/>
      </c>
    </row>
    <row r="159" customFormat="false" ht="21.75" hidden="false" customHeight="true" outlineLevel="0" collapsed="false">
      <c r="A159" s="15"/>
      <c r="B159" s="16"/>
      <c r="C159" s="17"/>
      <c r="D159" s="17"/>
      <c r="E159" s="17"/>
      <c r="F159" s="16"/>
      <c r="G159" s="15"/>
      <c r="H159" s="17"/>
      <c r="I159" s="15"/>
      <c r="J159" s="17"/>
      <c r="K159" s="18"/>
      <c r="L159" s="18"/>
      <c r="M159" s="19"/>
      <c r="N159" s="19"/>
      <c r="O159" s="19"/>
      <c r="P159" s="19"/>
      <c r="Q159" s="20"/>
      <c r="R159" s="20"/>
      <c r="S159" s="17"/>
      <c r="T159" s="17"/>
      <c r="U159" s="17"/>
      <c r="V159" s="21"/>
      <c r="W159" s="21"/>
      <c r="X159" s="22" t="str">
        <f aca="false">IF($A159="","",IFERROR(IF(OR($L159="",$L159=0,$K159=""),"",($L159-$K159)/$L159),""))</f>
        <v/>
      </c>
      <c r="Y159" s="23" t="str">
        <f aca="false">IF($A159="","",IFERROR(IF(OR($N159="",$O159="",$P159=""),"",$N159*$O159*$P159),""))</f>
        <v/>
      </c>
      <c r="Z159" s="22" t="str">
        <f aca="false">IF($A159="","",(--($A159&lt;&gt;"")+--($B159&lt;&gt;"")+--($C159&lt;&gt;"")+--($E159&lt;&gt;"")+--($H159&lt;&gt;"")+--($J159&lt;&gt;"")+--($K159&lt;&gt;"")+--($L159&lt;&gt;"")+--($M159&lt;&gt;"")+--($N159&lt;&gt;"")+--($O159&lt;&gt;"")+--($P159&lt;&gt;"")+--($S159&lt;&gt;"")+--($T159&lt;&gt;"")+--($U159&lt;&gt;"")+--($V159&lt;&gt;"")+IF($H159="Com variação",--($I159&lt;&gt;""),0))/(16+IF($H159="Com variação",1,0)))</f>
        <v/>
      </c>
      <c r="AA159" s="24" t="str">
        <f aca="false">IF($A159="","",IF($T159="Inativo","Inativo",IF(AND($Z159=1,$AB159=""),"Pronto para publicar","Revisar")))</f>
        <v/>
      </c>
      <c r="AB159" s="25" t="str">
        <f aca="true">IF($A159="","",_xlfn.TEXTJOIN(" | ",TRUE(),IF(COUNTIF($A$2:$A$201,$A159)&gt;1,"SKU duplicado",""),IF(AND($G159&lt;&gt;"",COUNTIF($G$2:$G$201,$G159)&gt;1),"EAN/GTIN duplicado",""),IF(AND($G159&lt;&gt;"",OR(NOT(OR(LEN($G159)=8,LEN($G159)=12,LEN($G159)=13,LEN($G159)=14)),NOT(IFERROR(ISNUMBER(--$G159),FALSE())))),"EAN/GTIN inválido",""),IF($Z159&lt;1,"Campos obrigatórios incompletos",""),IF(AND($H159="Com variação",$I159=""),"SKU pai ausente",""),IF(AND($I159&lt;&gt;"",$I159=$A159),"SKU pai igual ao SKU",""),IF(AND($I159&lt;&gt;"",$I159&lt;&gt;$A159,COUNTIF($A$2:$A$201,$I159)=0),"SKU pai não localizado",""),IF(AND(ISNUMBER($K159),ISNUMBER($L159),$L159&lt;=$K159),"Preço menor ou igual ao custo",""),IF(AND(ISNUMBER($X159),$X159&lt;Listas_Apoio!$J$3),"Margem abaixo do mínimo",""),IF(AND($T159="Ativo",$U159&lt;&gt;"Aprovada"),"Imagem não aprovada",""),IF(AND($T159&lt;&gt;"Inativo",OR($W159="",IFERROR(TODAY()-$W159&gt;Listas_Apoio!$J$2,FALSE()))),"Revisão pendente",""),IF(OR(AND($V159&lt;&gt;"",NOT(ISNUMBER($V159))),AND($W159&lt;&gt;"",NOT(ISNUMBER($W159))),IFERROR($V159&gt;TODAY(),FALSE()),IFERROR($W159&gt;TODAY(),FALSE()),IFERROR(AND($V159&lt;&gt;"",$W159&lt;&gt;"",$W159&lt;$V159),FALSE())),"Data inconsistente","")))</f>
        <v/>
      </c>
    </row>
    <row r="160" customFormat="false" ht="21.75" hidden="false" customHeight="true" outlineLevel="0" collapsed="false">
      <c r="A160" s="15"/>
      <c r="B160" s="16"/>
      <c r="C160" s="17"/>
      <c r="D160" s="17"/>
      <c r="E160" s="17"/>
      <c r="F160" s="16"/>
      <c r="G160" s="15"/>
      <c r="H160" s="17"/>
      <c r="I160" s="15"/>
      <c r="J160" s="17"/>
      <c r="K160" s="18"/>
      <c r="L160" s="18"/>
      <c r="M160" s="19"/>
      <c r="N160" s="19"/>
      <c r="O160" s="19"/>
      <c r="P160" s="19"/>
      <c r="Q160" s="20"/>
      <c r="R160" s="20"/>
      <c r="S160" s="17"/>
      <c r="T160" s="17"/>
      <c r="U160" s="17"/>
      <c r="V160" s="21"/>
      <c r="W160" s="21"/>
      <c r="X160" s="22" t="str">
        <f aca="false">IF($A160="","",IFERROR(IF(OR($L160="",$L160=0,$K160=""),"",($L160-$K160)/$L160),""))</f>
        <v/>
      </c>
      <c r="Y160" s="23" t="str">
        <f aca="false">IF($A160="","",IFERROR(IF(OR($N160="",$O160="",$P160=""),"",$N160*$O160*$P160),""))</f>
        <v/>
      </c>
      <c r="Z160" s="22" t="str">
        <f aca="false">IF($A160="","",(--($A160&lt;&gt;"")+--($B160&lt;&gt;"")+--($C160&lt;&gt;"")+--($E160&lt;&gt;"")+--($H160&lt;&gt;"")+--($J160&lt;&gt;"")+--($K160&lt;&gt;"")+--($L160&lt;&gt;"")+--($M160&lt;&gt;"")+--($N160&lt;&gt;"")+--($O160&lt;&gt;"")+--($P160&lt;&gt;"")+--($S160&lt;&gt;"")+--($T160&lt;&gt;"")+--($U160&lt;&gt;"")+--($V160&lt;&gt;"")+IF($H160="Com variação",--($I160&lt;&gt;""),0))/(16+IF($H160="Com variação",1,0)))</f>
        <v/>
      </c>
      <c r="AA160" s="24" t="str">
        <f aca="false">IF($A160="","",IF($T160="Inativo","Inativo",IF(AND($Z160=1,$AB160=""),"Pronto para publicar","Revisar")))</f>
        <v/>
      </c>
      <c r="AB160" s="25" t="str">
        <f aca="true">IF($A160="","",_xlfn.TEXTJOIN(" | ",TRUE(),IF(COUNTIF($A$2:$A$201,$A160)&gt;1,"SKU duplicado",""),IF(AND($G160&lt;&gt;"",COUNTIF($G$2:$G$201,$G160)&gt;1),"EAN/GTIN duplicado",""),IF(AND($G160&lt;&gt;"",OR(NOT(OR(LEN($G160)=8,LEN($G160)=12,LEN($G160)=13,LEN($G160)=14)),NOT(IFERROR(ISNUMBER(--$G160),FALSE())))),"EAN/GTIN inválido",""),IF($Z160&lt;1,"Campos obrigatórios incompletos",""),IF(AND($H160="Com variação",$I160=""),"SKU pai ausente",""),IF(AND($I160&lt;&gt;"",$I160=$A160),"SKU pai igual ao SKU",""),IF(AND($I160&lt;&gt;"",$I160&lt;&gt;$A160,COUNTIF($A$2:$A$201,$I160)=0),"SKU pai não localizado",""),IF(AND(ISNUMBER($K160),ISNUMBER($L160),$L160&lt;=$K160),"Preço menor ou igual ao custo",""),IF(AND(ISNUMBER($X160),$X160&lt;Listas_Apoio!$J$3),"Margem abaixo do mínimo",""),IF(AND($T160="Ativo",$U160&lt;&gt;"Aprovada"),"Imagem não aprovada",""),IF(AND($T160&lt;&gt;"Inativo",OR($W160="",IFERROR(TODAY()-$W160&gt;Listas_Apoio!$J$2,FALSE()))),"Revisão pendente",""),IF(OR(AND($V160&lt;&gt;"",NOT(ISNUMBER($V160))),AND($W160&lt;&gt;"",NOT(ISNUMBER($W160))),IFERROR($V160&gt;TODAY(),FALSE()),IFERROR($W160&gt;TODAY(),FALSE()),IFERROR(AND($V160&lt;&gt;"",$W160&lt;&gt;"",$W160&lt;$V160),FALSE())),"Data inconsistente","")))</f>
        <v/>
      </c>
    </row>
    <row r="161" customFormat="false" ht="21.75" hidden="false" customHeight="true" outlineLevel="0" collapsed="false">
      <c r="A161" s="15"/>
      <c r="B161" s="16"/>
      <c r="C161" s="17"/>
      <c r="D161" s="17"/>
      <c r="E161" s="17"/>
      <c r="F161" s="16"/>
      <c r="G161" s="15"/>
      <c r="H161" s="17"/>
      <c r="I161" s="15"/>
      <c r="J161" s="17"/>
      <c r="K161" s="18"/>
      <c r="L161" s="18"/>
      <c r="M161" s="19"/>
      <c r="N161" s="19"/>
      <c r="O161" s="19"/>
      <c r="P161" s="19"/>
      <c r="Q161" s="20"/>
      <c r="R161" s="20"/>
      <c r="S161" s="17"/>
      <c r="T161" s="17"/>
      <c r="U161" s="17"/>
      <c r="V161" s="21"/>
      <c r="W161" s="21"/>
      <c r="X161" s="22" t="str">
        <f aca="false">IF($A161="","",IFERROR(IF(OR($L161="",$L161=0,$K161=""),"",($L161-$K161)/$L161),""))</f>
        <v/>
      </c>
      <c r="Y161" s="23" t="str">
        <f aca="false">IF($A161="","",IFERROR(IF(OR($N161="",$O161="",$P161=""),"",$N161*$O161*$P161),""))</f>
        <v/>
      </c>
      <c r="Z161" s="22" t="str">
        <f aca="false">IF($A161="","",(--($A161&lt;&gt;"")+--($B161&lt;&gt;"")+--($C161&lt;&gt;"")+--($E161&lt;&gt;"")+--($H161&lt;&gt;"")+--($J161&lt;&gt;"")+--($K161&lt;&gt;"")+--($L161&lt;&gt;"")+--($M161&lt;&gt;"")+--($N161&lt;&gt;"")+--($O161&lt;&gt;"")+--($P161&lt;&gt;"")+--($S161&lt;&gt;"")+--($T161&lt;&gt;"")+--($U161&lt;&gt;"")+--($V161&lt;&gt;"")+IF($H161="Com variação",--($I161&lt;&gt;""),0))/(16+IF($H161="Com variação",1,0)))</f>
        <v/>
      </c>
      <c r="AA161" s="24" t="str">
        <f aca="false">IF($A161="","",IF($T161="Inativo","Inativo",IF(AND($Z161=1,$AB161=""),"Pronto para publicar","Revisar")))</f>
        <v/>
      </c>
      <c r="AB161" s="25" t="str">
        <f aca="true">IF($A161="","",_xlfn.TEXTJOIN(" | ",TRUE(),IF(COUNTIF($A$2:$A$201,$A161)&gt;1,"SKU duplicado",""),IF(AND($G161&lt;&gt;"",COUNTIF($G$2:$G$201,$G161)&gt;1),"EAN/GTIN duplicado",""),IF(AND($G161&lt;&gt;"",OR(NOT(OR(LEN($G161)=8,LEN($G161)=12,LEN($G161)=13,LEN($G161)=14)),NOT(IFERROR(ISNUMBER(--$G161),FALSE())))),"EAN/GTIN inválido",""),IF($Z161&lt;1,"Campos obrigatórios incompletos",""),IF(AND($H161="Com variação",$I161=""),"SKU pai ausente",""),IF(AND($I161&lt;&gt;"",$I161=$A161),"SKU pai igual ao SKU",""),IF(AND($I161&lt;&gt;"",$I161&lt;&gt;$A161,COUNTIF($A$2:$A$201,$I161)=0),"SKU pai não localizado",""),IF(AND(ISNUMBER($K161),ISNUMBER($L161),$L161&lt;=$K161),"Preço menor ou igual ao custo",""),IF(AND(ISNUMBER($X161),$X161&lt;Listas_Apoio!$J$3),"Margem abaixo do mínimo",""),IF(AND($T161="Ativo",$U161&lt;&gt;"Aprovada"),"Imagem não aprovada",""),IF(AND($T161&lt;&gt;"Inativo",OR($W161="",IFERROR(TODAY()-$W161&gt;Listas_Apoio!$J$2,FALSE()))),"Revisão pendente",""),IF(OR(AND($V161&lt;&gt;"",NOT(ISNUMBER($V161))),AND($W161&lt;&gt;"",NOT(ISNUMBER($W161))),IFERROR($V161&gt;TODAY(),FALSE()),IFERROR($W161&gt;TODAY(),FALSE()),IFERROR(AND($V161&lt;&gt;"",$W161&lt;&gt;"",$W161&lt;$V161),FALSE())),"Data inconsistente","")))</f>
        <v/>
      </c>
    </row>
    <row r="162" customFormat="false" ht="21.75" hidden="false" customHeight="true" outlineLevel="0" collapsed="false">
      <c r="A162" s="15"/>
      <c r="B162" s="16"/>
      <c r="C162" s="17"/>
      <c r="D162" s="17"/>
      <c r="E162" s="17"/>
      <c r="F162" s="16"/>
      <c r="G162" s="15"/>
      <c r="H162" s="17"/>
      <c r="I162" s="15"/>
      <c r="J162" s="17"/>
      <c r="K162" s="18"/>
      <c r="L162" s="18"/>
      <c r="M162" s="19"/>
      <c r="N162" s="19"/>
      <c r="O162" s="19"/>
      <c r="P162" s="19"/>
      <c r="Q162" s="20"/>
      <c r="R162" s="20"/>
      <c r="S162" s="17"/>
      <c r="T162" s="17"/>
      <c r="U162" s="17"/>
      <c r="V162" s="21"/>
      <c r="W162" s="21"/>
      <c r="X162" s="22" t="str">
        <f aca="false">IF($A162="","",IFERROR(IF(OR($L162="",$L162=0,$K162=""),"",($L162-$K162)/$L162),""))</f>
        <v/>
      </c>
      <c r="Y162" s="23" t="str">
        <f aca="false">IF($A162="","",IFERROR(IF(OR($N162="",$O162="",$P162=""),"",$N162*$O162*$P162),""))</f>
        <v/>
      </c>
      <c r="Z162" s="22" t="str">
        <f aca="false">IF($A162="","",(--($A162&lt;&gt;"")+--($B162&lt;&gt;"")+--($C162&lt;&gt;"")+--($E162&lt;&gt;"")+--($H162&lt;&gt;"")+--($J162&lt;&gt;"")+--($K162&lt;&gt;"")+--($L162&lt;&gt;"")+--($M162&lt;&gt;"")+--($N162&lt;&gt;"")+--($O162&lt;&gt;"")+--($P162&lt;&gt;"")+--($S162&lt;&gt;"")+--($T162&lt;&gt;"")+--($U162&lt;&gt;"")+--($V162&lt;&gt;"")+IF($H162="Com variação",--($I162&lt;&gt;""),0))/(16+IF($H162="Com variação",1,0)))</f>
        <v/>
      </c>
      <c r="AA162" s="24" t="str">
        <f aca="false">IF($A162="","",IF($T162="Inativo","Inativo",IF(AND($Z162=1,$AB162=""),"Pronto para publicar","Revisar")))</f>
        <v/>
      </c>
      <c r="AB162" s="25" t="str">
        <f aca="true">IF($A162="","",_xlfn.TEXTJOIN(" | ",TRUE(),IF(COUNTIF($A$2:$A$201,$A162)&gt;1,"SKU duplicado",""),IF(AND($G162&lt;&gt;"",COUNTIF($G$2:$G$201,$G162)&gt;1),"EAN/GTIN duplicado",""),IF(AND($G162&lt;&gt;"",OR(NOT(OR(LEN($G162)=8,LEN($G162)=12,LEN($G162)=13,LEN($G162)=14)),NOT(IFERROR(ISNUMBER(--$G162),FALSE())))),"EAN/GTIN inválido",""),IF($Z162&lt;1,"Campos obrigatórios incompletos",""),IF(AND($H162="Com variação",$I162=""),"SKU pai ausente",""),IF(AND($I162&lt;&gt;"",$I162=$A162),"SKU pai igual ao SKU",""),IF(AND($I162&lt;&gt;"",$I162&lt;&gt;$A162,COUNTIF($A$2:$A$201,$I162)=0),"SKU pai não localizado",""),IF(AND(ISNUMBER($K162),ISNUMBER($L162),$L162&lt;=$K162),"Preço menor ou igual ao custo",""),IF(AND(ISNUMBER($X162),$X162&lt;Listas_Apoio!$J$3),"Margem abaixo do mínimo",""),IF(AND($T162="Ativo",$U162&lt;&gt;"Aprovada"),"Imagem não aprovada",""),IF(AND($T162&lt;&gt;"Inativo",OR($W162="",IFERROR(TODAY()-$W162&gt;Listas_Apoio!$J$2,FALSE()))),"Revisão pendente",""),IF(OR(AND($V162&lt;&gt;"",NOT(ISNUMBER($V162))),AND($W162&lt;&gt;"",NOT(ISNUMBER($W162))),IFERROR($V162&gt;TODAY(),FALSE()),IFERROR($W162&gt;TODAY(),FALSE()),IFERROR(AND($V162&lt;&gt;"",$W162&lt;&gt;"",$W162&lt;$V162),FALSE())),"Data inconsistente","")))</f>
        <v/>
      </c>
    </row>
    <row r="163" customFormat="false" ht="21.75" hidden="false" customHeight="true" outlineLevel="0" collapsed="false">
      <c r="A163" s="15"/>
      <c r="B163" s="16"/>
      <c r="C163" s="17"/>
      <c r="D163" s="17"/>
      <c r="E163" s="17"/>
      <c r="F163" s="16"/>
      <c r="G163" s="15"/>
      <c r="H163" s="17"/>
      <c r="I163" s="15"/>
      <c r="J163" s="17"/>
      <c r="K163" s="18"/>
      <c r="L163" s="18"/>
      <c r="M163" s="19"/>
      <c r="N163" s="19"/>
      <c r="O163" s="19"/>
      <c r="P163" s="19"/>
      <c r="Q163" s="20"/>
      <c r="R163" s="20"/>
      <c r="S163" s="17"/>
      <c r="T163" s="17"/>
      <c r="U163" s="17"/>
      <c r="V163" s="21"/>
      <c r="W163" s="21"/>
      <c r="X163" s="22" t="str">
        <f aca="false">IF($A163="","",IFERROR(IF(OR($L163="",$L163=0,$K163=""),"",($L163-$K163)/$L163),""))</f>
        <v/>
      </c>
      <c r="Y163" s="23" t="str">
        <f aca="false">IF($A163="","",IFERROR(IF(OR($N163="",$O163="",$P163=""),"",$N163*$O163*$P163),""))</f>
        <v/>
      </c>
      <c r="Z163" s="22" t="str">
        <f aca="false">IF($A163="","",(--($A163&lt;&gt;"")+--($B163&lt;&gt;"")+--($C163&lt;&gt;"")+--($E163&lt;&gt;"")+--($H163&lt;&gt;"")+--($J163&lt;&gt;"")+--($K163&lt;&gt;"")+--($L163&lt;&gt;"")+--($M163&lt;&gt;"")+--($N163&lt;&gt;"")+--($O163&lt;&gt;"")+--($P163&lt;&gt;"")+--($S163&lt;&gt;"")+--($T163&lt;&gt;"")+--($U163&lt;&gt;"")+--($V163&lt;&gt;"")+IF($H163="Com variação",--($I163&lt;&gt;""),0))/(16+IF($H163="Com variação",1,0)))</f>
        <v/>
      </c>
      <c r="AA163" s="24" t="str">
        <f aca="false">IF($A163="","",IF($T163="Inativo","Inativo",IF(AND($Z163=1,$AB163=""),"Pronto para publicar","Revisar")))</f>
        <v/>
      </c>
      <c r="AB163" s="25" t="str">
        <f aca="true">IF($A163="","",_xlfn.TEXTJOIN(" | ",TRUE(),IF(COUNTIF($A$2:$A$201,$A163)&gt;1,"SKU duplicado",""),IF(AND($G163&lt;&gt;"",COUNTIF($G$2:$G$201,$G163)&gt;1),"EAN/GTIN duplicado",""),IF(AND($G163&lt;&gt;"",OR(NOT(OR(LEN($G163)=8,LEN($G163)=12,LEN($G163)=13,LEN($G163)=14)),NOT(IFERROR(ISNUMBER(--$G163),FALSE())))),"EAN/GTIN inválido",""),IF($Z163&lt;1,"Campos obrigatórios incompletos",""),IF(AND($H163="Com variação",$I163=""),"SKU pai ausente",""),IF(AND($I163&lt;&gt;"",$I163=$A163),"SKU pai igual ao SKU",""),IF(AND($I163&lt;&gt;"",$I163&lt;&gt;$A163,COUNTIF($A$2:$A$201,$I163)=0),"SKU pai não localizado",""),IF(AND(ISNUMBER($K163),ISNUMBER($L163),$L163&lt;=$K163),"Preço menor ou igual ao custo",""),IF(AND(ISNUMBER($X163),$X163&lt;Listas_Apoio!$J$3),"Margem abaixo do mínimo",""),IF(AND($T163="Ativo",$U163&lt;&gt;"Aprovada"),"Imagem não aprovada",""),IF(AND($T163&lt;&gt;"Inativo",OR($W163="",IFERROR(TODAY()-$W163&gt;Listas_Apoio!$J$2,FALSE()))),"Revisão pendente",""),IF(OR(AND($V163&lt;&gt;"",NOT(ISNUMBER($V163))),AND($W163&lt;&gt;"",NOT(ISNUMBER($W163))),IFERROR($V163&gt;TODAY(),FALSE()),IFERROR($W163&gt;TODAY(),FALSE()),IFERROR(AND($V163&lt;&gt;"",$W163&lt;&gt;"",$W163&lt;$V163),FALSE())),"Data inconsistente","")))</f>
        <v/>
      </c>
    </row>
    <row r="164" customFormat="false" ht="21.75" hidden="false" customHeight="true" outlineLevel="0" collapsed="false">
      <c r="A164" s="15"/>
      <c r="B164" s="16"/>
      <c r="C164" s="17"/>
      <c r="D164" s="17"/>
      <c r="E164" s="17"/>
      <c r="F164" s="16"/>
      <c r="G164" s="15"/>
      <c r="H164" s="17"/>
      <c r="I164" s="15"/>
      <c r="J164" s="17"/>
      <c r="K164" s="18"/>
      <c r="L164" s="18"/>
      <c r="M164" s="19"/>
      <c r="N164" s="19"/>
      <c r="O164" s="19"/>
      <c r="P164" s="19"/>
      <c r="Q164" s="20"/>
      <c r="R164" s="20"/>
      <c r="S164" s="17"/>
      <c r="T164" s="17"/>
      <c r="U164" s="17"/>
      <c r="V164" s="21"/>
      <c r="W164" s="21"/>
      <c r="X164" s="22" t="str">
        <f aca="false">IF($A164="","",IFERROR(IF(OR($L164="",$L164=0,$K164=""),"",($L164-$K164)/$L164),""))</f>
        <v/>
      </c>
      <c r="Y164" s="23" t="str">
        <f aca="false">IF($A164="","",IFERROR(IF(OR($N164="",$O164="",$P164=""),"",$N164*$O164*$P164),""))</f>
        <v/>
      </c>
      <c r="Z164" s="22" t="str">
        <f aca="false">IF($A164="","",(--($A164&lt;&gt;"")+--($B164&lt;&gt;"")+--($C164&lt;&gt;"")+--($E164&lt;&gt;"")+--($H164&lt;&gt;"")+--($J164&lt;&gt;"")+--($K164&lt;&gt;"")+--($L164&lt;&gt;"")+--($M164&lt;&gt;"")+--($N164&lt;&gt;"")+--($O164&lt;&gt;"")+--($P164&lt;&gt;"")+--($S164&lt;&gt;"")+--($T164&lt;&gt;"")+--($U164&lt;&gt;"")+--($V164&lt;&gt;"")+IF($H164="Com variação",--($I164&lt;&gt;""),0))/(16+IF($H164="Com variação",1,0)))</f>
        <v/>
      </c>
      <c r="AA164" s="24" t="str">
        <f aca="false">IF($A164="","",IF($T164="Inativo","Inativo",IF(AND($Z164=1,$AB164=""),"Pronto para publicar","Revisar")))</f>
        <v/>
      </c>
      <c r="AB164" s="25" t="str">
        <f aca="true">IF($A164="","",_xlfn.TEXTJOIN(" | ",TRUE(),IF(COUNTIF($A$2:$A$201,$A164)&gt;1,"SKU duplicado",""),IF(AND($G164&lt;&gt;"",COUNTIF($G$2:$G$201,$G164)&gt;1),"EAN/GTIN duplicado",""),IF(AND($G164&lt;&gt;"",OR(NOT(OR(LEN($G164)=8,LEN($G164)=12,LEN($G164)=13,LEN($G164)=14)),NOT(IFERROR(ISNUMBER(--$G164),FALSE())))),"EAN/GTIN inválido",""),IF($Z164&lt;1,"Campos obrigatórios incompletos",""),IF(AND($H164="Com variação",$I164=""),"SKU pai ausente",""),IF(AND($I164&lt;&gt;"",$I164=$A164),"SKU pai igual ao SKU",""),IF(AND($I164&lt;&gt;"",$I164&lt;&gt;$A164,COUNTIF($A$2:$A$201,$I164)=0),"SKU pai não localizado",""),IF(AND(ISNUMBER($K164),ISNUMBER($L164),$L164&lt;=$K164),"Preço menor ou igual ao custo",""),IF(AND(ISNUMBER($X164),$X164&lt;Listas_Apoio!$J$3),"Margem abaixo do mínimo",""),IF(AND($T164="Ativo",$U164&lt;&gt;"Aprovada"),"Imagem não aprovada",""),IF(AND($T164&lt;&gt;"Inativo",OR($W164="",IFERROR(TODAY()-$W164&gt;Listas_Apoio!$J$2,FALSE()))),"Revisão pendente",""),IF(OR(AND($V164&lt;&gt;"",NOT(ISNUMBER($V164))),AND($W164&lt;&gt;"",NOT(ISNUMBER($W164))),IFERROR($V164&gt;TODAY(),FALSE()),IFERROR($W164&gt;TODAY(),FALSE()),IFERROR(AND($V164&lt;&gt;"",$W164&lt;&gt;"",$W164&lt;$V164),FALSE())),"Data inconsistente","")))</f>
        <v/>
      </c>
    </row>
    <row r="165" customFormat="false" ht="21.75" hidden="false" customHeight="true" outlineLevel="0" collapsed="false">
      <c r="A165" s="15"/>
      <c r="B165" s="16"/>
      <c r="C165" s="17"/>
      <c r="D165" s="17"/>
      <c r="E165" s="17"/>
      <c r="F165" s="16"/>
      <c r="G165" s="15"/>
      <c r="H165" s="17"/>
      <c r="I165" s="15"/>
      <c r="J165" s="17"/>
      <c r="K165" s="18"/>
      <c r="L165" s="18"/>
      <c r="M165" s="19"/>
      <c r="N165" s="19"/>
      <c r="O165" s="19"/>
      <c r="P165" s="19"/>
      <c r="Q165" s="20"/>
      <c r="R165" s="20"/>
      <c r="S165" s="17"/>
      <c r="T165" s="17"/>
      <c r="U165" s="17"/>
      <c r="V165" s="21"/>
      <c r="W165" s="21"/>
      <c r="X165" s="22" t="str">
        <f aca="false">IF($A165="","",IFERROR(IF(OR($L165="",$L165=0,$K165=""),"",($L165-$K165)/$L165),""))</f>
        <v/>
      </c>
      <c r="Y165" s="23" t="str">
        <f aca="false">IF($A165="","",IFERROR(IF(OR($N165="",$O165="",$P165=""),"",$N165*$O165*$P165),""))</f>
        <v/>
      </c>
      <c r="Z165" s="22" t="str">
        <f aca="false">IF($A165="","",(--($A165&lt;&gt;"")+--($B165&lt;&gt;"")+--($C165&lt;&gt;"")+--($E165&lt;&gt;"")+--($H165&lt;&gt;"")+--($J165&lt;&gt;"")+--($K165&lt;&gt;"")+--($L165&lt;&gt;"")+--($M165&lt;&gt;"")+--($N165&lt;&gt;"")+--($O165&lt;&gt;"")+--($P165&lt;&gt;"")+--($S165&lt;&gt;"")+--($T165&lt;&gt;"")+--($U165&lt;&gt;"")+--($V165&lt;&gt;"")+IF($H165="Com variação",--($I165&lt;&gt;""),0))/(16+IF($H165="Com variação",1,0)))</f>
        <v/>
      </c>
      <c r="AA165" s="24" t="str">
        <f aca="false">IF($A165="","",IF($T165="Inativo","Inativo",IF(AND($Z165=1,$AB165=""),"Pronto para publicar","Revisar")))</f>
        <v/>
      </c>
      <c r="AB165" s="25" t="str">
        <f aca="true">IF($A165="","",_xlfn.TEXTJOIN(" | ",TRUE(),IF(COUNTIF($A$2:$A$201,$A165)&gt;1,"SKU duplicado",""),IF(AND($G165&lt;&gt;"",COUNTIF($G$2:$G$201,$G165)&gt;1),"EAN/GTIN duplicado",""),IF(AND($G165&lt;&gt;"",OR(NOT(OR(LEN($G165)=8,LEN($G165)=12,LEN($G165)=13,LEN($G165)=14)),NOT(IFERROR(ISNUMBER(--$G165),FALSE())))),"EAN/GTIN inválido",""),IF($Z165&lt;1,"Campos obrigatórios incompletos",""),IF(AND($H165="Com variação",$I165=""),"SKU pai ausente",""),IF(AND($I165&lt;&gt;"",$I165=$A165),"SKU pai igual ao SKU",""),IF(AND($I165&lt;&gt;"",$I165&lt;&gt;$A165,COUNTIF($A$2:$A$201,$I165)=0),"SKU pai não localizado",""),IF(AND(ISNUMBER($K165),ISNUMBER($L165),$L165&lt;=$K165),"Preço menor ou igual ao custo",""),IF(AND(ISNUMBER($X165),$X165&lt;Listas_Apoio!$J$3),"Margem abaixo do mínimo",""),IF(AND($T165="Ativo",$U165&lt;&gt;"Aprovada"),"Imagem não aprovada",""),IF(AND($T165&lt;&gt;"Inativo",OR($W165="",IFERROR(TODAY()-$W165&gt;Listas_Apoio!$J$2,FALSE()))),"Revisão pendente",""),IF(OR(AND($V165&lt;&gt;"",NOT(ISNUMBER($V165))),AND($W165&lt;&gt;"",NOT(ISNUMBER($W165))),IFERROR($V165&gt;TODAY(),FALSE()),IFERROR($W165&gt;TODAY(),FALSE()),IFERROR(AND($V165&lt;&gt;"",$W165&lt;&gt;"",$W165&lt;$V165),FALSE())),"Data inconsistente","")))</f>
        <v/>
      </c>
    </row>
    <row r="166" customFormat="false" ht="21.75" hidden="false" customHeight="true" outlineLevel="0" collapsed="false">
      <c r="A166" s="15"/>
      <c r="B166" s="16"/>
      <c r="C166" s="17"/>
      <c r="D166" s="17"/>
      <c r="E166" s="17"/>
      <c r="F166" s="16"/>
      <c r="G166" s="15"/>
      <c r="H166" s="17"/>
      <c r="I166" s="15"/>
      <c r="J166" s="17"/>
      <c r="K166" s="18"/>
      <c r="L166" s="18"/>
      <c r="M166" s="19"/>
      <c r="N166" s="19"/>
      <c r="O166" s="19"/>
      <c r="P166" s="19"/>
      <c r="Q166" s="20"/>
      <c r="R166" s="20"/>
      <c r="S166" s="17"/>
      <c r="T166" s="17"/>
      <c r="U166" s="17"/>
      <c r="V166" s="21"/>
      <c r="W166" s="21"/>
      <c r="X166" s="22" t="str">
        <f aca="false">IF($A166="","",IFERROR(IF(OR($L166="",$L166=0,$K166=""),"",($L166-$K166)/$L166),""))</f>
        <v/>
      </c>
      <c r="Y166" s="23" t="str">
        <f aca="false">IF($A166="","",IFERROR(IF(OR($N166="",$O166="",$P166=""),"",$N166*$O166*$P166),""))</f>
        <v/>
      </c>
      <c r="Z166" s="22" t="str">
        <f aca="false">IF($A166="","",(--($A166&lt;&gt;"")+--($B166&lt;&gt;"")+--($C166&lt;&gt;"")+--($E166&lt;&gt;"")+--($H166&lt;&gt;"")+--($J166&lt;&gt;"")+--($K166&lt;&gt;"")+--($L166&lt;&gt;"")+--($M166&lt;&gt;"")+--($N166&lt;&gt;"")+--($O166&lt;&gt;"")+--($P166&lt;&gt;"")+--($S166&lt;&gt;"")+--($T166&lt;&gt;"")+--($U166&lt;&gt;"")+--($V166&lt;&gt;"")+IF($H166="Com variação",--($I166&lt;&gt;""),0))/(16+IF($H166="Com variação",1,0)))</f>
        <v/>
      </c>
      <c r="AA166" s="24" t="str">
        <f aca="false">IF($A166="","",IF($T166="Inativo","Inativo",IF(AND($Z166=1,$AB166=""),"Pronto para publicar","Revisar")))</f>
        <v/>
      </c>
      <c r="AB166" s="25" t="str">
        <f aca="true">IF($A166="","",_xlfn.TEXTJOIN(" | ",TRUE(),IF(COUNTIF($A$2:$A$201,$A166)&gt;1,"SKU duplicado",""),IF(AND($G166&lt;&gt;"",COUNTIF($G$2:$G$201,$G166)&gt;1),"EAN/GTIN duplicado",""),IF(AND($G166&lt;&gt;"",OR(NOT(OR(LEN($G166)=8,LEN($G166)=12,LEN($G166)=13,LEN($G166)=14)),NOT(IFERROR(ISNUMBER(--$G166),FALSE())))),"EAN/GTIN inválido",""),IF($Z166&lt;1,"Campos obrigatórios incompletos",""),IF(AND($H166="Com variação",$I166=""),"SKU pai ausente",""),IF(AND($I166&lt;&gt;"",$I166=$A166),"SKU pai igual ao SKU",""),IF(AND($I166&lt;&gt;"",$I166&lt;&gt;$A166,COUNTIF($A$2:$A$201,$I166)=0),"SKU pai não localizado",""),IF(AND(ISNUMBER($K166),ISNUMBER($L166),$L166&lt;=$K166),"Preço menor ou igual ao custo",""),IF(AND(ISNUMBER($X166),$X166&lt;Listas_Apoio!$J$3),"Margem abaixo do mínimo",""),IF(AND($T166="Ativo",$U166&lt;&gt;"Aprovada"),"Imagem não aprovada",""),IF(AND($T166&lt;&gt;"Inativo",OR($W166="",IFERROR(TODAY()-$W166&gt;Listas_Apoio!$J$2,FALSE()))),"Revisão pendente",""),IF(OR(AND($V166&lt;&gt;"",NOT(ISNUMBER($V166))),AND($W166&lt;&gt;"",NOT(ISNUMBER($W166))),IFERROR($V166&gt;TODAY(),FALSE()),IFERROR($W166&gt;TODAY(),FALSE()),IFERROR(AND($V166&lt;&gt;"",$W166&lt;&gt;"",$W166&lt;$V166),FALSE())),"Data inconsistente","")))</f>
        <v/>
      </c>
    </row>
    <row r="167" customFormat="false" ht="21.75" hidden="false" customHeight="true" outlineLevel="0" collapsed="false">
      <c r="A167" s="15"/>
      <c r="B167" s="16"/>
      <c r="C167" s="17"/>
      <c r="D167" s="17"/>
      <c r="E167" s="17"/>
      <c r="F167" s="16"/>
      <c r="G167" s="15"/>
      <c r="H167" s="17"/>
      <c r="I167" s="15"/>
      <c r="J167" s="17"/>
      <c r="K167" s="18"/>
      <c r="L167" s="18"/>
      <c r="M167" s="19"/>
      <c r="N167" s="19"/>
      <c r="O167" s="19"/>
      <c r="P167" s="19"/>
      <c r="Q167" s="20"/>
      <c r="R167" s="20"/>
      <c r="S167" s="17"/>
      <c r="T167" s="17"/>
      <c r="U167" s="17"/>
      <c r="V167" s="21"/>
      <c r="W167" s="21"/>
      <c r="X167" s="22" t="str">
        <f aca="false">IF($A167="","",IFERROR(IF(OR($L167="",$L167=0,$K167=""),"",($L167-$K167)/$L167),""))</f>
        <v/>
      </c>
      <c r="Y167" s="23" t="str">
        <f aca="false">IF($A167="","",IFERROR(IF(OR($N167="",$O167="",$P167=""),"",$N167*$O167*$P167),""))</f>
        <v/>
      </c>
      <c r="Z167" s="22" t="str">
        <f aca="false">IF($A167="","",(--($A167&lt;&gt;"")+--($B167&lt;&gt;"")+--($C167&lt;&gt;"")+--($E167&lt;&gt;"")+--($H167&lt;&gt;"")+--($J167&lt;&gt;"")+--($K167&lt;&gt;"")+--($L167&lt;&gt;"")+--($M167&lt;&gt;"")+--($N167&lt;&gt;"")+--($O167&lt;&gt;"")+--($P167&lt;&gt;"")+--($S167&lt;&gt;"")+--($T167&lt;&gt;"")+--($U167&lt;&gt;"")+--($V167&lt;&gt;"")+IF($H167="Com variação",--($I167&lt;&gt;""),0))/(16+IF($H167="Com variação",1,0)))</f>
        <v/>
      </c>
      <c r="AA167" s="24" t="str">
        <f aca="false">IF($A167="","",IF($T167="Inativo","Inativo",IF(AND($Z167=1,$AB167=""),"Pronto para publicar","Revisar")))</f>
        <v/>
      </c>
      <c r="AB167" s="25" t="str">
        <f aca="true">IF($A167="","",_xlfn.TEXTJOIN(" | ",TRUE(),IF(COUNTIF($A$2:$A$201,$A167)&gt;1,"SKU duplicado",""),IF(AND($G167&lt;&gt;"",COUNTIF($G$2:$G$201,$G167)&gt;1),"EAN/GTIN duplicado",""),IF(AND($G167&lt;&gt;"",OR(NOT(OR(LEN($G167)=8,LEN($G167)=12,LEN($G167)=13,LEN($G167)=14)),NOT(IFERROR(ISNUMBER(--$G167),FALSE())))),"EAN/GTIN inválido",""),IF($Z167&lt;1,"Campos obrigatórios incompletos",""),IF(AND($H167="Com variação",$I167=""),"SKU pai ausente",""),IF(AND($I167&lt;&gt;"",$I167=$A167),"SKU pai igual ao SKU",""),IF(AND($I167&lt;&gt;"",$I167&lt;&gt;$A167,COUNTIF($A$2:$A$201,$I167)=0),"SKU pai não localizado",""),IF(AND(ISNUMBER($K167),ISNUMBER($L167),$L167&lt;=$K167),"Preço menor ou igual ao custo",""),IF(AND(ISNUMBER($X167),$X167&lt;Listas_Apoio!$J$3),"Margem abaixo do mínimo",""),IF(AND($T167="Ativo",$U167&lt;&gt;"Aprovada"),"Imagem não aprovada",""),IF(AND($T167&lt;&gt;"Inativo",OR($W167="",IFERROR(TODAY()-$W167&gt;Listas_Apoio!$J$2,FALSE()))),"Revisão pendente",""),IF(OR(AND($V167&lt;&gt;"",NOT(ISNUMBER($V167))),AND($W167&lt;&gt;"",NOT(ISNUMBER($W167))),IFERROR($V167&gt;TODAY(),FALSE()),IFERROR($W167&gt;TODAY(),FALSE()),IFERROR(AND($V167&lt;&gt;"",$W167&lt;&gt;"",$W167&lt;$V167),FALSE())),"Data inconsistente","")))</f>
        <v/>
      </c>
    </row>
    <row r="168" customFormat="false" ht="21.75" hidden="false" customHeight="true" outlineLevel="0" collapsed="false">
      <c r="A168" s="15"/>
      <c r="B168" s="16"/>
      <c r="C168" s="17"/>
      <c r="D168" s="17"/>
      <c r="E168" s="17"/>
      <c r="F168" s="16"/>
      <c r="G168" s="15"/>
      <c r="H168" s="17"/>
      <c r="I168" s="15"/>
      <c r="J168" s="17"/>
      <c r="K168" s="18"/>
      <c r="L168" s="18"/>
      <c r="M168" s="19"/>
      <c r="N168" s="19"/>
      <c r="O168" s="19"/>
      <c r="P168" s="19"/>
      <c r="Q168" s="20"/>
      <c r="R168" s="20"/>
      <c r="S168" s="17"/>
      <c r="T168" s="17"/>
      <c r="U168" s="17"/>
      <c r="V168" s="21"/>
      <c r="W168" s="21"/>
      <c r="X168" s="22" t="str">
        <f aca="false">IF($A168="","",IFERROR(IF(OR($L168="",$L168=0,$K168=""),"",($L168-$K168)/$L168),""))</f>
        <v/>
      </c>
      <c r="Y168" s="23" t="str">
        <f aca="false">IF($A168="","",IFERROR(IF(OR($N168="",$O168="",$P168=""),"",$N168*$O168*$P168),""))</f>
        <v/>
      </c>
      <c r="Z168" s="22" t="str">
        <f aca="false">IF($A168="","",(--($A168&lt;&gt;"")+--($B168&lt;&gt;"")+--($C168&lt;&gt;"")+--($E168&lt;&gt;"")+--($H168&lt;&gt;"")+--($J168&lt;&gt;"")+--($K168&lt;&gt;"")+--($L168&lt;&gt;"")+--($M168&lt;&gt;"")+--($N168&lt;&gt;"")+--($O168&lt;&gt;"")+--($P168&lt;&gt;"")+--($S168&lt;&gt;"")+--($T168&lt;&gt;"")+--($U168&lt;&gt;"")+--($V168&lt;&gt;"")+IF($H168="Com variação",--($I168&lt;&gt;""),0))/(16+IF($H168="Com variação",1,0)))</f>
        <v/>
      </c>
      <c r="AA168" s="24" t="str">
        <f aca="false">IF($A168="","",IF($T168="Inativo","Inativo",IF(AND($Z168=1,$AB168=""),"Pronto para publicar","Revisar")))</f>
        <v/>
      </c>
      <c r="AB168" s="25" t="str">
        <f aca="true">IF($A168="","",_xlfn.TEXTJOIN(" | ",TRUE(),IF(COUNTIF($A$2:$A$201,$A168)&gt;1,"SKU duplicado",""),IF(AND($G168&lt;&gt;"",COUNTIF($G$2:$G$201,$G168)&gt;1),"EAN/GTIN duplicado",""),IF(AND($G168&lt;&gt;"",OR(NOT(OR(LEN($G168)=8,LEN($G168)=12,LEN($G168)=13,LEN($G168)=14)),NOT(IFERROR(ISNUMBER(--$G168),FALSE())))),"EAN/GTIN inválido",""),IF($Z168&lt;1,"Campos obrigatórios incompletos",""),IF(AND($H168="Com variação",$I168=""),"SKU pai ausente",""),IF(AND($I168&lt;&gt;"",$I168=$A168),"SKU pai igual ao SKU",""),IF(AND($I168&lt;&gt;"",$I168&lt;&gt;$A168,COUNTIF($A$2:$A$201,$I168)=0),"SKU pai não localizado",""),IF(AND(ISNUMBER($K168),ISNUMBER($L168),$L168&lt;=$K168),"Preço menor ou igual ao custo",""),IF(AND(ISNUMBER($X168),$X168&lt;Listas_Apoio!$J$3),"Margem abaixo do mínimo",""),IF(AND($T168="Ativo",$U168&lt;&gt;"Aprovada"),"Imagem não aprovada",""),IF(AND($T168&lt;&gt;"Inativo",OR($W168="",IFERROR(TODAY()-$W168&gt;Listas_Apoio!$J$2,FALSE()))),"Revisão pendente",""),IF(OR(AND($V168&lt;&gt;"",NOT(ISNUMBER($V168))),AND($W168&lt;&gt;"",NOT(ISNUMBER($W168))),IFERROR($V168&gt;TODAY(),FALSE()),IFERROR($W168&gt;TODAY(),FALSE()),IFERROR(AND($V168&lt;&gt;"",$W168&lt;&gt;"",$W168&lt;$V168),FALSE())),"Data inconsistente","")))</f>
        <v/>
      </c>
    </row>
    <row r="169" customFormat="false" ht="21.75" hidden="false" customHeight="true" outlineLevel="0" collapsed="false">
      <c r="A169" s="15"/>
      <c r="B169" s="16"/>
      <c r="C169" s="17"/>
      <c r="D169" s="17"/>
      <c r="E169" s="17"/>
      <c r="F169" s="16"/>
      <c r="G169" s="15"/>
      <c r="H169" s="17"/>
      <c r="I169" s="15"/>
      <c r="J169" s="17"/>
      <c r="K169" s="18"/>
      <c r="L169" s="18"/>
      <c r="M169" s="19"/>
      <c r="N169" s="19"/>
      <c r="O169" s="19"/>
      <c r="P169" s="19"/>
      <c r="Q169" s="20"/>
      <c r="R169" s="20"/>
      <c r="S169" s="17"/>
      <c r="T169" s="17"/>
      <c r="U169" s="17"/>
      <c r="V169" s="21"/>
      <c r="W169" s="21"/>
      <c r="X169" s="22" t="str">
        <f aca="false">IF($A169="","",IFERROR(IF(OR($L169="",$L169=0,$K169=""),"",($L169-$K169)/$L169),""))</f>
        <v/>
      </c>
      <c r="Y169" s="23" t="str">
        <f aca="false">IF($A169="","",IFERROR(IF(OR($N169="",$O169="",$P169=""),"",$N169*$O169*$P169),""))</f>
        <v/>
      </c>
      <c r="Z169" s="22" t="str">
        <f aca="false">IF($A169="","",(--($A169&lt;&gt;"")+--($B169&lt;&gt;"")+--($C169&lt;&gt;"")+--($E169&lt;&gt;"")+--($H169&lt;&gt;"")+--($J169&lt;&gt;"")+--($K169&lt;&gt;"")+--($L169&lt;&gt;"")+--($M169&lt;&gt;"")+--($N169&lt;&gt;"")+--($O169&lt;&gt;"")+--($P169&lt;&gt;"")+--($S169&lt;&gt;"")+--($T169&lt;&gt;"")+--($U169&lt;&gt;"")+--($V169&lt;&gt;"")+IF($H169="Com variação",--($I169&lt;&gt;""),0))/(16+IF($H169="Com variação",1,0)))</f>
        <v/>
      </c>
      <c r="AA169" s="24" t="str">
        <f aca="false">IF($A169="","",IF($T169="Inativo","Inativo",IF(AND($Z169=1,$AB169=""),"Pronto para publicar","Revisar")))</f>
        <v/>
      </c>
      <c r="AB169" s="25" t="str">
        <f aca="true">IF($A169="","",_xlfn.TEXTJOIN(" | ",TRUE(),IF(COUNTIF($A$2:$A$201,$A169)&gt;1,"SKU duplicado",""),IF(AND($G169&lt;&gt;"",COUNTIF($G$2:$G$201,$G169)&gt;1),"EAN/GTIN duplicado",""),IF(AND($G169&lt;&gt;"",OR(NOT(OR(LEN($G169)=8,LEN($G169)=12,LEN($G169)=13,LEN($G169)=14)),NOT(IFERROR(ISNUMBER(--$G169),FALSE())))),"EAN/GTIN inválido",""),IF($Z169&lt;1,"Campos obrigatórios incompletos",""),IF(AND($H169="Com variação",$I169=""),"SKU pai ausente",""),IF(AND($I169&lt;&gt;"",$I169=$A169),"SKU pai igual ao SKU",""),IF(AND($I169&lt;&gt;"",$I169&lt;&gt;$A169,COUNTIF($A$2:$A$201,$I169)=0),"SKU pai não localizado",""),IF(AND(ISNUMBER($K169),ISNUMBER($L169),$L169&lt;=$K169),"Preço menor ou igual ao custo",""),IF(AND(ISNUMBER($X169),$X169&lt;Listas_Apoio!$J$3),"Margem abaixo do mínimo",""),IF(AND($T169="Ativo",$U169&lt;&gt;"Aprovada"),"Imagem não aprovada",""),IF(AND($T169&lt;&gt;"Inativo",OR($W169="",IFERROR(TODAY()-$W169&gt;Listas_Apoio!$J$2,FALSE()))),"Revisão pendente",""),IF(OR(AND($V169&lt;&gt;"",NOT(ISNUMBER($V169))),AND($W169&lt;&gt;"",NOT(ISNUMBER($W169))),IFERROR($V169&gt;TODAY(),FALSE()),IFERROR($W169&gt;TODAY(),FALSE()),IFERROR(AND($V169&lt;&gt;"",$W169&lt;&gt;"",$W169&lt;$V169),FALSE())),"Data inconsistente","")))</f>
        <v/>
      </c>
    </row>
    <row r="170" customFormat="false" ht="21.75" hidden="false" customHeight="true" outlineLevel="0" collapsed="false">
      <c r="A170" s="15"/>
      <c r="B170" s="16"/>
      <c r="C170" s="17"/>
      <c r="D170" s="17"/>
      <c r="E170" s="17"/>
      <c r="F170" s="16"/>
      <c r="G170" s="15"/>
      <c r="H170" s="17"/>
      <c r="I170" s="15"/>
      <c r="J170" s="17"/>
      <c r="K170" s="18"/>
      <c r="L170" s="18"/>
      <c r="M170" s="19"/>
      <c r="N170" s="19"/>
      <c r="O170" s="19"/>
      <c r="P170" s="19"/>
      <c r="Q170" s="20"/>
      <c r="R170" s="20"/>
      <c r="S170" s="17"/>
      <c r="T170" s="17"/>
      <c r="U170" s="17"/>
      <c r="V170" s="21"/>
      <c r="W170" s="21"/>
      <c r="X170" s="22" t="str">
        <f aca="false">IF($A170="","",IFERROR(IF(OR($L170="",$L170=0,$K170=""),"",($L170-$K170)/$L170),""))</f>
        <v/>
      </c>
      <c r="Y170" s="23" t="str">
        <f aca="false">IF($A170="","",IFERROR(IF(OR($N170="",$O170="",$P170=""),"",$N170*$O170*$P170),""))</f>
        <v/>
      </c>
      <c r="Z170" s="22" t="str">
        <f aca="false">IF($A170="","",(--($A170&lt;&gt;"")+--($B170&lt;&gt;"")+--($C170&lt;&gt;"")+--($E170&lt;&gt;"")+--($H170&lt;&gt;"")+--($J170&lt;&gt;"")+--($K170&lt;&gt;"")+--($L170&lt;&gt;"")+--($M170&lt;&gt;"")+--($N170&lt;&gt;"")+--($O170&lt;&gt;"")+--($P170&lt;&gt;"")+--($S170&lt;&gt;"")+--($T170&lt;&gt;"")+--($U170&lt;&gt;"")+--($V170&lt;&gt;"")+IF($H170="Com variação",--($I170&lt;&gt;""),0))/(16+IF($H170="Com variação",1,0)))</f>
        <v/>
      </c>
      <c r="AA170" s="24" t="str">
        <f aca="false">IF($A170="","",IF($T170="Inativo","Inativo",IF(AND($Z170=1,$AB170=""),"Pronto para publicar","Revisar")))</f>
        <v/>
      </c>
      <c r="AB170" s="25" t="str">
        <f aca="true">IF($A170="","",_xlfn.TEXTJOIN(" | ",TRUE(),IF(COUNTIF($A$2:$A$201,$A170)&gt;1,"SKU duplicado",""),IF(AND($G170&lt;&gt;"",COUNTIF($G$2:$G$201,$G170)&gt;1),"EAN/GTIN duplicado",""),IF(AND($G170&lt;&gt;"",OR(NOT(OR(LEN($G170)=8,LEN($G170)=12,LEN($G170)=13,LEN($G170)=14)),NOT(IFERROR(ISNUMBER(--$G170),FALSE())))),"EAN/GTIN inválido",""),IF($Z170&lt;1,"Campos obrigatórios incompletos",""),IF(AND($H170="Com variação",$I170=""),"SKU pai ausente",""),IF(AND($I170&lt;&gt;"",$I170=$A170),"SKU pai igual ao SKU",""),IF(AND($I170&lt;&gt;"",$I170&lt;&gt;$A170,COUNTIF($A$2:$A$201,$I170)=0),"SKU pai não localizado",""),IF(AND(ISNUMBER($K170),ISNUMBER($L170),$L170&lt;=$K170),"Preço menor ou igual ao custo",""),IF(AND(ISNUMBER($X170),$X170&lt;Listas_Apoio!$J$3),"Margem abaixo do mínimo",""),IF(AND($T170="Ativo",$U170&lt;&gt;"Aprovada"),"Imagem não aprovada",""),IF(AND($T170&lt;&gt;"Inativo",OR($W170="",IFERROR(TODAY()-$W170&gt;Listas_Apoio!$J$2,FALSE()))),"Revisão pendente",""),IF(OR(AND($V170&lt;&gt;"",NOT(ISNUMBER($V170))),AND($W170&lt;&gt;"",NOT(ISNUMBER($W170))),IFERROR($V170&gt;TODAY(),FALSE()),IFERROR($W170&gt;TODAY(),FALSE()),IFERROR(AND($V170&lt;&gt;"",$W170&lt;&gt;"",$W170&lt;$V170),FALSE())),"Data inconsistente","")))</f>
        <v/>
      </c>
    </row>
    <row r="171" customFormat="false" ht="21.75" hidden="false" customHeight="true" outlineLevel="0" collapsed="false">
      <c r="A171" s="15"/>
      <c r="B171" s="16"/>
      <c r="C171" s="17"/>
      <c r="D171" s="17"/>
      <c r="E171" s="17"/>
      <c r="F171" s="16"/>
      <c r="G171" s="15"/>
      <c r="H171" s="17"/>
      <c r="I171" s="15"/>
      <c r="J171" s="17"/>
      <c r="K171" s="18"/>
      <c r="L171" s="18"/>
      <c r="M171" s="19"/>
      <c r="N171" s="19"/>
      <c r="O171" s="19"/>
      <c r="P171" s="19"/>
      <c r="Q171" s="20"/>
      <c r="R171" s="20"/>
      <c r="S171" s="17"/>
      <c r="T171" s="17"/>
      <c r="U171" s="17"/>
      <c r="V171" s="21"/>
      <c r="W171" s="21"/>
      <c r="X171" s="22" t="str">
        <f aca="false">IF($A171="","",IFERROR(IF(OR($L171="",$L171=0,$K171=""),"",($L171-$K171)/$L171),""))</f>
        <v/>
      </c>
      <c r="Y171" s="23" t="str">
        <f aca="false">IF($A171="","",IFERROR(IF(OR($N171="",$O171="",$P171=""),"",$N171*$O171*$P171),""))</f>
        <v/>
      </c>
      <c r="Z171" s="22" t="str">
        <f aca="false">IF($A171="","",(--($A171&lt;&gt;"")+--($B171&lt;&gt;"")+--($C171&lt;&gt;"")+--($E171&lt;&gt;"")+--($H171&lt;&gt;"")+--($J171&lt;&gt;"")+--($K171&lt;&gt;"")+--($L171&lt;&gt;"")+--($M171&lt;&gt;"")+--($N171&lt;&gt;"")+--($O171&lt;&gt;"")+--($P171&lt;&gt;"")+--($S171&lt;&gt;"")+--($T171&lt;&gt;"")+--($U171&lt;&gt;"")+--($V171&lt;&gt;"")+IF($H171="Com variação",--($I171&lt;&gt;""),0))/(16+IF($H171="Com variação",1,0)))</f>
        <v/>
      </c>
      <c r="AA171" s="24" t="str">
        <f aca="false">IF($A171="","",IF($T171="Inativo","Inativo",IF(AND($Z171=1,$AB171=""),"Pronto para publicar","Revisar")))</f>
        <v/>
      </c>
      <c r="AB171" s="25" t="str">
        <f aca="true">IF($A171="","",_xlfn.TEXTJOIN(" | ",TRUE(),IF(COUNTIF($A$2:$A$201,$A171)&gt;1,"SKU duplicado",""),IF(AND($G171&lt;&gt;"",COUNTIF($G$2:$G$201,$G171)&gt;1),"EAN/GTIN duplicado",""),IF(AND($G171&lt;&gt;"",OR(NOT(OR(LEN($G171)=8,LEN($G171)=12,LEN($G171)=13,LEN($G171)=14)),NOT(IFERROR(ISNUMBER(--$G171),FALSE())))),"EAN/GTIN inválido",""),IF($Z171&lt;1,"Campos obrigatórios incompletos",""),IF(AND($H171="Com variação",$I171=""),"SKU pai ausente",""),IF(AND($I171&lt;&gt;"",$I171=$A171),"SKU pai igual ao SKU",""),IF(AND($I171&lt;&gt;"",$I171&lt;&gt;$A171,COUNTIF($A$2:$A$201,$I171)=0),"SKU pai não localizado",""),IF(AND(ISNUMBER($K171),ISNUMBER($L171),$L171&lt;=$K171),"Preço menor ou igual ao custo",""),IF(AND(ISNUMBER($X171),$X171&lt;Listas_Apoio!$J$3),"Margem abaixo do mínimo",""),IF(AND($T171="Ativo",$U171&lt;&gt;"Aprovada"),"Imagem não aprovada",""),IF(AND($T171&lt;&gt;"Inativo",OR($W171="",IFERROR(TODAY()-$W171&gt;Listas_Apoio!$J$2,FALSE()))),"Revisão pendente",""),IF(OR(AND($V171&lt;&gt;"",NOT(ISNUMBER($V171))),AND($W171&lt;&gt;"",NOT(ISNUMBER($W171))),IFERROR($V171&gt;TODAY(),FALSE()),IFERROR($W171&gt;TODAY(),FALSE()),IFERROR(AND($V171&lt;&gt;"",$W171&lt;&gt;"",$W171&lt;$V171),FALSE())),"Data inconsistente","")))</f>
        <v/>
      </c>
    </row>
    <row r="172" customFormat="false" ht="21.75" hidden="false" customHeight="true" outlineLevel="0" collapsed="false">
      <c r="A172" s="15"/>
      <c r="B172" s="16"/>
      <c r="C172" s="17"/>
      <c r="D172" s="17"/>
      <c r="E172" s="17"/>
      <c r="F172" s="16"/>
      <c r="G172" s="15"/>
      <c r="H172" s="17"/>
      <c r="I172" s="15"/>
      <c r="J172" s="17"/>
      <c r="K172" s="18"/>
      <c r="L172" s="18"/>
      <c r="M172" s="19"/>
      <c r="N172" s="19"/>
      <c r="O172" s="19"/>
      <c r="P172" s="19"/>
      <c r="Q172" s="20"/>
      <c r="R172" s="20"/>
      <c r="S172" s="17"/>
      <c r="T172" s="17"/>
      <c r="U172" s="17"/>
      <c r="V172" s="21"/>
      <c r="W172" s="21"/>
      <c r="X172" s="22" t="str">
        <f aca="false">IF($A172="","",IFERROR(IF(OR($L172="",$L172=0,$K172=""),"",($L172-$K172)/$L172),""))</f>
        <v/>
      </c>
      <c r="Y172" s="23" t="str">
        <f aca="false">IF($A172="","",IFERROR(IF(OR($N172="",$O172="",$P172=""),"",$N172*$O172*$P172),""))</f>
        <v/>
      </c>
      <c r="Z172" s="22" t="str">
        <f aca="false">IF($A172="","",(--($A172&lt;&gt;"")+--($B172&lt;&gt;"")+--($C172&lt;&gt;"")+--($E172&lt;&gt;"")+--($H172&lt;&gt;"")+--($J172&lt;&gt;"")+--($K172&lt;&gt;"")+--($L172&lt;&gt;"")+--($M172&lt;&gt;"")+--($N172&lt;&gt;"")+--($O172&lt;&gt;"")+--($P172&lt;&gt;"")+--($S172&lt;&gt;"")+--($T172&lt;&gt;"")+--($U172&lt;&gt;"")+--($V172&lt;&gt;"")+IF($H172="Com variação",--($I172&lt;&gt;""),0))/(16+IF($H172="Com variação",1,0)))</f>
        <v/>
      </c>
      <c r="AA172" s="24" t="str">
        <f aca="false">IF($A172="","",IF($T172="Inativo","Inativo",IF(AND($Z172=1,$AB172=""),"Pronto para publicar","Revisar")))</f>
        <v/>
      </c>
      <c r="AB172" s="25" t="str">
        <f aca="true">IF($A172="","",_xlfn.TEXTJOIN(" | ",TRUE(),IF(COUNTIF($A$2:$A$201,$A172)&gt;1,"SKU duplicado",""),IF(AND($G172&lt;&gt;"",COUNTIF($G$2:$G$201,$G172)&gt;1),"EAN/GTIN duplicado",""),IF(AND($G172&lt;&gt;"",OR(NOT(OR(LEN($G172)=8,LEN($G172)=12,LEN($G172)=13,LEN($G172)=14)),NOT(IFERROR(ISNUMBER(--$G172),FALSE())))),"EAN/GTIN inválido",""),IF($Z172&lt;1,"Campos obrigatórios incompletos",""),IF(AND($H172="Com variação",$I172=""),"SKU pai ausente",""),IF(AND($I172&lt;&gt;"",$I172=$A172),"SKU pai igual ao SKU",""),IF(AND($I172&lt;&gt;"",$I172&lt;&gt;$A172,COUNTIF($A$2:$A$201,$I172)=0),"SKU pai não localizado",""),IF(AND(ISNUMBER($K172),ISNUMBER($L172),$L172&lt;=$K172),"Preço menor ou igual ao custo",""),IF(AND(ISNUMBER($X172),$X172&lt;Listas_Apoio!$J$3),"Margem abaixo do mínimo",""),IF(AND($T172="Ativo",$U172&lt;&gt;"Aprovada"),"Imagem não aprovada",""),IF(AND($T172&lt;&gt;"Inativo",OR($W172="",IFERROR(TODAY()-$W172&gt;Listas_Apoio!$J$2,FALSE()))),"Revisão pendente",""),IF(OR(AND($V172&lt;&gt;"",NOT(ISNUMBER($V172))),AND($W172&lt;&gt;"",NOT(ISNUMBER($W172))),IFERROR($V172&gt;TODAY(),FALSE()),IFERROR($W172&gt;TODAY(),FALSE()),IFERROR(AND($V172&lt;&gt;"",$W172&lt;&gt;"",$W172&lt;$V172),FALSE())),"Data inconsistente","")))</f>
        <v/>
      </c>
    </row>
    <row r="173" customFormat="false" ht="21.75" hidden="false" customHeight="true" outlineLevel="0" collapsed="false">
      <c r="A173" s="15"/>
      <c r="B173" s="16"/>
      <c r="C173" s="17"/>
      <c r="D173" s="17"/>
      <c r="E173" s="17"/>
      <c r="F173" s="16"/>
      <c r="G173" s="15"/>
      <c r="H173" s="17"/>
      <c r="I173" s="15"/>
      <c r="J173" s="17"/>
      <c r="K173" s="18"/>
      <c r="L173" s="18"/>
      <c r="M173" s="19"/>
      <c r="N173" s="19"/>
      <c r="O173" s="19"/>
      <c r="P173" s="19"/>
      <c r="Q173" s="20"/>
      <c r="R173" s="20"/>
      <c r="S173" s="17"/>
      <c r="T173" s="17"/>
      <c r="U173" s="17"/>
      <c r="V173" s="21"/>
      <c r="W173" s="21"/>
      <c r="X173" s="22" t="str">
        <f aca="false">IF($A173="","",IFERROR(IF(OR($L173="",$L173=0,$K173=""),"",($L173-$K173)/$L173),""))</f>
        <v/>
      </c>
      <c r="Y173" s="23" t="str">
        <f aca="false">IF($A173="","",IFERROR(IF(OR($N173="",$O173="",$P173=""),"",$N173*$O173*$P173),""))</f>
        <v/>
      </c>
      <c r="Z173" s="22" t="str">
        <f aca="false">IF($A173="","",(--($A173&lt;&gt;"")+--($B173&lt;&gt;"")+--($C173&lt;&gt;"")+--($E173&lt;&gt;"")+--($H173&lt;&gt;"")+--($J173&lt;&gt;"")+--($K173&lt;&gt;"")+--($L173&lt;&gt;"")+--($M173&lt;&gt;"")+--($N173&lt;&gt;"")+--($O173&lt;&gt;"")+--($P173&lt;&gt;"")+--($S173&lt;&gt;"")+--($T173&lt;&gt;"")+--($U173&lt;&gt;"")+--($V173&lt;&gt;"")+IF($H173="Com variação",--($I173&lt;&gt;""),0))/(16+IF($H173="Com variação",1,0)))</f>
        <v/>
      </c>
      <c r="AA173" s="24" t="str">
        <f aca="false">IF($A173="","",IF($T173="Inativo","Inativo",IF(AND($Z173=1,$AB173=""),"Pronto para publicar","Revisar")))</f>
        <v/>
      </c>
      <c r="AB173" s="25" t="str">
        <f aca="true">IF($A173="","",_xlfn.TEXTJOIN(" | ",TRUE(),IF(COUNTIF($A$2:$A$201,$A173)&gt;1,"SKU duplicado",""),IF(AND($G173&lt;&gt;"",COUNTIF($G$2:$G$201,$G173)&gt;1),"EAN/GTIN duplicado",""),IF(AND($G173&lt;&gt;"",OR(NOT(OR(LEN($G173)=8,LEN($G173)=12,LEN($G173)=13,LEN($G173)=14)),NOT(IFERROR(ISNUMBER(--$G173),FALSE())))),"EAN/GTIN inválido",""),IF($Z173&lt;1,"Campos obrigatórios incompletos",""),IF(AND($H173="Com variação",$I173=""),"SKU pai ausente",""),IF(AND($I173&lt;&gt;"",$I173=$A173),"SKU pai igual ao SKU",""),IF(AND($I173&lt;&gt;"",$I173&lt;&gt;$A173,COUNTIF($A$2:$A$201,$I173)=0),"SKU pai não localizado",""),IF(AND(ISNUMBER($K173),ISNUMBER($L173),$L173&lt;=$K173),"Preço menor ou igual ao custo",""),IF(AND(ISNUMBER($X173),$X173&lt;Listas_Apoio!$J$3),"Margem abaixo do mínimo",""),IF(AND($T173="Ativo",$U173&lt;&gt;"Aprovada"),"Imagem não aprovada",""),IF(AND($T173&lt;&gt;"Inativo",OR($W173="",IFERROR(TODAY()-$W173&gt;Listas_Apoio!$J$2,FALSE()))),"Revisão pendente",""),IF(OR(AND($V173&lt;&gt;"",NOT(ISNUMBER($V173))),AND($W173&lt;&gt;"",NOT(ISNUMBER($W173))),IFERROR($V173&gt;TODAY(),FALSE()),IFERROR($W173&gt;TODAY(),FALSE()),IFERROR(AND($V173&lt;&gt;"",$W173&lt;&gt;"",$W173&lt;$V173),FALSE())),"Data inconsistente","")))</f>
        <v/>
      </c>
    </row>
    <row r="174" customFormat="false" ht="21.75" hidden="false" customHeight="true" outlineLevel="0" collapsed="false">
      <c r="A174" s="15"/>
      <c r="B174" s="16"/>
      <c r="C174" s="17"/>
      <c r="D174" s="17"/>
      <c r="E174" s="17"/>
      <c r="F174" s="16"/>
      <c r="G174" s="15"/>
      <c r="H174" s="17"/>
      <c r="I174" s="15"/>
      <c r="J174" s="17"/>
      <c r="K174" s="18"/>
      <c r="L174" s="18"/>
      <c r="M174" s="19"/>
      <c r="N174" s="19"/>
      <c r="O174" s="19"/>
      <c r="P174" s="19"/>
      <c r="Q174" s="20"/>
      <c r="R174" s="20"/>
      <c r="S174" s="17"/>
      <c r="T174" s="17"/>
      <c r="U174" s="17"/>
      <c r="V174" s="21"/>
      <c r="W174" s="21"/>
      <c r="X174" s="22" t="str">
        <f aca="false">IF($A174="","",IFERROR(IF(OR($L174="",$L174=0,$K174=""),"",($L174-$K174)/$L174),""))</f>
        <v/>
      </c>
      <c r="Y174" s="23" t="str">
        <f aca="false">IF($A174="","",IFERROR(IF(OR($N174="",$O174="",$P174=""),"",$N174*$O174*$P174),""))</f>
        <v/>
      </c>
      <c r="Z174" s="22" t="str">
        <f aca="false">IF($A174="","",(--($A174&lt;&gt;"")+--($B174&lt;&gt;"")+--($C174&lt;&gt;"")+--($E174&lt;&gt;"")+--($H174&lt;&gt;"")+--($J174&lt;&gt;"")+--($K174&lt;&gt;"")+--($L174&lt;&gt;"")+--($M174&lt;&gt;"")+--($N174&lt;&gt;"")+--($O174&lt;&gt;"")+--($P174&lt;&gt;"")+--($S174&lt;&gt;"")+--($T174&lt;&gt;"")+--($U174&lt;&gt;"")+--($V174&lt;&gt;"")+IF($H174="Com variação",--($I174&lt;&gt;""),0))/(16+IF($H174="Com variação",1,0)))</f>
        <v/>
      </c>
      <c r="AA174" s="24" t="str">
        <f aca="false">IF($A174="","",IF($T174="Inativo","Inativo",IF(AND($Z174=1,$AB174=""),"Pronto para publicar","Revisar")))</f>
        <v/>
      </c>
      <c r="AB174" s="25" t="str">
        <f aca="true">IF($A174="","",_xlfn.TEXTJOIN(" | ",TRUE(),IF(COUNTIF($A$2:$A$201,$A174)&gt;1,"SKU duplicado",""),IF(AND($G174&lt;&gt;"",COUNTIF($G$2:$G$201,$G174)&gt;1),"EAN/GTIN duplicado",""),IF(AND($G174&lt;&gt;"",OR(NOT(OR(LEN($G174)=8,LEN($G174)=12,LEN($G174)=13,LEN($G174)=14)),NOT(IFERROR(ISNUMBER(--$G174),FALSE())))),"EAN/GTIN inválido",""),IF($Z174&lt;1,"Campos obrigatórios incompletos",""),IF(AND($H174="Com variação",$I174=""),"SKU pai ausente",""),IF(AND($I174&lt;&gt;"",$I174=$A174),"SKU pai igual ao SKU",""),IF(AND($I174&lt;&gt;"",$I174&lt;&gt;$A174,COUNTIF($A$2:$A$201,$I174)=0),"SKU pai não localizado",""),IF(AND(ISNUMBER($K174),ISNUMBER($L174),$L174&lt;=$K174),"Preço menor ou igual ao custo",""),IF(AND(ISNUMBER($X174),$X174&lt;Listas_Apoio!$J$3),"Margem abaixo do mínimo",""),IF(AND($T174="Ativo",$U174&lt;&gt;"Aprovada"),"Imagem não aprovada",""),IF(AND($T174&lt;&gt;"Inativo",OR($W174="",IFERROR(TODAY()-$W174&gt;Listas_Apoio!$J$2,FALSE()))),"Revisão pendente",""),IF(OR(AND($V174&lt;&gt;"",NOT(ISNUMBER($V174))),AND($W174&lt;&gt;"",NOT(ISNUMBER($W174))),IFERROR($V174&gt;TODAY(),FALSE()),IFERROR($W174&gt;TODAY(),FALSE()),IFERROR(AND($V174&lt;&gt;"",$W174&lt;&gt;"",$W174&lt;$V174),FALSE())),"Data inconsistente","")))</f>
        <v/>
      </c>
    </row>
    <row r="175" customFormat="false" ht="21.75" hidden="false" customHeight="true" outlineLevel="0" collapsed="false">
      <c r="A175" s="15"/>
      <c r="B175" s="16"/>
      <c r="C175" s="17"/>
      <c r="D175" s="17"/>
      <c r="E175" s="17"/>
      <c r="F175" s="16"/>
      <c r="G175" s="15"/>
      <c r="H175" s="17"/>
      <c r="I175" s="15"/>
      <c r="J175" s="17"/>
      <c r="K175" s="18"/>
      <c r="L175" s="18"/>
      <c r="M175" s="19"/>
      <c r="N175" s="19"/>
      <c r="O175" s="19"/>
      <c r="P175" s="19"/>
      <c r="Q175" s="20"/>
      <c r="R175" s="20"/>
      <c r="S175" s="17"/>
      <c r="T175" s="17"/>
      <c r="U175" s="17"/>
      <c r="V175" s="21"/>
      <c r="W175" s="21"/>
      <c r="X175" s="22" t="str">
        <f aca="false">IF($A175="","",IFERROR(IF(OR($L175="",$L175=0,$K175=""),"",($L175-$K175)/$L175),""))</f>
        <v/>
      </c>
      <c r="Y175" s="23" t="str">
        <f aca="false">IF($A175="","",IFERROR(IF(OR($N175="",$O175="",$P175=""),"",$N175*$O175*$P175),""))</f>
        <v/>
      </c>
      <c r="Z175" s="22" t="str">
        <f aca="false">IF($A175="","",(--($A175&lt;&gt;"")+--($B175&lt;&gt;"")+--($C175&lt;&gt;"")+--($E175&lt;&gt;"")+--($H175&lt;&gt;"")+--($J175&lt;&gt;"")+--($K175&lt;&gt;"")+--($L175&lt;&gt;"")+--($M175&lt;&gt;"")+--($N175&lt;&gt;"")+--($O175&lt;&gt;"")+--($P175&lt;&gt;"")+--($S175&lt;&gt;"")+--($T175&lt;&gt;"")+--($U175&lt;&gt;"")+--($V175&lt;&gt;"")+IF($H175="Com variação",--($I175&lt;&gt;""),0))/(16+IF($H175="Com variação",1,0)))</f>
        <v/>
      </c>
      <c r="AA175" s="24" t="str">
        <f aca="false">IF($A175="","",IF($T175="Inativo","Inativo",IF(AND($Z175=1,$AB175=""),"Pronto para publicar","Revisar")))</f>
        <v/>
      </c>
      <c r="AB175" s="25" t="str">
        <f aca="true">IF($A175="","",_xlfn.TEXTJOIN(" | ",TRUE(),IF(COUNTIF($A$2:$A$201,$A175)&gt;1,"SKU duplicado",""),IF(AND($G175&lt;&gt;"",COUNTIF($G$2:$G$201,$G175)&gt;1),"EAN/GTIN duplicado",""),IF(AND($G175&lt;&gt;"",OR(NOT(OR(LEN($G175)=8,LEN($G175)=12,LEN($G175)=13,LEN($G175)=14)),NOT(IFERROR(ISNUMBER(--$G175),FALSE())))),"EAN/GTIN inválido",""),IF($Z175&lt;1,"Campos obrigatórios incompletos",""),IF(AND($H175="Com variação",$I175=""),"SKU pai ausente",""),IF(AND($I175&lt;&gt;"",$I175=$A175),"SKU pai igual ao SKU",""),IF(AND($I175&lt;&gt;"",$I175&lt;&gt;$A175,COUNTIF($A$2:$A$201,$I175)=0),"SKU pai não localizado",""),IF(AND(ISNUMBER($K175),ISNUMBER($L175),$L175&lt;=$K175),"Preço menor ou igual ao custo",""),IF(AND(ISNUMBER($X175),$X175&lt;Listas_Apoio!$J$3),"Margem abaixo do mínimo",""),IF(AND($T175="Ativo",$U175&lt;&gt;"Aprovada"),"Imagem não aprovada",""),IF(AND($T175&lt;&gt;"Inativo",OR($W175="",IFERROR(TODAY()-$W175&gt;Listas_Apoio!$J$2,FALSE()))),"Revisão pendente",""),IF(OR(AND($V175&lt;&gt;"",NOT(ISNUMBER($V175))),AND($W175&lt;&gt;"",NOT(ISNUMBER($W175))),IFERROR($V175&gt;TODAY(),FALSE()),IFERROR($W175&gt;TODAY(),FALSE()),IFERROR(AND($V175&lt;&gt;"",$W175&lt;&gt;"",$W175&lt;$V175),FALSE())),"Data inconsistente","")))</f>
        <v/>
      </c>
    </row>
    <row r="176" customFormat="false" ht="21.75" hidden="false" customHeight="true" outlineLevel="0" collapsed="false">
      <c r="A176" s="15"/>
      <c r="B176" s="16"/>
      <c r="C176" s="17"/>
      <c r="D176" s="17"/>
      <c r="E176" s="17"/>
      <c r="F176" s="16"/>
      <c r="G176" s="15"/>
      <c r="H176" s="17"/>
      <c r="I176" s="15"/>
      <c r="J176" s="17"/>
      <c r="K176" s="18"/>
      <c r="L176" s="18"/>
      <c r="M176" s="19"/>
      <c r="N176" s="19"/>
      <c r="O176" s="19"/>
      <c r="P176" s="19"/>
      <c r="Q176" s="20"/>
      <c r="R176" s="20"/>
      <c r="S176" s="17"/>
      <c r="T176" s="17"/>
      <c r="U176" s="17"/>
      <c r="V176" s="21"/>
      <c r="W176" s="21"/>
      <c r="X176" s="22" t="str">
        <f aca="false">IF($A176="","",IFERROR(IF(OR($L176="",$L176=0,$K176=""),"",($L176-$K176)/$L176),""))</f>
        <v/>
      </c>
      <c r="Y176" s="23" t="str">
        <f aca="false">IF($A176="","",IFERROR(IF(OR($N176="",$O176="",$P176=""),"",$N176*$O176*$P176),""))</f>
        <v/>
      </c>
      <c r="Z176" s="22" t="str">
        <f aca="false">IF($A176="","",(--($A176&lt;&gt;"")+--($B176&lt;&gt;"")+--($C176&lt;&gt;"")+--($E176&lt;&gt;"")+--($H176&lt;&gt;"")+--($J176&lt;&gt;"")+--($K176&lt;&gt;"")+--($L176&lt;&gt;"")+--($M176&lt;&gt;"")+--($N176&lt;&gt;"")+--($O176&lt;&gt;"")+--($P176&lt;&gt;"")+--($S176&lt;&gt;"")+--($T176&lt;&gt;"")+--($U176&lt;&gt;"")+--($V176&lt;&gt;"")+IF($H176="Com variação",--($I176&lt;&gt;""),0))/(16+IF($H176="Com variação",1,0)))</f>
        <v/>
      </c>
      <c r="AA176" s="24" t="str">
        <f aca="false">IF($A176="","",IF($T176="Inativo","Inativo",IF(AND($Z176=1,$AB176=""),"Pronto para publicar","Revisar")))</f>
        <v/>
      </c>
      <c r="AB176" s="25" t="str">
        <f aca="true">IF($A176="","",_xlfn.TEXTJOIN(" | ",TRUE(),IF(COUNTIF($A$2:$A$201,$A176)&gt;1,"SKU duplicado",""),IF(AND($G176&lt;&gt;"",COUNTIF($G$2:$G$201,$G176)&gt;1),"EAN/GTIN duplicado",""),IF(AND($G176&lt;&gt;"",OR(NOT(OR(LEN($G176)=8,LEN($G176)=12,LEN($G176)=13,LEN($G176)=14)),NOT(IFERROR(ISNUMBER(--$G176),FALSE())))),"EAN/GTIN inválido",""),IF($Z176&lt;1,"Campos obrigatórios incompletos",""),IF(AND($H176="Com variação",$I176=""),"SKU pai ausente",""),IF(AND($I176&lt;&gt;"",$I176=$A176),"SKU pai igual ao SKU",""),IF(AND($I176&lt;&gt;"",$I176&lt;&gt;$A176,COUNTIF($A$2:$A$201,$I176)=0),"SKU pai não localizado",""),IF(AND(ISNUMBER($K176),ISNUMBER($L176),$L176&lt;=$K176),"Preço menor ou igual ao custo",""),IF(AND(ISNUMBER($X176),$X176&lt;Listas_Apoio!$J$3),"Margem abaixo do mínimo",""),IF(AND($T176="Ativo",$U176&lt;&gt;"Aprovada"),"Imagem não aprovada",""),IF(AND($T176&lt;&gt;"Inativo",OR($W176="",IFERROR(TODAY()-$W176&gt;Listas_Apoio!$J$2,FALSE()))),"Revisão pendente",""),IF(OR(AND($V176&lt;&gt;"",NOT(ISNUMBER($V176))),AND($W176&lt;&gt;"",NOT(ISNUMBER($W176))),IFERROR($V176&gt;TODAY(),FALSE()),IFERROR($W176&gt;TODAY(),FALSE()),IFERROR(AND($V176&lt;&gt;"",$W176&lt;&gt;"",$W176&lt;$V176),FALSE())),"Data inconsistente","")))</f>
        <v/>
      </c>
    </row>
    <row r="177" customFormat="false" ht="21.75" hidden="false" customHeight="true" outlineLevel="0" collapsed="false">
      <c r="A177" s="15"/>
      <c r="B177" s="16"/>
      <c r="C177" s="17"/>
      <c r="D177" s="17"/>
      <c r="E177" s="17"/>
      <c r="F177" s="16"/>
      <c r="G177" s="15"/>
      <c r="H177" s="17"/>
      <c r="I177" s="15"/>
      <c r="J177" s="17"/>
      <c r="K177" s="18"/>
      <c r="L177" s="18"/>
      <c r="M177" s="19"/>
      <c r="N177" s="19"/>
      <c r="O177" s="19"/>
      <c r="P177" s="19"/>
      <c r="Q177" s="20"/>
      <c r="R177" s="20"/>
      <c r="S177" s="17"/>
      <c r="T177" s="17"/>
      <c r="U177" s="17"/>
      <c r="V177" s="21"/>
      <c r="W177" s="21"/>
      <c r="X177" s="22" t="str">
        <f aca="false">IF($A177="","",IFERROR(IF(OR($L177="",$L177=0,$K177=""),"",($L177-$K177)/$L177),""))</f>
        <v/>
      </c>
      <c r="Y177" s="23" t="str">
        <f aca="false">IF($A177="","",IFERROR(IF(OR($N177="",$O177="",$P177=""),"",$N177*$O177*$P177),""))</f>
        <v/>
      </c>
      <c r="Z177" s="22" t="str">
        <f aca="false">IF($A177="","",(--($A177&lt;&gt;"")+--($B177&lt;&gt;"")+--($C177&lt;&gt;"")+--($E177&lt;&gt;"")+--($H177&lt;&gt;"")+--($J177&lt;&gt;"")+--($K177&lt;&gt;"")+--($L177&lt;&gt;"")+--($M177&lt;&gt;"")+--($N177&lt;&gt;"")+--($O177&lt;&gt;"")+--($P177&lt;&gt;"")+--($S177&lt;&gt;"")+--($T177&lt;&gt;"")+--($U177&lt;&gt;"")+--($V177&lt;&gt;"")+IF($H177="Com variação",--($I177&lt;&gt;""),0))/(16+IF($H177="Com variação",1,0)))</f>
        <v/>
      </c>
      <c r="AA177" s="24" t="str">
        <f aca="false">IF($A177="","",IF($T177="Inativo","Inativo",IF(AND($Z177=1,$AB177=""),"Pronto para publicar","Revisar")))</f>
        <v/>
      </c>
      <c r="AB177" s="25" t="str">
        <f aca="true">IF($A177="","",_xlfn.TEXTJOIN(" | ",TRUE(),IF(COUNTIF($A$2:$A$201,$A177)&gt;1,"SKU duplicado",""),IF(AND($G177&lt;&gt;"",COUNTIF($G$2:$G$201,$G177)&gt;1),"EAN/GTIN duplicado",""),IF(AND($G177&lt;&gt;"",OR(NOT(OR(LEN($G177)=8,LEN($G177)=12,LEN($G177)=13,LEN($G177)=14)),NOT(IFERROR(ISNUMBER(--$G177),FALSE())))),"EAN/GTIN inválido",""),IF($Z177&lt;1,"Campos obrigatórios incompletos",""),IF(AND($H177="Com variação",$I177=""),"SKU pai ausente",""),IF(AND($I177&lt;&gt;"",$I177=$A177),"SKU pai igual ao SKU",""),IF(AND($I177&lt;&gt;"",$I177&lt;&gt;$A177,COUNTIF($A$2:$A$201,$I177)=0),"SKU pai não localizado",""),IF(AND(ISNUMBER($K177),ISNUMBER($L177),$L177&lt;=$K177),"Preço menor ou igual ao custo",""),IF(AND(ISNUMBER($X177),$X177&lt;Listas_Apoio!$J$3),"Margem abaixo do mínimo",""),IF(AND($T177="Ativo",$U177&lt;&gt;"Aprovada"),"Imagem não aprovada",""),IF(AND($T177&lt;&gt;"Inativo",OR($W177="",IFERROR(TODAY()-$W177&gt;Listas_Apoio!$J$2,FALSE()))),"Revisão pendente",""),IF(OR(AND($V177&lt;&gt;"",NOT(ISNUMBER($V177))),AND($W177&lt;&gt;"",NOT(ISNUMBER($W177))),IFERROR($V177&gt;TODAY(),FALSE()),IFERROR($W177&gt;TODAY(),FALSE()),IFERROR(AND($V177&lt;&gt;"",$W177&lt;&gt;"",$W177&lt;$V177),FALSE())),"Data inconsistente","")))</f>
        <v/>
      </c>
    </row>
    <row r="178" customFormat="false" ht="21.75" hidden="false" customHeight="true" outlineLevel="0" collapsed="false">
      <c r="A178" s="15"/>
      <c r="B178" s="16"/>
      <c r="C178" s="17"/>
      <c r="D178" s="17"/>
      <c r="E178" s="17"/>
      <c r="F178" s="16"/>
      <c r="G178" s="15"/>
      <c r="H178" s="17"/>
      <c r="I178" s="15"/>
      <c r="J178" s="17"/>
      <c r="K178" s="18"/>
      <c r="L178" s="18"/>
      <c r="M178" s="19"/>
      <c r="N178" s="19"/>
      <c r="O178" s="19"/>
      <c r="P178" s="19"/>
      <c r="Q178" s="20"/>
      <c r="R178" s="20"/>
      <c r="S178" s="17"/>
      <c r="T178" s="17"/>
      <c r="U178" s="17"/>
      <c r="V178" s="21"/>
      <c r="W178" s="21"/>
      <c r="X178" s="22" t="str">
        <f aca="false">IF($A178="","",IFERROR(IF(OR($L178="",$L178=0,$K178=""),"",($L178-$K178)/$L178),""))</f>
        <v/>
      </c>
      <c r="Y178" s="23" t="str">
        <f aca="false">IF($A178="","",IFERROR(IF(OR($N178="",$O178="",$P178=""),"",$N178*$O178*$P178),""))</f>
        <v/>
      </c>
      <c r="Z178" s="22" t="str">
        <f aca="false">IF($A178="","",(--($A178&lt;&gt;"")+--($B178&lt;&gt;"")+--($C178&lt;&gt;"")+--($E178&lt;&gt;"")+--($H178&lt;&gt;"")+--($J178&lt;&gt;"")+--($K178&lt;&gt;"")+--($L178&lt;&gt;"")+--($M178&lt;&gt;"")+--($N178&lt;&gt;"")+--($O178&lt;&gt;"")+--($P178&lt;&gt;"")+--($S178&lt;&gt;"")+--($T178&lt;&gt;"")+--($U178&lt;&gt;"")+--($V178&lt;&gt;"")+IF($H178="Com variação",--($I178&lt;&gt;""),0))/(16+IF($H178="Com variação",1,0)))</f>
        <v/>
      </c>
      <c r="AA178" s="24" t="str">
        <f aca="false">IF($A178="","",IF($T178="Inativo","Inativo",IF(AND($Z178=1,$AB178=""),"Pronto para publicar","Revisar")))</f>
        <v/>
      </c>
      <c r="AB178" s="25" t="str">
        <f aca="true">IF($A178="","",_xlfn.TEXTJOIN(" | ",TRUE(),IF(COUNTIF($A$2:$A$201,$A178)&gt;1,"SKU duplicado",""),IF(AND($G178&lt;&gt;"",COUNTIF($G$2:$G$201,$G178)&gt;1),"EAN/GTIN duplicado",""),IF(AND($G178&lt;&gt;"",OR(NOT(OR(LEN($G178)=8,LEN($G178)=12,LEN($G178)=13,LEN($G178)=14)),NOT(IFERROR(ISNUMBER(--$G178),FALSE())))),"EAN/GTIN inválido",""),IF($Z178&lt;1,"Campos obrigatórios incompletos",""),IF(AND($H178="Com variação",$I178=""),"SKU pai ausente",""),IF(AND($I178&lt;&gt;"",$I178=$A178),"SKU pai igual ao SKU",""),IF(AND($I178&lt;&gt;"",$I178&lt;&gt;$A178,COUNTIF($A$2:$A$201,$I178)=0),"SKU pai não localizado",""),IF(AND(ISNUMBER($K178),ISNUMBER($L178),$L178&lt;=$K178),"Preço menor ou igual ao custo",""),IF(AND(ISNUMBER($X178),$X178&lt;Listas_Apoio!$J$3),"Margem abaixo do mínimo",""),IF(AND($T178="Ativo",$U178&lt;&gt;"Aprovada"),"Imagem não aprovada",""),IF(AND($T178&lt;&gt;"Inativo",OR($W178="",IFERROR(TODAY()-$W178&gt;Listas_Apoio!$J$2,FALSE()))),"Revisão pendente",""),IF(OR(AND($V178&lt;&gt;"",NOT(ISNUMBER($V178))),AND($W178&lt;&gt;"",NOT(ISNUMBER($W178))),IFERROR($V178&gt;TODAY(),FALSE()),IFERROR($W178&gt;TODAY(),FALSE()),IFERROR(AND($V178&lt;&gt;"",$W178&lt;&gt;"",$W178&lt;$V178),FALSE())),"Data inconsistente","")))</f>
        <v/>
      </c>
    </row>
    <row r="179" customFormat="false" ht="21.75" hidden="false" customHeight="true" outlineLevel="0" collapsed="false">
      <c r="A179" s="15"/>
      <c r="B179" s="16"/>
      <c r="C179" s="17"/>
      <c r="D179" s="17"/>
      <c r="E179" s="17"/>
      <c r="F179" s="16"/>
      <c r="G179" s="15"/>
      <c r="H179" s="17"/>
      <c r="I179" s="15"/>
      <c r="J179" s="17"/>
      <c r="K179" s="18"/>
      <c r="L179" s="18"/>
      <c r="M179" s="19"/>
      <c r="N179" s="19"/>
      <c r="O179" s="19"/>
      <c r="P179" s="19"/>
      <c r="Q179" s="20"/>
      <c r="R179" s="20"/>
      <c r="S179" s="17"/>
      <c r="T179" s="17"/>
      <c r="U179" s="17"/>
      <c r="V179" s="21"/>
      <c r="W179" s="21"/>
      <c r="X179" s="22" t="str">
        <f aca="false">IF($A179="","",IFERROR(IF(OR($L179="",$L179=0,$K179=""),"",($L179-$K179)/$L179),""))</f>
        <v/>
      </c>
      <c r="Y179" s="23" t="str">
        <f aca="false">IF($A179="","",IFERROR(IF(OR($N179="",$O179="",$P179=""),"",$N179*$O179*$P179),""))</f>
        <v/>
      </c>
      <c r="Z179" s="22" t="str">
        <f aca="false">IF($A179="","",(--($A179&lt;&gt;"")+--($B179&lt;&gt;"")+--($C179&lt;&gt;"")+--($E179&lt;&gt;"")+--($H179&lt;&gt;"")+--($J179&lt;&gt;"")+--($K179&lt;&gt;"")+--($L179&lt;&gt;"")+--($M179&lt;&gt;"")+--($N179&lt;&gt;"")+--($O179&lt;&gt;"")+--($P179&lt;&gt;"")+--($S179&lt;&gt;"")+--($T179&lt;&gt;"")+--($U179&lt;&gt;"")+--($V179&lt;&gt;"")+IF($H179="Com variação",--($I179&lt;&gt;""),0))/(16+IF($H179="Com variação",1,0)))</f>
        <v/>
      </c>
      <c r="AA179" s="24" t="str">
        <f aca="false">IF($A179="","",IF($T179="Inativo","Inativo",IF(AND($Z179=1,$AB179=""),"Pronto para publicar","Revisar")))</f>
        <v/>
      </c>
      <c r="AB179" s="25" t="str">
        <f aca="true">IF($A179="","",_xlfn.TEXTJOIN(" | ",TRUE(),IF(COUNTIF($A$2:$A$201,$A179)&gt;1,"SKU duplicado",""),IF(AND($G179&lt;&gt;"",COUNTIF($G$2:$G$201,$G179)&gt;1),"EAN/GTIN duplicado",""),IF(AND($G179&lt;&gt;"",OR(NOT(OR(LEN($G179)=8,LEN($G179)=12,LEN($G179)=13,LEN($G179)=14)),NOT(IFERROR(ISNUMBER(--$G179),FALSE())))),"EAN/GTIN inválido",""),IF($Z179&lt;1,"Campos obrigatórios incompletos",""),IF(AND($H179="Com variação",$I179=""),"SKU pai ausente",""),IF(AND($I179&lt;&gt;"",$I179=$A179),"SKU pai igual ao SKU",""),IF(AND($I179&lt;&gt;"",$I179&lt;&gt;$A179,COUNTIF($A$2:$A$201,$I179)=0),"SKU pai não localizado",""),IF(AND(ISNUMBER($K179),ISNUMBER($L179),$L179&lt;=$K179),"Preço menor ou igual ao custo",""),IF(AND(ISNUMBER($X179),$X179&lt;Listas_Apoio!$J$3),"Margem abaixo do mínimo",""),IF(AND($T179="Ativo",$U179&lt;&gt;"Aprovada"),"Imagem não aprovada",""),IF(AND($T179&lt;&gt;"Inativo",OR($W179="",IFERROR(TODAY()-$W179&gt;Listas_Apoio!$J$2,FALSE()))),"Revisão pendente",""),IF(OR(AND($V179&lt;&gt;"",NOT(ISNUMBER($V179))),AND($W179&lt;&gt;"",NOT(ISNUMBER($W179))),IFERROR($V179&gt;TODAY(),FALSE()),IFERROR($W179&gt;TODAY(),FALSE()),IFERROR(AND($V179&lt;&gt;"",$W179&lt;&gt;"",$W179&lt;$V179),FALSE())),"Data inconsistente","")))</f>
        <v/>
      </c>
    </row>
    <row r="180" customFormat="false" ht="21.75" hidden="false" customHeight="true" outlineLevel="0" collapsed="false">
      <c r="A180" s="15"/>
      <c r="B180" s="16"/>
      <c r="C180" s="17"/>
      <c r="D180" s="17"/>
      <c r="E180" s="17"/>
      <c r="F180" s="16"/>
      <c r="G180" s="15"/>
      <c r="H180" s="17"/>
      <c r="I180" s="15"/>
      <c r="J180" s="17"/>
      <c r="K180" s="18"/>
      <c r="L180" s="18"/>
      <c r="M180" s="19"/>
      <c r="N180" s="19"/>
      <c r="O180" s="19"/>
      <c r="P180" s="19"/>
      <c r="Q180" s="20"/>
      <c r="R180" s="20"/>
      <c r="S180" s="17"/>
      <c r="T180" s="17"/>
      <c r="U180" s="17"/>
      <c r="V180" s="21"/>
      <c r="W180" s="21"/>
      <c r="X180" s="22" t="str">
        <f aca="false">IF($A180="","",IFERROR(IF(OR($L180="",$L180=0,$K180=""),"",($L180-$K180)/$L180),""))</f>
        <v/>
      </c>
      <c r="Y180" s="23" t="str">
        <f aca="false">IF($A180="","",IFERROR(IF(OR($N180="",$O180="",$P180=""),"",$N180*$O180*$P180),""))</f>
        <v/>
      </c>
      <c r="Z180" s="22" t="str">
        <f aca="false">IF($A180="","",(--($A180&lt;&gt;"")+--($B180&lt;&gt;"")+--($C180&lt;&gt;"")+--($E180&lt;&gt;"")+--($H180&lt;&gt;"")+--($J180&lt;&gt;"")+--($K180&lt;&gt;"")+--($L180&lt;&gt;"")+--($M180&lt;&gt;"")+--($N180&lt;&gt;"")+--($O180&lt;&gt;"")+--($P180&lt;&gt;"")+--($S180&lt;&gt;"")+--($T180&lt;&gt;"")+--($U180&lt;&gt;"")+--($V180&lt;&gt;"")+IF($H180="Com variação",--($I180&lt;&gt;""),0))/(16+IF($H180="Com variação",1,0)))</f>
        <v/>
      </c>
      <c r="AA180" s="24" t="str">
        <f aca="false">IF($A180="","",IF($T180="Inativo","Inativo",IF(AND($Z180=1,$AB180=""),"Pronto para publicar","Revisar")))</f>
        <v/>
      </c>
      <c r="AB180" s="25" t="str">
        <f aca="true">IF($A180="","",_xlfn.TEXTJOIN(" | ",TRUE(),IF(COUNTIF($A$2:$A$201,$A180)&gt;1,"SKU duplicado",""),IF(AND($G180&lt;&gt;"",COUNTIF($G$2:$G$201,$G180)&gt;1),"EAN/GTIN duplicado",""),IF(AND($G180&lt;&gt;"",OR(NOT(OR(LEN($G180)=8,LEN($G180)=12,LEN($G180)=13,LEN($G180)=14)),NOT(IFERROR(ISNUMBER(--$G180),FALSE())))),"EAN/GTIN inválido",""),IF($Z180&lt;1,"Campos obrigatórios incompletos",""),IF(AND($H180="Com variação",$I180=""),"SKU pai ausente",""),IF(AND($I180&lt;&gt;"",$I180=$A180),"SKU pai igual ao SKU",""),IF(AND($I180&lt;&gt;"",$I180&lt;&gt;$A180,COUNTIF($A$2:$A$201,$I180)=0),"SKU pai não localizado",""),IF(AND(ISNUMBER($K180),ISNUMBER($L180),$L180&lt;=$K180),"Preço menor ou igual ao custo",""),IF(AND(ISNUMBER($X180),$X180&lt;Listas_Apoio!$J$3),"Margem abaixo do mínimo",""),IF(AND($T180="Ativo",$U180&lt;&gt;"Aprovada"),"Imagem não aprovada",""),IF(AND($T180&lt;&gt;"Inativo",OR($W180="",IFERROR(TODAY()-$W180&gt;Listas_Apoio!$J$2,FALSE()))),"Revisão pendente",""),IF(OR(AND($V180&lt;&gt;"",NOT(ISNUMBER($V180))),AND($W180&lt;&gt;"",NOT(ISNUMBER($W180))),IFERROR($V180&gt;TODAY(),FALSE()),IFERROR($W180&gt;TODAY(),FALSE()),IFERROR(AND($V180&lt;&gt;"",$W180&lt;&gt;"",$W180&lt;$V180),FALSE())),"Data inconsistente","")))</f>
        <v/>
      </c>
    </row>
    <row r="181" customFormat="false" ht="21.75" hidden="false" customHeight="true" outlineLevel="0" collapsed="false">
      <c r="A181" s="15"/>
      <c r="B181" s="16"/>
      <c r="C181" s="17"/>
      <c r="D181" s="17"/>
      <c r="E181" s="17"/>
      <c r="F181" s="16"/>
      <c r="G181" s="15"/>
      <c r="H181" s="17"/>
      <c r="I181" s="15"/>
      <c r="J181" s="17"/>
      <c r="K181" s="18"/>
      <c r="L181" s="18"/>
      <c r="M181" s="19"/>
      <c r="N181" s="19"/>
      <c r="O181" s="19"/>
      <c r="P181" s="19"/>
      <c r="Q181" s="20"/>
      <c r="R181" s="20"/>
      <c r="S181" s="17"/>
      <c r="T181" s="17"/>
      <c r="U181" s="17"/>
      <c r="V181" s="21"/>
      <c r="W181" s="21"/>
      <c r="X181" s="22" t="str">
        <f aca="false">IF($A181="","",IFERROR(IF(OR($L181="",$L181=0,$K181=""),"",($L181-$K181)/$L181),""))</f>
        <v/>
      </c>
      <c r="Y181" s="23" t="str">
        <f aca="false">IF($A181="","",IFERROR(IF(OR($N181="",$O181="",$P181=""),"",$N181*$O181*$P181),""))</f>
        <v/>
      </c>
      <c r="Z181" s="22" t="str">
        <f aca="false">IF($A181="","",(--($A181&lt;&gt;"")+--($B181&lt;&gt;"")+--($C181&lt;&gt;"")+--($E181&lt;&gt;"")+--($H181&lt;&gt;"")+--($J181&lt;&gt;"")+--($K181&lt;&gt;"")+--($L181&lt;&gt;"")+--($M181&lt;&gt;"")+--($N181&lt;&gt;"")+--($O181&lt;&gt;"")+--($P181&lt;&gt;"")+--($S181&lt;&gt;"")+--($T181&lt;&gt;"")+--($U181&lt;&gt;"")+--($V181&lt;&gt;"")+IF($H181="Com variação",--($I181&lt;&gt;""),0))/(16+IF($H181="Com variação",1,0)))</f>
        <v/>
      </c>
      <c r="AA181" s="24" t="str">
        <f aca="false">IF($A181="","",IF($T181="Inativo","Inativo",IF(AND($Z181=1,$AB181=""),"Pronto para publicar","Revisar")))</f>
        <v/>
      </c>
      <c r="AB181" s="25" t="str">
        <f aca="true">IF($A181="","",_xlfn.TEXTJOIN(" | ",TRUE(),IF(COUNTIF($A$2:$A$201,$A181)&gt;1,"SKU duplicado",""),IF(AND($G181&lt;&gt;"",COUNTIF($G$2:$G$201,$G181)&gt;1),"EAN/GTIN duplicado",""),IF(AND($G181&lt;&gt;"",OR(NOT(OR(LEN($G181)=8,LEN($G181)=12,LEN($G181)=13,LEN($G181)=14)),NOT(IFERROR(ISNUMBER(--$G181),FALSE())))),"EAN/GTIN inválido",""),IF($Z181&lt;1,"Campos obrigatórios incompletos",""),IF(AND($H181="Com variação",$I181=""),"SKU pai ausente",""),IF(AND($I181&lt;&gt;"",$I181=$A181),"SKU pai igual ao SKU",""),IF(AND($I181&lt;&gt;"",$I181&lt;&gt;$A181,COUNTIF($A$2:$A$201,$I181)=0),"SKU pai não localizado",""),IF(AND(ISNUMBER($K181),ISNUMBER($L181),$L181&lt;=$K181),"Preço menor ou igual ao custo",""),IF(AND(ISNUMBER($X181),$X181&lt;Listas_Apoio!$J$3),"Margem abaixo do mínimo",""),IF(AND($T181="Ativo",$U181&lt;&gt;"Aprovada"),"Imagem não aprovada",""),IF(AND($T181&lt;&gt;"Inativo",OR($W181="",IFERROR(TODAY()-$W181&gt;Listas_Apoio!$J$2,FALSE()))),"Revisão pendente",""),IF(OR(AND($V181&lt;&gt;"",NOT(ISNUMBER($V181))),AND($W181&lt;&gt;"",NOT(ISNUMBER($W181))),IFERROR($V181&gt;TODAY(),FALSE()),IFERROR($W181&gt;TODAY(),FALSE()),IFERROR(AND($V181&lt;&gt;"",$W181&lt;&gt;"",$W181&lt;$V181),FALSE())),"Data inconsistente","")))</f>
        <v/>
      </c>
    </row>
    <row r="182" customFormat="false" ht="21.75" hidden="false" customHeight="true" outlineLevel="0" collapsed="false">
      <c r="A182" s="15"/>
      <c r="B182" s="16"/>
      <c r="C182" s="17"/>
      <c r="D182" s="17"/>
      <c r="E182" s="17"/>
      <c r="F182" s="16"/>
      <c r="G182" s="15"/>
      <c r="H182" s="17"/>
      <c r="I182" s="15"/>
      <c r="J182" s="17"/>
      <c r="K182" s="18"/>
      <c r="L182" s="18"/>
      <c r="M182" s="19"/>
      <c r="N182" s="19"/>
      <c r="O182" s="19"/>
      <c r="P182" s="19"/>
      <c r="Q182" s="20"/>
      <c r="R182" s="20"/>
      <c r="S182" s="17"/>
      <c r="T182" s="17"/>
      <c r="U182" s="17"/>
      <c r="V182" s="21"/>
      <c r="W182" s="21"/>
      <c r="X182" s="22" t="str">
        <f aca="false">IF($A182="","",IFERROR(IF(OR($L182="",$L182=0,$K182=""),"",($L182-$K182)/$L182),""))</f>
        <v/>
      </c>
      <c r="Y182" s="23" t="str">
        <f aca="false">IF($A182="","",IFERROR(IF(OR($N182="",$O182="",$P182=""),"",$N182*$O182*$P182),""))</f>
        <v/>
      </c>
      <c r="Z182" s="22" t="str">
        <f aca="false">IF($A182="","",(--($A182&lt;&gt;"")+--($B182&lt;&gt;"")+--($C182&lt;&gt;"")+--($E182&lt;&gt;"")+--($H182&lt;&gt;"")+--($J182&lt;&gt;"")+--($K182&lt;&gt;"")+--($L182&lt;&gt;"")+--($M182&lt;&gt;"")+--($N182&lt;&gt;"")+--($O182&lt;&gt;"")+--($P182&lt;&gt;"")+--($S182&lt;&gt;"")+--($T182&lt;&gt;"")+--($U182&lt;&gt;"")+--($V182&lt;&gt;"")+IF($H182="Com variação",--($I182&lt;&gt;""),0))/(16+IF($H182="Com variação",1,0)))</f>
        <v/>
      </c>
      <c r="AA182" s="24" t="str">
        <f aca="false">IF($A182="","",IF($T182="Inativo","Inativo",IF(AND($Z182=1,$AB182=""),"Pronto para publicar","Revisar")))</f>
        <v/>
      </c>
      <c r="AB182" s="25" t="str">
        <f aca="true">IF($A182="","",_xlfn.TEXTJOIN(" | ",TRUE(),IF(COUNTIF($A$2:$A$201,$A182)&gt;1,"SKU duplicado",""),IF(AND($G182&lt;&gt;"",COUNTIF($G$2:$G$201,$G182)&gt;1),"EAN/GTIN duplicado",""),IF(AND($G182&lt;&gt;"",OR(NOT(OR(LEN($G182)=8,LEN($G182)=12,LEN($G182)=13,LEN($G182)=14)),NOT(IFERROR(ISNUMBER(--$G182),FALSE())))),"EAN/GTIN inválido",""),IF($Z182&lt;1,"Campos obrigatórios incompletos",""),IF(AND($H182="Com variação",$I182=""),"SKU pai ausente",""),IF(AND($I182&lt;&gt;"",$I182=$A182),"SKU pai igual ao SKU",""),IF(AND($I182&lt;&gt;"",$I182&lt;&gt;$A182,COUNTIF($A$2:$A$201,$I182)=0),"SKU pai não localizado",""),IF(AND(ISNUMBER($K182),ISNUMBER($L182),$L182&lt;=$K182),"Preço menor ou igual ao custo",""),IF(AND(ISNUMBER($X182),$X182&lt;Listas_Apoio!$J$3),"Margem abaixo do mínimo",""),IF(AND($T182="Ativo",$U182&lt;&gt;"Aprovada"),"Imagem não aprovada",""),IF(AND($T182&lt;&gt;"Inativo",OR($W182="",IFERROR(TODAY()-$W182&gt;Listas_Apoio!$J$2,FALSE()))),"Revisão pendente",""),IF(OR(AND($V182&lt;&gt;"",NOT(ISNUMBER($V182))),AND($W182&lt;&gt;"",NOT(ISNUMBER($W182))),IFERROR($V182&gt;TODAY(),FALSE()),IFERROR($W182&gt;TODAY(),FALSE()),IFERROR(AND($V182&lt;&gt;"",$W182&lt;&gt;"",$W182&lt;$V182),FALSE())),"Data inconsistente","")))</f>
        <v/>
      </c>
    </row>
    <row r="183" customFormat="false" ht="21.75" hidden="false" customHeight="true" outlineLevel="0" collapsed="false">
      <c r="A183" s="15"/>
      <c r="B183" s="16"/>
      <c r="C183" s="17"/>
      <c r="D183" s="17"/>
      <c r="E183" s="17"/>
      <c r="F183" s="16"/>
      <c r="G183" s="15"/>
      <c r="H183" s="17"/>
      <c r="I183" s="15"/>
      <c r="J183" s="17"/>
      <c r="K183" s="18"/>
      <c r="L183" s="18"/>
      <c r="M183" s="19"/>
      <c r="N183" s="19"/>
      <c r="O183" s="19"/>
      <c r="P183" s="19"/>
      <c r="Q183" s="20"/>
      <c r="R183" s="20"/>
      <c r="S183" s="17"/>
      <c r="T183" s="17"/>
      <c r="U183" s="17"/>
      <c r="V183" s="21"/>
      <c r="W183" s="21"/>
      <c r="X183" s="22" t="str">
        <f aca="false">IF($A183="","",IFERROR(IF(OR($L183="",$L183=0,$K183=""),"",($L183-$K183)/$L183),""))</f>
        <v/>
      </c>
      <c r="Y183" s="23" t="str">
        <f aca="false">IF($A183="","",IFERROR(IF(OR($N183="",$O183="",$P183=""),"",$N183*$O183*$P183),""))</f>
        <v/>
      </c>
      <c r="Z183" s="22" t="str">
        <f aca="false">IF($A183="","",(--($A183&lt;&gt;"")+--($B183&lt;&gt;"")+--($C183&lt;&gt;"")+--($E183&lt;&gt;"")+--($H183&lt;&gt;"")+--($J183&lt;&gt;"")+--($K183&lt;&gt;"")+--($L183&lt;&gt;"")+--($M183&lt;&gt;"")+--($N183&lt;&gt;"")+--($O183&lt;&gt;"")+--($P183&lt;&gt;"")+--($S183&lt;&gt;"")+--($T183&lt;&gt;"")+--($U183&lt;&gt;"")+--($V183&lt;&gt;"")+IF($H183="Com variação",--($I183&lt;&gt;""),0))/(16+IF($H183="Com variação",1,0)))</f>
        <v/>
      </c>
      <c r="AA183" s="24" t="str">
        <f aca="false">IF($A183="","",IF($T183="Inativo","Inativo",IF(AND($Z183=1,$AB183=""),"Pronto para publicar","Revisar")))</f>
        <v/>
      </c>
      <c r="AB183" s="25" t="str">
        <f aca="true">IF($A183="","",_xlfn.TEXTJOIN(" | ",TRUE(),IF(COUNTIF($A$2:$A$201,$A183)&gt;1,"SKU duplicado",""),IF(AND($G183&lt;&gt;"",COUNTIF($G$2:$G$201,$G183)&gt;1),"EAN/GTIN duplicado",""),IF(AND($G183&lt;&gt;"",OR(NOT(OR(LEN($G183)=8,LEN($G183)=12,LEN($G183)=13,LEN($G183)=14)),NOT(IFERROR(ISNUMBER(--$G183),FALSE())))),"EAN/GTIN inválido",""),IF($Z183&lt;1,"Campos obrigatórios incompletos",""),IF(AND($H183="Com variação",$I183=""),"SKU pai ausente",""),IF(AND($I183&lt;&gt;"",$I183=$A183),"SKU pai igual ao SKU",""),IF(AND($I183&lt;&gt;"",$I183&lt;&gt;$A183,COUNTIF($A$2:$A$201,$I183)=0),"SKU pai não localizado",""),IF(AND(ISNUMBER($K183),ISNUMBER($L183),$L183&lt;=$K183),"Preço menor ou igual ao custo",""),IF(AND(ISNUMBER($X183),$X183&lt;Listas_Apoio!$J$3),"Margem abaixo do mínimo",""),IF(AND($T183="Ativo",$U183&lt;&gt;"Aprovada"),"Imagem não aprovada",""),IF(AND($T183&lt;&gt;"Inativo",OR($W183="",IFERROR(TODAY()-$W183&gt;Listas_Apoio!$J$2,FALSE()))),"Revisão pendente",""),IF(OR(AND($V183&lt;&gt;"",NOT(ISNUMBER($V183))),AND($W183&lt;&gt;"",NOT(ISNUMBER($W183))),IFERROR($V183&gt;TODAY(),FALSE()),IFERROR($W183&gt;TODAY(),FALSE()),IFERROR(AND($V183&lt;&gt;"",$W183&lt;&gt;"",$W183&lt;$V183),FALSE())),"Data inconsistente","")))</f>
        <v/>
      </c>
    </row>
    <row r="184" customFormat="false" ht="21.75" hidden="false" customHeight="true" outlineLevel="0" collapsed="false">
      <c r="A184" s="15"/>
      <c r="B184" s="16"/>
      <c r="C184" s="17"/>
      <c r="D184" s="17"/>
      <c r="E184" s="17"/>
      <c r="F184" s="16"/>
      <c r="G184" s="15"/>
      <c r="H184" s="17"/>
      <c r="I184" s="15"/>
      <c r="J184" s="17"/>
      <c r="K184" s="18"/>
      <c r="L184" s="18"/>
      <c r="M184" s="19"/>
      <c r="N184" s="19"/>
      <c r="O184" s="19"/>
      <c r="P184" s="19"/>
      <c r="Q184" s="20"/>
      <c r="R184" s="20"/>
      <c r="S184" s="17"/>
      <c r="T184" s="17"/>
      <c r="U184" s="17"/>
      <c r="V184" s="21"/>
      <c r="W184" s="21"/>
      <c r="X184" s="22" t="str">
        <f aca="false">IF($A184="","",IFERROR(IF(OR($L184="",$L184=0,$K184=""),"",($L184-$K184)/$L184),""))</f>
        <v/>
      </c>
      <c r="Y184" s="23" t="str">
        <f aca="false">IF($A184="","",IFERROR(IF(OR($N184="",$O184="",$P184=""),"",$N184*$O184*$P184),""))</f>
        <v/>
      </c>
      <c r="Z184" s="22" t="str">
        <f aca="false">IF($A184="","",(--($A184&lt;&gt;"")+--($B184&lt;&gt;"")+--($C184&lt;&gt;"")+--($E184&lt;&gt;"")+--($H184&lt;&gt;"")+--($J184&lt;&gt;"")+--($K184&lt;&gt;"")+--($L184&lt;&gt;"")+--($M184&lt;&gt;"")+--($N184&lt;&gt;"")+--($O184&lt;&gt;"")+--($P184&lt;&gt;"")+--($S184&lt;&gt;"")+--($T184&lt;&gt;"")+--($U184&lt;&gt;"")+--($V184&lt;&gt;"")+IF($H184="Com variação",--($I184&lt;&gt;""),0))/(16+IF($H184="Com variação",1,0)))</f>
        <v/>
      </c>
      <c r="AA184" s="24" t="str">
        <f aca="false">IF($A184="","",IF($T184="Inativo","Inativo",IF(AND($Z184=1,$AB184=""),"Pronto para publicar","Revisar")))</f>
        <v/>
      </c>
      <c r="AB184" s="25" t="str">
        <f aca="true">IF($A184="","",_xlfn.TEXTJOIN(" | ",TRUE(),IF(COUNTIF($A$2:$A$201,$A184)&gt;1,"SKU duplicado",""),IF(AND($G184&lt;&gt;"",COUNTIF($G$2:$G$201,$G184)&gt;1),"EAN/GTIN duplicado",""),IF(AND($G184&lt;&gt;"",OR(NOT(OR(LEN($G184)=8,LEN($G184)=12,LEN($G184)=13,LEN($G184)=14)),NOT(IFERROR(ISNUMBER(--$G184),FALSE())))),"EAN/GTIN inválido",""),IF($Z184&lt;1,"Campos obrigatórios incompletos",""),IF(AND($H184="Com variação",$I184=""),"SKU pai ausente",""),IF(AND($I184&lt;&gt;"",$I184=$A184),"SKU pai igual ao SKU",""),IF(AND($I184&lt;&gt;"",$I184&lt;&gt;$A184,COUNTIF($A$2:$A$201,$I184)=0),"SKU pai não localizado",""),IF(AND(ISNUMBER($K184),ISNUMBER($L184),$L184&lt;=$K184),"Preço menor ou igual ao custo",""),IF(AND(ISNUMBER($X184),$X184&lt;Listas_Apoio!$J$3),"Margem abaixo do mínimo",""),IF(AND($T184="Ativo",$U184&lt;&gt;"Aprovada"),"Imagem não aprovada",""),IF(AND($T184&lt;&gt;"Inativo",OR($W184="",IFERROR(TODAY()-$W184&gt;Listas_Apoio!$J$2,FALSE()))),"Revisão pendente",""),IF(OR(AND($V184&lt;&gt;"",NOT(ISNUMBER($V184))),AND($W184&lt;&gt;"",NOT(ISNUMBER($W184))),IFERROR($V184&gt;TODAY(),FALSE()),IFERROR($W184&gt;TODAY(),FALSE()),IFERROR(AND($V184&lt;&gt;"",$W184&lt;&gt;"",$W184&lt;$V184),FALSE())),"Data inconsistente","")))</f>
        <v/>
      </c>
    </row>
    <row r="185" customFormat="false" ht="21.75" hidden="false" customHeight="true" outlineLevel="0" collapsed="false">
      <c r="A185" s="15"/>
      <c r="B185" s="16"/>
      <c r="C185" s="17"/>
      <c r="D185" s="17"/>
      <c r="E185" s="17"/>
      <c r="F185" s="16"/>
      <c r="G185" s="15"/>
      <c r="H185" s="17"/>
      <c r="I185" s="15"/>
      <c r="J185" s="17"/>
      <c r="K185" s="18"/>
      <c r="L185" s="18"/>
      <c r="M185" s="19"/>
      <c r="N185" s="19"/>
      <c r="O185" s="19"/>
      <c r="P185" s="19"/>
      <c r="Q185" s="20"/>
      <c r="R185" s="20"/>
      <c r="S185" s="17"/>
      <c r="T185" s="17"/>
      <c r="U185" s="17"/>
      <c r="V185" s="21"/>
      <c r="W185" s="21"/>
      <c r="X185" s="22" t="str">
        <f aca="false">IF($A185="","",IFERROR(IF(OR($L185="",$L185=0,$K185=""),"",($L185-$K185)/$L185),""))</f>
        <v/>
      </c>
      <c r="Y185" s="23" t="str">
        <f aca="false">IF($A185="","",IFERROR(IF(OR($N185="",$O185="",$P185=""),"",$N185*$O185*$P185),""))</f>
        <v/>
      </c>
      <c r="Z185" s="22" t="str">
        <f aca="false">IF($A185="","",(--($A185&lt;&gt;"")+--($B185&lt;&gt;"")+--($C185&lt;&gt;"")+--($E185&lt;&gt;"")+--($H185&lt;&gt;"")+--($J185&lt;&gt;"")+--($K185&lt;&gt;"")+--($L185&lt;&gt;"")+--($M185&lt;&gt;"")+--($N185&lt;&gt;"")+--($O185&lt;&gt;"")+--($P185&lt;&gt;"")+--($S185&lt;&gt;"")+--($T185&lt;&gt;"")+--($U185&lt;&gt;"")+--($V185&lt;&gt;"")+IF($H185="Com variação",--($I185&lt;&gt;""),0))/(16+IF($H185="Com variação",1,0)))</f>
        <v/>
      </c>
      <c r="AA185" s="24" t="str">
        <f aca="false">IF($A185="","",IF($T185="Inativo","Inativo",IF(AND($Z185=1,$AB185=""),"Pronto para publicar","Revisar")))</f>
        <v/>
      </c>
      <c r="AB185" s="25" t="str">
        <f aca="true">IF($A185="","",_xlfn.TEXTJOIN(" | ",TRUE(),IF(COUNTIF($A$2:$A$201,$A185)&gt;1,"SKU duplicado",""),IF(AND($G185&lt;&gt;"",COUNTIF($G$2:$G$201,$G185)&gt;1),"EAN/GTIN duplicado",""),IF(AND($G185&lt;&gt;"",OR(NOT(OR(LEN($G185)=8,LEN($G185)=12,LEN($G185)=13,LEN($G185)=14)),NOT(IFERROR(ISNUMBER(--$G185),FALSE())))),"EAN/GTIN inválido",""),IF($Z185&lt;1,"Campos obrigatórios incompletos",""),IF(AND($H185="Com variação",$I185=""),"SKU pai ausente",""),IF(AND($I185&lt;&gt;"",$I185=$A185),"SKU pai igual ao SKU",""),IF(AND($I185&lt;&gt;"",$I185&lt;&gt;$A185,COUNTIF($A$2:$A$201,$I185)=0),"SKU pai não localizado",""),IF(AND(ISNUMBER($K185),ISNUMBER($L185),$L185&lt;=$K185),"Preço menor ou igual ao custo",""),IF(AND(ISNUMBER($X185),$X185&lt;Listas_Apoio!$J$3),"Margem abaixo do mínimo",""),IF(AND($T185="Ativo",$U185&lt;&gt;"Aprovada"),"Imagem não aprovada",""),IF(AND($T185&lt;&gt;"Inativo",OR($W185="",IFERROR(TODAY()-$W185&gt;Listas_Apoio!$J$2,FALSE()))),"Revisão pendente",""),IF(OR(AND($V185&lt;&gt;"",NOT(ISNUMBER($V185))),AND($W185&lt;&gt;"",NOT(ISNUMBER($W185))),IFERROR($V185&gt;TODAY(),FALSE()),IFERROR($W185&gt;TODAY(),FALSE()),IFERROR(AND($V185&lt;&gt;"",$W185&lt;&gt;"",$W185&lt;$V185),FALSE())),"Data inconsistente","")))</f>
        <v/>
      </c>
    </row>
    <row r="186" customFormat="false" ht="21.75" hidden="false" customHeight="true" outlineLevel="0" collapsed="false">
      <c r="A186" s="15"/>
      <c r="B186" s="16"/>
      <c r="C186" s="17"/>
      <c r="D186" s="17"/>
      <c r="E186" s="17"/>
      <c r="F186" s="16"/>
      <c r="G186" s="15"/>
      <c r="H186" s="17"/>
      <c r="I186" s="15"/>
      <c r="J186" s="17"/>
      <c r="K186" s="18"/>
      <c r="L186" s="18"/>
      <c r="M186" s="19"/>
      <c r="N186" s="19"/>
      <c r="O186" s="19"/>
      <c r="P186" s="19"/>
      <c r="Q186" s="20"/>
      <c r="R186" s="20"/>
      <c r="S186" s="17"/>
      <c r="T186" s="17"/>
      <c r="U186" s="17"/>
      <c r="V186" s="21"/>
      <c r="W186" s="21"/>
      <c r="X186" s="22" t="str">
        <f aca="false">IF($A186="","",IFERROR(IF(OR($L186="",$L186=0,$K186=""),"",($L186-$K186)/$L186),""))</f>
        <v/>
      </c>
      <c r="Y186" s="23" t="str">
        <f aca="false">IF($A186="","",IFERROR(IF(OR($N186="",$O186="",$P186=""),"",$N186*$O186*$P186),""))</f>
        <v/>
      </c>
      <c r="Z186" s="22" t="str">
        <f aca="false">IF($A186="","",(--($A186&lt;&gt;"")+--($B186&lt;&gt;"")+--($C186&lt;&gt;"")+--($E186&lt;&gt;"")+--($H186&lt;&gt;"")+--($J186&lt;&gt;"")+--($K186&lt;&gt;"")+--($L186&lt;&gt;"")+--($M186&lt;&gt;"")+--($N186&lt;&gt;"")+--($O186&lt;&gt;"")+--($P186&lt;&gt;"")+--($S186&lt;&gt;"")+--($T186&lt;&gt;"")+--($U186&lt;&gt;"")+--($V186&lt;&gt;"")+IF($H186="Com variação",--($I186&lt;&gt;""),0))/(16+IF($H186="Com variação",1,0)))</f>
        <v/>
      </c>
      <c r="AA186" s="24" t="str">
        <f aca="false">IF($A186="","",IF($T186="Inativo","Inativo",IF(AND($Z186=1,$AB186=""),"Pronto para publicar","Revisar")))</f>
        <v/>
      </c>
      <c r="AB186" s="25" t="str">
        <f aca="true">IF($A186="","",_xlfn.TEXTJOIN(" | ",TRUE(),IF(COUNTIF($A$2:$A$201,$A186)&gt;1,"SKU duplicado",""),IF(AND($G186&lt;&gt;"",COUNTIF($G$2:$G$201,$G186)&gt;1),"EAN/GTIN duplicado",""),IF(AND($G186&lt;&gt;"",OR(NOT(OR(LEN($G186)=8,LEN($G186)=12,LEN($G186)=13,LEN($G186)=14)),NOT(IFERROR(ISNUMBER(--$G186),FALSE())))),"EAN/GTIN inválido",""),IF($Z186&lt;1,"Campos obrigatórios incompletos",""),IF(AND($H186="Com variação",$I186=""),"SKU pai ausente",""),IF(AND($I186&lt;&gt;"",$I186=$A186),"SKU pai igual ao SKU",""),IF(AND($I186&lt;&gt;"",$I186&lt;&gt;$A186,COUNTIF($A$2:$A$201,$I186)=0),"SKU pai não localizado",""),IF(AND(ISNUMBER($K186),ISNUMBER($L186),$L186&lt;=$K186),"Preço menor ou igual ao custo",""),IF(AND(ISNUMBER($X186),$X186&lt;Listas_Apoio!$J$3),"Margem abaixo do mínimo",""),IF(AND($T186="Ativo",$U186&lt;&gt;"Aprovada"),"Imagem não aprovada",""),IF(AND($T186&lt;&gt;"Inativo",OR($W186="",IFERROR(TODAY()-$W186&gt;Listas_Apoio!$J$2,FALSE()))),"Revisão pendente",""),IF(OR(AND($V186&lt;&gt;"",NOT(ISNUMBER($V186))),AND($W186&lt;&gt;"",NOT(ISNUMBER($W186))),IFERROR($V186&gt;TODAY(),FALSE()),IFERROR($W186&gt;TODAY(),FALSE()),IFERROR(AND($V186&lt;&gt;"",$W186&lt;&gt;"",$W186&lt;$V186),FALSE())),"Data inconsistente","")))</f>
        <v/>
      </c>
    </row>
    <row r="187" customFormat="false" ht="21.75" hidden="false" customHeight="true" outlineLevel="0" collapsed="false">
      <c r="A187" s="15"/>
      <c r="B187" s="16"/>
      <c r="C187" s="17"/>
      <c r="D187" s="17"/>
      <c r="E187" s="17"/>
      <c r="F187" s="16"/>
      <c r="G187" s="15"/>
      <c r="H187" s="17"/>
      <c r="I187" s="15"/>
      <c r="J187" s="17"/>
      <c r="K187" s="18"/>
      <c r="L187" s="18"/>
      <c r="M187" s="19"/>
      <c r="N187" s="19"/>
      <c r="O187" s="19"/>
      <c r="P187" s="19"/>
      <c r="Q187" s="20"/>
      <c r="R187" s="20"/>
      <c r="S187" s="17"/>
      <c r="T187" s="17"/>
      <c r="U187" s="17"/>
      <c r="V187" s="21"/>
      <c r="W187" s="21"/>
      <c r="X187" s="22" t="str">
        <f aca="false">IF($A187="","",IFERROR(IF(OR($L187="",$L187=0,$K187=""),"",($L187-$K187)/$L187),""))</f>
        <v/>
      </c>
      <c r="Y187" s="23" t="str">
        <f aca="false">IF($A187="","",IFERROR(IF(OR($N187="",$O187="",$P187=""),"",$N187*$O187*$P187),""))</f>
        <v/>
      </c>
      <c r="Z187" s="22" t="str">
        <f aca="false">IF($A187="","",(--($A187&lt;&gt;"")+--($B187&lt;&gt;"")+--($C187&lt;&gt;"")+--($E187&lt;&gt;"")+--($H187&lt;&gt;"")+--($J187&lt;&gt;"")+--($K187&lt;&gt;"")+--($L187&lt;&gt;"")+--($M187&lt;&gt;"")+--($N187&lt;&gt;"")+--($O187&lt;&gt;"")+--($P187&lt;&gt;"")+--($S187&lt;&gt;"")+--($T187&lt;&gt;"")+--($U187&lt;&gt;"")+--($V187&lt;&gt;"")+IF($H187="Com variação",--($I187&lt;&gt;""),0))/(16+IF($H187="Com variação",1,0)))</f>
        <v/>
      </c>
      <c r="AA187" s="24" t="str">
        <f aca="false">IF($A187="","",IF($T187="Inativo","Inativo",IF(AND($Z187=1,$AB187=""),"Pronto para publicar","Revisar")))</f>
        <v/>
      </c>
      <c r="AB187" s="25" t="str">
        <f aca="true">IF($A187="","",_xlfn.TEXTJOIN(" | ",TRUE(),IF(COUNTIF($A$2:$A$201,$A187)&gt;1,"SKU duplicado",""),IF(AND($G187&lt;&gt;"",COUNTIF($G$2:$G$201,$G187)&gt;1),"EAN/GTIN duplicado",""),IF(AND($G187&lt;&gt;"",OR(NOT(OR(LEN($G187)=8,LEN($G187)=12,LEN($G187)=13,LEN($G187)=14)),NOT(IFERROR(ISNUMBER(--$G187),FALSE())))),"EAN/GTIN inválido",""),IF($Z187&lt;1,"Campos obrigatórios incompletos",""),IF(AND($H187="Com variação",$I187=""),"SKU pai ausente",""),IF(AND($I187&lt;&gt;"",$I187=$A187),"SKU pai igual ao SKU",""),IF(AND($I187&lt;&gt;"",$I187&lt;&gt;$A187,COUNTIF($A$2:$A$201,$I187)=0),"SKU pai não localizado",""),IF(AND(ISNUMBER($K187),ISNUMBER($L187),$L187&lt;=$K187),"Preço menor ou igual ao custo",""),IF(AND(ISNUMBER($X187),$X187&lt;Listas_Apoio!$J$3),"Margem abaixo do mínimo",""),IF(AND($T187="Ativo",$U187&lt;&gt;"Aprovada"),"Imagem não aprovada",""),IF(AND($T187&lt;&gt;"Inativo",OR($W187="",IFERROR(TODAY()-$W187&gt;Listas_Apoio!$J$2,FALSE()))),"Revisão pendente",""),IF(OR(AND($V187&lt;&gt;"",NOT(ISNUMBER($V187))),AND($W187&lt;&gt;"",NOT(ISNUMBER($W187))),IFERROR($V187&gt;TODAY(),FALSE()),IFERROR($W187&gt;TODAY(),FALSE()),IFERROR(AND($V187&lt;&gt;"",$W187&lt;&gt;"",$W187&lt;$V187),FALSE())),"Data inconsistente","")))</f>
        <v/>
      </c>
    </row>
    <row r="188" customFormat="false" ht="21.75" hidden="false" customHeight="true" outlineLevel="0" collapsed="false">
      <c r="A188" s="15"/>
      <c r="B188" s="16"/>
      <c r="C188" s="17"/>
      <c r="D188" s="17"/>
      <c r="E188" s="17"/>
      <c r="F188" s="16"/>
      <c r="G188" s="15"/>
      <c r="H188" s="17"/>
      <c r="I188" s="15"/>
      <c r="J188" s="17"/>
      <c r="K188" s="18"/>
      <c r="L188" s="18"/>
      <c r="M188" s="19"/>
      <c r="N188" s="19"/>
      <c r="O188" s="19"/>
      <c r="P188" s="19"/>
      <c r="Q188" s="20"/>
      <c r="R188" s="20"/>
      <c r="S188" s="17"/>
      <c r="T188" s="17"/>
      <c r="U188" s="17"/>
      <c r="V188" s="21"/>
      <c r="W188" s="21"/>
      <c r="X188" s="22" t="str">
        <f aca="false">IF($A188="","",IFERROR(IF(OR($L188="",$L188=0,$K188=""),"",($L188-$K188)/$L188),""))</f>
        <v/>
      </c>
      <c r="Y188" s="23" t="str">
        <f aca="false">IF($A188="","",IFERROR(IF(OR($N188="",$O188="",$P188=""),"",$N188*$O188*$P188),""))</f>
        <v/>
      </c>
      <c r="Z188" s="22" t="str">
        <f aca="false">IF($A188="","",(--($A188&lt;&gt;"")+--($B188&lt;&gt;"")+--($C188&lt;&gt;"")+--($E188&lt;&gt;"")+--($H188&lt;&gt;"")+--($J188&lt;&gt;"")+--($K188&lt;&gt;"")+--($L188&lt;&gt;"")+--($M188&lt;&gt;"")+--($N188&lt;&gt;"")+--($O188&lt;&gt;"")+--($P188&lt;&gt;"")+--($S188&lt;&gt;"")+--($T188&lt;&gt;"")+--($U188&lt;&gt;"")+--($V188&lt;&gt;"")+IF($H188="Com variação",--($I188&lt;&gt;""),0))/(16+IF($H188="Com variação",1,0)))</f>
        <v/>
      </c>
      <c r="AA188" s="24" t="str">
        <f aca="false">IF($A188="","",IF($T188="Inativo","Inativo",IF(AND($Z188=1,$AB188=""),"Pronto para publicar","Revisar")))</f>
        <v/>
      </c>
      <c r="AB188" s="25" t="str">
        <f aca="true">IF($A188="","",_xlfn.TEXTJOIN(" | ",TRUE(),IF(COUNTIF($A$2:$A$201,$A188)&gt;1,"SKU duplicado",""),IF(AND($G188&lt;&gt;"",COUNTIF($G$2:$G$201,$G188)&gt;1),"EAN/GTIN duplicado",""),IF(AND($G188&lt;&gt;"",OR(NOT(OR(LEN($G188)=8,LEN($G188)=12,LEN($G188)=13,LEN($G188)=14)),NOT(IFERROR(ISNUMBER(--$G188),FALSE())))),"EAN/GTIN inválido",""),IF($Z188&lt;1,"Campos obrigatórios incompletos",""),IF(AND($H188="Com variação",$I188=""),"SKU pai ausente",""),IF(AND($I188&lt;&gt;"",$I188=$A188),"SKU pai igual ao SKU",""),IF(AND($I188&lt;&gt;"",$I188&lt;&gt;$A188,COUNTIF($A$2:$A$201,$I188)=0),"SKU pai não localizado",""),IF(AND(ISNUMBER($K188),ISNUMBER($L188),$L188&lt;=$K188),"Preço menor ou igual ao custo",""),IF(AND(ISNUMBER($X188),$X188&lt;Listas_Apoio!$J$3),"Margem abaixo do mínimo",""),IF(AND($T188="Ativo",$U188&lt;&gt;"Aprovada"),"Imagem não aprovada",""),IF(AND($T188&lt;&gt;"Inativo",OR($W188="",IFERROR(TODAY()-$W188&gt;Listas_Apoio!$J$2,FALSE()))),"Revisão pendente",""),IF(OR(AND($V188&lt;&gt;"",NOT(ISNUMBER($V188))),AND($W188&lt;&gt;"",NOT(ISNUMBER($W188))),IFERROR($V188&gt;TODAY(),FALSE()),IFERROR($W188&gt;TODAY(),FALSE()),IFERROR(AND($V188&lt;&gt;"",$W188&lt;&gt;"",$W188&lt;$V188),FALSE())),"Data inconsistente","")))</f>
        <v/>
      </c>
    </row>
    <row r="189" customFormat="false" ht="21.75" hidden="false" customHeight="true" outlineLevel="0" collapsed="false">
      <c r="A189" s="15"/>
      <c r="B189" s="16"/>
      <c r="C189" s="17"/>
      <c r="D189" s="17"/>
      <c r="E189" s="17"/>
      <c r="F189" s="16"/>
      <c r="G189" s="15"/>
      <c r="H189" s="17"/>
      <c r="I189" s="15"/>
      <c r="J189" s="17"/>
      <c r="K189" s="18"/>
      <c r="L189" s="18"/>
      <c r="M189" s="19"/>
      <c r="N189" s="19"/>
      <c r="O189" s="19"/>
      <c r="P189" s="19"/>
      <c r="Q189" s="20"/>
      <c r="R189" s="20"/>
      <c r="S189" s="17"/>
      <c r="T189" s="17"/>
      <c r="U189" s="17"/>
      <c r="V189" s="21"/>
      <c r="W189" s="21"/>
      <c r="X189" s="22" t="str">
        <f aca="false">IF($A189="","",IFERROR(IF(OR($L189="",$L189=0,$K189=""),"",($L189-$K189)/$L189),""))</f>
        <v/>
      </c>
      <c r="Y189" s="23" t="str">
        <f aca="false">IF($A189="","",IFERROR(IF(OR($N189="",$O189="",$P189=""),"",$N189*$O189*$P189),""))</f>
        <v/>
      </c>
      <c r="Z189" s="22" t="str">
        <f aca="false">IF($A189="","",(--($A189&lt;&gt;"")+--($B189&lt;&gt;"")+--($C189&lt;&gt;"")+--($E189&lt;&gt;"")+--($H189&lt;&gt;"")+--($J189&lt;&gt;"")+--($K189&lt;&gt;"")+--($L189&lt;&gt;"")+--($M189&lt;&gt;"")+--($N189&lt;&gt;"")+--($O189&lt;&gt;"")+--($P189&lt;&gt;"")+--($S189&lt;&gt;"")+--($T189&lt;&gt;"")+--($U189&lt;&gt;"")+--($V189&lt;&gt;"")+IF($H189="Com variação",--($I189&lt;&gt;""),0))/(16+IF($H189="Com variação",1,0)))</f>
        <v/>
      </c>
      <c r="AA189" s="24" t="str">
        <f aca="false">IF($A189="","",IF($T189="Inativo","Inativo",IF(AND($Z189=1,$AB189=""),"Pronto para publicar","Revisar")))</f>
        <v/>
      </c>
      <c r="AB189" s="25" t="str">
        <f aca="true">IF($A189="","",_xlfn.TEXTJOIN(" | ",TRUE(),IF(COUNTIF($A$2:$A$201,$A189)&gt;1,"SKU duplicado",""),IF(AND($G189&lt;&gt;"",COUNTIF($G$2:$G$201,$G189)&gt;1),"EAN/GTIN duplicado",""),IF(AND($G189&lt;&gt;"",OR(NOT(OR(LEN($G189)=8,LEN($G189)=12,LEN($G189)=13,LEN($G189)=14)),NOT(IFERROR(ISNUMBER(--$G189),FALSE())))),"EAN/GTIN inválido",""),IF($Z189&lt;1,"Campos obrigatórios incompletos",""),IF(AND($H189="Com variação",$I189=""),"SKU pai ausente",""),IF(AND($I189&lt;&gt;"",$I189=$A189),"SKU pai igual ao SKU",""),IF(AND($I189&lt;&gt;"",$I189&lt;&gt;$A189,COUNTIF($A$2:$A$201,$I189)=0),"SKU pai não localizado",""),IF(AND(ISNUMBER($K189),ISNUMBER($L189),$L189&lt;=$K189),"Preço menor ou igual ao custo",""),IF(AND(ISNUMBER($X189),$X189&lt;Listas_Apoio!$J$3),"Margem abaixo do mínimo",""),IF(AND($T189="Ativo",$U189&lt;&gt;"Aprovada"),"Imagem não aprovada",""),IF(AND($T189&lt;&gt;"Inativo",OR($W189="",IFERROR(TODAY()-$W189&gt;Listas_Apoio!$J$2,FALSE()))),"Revisão pendente",""),IF(OR(AND($V189&lt;&gt;"",NOT(ISNUMBER($V189))),AND($W189&lt;&gt;"",NOT(ISNUMBER($W189))),IFERROR($V189&gt;TODAY(),FALSE()),IFERROR($W189&gt;TODAY(),FALSE()),IFERROR(AND($V189&lt;&gt;"",$W189&lt;&gt;"",$W189&lt;$V189),FALSE())),"Data inconsistente","")))</f>
        <v/>
      </c>
    </row>
    <row r="190" customFormat="false" ht="21.75" hidden="false" customHeight="true" outlineLevel="0" collapsed="false">
      <c r="A190" s="15"/>
      <c r="B190" s="16"/>
      <c r="C190" s="17"/>
      <c r="D190" s="17"/>
      <c r="E190" s="17"/>
      <c r="F190" s="16"/>
      <c r="G190" s="15"/>
      <c r="H190" s="17"/>
      <c r="I190" s="15"/>
      <c r="J190" s="17"/>
      <c r="K190" s="18"/>
      <c r="L190" s="18"/>
      <c r="M190" s="19"/>
      <c r="N190" s="19"/>
      <c r="O190" s="19"/>
      <c r="P190" s="19"/>
      <c r="Q190" s="20"/>
      <c r="R190" s="20"/>
      <c r="S190" s="17"/>
      <c r="T190" s="17"/>
      <c r="U190" s="17"/>
      <c r="V190" s="21"/>
      <c r="W190" s="21"/>
      <c r="X190" s="22" t="str">
        <f aca="false">IF($A190="","",IFERROR(IF(OR($L190="",$L190=0,$K190=""),"",($L190-$K190)/$L190),""))</f>
        <v/>
      </c>
      <c r="Y190" s="23" t="str">
        <f aca="false">IF($A190="","",IFERROR(IF(OR($N190="",$O190="",$P190=""),"",$N190*$O190*$P190),""))</f>
        <v/>
      </c>
      <c r="Z190" s="22" t="str">
        <f aca="false">IF($A190="","",(--($A190&lt;&gt;"")+--($B190&lt;&gt;"")+--($C190&lt;&gt;"")+--($E190&lt;&gt;"")+--($H190&lt;&gt;"")+--($J190&lt;&gt;"")+--($K190&lt;&gt;"")+--($L190&lt;&gt;"")+--($M190&lt;&gt;"")+--($N190&lt;&gt;"")+--($O190&lt;&gt;"")+--($P190&lt;&gt;"")+--($S190&lt;&gt;"")+--($T190&lt;&gt;"")+--($U190&lt;&gt;"")+--($V190&lt;&gt;"")+IF($H190="Com variação",--($I190&lt;&gt;""),0))/(16+IF($H190="Com variação",1,0)))</f>
        <v/>
      </c>
      <c r="AA190" s="24" t="str">
        <f aca="false">IF($A190="","",IF($T190="Inativo","Inativo",IF(AND($Z190=1,$AB190=""),"Pronto para publicar","Revisar")))</f>
        <v/>
      </c>
      <c r="AB190" s="25" t="str">
        <f aca="true">IF($A190="","",_xlfn.TEXTJOIN(" | ",TRUE(),IF(COUNTIF($A$2:$A$201,$A190)&gt;1,"SKU duplicado",""),IF(AND($G190&lt;&gt;"",COUNTIF($G$2:$G$201,$G190)&gt;1),"EAN/GTIN duplicado",""),IF(AND($G190&lt;&gt;"",OR(NOT(OR(LEN($G190)=8,LEN($G190)=12,LEN($G190)=13,LEN($G190)=14)),NOT(IFERROR(ISNUMBER(--$G190),FALSE())))),"EAN/GTIN inválido",""),IF($Z190&lt;1,"Campos obrigatórios incompletos",""),IF(AND($H190="Com variação",$I190=""),"SKU pai ausente",""),IF(AND($I190&lt;&gt;"",$I190=$A190),"SKU pai igual ao SKU",""),IF(AND($I190&lt;&gt;"",$I190&lt;&gt;$A190,COUNTIF($A$2:$A$201,$I190)=0),"SKU pai não localizado",""),IF(AND(ISNUMBER($K190),ISNUMBER($L190),$L190&lt;=$K190),"Preço menor ou igual ao custo",""),IF(AND(ISNUMBER($X190),$X190&lt;Listas_Apoio!$J$3),"Margem abaixo do mínimo",""),IF(AND($T190="Ativo",$U190&lt;&gt;"Aprovada"),"Imagem não aprovada",""),IF(AND($T190&lt;&gt;"Inativo",OR($W190="",IFERROR(TODAY()-$W190&gt;Listas_Apoio!$J$2,FALSE()))),"Revisão pendente",""),IF(OR(AND($V190&lt;&gt;"",NOT(ISNUMBER($V190))),AND($W190&lt;&gt;"",NOT(ISNUMBER($W190))),IFERROR($V190&gt;TODAY(),FALSE()),IFERROR($W190&gt;TODAY(),FALSE()),IFERROR(AND($V190&lt;&gt;"",$W190&lt;&gt;"",$W190&lt;$V190),FALSE())),"Data inconsistente","")))</f>
        <v/>
      </c>
    </row>
    <row r="191" customFormat="false" ht="21.75" hidden="false" customHeight="true" outlineLevel="0" collapsed="false">
      <c r="A191" s="15"/>
      <c r="B191" s="16"/>
      <c r="C191" s="17"/>
      <c r="D191" s="17"/>
      <c r="E191" s="17"/>
      <c r="F191" s="16"/>
      <c r="G191" s="15"/>
      <c r="H191" s="17"/>
      <c r="I191" s="15"/>
      <c r="J191" s="17"/>
      <c r="K191" s="18"/>
      <c r="L191" s="18"/>
      <c r="M191" s="19"/>
      <c r="N191" s="19"/>
      <c r="O191" s="19"/>
      <c r="P191" s="19"/>
      <c r="Q191" s="20"/>
      <c r="R191" s="20"/>
      <c r="S191" s="17"/>
      <c r="T191" s="17"/>
      <c r="U191" s="17"/>
      <c r="V191" s="21"/>
      <c r="W191" s="21"/>
      <c r="X191" s="22" t="str">
        <f aca="false">IF($A191="","",IFERROR(IF(OR($L191="",$L191=0,$K191=""),"",($L191-$K191)/$L191),""))</f>
        <v/>
      </c>
      <c r="Y191" s="23" t="str">
        <f aca="false">IF($A191="","",IFERROR(IF(OR($N191="",$O191="",$P191=""),"",$N191*$O191*$P191),""))</f>
        <v/>
      </c>
      <c r="Z191" s="22" t="str">
        <f aca="false">IF($A191="","",(--($A191&lt;&gt;"")+--($B191&lt;&gt;"")+--($C191&lt;&gt;"")+--($E191&lt;&gt;"")+--($H191&lt;&gt;"")+--($J191&lt;&gt;"")+--($K191&lt;&gt;"")+--($L191&lt;&gt;"")+--($M191&lt;&gt;"")+--($N191&lt;&gt;"")+--($O191&lt;&gt;"")+--($P191&lt;&gt;"")+--($S191&lt;&gt;"")+--($T191&lt;&gt;"")+--($U191&lt;&gt;"")+--($V191&lt;&gt;"")+IF($H191="Com variação",--($I191&lt;&gt;""),0))/(16+IF($H191="Com variação",1,0)))</f>
        <v/>
      </c>
      <c r="AA191" s="24" t="str">
        <f aca="false">IF($A191="","",IF($T191="Inativo","Inativo",IF(AND($Z191=1,$AB191=""),"Pronto para publicar","Revisar")))</f>
        <v/>
      </c>
      <c r="AB191" s="25" t="str">
        <f aca="true">IF($A191="","",_xlfn.TEXTJOIN(" | ",TRUE(),IF(COUNTIF($A$2:$A$201,$A191)&gt;1,"SKU duplicado",""),IF(AND($G191&lt;&gt;"",COUNTIF($G$2:$G$201,$G191)&gt;1),"EAN/GTIN duplicado",""),IF(AND($G191&lt;&gt;"",OR(NOT(OR(LEN($G191)=8,LEN($G191)=12,LEN($G191)=13,LEN($G191)=14)),NOT(IFERROR(ISNUMBER(--$G191),FALSE())))),"EAN/GTIN inválido",""),IF($Z191&lt;1,"Campos obrigatórios incompletos",""),IF(AND($H191="Com variação",$I191=""),"SKU pai ausente",""),IF(AND($I191&lt;&gt;"",$I191=$A191),"SKU pai igual ao SKU",""),IF(AND($I191&lt;&gt;"",$I191&lt;&gt;$A191,COUNTIF($A$2:$A$201,$I191)=0),"SKU pai não localizado",""),IF(AND(ISNUMBER($K191),ISNUMBER($L191),$L191&lt;=$K191),"Preço menor ou igual ao custo",""),IF(AND(ISNUMBER($X191),$X191&lt;Listas_Apoio!$J$3),"Margem abaixo do mínimo",""),IF(AND($T191="Ativo",$U191&lt;&gt;"Aprovada"),"Imagem não aprovada",""),IF(AND($T191&lt;&gt;"Inativo",OR($W191="",IFERROR(TODAY()-$W191&gt;Listas_Apoio!$J$2,FALSE()))),"Revisão pendente",""),IF(OR(AND($V191&lt;&gt;"",NOT(ISNUMBER($V191))),AND($W191&lt;&gt;"",NOT(ISNUMBER($W191))),IFERROR($V191&gt;TODAY(),FALSE()),IFERROR($W191&gt;TODAY(),FALSE()),IFERROR(AND($V191&lt;&gt;"",$W191&lt;&gt;"",$W191&lt;$V191),FALSE())),"Data inconsistente","")))</f>
        <v/>
      </c>
    </row>
    <row r="192" customFormat="false" ht="21.75" hidden="false" customHeight="true" outlineLevel="0" collapsed="false">
      <c r="A192" s="15"/>
      <c r="B192" s="16"/>
      <c r="C192" s="17"/>
      <c r="D192" s="17"/>
      <c r="E192" s="17"/>
      <c r="F192" s="16"/>
      <c r="G192" s="15"/>
      <c r="H192" s="17"/>
      <c r="I192" s="15"/>
      <c r="J192" s="17"/>
      <c r="K192" s="18"/>
      <c r="L192" s="18"/>
      <c r="M192" s="19"/>
      <c r="N192" s="19"/>
      <c r="O192" s="19"/>
      <c r="P192" s="19"/>
      <c r="Q192" s="20"/>
      <c r="R192" s="20"/>
      <c r="S192" s="17"/>
      <c r="T192" s="17"/>
      <c r="U192" s="17"/>
      <c r="V192" s="21"/>
      <c r="W192" s="21"/>
      <c r="X192" s="22" t="str">
        <f aca="false">IF($A192="","",IFERROR(IF(OR($L192="",$L192=0,$K192=""),"",($L192-$K192)/$L192),""))</f>
        <v/>
      </c>
      <c r="Y192" s="23" t="str">
        <f aca="false">IF($A192="","",IFERROR(IF(OR($N192="",$O192="",$P192=""),"",$N192*$O192*$P192),""))</f>
        <v/>
      </c>
      <c r="Z192" s="22" t="str">
        <f aca="false">IF($A192="","",(--($A192&lt;&gt;"")+--($B192&lt;&gt;"")+--($C192&lt;&gt;"")+--($E192&lt;&gt;"")+--($H192&lt;&gt;"")+--($J192&lt;&gt;"")+--($K192&lt;&gt;"")+--($L192&lt;&gt;"")+--($M192&lt;&gt;"")+--($N192&lt;&gt;"")+--($O192&lt;&gt;"")+--($P192&lt;&gt;"")+--($S192&lt;&gt;"")+--($T192&lt;&gt;"")+--($U192&lt;&gt;"")+--($V192&lt;&gt;"")+IF($H192="Com variação",--($I192&lt;&gt;""),0))/(16+IF($H192="Com variação",1,0)))</f>
        <v/>
      </c>
      <c r="AA192" s="24" t="str">
        <f aca="false">IF($A192="","",IF($T192="Inativo","Inativo",IF(AND($Z192=1,$AB192=""),"Pronto para publicar","Revisar")))</f>
        <v/>
      </c>
      <c r="AB192" s="25" t="str">
        <f aca="true">IF($A192="","",_xlfn.TEXTJOIN(" | ",TRUE(),IF(COUNTIF($A$2:$A$201,$A192)&gt;1,"SKU duplicado",""),IF(AND($G192&lt;&gt;"",COUNTIF($G$2:$G$201,$G192)&gt;1),"EAN/GTIN duplicado",""),IF(AND($G192&lt;&gt;"",OR(NOT(OR(LEN($G192)=8,LEN($G192)=12,LEN($G192)=13,LEN($G192)=14)),NOT(IFERROR(ISNUMBER(--$G192),FALSE())))),"EAN/GTIN inválido",""),IF($Z192&lt;1,"Campos obrigatórios incompletos",""),IF(AND($H192="Com variação",$I192=""),"SKU pai ausente",""),IF(AND($I192&lt;&gt;"",$I192=$A192),"SKU pai igual ao SKU",""),IF(AND($I192&lt;&gt;"",$I192&lt;&gt;$A192,COUNTIF($A$2:$A$201,$I192)=0),"SKU pai não localizado",""),IF(AND(ISNUMBER($K192),ISNUMBER($L192),$L192&lt;=$K192),"Preço menor ou igual ao custo",""),IF(AND(ISNUMBER($X192),$X192&lt;Listas_Apoio!$J$3),"Margem abaixo do mínimo",""),IF(AND($T192="Ativo",$U192&lt;&gt;"Aprovada"),"Imagem não aprovada",""),IF(AND($T192&lt;&gt;"Inativo",OR($W192="",IFERROR(TODAY()-$W192&gt;Listas_Apoio!$J$2,FALSE()))),"Revisão pendente",""),IF(OR(AND($V192&lt;&gt;"",NOT(ISNUMBER($V192))),AND($W192&lt;&gt;"",NOT(ISNUMBER($W192))),IFERROR($V192&gt;TODAY(),FALSE()),IFERROR($W192&gt;TODAY(),FALSE()),IFERROR(AND($V192&lt;&gt;"",$W192&lt;&gt;"",$W192&lt;$V192),FALSE())),"Data inconsistente","")))</f>
        <v/>
      </c>
    </row>
    <row r="193" customFormat="false" ht="21.75" hidden="false" customHeight="true" outlineLevel="0" collapsed="false">
      <c r="A193" s="15"/>
      <c r="B193" s="16"/>
      <c r="C193" s="17"/>
      <c r="D193" s="17"/>
      <c r="E193" s="17"/>
      <c r="F193" s="16"/>
      <c r="G193" s="15"/>
      <c r="H193" s="17"/>
      <c r="I193" s="15"/>
      <c r="J193" s="17"/>
      <c r="K193" s="18"/>
      <c r="L193" s="18"/>
      <c r="M193" s="19"/>
      <c r="N193" s="19"/>
      <c r="O193" s="19"/>
      <c r="P193" s="19"/>
      <c r="Q193" s="20"/>
      <c r="R193" s="20"/>
      <c r="S193" s="17"/>
      <c r="T193" s="17"/>
      <c r="U193" s="17"/>
      <c r="V193" s="21"/>
      <c r="W193" s="21"/>
      <c r="X193" s="22" t="str">
        <f aca="false">IF($A193="","",IFERROR(IF(OR($L193="",$L193=0,$K193=""),"",($L193-$K193)/$L193),""))</f>
        <v/>
      </c>
      <c r="Y193" s="23" t="str">
        <f aca="false">IF($A193="","",IFERROR(IF(OR($N193="",$O193="",$P193=""),"",$N193*$O193*$P193),""))</f>
        <v/>
      </c>
      <c r="Z193" s="22" t="str">
        <f aca="false">IF($A193="","",(--($A193&lt;&gt;"")+--($B193&lt;&gt;"")+--($C193&lt;&gt;"")+--($E193&lt;&gt;"")+--($H193&lt;&gt;"")+--($J193&lt;&gt;"")+--($K193&lt;&gt;"")+--($L193&lt;&gt;"")+--($M193&lt;&gt;"")+--($N193&lt;&gt;"")+--($O193&lt;&gt;"")+--($P193&lt;&gt;"")+--($S193&lt;&gt;"")+--($T193&lt;&gt;"")+--($U193&lt;&gt;"")+--($V193&lt;&gt;"")+IF($H193="Com variação",--($I193&lt;&gt;""),0))/(16+IF($H193="Com variação",1,0)))</f>
        <v/>
      </c>
      <c r="AA193" s="24" t="str">
        <f aca="false">IF($A193="","",IF($T193="Inativo","Inativo",IF(AND($Z193=1,$AB193=""),"Pronto para publicar","Revisar")))</f>
        <v/>
      </c>
      <c r="AB193" s="25" t="str">
        <f aca="true">IF($A193="","",_xlfn.TEXTJOIN(" | ",TRUE(),IF(COUNTIF($A$2:$A$201,$A193)&gt;1,"SKU duplicado",""),IF(AND($G193&lt;&gt;"",COUNTIF($G$2:$G$201,$G193)&gt;1),"EAN/GTIN duplicado",""),IF(AND($G193&lt;&gt;"",OR(NOT(OR(LEN($G193)=8,LEN($G193)=12,LEN($G193)=13,LEN($G193)=14)),NOT(IFERROR(ISNUMBER(--$G193),FALSE())))),"EAN/GTIN inválido",""),IF($Z193&lt;1,"Campos obrigatórios incompletos",""),IF(AND($H193="Com variação",$I193=""),"SKU pai ausente",""),IF(AND($I193&lt;&gt;"",$I193=$A193),"SKU pai igual ao SKU",""),IF(AND($I193&lt;&gt;"",$I193&lt;&gt;$A193,COUNTIF($A$2:$A$201,$I193)=0),"SKU pai não localizado",""),IF(AND(ISNUMBER($K193),ISNUMBER($L193),$L193&lt;=$K193),"Preço menor ou igual ao custo",""),IF(AND(ISNUMBER($X193),$X193&lt;Listas_Apoio!$J$3),"Margem abaixo do mínimo",""),IF(AND($T193="Ativo",$U193&lt;&gt;"Aprovada"),"Imagem não aprovada",""),IF(AND($T193&lt;&gt;"Inativo",OR($W193="",IFERROR(TODAY()-$W193&gt;Listas_Apoio!$J$2,FALSE()))),"Revisão pendente",""),IF(OR(AND($V193&lt;&gt;"",NOT(ISNUMBER($V193))),AND($W193&lt;&gt;"",NOT(ISNUMBER($W193))),IFERROR($V193&gt;TODAY(),FALSE()),IFERROR($W193&gt;TODAY(),FALSE()),IFERROR(AND($V193&lt;&gt;"",$W193&lt;&gt;"",$W193&lt;$V193),FALSE())),"Data inconsistente","")))</f>
        <v/>
      </c>
    </row>
    <row r="194" customFormat="false" ht="21.75" hidden="false" customHeight="true" outlineLevel="0" collapsed="false">
      <c r="A194" s="15"/>
      <c r="B194" s="16"/>
      <c r="C194" s="17"/>
      <c r="D194" s="17"/>
      <c r="E194" s="17"/>
      <c r="F194" s="16"/>
      <c r="G194" s="15"/>
      <c r="H194" s="17"/>
      <c r="I194" s="15"/>
      <c r="J194" s="17"/>
      <c r="K194" s="18"/>
      <c r="L194" s="18"/>
      <c r="M194" s="19"/>
      <c r="N194" s="19"/>
      <c r="O194" s="19"/>
      <c r="P194" s="19"/>
      <c r="Q194" s="20"/>
      <c r="R194" s="20"/>
      <c r="S194" s="17"/>
      <c r="T194" s="17"/>
      <c r="U194" s="17"/>
      <c r="V194" s="21"/>
      <c r="W194" s="21"/>
      <c r="X194" s="22" t="str">
        <f aca="false">IF($A194="","",IFERROR(IF(OR($L194="",$L194=0,$K194=""),"",($L194-$K194)/$L194),""))</f>
        <v/>
      </c>
      <c r="Y194" s="23" t="str">
        <f aca="false">IF($A194="","",IFERROR(IF(OR($N194="",$O194="",$P194=""),"",$N194*$O194*$P194),""))</f>
        <v/>
      </c>
      <c r="Z194" s="22" t="str">
        <f aca="false">IF($A194="","",(--($A194&lt;&gt;"")+--($B194&lt;&gt;"")+--($C194&lt;&gt;"")+--($E194&lt;&gt;"")+--($H194&lt;&gt;"")+--($J194&lt;&gt;"")+--($K194&lt;&gt;"")+--($L194&lt;&gt;"")+--($M194&lt;&gt;"")+--($N194&lt;&gt;"")+--($O194&lt;&gt;"")+--($P194&lt;&gt;"")+--($S194&lt;&gt;"")+--($T194&lt;&gt;"")+--($U194&lt;&gt;"")+--($V194&lt;&gt;"")+IF($H194="Com variação",--($I194&lt;&gt;""),0))/(16+IF($H194="Com variação",1,0)))</f>
        <v/>
      </c>
      <c r="AA194" s="24" t="str">
        <f aca="false">IF($A194="","",IF($T194="Inativo","Inativo",IF(AND($Z194=1,$AB194=""),"Pronto para publicar","Revisar")))</f>
        <v/>
      </c>
      <c r="AB194" s="25" t="str">
        <f aca="true">IF($A194="","",_xlfn.TEXTJOIN(" | ",TRUE(),IF(COUNTIF($A$2:$A$201,$A194)&gt;1,"SKU duplicado",""),IF(AND($G194&lt;&gt;"",COUNTIF($G$2:$G$201,$G194)&gt;1),"EAN/GTIN duplicado",""),IF(AND($G194&lt;&gt;"",OR(NOT(OR(LEN($G194)=8,LEN($G194)=12,LEN($G194)=13,LEN($G194)=14)),NOT(IFERROR(ISNUMBER(--$G194),FALSE())))),"EAN/GTIN inválido",""),IF($Z194&lt;1,"Campos obrigatórios incompletos",""),IF(AND($H194="Com variação",$I194=""),"SKU pai ausente",""),IF(AND($I194&lt;&gt;"",$I194=$A194),"SKU pai igual ao SKU",""),IF(AND($I194&lt;&gt;"",$I194&lt;&gt;$A194,COUNTIF($A$2:$A$201,$I194)=0),"SKU pai não localizado",""),IF(AND(ISNUMBER($K194),ISNUMBER($L194),$L194&lt;=$K194),"Preço menor ou igual ao custo",""),IF(AND(ISNUMBER($X194),$X194&lt;Listas_Apoio!$J$3),"Margem abaixo do mínimo",""),IF(AND($T194="Ativo",$U194&lt;&gt;"Aprovada"),"Imagem não aprovada",""),IF(AND($T194&lt;&gt;"Inativo",OR($W194="",IFERROR(TODAY()-$W194&gt;Listas_Apoio!$J$2,FALSE()))),"Revisão pendente",""),IF(OR(AND($V194&lt;&gt;"",NOT(ISNUMBER($V194))),AND($W194&lt;&gt;"",NOT(ISNUMBER($W194))),IFERROR($V194&gt;TODAY(),FALSE()),IFERROR($W194&gt;TODAY(),FALSE()),IFERROR(AND($V194&lt;&gt;"",$W194&lt;&gt;"",$W194&lt;$V194),FALSE())),"Data inconsistente","")))</f>
        <v/>
      </c>
    </row>
    <row r="195" customFormat="false" ht="21.75" hidden="false" customHeight="true" outlineLevel="0" collapsed="false">
      <c r="A195" s="15"/>
      <c r="B195" s="16"/>
      <c r="C195" s="17"/>
      <c r="D195" s="17"/>
      <c r="E195" s="17"/>
      <c r="F195" s="16"/>
      <c r="G195" s="15"/>
      <c r="H195" s="17"/>
      <c r="I195" s="15"/>
      <c r="J195" s="17"/>
      <c r="K195" s="18"/>
      <c r="L195" s="18"/>
      <c r="M195" s="19"/>
      <c r="N195" s="19"/>
      <c r="O195" s="19"/>
      <c r="P195" s="19"/>
      <c r="Q195" s="20"/>
      <c r="R195" s="20"/>
      <c r="S195" s="17"/>
      <c r="T195" s="17"/>
      <c r="U195" s="17"/>
      <c r="V195" s="21"/>
      <c r="W195" s="21"/>
      <c r="X195" s="22" t="str">
        <f aca="false">IF($A195="","",IFERROR(IF(OR($L195="",$L195=0,$K195=""),"",($L195-$K195)/$L195),""))</f>
        <v/>
      </c>
      <c r="Y195" s="23" t="str">
        <f aca="false">IF($A195="","",IFERROR(IF(OR($N195="",$O195="",$P195=""),"",$N195*$O195*$P195),""))</f>
        <v/>
      </c>
      <c r="Z195" s="22" t="str">
        <f aca="false">IF($A195="","",(--($A195&lt;&gt;"")+--($B195&lt;&gt;"")+--($C195&lt;&gt;"")+--($E195&lt;&gt;"")+--($H195&lt;&gt;"")+--($J195&lt;&gt;"")+--($K195&lt;&gt;"")+--($L195&lt;&gt;"")+--($M195&lt;&gt;"")+--($N195&lt;&gt;"")+--($O195&lt;&gt;"")+--($P195&lt;&gt;"")+--($S195&lt;&gt;"")+--($T195&lt;&gt;"")+--($U195&lt;&gt;"")+--($V195&lt;&gt;"")+IF($H195="Com variação",--($I195&lt;&gt;""),0))/(16+IF($H195="Com variação",1,0)))</f>
        <v/>
      </c>
      <c r="AA195" s="24" t="str">
        <f aca="false">IF($A195="","",IF($T195="Inativo","Inativo",IF(AND($Z195=1,$AB195=""),"Pronto para publicar","Revisar")))</f>
        <v/>
      </c>
      <c r="AB195" s="25" t="str">
        <f aca="true">IF($A195="","",_xlfn.TEXTJOIN(" | ",TRUE(),IF(COUNTIF($A$2:$A$201,$A195)&gt;1,"SKU duplicado",""),IF(AND($G195&lt;&gt;"",COUNTIF($G$2:$G$201,$G195)&gt;1),"EAN/GTIN duplicado",""),IF(AND($G195&lt;&gt;"",OR(NOT(OR(LEN($G195)=8,LEN($G195)=12,LEN($G195)=13,LEN($G195)=14)),NOT(IFERROR(ISNUMBER(--$G195),FALSE())))),"EAN/GTIN inválido",""),IF($Z195&lt;1,"Campos obrigatórios incompletos",""),IF(AND($H195="Com variação",$I195=""),"SKU pai ausente",""),IF(AND($I195&lt;&gt;"",$I195=$A195),"SKU pai igual ao SKU",""),IF(AND($I195&lt;&gt;"",$I195&lt;&gt;$A195,COUNTIF($A$2:$A$201,$I195)=0),"SKU pai não localizado",""),IF(AND(ISNUMBER($K195),ISNUMBER($L195),$L195&lt;=$K195),"Preço menor ou igual ao custo",""),IF(AND(ISNUMBER($X195),$X195&lt;Listas_Apoio!$J$3),"Margem abaixo do mínimo",""),IF(AND($T195="Ativo",$U195&lt;&gt;"Aprovada"),"Imagem não aprovada",""),IF(AND($T195&lt;&gt;"Inativo",OR($W195="",IFERROR(TODAY()-$W195&gt;Listas_Apoio!$J$2,FALSE()))),"Revisão pendente",""),IF(OR(AND($V195&lt;&gt;"",NOT(ISNUMBER($V195))),AND($W195&lt;&gt;"",NOT(ISNUMBER($W195))),IFERROR($V195&gt;TODAY(),FALSE()),IFERROR($W195&gt;TODAY(),FALSE()),IFERROR(AND($V195&lt;&gt;"",$W195&lt;&gt;"",$W195&lt;$V195),FALSE())),"Data inconsistente","")))</f>
        <v/>
      </c>
    </row>
    <row r="196" customFormat="false" ht="21.75" hidden="false" customHeight="true" outlineLevel="0" collapsed="false">
      <c r="A196" s="15"/>
      <c r="B196" s="16"/>
      <c r="C196" s="17"/>
      <c r="D196" s="17"/>
      <c r="E196" s="17"/>
      <c r="F196" s="16"/>
      <c r="G196" s="15"/>
      <c r="H196" s="17"/>
      <c r="I196" s="15"/>
      <c r="J196" s="17"/>
      <c r="K196" s="18"/>
      <c r="L196" s="18"/>
      <c r="M196" s="19"/>
      <c r="N196" s="19"/>
      <c r="O196" s="19"/>
      <c r="P196" s="19"/>
      <c r="Q196" s="20"/>
      <c r="R196" s="20"/>
      <c r="S196" s="17"/>
      <c r="T196" s="17"/>
      <c r="U196" s="17"/>
      <c r="V196" s="21"/>
      <c r="W196" s="21"/>
      <c r="X196" s="22" t="str">
        <f aca="false">IF($A196="","",IFERROR(IF(OR($L196="",$L196=0,$K196=""),"",($L196-$K196)/$L196),""))</f>
        <v/>
      </c>
      <c r="Y196" s="23" t="str">
        <f aca="false">IF($A196="","",IFERROR(IF(OR($N196="",$O196="",$P196=""),"",$N196*$O196*$P196),""))</f>
        <v/>
      </c>
      <c r="Z196" s="22" t="str">
        <f aca="false">IF($A196="","",(--($A196&lt;&gt;"")+--($B196&lt;&gt;"")+--($C196&lt;&gt;"")+--($E196&lt;&gt;"")+--($H196&lt;&gt;"")+--($J196&lt;&gt;"")+--($K196&lt;&gt;"")+--($L196&lt;&gt;"")+--($M196&lt;&gt;"")+--($N196&lt;&gt;"")+--($O196&lt;&gt;"")+--($P196&lt;&gt;"")+--($S196&lt;&gt;"")+--($T196&lt;&gt;"")+--($U196&lt;&gt;"")+--($V196&lt;&gt;"")+IF($H196="Com variação",--($I196&lt;&gt;""),0))/(16+IF($H196="Com variação",1,0)))</f>
        <v/>
      </c>
      <c r="AA196" s="24" t="str">
        <f aca="false">IF($A196="","",IF($T196="Inativo","Inativo",IF(AND($Z196=1,$AB196=""),"Pronto para publicar","Revisar")))</f>
        <v/>
      </c>
      <c r="AB196" s="25" t="str">
        <f aca="true">IF($A196="","",_xlfn.TEXTJOIN(" | ",TRUE(),IF(COUNTIF($A$2:$A$201,$A196)&gt;1,"SKU duplicado",""),IF(AND($G196&lt;&gt;"",COUNTIF($G$2:$G$201,$G196)&gt;1),"EAN/GTIN duplicado",""),IF(AND($G196&lt;&gt;"",OR(NOT(OR(LEN($G196)=8,LEN($G196)=12,LEN($G196)=13,LEN($G196)=14)),NOT(IFERROR(ISNUMBER(--$G196),FALSE())))),"EAN/GTIN inválido",""),IF($Z196&lt;1,"Campos obrigatórios incompletos",""),IF(AND($H196="Com variação",$I196=""),"SKU pai ausente",""),IF(AND($I196&lt;&gt;"",$I196=$A196),"SKU pai igual ao SKU",""),IF(AND($I196&lt;&gt;"",$I196&lt;&gt;$A196,COUNTIF($A$2:$A$201,$I196)=0),"SKU pai não localizado",""),IF(AND(ISNUMBER($K196),ISNUMBER($L196),$L196&lt;=$K196),"Preço menor ou igual ao custo",""),IF(AND(ISNUMBER($X196),$X196&lt;Listas_Apoio!$J$3),"Margem abaixo do mínimo",""),IF(AND($T196="Ativo",$U196&lt;&gt;"Aprovada"),"Imagem não aprovada",""),IF(AND($T196&lt;&gt;"Inativo",OR($W196="",IFERROR(TODAY()-$W196&gt;Listas_Apoio!$J$2,FALSE()))),"Revisão pendente",""),IF(OR(AND($V196&lt;&gt;"",NOT(ISNUMBER($V196))),AND($W196&lt;&gt;"",NOT(ISNUMBER($W196))),IFERROR($V196&gt;TODAY(),FALSE()),IFERROR($W196&gt;TODAY(),FALSE()),IFERROR(AND($V196&lt;&gt;"",$W196&lt;&gt;"",$W196&lt;$V196),FALSE())),"Data inconsistente","")))</f>
        <v/>
      </c>
    </row>
    <row r="197" customFormat="false" ht="21.75" hidden="false" customHeight="true" outlineLevel="0" collapsed="false">
      <c r="A197" s="15"/>
      <c r="B197" s="16"/>
      <c r="C197" s="17"/>
      <c r="D197" s="17"/>
      <c r="E197" s="17"/>
      <c r="F197" s="16"/>
      <c r="G197" s="15"/>
      <c r="H197" s="17"/>
      <c r="I197" s="15"/>
      <c r="J197" s="17"/>
      <c r="K197" s="18"/>
      <c r="L197" s="18"/>
      <c r="M197" s="19"/>
      <c r="N197" s="19"/>
      <c r="O197" s="19"/>
      <c r="P197" s="19"/>
      <c r="Q197" s="20"/>
      <c r="R197" s="20"/>
      <c r="S197" s="17"/>
      <c r="T197" s="17"/>
      <c r="U197" s="17"/>
      <c r="V197" s="21"/>
      <c r="W197" s="21"/>
      <c r="X197" s="22" t="str">
        <f aca="false">IF($A197="","",IFERROR(IF(OR($L197="",$L197=0,$K197=""),"",($L197-$K197)/$L197),""))</f>
        <v/>
      </c>
      <c r="Y197" s="23" t="str">
        <f aca="false">IF($A197="","",IFERROR(IF(OR($N197="",$O197="",$P197=""),"",$N197*$O197*$P197),""))</f>
        <v/>
      </c>
      <c r="Z197" s="22" t="str">
        <f aca="false">IF($A197="","",(--($A197&lt;&gt;"")+--($B197&lt;&gt;"")+--($C197&lt;&gt;"")+--($E197&lt;&gt;"")+--($H197&lt;&gt;"")+--($J197&lt;&gt;"")+--($K197&lt;&gt;"")+--($L197&lt;&gt;"")+--($M197&lt;&gt;"")+--($N197&lt;&gt;"")+--($O197&lt;&gt;"")+--($P197&lt;&gt;"")+--($S197&lt;&gt;"")+--($T197&lt;&gt;"")+--($U197&lt;&gt;"")+--($V197&lt;&gt;"")+IF($H197="Com variação",--($I197&lt;&gt;""),0))/(16+IF($H197="Com variação",1,0)))</f>
        <v/>
      </c>
      <c r="AA197" s="24" t="str">
        <f aca="false">IF($A197="","",IF($T197="Inativo","Inativo",IF(AND($Z197=1,$AB197=""),"Pronto para publicar","Revisar")))</f>
        <v/>
      </c>
      <c r="AB197" s="25" t="str">
        <f aca="true">IF($A197="","",_xlfn.TEXTJOIN(" | ",TRUE(),IF(COUNTIF($A$2:$A$201,$A197)&gt;1,"SKU duplicado",""),IF(AND($G197&lt;&gt;"",COUNTIF($G$2:$G$201,$G197)&gt;1),"EAN/GTIN duplicado",""),IF(AND($G197&lt;&gt;"",OR(NOT(OR(LEN($G197)=8,LEN($G197)=12,LEN($G197)=13,LEN($G197)=14)),NOT(IFERROR(ISNUMBER(--$G197),FALSE())))),"EAN/GTIN inválido",""),IF($Z197&lt;1,"Campos obrigatórios incompletos",""),IF(AND($H197="Com variação",$I197=""),"SKU pai ausente",""),IF(AND($I197&lt;&gt;"",$I197=$A197),"SKU pai igual ao SKU",""),IF(AND($I197&lt;&gt;"",$I197&lt;&gt;$A197,COUNTIF($A$2:$A$201,$I197)=0),"SKU pai não localizado",""),IF(AND(ISNUMBER($K197),ISNUMBER($L197),$L197&lt;=$K197),"Preço menor ou igual ao custo",""),IF(AND(ISNUMBER($X197),$X197&lt;Listas_Apoio!$J$3),"Margem abaixo do mínimo",""),IF(AND($T197="Ativo",$U197&lt;&gt;"Aprovada"),"Imagem não aprovada",""),IF(AND($T197&lt;&gt;"Inativo",OR($W197="",IFERROR(TODAY()-$W197&gt;Listas_Apoio!$J$2,FALSE()))),"Revisão pendente",""),IF(OR(AND($V197&lt;&gt;"",NOT(ISNUMBER($V197))),AND($W197&lt;&gt;"",NOT(ISNUMBER($W197))),IFERROR($V197&gt;TODAY(),FALSE()),IFERROR($W197&gt;TODAY(),FALSE()),IFERROR(AND($V197&lt;&gt;"",$W197&lt;&gt;"",$W197&lt;$V197),FALSE())),"Data inconsistente","")))</f>
        <v/>
      </c>
    </row>
    <row r="198" customFormat="false" ht="21.75" hidden="false" customHeight="true" outlineLevel="0" collapsed="false">
      <c r="A198" s="15"/>
      <c r="B198" s="16"/>
      <c r="C198" s="17"/>
      <c r="D198" s="17"/>
      <c r="E198" s="17"/>
      <c r="F198" s="16"/>
      <c r="G198" s="15"/>
      <c r="H198" s="17"/>
      <c r="I198" s="15"/>
      <c r="J198" s="17"/>
      <c r="K198" s="18"/>
      <c r="L198" s="18"/>
      <c r="M198" s="19"/>
      <c r="N198" s="19"/>
      <c r="O198" s="19"/>
      <c r="P198" s="19"/>
      <c r="Q198" s="20"/>
      <c r="R198" s="20"/>
      <c r="S198" s="17"/>
      <c r="T198" s="17"/>
      <c r="U198" s="17"/>
      <c r="V198" s="21"/>
      <c r="W198" s="21"/>
      <c r="X198" s="22" t="str">
        <f aca="false">IF($A198="","",IFERROR(IF(OR($L198="",$L198=0,$K198=""),"",($L198-$K198)/$L198),""))</f>
        <v/>
      </c>
      <c r="Y198" s="23" t="str">
        <f aca="false">IF($A198="","",IFERROR(IF(OR($N198="",$O198="",$P198=""),"",$N198*$O198*$P198),""))</f>
        <v/>
      </c>
      <c r="Z198" s="22" t="str">
        <f aca="false">IF($A198="","",(--($A198&lt;&gt;"")+--($B198&lt;&gt;"")+--($C198&lt;&gt;"")+--($E198&lt;&gt;"")+--($H198&lt;&gt;"")+--($J198&lt;&gt;"")+--($K198&lt;&gt;"")+--($L198&lt;&gt;"")+--($M198&lt;&gt;"")+--($N198&lt;&gt;"")+--($O198&lt;&gt;"")+--($P198&lt;&gt;"")+--($S198&lt;&gt;"")+--($T198&lt;&gt;"")+--($U198&lt;&gt;"")+--($V198&lt;&gt;"")+IF($H198="Com variação",--($I198&lt;&gt;""),0))/(16+IF($H198="Com variação",1,0)))</f>
        <v/>
      </c>
      <c r="AA198" s="24" t="str">
        <f aca="false">IF($A198="","",IF($T198="Inativo","Inativo",IF(AND($Z198=1,$AB198=""),"Pronto para publicar","Revisar")))</f>
        <v/>
      </c>
      <c r="AB198" s="25" t="str">
        <f aca="true">IF($A198="","",_xlfn.TEXTJOIN(" | ",TRUE(),IF(COUNTIF($A$2:$A$201,$A198)&gt;1,"SKU duplicado",""),IF(AND($G198&lt;&gt;"",COUNTIF($G$2:$G$201,$G198)&gt;1),"EAN/GTIN duplicado",""),IF(AND($G198&lt;&gt;"",OR(NOT(OR(LEN($G198)=8,LEN($G198)=12,LEN($G198)=13,LEN($G198)=14)),NOT(IFERROR(ISNUMBER(--$G198),FALSE())))),"EAN/GTIN inválido",""),IF($Z198&lt;1,"Campos obrigatórios incompletos",""),IF(AND($H198="Com variação",$I198=""),"SKU pai ausente",""),IF(AND($I198&lt;&gt;"",$I198=$A198),"SKU pai igual ao SKU",""),IF(AND($I198&lt;&gt;"",$I198&lt;&gt;$A198,COUNTIF($A$2:$A$201,$I198)=0),"SKU pai não localizado",""),IF(AND(ISNUMBER($K198),ISNUMBER($L198),$L198&lt;=$K198),"Preço menor ou igual ao custo",""),IF(AND(ISNUMBER($X198),$X198&lt;Listas_Apoio!$J$3),"Margem abaixo do mínimo",""),IF(AND($T198="Ativo",$U198&lt;&gt;"Aprovada"),"Imagem não aprovada",""),IF(AND($T198&lt;&gt;"Inativo",OR($W198="",IFERROR(TODAY()-$W198&gt;Listas_Apoio!$J$2,FALSE()))),"Revisão pendente",""),IF(OR(AND($V198&lt;&gt;"",NOT(ISNUMBER($V198))),AND($W198&lt;&gt;"",NOT(ISNUMBER($W198))),IFERROR($V198&gt;TODAY(),FALSE()),IFERROR($W198&gt;TODAY(),FALSE()),IFERROR(AND($V198&lt;&gt;"",$W198&lt;&gt;"",$W198&lt;$V198),FALSE())),"Data inconsistente","")))</f>
        <v/>
      </c>
    </row>
    <row r="199" customFormat="false" ht="21.75" hidden="false" customHeight="true" outlineLevel="0" collapsed="false">
      <c r="A199" s="15"/>
      <c r="B199" s="16"/>
      <c r="C199" s="17"/>
      <c r="D199" s="17"/>
      <c r="E199" s="17"/>
      <c r="F199" s="16"/>
      <c r="G199" s="15"/>
      <c r="H199" s="17"/>
      <c r="I199" s="15"/>
      <c r="J199" s="17"/>
      <c r="K199" s="18"/>
      <c r="L199" s="18"/>
      <c r="M199" s="19"/>
      <c r="N199" s="19"/>
      <c r="O199" s="19"/>
      <c r="P199" s="19"/>
      <c r="Q199" s="20"/>
      <c r="R199" s="20"/>
      <c r="S199" s="17"/>
      <c r="T199" s="17"/>
      <c r="U199" s="17"/>
      <c r="V199" s="21"/>
      <c r="W199" s="21"/>
      <c r="X199" s="22" t="str">
        <f aca="false">IF($A199="","",IFERROR(IF(OR($L199="",$L199=0,$K199=""),"",($L199-$K199)/$L199),""))</f>
        <v/>
      </c>
      <c r="Y199" s="23" t="str">
        <f aca="false">IF($A199="","",IFERROR(IF(OR($N199="",$O199="",$P199=""),"",$N199*$O199*$P199),""))</f>
        <v/>
      </c>
      <c r="Z199" s="22" t="str">
        <f aca="false">IF($A199="","",(--($A199&lt;&gt;"")+--($B199&lt;&gt;"")+--($C199&lt;&gt;"")+--($E199&lt;&gt;"")+--($H199&lt;&gt;"")+--($J199&lt;&gt;"")+--($K199&lt;&gt;"")+--($L199&lt;&gt;"")+--($M199&lt;&gt;"")+--($N199&lt;&gt;"")+--($O199&lt;&gt;"")+--($P199&lt;&gt;"")+--($S199&lt;&gt;"")+--($T199&lt;&gt;"")+--($U199&lt;&gt;"")+--($V199&lt;&gt;"")+IF($H199="Com variação",--($I199&lt;&gt;""),0))/(16+IF($H199="Com variação",1,0)))</f>
        <v/>
      </c>
      <c r="AA199" s="24" t="str">
        <f aca="false">IF($A199="","",IF($T199="Inativo","Inativo",IF(AND($Z199=1,$AB199=""),"Pronto para publicar","Revisar")))</f>
        <v/>
      </c>
      <c r="AB199" s="25" t="str">
        <f aca="true">IF($A199="","",_xlfn.TEXTJOIN(" | ",TRUE(),IF(COUNTIF($A$2:$A$201,$A199)&gt;1,"SKU duplicado",""),IF(AND($G199&lt;&gt;"",COUNTIF($G$2:$G$201,$G199)&gt;1),"EAN/GTIN duplicado",""),IF(AND($G199&lt;&gt;"",OR(NOT(OR(LEN($G199)=8,LEN($G199)=12,LEN($G199)=13,LEN($G199)=14)),NOT(IFERROR(ISNUMBER(--$G199),FALSE())))),"EAN/GTIN inválido",""),IF($Z199&lt;1,"Campos obrigatórios incompletos",""),IF(AND($H199="Com variação",$I199=""),"SKU pai ausente",""),IF(AND($I199&lt;&gt;"",$I199=$A199),"SKU pai igual ao SKU",""),IF(AND($I199&lt;&gt;"",$I199&lt;&gt;$A199,COUNTIF($A$2:$A$201,$I199)=0),"SKU pai não localizado",""),IF(AND(ISNUMBER($K199),ISNUMBER($L199),$L199&lt;=$K199),"Preço menor ou igual ao custo",""),IF(AND(ISNUMBER($X199),$X199&lt;Listas_Apoio!$J$3),"Margem abaixo do mínimo",""),IF(AND($T199="Ativo",$U199&lt;&gt;"Aprovada"),"Imagem não aprovada",""),IF(AND($T199&lt;&gt;"Inativo",OR($W199="",IFERROR(TODAY()-$W199&gt;Listas_Apoio!$J$2,FALSE()))),"Revisão pendente",""),IF(OR(AND($V199&lt;&gt;"",NOT(ISNUMBER($V199))),AND($W199&lt;&gt;"",NOT(ISNUMBER($W199))),IFERROR($V199&gt;TODAY(),FALSE()),IFERROR($W199&gt;TODAY(),FALSE()),IFERROR(AND($V199&lt;&gt;"",$W199&lt;&gt;"",$W199&lt;$V199),FALSE())),"Data inconsistente","")))</f>
        <v/>
      </c>
    </row>
    <row r="200" customFormat="false" ht="21.75" hidden="false" customHeight="true" outlineLevel="0" collapsed="false">
      <c r="A200" s="15"/>
      <c r="B200" s="16"/>
      <c r="C200" s="17"/>
      <c r="D200" s="17"/>
      <c r="E200" s="17"/>
      <c r="F200" s="16"/>
      <c r="G200" s="15"/>
      <c r="H200" s="17"/>
      <c r="I200" s="15"/>
      <c r="J200" s="17"/>
      <c r="K200" s="18"/>
      <c r="L200" s="18"/>
      <c r="M200" s="19"/>
      <c r="N200" s="19"/>
      <c r="O200" s="19"/>
      <c r="P200" s="19"/>
      <c r="Q200" s="20"/>
      <c r="R200" s="20"/>
      <c r="S200" s="17"/>
      <c r="T200" s="17"/>
      <c r="U200" s="17"/>
      <c r="V200" s="21"/>
      <c r="W200" s="21"/>
      <c r="X200" s="22" t="str">
        <f aca="false">IF($A200="","",IFERROR(IF(OR($L200="",$L200=0,$K200=""),"",($L200-$K200)/$L200),""))</f>
        <v/>
      </c>
      <c r="Y200" s="23" t="str">
        <f aca="false">IF($A200="","",IFERROR(IF(OR($N200="",$O200="",$P200=""),"",$N200*$O200*$P200),""))</f>
        <v/>
      </c>
      <c r="Z200" s="22" t="str">
        <f aca="false">IF($A200="","",(--($A200&lt;&gt;"")+--($B200&lt;&gt;"")+--($C200&lt;&gt;"")+--($E200&lt;&gt;"")+--($H200&lt;&gt;"")+--($J200&lt;&gt;"")+--($K200&lt;&gt;"")+--($L200&lt;&gt;"")+--($M200&lt;&gt;"")+--($N200&lt;&gt;"")+--($O200&lt;&gt;"")+--($P200&lt;&gt;"")+--($S200&lt;&gt;"")+--($T200&lt;&gt;"")+--($U200&lt;&gt;"")+--($V200&lt;&gt;"")+IF($H200="Com variação",--($I200&lt;&gt;""),0))/(16+IF($H200="Com variação",1,0)))</f>
        <v/>
      </c>
      <c r="AA200" s="24" t="str">
        <f aca="false">IF($A200="","",IF($T200="Inativo","Inativo",IF(AND($Z200=1,$AB200=""),"Pronto para publicar","Revisar")))</f>
        <v/>
      </c>
      <c r="AB200" s="25" t="str">
        <f aca="true">IF($A200="","",_xlfn.TEXTJOIN(" | ",TRUE(),IF(COUNTIF($A$2:$A$201,$A200)&gt;1,"SKU duplicado",""),IF(AND($G200&lt;&gt;"",COUNTIF($G$2:$G$201,$G200)&gt;1),"EAN/GTIN duplicado",""),IF(AND($G200&lt;&gt;"",OR(NOT(OR(LEN($G200)=8,LEN($G200)=12,LEN($G200)=13,LEN($G200)=14)),NOT(IFERROR(ISNUMBER(--$G200),FALSE())))),"EAN/GTIN inválido",""),IF($Z200&lt;1,"Campos obrigatórios incompletos",""),IF(AND($H200="Com variação",$I200=""),"SKU pai ausente",""),IF(AND($I200&lt;&gt;"",$I200=$A200),"SKU pai igual ao SKU",""),IF(AND($I200&lt;&gt;"",$I200&lt;&gt;$A200,COUNTIF($A$2:$A$201,$I200)=0),"SKU pai não localizado",""),IF(AND(ISNUMBER($K200),ISNUMBER($L200),$L200&lt;=$K200),"Preço menor ou igual ao custo",""),IF(AND(ISNUMBER($X200),$X200&lt;Listas_Apoio!$J$3),"Margem abaixo do mínimo",""),IF(AND($T200="Ativo",$U200&lt;&gt;"Aprovada"),"Imagem não aprovada",""),IF(AND($T200&lt;&gt;"Inativo",OR($W200="",IFERROR(TODAY()-$W200&gt;Listas_Apoio!$J$2,FALSE()))),"Revisão pendente",""),IF(OR(AND($V200&lt;&gt;"",NOT(ISNUMBER($V200))),AND($W200&lt;&gt;"",NOT(ISNUMBER($W200))),IFERROR($V200&gt;TODAY(),FALSE()),IFERROR($W200&gt;TODAY(),FALSE()),IFERROR(AND($V200&lt;&gt;"",$W200&lt;&gt;"",$W200&lt;$V200),FALSE())),"Data inconsistente","")))</f>
        <v/>
      </c>
    </row>
    <row r="201" customFormat="false" ht="21.75" hidden="false" customHeight="true" outlineLevel="0" collapsed="false">
      <c r="A201" s="15"/>
      <c r="B201" s="16"/>
      <c r="C201" s="17"/>
      <c r="D201" s="17"/>
      <c r="E201" s="17"/>
      <c r="F201" s="16"/>
      <c r="G201" s="15"/>
      <c r="H201" s="17"/>
      <c r="I201" s="15"/>
      <c r="J201" s="17"/>
      <c r="K201" s="18"/>
      <c r="L201" s="18"/>
      <c r="M201" s="19"/>
      <c r="N201" s="19"/>
      <c r="O201" s="19"/>
      <c r="P201" s="19"/>
      <c r="Q201" s="20"/>
      <c r="R201" s="20"/>
      <c r="S201" s="17"/>
      <c r="T201" s="17"/>
      <c r="U201" s="17"/>
      <c r="V201" s="21"/>
      <c r="W201" s="21"/>
      <c r="X201" s="22" t="str">
        <f aca="false">IF($A201="","",IFERROR(IF(OR($L201="",$L201=0,$K201=""),"",($L201-$K201)/$L201),""))</f>
        <v/>
      </c>
      <c r="Y201" s="23" t="str">
        <f aca="false">IF($A201="","",IFERROR(IF(OR($N201="",$O201="",$P201=""),"",$N201*$O201*$P201),""))</f>
        <v/>
      </c>
      <c r="Z201" s="22" t="str">
        <f aca="false">IF($A201="","",(--($A201&lt;&gt;"")+--($B201&lt;&gt;"")+--($C201&lt;&gt;"")+--($E201&lt;&gt;"")+--($H201&lt;&gt;"")+--($J201&lt;&gt;"")+--($K201&lt;&gt;"")+--($L201&lt;&gt;"")+--($M201&lt;&gt;"")+--($N201&lt;&gt;"")+--($O201&lt;&gt;"")+--($P201&lt;&gt;"")+--($S201&lt;&gt;"")+--($T201&lt;&gt;"")+--($U201&lt;&gt;"")+--($V201&lt;&gt;"")+IF($H201="Com variação",--($I201&lt;&gt;""),0))/(16+IF($H201="Com variação",1,0)))</f>
        <v/>
      </c>
      <c r="AA201" s="24" t="str">
        <f aca="false">IF($A201="","",IF($T201="Inativo","Inativo",IF(AND($Z201=1,$AB201=""),"Pronto para publicar","Revisar")))</f>
        <v/>
      </c>
      <c r="AB201" s="25" t="str">
        <f aca="true">IF($A201="","",_xlfn.TEXTJOIN(" | ",TRUE(),IF(COUNTIF($A$2:$A$201,$A201)&gt;1,"SKU duplicado",""),IF(AND($G201&lt;&gt;"",COUNTIF($G$2:$G$201,$G201)&gt;1),"EAN/GTIN duplicado",""),IF(AND($G201&lt;&gt;"",OR(NOT(OR(LEN($G201)=8,LEN($G201)=12,LEN($G201)=13,LEN($G201)=14)),NOT(IFERROR(ISNUMBER(--$G201),FALSE())))),"EAN/GTIN inválido",""),IF($Z201&lt;1,"Campos obrigatórios incompletos",""),IF(AND($H201="Com variação",$I201=""),"SKU pai ausente",""),IF(AND($I201&lt;&gt;"",$I201=$A201),"SKU pai igual ao SKU",""),IF(AND($I201&lt;&gt;"",$I201&lt;&gt;$A201,COUNTIF($A$2:$A$201,$I201)=0),"SKU pai não localizado",""),IF(AND(ISNUMBER($K201),ISNUMBER($L201),$L201&lt;=$K201),"Preço menor ou igual ao custo",""),IF(AND(ISNUMBER($X201),$X201&lt;Listas_Apoio!$J$3),"Margem abaixo do mínimo",""),IF(AND($T201="Ativo",$U201&lt;&gt;"Aprovada"),"Imagem não aprovada",""),IF(AND($T201&lt;&gt;"Inativo",OR($W201="",IFERROR(TODAY()-$W201&gt;Listas_Apoio!$J$2,FALSE()))),"Revisão pendente",""),IF(OR(AND($V201&lt;&gt;"",NOT(ISNUMBER($V201))),AND($W201&lt;&gt;"",NOT(ISNUMBER($W201))),IFERROR($V201&gt;TODAY(),FALSE()),IFERROR($W201&gt;TODAY(),FALSE()),IFERROR(AND($V201&lt;&gt;"",$W201&lt;&gt;"",$W201&lt;$V201),FALSE())),"Data inconsistente","")))</f>
        <v/>
      </c>
    </row>
  </sheetData>
  <conditionalFormatting sqref="A2:A201">
    <cfRule type="expression" priority="2" aboveAverage="0" equalAverage="0" bottom="0" percent="0" rank="0" text="" dxfId="0">
      <formula>AND($A2&lt;&gt;"",COUNTIF($A$2:$A$201,$A2)&gt;1)</formula>
    </cfRule>
  </conditionalFormatting>
  <conditionalFormatting sqref="G2:G201">
    <cfRule type="expression" priority="3" aboveAverage="0" equalAverage="0" bottom="0" percent="0" rank="0" text="" dxfId="0">
      <formula>AND($G2&lt;&gt;"",COUNTIF($G$2:$G$201,$G2)&gt;1)</formula>
    </cfRule>
    <cfRule type="expression" priority="4" aboveAverage="0" equalAverage="0" bottom="0" percent="0" rank="0" text="" dxfId="0">
      <formula>AND($G2&lt;&gt;"",OR(NOT(OR(LEN($G2)=8,LEN($G2)=12,LEN($G2)=13,LEN($G2)=14)),NOT(IFERROR(ISNUMBER(--$G2),0))))</formula>
    </cfRule>
  </conditionalFormatting>
  <conditionalFormatting sqref="K2:L201">
    <cfRule type="expression" priority="5" aboveAverage="0" equalAverage="0" bottom="0" percent="0" rank="0" text="" dxfId="0">
      <formula>AND($A2&lt;&gt;"",ISNUMBER($K2),ISNUMBER($L2),$L2&lt;=$K2)</formula>
    </cfRule>
  </conditionalFormatting>
  <conditionalFormatting sqref="X2:X201">
    <cfRule type="expression" priority="6" aboveAverage="0" equalAverage="0" bottom="0" percent="0" rank="0" text="" dxfId="11">
      <formula>AND(ISNUMBER($X2),$X2&lt;Listas_Apoio!$J$3)</formula>
    </cfRule>
  </conditionalFormatting>
  <conditionalFormatting sqref="Z2:Z201">
    <cfRule type="expression" priority="7" aboveAverage="0" equalAverage="0" bottom="0" percent="0" rank="0" text="" dxfId="12">
      <formula>AND($A2&lt;&gt;"",$Z2&lt;1)</formula>
    </cfRule>
    <cfRule type="dataBar" priority="8">
      <dataBar showValue="1" minLength="10" maxLength="90">
        <cfvo type="num" val="0"/>
        <cfvo type="num" val="1"/>
        <color rgb="FF2D6A57"/>
      </dataBar>
      <extLst>
        <ext xmlns:x14="http://schemas.microsoft.com/office/spreadsheetml/2009/9/main" uri="{B025F937-C7B1-47D3-B67F-A62EFF666E3E}">
          <x14:id>{87619D67-AF24-48EF-AEFB-29E859A8BB7F}</x14:id>
        </ext>
      </extLst>
    </cfRule>
  </conditionalFormatting>
  <conditionalFormatting sqref="W2:W201">
    <cfRule type="expression" priority="9" aboveAverage="0" equalAverage="0" bottom="0" percent="0" rank="0" text="" dxfId="11">
      <formula>AND($A2&lt;&gt;"",$T2&lt;&gt;"Inativo",OR($W2="",IFERROR(TODAY()-$W2&gt;Listas_Apoio!$J$2,0)))</formula>
    </cfRule>
  </conditionalFormatting>
  <conditionalFormatting sqref="AA2:AA201">
    <cfRule type="expression" priority="10" aboveAverage="0" equalAverage="0" bottom="0" percent="0" rank="0" text="" dxfId="13">
      <formula>$AA2="Pronto para publicar"</formula>
    </cfRule>
    <cfRule type="expression" priority="11" aboveAverage="0" equalAverage="0" bottom="0" percent="0" rank="0" text="" dxfId="14">
      <formula>$AA2="Revisar"</formula>
    </cfRule>
    <cfRule type="expression" priority="12" aboveAverage="0" equalAverage="0" bottom="0" percent="0" rank="0" text="" dxfId="15">
      <formula>$AA2="Inativo"</formula>
    </cfRule>
  </conditionalFormatting>
  <conditionalFormatting sqref="AB2:AB201">
    <cfRule type="expression" priority="13" aboveAverage="0" equalAverage="0" bottom="0" percent="0" rank="0" text="" dxfId="0">
      <formula>AND($A2&lt;&gt;"",$AB2&lt;&gt;"")</formula>
    </cfRule>
  </conditionalFormatting>
  <dataValidations count="19">
    <dataValidation allowBlank="false" error="Use de 3 a 30 caracteres, sem espaços, e não repita um SKU existente." errorStyle="stop" errorTitle="SKU inválido" operator="between" showDropDown="false" showErrorMessage="true" showInputMessage="false" sqref="A2:A201" type="custom">
      <formula1>OR(A2="",AND(LEN(A2)&gt;=3,LEN(A2)&lt;=30,TRIM(A2)=A2,ISERROR(SEARCH(" ",A2)),COUNTIF($A$2:$A$201,A2)&lt;=1))</formula1>
      <formula2>0</formula2>
    </dataValidation>
    <dataValidation allowBlank="false" error="O nome deve ter no máximo 120 caracteres." errorStyle="stop" errorTitle="Nome inválido" operator="between" showDropDown="false" showErrorMessage="true" showInputMessage="false" sqref="B2:B201" type="custom">
      <formula1>OR(B2="",LEN(B2)&lt;=120)</formula1>
      <formula2>0</formula2>
    </dataValidation>
    <dataValidation allowBlank="false" error="Selecione uma categoria disponível na lista." errorStyle="stop" errorTitle="Categoria inválida" operator="between" showDropDown="false" showErrorMessage="true" showInputMessage="false" sqref="C2:C201" type="list">
      <formula1>Listas_Apoio!$A$2:$A$101</formula1>
      <formula2>0</formula2>
    </dataValidation>
    <dataValidation allowBlank="false" error="A subcategoria deve ter no máximo 60 caracteres." errorStyle="stop" errorTitle="Subcategoria inválida" operator="between" showDropDown="false" showErrorMessage="true" showInputMessage="false" sqref="D2:D201" type="custom">
      <formula1>OR(D2="",LEN(D2)&lt;=60)</formula1>
      <formula2>0</formula2>
    </dataValidation>
    <dataValidation allowBlank="false" error="Selecione uma marca disponível na lista." errorStyle="stop" errorTitle="Marca inválida" operator="between" showDropDown="false" showErrorMessage="true" showInputMessage="false" sqref="E2:E201" type="list">
      <formula1>Listas_Apoio!$B$2:$B$101</formula1>
      <formula2>0</formula2>
    </dataValidation>
    <dataValidation allowBlank="false" error="A variação deve ter no máximo 60 caracteres." errorStyle="stop" errorTitle="Variação inválida" operator="between" showDropDown="false" showErrorMessage="true" showInputMessage="false" sqref="F2:F201" type="custom">
      <formula1>OR(F2="",LEN(F2)&lt;=60)</formula1>
      <formula2>0</formula2>
    </dataValidation>
    <dataValidation allowBlank="false" error="Informe somente números, com 8, 12, 13 ou 14 dígitos." errorStyle="stop" errorTitle="EAN/GTIN inválido" operator="between" showDropDown="false" showErrorMessage="true" showInputMessage="false" sqref="G2:G201" type="custom">
      <formula1>OR(G2="",AND(OR(LEN(G2)=8,LEN(G2)=12,LEN(G2)=13,LEN(G2)=14),IFERROR(ISNUMBER(--G2),0)))</formula1>
      <formula2>0</formula2>
    </dataValidation>
    <dataValidation allowBlank="false" error="Selecione um tipo de produto disponível." errorStyle="stop" errorTitle="Tipo inválido" operator="between" showDropDown="false" showErrorMessage="true" showInputMessage="false" sqref="H2:H201" type="list">
      <formula1>Listas_Apoio!$C$2:$C$4</formula1>
      <formula2>0</formula2>
    </dataValidation>
    <dataValidation allowBlank="false" error="Use até 30 caracteres, sem espaços, e não repita o SKU da própria linha." errorStyle="stop" errorTitle="SKU pai inválido" operator="between" showDropDown="false" showErrorMessage="true" showInputMessage="false" sqref="I2:I201" type="custom">
      <formula1>OR(I2="",AND(LEN(I2)&lt;=30,TRIM(I2)=I2,ISERROR(SEARCH(" ",I2)),I2&lt;&gt;A2))</formula1>
      <formula2>0</formula2>
    </dataValidation>
    <dataValidation allowBlank="false" error="Selecione uma unidade de venda disponível." errorStyle="stop" errorTitle="Unidade inválida" operator="between" showDropDown="false" showErrorMessage="true" showInputMessage="false" sqref="J2:J201" type="list">
      <formula1>Listas_Apoio!$D$2:$D$10</formula1>
      <formula2>0</formula2>
    </dataValidation>
    <dataValidation allowBlank="false" error="Informe um valor entre zero e R$ 1.000.000,00." errorStyle="stop" errorTitle="Valor inválido" operator="between" showDropDown="false" showErrorMessage="true" showInputMessage="false" sqref="K2:L201" type="decimal">
      <formula1>0</formula1>
      <formula2>1000000</formula2>
    </dataValidation>
    <dataValidation allowBlank="false" error="Informe um valor entre 0,01 e 100.000." errorStyle="stop" errorTitle="Medida inválida" operator="between" showDropDown="false" showErrorMessage="true" showInputMessage="false" sqref="M2:P201" type="decimal">
      <formula1>0.01</formula1>
      <formula2>100000</formula2>
    </dataValidation>
    <dataValidation allowBlank="false" error="Informe um número inteiro entre zero e 999.999." errorStyle="stop" errorTitle="Estoque inválido" operator="between" showDropDown="false" showErrorMessage="true" showInputMessage="false" sqref="Q2:Q201" type="whole">
      <formula1>0</formula1>
      <formula2>999999</formula2>
    </dataValidation>
    <dataValidation allowBlank="false" error="Informe um número inteiro entre zero e 30 dias." errorStyle="stop" errorTitle="Prazo inválido" operator="between" showDropDown="false" showErrorMessage="true" showInputMessage="false" sqref="R2:R201" type="whole">
      <formula1>0</formula1>
      <formula2>30</formula2>
    </dataValidation>
    <dataValidation allowBlank="false" error="Selecione um canal disponível na lista." errorStyle="stop" errorTitle="Canal inválido" operator="between" showDropDown="false" showErrorMessage="true" showInputMessage="false" sqref="S2:S201" type="list">
      <formula1>Listas_Apoio!$E$2:$E$101</formula1>
      <formula2>0</formula2>
    </dataValidation>
    <dataValidation allowBlank="false" error="Selecione um status de cadastro disponível." errorStyle="stop" errorTitle="Status inválido" operator="between" showDropDown="false" showErrorMessage="true" showInputMessage="false" sqref="T2:T201" type="list">
      <formula1>Listas_Apoio!$F$2:$F$4</formula1>
      <formula2>0</formula2>
    </dataValidation>
    <dataValidation allowBlank="false" error="Selecione um status de imagem disponível." errorStyle="stop" errorTitle="Status inválido" operator="between" showDropDown="false" showErrorMessage="true" showInputMessage="false" sqref="U2:U201" type="list">
      <formula1>Listas_Apoio!$G$2:$G$4</formula1>
      <formula2>0</formula2>
    </dataValidation>
    <dataValidation allowBlank="false" error="Use uma data válida no formato dd/mm/aaaa, sem data futura." errorStyle="stop" errorTitle="Data inválida" operator="between" showDropDown="false" showErrorMessage="true" showInputMessage="false" sqref="V2:V201" type="custom">
      <formula1>OR(V2="",AND(ISNUMBER(V2),V2&gt;=DATE(Listas_Apoio!$J$4,1,1),V2&lt;=TODAY()))</formula1>
      <formula2>0</formula2>
    </dataValidation>
    <dataValidation allowBlank="false" error="Use uma data válida no formato dd/mm/aaaa, sem data futura." errorStyle="stop" errorTitle="Data inválida" operator="between" showDropDown="false" showErrorMessage="true" showInputMessage="false" sqref="W2:W201" type="custom">
      <formula1>OR(W2="",AND(ISNUMBER(W2),W2&gt;=DATE(Listas_Apoio!$J$4,1,1),W2&lt;=TODAY(),OR(V2="",W2&gt;=V2)))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7619D67-AF24-48EF-AEFB-29E859A8BB7F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2D6A57"/>
              <x14:axisColor rgb="FF000000"/>
            </x14:dataBar>
          </x14:cfRule>
          <xm:sqref>Z2:Z201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6A57"/>
    <pageSetUpPr fitToPage="false"/>
  </sheetPr>
  <dimension ref="A1:J101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31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23"/>
    <col collapsed="false" customWidth="true" hidden="false" outlineLevel="0" max="6" min="6" style="0" width="22"/>
    <col collapsed="false" customWidth="true" hidden="false" outlineLevel="0" max="7" min="7" style="0" width="20"/>
    <col collapsed="false" customWidth="true" hidden="false" outlineLevel="0" max="8" min="8" style="0" width="4"/>
    <col collapsed="false" customWidth="true" hidden="false" outlineLevel="0" max="9" min="9" style="0" width="30"/>
    <col collapsed="false" customWidth="true" hidden="false" outlineLevel="0" max="10" min="10" style="0" width="18"/>
  </cols>
  <sheetData>
    <row r="1" customFormat="false" ht="33.75" hidden="false" customHeight="true" outlineLevel="0" collapsed="false">
      <c r="A1" s="14" t="s">
        <v>128</v>
      </c>
      <c r="B1" s="14" t="s">
        <v>129</v>
      </c>
      <c r="C1" s="14" t="s">
        <v>130</v>
      </c>
      <c r="D1" s="14" t="s">
        <v>131</v>
      </c>
      <c r="E1" s="14" t="s">
        <v>132</v>
      </c>
      <c r="F1" s="14" t="s">
        <v>10</v>
      </c>
      <c r="G1" s="14" t="s">
        <v>50</v>
      </c>
      <c r="I1" s="26" t="s">
        <v>133</v>
      </c>
      <c r="J1" s="26" t="s">
        <v>134</v>
      </c>
    </row>
    <row r="2" customFormat="false" ht="15" hidden="false" customHeight="false" outlineLevel="0" collapsed="false">
      <c r="A2" s="16" t="s">
        <v>60</v>
      </c>
      <c r="B2" s="16" t="s">
        <v>62</v>
      </c>
      <c r="C2" s="27" t="s">
        <v>65</v>
      </c>
      <c r="D2" s="27" t="s">
        <v>66</v>
      </c>
      <c r="E2" s="16" t="s">
        <v>67</v>
      </c>
      <c r="F2" s="27" t="s">
        <v>15</v>
      </c>
      <c r="G2" s="27" t="s">
        <v>109</v>
      </c>
      <c r="I2" s="28" t="s">
        <v>135</v>
      </c>
      <c r="J2" s="29" t="n">
        <v>180</v>
      </c>
    </row>
    <row r="3" customFormat="false" ht="15" hidden="false" customHeight="false" outlineLevel="0" collapsed="false">
      <c r="A3" s="16" t="s">
        <v>78</v>
      </c>
      <c r="B3" s="16" t="s">
        <v>72</v>
      </c>
      <c r="C3" s="30" t="s">
        <v>82</v>
      </c>
      <c r="D3" s="30" t="s">
        <v>127</v>
      </c>
      <c r="E3" s="16" t="s">
        <v>75</v>
      </c>
      <c r="F3" s="30" t="s">
        <v>13</v>
      </c>
      <c r="G3" s="30" t="s">
        <v>68</v>
      </c>
      <c r="I3" s="28" t="s">
        <v>136</v>
      </c>
      <c r="J3" s="31" t="n">
        <v>0.15</v>
      </c>
    </row>
    <row r="4" customFormat="false" ht="15" hidden="false" customHeight="false" outlineLevel="0" collapsed="false">
      <c r="A4" s="16" t="s">
        <v>112</v>
      </c>
      <c r="B4" s="16" t="s">
        <v>80</v>
      </c>
      <c r="C4" s="27" t="s">
        <v>88</v>
      </c>
      <c r="D4" s="27" t="s">
        <v>137</v>
      </c>
      <c r="E4" s="16" t="s">
        <v>101</v>
      </c>
      <c r="F4" s="27" t="s">
        <v>17</v>
      </c>
      <c r="G4" s="27" t="s">
        <v>138</v>
      </c>
      <c r="I4" s="28" t="s">
        <v>139</v>
      </c>
      <c r="J4" s="29" t="n">
        <v>2020</v>
      </c>
    </row>
    <row r="5" customFormat="false" ht="15" hidden="false" customHeight="false" outlineLevel="0" collapsed="false">
      <c r="A5" s="16" t="s">
        <v>118</v>
      </c>
      <c r="B5" s="16" t="s">
        <v>98</v>
      </c>
      <c r="C5" s="30"/>
      <c r="D5" s="30" t="s">
        <v>140</v>
      </c>
      <c r="E5" s="16" t="s">
        <v>83</v>
      </c>
      <c r="F5" s="30"/>
      <c r="G5" s="30"/>
    </row>
    <row r="6" customFormat="false" ht="15" hidden="false" customHeight="false" outlineLevel="0" collapsed="false">
      <c r="A6" s="16" t="s">
        <v>104</v>
      </c>
      <c r="B6" s="16" t="s">
        <v>106</v>
      </c>
      <c r="C6" s="27"/>
      <c r="D6" s="27" t="s">
        <v>141</v>
      </c>
      <c r="E6" s="16"/>
      <c r="F6" s="27"/>
      <c r="G6" s="27"/>
    </row>
    <row r="7" customFormat="false" ht="15" hidden="false" customHeight="false" outlineLevel="0" collapsed="false">
      <c r="A7" s="16" t="s">
        <v>96</v>
      </c>
      <c r="B7" s="16" t="s">
        <v>114</v>
      </c>
      <c r="C7" s="30"/>
      <c r="D7" s="30"/>
      <c r="E7" s="16"/>
      <c r="F7" s="30"/>
      <c r="G7" s="30"/>
    </row>
    <row r="8" customFormat="false" ht="15" hidden="false" customHeight="false" outlineLevel="0" collapsed="false">
      <c r="A8" s="16" t="s">
        <v>142</v>
      </c>
      <c r="B8" s="16" t="s">
        <v>120</v>
      </c>
      <c r="C8" s="27"/>
      <c r="D8" s="27"/>
      <c r="E8" s="16"/>
      <c r="F8" s="27"/>
      <c r="G8" s="27"/>
    </row>
    <row r="9" customFormat="false" ht="15" hidden="false" customHeight="false" outlineLevel="0" collapsed="false">
      <c r="A9" s="16" t="s">
        <v>143</v>
      </c>
      <c r="B9" s="16" t="s">
        <v>144</v>
      </c>
      <c r="C9" s="30"/>
      <c r="D9" s="30"/>
      <c r="E9" s="16"/>
      <c r="F9" s="30"/>
      <c r="G9" s="30"/>
    </row>
    <row r="10" customFormat="false" ht="15" hidden="false" customHeight="false" outlineLevel="0" collapsed="false">
      <c r="A10" s="16"/>
      <c r="B10" s="16" t="s">
        <v>145</v>
      </c>
      <c r="C10" s="27"/>
      <c r="D10" s="27"/>
      <c r="E10" s="16"/>
      <c r="F10" s="27"/>
      <c r="G10" s="27"/>
    </row>
    <row r="11" customFormat="false" ht="15" hidden="false" customHeight="false" outlineLevel="0" collapsed="false">
      <c r="A11" s="16"/>
      <c r="B11" s="16" t="s">
        <v>146</v>
      </c>
      <c r="C11" s="30"/>
      <c r="D11" s="30"/>
      <c r="E11" s="16"/>
      <c r="F11" s="30"/>
      <c r="G11" s="30"/>
    </row>
    <row r="12" customFormat="false" ht="15" hidden="false" customHeight="false" outlineLevel="0" collapsed="false">
      <c r="A12" s="16"/>
      <c r="B12" s="16"/>
      <c r="C12" s="27"/>
      <c r="D12" s="27"/>
      <c r="E12" s="16"/>
      <c r="F12" s="27"/>
      <c r="G12" s="27"/>
    </row>
    <row r="13" customFormat="false" ht="15" hidden="false" customHeight="false" outlineLevel="0" collapsed="false">
      <c r="A13" s="16"/>
      <c r="B13" s="16"/>
      <c r="C13" s="30"/>
      <c r="D13" s="30"/>
      <c r="E13" s="16"/>
      <c r="F13" s="30"/>
      <c r="G13" s="30"/>
    </row>
    <row r="14" customFormat="false" ht="15" hidden="false" customHeight="false" outlineLevel="0" collapsed="false">
      <c r="A14" s="16"/>
      <c r="B14" s="16"/>
      <c r="C14" s="27"/>
      <c r="D14" s="27"/>
      <c r="E14" s="16"/>
      <c r="F14" s="27"/>
      <c r="G14" s="27"/>
    </row>
    <row r="15" customFormat="false" ht="15" hidden="false" customHeight="false" outlineLevel="0" collapsed="false">
      <c r="A15" s="16"/>
      <c r="B15" s="16"/>
      <c r="C15" s="30"/>
      <c r="D15" s="30"/>
      <c r="E15" s="16"/>
      <c r="F15" s="30"/>
      <c r="G15" s="30"/>
    </row>
    <row r="16" customFormat="false" ht="15" hidden="false" customHeight="false" outlineLevel="0" collapsed="false">
      <c r="A16" s="16"/>
      <c r="B16" s="16"/>
      <c r="C16" s="27"/>
      <c r="D16" s="27"/>
      <c r="E16" s="16"/>
      <c r="F16" s="27"/>
      <c r="G16" s="27"/>
    </row>
    <row r="17" customFormat="false" ht="15" hidden="false" customHeight="false" outlineLevel="0" collapsed="false">
      <c r="A17" s="16"/>
      <c r="B17" s="16"/>
      <c r="C17" s="30"/>
      <c r="D17" s="30"/>
      <c r="E17" s="16"/>
      <c r="F17" s="30"/>
      <c r="G17" s="30"/>
    </row>
    <row r="18" customFormat="false" ht="15" hidden="false" customHeight="false" outlineLevel="0" collapsed="false">
      <c r="A18" s="16"/>
      <c r="B18" s="16"/>
      <c r="C18" s="27"/>
      <c r="D18" s="27"/>
      <c r="E18" s="16"/>
      <c r="F18" s="27"/>
      <c r="G18" s="27"/>
    </row>
    <row r="19" customFormat="false" ht="15" hidden="false" customHeight="false" outlineLevel="0" collapsed="false">
      <c r="A19" s="16"/>
      <c r="B19" s="16"/>
      <c r="C19" s="30"/>
      <c r="D19" s="30"/>
      <c r="E19" s="16"/>
      <c r="F19" s="30"/>
      <c r="G19" s="30"/>
    </row>
    <row r="20" customFormat="false" ht="15" hidden="false" customHeight="false" outlineLevel="0" collapsed="false">
      <c r="A20" s="16"/>
      <c r="B20" s="16"/>
      <c r="C20" s="27"/>
      <c r="D20" s="27"/>
      <c r="E20" s="16"/>
      <c r="F20" s="27"/>
      <c r="G20" s="27"/>
    </row>
    <row r="21" customFormat="false" ht="15" hidden="false" customHeight="false" outlineLevel="0" collapsed="false">
      <c r="A21" s="16"/>
      <c r="B21" s="16"/>
      <c r="C21" s="30"/>
      <c r="D21" s="30"/>
      <c r="E21" s="16"/>
      <c r="F21" s="30"/>
      <c r="G21" s="30"/>
    </row>
    <row r="22" customFormat="false" ht="15" hidden="false" customHeight="false" outlineLevel="0" collapsed="false">
      <c r="A22" s="16"/>
      <c r="B22" s="16"/>
      <c r="C22" s="27"/>
      <c r="D22" s="27"/>
      <c r="E22" s="16"/>
      <c r="F22" s="27"/>
      <c r="G22" s="27"/>
    </row>
    <row r="23" customFormat="false" ht="15" hidden="false" customHeight="false" outlineLevel="0" collapsed="false">
      <c r="A23" s="16"/>
      <c r="B23" s="16"/>
      <c r="C23" s="30"/>
      <c r="D23" s="30"/>
      <c r="E23" s="16"/>
      <c r="F23" s="30"/>
      <c r="G23" s="30"/>
    </row>
    <row r="24" customFormat="false" ht="15" hidden="false" customHeight="false" outlineLevel="0" collapsed="false">
      <c r="A24" s="16"/>
      <c r="B24" s="16"/>
      <c r="C24" s="27"/>
      <c r="D24" s="27"/>
      <c r="E24" s="16"/>
      <c r="F24" s="27"/>
      <c r="G24" s="27"/>
    </row>
    <row r="25" customFormat="false" ht="15" hidden="false" customHeight="false" outlineLevel="0" collapsed="false">
      <c r="A25" s="16"/>
      <c r="B25" s="16"/>
      <c r="C25" s="30"/>
      <c r="D25" s="30"/>
      <c r="E25" s="16"/>
      <c r="F25" s="30"/>
      <c r="G25" s="30"/>
    </row>
    <row r="26" customFormat="false" ht="15" hidden="false" customHeight="false" outlineLevel="0" collapsed="false">
      <c r="A26" s="16"/>
      <c r="B26" s="16"/>
      <c r="C26" s="27"/>
      <c r="D26" s="27"/>
      <c r="E26" s="16"/>
      <c r="F26" s="27"/>
      <c r="G26" s="27"/>
    </row>
    <row r="27" customFormat="false" ht="15" hidden="false" customHeight="false" outlineLevel="0" collapsed="false">
      <c r="A27" s="16"/>
      <c r="B27" s="16"/>
      <c r="C27" s="30"/>
      <c r="D27" s="30"/>
      <c r="E27" s="16"/>
      <c r="F27" s="30"/>
      <c r="G27" s="30"/>
    </row>
    <row r="28" customFormat="false" ht="15" hidden="false" customHeight="false" outlineLevel="0" collapsed="false">
      <c r="A28" s="16"/>
      <c r="B28" s="16"/>
      <c r="C28" s="27"/>
      <c r="D28" s="27"/>
      <c r="E28" s="16"/>
      <c r="F28" s="27"/>
      <c r="G28" s="27"/>
    </row>
    <row r="29" customFormat="false" ht="15" hidden="false" customHeight="false" outlineLevel="0" collapsed="false">
      <c r="A29" s="16"/>
      <c r="B29" s="16"/>
      <c r="C29" s="30"/>
      <c r="D29" s="30"/>
      <c r="E29" s="16"/>
      <c r="F29" s="30"/>
      <c r="G29" s="30"/>
    </row>
    <row r="30" customFormat="false" ht="15" hidden="false" customHeight="false" outlineLevel="0" collapsed="false">
      <c r="A30" s="16"/>
      <c r="B30" s="16"/>
      <c r="C30" s="27"/>
      <c r="D30" s="27"/>
      <c r="E30" s="16"/>
      <c r="F30" s="27"/>
      <c r="G30" s="27"/>
    </row>
    <row r="31" customFormat="false" ht="15" hidden="false" customHeight="false" outlineLevel="0" collapsed="false">
      <c r="A31" s="16"/>
      <c r="B31" s="16"/>
      <c r="C31" s="30"/>
      <c r="D31" s="30"/>
      <c r="E31" s="16"/>
      <c r="F31" s="30"/>
      <c r="G31" s="30"/>
    </row>
    <row r="32" customFormat="false" ht="15" hidden="false" customHeight="false" outlineLevel="0" collapsed="false">
      <c r="A32" s="16"/>
      <c r="B32" s="16"/>
      <c r="C32" s="27"/>
      <c r="D32" s="27"/>
      <c r="E32" s="16"/>
      <c r="F32" s="27"/>
      <c r="G32" s="27"/>
    </row>
    <row r="33" customFormat="false" ht="15" hidden="false" customHeight="false" outlineLevel="0" collapsed="false">
      <c r="A33" s="16"/>
      <c r="B33" s="16"/>
      <c r="C33" s="30"/>
      <c r="D33" s="30"/>
      <c r="E33" s="16"/>
      <c r="F33" s="30"/>
      <c r="G33" s="30"/>
    </row>
    <row r="34" customFormat="false" ht="15" hidden="false" customHeight="false" outlineLevel="0" collapsed="false">
      <c r="A34" s="16"/>
      <c r="B34" s="16"/>
      <c r="C34" s="27"/>
      <c r="D34" s="27"/>
      <c r="E34" s="16"/>
      <c r="F34" s="27"/>
      <c r="G34" s="27"/>
    </row>
    <row r="35" customFormat="false" ht="15" hidden="false" customHeight="false" outlineLevel="0" collapsed="false">
      <c r="A35" s="16"/>
      <c r="B35" s="16"/>
      <c r="C35" s="30"/>
      <c r="D35" s="30"/>
      <c r="E35" s="16"/>
      <c r="F35" s="30"/>
      <c r="G35" s="30"/>
    </row>
    <row r="36" customFormat="false" ht="15" hidden="false" customHeight="false" outlineLevel="0" collapsed="false">
      <c r="A36" s="16"/>
      <c r="B36" s="16"/>
      <c r="C36" s="27"/>
      <c r="D36" s="27"/>
      <c r="E36" s="16"/>
      <c r="F36" s="27"/>
      <c r="G36" s="27"/>
    </row>
    <row r="37" customFormat="false" ht="15" hidden="false" customHeight="false" outlineLevel="0" collapsed="false">
      <c r="A37" s="16"/>
      <c r="B37" s="16"/>
      <c r="C37" s="30"/>
      <c r="D37" s="30"/>
      <c r="E37" s="16"/>
      <c r="F37" s="30"/>
      <c r="G37" s="30"/>
    </row>
    <row r="38" customFormat="false" ht="15" hidden="false" customHeight="false" outlineLevel="0" collapsed="false">
      <c r="A38" s="16"/>
      <c r="B38" s="16"/>
      <c r="C38" s="27"/>
      <c r="D38" s="27"/>
      <c r="E38" s="16"/>
      <c r="F38" s="27"/>
      <c r="G38" s="27"/>
    </row>
    <row r="39" customFormat="false" ht="15" hidden="false" customHeight="false" outlineLevel="0" collapsed="false">
      <c r="A39" s="16"/>
      <c r="B39" s="16"/>
      <c r="C39" s="30"/>
      <c r="D39" s="30"/>
      <c r="E39" s="16"/>
      <c r="F39" s="30"/>
      <c r="G39" s="30"/>
    </row>
    <row r="40" customFormat="false" ht="15" hidden="false" customHeight="false" outlineLevel="0" collapsed="false">
      <c r="A40" s="16"/>
      <c r="B40" s="16"/>
      <c r="C40" s="27"/>
      <c r="D40" s="27"/>
      <c r="E40" s="16"/>
      <c r="F40" s="27"/>
      <c r="G40" s="27"/>
    </row>
    <row r="41" customFormat="false" ht="15" hidden="false" customHeight="false" outlineLevel="0" collapsed="false">
      <c r="A41" s="16"/>
      <c r="B41" s="16"/>
      <c r="C41" s="30"/>
      <c r="D41" s="30"/>
      <c r="E41" s="16"/>
      <c r="F41" s="30"/>
      <c r="G41" s="30"/>
    </row>
    <row r="42" customFormat="false" ht="15" hidden="false" customHeight="false" outlineLevel="0" collapsed="false">
      <c r="A42" s="16"/>
      <c r="B42" s="16"/>
      <c r="C42" s="27"/>
      <c r="D42" s="27"/>
      <c r="E42" s="16"/>
      <c r="F42" s="27"/>
      <c r="G42" s="27"/>
    </row>
    <row r="43" customFormat="false" ht="15" hidden="false" customHeight="false" outlineLevel="0" collapsed="false">
      <c r="A43" s="16"/>
      <c r="B43" s="16"/>
      <c r="C43" s="30"/>
      <c r="D43" s="30"/>
      <c r="E43" s="16"/>
      <c r="F43" s="30"/>
      <c r="G43" s="30"/>
    </row>
    <row r="44" customFormat="false" ht="15" hidden="false" customHeight="false" outlineLevel="0" collapsed="false">
      <c r="A44" s="16"/>
      <c r="B44" s="16"/>
      <c r="C44" s="27"/>
      <c r="D44" s="27"/>
      <c r="E44" s="16"/>
      <c r="F44" s="27"/>
      <c r="G44" s="27"/>
    </row>
    <row r="45" customFormat="false" ht="15" hidden="false" customHeight="false" outlineLevel="0" collapsed="false">
      <c r="A45" s="16"/>
      <c r="B45" s="16"/>
      <c r="C45" s="30"/>
      <c r="D45" s="30"/>
      <c r="E45" s="16"/>
      <c r="F45" s="30"/>
      <c r="G45" s="30"/>
    </row>
    <row r="46" customFormat="false" ht="15" hidden="false" customHeight="false" outlineLevel="0" collapsed="false">
      <c r="A46" s="16"/>
      <c r="B46" s="16"/>
      <c r="C46" s="27"/>
      <c r="D46" s="27"/>
      <c r="E46" s="16"/>
      <c r="F46" s="27"/>
      <c r="G46" s="27"/>
    </row>
    <row r="47" customFormat="false" ht="15" hidden="false" customHeight="false" outlineLevel="0" collapsed="false">
      <c r="A47" s="16"/>
      <c r="B47" s="16"/>
      <c r="C47" s="30"/>
      <c r="D47" s="30"/>
      <c r="E47" s="16"/>
      <c r="F47" s="30"/>
      <c r="G47" s="30"/>
    </row>
    <row r="48" customFormat="false" ht="15" hidden="false" customHeight="false" outlineLevel="0" collapsed="false">
      <c r="A48" s="16"/>
      <c r="B48" s="16"/>
      <c r="C48" s="27"/>
      <c r="D48" s="27"/>
      <c r="E48" s="16"/>
      <c r="F48" s="27"/>
      <c r="G48" s="27"/>
    </row>
    <row r="49" customFormat="false" ht="15" hidden="false" customHeight="false" outlineLevel="0" collapsed="false">
      <c r="A49" s="16"/>
      <c r="B49" s="16"/>
      <c r="C49" s="30"/>
      <c r="D49" s="30"/>
      <c r="E49" s="16"/>
      <c r="F49" s="30"/>
      <c r="G49" s="30"/>
    </row>
    <row r="50" customFormat="false" ht="15" hidden="false" customHeight="false" outlineLevel="0" collapsed="false">
      <c r="A50" s="16"/>
      <c r="B50" s="16"/>
      <c r="C50" s="27"/>
      <c r="D50" s="27"/>
      <c r="E50" s="16"/>
      <c r="F50" s="27"/>
      <c r="G50" s="27"/>
    </row>
    <row r="51" customFormat="false" ht="15" hidden="false" customHeight="false" outlineLevel="0" collapsed="false">
      <c r="A51" s="16"/>
      <c r="B51" s="16"/>
      <c r="C51" s="30"/>
      <c r="D51" s="30"/>
      <c r="E51" s="16"/>
      <c r="F51" s="30"/>
      <c r="G51" s="30"/>
    </row>
    <row r="52" customFormat="false" ht="15" hidden="false" customHeight="false" outlineLevel="0" collapsed="false">
      <c r="A52" s="16"/>
      <c r="B52" s="16"/>
      <c r="C52" s="27"/>
      <c r="D52" s="27"/>
      <c r="E52" s="16"/>
      <c r="F52" s="27"/>
      <c r="G52" s="27"/>
    </row>
    <row r="53" customFormat="false" ht="15" hidden="false" customHeight="false" outlineLevel="0" collapsed="false">
      <c r="A53" s="16"/>
      <c r="B53" s="16"/>
      <c r="C53" s="30"/>
      <c r="D53" s="30"/>
      <c r="E53" s="16"/>
      <c r="F53" s="30"/>
      <c r="G53" s="30"/>
    </row>
    <row r="54" customFormat="false" ht="15" hidden="false" customHeight="false" outlineLevel="0" collapsed="false">
      <c r="A54" s="16"/>
      <c r="B54" s="16"/>
      <c r="C54" s="27"/>
      <c r="D54" s="27"/>
      <c r="E54" s="16"/>
      <c r="F54" s="27"/>
      <c r="G54" s="27"/>
    </row>
    <row r="55" customFormat="false" ht="15" hidden="false" customHeight="false" outlineLevel="0" collapsed="false">
      <c r="A55" s="16"/>
      <c r="B55" s="16"/>
      <c r="C55" s="30"/>
      <c r="D55" s="30"/>
      <c r="E55" s="16"/>
      <c r="F55" s="30"/>
      <c r="G55" s="30"/>
    </row>
    <row r="56" customFormat="false" ht="15" hidden="false" customHeight="false" outlineLevel="0" collapsed="false">
      <c r="A56" s="16"/>
      <c r="B56" s="16"/>
      <c r="C56" s="27"/>
      <c r="D56" s="27"/>
      <c r="E56" s="16"/>
      <c r="F56" s="27"/>
      <c r="G56" s="27"/>
    </row>
    <row r="57" customFormat="false" ht="15" hidden="false" customHeight="false" outlineLevel="0" collapsed="false">
      <c r="A57" s="16"/>
      <c r="B57" s="16"/>
      <c r="C57" s="30"/>
      <c r="D57" s="30"/>
      <c r="E57" s="16"/>
      <c r="F57" s="30"/>
      <c r="G57" s="30"/>
    </row>
    <row r="58" customFormat="false" ht="15" hidden="false" customHeight="false" outlineLevel="0" collapsed="false">
      <c r="A58" s="16"/>
      <c r="B58" s="16"/>
      <c r="C58" s="27"/>
      <c r="D58" s="27"/>
      <c r="E58" s="16"/>
      <c r="F58" s="27"/>
      <c r="G58" s="27"/>
    </row>
    <row r="59" customFormat="false" ht="15" hidden="false" customHeight="false" outlineLevel="0" collapsed="false">
      <c r="A59" s="16"/>
      <c r="B59" s="16"/>
      <c r="C59" s="30"/>
      <c r="D59" s="30"/>
      <c r="E59" s="16"/>
      <c r="F59" s="30"/>
      <c r="G59" s="30"/>
    </row>
    <row r="60" customFormat="false" ht="15" hidden="false" customHeight="false" outlineLevel="0" collapsed="false">
      <c r="A60" s="16"/>
      <c r="B60" s="16"/>
      <c r="C60" s="27"/>
      <c r="D60" s="27"/>
      <c r="E60" s="16"/>
      <c r="F60" s="27"/>
      <c r="G60" s="27"/>
    </row>
    <row r="61" customFormat="false" ht="15" hidden="false" customHeight="false" outlineLevel="0" collapsed="false">
      <c r="A61" s="16"/>
      <c r="B61" s="16"/>
      <c r="C61" s="30"/>
      <c r="D61" s="30"/>
      <c r="E61" s="16"/>
      <c r="F61" s="30"/>
      <c r="G61" s="30"/>
    </row>
    <row r="62" customFormat="false" ht="15" hidden="false" customHeight="false" outlineLevel="0" collapsed="false">
      <c r="A62" s="16"/>
      <c r="B62" s="16"/>
      <c r="C62" s="27"/>
      <c r="D62" s="27"/>
      <c r="E62" s="16"/>
      <c r="F62" s="27"/>
      <c r="G62" s="27"/>
    </row>
    <row r="63" customFormat="false" ht="15" hidden="false" customHeight="false" outlineLevel="0" collapsed="false">
      <c r="A63" s="16"/>
      <c r="B63" s="16"/>
      <c r="C63" s="30"/>
      <c r="D63" s="30"/>
      <c r="E63" s="16"/>
      <c r="F63" s="30"/>
      <c r="G63" s="30"/>
    </row>
    <row r="64" customFormat="false" ht="15" hidden="false" customHeight="false" outlineLevel="0" collapsed="false">
      <c r="A64" s="16"/>
      <c r="B64" s="16"/>
      <c r="C64" s="27"/>
      <c r="D64" s="27"/>
      <c r="E64" s="16"/>
      <c r="F64" s="27"/>
      <c r="G64" s="27"/>
    </row>
    <row r="65" customFormat="false" ht="15" hidden="false" customHeight="false" outlineLevel="0" collapsed="false">
      <c r="A65" s="16"/>
      <c r="B65" s="16"/>
      <c r="C65" s="30"/>
      <c r="D65" s="30"/>
      <c r="E65" s="16"/>
      <c r="F65" s="30"/>
      <c r="G65" s="30"/>
    </row>
    <row r="66" customFormat="false" ht="15" hidden="false" customHeight="false" outlineLevel="0" collapsed="false">
      <c r="A66" s="16"/>
      <c r="B66" s="16"/>
      <c r="C66" s="27"/>
      <c r="D66" s="27"/>
      <c r="E66" s="16"/>
      <c r="F66" s="27"/>
      <c r="G66" s="27"/>
    </row>
    <row r="67" customFormat="false" ht="15" hidden="false" customHeight="false" outlineLevel="0" collapsed="false">
      <c r="A67" s="16"/>
      <c r="B67" s="16"/>
      <c r="C67" s="30"/>
      <c r="D67" s="30"/>
      <c r="E67" s="16"/>
      <c r="F67" s="30"/>
      <c r="G67" s="30"/>
    </row>
    <row r="68" customFormat="false" ht="15" hidden="false" customHeight="false" outlineLevel="0" collapsed="false">
      <c r="A68" s="16"/>
      <c r="B68" s="16"/>
      <c r="C68" s="27"/>
      <c r="D68" s="27"/>
      <c r="E68" s="16"/>
      <c r="F68" s="27"/>
      <c r="G68" s="27"/>
    </row>
    <row r="69" customFormat="false" ht="15" hidden="false" customHeight="false" outlineLevel="0" collapsed="false">
      <c r="A69" s="16"/>
      <c r="B69" s="16"/>
      <c r="C69" s="30"/>
      <c r="D69" s="30"/>
      <c r="E69" s="16"/>
      <c r="F69" s="30"/>
      <c r="G69" s="30"/>
    </row>
    <row r="70" customFormat="false" ht="15" hidden="false" customHeight="false" outlineLevel="0" collapsed="false">
      <c r="A70" s="16"/>
      <c r="B70" s="16"/>
      <c r="C70" s="27"/>
      <c r="D70" s="27"/>
      <c r="E70" s="16"/>
      <c r="F70" s="27"/>
      <c r="G70" s="27"/>
    </row>
    <row r="71" customFormat="false" ht="15" hidden="false" customHeight="false" outlineLevel="0" collapsed="false">
      <c r="A71" s="16"/>
      <c r="B71" s="16"/>
      <c r="C71" s="30"/>
      <c r="D71" s="30"/>
      <c r="E71" s="16"/>
      <c r="F71" s="30"/>
      <c r="G71" s="30"/>
    </row>
    <row r="72" customFormat="false" ht="15" hidden="false" customHeight="false" outlineLevel="0" collapsed="false">
      <c r="A72" s="16"/>
      <c r="B72" s="16"/>
      <c r="C72" s="27"/>
      <c r="D72" s="27"/>
      <c r="E72" s="16"/>
      <c r="F72" s="27"/>
      <c r="G72" s="27"/>
    </row>
    <row r="73" customFormat="false" ht="15" hidden="false" customHeight="false" outlineLevel="0" collapsed="false">
      <c r="A73" s="16"/>
      <c r="B73" s="16"/>
      <c r="C73" s="30"/>
      <c r="D73" s="30"/>
      <c r="E73" s="16"/>
      <c r="F73" s="30"/>
      <c r="G73" s="30"/>
    </row>
    <row r="74" customFormat="false" ht="15" hidden="false" customHeight="false" outlineLevel="0" collapsed="false">
      <c r="A74" s="16"/>
      <c r="B74" s="16"/>
      <c r="C74" s="27"/>
      <c r="D74" s="27"/>
      <c r="E74" s="16"/>
      <c r="F74" s="27"/>
      <c r="G74" s="27"/>
    </row>
    <row r="75" customFormat="false" ht="15" hidden="false" customHeight="false" outlineLevel="0" collapsed="false">
      <c r="A75" s="16"/>
      <c r="B75" s="16"/>
      <c r="C75" s="30"/>
      <c r="D75" s="30"/>
      <c r="E75" s="16"/>
      <c r="F75" s="30"/>
      <c r="G75" s="30"/>
    </row>
    <row r="76" customFormat="false" ht="15" hidden="false" customHeight="false" outlineLevel="0" collapsed="false">
      <c r="A76" s="16"/>
      <c r="B76" s="16"/>
      <c r="C76" s="27"/>
      <c r="D76" s="27"/>
      <c r="E76" s="16"/>
      <c r="F76" s="27"/>
      <c r="G76" s="27"/>
    </row>
    <row r="77" customFormat="false" ht="15" hidden="false" customHeight="false" outlineLevel="0" collapsed="false">
      <c r="A77" s="16"/>
      <c r="B77" s="16"/>
      <c r="C77" s="30"/>
      <c r="D77" s="30"/>
      <c r="E77" s="16"/>
      <c r="F77" s="30"/>
      <c r="G77" s="30"/>
    </row>
    <row r="78" customFormat="false" ht="15" hidden="false" customHeight="false" outlineLevel="0" collapsed="false">
      <c r="A78" s="16"/>
      <c r="B78" s="16"/>
      <c r="C78" s="27"/>
      <c r="D78" s="27"/>
      <c r="E78" s="16"/>
      <c r="F78" s="27"/>
      <c r="G78" s="27"/>
    </row>
    <row r="79" customFormat="false" ht="15" hidden="false" customHeight="false" outlineLevel="0" collapsed="false">
      <c r="A79" s="16"/>
      <c r="B79" s="16"/>
      <c r="C79" s="30"/>
      <c r="D79" s="30"/>
      <c r="E79" s="16"/>
      <c r="F79" s="30"/>
      <c r="G79" s="30"/>
    </row>
    <row r="80" customFormat="false" ht="15" hidden="false" customHeight="false" outlineLevel="0" collapsed="false">
      <c r="A80" s="16"/>
      <c r="B80" s="16"/>
      <c r="C80" s="27"/>
      <c r="D80" s="27"/>
      <c r="E80" s="16"/>
      <c r="F80" s="27"/>
      <c r="G80" s="27"/>
    </row>
    <row r="81" customFormat="false" ht="15" hidden="false" customHeight="false" outlineLevel="0" collapsed="false">
      <c r="A81" s="16"/>
      <c r="B81" s="16"/>
      <c r="C81" s="30"/>
      <c r="D81" s="30"/>
      <c r="E81" s="16"/>
      <c r="F81" s="30"/>
      <c r="G81" s="30"/>
    </row>
    <row r="82" customFormat="false" ht="15" hidden="false" customHeight="false" outlineLevel="0" collapsed="false">
      <c r="A82" s="16"/>
      <c r="B82" s="16"/>
      <c r="C82" s="27"/>
      <c r="D82" s="27"/>
      <c r="E82" s="16"/>
      <c r="F82" s="27"/>
      <c r="G82" s="27"/>
    </row>
    <row r="83" customFormat="false" ht="15" hidden="false" customHeight="false" outlineLevel="0" collapsed="false">
      <c r="A83" s="16"/>
      <c r="B83" s="16"/>
      <c r="C83" s="30"/>
      <c r="D83" s="30"/>
      <c r="E83" s="16"/>
      <c r="F83" s="30"/>
      <c r="G83" s="30"/>
    </row>
    <row r="84" customFormat="false" ht="15" hidden="false" customHeight="false" outlineLevel="0" collapsed="false">
      <c r="A84" s="16"/>
      <c r="B84" s="16"/>
      <c r="C84" s="27"/>
      <c r="D84" s="27"/>
      <c r="E84" s="16"/>
      <c r="F84" s="27"/>
      <c r="G84" s="27"/>
    </row>
    <row r="85" customFormat="false" ht="15" hidden="false" customHeight="false" outlineLevel="0" collapsed="false">
      <c r="A85" s="16"/>
      <c r="B85" s="16"/>
      <c r="C85" s="30"/>
      <c r="D85" s="30"/>
      <c r="E85" s="16"/>
      <c r="F85" s="30"/>
      <c r="G85" s="30"/>
    </row>
    <row r="86" customFormat="false" ht="15" hidden="false" customHeight="false" outlineLevel="0" collapsed="false">
      <c r="A86" s="16"/>
      <c r="B86" s="16"/>
      <c r="C86" s="27"/>
      <c r="D86" s="27"/>
      <c r="E86" s="16"/>
      <c r="F86" s="27"/>
      <c r="G86" s="27"/>
    </row>
    <row r="87" customFormat="false" ht="15" hidden="false" customHeight="false" outlineLevel="0" collapsed="false">
      <c r="A87" s="16"/>
      <c r="B87" s="16"/>
      <c r="C87" s="30"/>
      <c r="D87" s="30"/>
      <c r="E87" s="16"/>
      <c r="F87" s="30"/>
      <c r="G87" s="30"/>
    </row>
    <row r="88" customFormat="false" ht="15" hidden="false" customHeight="false" outlineLevel="0" collapsed="false">
      <c r="A88" s="16"/>
      <c r="B88" s="16"/>
      <c r="C88" s="27"/>
      <c r="D88" s="27"/>
      <c r="E88" s="16"/>
      <c r="F88" s="27"/>
      <c r="G88" s="27"/>
    </row>
    <row r="89" customFormat="false" ht="15" hidden="false" customHeight="false" outlineLevel="0" collapsed="false">
      <c r="A89" s="16"/>
      <c r="B89" s="16"/>
      <c r="C89" s="30"/>
      <c r="D89" s="30"/>
      <c r="E89" s="16"/>
      <c r="F89" s="30"/>
      <c r="G89" s="30"/>
    </row>
    <row r="90" customFormat="false" ht="15" hidden="false" customHeight="false" outlineLevel="0" collapsed="false">
      <c r="A90" s="16"/>
      <c r="B90" s="16"/>
      <c r="C90" s="27"/>
      <c r="D90" s="27"/>
      <c r="E90" s="16"/>
      <c r="F90" s="27"/>
      <c r="G90" s="27"/>
    </row>
    <row r="91" customFormat="false" ht="15" hidden="false" customHeight="false" outlineLevel="0" collapsed="false">
      <c r="A91" s="16"/>
      <c r="B91" s="16"/>
      <c r="C91" s="30"/>
      <c r="D91" s="30"/>
      <c r="E91" s="16"/>
      <c r="F91" s="30"/>
      <c r="G91" s="30"/>
    </row>
    <row r="92" customFormat="false" ht="15" hidden="false" customHeight="false" outlineLevel="0" collapsed="false">
      <c r="A92" s="16"/>
      <c r="B92" s="16"/>
      <c r="C92" s="27"/>
      <c r="D92" s="27"/>
      <c r="E92" s="16"/>
      <c r="F92" s="27"/>
      <c r="G92" s="27"/>
    </row>
    <row r="93" customFormat="false" ht="15" hidden="false" customHeight="false" outlineLevel="0" collapsed="false">
      <c r="A93" s="16"/>
      <c r="B93" s="16"/>
      <c r="C93" s="30"/>
      <c r="D93" s="30"/>
      <c r="E93" s="16"/>
      <c r="F93" s="30"/>
      <c r="G93" s="30"/>
    </row>
    <row r="94" customFormat="false" ht="15" hidden="false" customHeight="false" outlineLevel="0" collapsed="false">
      <c r="A94" s="16"/>
      <c r="B94" s="16"/>
      <c r="C94" s="27"/>
      <c r="D94" s="27"/>
      <c r="E94" s="16"/>
      <c r="F94" s="27"/>
      <c r="G94" s="27"/>
    </row>
    <row r="95" customFormat="false" ht="15" hidden="false" customHeight="false" outlineLevel="0" collapsed="false">
      <c r="A95" s="16"/>
      <c r="B95" s="16"/>
      <c r="C95" s="30"/>
      <c r="D95" s="30"/>
      <c r="E95" s="16"/>
      <c r="F95" s="30"/>
      <c r="G95" s="30"/>
    </row>
    <row r="96" customFormat="false" ht="15" hidden="false" customHeight="false" outlineLevel="0" collapsed="false">
      <c r="A96" s="16"/>
      <c r="B96" s="16"/>
      <c r="C96" s="27"/>
      <c r="D96" s="27"/>
      <c r="E96" s="16"/>
      <c r="F96" s="27"/>
      <c r="G96" s="27"/>
    </row>
    <row r="97" customFormat="false" ht="15" hidden="false" customHeight="false" outlineLevel="0" collapsed="false">
      <c r="A97" s="16"/>
      <c r="B97" s="16"/>
      <c r="C97" s="30"/>
      <c r="D97" s="30"/>
      <c r="E97" s="16"/>
      <c r="F97" s="30"/>
      <c r="G97" s="30"/>
    </row>
    <row r="98" customFormat="false" ht="15" hidden="false" customHeight="false" outlineLevel="0" collapsed="false">
      <c r="A98" s="16"/>
      <c r="B98" s="16"/>
      <c r="C98" s="27"/>
      <c r="D98" s="27"/>
      <c r="E98" s="16"/>
      <c r="F98" s="27"/>
      <c r="G98" s="27"/>
    </row>
    <row r="99" customFormat="false" ht="15" hidden="false" customHeight="false" outlineLevel="0" collapsed="false">
      <c r="A99" s="16"/>
      <c r="B99" s="16"/>
      <c r="C99" s="30"/>
      <c r="D99" s="30"/>
      <c r="E99" s="16"/>
      <c r="F99" s="30"/>
      <c r="G99" s="30"/>
    </row>
    <row r="100" customFormat="false" ht="15" hidden="false" customHeight="false" outlineLevel="0" collapsed="false">
      <c r="A100" s="16"/>
      <c r="B100" s="16"/>
      <c r="C100" s="27"/>
      <c r="D100" s="27"/>
      <c r="E100" s="16"/>
      <c r="F100" s="27"/>
      <c r="G100" s="27"/>
    </row>
    <row r="101" customFormat="false" ht="15" hidden="false" customHeight="false" outlineLevel="0" collapsed="false">
      <c r="A101" s="16"/>
      <c r="B101" s="16"/>
      <c r="C101" s="30"/>
      <c r="D101" s="30"/>
      <c r="E101" s="16"/>
      <c r="F101" s="30"/>
      <c r="G101" s="30"/>
    </row>
  </sheetData>
  <autoFilter ref="A1:G101"/>
  <dataValidations count="3">
    <dataValidation allowBlank="false" error="Informe um número inteiro entre 30 e 730 dias." errorStyle="stop" errorTitle="Limite inválido" operator="between" showDropDown="false" showErrorMessage="true" showInputMessage="false" sqref="J2" type="whole">
      <formula1>30</formula1>
      <formula2>730</formula2>
    </dataValidation>
    <dataValidation allowBlank="false" error="Informe uma margem entre 0% e 100%." errorStyle="stop" errorTitle="Margem inválida" operator="between" showDropDown="false" showErrorMessage="true" showInputMessage="false" sqref="J3" type="decimal">
      <formula1>0</formula1>
      <formula2>1</formula2>
    </dataValidation>
    <dataValidation allowBlank="false" error="Informe um ano inteiro entre 2000 e 2026." errorStyle="stop" errorTitle="Ano inválido" operator="between" showDropDown="false" showErrorMessage="true" showInputMessage="false" sqref="J4" type="whole">
      <formula1>2000</formula1>
      <formula2>2026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B857A"/>
    <pageSetUpPr fitToPage="fals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2"/>
    <col collapsed="false" customWidth="true" hidden="false" outlineLevel="0" max="8" min="2" style="0" width="4"/>
  </cols>
  <sheetData>
    <row r="1" customFormat="false" ht="31.5" hidden="false" customHeight="true" outlineLevel="0" collapsed="false">
      <c r="A1" s="1" t="s">
        <v>147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32"/>
      <c r="B2" s="32"/>
      <c r="C2" s="32"/>
      <c r="D2" s="32"/>
      <c r="E2" s="32"/>
      <c r="F2" s="32"/>
      <c r="G2" s="32"/>
      <c r="H2" s="32"/>
    </row>
    <row r="3" customFormat="false" ht="24" hidden="false" customHeight="true" outlineLevel="0" collapsed="false">
      <c r="A3" s="33" t="s">
        <v>148</v>
      </c>
      <c r="B3" s="32"/>
      <c r="C3" s="32"/>
      <c r="D3" s="32"/>
      <c r="E3" s="32"/>
      <c r="F3" s="32"/>
      <c r="G3" s="32"/>
      <c r="H3" s="32"/>
    </row>
    <row r="4" customFormat="false" ht="30.75" hidden="false" customHeight="true" outlineLevel="0" collapsed="false">
      <c r="A4" s="32" t="s">
        <v>149</v>
      </c>
      <c r="B4" s="32"/>
      <c r="C4" s="32"/>
      <c r="D4" s="32"/>
      <c r="E4" s="32"/>
      <c r="F4" s="32"/>
      <c r="G4" s="32"/>
      <c r="H4" s="32"/>
    </row>
    <row r="5" customFormat="false" ht="15" hidden="false" customHeight="false" outlineLevel="0" collapsed="false">
      <c r="A5" s="32"/>
      <c r="B5" s="32"/>
      <c r="C5" s="32"/>
      <c r="D5" s="32"/>
      <c r="E5" s="32"/>
      <c r="F5" s="32"/>
      <c r="G5" s="32"/>
      <c r="H5" s="32"/>
    </row>
    <row r="6" customFormat="false" ht="24" hidden="false" customHeight="true" outlineLevel="0" collapsed="false">
      <c r="A6" s="33" t="s">
        <v>150</v>
      </c>
      <c r="B6" s="32"/>
      <c r="C6" s="32"/>
      <c r="D6" s="32"/>
      <c r="E6" s="32"/>
      <c r="F6" s="32"/>
      <c r="G6" s="32"/>
      <c r="H6" s="32"/>
    </row>
    <row r="7" customFormat="false" ht="22.5" hidden="false" customHeight="true" outlineLevel="0" collapsed="false">
      <c r="A7" s="32" t="s">
        <v>151</v>
      </c>
      <c r="B7" s="32"/>
      <c r="C7" s="32"/>
      <c r="D7" s="32"/>
      <c r="E7" s="32"/>
      <c r="F7" s="32"/>
      <c r="G7" s="32"/>
      <c r="H7" s="32"/>
    </row>
    <row r="8" customFormat="false" ht="22.5" hidden="false" customHeight="true" outlineLevel="0" collapsed="false">
      <c r="A8" s="32" t="s">
        <v>152</v>
      </c>
      <c r="B8" s="32"/>
      <c r="C8" s="32"/>
      <c r="D8" s="32"/>
      <c r="E8" s="32"/>
      <c r="F8" s="32"/>
      <c r="G8" s="32"/>
      <c r="H8" s="32"/>
    </row>
    <row r="9" customFormat="false" ht="22.5" hidden="false" customHeight="true" outlineLevel="0" collapsed="false">
      <c r="A9" s="32" t="s">
        <v>153</v>
      </c>
      <c r="B9" s="32"/>
      <c r="C9" s="32"/>
      <c r="D9" s="32"/>
      <c r="E9" s="32"/>
      <c r="F9" s="32"/>
      <c r="G9" s="32"/>
      <c r="H9" s="32"/>
    </row>
    <row r="10" customFormat="false" ht="22.5" hidden="false" customHeight="true" outlineLevel="0" collapsed="false">
      <c r="A10" s="32" t="s">
        <v>154</v>
      </c>
      <c r="B10" s="32"/>
      <c r="C10" s="32"/>
      <c r="D10" s="32"/>
      <c r="E10" s="32"/>
      <c r="F10" s="32"/>
      <c r="G10" s="32"/>
      <c r="H10" s="32"/>
    </row>
    <row r="11" customFormat="false" ht="22.5" hidden="false" customHeight="true" outlineLevel="0" collapsed="false">
      <c r="A11" s="32" t="s">
        <v>155</v>
      </c>
      <c r="B11" s="32"/>
      <c r="C11" s="32"/>
      <c r="D11" s="32"/>
      <c r="E11" s="32"/>
      <c r="F11" s="32"/>
      <c r="G11" s="32"/>
      <c r="H11" s="32"/>
    </row>
    <row r="12" customFormat="false" ht="22.5" hidden="false" customHeight="true" outlineLevel="0" collapsed="false">
      <c r="A12" s="32" t="s">
        <v>156</v>
      </c>
      <c r="B12" s="32"/>
      <c r="C12" s="32"/>
      <c r="D12" s="32"/>
      <c r="E12" s="32"/>
      <c r="F12" s="32"/>
      <c r="G12" s="32"/>
      <c r="H12" s="32"/>
    </row>
    <row r="13" customFormat="false" ht="22.5" hidden="false" customHeight="true" outlineLevel="0" collapsed="false">
      <c r="A13" s="32" t="s">
        <v>157</v>
      </c>
      <c r="B13" s="32"/>
      <c r="C13" s="32"/>
      <c r="D13" s="32"/>
      <c r="E13" s="32"/>
      <c r="F13" s="32"/>
      <c r="G13" s="32"/>
      <c r="H13" s="32"/>
    </row>
    <row r="14" customFormat="false" ht="22.5" hidden="false" customHeight="true" outlineLevel="0" collapsed="false">
      <c r="A14" s="32" t="s">
        <v>158</v>
      </c>
      <c r="B14" s="32"/>
      <c r="C14" s="32"/>
      <c r="D14" s="32"/>
      <c r="E14" s="32"/>
      <c r="F14" s="32"/>
      <c r="G14" s="32"/>
      <c r="H14" s="32"/>
    </row>
    <row r="15" customFormat="false" ht="15" hidden="false" customHeight="false" outlineLevel="0" collapsed="false">
      <c r="A15" s="32"/>
      <c r="B15" s="32"/>
      <c r="C15" s="32"/>
      <c r="D15" s="32"/>
      <c r="E15" s="32"/>
      <c r="F15" s="32"/>
      <c r="G15" s="32"/>
      <c r="H15" s="32"/>
    </row>
    <row r="16" customFormat="false" ht="24" hidden="false" customHeight="true" outlineLevel="0" collapsed="false">
      <c r="A16" s="33" t="s">
        <v>159</v>
      </c>
      <c r="B16" s="32"/>
      <c r="C16" s="32"/>
      <c r="D16" s="32"/>
      <c r="E16" s="32"/>
      <c r="F16" s="32"/>
      <c r="G16" s="32"/>
      <c r="H16" s="32"/>
    </row>
    <row r="17" customFormat="false" ht="22.5" hidden="false" customHeight="true" outlineLevel="0" collapsed="false">
      <c r="A17" s="32" t="s">
        <v>160</v>
      </c>
      <c r="B17" s="32"/>
      <c r="C17" s="32"/>
      <c r="D17" s="32"/>
      <c r="E17" s="32"/>
      <c r="F17" s="32"/>
      <c r="G17" s="32"/>
      <c r="H17" s="32"/>
    </row>
    <row r="18" customFormat="false" ht="22.5" hidden="false" customHeight="true" outlineLevel="0" collapsed="false">
      <c r="A18" s="32" t="s">
        <v>161</v>
      </c>
      <c r="B18" s="32"/>
      <c r="C18" s="32"/>
      <c r="D18" s="32"/>
      <c r="E18" s="32"/>
      <c r="F18" s="32"/>
      <c r="G18" s="32"/>
      <c r="H18" s="32"/>
    </row>
    <row r="19" customFormat="false" ht="22.5" hidden="false" customHeight="true" outlineLevel="0" collapsed="false">
      <c r="A19" s="32" t="s">
        <v>162</v>
      </c>
      <c r="B19" s="32"/>
      <c r="C19" s="32"/>
      <c r="D19" s="32"/>
      <c r="E19" s="32"/>
      <c r="F19" s="32"/>
      <c r="G19" s="32"/>
      <c r="H19" s="32"/>
    </row>
    <row r="20" customFormat="false" ht="22.5" hidden="false" customHeight="true" outlineLevel="0" collapsed="false">
      <c r="A20" s="32" t="s">
        <v>163</v>
      </c>
      <c r="B20" s="32"/>
      <c r="C20" s="32"/>
      <c r="D20" s="32"/>
      <c r="E20" s="32"/>
      <c r="F20" s="32"/>
      <c r="G20" s="32"/>
      <c r="H20" s="32"/>
    </row>
    <row r="21" customFormat="false" ht="15" hidden="false" customHeight="false" outlineLevel="0" collapsed="false">
      <c r="A21" s="32"/>
      <c r="B21" s="32"/>
      <c r="C21" s="32"/>
      <c r="D21" s="32"/>
      <c r="E21" s="32"/>
      <c r="F21" s="32"/>
      <c r="G21" s="32"/>
      <c r="H21" s="32"/>
    </row>
    <row r="22" customFormat="false" ht="24" hidden="false" customHeight="true" outlineLevel="0" collapsed="false">
      <c r="A22" s="33" t="s">
        <v>164</v>
      </c>
      <c r="B22" s="32"/>
      <c r="C22" s="32"/>
      <c r="D22" s="32"/>
      <c r="E22" s="32"/>
      <c r="F22" s="32"/>
      <c r="G22" s="32"/>
      <c r="H22" s="32"/>
    </row>
    <row r="23" customFormat="false" ht="22.5" hidden="false" customHeight="true" outlineLevel="0" collapsed="false">
      <c r="A23" s="32" t="s">
        <v>165</v>
      </c>
      <c r="B23" s="32"/>
      <c r="C23" s="32"/>
      <c r="D23" s="32"/>
      <c r="E23" s="32"/>
      <c r="F23" s="32"/>
      <c r="G23" s="32"/>
      <c r="H23" s="32"/>
    </row>
    <row r="24" customFormat="false" ht="30.75" hidden="false" customHeight="true" outlineLevel="0" collapsed="false">
      <c r="A24" s="32" t="s">
        <v>166</v>
      </c>
      <c r="B24" s="32"/>
      <c r="C24" s="32"/>
      <c r="D24" s="32"/>
      <c r="E24" s="32"/>
      <c r="F24" s="32"/>
      <c r="G24" s="32"/>
      <c r="H24" s="32"/>
    </row>
    <row r="25" customFormat="false" ht="22.5" hidden="false" customHeight="true" outlineLevel="0" collapsed="false">
      <c r="A25" s="32" t="s">
        <v>167</v>
      </c>
      <c r="B25" s="32"/>
      <c r="C25" s="32"/>
      <c r="D25" s="32"/>
      <c r="E25" s="32"/>
      <c r="F25" s="32"/>
      <c r="G25" s="32"/>
      <c r="H25" s="32"/>
    </row>
    <row r="26" customFormat="false" ht="22.5" hidden="false" customHeight="true" outlineLevel="0" collapsed="false">
      <c r="A26" s="32" t="s">
        <v>168</v>
      </c>
      <c r="B26" s="32"/>
      <c r="C26" s="32"/>
      <c r="D26" s="32"/>
      <c r="E26" s="32"/>
      <c r="F26" s="32"/>
      <c r="G26" s="32"/>
      <c r="H26" s="32"/>
    </row>
    <row r="27" customFormat="false" ht="22.5" hidden="false" customHeight="true" outlineLevel="0" collapsed="false">
      <c r="A27" s="32" t="s">
        <v>169</v>
      </c>
      <c r="B27" s="32"/>
      <c r="C27" s="32"/>
      <c r="D27" s="32"/>
      <c r="E27" s="32"/>
      <c r="F27" s="32"/>
      <c r="G27" s="32"/>
      <c r="H27" s="32"/>
    </row>
    <row r="28" customFormat="false" ht="30.75" hidden="false" customHeight="true" outlineLevel="0" collapsed="false">
      <c r="A28" s="32" t="s">
        <v>170</v>
      </c>
      <c r="B28" s="32"/>
      <c r="C28" s="32"/>
      <c r="D28" s="32"/>
      <c r="E28" s="32"/>
      <c r="F28" s="32"/>
      <c r="G28" s="32"/>
      <c r="H28" s="32"/>
    </row>
    <row r="29" customFormat="false" ht="30.75" hidden="false" customHeight="true" outlineLevel="0" collapsed="false">
      <c r="A29" s="32" t="s">
        <v>171</v>
      </c>
      <c r="B29" s="32"/>
      <c r="C29" s="32"/>
      <c r="D29" s="32"/>
      <c r="E29" s="32"/>
      <c r="F29" s="32"/>
      <c r="G29" s="32"/>
      <c r="H29" s="32"/>
    </row>
    <row r="30" customFormat="false" ht="15" hidden="false" customHeight="false" outlineLevel="0" collapsed="false">
      <c r="A30" s="32"/>
      <c r="B30" s="32"/>
      <c r="C30" s="32"/>
      <c r="D30" s="32"/>
      <c r="E30" s="32"/>
      <c r="F30" s="32"/>
      <c r="G30" s="32"/>
      <c r="H30" s="32"/>
    </row>
    <row r="31" customFormat="false" ht="15" hidden="false" customHeight="false" outlineLevel="0" collapsed="false">
      <c r="A31" s="32"/>
      <c r="B31" s="32"/>
      <c r="C31" s="32"/>
      <c r="D31" s="32"/>
      <c r="E31" s="32"/>
      <c r="F31" s="32"/>
      <c r="G31" s="32"/>
      <c r="H31" s="32"/>
    </row>
    <row r="32" customFormat="false" ht="15" hidden="false" customHeight="false" outlineLevel="0" collapsed="false">
      <c r="A32" s="32"/>
      <c r="B32" s="32"/>
      <c r="C32" s="32"/>
      <c r="D32" s="32"/>
      <c r="E32" s="32"/>
      <c r="F32" s="32"/>
      <c r="G32" s="32"/>
      <c r="H32" s="32"/>
    </row>
    <row r="33" customFormat="false" ht="15" hidden="false" customHeight="false" outlineLevel="0" collapsed="false">
      <c r="A33" s="32"/>
      <c r="B33" s="32"/>
      <c r="C33" s="32"/>
      <c r="D33" s="32"/>
      <c r="E33" s="32"/>
      <c r="F33" s="32"/>
      <c r="G33" s="32"/>
      <c r="H33" s="32"/>
    </row>
    <row r="34" customFormat="false" ht="15" hidden="false" customHeight="false" outlineLevel="0" collapsed="false">
      <c r="A34" s="32"/>
      <c r="B34" s="32"/>
      <c r="C34" s="32"/>
      <c r="D34" s="32"/>
      <c r="E34" s="32"/>
      <c r="F34" s="32"/>
      <c r="G34" s="32"/>
      <c r="H34" s="32"/>
    </row>
    <row r="35" customFormat="false" ht="15" hidden="false" customHeight="false" outlineLevel="0" collapsed="false">
      <c r="A35" s="32"/>
      <c r="B35" s="32"/>
      <c r="C35" s="32"/>
      <c r="D35" s="32"/>
      <c r="E35" s="32"/>
      <c r="F35" s="32"/>
      <c r="G35" s="32"/>
      <c r="H35" s="32"/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2026-09-06T11:33:07Z</dcterms:created>
  <dc:creator>Equipe de Catálogo Fictícia</dc:creator>
  <dc:description/>
  <dc:language>en-US</dc:language>
  <cp:lastModifiedBy/>
  <dcterms:modified xsi:type="dcterms:W3CDTF">2026-09-06T11:39:09Z</dcterms:modified>
  <cp:revision>0</cp:revision>
  <dc:subject>Cadastro mestre e controle de qualidade de SKUs</dc:subject>
  <dc:title>Planilha Cadastro SKU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