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atálogo fonte" sheetId="2" state="visible" r:id="rId2"/>
    <sheet xmlns:r="http://schemas.openxmlformats.org/officeDocument/2006/relationships" name="Regras por canal" sheetId="3" state="visible" r:id="rId3"/>
    <sheet xmlns:r="http://schemas.openxmlformats.org/officeDocument/2006/relationships" name="Feed e prontidão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0%"/>
    <numFmt numFmtId="166" formatCode="&quot;R$&quot; #,##0.00"/>
    <numFmt numFmtId="167" formatCode="0.000"/>
    <numFmt numFmtId="168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A4A4A"/>
      <sz val="11"/>
    </font>
    <font>
      <name val="Calibri"/>
      <b val="1"/>
      <color rgb="00222222"/>
      <sz val="11"/>
    </font>
    <font>
      <name val="Calibri"/>
      <b val="1"/>
      <color rgb="00FFFFFF"/>
      <sz val="11"/>
    </font>
    <font>
      <name val="Calibri"/>
      <b val="1"/>
      <color rgb="0017372E"/>
      <sz val="18"/>
    </font>
    <font>
      <name val="Calibri"/>
      <color rgb="00222222"/>
      <sz val="11"/>
    </font>
    <font>
      <name val="Calibri"/>
      <color rgb="00FFFFFF"/>
      <sz val="11"/>
    </font>
  </fonts>
  <fills count="12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FF1C9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6F0E4"/>
      </patternFill>
    </fill>
    <fill>
      <patternFill patternType="solid">
        <fgColor rgb="00E7E6E6"/>
      </patternFill>
    </fill>
    <fill>
      <patternFill patternType="solid">
        <fgColor rgb="00D9EAF7"/>
      </patternFill>
    </fill>
    <fill>
      <patternFill patternType="solid">
        <fgColor rgb="002D6A57"/>
      </patternFill>
    </fill>
    <fill>
      <patternFill patternType="solid">
        <fgColor rgb="00FFD966"/>
      </patternFill>
    </fill>
    <fill>
      <patternFill patternType="solid">
        <fgColor rgb="00B7473A"/>
      </patternFill>
    </fill>
  </fills>
  <borders count="3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 style="thin">
        <color rgb="007EA6C8"/>
      </left>
      <right style="thin">
        <color rgb="007EA6C8"/>
      </right>
      <top style="thin">
        <color rgb="007EA6C8"/>
      </top>
      <bottom style="thin">
        <color rgb="007EA6C8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/>
    </xf>
    <xf numFmtId="0" fontId="2" fillId="6" borderId="0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top" wrapText="1"/>
    </xf>
    <xf numFmtId="166" fontId="6" fillId="3" borderId="1" applyAlignment="1" pivotButton="0" quotePrefix="0" xfId="0">
      <alignment horizontal="left" vertical="center"/>
    </xf>
    <xf numFmtId="49" fontId="6" fillId="3" borderId="1" applyAlignment="1" pivotButton="0" quotePrefix="0" xfId="0">
      <alignment horizontal="left" vertical="center"/>
    </xf>
    <xf numFmtId="167" fontId="6" fillId="3" borderId="1" applyAlignment="1" pivotButton="0" quotePrefix="0" xfId="0">
      <alignment horizontal="left" vertical="center"/>
    </xf>
    <xf numFmtId="168" fontId="6" fillId="3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top" wrapText="1"/>
    </xf>
    <xf numFmtId="166" fontId="6" fillId="3" borderId="2" applyAlignment="1" pivotButton="0" quotePrefix="0" xfId="0">
      <alignment horizontal="left" vertical="center"/>
    </xf>
    <xf numFmtId="166" fontId="6" fillId="7" borderId="1" applyAlignment="1" pivotButton="0" quotePrefix="0" xfId="0">
      <alignment horizontal="left" vertical="center"/>
    </xf>
    <xf numFmtId="49" fontId="6" fillId="7" borderId="1" applyAlignment="1" pivotButton="0" quotePrefix="0" xfId="0">
      <alignment horizontal="left" vertical="center"/>
    </xf>
    <xf numFmtId="167" fontId="6" fillId="7" borderId="1" applyAlignment="1" pivotButton="0" quotePrefix="0" xfId="0">
      <alignment horizontal="left" vertical="center"/>
    </xf>
    <xf numFmtId="168" fontId="6" fillId="7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top" wrapText="1"/>
    </xf>
    <xf numFmtId="0" fontId="4" fillId="4" borderId="0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top" wrapText="1"/>
    </xf>
    <xf numFmtId="0" fontId="7" fillId="9" borderId="1" applyAlignment="1" pivotButton="0" quotePrefix="0" xfId="0">
      <alignment horizontal="left" vertical="top" wrapText="1"/>
    </xf>
    <xf numFmtId="0" fontId="6" fillId="10" borderId="1" applyAlignment="1" pivotButton="0" quotePrefix="0" xfId="0">
      <alignment horizontal="left" vertical="top" wrapText="1"/>
    </xf>
    <xf numFmtId="0" fontId="7" fillId="11" borderId="1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left" vertical="center"/>
    </xf>
    <xf numFmtId="167" fontId="6" fillId="3" borderId="1" applyAlignment="1" pivotButton="0" quotePrefix="0" xfId="0">
      <alignment horizontal="left" vertical="center"/>
    </xf>
    <xf numFmtId="168" fontId="6" fillId="3" borderId="1" applyAlignment="1" pivotButton="0" quotePrefix="0" xfId="0">
      <alignment horizontal="left" vertical="center"/>
    </xf>
    <xf numFmtId="166" fontId="6" fillId="3" borderId="1" applyAlignment="1" pivotButton="0" quotePrefix="0" xfId="0">
      <alignment horizontal="center" vertical="center" wrapText="1"/>
    </xf>
    <xf numFmtId="166" fontId="6" fillId="3" borderId="2" applyAlignment="1" pivotButton="0" quotePrefix="0" xfId="0">
      <alignment horizontal="left" vertical="center"/>
    </xf>
    <xf numFmtId="166" fontId="6" fillId="7" borderId="1" applyAlignment="1" pivotButton="0" quotePrefix="0" xfId="0">
      <alignment horizontal="left" vertical="center"/>
    </xf>
    <xf numFmtId="167" fontId="6" fillId="7" borderId="1" applyAlignment="1" pivotButton="0" quotePrefix="0" xfId="0">
      <alignment horizontal="left" vertical="center"/>
    </xf>
    <xf numFmtId="168" fontId="6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1"/>
      </font>
      <fill>
        <patternFill patternType="solid">
          <fgColor rgb="00B7473A"/>
        </patternFill>
      </fill>
    </dxf>
    <dxf>
      <font>
        <name val="Calibri"/>
        <b val="1"/>
        <color rgb="00FFFFFF"/>
        <sz val="11"/>
      </font>
      <fill>
        <patternFill patternType="solid">
          <fgColor rgb="002D6A57"/>
        </patternFill>
      </fill>
    </dxf>
    <dxf>
      <fill>
        <patternFill patternType="solid">
          <fgColor rgb="00FFD966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Prontos e bloqueados por canal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'Resumo'!C11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'Resumo'!$A$12:$A$14</f>
            </numRef>
          </cat>
          <val>
            <numRef>
              <f>'Resumo'!$C$12:$C$14</f>
            </numRef>
          </val>
        </ser>
        <ser>
          <idx val="1"/>
          <order val="1"/>
          <tx>
            <strRef>
              <f>'Resumo'!D11</f>
            </strRef>
          </tx>
          <spPr>
            <a:solidFill xmlns:a="http://schemas.openxmlformats.org/drawingml/2006/main">
              <a:srgbClr val="B7473A"/>
            </a:solidFill>
            <a:ln xmlns:a="http://schemas.openxmlformats.org/drawingml/2006/main">
              <a:solidFill>
                <a:srgbClr val="B7473A"/>
              </a:solidFill>
              <a:prstDash val="solid"/>
            </a:ln>
          </spPr>
          <cat>
            <numRef>
              <f>'Resumo'!$A$12:$A$14</f>
            </numRef>
          </cat>
          <val>
            <numRef>
              <f>'Resumo'!$D$12:$D$14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Ocorrências por motivo de bloqueio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'Resumo'!B27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'Resumo'!$A$28:$A$35</f>
            </numRef>
          </cat>
          <val>
            <numRef>
              <f>'Resumo'!$B$28:$B$35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Ocorrências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9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24</row>
      <rowOff>0</rowOff>
    </from>
    <ext cx="468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Catalogo" displayName="tbCatalogo" ref="A4:S104" headerRowCount="1">
  <autoFilter ref="A4:S104"/>
  <tableColumns count="19">
    <tableColumn id="1" name="SKU"/>
    <tableColumn id="2" name="Nome do produto"/>
    <tableColumn id="3" name="Categoria padrão"/>
    <tableColumn id="4" name="Marca"/>
    <tableColumn id="5" name="Descrição completa"/>
    <tableColumn id="6" name="Preço padrão"/>
    <tableColumn id="7" name="GTIN — 13 dígitos"/>
    <tableColumn id="8" name="Cor"/>
    <tableColumn id="9" name="Tamanho/modelo"/>
    <tableColumn id="10" name="Peso (kg)"/>
    <tableColumn id="11" name="Largura (cm)"/>
    <tableColumn id="12" name="Altura (cm)"/>
    <tableColumn id="13" name="Comprimento (cm)"/>
    <tableColumn id="14" name="Mídia principal"/>
    <tableColumn id="15" name="Mídia adicional 1"/>
    <tableColumn id="16" name="Mídia adicional 2"/>
    <tableColumn id="17" name="Produto ativo?"/>
    <tableColumn id="18" name="Pendências da fonte"/>
    <tableColumn id="19" name="Situação da fon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RegrasCanais" displayName="tbRegrasCanais" ref="A4:Q9" headerRowCount="1">
  <autoFilter ref="A4:Q9"/>
  <tableColumns count="17">
    <tableColumn id="1" name="Canal"/>
    <tableColumn id="2" name="Canal ativo?"/>
    <tableColumn id="3" name="Exige categoria?"/>
    <tableColumn id="4" name="Exige GTIN?"/>
    <tableColumn id="5" name="Exige marca?"/>
    <tableColumn id="6" name="Exige cor?"/>
    <tableColumn id="7" name="Exige tamanho/modelo?"/>
    <tableColumn id="8" name="Exige peso?"/>
    <tableColumn id="9" name="Exige dimensões?"/>
    <tableColumn id="10" name="Mínimo de mídias"/>
    <tableColumn id="11" name="Mínimo de caracteres da descrição"/>
    <tableColumn id="12" name="Máximo de caracteres do título"/>
    <tableColumn id="13" name="Preço mínimo"/>
    <tableColumn id="14" name="Preço máximo"/>
    <tableColumn id="15" name="Observações"/>
    <tableColumn id="16" name="Pendências da regra"/>
    <tableColumn id="17" name="Situação da regr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Publicacao" displayName="tbPublicacao" ref="A4:AA504" headerRowCount="1">
  <autoFilter ref="A4:AA504"/>
  <tableColumns count="27">
    <tableColumn id="1" name="SKU"/>
    <tableColumn id="2" name="Canal"/>
    <tableColumn id="3" name="Incluir no canal?"/>
    <tableColumn id="4" name="Título específico"/>
    <tableColumn id="5" name="Categoria específica"/>
    <tableColumn id="6" name="Preço específico"/>
    <tableColumn id="7" name="Título do feed"/>
    <tableColumn id="8" name="Categoria do feed"/>
    <tableColumn id="9" name="Descrição do feed"/>
    <tableColumn id="10" name="Marca"/>
    <tableColumn id="11" name="Preço do feed"/>
    <tableColumn id="12" name="GTIN"/>
    <tableColumn id="13" name="Cor"/>
    <tableColumn id="14" name="Tamanho/modelo"/>
    <tableColumn id="15" name="Peso (kg)"/>
    <tableColumn id="16" name="Largura (cm)"/>
    <tableColumn id="17" name="Altura (cm)"/>
    <tableColumn id="18" name="Comprimento (cm)"/>
    <tableColumn id="19" name="Mídia principal"/>
    <tableColumn id="20" name="Mídia adicional 1"/>
    <tableColumn id="21" name="Mídia adicional 2"/>
    <tableColumn id="22" name="Quantidade de mídias"/>
    <tableColumn id="23" name="Bloqueios de publicação"/>
    <tableColumn id="24" name="Prontidão"/>
    <tableColumn id="25" name="Decisão operacional"/>
    <tableColumn id="26" name="Status de saída"/>
    <tableColumn id="27" name="Chave do fe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/>
  </sheetPr>
  <dimension ref="A1:J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24" customWidth="1" min="3" max="3"/>
    <col width="35" customWidth="1" min="4" max="4"/>
    <col width="17" customWidth="1" min="5" max="5"/>
    <col width="17" customWidth="1" min="6" max="6"/>
    <col width="22" customWidth="1" min="7" max="7"/>
    <col width="14" customWidth="1" min="8" max="8"/>
    <col width="16" customWidth="1" min="9" max="9"/>
    <col width="16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0" customHeight="1">
      <c r="A1" s="1" t="inlineStr">
        <is>
          <t>Painel — Catálogo multicanal</t>
        </is>
      </c>
    </row>
    <row r="2">
      <c r="A2" s="3" t="inlineStr">
        <is>
          <t>Prontidão, bloqueios e liberações por produto e canal</t>
        </is>
      </c>
      <c r="I2" s="4" t="inlineStr">
        <is>
          <t>Data de referência</t>
        </is>
      </c>
      <c r="J2" s="45" t="n">
        <v>46271</v>
      </c>
    </row>
    <row r="3"/>
    <row r="4">
      <c r="A4" s="6" t="inlineStr">
        <is>
          <t>Produtos cadastrados</t>
        </is>
      </c>
      <c r="C4" s="6" t="inlineStr">
        <is>
          <t>Pares selecionados</t>
        </is>
      </c>
      <c r="E4" s="6" t="inlineStr">
        <is>
          <t>Prontos para publicar</t>
        </is>
      </c>
      <c r="G4" s="6" t="inlineStr">
        <is>
          <t>Bloqueados</t>
        </is>
      </c>
    </row>
    <row r="5">
      <c r="A5" s="7">
        <f>COUNTIF('Catálogo fonte'!$A$5:$A$104,"&lt;&gt;")</f>
        <v/>
      </c>
      <c r="C5" s="7">
        <f>COUNTIFS('Feed e prontidão'!$A$5:$A$504,"&lt;&gt;",'Feed e prontidão'!$B$5:$B$504,"&lt;&gt;",'Feed e prontidão'!$C$5:$C$504,"Sim")</f>
        <v/>
      </c>
      <c r="E5" s="7">
        <f>COUNTIF('Feed e prontidão'!$X$5:$X$504,"Pronto para publicar")</f>
        <v/>
      </c>
      <c r="G5" s="7">
        <f>COUNTIF('Feed e prontidão'!$X$5:$X$504,"Bloqueado")</f>
        <v/>
      </c>
    </row>
    <row r="6"/>
    <row r="7">
      <c r="A7" s="6" t="inlineStr">
        <is>
          <t>Liberados para feed</t>
        </is>
      </c>
      <c r="C7" s="6" t="inlineStr">
        <is>
          <t>Aguardando decisão</t>
        </is>
      </c>
      <c r="E7" s="6" t="inlineStr">
        <is>
          <t>Prontidão geral</t>
        </is>
      </c>
      <c r="G7" s="6" t="inlineStr">
        <is>
          <t>Itens de revisão</t>
        </is>
      </c>
    </row>
    <row r="8">
      <c r="A8" s="7">
        <f>COUNTIF('Feed e prontidão'!$Z$5:$Z$504,"Liberado para feed")</f>
        <v/>
      </c>
      <c r="C8" s="7">
        <f>COUNTIF('Feed e prontidão'!$Z$5:$Z$504,"Aguardando decisão")</f>
        <v/>
      </c>
      <c r="E8" s="46">
        <f>IFERROR($E$5/$C$5,0)</f>
        <v/>
      </c>
      <c r="G8" s="7">
        <f>SUM($E$21:$E$25)</f>
        <v/>
      </c>
    </row>
    <row r="9"/>
    <row r="10"/>
    <row r="11" ht="38" customHeight="1">
      <c r="A11" s="6" t="inlineStr">
        <is>
          <t>Canal</t>
        </is>
      </c>
      <c r="B11" s="6" t="inlineStr">
        <is>
          <t>Selecionados</t>
        </is>
      </c>
      <c r="C11" s="6" t="inlineStr">
        <is>
          <t>Prontos</t>
        </is>
      </c>
      <c r="D11" s="6" t="inlineStr">
        <is>
          <t>Bloqueados</t>
        </is>
      </c>
      <c r="E11" s="6" t="inlineStr">
        <is>
          <t>Liberados</t>
        </is>
      </c>
      <c r="F11" s="6" t="inlineStr">
        <is>
          <t>% de prontidão</t>
        </is>
      </c>
    </row>
    <row r="12">
      <c r="A12" s="9">
        <f>IF('Regras por canal'!A5="","",'Regras por canal'!A5)</f>
        <v/>
      </c>
      <c r="B12" s="10">
        <f>IF($A12="","",COUNTIFS('Feed e prontidão'!$B$5:$B$504,$A12,'Feed e prontidão'!$C$5:$C$504,"Sim"))</f>
        <v/>
      </c>
      <c r="C12" s="10">
        <f>IF($A12="","",COUNTIFS('Feed e prontidão'!$B$5:$B$504,$A12,'Feed e prontidão'!$X$5:$X$504,"Pronto para publicar"))</f>
        <v/>
      </c>
      <c r="D12" s="10">
        <f>IF($A12="","",COUNTIFS('Feed e prontidão'!$B$5:$B$504,$A12,'Feed e prontidão'!$X$5:$X$504,"Bloqueado"))</f>
        <v/>
      </c>
      <c r="E12" s="10">
        <f>IF($A12="","",COUNTIFS('Feed e prontidão'!$B$5:$B$504,$A12,'Feed e prontidão'!$Z$5:$Z$504,"Liberado para feed"))</f>
        <v/>
      </c>
      <c r="F12" s="47">
        <f>IF($A12="","",IFERROR($C12/$B12,0))</f>
        <v/>
      </c>
    </row>
    <row r="13">
      <c r="A13" s="12">
        <f>IF('Regras por canal'!A6="","",'Regras por canal'!A6)</f>
        <v/>
      </c>
      <c r="B13" s="13">
        <f>IF($A13="","",COUNTIFS('Feed e prontidão'!$B$5:$B$504,$A13,'Feed e prontidão'!$C$5:$C$504,"Sim"))</f>
        <v/>
      </c>
      <c r="C13" s="13">
        <f>IF($A13="","",COUNTIFS('Feed e prontidão'!$B$5:$B$504,$A13,'Feed e prontidão'!$X$5:$X$504,"Pronto para publicar"))</f>
        <v/>
      </c>
      <c r="D13" s="13">
        <f>IF($A13="","",COUNTIFS('Feed e prontidão'!$B$5:$B$504,$A13,'Feed e prontidão'!$X$5:$X$504,"Bloqueado"))</f>
        <v/>
      </c>
      <c r="E13" s="13">
        <f>IF($A13="","",COUNTIFS('Feed e prontidão'!$B$5:$B$504,$A13,'Feed e prontidão'!$Z$5:$Z$504,"Liberado para feed"))</f>
        <v/>
      </c>
      <c r="F13" s="48">
        <f>IF($A13="","",IFERROR($C13/$B13,0))</f>
        <v/>
      </c>
    </row>
    <row r="14">
      <c r="A14" s="9">
        <f>IF('Regras por canal'!A7="","",'Regras por canal'!A7)</f>
        <v/>
      </c>
      <c r="B14" s="10">
        <f>IF($A14="","",COUNTIFS('Feed e prontidão'!$B$5:$B$504,$A14,'Feed e prontidão'!$C$5:$C$504,"Sim"))</f>
        <v/>
      </c>
      <c r="C14" s="10">
        <f>IF($A14="","",COUNTIFS('Feed e prontidão'!$B$5:$B$504,$A14,'Feed e prontidão'!$X$5:$X$504,"Pronto para publicar"))</f>
        <v/>
      </c>
      <c r="D14" s="10">
        <f>IF($A14="","",COUNTIFS('Feed e prontidão'!$B$5:$B$504,$A14,'Feed e prontidão'!$X$5:$X$504,"Bloqueado"))</f>
        <v/>
      </c>
      <c r="E14" s="10">
        <f>IF($A14="","",COUNTIFS('Feed e prontidão'!$B$5:$B$504,$A14,'Feed e prontidão'!$Z$5:$Z$504,"Liberado para feed"))</f>
        <v/>
      </c>
      <c r="F14" s="47">
        <f>IF($A14="","",IFERROR($C14/$B14,0))</f>
        <v/>
      </c>
    </row>
    <row r="15">
      <c r="A15" s="12">
        <f>IF('Regras por canal'!A8="","",'Regras por canal'!A8)</f>
        <v/>
      </c>
      <c r="B15" s="13">
        <f>IF($A15="","",COUNTIFS('Feed e prontidão'!$B$5:$B$504,$A15,'Feed e prontidão'!$C$5:$C$504,"Sim"))</f>
        <v/>
      </c>
      <c r="C15" s="13">
        <f>IF($A15="","",COUNTIFS('Feed e prontidão'!$B$5:$B$504,$A15,'Feed e prontidão'!$X$5:$X$504,"Pronto para publicar"))</f>
        <v/>
      </c>
      <c r="D15" s="13">
        <f>IF($A15="","",COUNTIFS('Feed e prontidão'!$B$5:$B$504,$A15,'Feed e prontidão'!$X$5:$X$504,"Bloqueado"))</f>
        <v/>
      </c>
      <c r="E15" s="13">
        <f>IF($A15="","",COUNTIFS('Feed e prontidão'!$B$5:$B$504,$A15,'Feed e prontidão'!$Z$5:$Z$504,"Liberado para feed"))</f>
        <v/>
      </c>
      <c r="F15" s="48">
        <f>IF($A15="","",IFERROR($C15/$B15,0))</f>
        <v/>
      </c>
    </row>
    <row r="16">
      <c r="A16" s="9">
        <f>IF('Regras por canal'!A9="","",'Regras por canal'!A9)</f>
        <v/>
      </c>
      <c r="B16" s="10">
        <f>IF($A16="","",COUNTIFS('Feed e prontidão'!$B$5:$B$504,$A16,'Feed e prontidão'!$C$5:$C$504,"Sim"))</f>
        <v/>
      </c>
      <c r="C16" s="10">
        <f>IF($A16="","",COUNTIFS('Feed e prontidão'!$B$5:$B$504,$A16,'Feed e prontidão'!$X$5:$X$504,"Pronto para publicar"))</f>
        <v/>
      </c>
      <c r="D16" s="10">
        <f>IF($A16="","",COUNTIFS('Feed e prontidão'!$B$5:$B$504,$A16,'Feed e prontidão'!$X$5:$X$504,"Bloqueado"))</f>
        <v/>
      </c>
      <c r="E16" s="10">
        <f>IF($A16="","",COUNTIFS('Feed e prontidão'!$B$5:$B$504,$A16,'Feed e prontidão'!$Z$5:$Z$504,"Liberado para feed"))</f>
        <v/>
      </c>
      <c r="F16" s="47">
        <f>IF($A16="","",IFERROR($C16/$B16,0))</f>
        <v/>
      </c>
    </row>
    <row r="17"/>
    <row r="18"/>
    <row r="19"/>
    <row r="20">
      <c r="D20" s="6" t="inlineStr">
        <is>
          <t>Verificação</t>
        </is>
      </c>
      <c r="E20" s="6" t="inlineStr">
        <is>
          <t>Ocorrências</t>
        </is>
      </c>
    </row>
    <row r="21">
      <c r="D21" s="15" t="inlineStr">
        <is>
          <t>Linhas da fonte para revisar</t>
        </is>
      </c>
      <c r="E21" s="16">
        <f>COUNTIF('Catálogo fonte'!$S$5:$S$104,"Revisar base")</f>
        <v/>
      </c>
    </row>
    <row r="22">
      <c r="D22" s="17" t="inlineStr">
        <is>
          <t>Regras para revisar</t>
        </is>
      </c>
      <c r="E22" s="18">
        <f>COUNTIF('Regras por canal'!$Q$5:$Q$9,"Revisar regra")</f>
        <v/>
      </c>
    </row>
    <row r="23">
      <c r="D23" s="15" t="inlineStr">
        <is>
          <t>Entradas órfãs no feed</t>
        </is>
      </c>
      <c r="E23" s="16">
        <f>SUMPRODUCT(--((('Feed e prontidão'!$A$5:$A$504="")+('Feed e prontidão'!$B$5:$B$504=""))&gt;0),--((('Feed e prontidão'!$C$5:$C$504&lt;&gt;"")+('Feed e prontidão'!$D$5:$D$504&lt;&gt;"")+('Feed e prontidão'!$E$5:$E$504&lt;&gt;"")+('Feed e prontidão'!$F$5:$F$504&lt;&gt;"")+('Feed e prontidão'!$Y$5:$Y$504&lt;&gt;""))&gt;0))</f>
        <v/>
      </c>
    </row>
    <row r="24">
      <c r="D24" s="17" t="inlineStr">
        <is>
          <t>Decisão informada sem seleção</t>
        </is>
      </c>
      <c r="E24" s="18">
        <f>COUNTIFS('Feed e prontidão'!$A$5:$A$504,"&lt;&gt;",'Feed e prontidão'!$B$5:$B$504,"&lt;&gt;",'Feed e prontidão'!$C$5:$C$504,"&lt;&gt;Sim",'Feed e prontidão'!$Y$5:$Y$504,"&lt;&gt;")</f>
        <v/>
      </c>
    </row>
    <row r="25">
      <c r="D25" s="15" t="inlineStr">
        <is>
          <t>Tentativas de publicar item bloqueado</t>
        </is>
      </c>
      <c r="E25" s="16">
        <f>COUNTIFS('Feed e prontidão'!$Y$5:$Y$504,"Publicar",'Feed e prontidão'!$X$5:$X$504,"Bloqueado")</f>
        <v/>
      </c>
    </row>
    <row r="26"/>
    <row r="27">
      <c r="A27" s="6" t="inlineStr">
        <is>
          <t>Motivo de bloqueio</t>
        </is>
      </c>
      <c r="B27" s="6" t="inlineStr">
        <is>
          <t>Ocorrências</t>
        </is>
      </c>
    </row>
    <row r="28">
      <c r="A28" s="15" t="inlineStr">
        <is>
          <t>Mídias abaixo do mínimo</t>
        </is>
      </c>
      <c r="B28" s="16">
        <f>COUNTIF('Feed e prontidão'!$W$5:$W$504,"*"&amp;$A28&amp;"*")</f>
        <v/>
      </c>
    </row>
    <row r="29">
      <c r="A29" s="17" t="inlineStr">
        <is>
          <t>Descrição abaixo do mínimo</t>
        </is>
      </c>
      <c r="B29" s="18">
        <f>COUNTIF('Feed e prontidão'!$W$5:$W$504,"*"&amp;$A29&amp;"*")</f>
        <v/>
      </c>
    </row>
    <row r="30">
      <c r="A30" s="15" t="inlineStr">
        <is>
          <t>Marca ausente</t>
        </is>
      </c>
      <c r="B30" s="16">
        <f>COUNTIF('Feed e prontidão'!$W$5:$W$504,"*"&amp;$A30&amp;"*")</f>
        <v/>
      </c>
    </row>
    <row r="31">
      <c r="A31" s="17" t="inlineStr">
        <is>
          <t>Preço abaixo do mínimo</t>
        </is>
      </c>
      <c r="B31" s="18">
        <f>COUNTIF('Feed e prontidão'!$W$5:$W$504,"*"&amp;$A31&amp;"*")</f>
        <v/>
      </c>
    </row>
    <row r="32">
      <c r="A32" s="15" t="inlineStr">
        <is>
          <t>GTIN ausente</t>
        </is>
      </c>
      <c r="B32" s="16">
        <f>COUNTIF('Feed e prontidão'!$W$5:$W$504,"*"&amp;$A32&amp;"*")</f>
        <v/>
      </c>
    </row>
    <row r="33">
      <c r="A33" s="17" t="inlineStr">
        <is>
          <t>Peso ausente ou inválido</t>
        </is>
      </c>
      <c r="B33" s="18">
        <f>COUNTIF('Feed e prontidão'!$W$5:$W$504,"*"&amp;$A33&amp;"*")</f>
        <v/>
      </c>
    </row>
    <row r="34">
      <c r="A34" s="15" t="inlineStr">
        <is>
          <t>Dimensões ausentes ou inválidas</t>
        </is>
      </c>
      <c r="B34" s="16">
        <f>COUNTIF('Feed e prontidão'!$W$5:$W$504,"*"&amp;$A34&amp;"*")</f>
        <v/>
      </c>
    </row>
    <row r="35">
      <c r="A35" s="17" t="inlineStr">
        <is>
          <t>SKU duplicado</t>
        </is>
      </c>
      <c r="B35" s="18">
        <f>COUNTIF('Feed e prontidão'!$W$5:$W$504,"*"&amp;$A35&amp;"*")</f>
        <v/>
      </c>
    </row>
  </sheetData>
  <mergeCells count="1">
    <mergeCell ref="A1:J1"/>
  </mergeCells>
  <conditionalFormatting sqref="G5">
    <cfRule type="cellIs" priority="1" operator="greaterThan" dxfId="0">
      <formula>0</formula>
    </cfRule>
  </conditionalFormatting>
  <conditionalFormatting sqref="G8">
    <cfRule type="cellIs" priority="2" operator="greaterThan" dxfId="0">
      <formula>0</formula>
    </cfRule>
  </conditionalFormatting>
  <conditionalFormatting sqref="E8">
    <cfRule type="cellIs" priority="3" operator="greaterThanOrEqual" dxfId="1">
      <formula>0.9</formula>
    </cfRule>
    <cfRule type="expression" priority="4" dxfId="2">
      <formula>=AND($E$8&gt;=0.7,$E$8&lt;0.9)</formula>
    </cfRule>
    <cfRule type="expression" priority="5" dxfId="0">
      <formula>=AND($C$5&gt;0,$E$8&lt;0.7)</formula>
    </cfRule>
  </conditionalFormatting>
  <conditionalFormatting sqref="F12:F16">
    <cfRule type="expression" priority="6" dxfId="1">
      <formula>=AND($A12&lt;&gt;"",$F12&gt;=0.9)</formula>
    </cfRule>
    <cfRule type="expression" priority="7" dxfId="2">
      <formula>=AND($A12&lt;&gt;"",$F12&gt;=0.7,$F12&lt;0.9)</formula>
    </cfRule>
    <cfRule type="expression" priority="8" dxfId="0">
      <formula>=AND($B12&gt;0,$F12&lt;0.7)</formula>
    </cfRule>
  </conditionalFormatting>
  <conditionalFormatting sqref="E21:E25">
    <cfRule type="cellIs" priority="9" operator="greaterThan" dxfId="0">
      <formula>0</formula>
    </cfRule>
  </conditionalFormatting>
  <conditionalFormatting sqref="B28:B35">
    <cfRule type="cellIs" priority="10" operator="greaterThan" dxfId="2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/>
  </sheetPr>
  <dimension ref="A1:S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4" customWidth="1" min="3" max="3"/>
    <col width="23" customWidth="1" min="4" max="4"/>
    <col width="55" customWidth="1" min="5" max="5"/>
    <col width="16" customWidth="1" min="6" max="6"/>
    <col width="20" customWidth="1" min="7" max="7"/>
    <col width="15" customWidth="1" min="8" max="8"/>
    <col width="19" customWidth="1" min="9" max="9"/>
    <col width="14" customWidth="1" min="10" max="10"/>
    <col width="15" customWidth="1" min="11" max="11"/>
    <col width="14" customWidth="1" min="12" max="12"/>
    <col width="19" customWidth="1" min="13" max="13"/>
    <col width="24" customWidth="1" min="14" max="14"/>
    <col width="24" customWidth="1" min="15" max="15"/>
    <col width="24" customWidth="1" min="16" max="16"/>
    <col width="17" customWidth="1" min="17" max="17"/>
    <col width="45" customWidth="1" min="18" max="18"/>
    <col width="20" customWidth="1" min="19" max="19"/>
  </cols>
  <sheetData>
    <row r="1" ht="28" customHeight="1">
      <c r="A1" s="1" t="inlineStr">
        <is>
          <t>Catálogo fonte para publicação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</row>
    <row r="2" ht="34" customHeight="1">
      <c r="A2" s="20" t="inlineStr">
        <is>
          <t>Edite apenas os campos de entrada. Os ajustes exclusivos de cada canal devem ser feitos em “Feed e prontidão”.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  <c r="R2" s="20" t="n"/>
      <c r="S2" s="20" t="n"/>
    </row>
    <row r="3"/>
    <row r="4" ht="38" customHeight="1">
      <c r="A4" s="6" t="inlineStr">
        <is>
          <t>SKU</t>
        </is>
      </c>
      <c r="B4" s="6" t="inlineStr">
        <is>
          <t>Nome do produto</t>
        </is>
      </c>
      <c r="C4" s="6" t="inlineStr">
        <is>
          <t>Categoria padrão</t>
        </is>
      </c>
      <c r="D4" s="6" t="inlineStr">
        <is>
          <t>Marca</t>
        </is>
      </c>
      <c r="E4" s="6" t="inlineStr">
        <is>
          <t>Descrição completa</t>
        </is>
      </c>
      <c r="F4" s="6" t="inlineStr">
        <is>
          <t>Preço padrão</t>
        </is>
      </c>
      <c r="G4" s="6" t="inlineStr">
        <is>
          <t>GTIN — 13 dígitos</t>
        </is>
      </c>
      <c r="H4" s="6" t="inlineStr">
        <is>
          <t>Cor</t>
        </is>
      </c>
      <c r="I4" s="6" t="inlineStr">
        <is>
          <t>Tamanho/modelo</t>
        </is>
      </c>
      <c r="J4" s="6" t="inlineStr">
        <is>
          <t>Peso (kg)</t>
        </is>
      </c>
      <c r="K4" s="6" t="inlineStr">
        <is>
          <t>Largura (cm)</t>
        </is>
      </c>
      <c r="L4" s="6" t="inlineStr">
        <is>
          <t>Altura (cm)</t>
        </is>
      </c>
      <c r="M4" s="6" t="inlineStr">
        <is>
          <t>Comprimento (cm)</t>
        </is>
      </c>
      <c r="N4" s="6" t="inlineStr">
        <is>
          <t>Mídia principal</t>
        </is>
      </c>
      <c r="O4" s="6" t="inlineStr">
        <is>
          <t>Mídia adicional 1</t>
        </is>
      </c>
      <c r="P4" s="6" t="inlineStr">
        <is>
          <t>Mídia adicional 2</t>
        </is>
      </c>
      <c r="Q4" s="6" t="inlineStr">
        <is>
          <t>Produto ativo?</t>
        </is>
      </c>
      <c r="R4" s="6" t="inlineStr">
        <is>
          <t>Pendências da fonte</t>
        </is>
      </c>
      <c r="S4" s="6" t="inlineStr">
        <is>
          <t>Situação da fonte</t>
        </is>
      </c>
    </row>
    <row r="5" ht="44" customHeight="1">
      <c r="A5" s="21" t="inlineStr">
        <is>
          <t>FIC-CAS-001</t>
        </is>
      </c>
      <c r="B5" s="22" t="inlineStr">
        <is>
          <t>Organizador Modular Aurora</t>
        </is>
      </c>
      <c r="C5" s="21" t="inlineStr">
        <is>
          <t>Casa e organização</t>
        </is>
      </c>
      <c r="D5" s="21" t="inlineStr">
        <is>
          <t>Lume Fictícia</t>
        </is>
      </c>
      <c r="E5" s="22" t="inlineStr">
        <is>
          <t>Organizador modular com seis nichos, peças empilháveis e acabamento fosco para armários, estantes e bancadas.</t>
        </is>
      </c>
      <c r="F5" s="49" t="n">
        <v>79.90000000000001</v>
      </c>
      <c r="G5" s="24" t="inlineStr">
        <is>
          <t>7900000000001</t>
        </is>
      </c>
      <c r="H5" s="21" t="inlineStr">
        <is>
          <t>Areia</t>
        </is>
      </c>
      <c r="I5" s="21" t="inlineStr">
        <is>
          <t>Médio</t>
        </is>
      </c>
      <c r="J5" s="50" t="n">
        <v>1.2</v>
      </c>
      <c r="K5" s="51" t="n">
        <v>32</v>
      </c>
      <c r="L5" s="51" t="n">
        <v>18</v>
      </c>
      <c r="M5" s="51" t="n">
        <v>42</v>
      </c>
      <c r="N5" s="22" t="inlineStr">
        <is>
          <t>fic_cas_001_01.jpg</t>
        </is>
      </c>
      <c r="O5" s="22" t="inlineStr">
        <is>
          <t>fic_cas_001_02.jpg</t>
        </is>
      </c>
      <c r="P5" s="22" t="inlineStr">
        <is>
          <t>fic_cas_001_03.jpg</t>
        </is>
      </c>
      <c r="Q5" s="21" t="inlineStr">
        <is>
          <t>Sim</t>
        </is>
      </c>
      <c r="R5" s="27">
        <f>IF(COUNTA($A5:$Q5)=0,"",_xlfn.TEXTJOIN(" | ",TRUE,IF($A5="","SKU ausente",""),IF(AND($A5&lt;&gt;"",COUNTIF($A$5:$A$104,$A5)&gt;1),"SKU duplicado",""),IF($B5="","Nome ausente",""),IF($F5="","Preço ausente",IF(OR(NOT(ISNUMBER($F5)),$F5&lt;=0),"Preço inválido","")),IF(AND($G5&lt;&gt;"",NOT(IFERROR(AND(LEN($G5)=13,ISNUMBER(VALUE($G5))),FALSE))),"GTIN inválido",""),IF($Q5="","Definir produto ativo","")))</f>
        <v/>
      </c>
      <c r="S5" s="28">
        <f>IF(COUNTA($A5:$Q5)=0,"",IF($R5="","Base utilizável","Revisar base"))</f>
        <v/>
      </c>
    </row>
    <row r="6" ht="44" customHeight="1">
      <c r="A6" s="21" t="inlineStr">
        <is>
          <t>FIC-ESC-002</t>
        </is>
      </c>
      <c r="B6" s="22" t="inlineStr">
        <is>
          <t>Suporte de Mesa Nimbo</t>
        </is>
      </c>
      <c r="C6" s="21" t="inlineStr">
        <is>
          <t>Escritório</t>
        </is>
      </c>
      <c r="D6" s="21" t="inlineStr">
        <is>
          <t>Nimbo Fictícia</t>
        </is>
      </c>
      <c r="E6" s="22" t="inlineStr">
        <is>
          <t>Suporte ajustável para notebook, com base ventilada, seis níveis de inclinação e apoios antiderrapantes.</t>
        </is>
      </c>
      <c r="F6" s="49" t="n">
        <v>129.9</v>
      </c>
      <c r="G6" s="24" t="inlineStr">
        <is>
          <t>7900000000002</t>
        </is>
      </c>
      <c r="H6" s="21" t="inlineStr">
        <is>
          <t>Grafite</t>
        </is>
      </c>
      <c r="I6" s="21" t="inlineStr">
        <is>
          <t>Único</t>
        </is>
      </c>
      <c r="J6" s="50" t="n">
        <v>0.85</v>
      </c>
      <c r="K6" s="51" t="n">
        <v>26</v>
      </c>
      <c r="L6" s="51" t="n">
        <v>4</v>
      </c>
      <c r="M6" s="51" t="n">
        <v>24</v>
      </c>
      <c r="N6" s="22" t="inlineStr">
        <is>
          <t>fic_esc_002_01.jpg</t>
        </is>
      </c>
      <c r="O6" s="22" t="inlineStr">
        <is>
          <t>fic_esc_002_02.jpg</t>
        </is>
      </c>
      <c r="P6" s="22" t="inlineStr"/>
      <c r="Q6" s="21" t="inlineStr">
        <is>
          <t>Sim</t>
        </is>
      </c>
      <c r="R6" s="27">
        <f>IF(COUNTA($A6:$Q6)=0,"",_xlfn.TEXTJOIN(" | ",TRUE,IF($A6="","SKU ausente",""),IF(AND($A6&lt;&gt;"",COUNTIF($A$5:$A$104,$A6)&gt;1),"SKU duplicado",""),IF($B6="","Nome ausente",""),IF($F6="","Preço ausente",IF(OR(NOT(ISNUMBER($F6)),$F6&lt;=0),"Preço inválido","")),IF(AND($G6&lt;&gt;"",NOT(IFERROR(AND(LEN($G6)=13,ISNUMBER(VALUE($G6))),FALSE))),"GTIN inválido",""),IF($Q6="","Definir produto ativo","")))</f>
        <v/>
      </c>
      <c r="S6" s="28">
        <f>IF(COUNTA($A6:$Q6)=0,"",IF($R6="","Base utilizável","Revisar base"))</f>
        <v/>
      </c>
    </row>
    <row r="7" ht="44" customHeight="1">
      <c r="A7" s="21" t="inlineStr">
        <is>
          <t>FIC-BEM-003</t>
        </is>
      </c>
      <c r="B7" s="22" t="inlineStr">
        <is>
          <t>Garrafa Térmica Brisa 750 ml</t>
        </is>
      </c>
      <c r="C7" s="21" t="inlineStr">
        <is>
          <t>Bem-estar</t>
        </is>
      </c>
      <c r="D7" s="21" t="inlineStr">
        <is>
          <t>Brisa Fictícia</t>
        </is>
      </c>
      <c r="E7" s="22" t="inlineStr">
        <is>
          <t>Garrafa térmica de 750 ml com parede dupla, tampa rosqueável e acabamento resistente para uso diário.</t>
        </is>
      </c>
      <c r="F7" s="49" t="n">
        <v>89.5</v>
      </c>
      <c r="G7" s="24" t="inlineStr">
        <is>
          <t>7900000000003</t>
        </is>
      </c>
      <c r="H7" s="21" t="inlineStr">
        <is>
          <t>Azul</t>
        </is>
      </c>
      <c r="I7" s="21" t="inlineStr">
        <is>
          <t>750 ml</t>
        </is>
      </c>
      <c r="J7" s="50" t="n">
        <v>0.42</v>
      </c>
      <c r="K7" s="51" t="n">
        <v>8</v>
      </c>
      <c r="L7" s="51" t="n">
        <v>28</v>
      </c>
      <c r="M7" s="51" t="n">
        <v>8</v>
      </c>
      <c r="N7" s="22" t="inlineStr">
        <is>
          <t>fic_bem_003_01.jpg</t>
        </is>
      </c>
      <c r="O7" s="22" t="inlineStr">
        <is>
          <t>fic_bem_003_02.jpg</t>
        </is>
      </c>
      <c r="P7" s="22" t="inlineStr"/>
      <c r="Q7" s="21" t="inlineStr">
        <is>
          <t>Sim</t>
        </is>
      </c>
      <c r="R7" s="27">
        <f>IF(COUNTA($A7:$Q7)=0,"",_xlfn.TEXTJOIN(" | ",TRUE,IF($A7="","SKU ausente",""),IF(AND($A7&lt;&gt;"",COUNTIF($A$5:$A$104,$A7)&gt;1),"SKU duplicado",""),IF($B7="","Nome ausente",""),IF($F7="","Preço ausente",IF(OR(NOT(ISNUMBER($F7)),$F7&lt;=0),"Preço inválido","")),IF(AND($G7&lt;&gt;"",NOT(IFERROR(AND(LEN($G7)=13,ISNUMBER(VALUE($G7))),FALSE))),"GTIN inválido",""),IF($Q7="","Definir produto ativo","")))</f>
        <v/>
      </c>
      <c r="S7" s="28">
        <f>IF(COUNTA($A7:$Q7)=0,"",IF($R7="","Base utilizável","Revisar base"))</f>
        <v/>
      </c>
    </row>
    <row r="8" ht="44" customHeight="1">
      <c r="A8" s="21" t="inlineStr">
        <is>
          <t>FIC-PET-004</t>
        </is>
      </c>
      <c r="B8" s="22" t="inlineStr">
        <is>
          <t>Tapete Pet Trilha P</t>
        </is>
      </c>
      <c r="C8" s="21" t="inlineStr">
        <is>
          <t>Pet</t>
        </is>
      </c>
      <c r="D8" s="21" t="inlineStr">
        <is>
          <t>Pata Lunar Fictícia</t>
        </is>
      </c>
      <c r="E8" s="22" t="inlineStr">
        <is>
          <t>Tapete lavável para pets pequenos, com base antiderrapante.</t>
        </is>
      </c>
      <c r="F8" s="49" t="n">
        <v>49.9</v>
      </c>
      <c r="G8" s="24" t="inlineStr"/>
      <c r="H8" s="21" t="inlineStr">
        <is>
          <t>Cinza</t>
        </is>
      </c>
      <c r="I8" s="21" t="inlineStr">
        <is>
          <t>P</t>
        </is>
      </c>
      <c r="J8" s="50" t="n">
        <v>0.55</v>
      </c>
      <c r="K8" s="51" t="n">
        <v>45</v>
      </c>
      <c r="L8" s="51" t="n">
        <v>2</v>
      </c>
      <c r="M8" s="51" t="n">
        <v>60</v>
      </c>
      <c r="N8" s="22" t="inlineStr">
        <is>
          <t>fic_pet_004_01.jpg</t>
        </is>
      </c>
      <c r="O8" s="22" t="inlineStr"/>
      <c r="P8" s="22" t="inlineStr"/>
      <c r="Q8" s="21" t="inlineStr">
        <is>
          <t>Sim</t>
        </is>
      </c>
      <c r="R8" s="27">
        <f>IF(COUNTA($A8:$Q8)=0,"",_xlfn.TEXTJOIN(" | ",TRUE,IF($A8="","SKU ausente",""),IF(AND($A8&lt;&gt;"",COUNTIF($A$5:$A$104,$A8)&gt;1),"SKU duplicado",""),IF($B8="","Nome ausente",""),IF($F8="","Preço ausente",IF(OR(NOT(ISNUMBER($F8)),$F8&lt;=0),"Preço inválido","")),IF(AND($G8&lt;&gt;"",NOT(IFERROR(AND(LEN($G8)=13,ISNUMBER(VALUE($G8))),FALSE))),"GTIN inválido",""),IF($Q8="","Definir produto ativo","")))</f>
        <v/>
      </c>
      <c r="S8" s="28">
        <f>IF(COUNTA($A8:$Q8)=0,"",IF($R8="","Base utilizável","Revisar base"))</f>
        <v/>
      </c>
    </row>
    <row r="9" ht="44" customHeight="1">
      <c r="A9" s="21" t="inlineStr">
        <is>
          <t>FIC-VIA-005</t>
        </is>
      </c>
      <c r="B9" s="22" t="inlineStr">
        <is>
          <t>Nécessaire Dobra</t>
        </is>
      </c>
      <c r="C9" s="21" t="inlineStr">
        <is>
          <t>Viagem</t>
        </is>
      </c>
      <c r="D9" s="21" t="inlineStr"/>
      <c r="E9" s="22" t="inlineStr">
        <is>
          <t>Nécessaire dobrável com três compartimentos, gancho interno e fechamento por zíper para organizar itens de viagem.</t>
        </is>
      </c>
      <c r="F9" s="49" t="n">
        <v>39.9</v>
      </c>
      <c r="G9" s="24" t="inlineStr">
        <is>
          <t>7900000000005</t>
        </is>
      </c>
      <c r="H9" s="21" t="inlineStr">
        <is>
          <t>Terracota</t>
        </is>
      </c>
      <c r="I9" s="21" t="inlineStr">
        <is>
          <t>Médio</t>
        </is>
      </c>
      <c r="J9" s="50" t="inlineStr"/>
      <c r="K9" s="51" t="inlineStr"/>
      <c r="L9" s="51" t="inlineStr"/>
      <c r="M9" s="51" t="inlineStr"/>
      <c r="N9" s="22" t="inlineStr">
        <is>
          <t>fic_via_005_01.jpg</t>
        </is>
      </c>
      <c r="O9" s="22" t="inlineStr">
        <is>
          <t>fic_via_005_02.jpg</t>
        </is>
      </c>
      <c r="P9" s="22" t="inlineStr"/>
      <c r="Q9" s="21" t="inlineStr">
        <is>
          <t>Sim</t>
        </is>
      </c>
      <c r="R9" s="27">
        <f>IF(COUNTA($A9:$Q9)=0,"",_xlfn.TEXTJOIN(" | ",TRUE,IF($A9="","SKU ausente",""),IF(AND($A9&lt;&gt;"",COUNTIF($A$5:$A$104,$A9)&gt;1),"SKU duplicado",""),IF($B9="","Nome ausente",""),IF($F9="","Preço ausente",IF(OR(NOT(ISNUMBER($F9)),$F9&lt;=0),"Preço inválido","")),IF(AND($G9&lt;&gt;"",NOT(IFERROR(AND(LEN($G9)=13,ISNUMBER(VALUE($G9))),FALSE))),"GTIN inválido",""),IF($Q9="","Definir produto ativo","")))</f>
        <v/>
      </c>
      <c r="S9" s="28">
        <f>IF(COUNTA($A9:$Q9)=0,"",IF($R9="","Base utilizável","Revisar base"))</f>
        <v/>
      </c>
    </row>
    <row r="10" ht="44" customHeight="1">
      <c r="A10" s="21" t="inlineStr">
        <is>
          <t>FIC-CAS-006</t>
        </is>
      </c>
      <c r="B10" s="22" t="inlineStr">
        <is>
          <t>Luminária de Leitura Orbe</t>
        </is>
      </c>
      <c r="C10" s="21" t="inlineStr">
        <is>
          <t>Casa e organização</t>
        </is>
      </c>
      <c r="D10" s="21" t="inlineStr">
        <is>
          <t>Orbe Fictícia</t>
        </is>
      </c>
      <c r="E10" s="22" t="inlineStr">
        <is>
          <t>Luminária de leitura com haste articulada, três intensidades de luz e base compacta para mesas e cabeceiras.</t>
        </is>
      </c>
      <c r="F10" s="49" t="n">
        <v>159.9</v>
      </c>
      <c r="G10" s="24" t="inlineStr">
        <is>
          <t>7900000000006</t>
        </is>
      </c>
      <c r="H10" s="21" t="inlineStr">
        <is>
          <t>Branco</t>
        </is>
      </c>
      <c r="I10" s="21" t="inlineStr">
        <is>
          <t>Bivolt</t>
        </is>
      </c>
      <c r="J10" s="50" t="n">
        <v>0.68</v>
      </c>
      <c r="K10" s="51" t="n">
        <v>16</v>
      </c>
      <c r="L10" s="51" t="n">
        <v>38</v>
      </c>
      <c r="M10" s="51" t="n">
        <v>16</v>
      </c>
      <c r="N10" s="22" t="inlineStr">
        <is>
          <t>fic_cas_006_01.jpg</t>
        </is>
      </c>
      <c r="O10" s="22" t="inlineStr"/>
      <c r="P10" s="22" t="inlineStr"/>
      <c r="Q10" s="21" t="inlineStr">
        <is>
          <t>Sim</t>
        </is>
      </c>
      <c r="R10" s="27">
        <f>IF(COUNTA($A10:$Q10)=0,"",_xlfn.TEXTJOIN(" | ",TRUE,IF($A10="","SKU ausente",""),IF(AND($A10&lt;&gt;"",COUNTIF($A$5:$A$104,$A10)&gt;1),"SKU duplicado",""),IF($B10="","Nome ausente",""),IF($F10="","Preço ausente",IF(OR(NOT(ISNUMBER($F10)),$F10&lt;=0),"Preço inválido","")),IF(AND($G10&lt;&gt;"",NOT(IFERROR(AND(LEN($G10)=13,ISNUMBER(VALUE($G10))),FALSE))),"GTIN inválido",""),IF($Q10="","Definir produto ativo","")))</f>
        <v/>
      </c>
      <c r="S10" s="28">
        <f>IF(COUNTA($A10:$Q10)=0,"",IF($R10="","Base utilizável","Revisar base"))</f>
        <v/>
      </c>
    </row>
    <row r="11" ht="44" customHeight="1">
      <c r="A11" s="21" t="inlineStr">
        <is>
          <t>FIC-ESC-007</t>
        </is>
      </c>
      <c r="B11" s="22" t="inlineStr">
        <is>
          <t>Caderno Reutilizável Ciclo A5</t>
        </is>
      </c>
      <c r="C11" s="21" t="inlineStr">
        <is>
          <t>Escritório</t>
        </is>
      </c>
      <c r="D11" s="21" t="inlineStr">
        <is>
          <t>Ciclo Fictícia</t>
        </is>
      </c>
      <c r="E11" s="22" t="inlineStr">
        <is>
          <t>Caderno reutilizável em formato A5, com folhas apagáveis, divisórias coloridas e espaço para anotações diárias.</t>
        </is>
      </c>
      <c r="F11" s="49" t="n">
        <v>69.90000000000001</v>
      </c>
      <c r="G11" s="24" t="inlineStr">
        <is>
          <t>7900000000007</t>
        </is>
      </c>
      <c r="H11" s="21" t="inlineStr">
        <is>
          <t>Verde</t>
        </is>
      </c>
      <c r="I11" s="21" t="inlineStr">
        <is>
          <t>A5</t>
        </is>
      </c>
      <c r="J11" s="50" t="n">
        <v>0.35</v>
      </c>
      <c r="K11" s="51" t="n">
        <v>16</v>
      </c>
      <c r="L11" s="51" t="n">
        <v>2</v>
      </c>
      <c r="M11" s="51" t="n">
        <v>22</v>
      </c>
      <c r="N11" s="22" t="inlineStr">
        <is>
          <t>fic_esc_007_01.jpg</t>
        </is>
      </c>
      <c r="O11" s="22" t="inlineStr">
        <is>
          <t>fic_esc_007_02.jpg</t>
        </is>
      </c>
      <c r="P11" s="22" t="inlineStr">
        <is>
          <t>fic_esc_007_03.jpg</t>
        </is>
      </c>
      <c r="Q11" s="21" t="inlineStr">
        <is>
          <t>Sim</t>
        </is>
      </c>
      <c r="R11" s="27">
        <f>IF(COUNTA($A11:$Q11)=0,"",_xlfn.TEXTJOIN(" | ",TRUE,IF($A11="","SKU ausente",""),IF(AND($A11&lt;&gt;"",COUNTIF($A$5:$A$104,$A11)&gt;1),"SKU duplicado",""),IF($B11="","Nome ausente",""),IF($F11="","Preço ausente",IF(OR(NOT(ISNUMBER($F11)),$F11&lt;=0),"Preço inválido","")),IF(AND($G11&lt;&gt;"",NOT(IFERROR(AND(LEN($G11)=13,ISNUMBER(VALUE($G11))),FALSE))),"GTIN inválido",""),IF($Q11="","Definir produto ativo","")))</f>
        <v/>
      </c>
      <c r="S11" s="28">
        <f>IF(COUNTA($A11:$Q11)=0,"",IF($R11="","Base utilizável","Revisar base"))</f>
        <v/>
      </c>
    </row>
    <row r="12" ht="44" customHeight="1">
      <c r="A12" s="21" t="inlineStr">
        <is>
          <t>FIC-BEM-008</t>
        </is>
      </c>
      <c r="B12" s="22" t="inlineStr">
        <is>
          <t>Faixa Elástica Movimento Leve</t>
        </is>
      </c>
      <c r="C12" s="21" t="inlineStr">
        <is>
          <t>Bem-estar</t>
        </is>
      </c>
      <c r="D12" s="21" t="inlineStr">
        <is>
          <t>Movimento Fictícia</t>
        </is>
      </c>
      <c r="E12" s="22" t="inlineStr">
        <is>
          <t>Faixa elástica de resistência leve, com textura antideslizante e estojo compacto para exercícios e alongamentos.</t>
        </is>
      </c>
      <c r="F12" s="49" t="n">
        <v>24.9</v>
      </c>
      <c r="G12" s="24" t="inlineStr"/>
      <c r="H12" s="21" t="inlineStr">
        <is>
          <t>Lilás</t>
        </is>
      </c>
      <c r="I12" s="21" t="inlineStr">
        <is>
          <t>Leve</t>
        </is>
      </c>
      <c r="J12" s="50" t="n">
        <v>0.12</v>
      </c>
      <c r="K12" s="51" t="n">
        <v>8</v>
      </c>
      <c r="L12" s="51" t="n">
        <v>3</v>
      </c>
      <c r="M12" s="51" t="n">
        <v>15</v>
      </c>
      <c r="N12" s="22" t="inlineStr">
        <is>
          <t>fic_bem_008_01.jpg</t>
        </is>
      </c>
      <c r="O12" s="22" t="inlineStr">
        <is>
          <t>fic_bem_008_02.jpg</t>
        </is>
      </c>
      <c r="P12" s="22" t="inlineStr"/>
      <c r="Q12" s="21" t="inlineStr">
        <is>
          <t>Sim</t>
        </is>
      </c>
      <c r="R12" s="27">
        <f>IF(COUNTA($A12:$Q12)=0,"",_xlfn.TEXTJOIN(" | ",TRUE,IF($A12="","SKU ausente",""),IF(AND($A12&lt;&gt;"",COUNTIF($A$5:$A$104,$A12)&gt;1),"SKU duplicado",""),IF($B12="","Nome ausente",""),IF($F12="","Preço ausente",IF(OR(NOT(ISNUMBER($F12)),$F12&lt;=0),"Preço inválido","")),IF(AND($G12&lt;&gt;"",NOT(IFERROR(AND(LEN($G12)=13,ISNUMBER(VALUE($G12))),FALSE))),"GTIN inválido",""),IF($Q12="","Definir produto ativo","")))</f>
        <v/>
      </c>
      <c r="S12" s="28">
        <f>IF(COUNTA($A12:$Q12)=0,"",IF($R12="","Base utilizável","Revisar base"))</f>
        <v/>
      </c>
    </row>
    <row r="13" ht="44" customHeight="1">
      <c r="A13" s="21" t="inlineStr">
        <is>
          <t>FIC-PET-009</t>
        </is>
      </c>
      <c r="B13" s="22" t="inlineStr">
        <is>
          <t>Comedouro Elevado Lótus</t>
        </is>
      </c>
      <c r="C13" s="21" t="inlineStr">
        <is>
          <t>Pet</t>
        </is>
      </c>
      <c r="D13" s="21" t="inlineStr">
        <is>
          <t>Lótus Pet Fictícia</t>
        </is>
      </c>
      <c r="E13" s="22" t="inlineStr">
        <is>
          <t>Comedouro elevado com duas tigelas removíveis e base estável, desenvolvido para facilitar a rotina de alimentação.</t>
        </is>
      </c>
      <c r="F13" s="49" t="n">
        <v>139.9</v>
      </c>
      <c r="G13" s="24" t="inlineStr">
        <is>
          <t>7900000000009</t>
        </is>
      </c>
      <c r="H13" s="21" t="inlineStr">
        <is>
          <t>Natural</t>
        </is>
      </c>
      <c r="I13" s="21" t="inlineStr">
        <is>
          <t>M</t>
        </is>
      </c>
      <c r="J13" s="50" t="n">
        <v>1.1</v>
      </c>
      <c r="K13" s="51" t="n">
        <v>24</v>
      </c>
      <c r="L13" s="51" t="n">
        <v>14</v>
      </c>
      <c r="M13" s="51" t="n">
        <v>24</v>
      </c>
      <c r="N13" s="22" t="inlineStr">
        <is>
          <t>fic_pet_009_01.jpg</t>
        </is>
      </c>
      <c r="O13" s="22" t="inlineStr">
        <is>
          <t>fic_pet_009_02.jpg</t>
        </is>
      </c>
      <c r="P13" s="22" t="inlineStr"/>
      <c r="Q13" s="21" t="inlineStr">
        <is>
          <t>Sim</t>
        </is>
      </c>
      <c r="R13" s="27">
        <f>IF(COUNTA($A13:$Q13)=0,"",_xlfn.TEXTJOIN(" | ",TRUE,IF($A13="","SKU ausente",""),IF(AND($A13&lt;&gt;"",COUNTIF($A$5:$A$104,$A13)&gt;1),"SKU duplicado",""),IF($B13="","Nome ausente",""),IF($F13="","Preço ausente",IF(OR(NOT(ISNUMBER($F13)),$F13&lt;=0),"Preço inválido","")),IF(AND($G13&lt;&gt;"",NOT(IFERROR(AND(LEN($G13)=13,ISNUMBER(VALUE($G13))),FALSE))),"GTIN inválido",""),IF($Q13="","Definir produto ativo","")))</f>
        <v/>
      </c>
      <c r="S13" s="28">
        <f>IF(COUNTA($A13:$Q13)=0,"",IF($R13="","Base utilizável","Revisar base"))</f>
        <v/>
      </c>
    </row>
    <row r="14" ht="44" customHeight="1">
      <c r="A14" s="21" t="inlineStr">
        <is>
          <t>FIC-VIA-010</t>
        </is>
      </c>
      <c r="B14" s="22" t="inlineStr">
        <is>
          <t>Etiqueta de Bagagem Rota</t>
        </is>
      </c>
      <c r="C14" s="21" t="inlineStr">
        <is>
          <t>Viagem</t>
        </is>
      </c>
      <c r="D14" s="21" t="inlineStr">
        <is>
          <t>Rota Fictícia</t>
        </is>
      </c>
      <c r="E14" s="22" t="inlineStr">
        <is>
          <t>Etiqueta leve para identificar malas, com visor protegido e alça flexível.</t>
        </is>
      </c>
      <c r="F14" s="49" t="n">
        <v>8.9</v>
      </c>
      <c r="G14" s="24" t="inlineStr">
        <is>
          <t>7900000000010</t>
        </is>
      </c>
      <c r="H14" s="21" t="inlineStr">
        <is>
          <t>Laranja</t>
        </is>
      </c>
      <c r="I14" s="21" t="inlineStr">
        <is>
          <t>Único</t>
        </is>
      </c>
      <c r="J14" s="50" t="n">
        <v>0.04</v>
      </c>
      <c r="K14" s="51" t="n">
        <v>7</v>
      </c>
      <c r="L14" s="51" t="n">
        <v>0.5</v>
      </c>
      <c r="M14" s="51" t="n">
        <v>11</v>
      </c>
      <c r="N14" s="22" t="inlineStr">
        <is>
          <t>fic_via_010_01.jpg</t>
        </is>
      </c>
      <c r="O14" s="22" t="inlineStr"/>
      <c r="P14" s="22" t="inlineStr"/>
      <c r="Q14" s="21" t="inlineStr">
        <is>
          <t>Sim</t>
        </is>
      </c>
      <c r="R14" s="27">
        <f>IF(COUNTA($A14:$Q14)=0,"",_xlfn.TEXTJOIN(" | ",TRUE,IF($A14="","SKU ausente",""),IF(AND($A14&lt;&gt;"",COUNTIF($A$5:$A$104,$A14)&gt;1),"SKU duplicado",""),IF($B14="","Nome ausente",""),IF($F14="","Preço ausente",IF(OR(NOT(ISNUMBER($F14)),$F14&lt;=0),"Preço inválido","")),IF(AND($G14&lt;&gt;"",NOT(IFERROR(AND(LEN($G14)=13,ISNUMBER(VALUE($G14))),FALSE))),"GTIN inválido",""),IF($Q14="","Definir produto ativo","")))</f>
        <v/>
      </c>
      <c r="S14" s="28">
        <f>IF(COUNTA($A14:$Q14)=0,"",IF($R14="","Base utilizável","Revisar base"))</f>
        <v/>
      </c>
    </row>
    <row r="15" ht="24" customHeight="1">
      <c r="A15" s="21" t="n"/>
      <c r="B15" s="22" t="n"/>
      <c r="C15" s="21" t="n"/>
      <c r="D15" s="21" t="n"/>
      <c r="E15" s="22" t="n"/>
      <c r="F15" s="49" t="n"/>
      <c r="G15" s="24" t="n"/>
      <c r="H15" s="21" t="n"/>
      <c r="I15" s="21" t="n"/>
      <c r="J15" s="50" t="n"/>
      <c r="K15" s="51" t="n"/>
      <c r="L15" s="51" t="n"/>
      <c r="M15" s="51" t="n"/>
      <c r="N15" s="22" t="n"/>
      <c r="O15" s="22" t="n"/>
      <c r="P15" s="22" t="n"/>
      <c r="Q15" s="21" t="n"/>
      <c r="R15" s="27">
        <f>IF(COUNTA($A15:$Q15)=0,"",_xlfn.TEXTJOIN(" | ",TRUE,IF($A15="","SKU ausente",""),IF(AND($A15&lt;&gt;"",COUNTIF($A$5:$A$104,$A15)&gt;1),"SKU duplicado",""),IF($B15="","Nome ausente",""),IF($F15="","Preço ausente",IF(OR(NOT(ISNUMBER($F15)),$F15&lt;=0),"Preço inválido","")),IF(AND($G15&lt;&gt;"",NOT(IFERROR(AND(LEN($G15)=13,ISNUMBER(VALUE($G15))),FALSE))),"GTIN inválido",""),IF($Q15="","Definir produto ativo","")))</f>
        <v/>
      </c>
      <c r="S15" s="28">
        <f>IF(COUNTA($A15:$Q15)=0,"",IF($R15="","Base utilizável","Revisar base"))</f>
        <v/>
      </c>
    </row>
    <row r="16" ht="24" customHeight="1">
      <c r="A16" s="21" t="n"/>
      <c r="B16" s="22" t="n"/>
      <c r="C16" s="21" t="n"/>
      <c r="D16" s="21" t="n"/>
      <c r="E16" s="22" t="n"/>
      <c r="F16" s="49" t="n"/>
      <c r="G16" s="24" t="n"/>
      <c r="H16" s="21" t="n"/>
      <c r="I16" s="21" t="n"/>
      <c r="J16" s="50" t="n"/>
      <c r="K16" s="51" t="n"/>
      <c r="L16" s="51" t="n"/>
      <c r="M16" s="51" t="n"/>
      <c r="N16" s="22" t="n"/>
      <c r="O16" s="22" t="n"/>
      <c r="P16" s="22" t="n"/>
      <c r="Q16" s="21" t="n"/>
      <c r="R16" s="27">
        <f>IF(COUNTA($A16:$Q16)=0,"",_xlfn.TEXTJOIN(" | ",TRUE,IF($A16="","SKU ausente",""),IF(AND($A16&lt;&gt;"",COUNTIF($A$5:$A$104,$A16)&gt;1),"SKU duplicado",""),IF($B16="","Nome ausente",""),IF($F16="","Preço ausente",IF(OR(NOT(ISNUMBER($F16)),$F16&lt;=0),"Preço inválido","")),IF(AND($G16&lt;&gt;"",NOT(IFERROR(AND(LEN($G16)=13,ISNUMBER(VALUE($G16))),FALSE))),"GTIN inválido",""),IF($Q16="","Definir produto ativo","")))</f>
        <v/>
      </c>
      <c r="S16" s="28">
        <f>IF(COUNTA($A16:$Q16)=0,"",IF($R16="","Base utilizável","Revisar base"))</f>
        <v/>
      </c>
    </row>
    <row r="17" ht="24" customHeight="1">
      <c r="A17" s="21" t="n"/>
      <c r="B17" s="22" t="n"/>
      <c r="C17" s="21" t="n"/>
      <c r="D17" s="21" t="n"/>
      <c r="E17" s="22" t="n"/>
      <c r="F17" s="49" t="n"/>
      <c r="G17" s="24" t="n"/>
      <c r="H17" s="21" t="n"/>
      <c r="I17" s="21" t="n"/>
      <c r="J17" s="50" t="n"/>
      <c r="K17" s="51" t="n"/>
      <c r="L17" s="51" t="n"/>
      <c r="M17" s="51" t="n"/>
      <c r="N17" s="22" t="n"/>
      <c r="O17" s="22" t="n"/>
      <c r="P17" s="22" t="n"/>
      <c r="Q17" s="21" t="n"/>
      <c r="R17" s="27">
        <f>IF(COUNTA($A17:$Q17)=0,"",_xlfn.TEXTJOIN(" | ",TRUE,IF($A17="","SKU ausente",""),IF(AND($A17&lt;&gt;"",COUNTIF($A$5:$A$104,$A17)&gt;1),"SKU duplicado",""),IF($B17="","Nome ausente",""),IF($F17="","Preço ausente",IF(OR(NOT(ISNUMBER($F17)),$F17&lt;=0),"Preço inválido","")),IF(AND($G17&lt;&gt;"",NOT(IFERROR(AND(LEN($G17)=13,ISNUMBER(VALUE($G17))),FALSE))),"GTIN inválido",""),IF($Q17="","Definir produto ativo","")))</f>
        <v/>
      </c>
      <c r="S17" s="28">
        <f>IF(COUNTA($A17:$Q17)=0,"",IF($R17="","Base utilizável","Revisar base"))</f>
        <v/>
      </c>
    </row>
    <row r="18" ht="24" customHeight="1">
      <c r="A18" s="21" t="n"/>
      <c r="B18" s="22" t="n"/>
      <c r="C18" s="21" t="n"/>
      <c r="D18" s="21" t="n"/>
      <c r="E18" s="22" t="n"/>
      <c r="F18" s="49" t="n"/>
      <c r="G18" s="24" t="n"/>
      <c r="H18" s="21" t="n"/>
      <c r="I18" s="21" t="n"/>
      <c r="J18" s="50" t="n"/>
      <c r="K18" s="51" t="n"/>
      <c r="L18" s="51" t="n"/>
      <c r="M18" s="51" t="n"/>
      <c r="N18" s="22" t="n"/>
      <c r="O18" s="22" t="n"/>
      <c r="P18" s="22" t="n"/>
      <c r="Q18" s="21" t="n"/>
      <c r="R18" s="27">
        <f>IF(COUNTA($A18:$Q18)=0,"",_xlfn.TEXTJOIN(" | ",TRUE,IF($A18="","SKU ausente",""),IF(AND($A18&lt;&gt;"",COUNTIF($A$5:$A$104,$A18)&gt;1),"SKU duplicado",""),IF($B18="","Nome ausente",""),IF($F18="","Preço ausente",IF(OR(NOT(ISNUMBER($F18)),$F18&lt;=0),"Preço inválido","")),IF(AND($G18&lt;&gt;"",NOT(IFERROR(AND(LEN($G18)=13,ISNUMBER(VALUE($G18))),FALSE))),"GTIN inválido",""),IF($Q18="","Definir produto ativo","")))</f>
        <v/>
      </c>
      <c r="S18" s="28">
        <f>IF(COUNTA($A18:$Q18)=0,"",IF($R18="","Base utilizável","Revisar base"))</f>
        <v/>
      </c>
    </row>
    <row r="19" ht="24" customHeight="1">
      <c r="A19" s="21" t="n"/>
      <c r="B19" s="22" t="n"/>
      <c r="C19" s="21" t="n"/>
      <c r="D19" s="21" t="n"/>
      <c r="E19" s="22" t="n"/>
      <c r="F19" s="49" t="n"/>
      <c r="G19" s="24" t="n"/>
      <c r="H19" s="21" t="n"/>
      <c r="I19" s="21" t="n"/>
      <c r="J19" s="50" t="n"/>
      <c r="K19" s="51" t="n"/>
      <c r="L19" s="51" t="n"/>
      <c r="M19" s="51" t="n"/>
      <c r="N19" s="22" t="n"/>
      <c r="O19" s="22" t="n"/>
      <c r="P19" s="22" t="n"/>
      <c r="Q19" s="21" t="n"/>
      <c r="R19" s="27">
        <f>IF(COUNTA($A19:$Q19)=0,"",_xlfn.TEXTJOIN(" | ",TRUE,IF($A19="","SKU ausente",""),IF(AND($A19&lt;&gt;"",COUNTIF($A$5:$A$104,$A19)&gt;1),"SKU duplicado",""),IF($B19="","Nome ausente",""),IF($F19="","Preço ausente",IF(OR(NOT(ISNUMBER($F19)),$F19&lt;=0),"Preço inválido","")),IF(AND($G19&lt;&gt;"",NOT(IFERROR(AND(LEN($G19)=13,ISNUMBER(VALUE($G19))),FALSE))),"GTIN inválido",""),IF($Q19="","Definir produto ativo","")))</f>
        <v/>
      </c>
      <c r="S19" s="28">
        <f>IF(COUNTA($A19:$Q19)=0,"",IF($R19="","Base utilizável","Revisar base"))</f>
        <v/>
      </c>
    </row>
    <row r="20" ht="24" customHeight="1">
      <c r="A20" s="21" t="n"/>
      <c r="B20" s="22" t="n"/>
      <c r="C20" s="21" t="n"/>
      <c r="D20" s="21" t="n"/>
      <c r="E20" s="22" t="n"/>
      <c r="F20" s="49" t="n"/>
      <c r="G20" s="24" t="n"/>
      <c r="H20" s="21" t="n"/>
      <c r="I20" s="21" t="n"/>
      <c r="J20" s="50" t="n"/>
      <c r="K20" s="51" t="n"/>
      <c r="L20" s="51" t="n"/>
      <c r="M20" s="51" t="n"/>
      <c r="N20" s="22" t="n"/>
      <c r="O20" s="22" t="n"/>
      <c r="P20" s="22" t="n"/>
      <c r="Q20" s="21" t="n"/>
      <c r="R20" s="27">
        <f>IF(COUNTA($A20:$Q20)=0,"",_xlfn.TEXTJOIN(" | ",TRUE,IF($A20="","SKU ausente",""),IF(AND($A20&lt;&gt;"",COUNTIF($A$5:$A$104,$A20)&gt;1),"SKU duplicado",""),IF($B20="","Nome ausente",""),IF($F20="","Preço ausente",IF(OR(NOT(ISNUMBER($F20)),$F20&lt;=0),"Preço inválido","")),IF(AND($G20&lt;&gt;"",NOT(IFERROR(AND(LEN($G20)=13,ISNUMBER(VALUE($G20))),FALSE))),"GTIN inválido",""),IF($Q20="","Definir produto ativo","")))</f>
        <v/>
      </c>
      <c r="S20" s="28">
        <f>IF(COUNTA($A20:$Q20)=0,"",IF($R20="","Base utilizável","Revisar base"))</f>
        <v/>
      </c>
    </row>
    <row r="21" ht="24" customHeight="1">
      <c r="A21" s="21" t="n"/>
      <c r="B21" s="22" t="n"/>
      <c r="C21" s="21" t="n"/>
      <c r="D21" s="21" t="n"/>
      <c r="E21" s="22" t="n"/>
      <c r="F21" s="49" t="n"/>
      <c r="G21" s="24" t="n"/>
      <c r="H21" s="21" t="n"/>
      <c r="I21" s="21" t="n"/>
      <c r="J21" s="50" t="n"/>
      <c r="K21" s="51" t="n"/>
      <c r="L21" s="51" t="n"/>
      <c r="M21" s="51" t="n"/>
      <c r="N21" s="22" t="n"/>
      <c r="O21" s="22" t="n"/>
      <c r="P21" s="22" t="n"/>
      <c r="Q21" s="21" t="n"/>
      <c r="R21" s="27">
        <f>IF(COUNTA($A21:$Q21)=0,"",_xlfn.TEXTJOIN(" | ",TRUE,IF($A21="","SKU ausente",""),IF(AND($A21&lt;&gt;"",COUNTIF($A$5:$A$104,$A21)&gt;1),"SKU duplicado",""),IF($B21="","Nome ausente",""),IF($F21="","Preço ausente",IF(OR(NOT(ISNUMBER($F21)),$F21&lt;=0),"Preço inválido","")),IF(AND($G21&lt;&gt;"",NOT(IFERROR(AND(LEN($G21)=13,ISNUMBER(VALUE($G21))),FALSE))),"GTIN inválido",""),IF($Q21="","Definir produto ativo","")))</f>
        <v/>
      </c>
      <c r="S21" s="28">
        <f>IF(COUNTA($A21:$Q21)=0,"",IF($R21="","Base utilizável","Revisar base"))</f>
        <v/>
      </c>
    </row>
    <row r="22" ht="24" customHeight="1">
      <c r="A22" s="21" t="n"/>
      <c r="B22" s="22" t="n"/>
      <c r="C22" s="21" t="n"/>
      <c r="D22" s="21" t="n"/>
      <c r="E22" s="22" t="n"/>
      <c r="F22" s="49" t="n"/>
      <c r="G22" s="24" t="n"/>
      <c r="H22" s="21" t="n"/>
      <c r="I22" s="21" t="n"/>
      <c r="J22" s="50" t="n"/>
      <c r="K22" s="51" t="n"/>
      <c r="L22" s="51" t="n"/>
      <c r="M22" s="51" t="n"/>
      <c r="N22" s="22" t="n"/>
      <c r="O22" s="22" t="n"/>
      <c r="P22" s="22" t="n"/>
      <c r="Q22" s="21" t="n"/>
      <c r="R22" s="27">
        <f>IF(COUNTA($A22:$Q22)=0,"",_xlfn.TEXTJOIN(" | ",TRUE,IF($A22="","SKU ausente",""),IF(AND($A22&lt;&gt;"",COUNTIF($A$5:$A$104,$A22)&gt;1),"SKU duplicado",""),IF($B22="","Nome ausente",""),IF($F22="","Preço ausente",IF(OR(NOT(ISNUMBER($F22)),$F22&lt;=0),"Preço inválido","")),IF(AND($G22&lt;&gt;"",NOT(IFERROR(AND(LEN($G22)=13,ISNUMBER(VALUE($G22))),FALSE))),"GTIN inválido",""),IF($Q22="","Definir produto ativo","")))</f>
        <v/>
      </c>
      <c r="S22" s="28">
        <f>IF(COUNTA($A22:$Q22)=0,"",IF($R22="","Base utilizável","Revisar base"))</f>
        <v/>
      </c>
    </row>
    <row r="23" ht="24" customHeight="1">
      <c r="A23" s="21" t="n"/>
      <c r="B23" s="22" t="n"/>
      <c r="C23" s="21" t="n"/>
      <c r="D23" s="21" t="n"/>
      <c r="E23" s="22" t="n"/>
      <c r="F23" s="49" t="n"/>
      <c r="G23" s="24" t="n"/>
      <c r="H23" s="21" t="n"/>
      <c r="I23" s="21" t="n"/>
      <c r="J23" s="50" t="n"/>
      <c r="K23" s="51" t="n"/>
      <c r="L23" s="51" t="n"/>
      <c r="M23" s="51" t="n"/>
      <c r="N23" s="22" t="n"/>
      <c r="O23" s="22" t="n"/>
      <c r="P23" s="22" t="n"/>
      <c r="Q23" s="21" t="n"/>
      <c r="R23" s="27">
        <f>IF(COUNTA($A23:$Q23)=0,"",_xlfn.TEXTJOIN(" | ",TRUE,IF($A23="","SKU ausente",""),IF(AND($A23&lt;&gt;"",COUNTIF($A$5:$A$104,$A23)&gt;1),"SKU duplicado",""),IF($B23="","Nome ausente",""),IF($F23="","Preço ausente",IF(OR(NOT(ISNUMBER($F23)),$F23&lt;=0),"Preço inválido","")),IF(AND($G23&lt;&gt;"",NOT(IFERROR(AND(LEN($G23)=13,ISNUMBER(VALUE($G23))),FALSE))),"GTIN inválido",""),IF($Q23="","Definir produto ativo","")))</f>
        <v/>
      </c>
      <c r="S23" s="28">
        <f>IF(COUNTA($A23:$Q23)=0,"",IF($R23="","Base utilizável","Revisar base"))</f>
        <v/>
      </c>
    </row>
    <row r="24" ht="24" customHeight="1">
      <c r="A24" s="21" t="n"/>
      <c r="B24" s="22" t="n"/>
      <c r="C24" s="21" t="n"/>
      <c r="D24" s="21" t="n"/>
      <c r="E24" s="22" t="n"/>
      <c r="F24" s="49" t="n"/>
      <c r="G24" s="24" t="n"/>
      <c r="H24" s="21" t="n"/>
      <c r="I24" s="21" t="n"/>
      <c r="J24" s="50" t="n"/>
      <c r="K24" s="51" t="n"/>
      <c r="L24" s="51" t="n"/>
      <c r="M24" s="51" t="n"/>
      <c r="N24" s="22" t="n"/>
      <c r="O24" s="22" t="n"/>
      <c r="P24" s="22" t="n"/>
      <c r="Q24" s="21" t="n"/>
      <c r="R24" s="27">
        <f>IF(COUNTA($A24:$Q24)=0,"",_xlfn.TEXTJOIN(" | ",TRUE,IF($A24="","SKU ausente",""),IF(AND($A24&lt;&gt;"",COUNTIF($A$5:$A$104,$A24)&gt;1),"SKU duplicado",""),IF($B24="","Nome ausente",""),IF($F24="","Preço ausente",IF(OR(NOT(ISNUMBER($F24)),$F24&lt;=0),"Preço inválido","")),IF(AND($G24&lt;&gt;"",NOT(IFERROR(AND(LEN($G24)=13,ISNUMBER(VALUE($G24))),FALSE))),"GTIN inválido",""),IF($Q24="","Definir produto ativo","")))</f>
        <v/>
      </c>
      <c r="S24" s="28">
        <f>IF(COUNTA($A24:$Q24)=0,"",IF($R24="","Base utilizável","Revisar base"))</f>
        <v/>
      </c>
    </row>
    <row r="25" ht="24" customHeight="1">
      <c r="A25" s="21" t="n"/>
      <c r="B25" s="22" t="n"/>
      <c r="C25" s="21" t="n"/>
      <c r="D25" s="21" t="n"/>
      <c r="E25" s="22" t="n"/>
      <c r="F25" s="49" t="n"/>
      <c r="G25" s="24" t="n"/>
      <c r="H25" s="21" t="n"/>
      <c r="I25" s="21" t="n"/>
      <c r="J25" s="50" t="n"/>
      <c r="K25" s="51" t="n"/>
      <c r="L25" s="51" t="n"/>
      <c r="M25" s="51" t="n"/>
      <c r="N25" s="22" t="n"/>
      <c r="O25" s="22" t="n"/>
      <c r="P25" s="22" t="n"/>
      <c r="Q25" s="21" t="n"/>
      <c r="R25" s="27">
        <f>IF(COUNTA($A25:$Q25)=0,"",_xlfn.TEXTJOIN(" | ",TRUE,IF($A25="","SKU ausente",""),IF(AND($A25&lt;&gt;"",COUNTIF($A$5:$A$104,$A25)&gt;1),"SKU duplicado",""),IF($B25="","Nome ausente",""),IF($F25="","Preço ausente",IF(OR(NOT(ISNUMBER($F25)),$F25&lt;=0),"Preço inválido","")),IF(AND($G25&lt;&gt;"",NOT(IFERROR(AND(LEN($G25)=13,ISNUMBER(VALUE($G25))),FALSE))),"GTIN inválido",""),IF($Q25="","Definir produto ativo","")))</f>
        <v/>
      </c>
      <c r="S25" s="28">
        <f>IF(COUNTA($A25:$Q25)=0,"",IF($R25="","Base utilizável","Revisar base"))</f>
        <v/>
      </c>
    </row>
    <row r="26" ht="24" customHeight="1">
      <c r="A26" s="21" t="n"/>
      <c r="B26" s="22" t="n"/>
      <c r="C26" s="21" t="n"/>
      <c r="D26" s="21" t="n"/>
      <c r="E26" s="22" t="n"/>
      <c r="F26" s="49" t="n"/>
      <c r="G26" s="24" t="n"/>
      <c r="H26" s="21" t="n"/>
      <c r="I26" s="21" t="n"/>
      <c r="J26" s="50" t="n"/>
      <c r="K26" s="51" t="n"/>
      <c r="L26" s="51" t="n"/>
      <c r="M26" s="51" t="n"/>
      <c r="N26" s="22" t="n"/>
      <c r="O26" s="22" t="n"/>
      <c r="P26" s="22" t="n"/>
      <c r="Q26" s="21" t="n"/>
      <c r="R26" s="27">
        <f>IF(COUNTA($A26:$Q26)=0,"",_xlfn.TEXTJOIN(" | ",TRUE,IF($A26="","SKU ausente",""),IF(AND($A26&lt;&gt;"",COUNTIF($A$5:$A$104,$A26)&gt;1),"SKU duplicado",""),IF($B26="","Nome ausente",""),IF($F26="","Preço ausente",IF(OR(NOT(ISNUMBER($F26)),$F26&lt;=0),"Preço inválido","")),IF(AND($G26&lt;&gt;"",NOT(IFERROR(AND(LEN($G26)=13,ISNUMBER(VALUE($G26))),FALSE))),"GTIN inválido",""),IF($Q26="","Definir produto ativo","")))</f>
        <v/>
      </c>
      <c r="S26" s="28">
        <f>IF(COUNTA($A26:$Q26)=0,"",IF($R26="","Base utilizável","Revisar base"))</f>
        <v/>
      </c>
    </row>
    <row r="27" ht="24" customHeight="1">
      <c r="A27" s="21" t="n"/>
      <c r="B27" s="22" t="n"/>
      <c r="C27" s="21" t="n"/>
      <c r="D27" s="21" t="n"/>
      <c r="E27" s="22" t="n"/>
      <c r="F27" s="49" t="n"/>
      <c r="G27" s="24" t="n"/>
      <c r="H27" s="21" t="n"/>
      <c r="I27" s="21" t="n"/>
      <c r="J27" s="50" t="n"/>
      <c r="K27" s="51" t="n"/>
      <c r="L27" s="51" t="n"/>
      <c r="M27" s="51" t="n"/>
      <c r="N27" s="22" t="n"/>
      <c r="O27" s="22" t="n"/>
      <c r="P27" s="22" t="n"/>
      <c r="Q27" s="21" t="n"/>
      <c r="R27" s="27">
        <f>IF(COUNTA($A27:$Q27)=0,"",_xlfn.TEXTJOIN(" | ",TRUE,IF($A27="","SKU ausente",""),IF(AND($A27&lt;&gt;"",COUNTIF($A$5:$A$104,$A27)&gt;1),"SKU duplicado",""),IF($B27="","Nome ausente",""),IF($F27="","Preço ausente",IF(OR(NOT(ISNUMBER($F27)),$F27&lt;=0),"Preço inválido","")),IF(AND($G27&lt;&gt;"",NOT(IFERROR(AND(LEN($G27)=13,ISNUMBER(VALUE($G27))),FALSE))),"GTIN inválido",""),IF($Q27="","Definir produto ativo","")))</f>
        <v/>
      </c>
      <c r="S27" s="28">
        <f>IF(COUNTA($A27:$Q27)=0,"",IF($R27="","Base utilizável","Revisar base"))</f>
        <v/>
      </c>
    </row>
    <row r="28" ht="24" customHeight="1">
      <c r="A28" s="21" t="n"/>
      <c r="B28" s="22" t="n"/>
      <c r="C28" s="21" t="n"/>
      <c r="D28" s="21" t="n"/>
      <c r="E28" s="22" t="n"/>
      <c r="F28" s="49" t="n"/>
      <c r="G28" s="24" t="n"/>
      <c r="H28" s="21" t="n"/>
      <c r="I28" s="21" t="n"/>
      <c r="J28" s="50" t="n"/>
      <c r="K28" s="51" t="n"/>
      <c r="L28" s="51" t="n"/>
      <c r="M28" s="51" t="n"/>
      <c r="N28" s="22" t="n"/>
      <c r="O28" s="22" t="n"/>
      <c r="P28" s="22" t="n"/>
      <c r="Q28" s="21" t="n"/>
      <c r="R28" s="27">
        <f>IF(COUNTA($A28:$Q28)=0,"",_xlfn.TEXTJOIN(" | ",TRUE,IF($A28="","SKU ausente",""),IF(AND($A28&lt;&gt;"",COUNTIF($A$5:$A$104,$A28)&gt;1),"SKU duplicado",""),IF($B28="","Nome ausente",""),IF($F28="","Preço ausente",IF(OR(NOT(ISNUMBER($F28)),$F28&lt;=0),"Preço inválido","")),IF(AND($G28&lt;&gt;"",NOT(IFERROR(AND(LEN($G28)=13,ISNUMBER(VALUE($G28))),FALSE))),"GTIN inválido",""),IF($Q28="","Definir produto ativo","")))</f>
        <v/>
      </c>
      <c r="S28" s="28">
        <f>IF(COUNTA($A28:$Q28)=0,"",IF($R28="","Base utilizável","Revisar base"))</f>
        <v/>
      </c>
    </row>
    <row r="29" ht="24" customHeight="1">
      <c r="A29" s="21" t="n"/>
      <c r="B29" s="22" t="n"/>
      <c r="C29" s="21" t="n"/>
      <c r="D29" s="21" t="n"/>
      <c r="E29" s="22" t="n"/>
      <c r="F29" s="49" t="n"/>
      <c r="G29" s="24" t="n"/>
      <c r="H29" s="21" t="n"/>
      <c r="I29" s="21" t="n"/>
      <c r="J29" s="50" t="n"/>
      <c r="K29" s="51" t="n"/>
      <c r="L29" s="51" t="n"/>
      <c r="M29" s="51" t="n"/>
      <c r="N29" s="22" t="n"/>
      <c r="O29" s="22" t="n"/>
      <c r="P29" s="22" t="n"/>
      <c r="Q29" s="21" t="n"/>
      <c r="R29" s="27">
        <f>IF(COUNTA($A29:$Q29)=0,"",_xlfn.TEXTJOIN(" | ",TRUE,IF($A29="","SKU ausente",""),IF(AND($A29&lt;&gt;"",COUNTIF($A$5:$A$104,$A29)&gt;1),"SKU duplicado",""),IF($B29="","Nome ausente",""),IF($F29="","Preço ausente",IF(OR(NOT(ISNUMBER($F29)),$F29&lt;=0),"Preço inválido","")),IF(AND($G29&lt;&gt;"",NOT(IFERROR(AND(LEN($G29)=13,ISNUMBER(VALUE($G29))),FALSE))),"GTIN inválido",""),IF($Q29="","Definir produto ativo","")))</f>
        <v/>
      </c>
      <c r="S29" s="28">
        <f>IF(COUNTA($A29:$Q29)=0,"",IF($R29="","Base utilizável","Revisar base"))</f>
        <v/>
      </c>
    </row>
    <row r="30" ht="24" customHeight="1">
      <c r="A30" s="21" t="n"/>
      <c r="B30" s="22" t="n"/>
      <c r="C30" s="21" t="n"/>
      <c r="D30" s="21" t="n"/>
      <c r="E30" s="22" t="n"/>
      <c r="F30" s="49" t="n"/>
      <c r="G30" s="24" t="n"/>
      <c r="H30" s="21" t="n"/>
      <c r="I30" s="21" t="n"/>
      <c r="J30" s="50" t="n"/>
      <c r="K30" s="51" t="n"/>
      <c r="L30" s="51" t="n"/>
      <c r="M30" s="51" t="n"/>
      <c r="N30" s="22" t="n"/>
      <c r="O30" s="22" t="n"/>
      <c r="P30" s="22" t="n"/>
      <c r="Q30" s="21" t="n"/>
      <c r="R30" s="27">
        <f>IF(COUNTA($A30:$Q30)=0,"",_xlfn.TEXTJOIN(" | ",TRUE,IF($A30="","SKU ausente",""),IF(AND($A30&lt;&gt;"",COUNTIF($A$5:$A$104,$A30)&gt;1),"SKU duplicado",""),IF($B30="","Nome ausente",""),IF($F30="","Preço ausente",IF(OR(NOT(ISNUMBER($F30)),$F30&lt;=0),"Preço inválido","")),IF(AND($G30&lt;&gt;"",NOT(IFERROR(AND(LEN($G30)=13,ISNUMBER(VALUE($G30))),FALSE))),"GTIN inválido",""),IF($Q30="","Definir produto ativo","")))</f>
        <v/>
      </c>
      <c r="S30" s="28">
        <f>IF(COUNTA($A30:$Q30)=0,"",IF($R30="","Base utilizável","Revisar base"))</f>
        <v/>
      </c>
    </row>
    <row r="31" ht="24" customHeight="1">
      <c r="A31" s="21" t="n"/>
      <c r="B31" s="22" t="n"/>
      <c r="C31" s="21" t="n"/>
      <c r="D31" s="21" t="n"/>
      <c r="E31" s="22" t="n"/>
      <c r="F31" s="49" t="n"/>
      <c r="G31" s="24" t="n"/>
      <c r="H31" s="21" t="n"/>
      <c r="I31" s="21" t="n"/>
      <c r="J31" s="50" t="n"/>
      <c r="K31" s="51" t="n"/>
      <c r="L31" s="51" t="n"/>
      <c r="M31" s="51" t="n"/>
      <c r="N31" s="22" t="n"/>
      <c r="O31" s="22" t="n"/>
      <c r="P31" s="22" t="n"/>
      <c r="Q31" s="21" t="n"/>
      <c r="R31" s="27">
        <f>IF(COUNTA($A31:$Q31)=0,"",_xlfn.TEXTJOIN(" | ",TRUE,IF($A31="","SKU ausente",""),IF(AND($A31&lt;&gt;"",COUNTIF($A$5:$A$104,$A31)&gt;1),"SKU duplicado",""),IF($B31="","Nome ausente",""),IF($F31="","Preço ausente",IF(OR(NOT(ISNUMBER($F31)),$F31&lt;=0),"Preço inválido","")),IF(AND($G31&lt;&gt;"",NOT(IFERROR(AND(LEN($G31)=13,ISNUMBER(VALUE($G31))),FALSE))),"GTIN inválido",""),IF($Q31="","Definir produto ativo","")))</f>
        <v/>
      </c>
      <c r="S31" s="28">
        <f>IF(COUNTA($A31:$Q31)=0,"",IF($R31="","Base utilizável","Revisar base"))</f>
        <v/>
      </c>
    </row>
    <row r="32" ht="24" customHeight="1">
      <c r="A32" s="21" t="n"/>
      <c r="B32" s="22" t="n"/>
      <c r="C32" s="21" t="n"/>
      <c r="D32" s="21" t="n"/>
      <c r="E32" s="22" t="n"/>
      <c r="F32" s="49" t="n"/>
      <c r="G32" s="24" t="n"/>
      <c r="H32" s="21" t="n"/>
      <c r="I32" s="21" t="n"/>
      <c r="J32" s="50" t="n"/>
      <c r="K32" s="51" t="n"/>
      <c r="L32" s="51" t="n"/>
      <c r="M32" s="51" t="n"/>
      <c r="N32" s="22" t="n"/>
      <c r="O32" s="22" t="n"/>
      <c r="P32" s="22" t="n"/>
      <c r="Q32" s="21" t="n"/>
      <c r="R32" s="27">
        <f>IF(COUNTA($A32:$Q32)=0,"",_xlfn.TEXTJOIN(" | ",TRUE,IF($A32="","SKU ausente",""),IF(AND($A32&lt;&gt;"",COUNTIF($A$5:$A$104,$A32)&gt;1),"SKU duplicado",""),IF($B32="","Nome ausente",""),IF($F32="","Preço ausente",IF(OR(NOT(ISNUMBER($F32)),$F32&lt;=0),"Preço inválido","")),IF(AND($G32&lt;&gt;"",NOT(IFERROR(AND(LEN($G32)=13,ISNUMBER(VALUE($G32))),FALSE))),"GTIN inválido",""),IF($Q32="","Definir produto ativo","")))</f>
        <v/>
      </c>
      <c r="S32" s="28">
        <f>IF(COUNTA($A32:$Q32)=0,"",IF($R32="","Base utilizável","Revisar base"))</f>
        <v/>
      </c>
    </row>
    <row r="33" ht="24" customHeight="1">
      <c r="A33" s="21" t="n"/>
      <c r="B33" s="22" t="n"/>
      <c r="C33" s="21" t="n"/>
      <c r="D33" s="21" t="n"/>
      <c r="E33" s="22" t="n"/>
      <c r="F33" s="49" t="n"/>
      <c r="G33" s="24" t="n"/>
      <c r="H33" s="21" t="n"/>
      <c r="I33" s="21" t="n"/>
      <c r="J33" s="50" t="n"/>
      <c r="K33" s="51" t="n"/>
      <c r="L33" s="51" t="n"/>
      <c r="M33" s="51" t="n"/>
      <c r="N33" s="22" t="n"/>
      <c r="O33" s="22" t="n"/>
      <c r="P33" s="22" t="n"/>
      <c r="Q33" s="21" t="n"/>
      <c r="R33" s="27">
        <f>IF(COUNTA($A33:$Q33)=0,"",_xlfn.TEXTJOIN(" | ",TRUE,IF($A33="","SKU ausente",""),IF(AND($A33&lt;&gt;"",COUNTIF($A$5:$A$104,$A33)&gt;1),"SKU duplicado",""),IF($B33="","Nome ausente",""),IF($F33="","Preço ausente",IF(OR(NOT(ISNUMBER($F33)),$F33&lt;=0),"Preço inválido","")),IF(AND($G33&lt;&gt;"",NOT(IFERROR(AND(LEN($G33)=13,ISNUMBER(VALUE($G33))),FALSE))),"GTIN inválido",""),IF($Q33="","Definir produto ativo","")))</f>
        <v/>
      </c>
      <c r="S33" s="28">
        <f>IF(COUNTA($A33:$Q33)=0,"",IF($R33="","Base utilizável","Revisar base"))</f>
        <v/>
      </c>
    </row>
    <row r="34" ht="24" customHeight="1">
      <c r="A34" s="21" t="n"/>
      <c r="B34" s="22" t="n"/>
      <c r="C34" s="21" t="n"/>
      <c r="D34" s="21" t="n"/>
      <c r="E34" s="22" t="n"/>
      <c r="F34" s="49" t="n"/>
      <c r="G34" s="24" t="n"/>
      <c r="H34" s="21" t="n"/>
      <c r="I34" s="21" t="n"/>
      <c r="J34" s="50" t="n"/>
      <c r="K34" s="51" t="n"/>
      <c r="L34" s="51" t="n"/>
      <c r="M34" s="51" t="n"/>
      <c r="N34" s="22" t="n"/>
      <c r="O34" s="22" t="n"/>
      <c r="P34" s="22" t="n"/>
      <c r="Q34" s="21" t="n"/>
      <c r="R34" s="27">
        <f>IF(COUNTA($A34:$Q34)=0,"",_xlfn.TEXTJOIN(" | ",TRUE,IF($A34="","SKU ausente",""),IF(AND($A34&lt;&gt;"",COUNTIF($A$5:$A$104,$A34)&gt;1),"SKU duplicado",""),IF($B34="","Nome ausente",""),IF($F34="","Preço ausente",IF(OR(NOT(ISNUMBER($F34)),$F34&lt;=0),"Preço inválido","")),IF(AND($G34&lt;&gt;"",NOT(IFERROR(AND(LEN($G34)=13,ISNUMBER(VALUE($G34))),FALSE))),"GTIN inválido",""),IF($Q34="","Definir produto ativo","")))</f>
        <v/>
      </c>
      <c r="S34" s="28">
        <f>IF(COUNTA($A34:$Q34)=0,"",IF($R34="","Base utilizável","Revisar base"))</f>
        <v/>
      </c>
    </row>
    <row r="35" ht="24" customHeight="1">
      <c r="A35" s="21" t="n"/>
      <c r="B35" s="22" t="n"/>
      <c r="C35" s="21" t="n"/>
      <c r="D35" s="21" t="n"/>
      <c r="E35" s="22" t="n"/>
      <c r="F35" s="49" t="n"/>
      <c r="G35" s="24" t="n"/>
      <c r="H35" s="21" t="n"/>
      <c r="I35" s="21" t="n"/>
      <c r="J35" s="50" t="n"/>
      <c r="K35" s="51" t="n"/>
      <c r="L35" s="51" t="n"/>
      <c r="M35" s="51" t="n"/>
      <c r="N35" s="22" t="n"/>
      <c r="O35" s="22" t="n"/>
      <c r="P35" s="22" t="n"/>
      <c r="Q35" s="21" t="n"/>
      <c r="R35" s="27">
        <f>IF(COUNTA($A35:$Q35)=0,"",_xlfn.TEXTJOIN(" | ",TRUE,IF($A35="","SKU ausente",""),IF(AND($A35&lt;&gt;"",COUNTIF($A$5:$A$104,$A35)&gt;1),"SKU duplicado",""),IF($B35="","Nome ausente",""),IF($F35="","Preço ausente",IF(OR(NOT(ISNUMBER($F35)),$F35&lt;=0),"Preço inválido","")),IF(AND($G35&lt;&gt;"",NOT(IFERROR(AND(LEN($G35)=13,ISNUMBER(VALUE($G35))),FALSE))),"GTIN inválido",""),IF($Q35="","Definir produto ativo","")))</f>
        <v/>
      </c>
      <c r="S35" s="28">
        <f>IF(COUNTA($A35:$Q35)=0,"",IF($R35="","Base utilizável","Revisar base"))</f>
        <v/>
      </c>
    </row>
    <row r="36" ht="24" customHeight="1">
      <c r="A36" s="21" t="n"/>
      <c r="B36" s="22" t="n"/>
      <c r="C36" s="21" t="n"/>
      <c r="D36" s="21" t="n"/>
      <c r="E36" s="22" t="n"/>
      <c r="F36" s="49" t="n"/>
      <c r="G36" s="24" t="n"/>
      <c r="H36" s="21" t="n"/>
      <c r="I36" s="21" t="n"/>
      <c r="J36" s="50" t="n"/>
      <c r="K36" s="51" t="n"/>
      <c r="L36" s="51" t="n"/>
      <c r="M36" s="51" t="n"/>
      <c r="N36" s="22" t="n"/>
      <c r="O36" s="22" t="n"/>
      <c r="P36" s="22" t="n"/>
      <c r="Q36" s="21" t="n"/>
      <c r="R36" s="27">
        <f>IF(COUNTA($A36:$Q36)=0,"",_xlfn.TEXTJOIN(" | ",TRUE,IF($A36="","SKU ausente",""),IF(AND($A36&lt;&gt;"",COUNTIF($A$5:$A$104,$A36)&gt;1),"SKU duplicado",""),IF($B36="","Nome ausente",""),IF($F36="","Preço ausente",IF(OR(NOT(ISNUMBER($F36)),$F36&lt;=0),"Preço inválido","")),IF(AND($G36&lt;&gt;"",NOT(IFERROR(AND(LEN($G36)=13,ISNUMBER(VALUE($G36))),FALSE))),"GTIN inválido",""),IF($Q36="","Definir produto ativo","")))</f>
        <v/>
      </c>
      <c r="S36" s="28">
        <f>IF(COUNTA($A36:$Q36)=0,"",IF($R36="","Base utilizável","Revisar base"))</f>
        <v/>
      </c>
    </row>
    <row r="37" ht="24" customHeight="1">
      <c r="A37" s="21" t="n"/>
      <c r="B37" s="22" t="n"/>
      <c r="C37" s="21" t="n"/>
      <c r="D37" s="21" t="n"/>
      <c r="E37" s="22" t="n"/>
      <c r="F37" s="49" t="n"/>
      <c r="G37" s="24" t="n"/>
      <c r="H37" s="21" t="n"/>
      <c r="I37" s="21" t="n"/>
      <c r="J37" s="50" t="n"/>
      <c r="K37" s="51" t="n"/>
      <c r="L37" s="51" t="n"/>
      <c r="M37" s="51" t="n"/>
      <c r="N37" s="22" t="n"/>
      <c r="O37" s="22" t="n"/>
      <c r="P37" s="22" t="n"/>
      <c r="Q37" s="21" t="n"/>
      <c r="R37" s="27">
        <f>IF(COUNTA($A37:$Q37)=0,"",_xlfn.TEXTJOIN(" | ",TRUE,IF($A37="","SKU ausente",""),IF(AND($A37&lt;&gt;"",COUNTIF($A$5:$A$104,$A37)&gt;1),"SKU duplicado",""),IF($B37="","Nome ausente",""),IF($F37="","Preço ausente",IF(OR(NOT(ISNUMBER($F37)),$F37&lt;=0),"Preço inválido","")),IF(AND($G37&lt;&gt;"",NOT(IFERROR(AND(LEN($G37)=13,ISNUMBER(VALUE($G37))),FALSE))),"GTIN inválido",""),IF($Q37="","Definir produto ativo","")))</f>
        <v/>
      </c>
      <c r="S37" s="28">
        <f>IF(COUNTA($A37:$Q37)=0,"",IF($R37="","Base utilizável","Revisar base"))</f>
        <v/>
      </c>
    </row>
    <row r="38" ht="24" customHeight="1">
      <c r="A38" s="21" t="n"/>
      <c r="B38" s="22" t="n"/>
      <c r="C38" s="21" t="n"/>
      <c r="D38" s="21" t="n"/>
      <c r="E38" s="22" t="n"/>
      <c r="F38" s="49" t="n"/>
      <c r="G38" s="24" t="n"/>
      <c r="H38" s="21" t="n"/>
      <c r="I38" s="21" t="n"/>
      <c r="J38" s="50" t="n"/>
      <c r="K38" s="51" t="n"/>
      <c r="L38" s="51" t="n"/>
      <c r="M38" s="51" t="n"/>
      <c r="N38" s="22" t="n"/>
      <c r="O38" s="22" t="n"/>
      <c r="P38" s="22" t="n"/>
      <c r="Q38" s="21" t="n"/>
      <c r="R38" s="27">
        <f>IF(COUNTA($A38:$Q38)=0,"",_xlfn.TEXTJOIN(" | ",TRUE,IF($A38="","SKU ausente",""),IF(AND($A38&lt;&gt;"",COUNTIF($A$5:$A$104,$A38)&gt;1),"SKU duplicado",""),IF($B38="","Nome ausente",""),IF($F38="","Preço ausente",IF(OR(NOT(ISNUMBER($F38)),$F38&lt;=0),"Preço inválido","")),IF(AND($G38&lt;&gt;"",NOT(IFERROR(AND(LEN($G38)=13,ISNUMBER(VALUE($G38))),FALSE))),"GTIN inválido",""),IF($Q38="","Definir produto ativo","")))</f>
        <v/>
      </c>
      <c r="S38" s="28">
        <f>IF(COUNTA($A38:$Q38)=0,"",IF($R38="","Base utilizável","Revisar base"))</f>
        <v/>
      </c>
    </row>
    <row r="39" ht="24" customHeight="1">
      <c r="A39" s="21" t="n"/>
      <c r="B39" s="22" t="n"/>
      <c r="C39" s="21" t="n"/>
      <c r="D39" s="21" t="n"/>
      <c r="E39" s="22" t="n"/>
      <c r="F39" s="49" t="n"/>
      <c r="G39" s="24" t="n"/>
      <c r="H39" s="21" t="n"/>
      <c r="I39" s="21" t="n"/>
      <c r="J39" s="50" t="n"/>
      <c r="K39" s="51" t="n"/>
      <c r="L39" s="51" t="n"/>
      <c r="M39" s="51" t="n"/>
      <c r="N39" s="22" t="n"/>
      <c r="O39" s="22" t="n"/>
      <c r="P39" s="22" t="n"/>
      <c r="Q39" s="21" t="n"/>
      <c r="R39" s="27">
        <f>IF(COUNTA($A39:$Q39)=0,"",_xlfn.TEXTJOIN(" | ",TRUE,IF($A39="","SKU ausente",""),IF(AND($A39&lt;&gt;"",COUNTIF($A$5:$A$104,$A39)&gt;1),"SKU duplicado",""),IF($B39="","Nome ausente",""),IF($F39="","Preço ausente",IF(OR(NOT(ISNUMBER($F39)),$F39&lt;=0),"Preço inválido","")),IF(AND($G39&lt;&gt;"",NOT(IFERROR(AND(LEN($G39)=13,ISNUMBER(VALUE($G39))),FALSE))),"GTIN inválido",""),IF($Q39="","Definir produto ativo","")))</f>
        <v/>
      </c>
      <c r="S39" s="28">
        <f>IF(COUNTA($A39:$Q39)=0,"",IF($R39="","Base utilizável","Revisar base"))</f>
        <v/>
      </c>
    </row>
    <row r="40" ht="24" customHeight="1">
      <c r="A40" s="21" t="n"/>
      <c r="B40" s="22" t="n"/>
      <c r="C40" s="21" t="n"/>
      <c r="D40" s="21" t="n"/>
      <c r="E40" s="22" t="n"/>
      <c r="F40" s="49" t="n"/>
      <c r="G40" s="24" t="n"/>
      <c r="H40" s="21" t="n"/>
      <c r="I40" s="21" t="n"/>
      <c r="J40" s="50" t="n"/>
      <c r="K40" s="51" t="n"/>
      <c r="L40" s="51" t="n"/>
      <c r="M40" s="51" t="n"/>
      <c r="N40" s="22" t="n"/>
      <c r="O40" s="22" t="n"/>
      <c r="P40" s="22" t="n"/>
      <c r="Q40" s="21" t="n"/>
      <c r="R40" s="27">
        <f>IF(COUNTA($A40:$Q40)=0,"",_xlfn.TEXTJOIN(" | ",TRUE,IF($A40="","SKU ausente",""),IF(AND($A40&lt;&gt;"",COUNTIF($A$5:$A$104,$A40)&gt;1),"SKU duplicado",""),IF($B40="","Nome ausente",""),IF($F40="","Preço ausente",IF(OR(NOT(ISNUMBER($F40)),$F40&lt;=0),"Preço inválido","")),IF(AND($G40&lt;&gt;"",NOT(IFERROR(AND(LEN($G40)=13,ISNUMBER(VALUE($G40))),FALSE))),"GTIN inválido",""),IF($Q40="","Definir produto ativo","")))</f>
        <v/>
      </c>
      <c r="S40" s="28">
        <f>IF(COUNTA($A40:$Q40)=0,"",IF($R40="","Base utilizável","Revisar base"))</f>
        <v/>
      </c>
    </row>
    <row r="41" ht="24" customHeight="1">
      <c r="A41" s="21" t="n"/>
      <c r="B41" s="22" t="n"/>
      <c r="C41" s="21" t="n"/>
      <c r="D41" s="21" t="n"/>
      <c r="E41" s="22" t="n"/>
      <c r="F41" s="49" t="n"/>
      <c r="G41" s="24" t="n"/>
      <c r="H41" s="21" t="n"/>
      <c r="I41" s="21" t="n"/>
      <c r="J41" s="50" t="n"/>
      <c r="K41" s="51" t="n"/>
      <c r="L41" s="51" t="n"/>
      <c r="M41" s="51" t="n"/>
      <c r="N41" s="22" t="n"/>
      <c r="O41" s="22" t="n"/>
      <c r="P41" s="22" t="n"/>
      <c r="Q41" s="21" t="n"/>
      <c r="R41" s="27">
        <f>IF(COUNTA($A41:$Q41)=0,"",_xlfn.TEXTJOIN(" | ",TRUE,IF($A41="","SKU ausente",""),IF(AND($A41&lt;&gt;"",COUNTIF($A$5:$A$104,$A41)&gt;1),"SKU duplicado",""),IF($B41="","Nome ausente",""),IF($F41="","Preço ausente",IF(OR(NOT(ISNUMBER($F41)),$F41&lt;=0),"Preço inválido","")),IF(AND($G41&lt;&gt;"",NOT(IFERROR(AND(LEN($G41)=13,ISNUMBER(VALUE($G41))),FALSE))),"GTIN inválido",""),IF($Q41="","Definir produto ativo","")))</f>
        <v/>
      </c>
      <c r="S41" s="28">
        <f>IF(COUNTA($A41:$Q41)=0,"",IF($R41="","Base utilizável","Revisar base"))</f>
        <v/>
      </c>
    </row>
    <row r="42" ht="24" customHeight="1">
      <c r="A42" s="21" t="n"/>
      <c r="B42" s="22" t="n"/>
      <c r="C42" s="21" t="n"/>
      <c r="D42" s="21" t="n"/>
      <c r="E42" s="22" t="n"/>
      <c r="F42" s="49" t="n"/>
      <c r="G42" s="24" t="n"/>
      <c r="H42" s="21" t="n"/>
      <c r="I42" s="21" t="n"/>
      <c r="J42" s="50" t="n"/>
      <c r="K42" s="51" t="n"/>
      <c r="L42" s="51" t="n"/>
      <c r="M42" s="51" t="n"/>
      <c r="N42" s="22" t="n"/>
      <c r="O42" s="22" t="n"/>
      <c r="P42" s="22" t="n"/>
      <c r="Q42" s="21" t="n"/>
      <c r="R42" s="27">
        <f>IF(COUNTA($A42:$Q42)=0,"",_xlfn.TEXTJOIN(" | ",TRUE,IF($A42="","SKU ausente",""),IF(AND($A42&lt;&gt;"",COUNTIF($A$5:$A$104,$A42)&gt;1),"SKU duplicado",""),IF($B42="","Nome ausente",""),IF($F42="","Preço ausente",IF(OR(NOT(ISNUMBER($F42)),$F42&lt;=0),"Preço inválido","")),IF(AND($G42&lt;&gt;"",NOT(IFERROR(AND(LEN($G42)=13,ISNUMBER(VALUE($G42))),FALSE))),"GTIN inválido",""),IF($Q42="","Definir produto ativo","")))</f>
        <v/>
      </c>
      <c r="S42" s="28">
        <f>IF(COUNTA($A42:$Q42)=0,"",IF($R42="","Base utilizável","Revisar base"))</f>
        <v/>
      </c>
    </row>
    <row r="43" ht="24" customHeight="1">
      <c r="A43" s="21" t="n"/>
      <c r="B43" s="22" t="n"/>
      <c r="C43" s="21" t="n"/>
      <c r="D43" s="21" t="n"/>
      <c r="E43" s="22" t="n"/>
      <c r="F43" s="49" t="n"/>
      <c r="G43" s="24" t="n"/>
      <c r="H43" s="21" t="n"/>
      <c r="I43" s="21" t="n"/>
      <c r="J43" s="50" t="n"/>
      <c r="K43" s="51" t="n"/>
      <c r="L43" s="51" t="n"/>
      <c r="M43" s="51" t="n"/>
      <c r="N43" s="22" t="n"/>
      <c r="O43" s="22" t="n"/>
      <c r="P43" s="22" t="n"/>
      <c r="Q43" s="21" t="n"/>
      <c r="R43" s="27">
        <f>IF(COUNTA($A43:$Q43)=0,"",_xlfn.TEXTJOIN(" | ",TRUE,IF($A43="","SKU ausente",""),IF(AND($A43&lt;&gt;"",COUNTIF($A$5:$A$104,$A43)&gt;1),"SKU duplicado",""),IF($B43="","Nome ausente",""),IF($F43="","Preço ausente",IF(OR(NOT(ISNUMBER($F43)),$F43&lt;=0),"Preço inválido","")),IF(AND($G43&lt;&gt;"",NOT(IFERROR(AND(LEN($G43)=13,ISNUMBER(VALUE($G43))),FALSE))),"GTIN inválido",""),IF($Q43="","Definir produto ativo","")))</f>
        <v/>
      </c>
      <c r="S43" s="28">
        <f>IF(COUNTA($A43:$Q43)=0,"",IF($R43="","Base utilizável","Revisar base"))</f>
        <v/>
      </c>
    </row>
    <row r="44" ht="24" customHeight="1">
      <c r="A44" s="21" t="n"/>
      <c r="B44" s="22" t="n"/>
      <c r="C44" s="21" t="n"/>
      <c r="D44" s="21" t="n"/>
      <c r="E44" s="22" t="n"/>
      <c r="F44" s="49" t="n"/>
      <c r="G44" s="24" t="n"/>
      <c r="H44" s="21" t="n"/>
      <c r="I44" s="21" t="n"/>
      <c r="J44" s="50" t="n"/>
      <c r="K44" s="51" t="n"/>
      <c r="L44" s="51" t="n"/>
      <c r="M44" s="51" t="n"/>
      <c r="N44" s="22" t="n"/>
      <c r="O44" s="22" t="n"/>
      <c r="P44" s="22" t="n"/>
      <c r="Q44" s="21" t="n"/>
      <c r="R44" s="27">
        <f>IF(COUNTA($A44:$Q44)=0,"",_xlfn.TEXTJOIN(" | ",TRUE,IF($A44="","SKU ausente",""),IF(AND($A44&lt;&gt;"",COUNTIF($A$5:$A$104,$A44)&gt;1),"SKU duplicado",""),IF($B44="","Nome ausente",""),IF($F44="","Preço ausente",IF(OR(NOT(ISNUMBER($F44)),$F44&lt;=0),"Preço inválido","")),IF(AND($G44&lt;&gt;"",NOT(IFERROR(AND(LEN($G44)=13,ISNUMBER(VALUE($G44))),FALSE))),"GTIN inválido",""),IF($Q44="","Definir produto ativo","")))</f>
        <v/>
      </c>
      <c r="S44" s="28">
        <f>IF(COUNTA($A44:$Q44)=0,"",IF($R44="","Base utilizável","Revisar base"))</f>
        <v/>
      </c>
    </row>
    <row r="45" ht="24" customHeight="1">
      <c r="A45" s="21" t="n"/>
      <c r="B45" s="22" t="n"/>
      <c r="C45" s="21" t="n"/>
      <c r="D45" s="21" t="n"/>
      <c r="E45" s="22" t="n"/>
      <c r="F45" s="49" t="n"/>
      <c r="G45" s="24" t="n"/>
      <c r="H45" s="21" t="n"/>
      <c r="I45" s="21" t="n"/>
      <c r="J45" s="50" t="n"/>
      <c r="K45" s="51" t="n"/>
      <c r="L45" s="51" t="n"/>
      <c r="M45" s="51" t="n"/>
      <c r="N45" s="22" t="n"/>
      <c r="O45" s="22" t="n"/>
      <c r="P45" s="22" t="n"/>
      <c r="Q45" s="21" t="n"/>
      <c r="R45" s="27">
        <f>IF(COUNTA($A45:$Q45)=0,"",_xlfn.TEXTJOIN(" | ",TRUE,IF($A45="","SKU ausente",""),IF(AND($A45&lt;&gt;"",COUNTIF($A$5:$A$104,$A45)&gt;1),"SKU duplicado",""),IF($B45="","Nome ausente",""),IF($F45="","Preço ausente",IF(OR(NOT(ISNUMBER($F45)),$F45&lt;=0),"Preço inválido","")),IF(AND($G45&lt;&gt;"",NOT(IFERROR(AND(LEN($G45)=13,ISNUMBER(VALUE($G45))),FALSE))),"GTIN inválido",""),IF($Q45="","Definir produto ativo","")))</f>
        <v/>
      </c>
      <c r="S45" s="28">
        <f>IF(COUNTA($A45:$Q45)=0,"",IF($R45="","Base utilizável","Revisar base"))</f>
        <v/>
      </c>
    </row>
    <row r="46" ht="24" customHeight="1">
      <c r="A46" s="21" t="n"/>
      <c r="B46" s="22" t="n"/>
      <c r="C46" s="21" t="n"/>
      <c r="D46" s="21" t="n"/>
      <c r="E46" s="22" t="n"/>
      <c r="F46" s="49" t="n"/>
      <c r="G46" s="24" t="n"/>
      <c r="H46" s="21" t="n"/>
      <c r="I46" s="21" t="n"/>
      <c r="J46" s="50" t="n"/>
      <c r="K46" s="51" t="n"/>
      <c r="L46" s="51" t="n"/>
      <c r="M46" s="51" t="n"/>
      <c r="N46" s="22" t="n"/>
      <c r="O46" s="22" t="n"/>
      <c r="P46" s="22" t="n"/>
      <c r="Q46" s="21" t="n"/>
      <c r="R46" s="27">
        <f>IF(COUNTA($A46:$Q46)=0,"",_xlfn.TEXTJOIN(" | ",TRUE,IF($A46="","SKU ausente",""),IF(AND($A46&lt;&gt;"",COUNTIF($A$5:$A$104,$A46)&gt;1),"SKU duplicado",""),IF($B46="","Nome ausente",""),IF($F46="","Preço ausente",IF(OR(NOT(ISNUMBER($F46)),$F46&lt;=0),"Preço inválido","")),IF(AND($G46&lt;&gt;"",NOT(IFERROR(AND(LEN($G46)=13,ISNUMBER(VALUE($G46))),FALSE))),"GTIN inválido",""),IF($Q46="","Definir produto ativo","")))</f>
        <v/>
      </c>
      <c r="S46" s="28">
        <f>IF(COUNTA($A46:$Q46)=0,"",IF($R46="","Base utilizável","Revisar base"))</f>
        <v/>
      </c>
    </row>
    <row r="47" ht="24" customHeight="1">
      <c r="A47" s="21" t="n"/>
      <c r="B47" s="22" t="n"/>
      <c r="C47" s="21" t="n"/>
      <c r="D47" s="21" t="n"/>
      <c r="E47" s="22" t="n"/>
      <c r="F47" s="49" t="n"/>
      <c r="G47" s="24" t="n"/>
      <c r="H47" s="21" t="n"/>
      <c r="I47" s="21" t="n"/>
      <c r="J47" s="50" t="n"/>
      <c r="K47" s="51" t="n"/>
      <c r="L47" s="51" t="n"/>
      <c r="M47" s="51" t="n"/>
      <c r="N47" s="22" t="n"/>
      <c r="O47" s="22" t="n"/>
      <c r="P47" s="22" t="n"/>
      <c r="Q47" s="21" t="n"/>
      <c r="R47" s="27">
        <f>IF(COUNTA($A47:$Q47)=0,"",_xlfn.TEXTJOIN(" | ",TRUE,IF($A47="","SKU ausente",""),IF(AND($A47&lt;&gt;"",COUNTIF($A$5:$A$104,$A47)&gt;1),"SKU duplicado",""),IF($B47="","Nome ausente",""),IF($F47="","Preço ausente",IF(OR(NOT(ISNUMBER($F47)),$F47&lt;=0),"Preço inválido","")),IF(AND($G47&lt;&gt;"",NOT(IFERROR(AND(LEN($G47)=13,ISNUMBER(VALUE($G47))),FALSE))),"GTIN inválido",""),IF($Q47="","Definir produto ativo","")))</f>
        <v/>
      </c>
      <c r="S47" s="28">
        <f>IF(COUNTA($A47:$Q47)=0,"",IF($R47="","Base utilizável","Revisar base"))</f>
        <v/>
      </c>
    </row>
    <row r="48" ht="24" customHeight="1">
      <c r="A48" s="21" t="n"/>
      <c r="B48" s="22" t="n"/>
      <c r="C48" s="21" t="n"/>
      <c r="D48" s="21" t="n"/>
      <c r="E48" s="22" t="n"/>
      <c r="F48" s="49" t="n"/>
      <c r="G48" s="24" t="n"/>
      <c r="H48" s="21" t="n"/>
      <c r="I48" s="21" t="n"/>
      <c r="J48" s="50" t="n"/>
      <c r="K48" s="51" t="n"/>
      <c r="L48" s="51" t="n"/>
      <c r="M48" s="51" t="n"/>
      <c r="N48" s="22" t="n"/>
      <c r="O48" s="22" t="n"/>
      <c r="P48" s="22" t="n"/>
      <c r="Q48" s="21" t="n"/>
      <c r="R48" s="27">
        <f>IF(COUNTA($A48:$Q48)=0,"",_xlfn.TEXTJOIN(" | ",TRUE,IF($A48="","SKU ausente",""),IF(AND($A48&lt;&gt;"",COUNTIF($A$5:$A$104,$A48)&gt;1),"SKU duplicado",""),IF($B48="","Nome ausente",""),IF($F48="","Preço ausente",IF(OR(NOT(ISNUMBER($F48)),$F48&lt;=0),"Preço inválido","")),IF(AND($G48&lt;&gt;"",NOT(IFERROR(AND(LEN($G48)=13,ISNUMBER(VALUE($G48))),FALSE))),"GTIN inválido",""),IF($Q48="","Definir produto ativo","")))</f>
        <v/>
      </c>
      <c r="S48" s="28">
        <f>IF(COUNTA($A48:$Q48)=0,"",IF($R48="","Base utilizável","Revisar base"))</f>
        <v/>
      </c>
    </row>
    <row r="49" ht="24" customHeight="1">
      <c r="A49" s="21" t="n"/>
      <c r="B49" s="22" t="n"/>
      <c r="C49" s="21" t="n"/>
      <c r="D49" s="21" t="n"/>
      <c r="E49" s="22" t="n"/>
      <c r="F49" s="49" t="n"/>
      <c r="G49" s="24" t="n"/>
      <c r="H49" s="21" t="n"/>
      <c r="I49" s="21" t="n"/>
      <c r="J49" s="50" t="n"/>
      <c r="K49" s="51" t="n"/>
      <c r="L49" s="51" t="n"/>
      <c r="M49" s="51" t="n"/>
      <c r="N49" s="22" t="n"/>
      <c r="O49" s="22" t="n"/>
      <c r="P49" s="22" t="n"/>
      <c r="Q49" s="21" t="n"/>
      <c r="R49" s="27">
        <f>IF(COUNTA($A49:$Q49)=0,"",_xlfn.TEXTJOIN(" | ",TRUE,IF($A49="","SKU ausente",""),IF(AND($A49&lt;&gt;"",COUNTIF($A$5:$A$104,$A49)&gt;1),"SKU duplicado",""),IF($B49="","Nome ausente",""),IF($F49="","Preço ausente",IF(OR(NOT(ISNUMBER($F49)),$F49&lt;=0),"Preço inválido","")),IF(AND($G49&lt;&gt;"",NOT(IFERROR(AND(LEN($G49)=13,ISNUMBER(VALUE($G49))),FALSE))),"GTIN inválido",""),IF($Q49="","Definir produto ativo","")))</f>
        <v/>
      </c>
      <c r="S49" s="28">
        <f>IF(COUNTA($A49:$Q49)=0,"",IF($R49="","Base utilizável","Revisar base"))</f>
        <v/>
      </c>
    </row>
    <row r="50" ht="24" customHeight="1">
      <c r="A50" s="21" t="n"/>
      <c r="B50" s="22" t="n"/>
      <c r="C50" s="21" t="n"/>
      <c r="D50" s="21" t="n"/>
      <c r="E50" s="22" t="n"/>
      <c r="F50" s="49" t="n"/>
      <c r="G50" s="24" t="n"/>
      <c r="H50" s="21" t="n"/>
      <c r="I50" s="21" t="n"/>
      <c r="J50" s="50" t="n"/>
      <c r="K50" s="51" t="n"/>
      <c r="L50" s="51" t="n"/>
      <c r="M50" s="51" t="n"/>
      <c r="N50" s="22" t="n"/>
      <c r="O50" s="22" t="n"/>
      <c r="P50" s="22" t="n"/>
      <c r="Q50" s="21" t="n"/>
      <c r="R50" s="27">
        <f>IF(COUNTA($A50:$Q50)=0,"",_xlfn.TEXTJOIN(" | ",TRUE,IF($A50="","SKU ausente",""),IF(AND($A50&lt;&gt;"",COUNTIF($A$5:$A$104,$A50)&gt;1),"SKU duplicado",""),IF($B50="","Nome ausente",""),IF($F50="","Preço ausente",IF(OR(NOT(ISNUMBER($F50)),$F50&lt;=0),"Preço inválido","")),IF(AND($G50&lt;&gt;"",NOT(IFERROR(AND(LEN($G50)=13,ISNUMBER(VALUE($G50))),FALSE))),"GTIN inválido",""),IF($Q50="","Definir produto ativo","")))</f>
        <v/>
      </c>
      <c r="S50" s="28">
        <f>IF(COUNTA($A50:$Q50)=0,"",IF($R50="","Base utilizável","Revisar base"))</f>
        <v/>
      </c>
    </row>
    <row r="51" ht="24" customHeight="1">
      <c r="A51" s="21" t="n"/>
      <c r="B51" s="22" t="n"/>
      <c r="C51" s="21" t="n"/>
      <c r="D51" s="21" t="n"/>
      <c r="E51" s="22" t="n"/>
      <c r="F51" s="49" t="n"/>
      <c r="G51" s="24" t="n"/>
      <c r="H51" s="21" t="n"/>
      <c r="I51" s="21" t="n"/>
      <c r="J51" s="50" t="n"/>
      <c r="K51" s="51" t="n"/>
      <c r="L51" s="51" t="n"/>
      <c r="M51" s="51" t="n"/>
      <c r="N51" s="22" t="n"/>
      <c r="O51" s="22" t="n"/>
      <c r="P51" s="22" t="n"/>
      <c r="Q51" s="21" t="n"/>
      <c r="R51" s="27">
        <f>IF(COUNTA($A51:$Q51)=0,"",_xlfn.TEXTJOIN(" | ",TRUE,IF($A51="","SKU ausente",""),IF(AND($A51&lt;&gt;"",COUNTIF($A$5:$A$104,$A51)&gt;1),"SKU duplicado",""),IF($B51="","Nome ausente",""),IF($F51="","Preço ausente",IF(OR(NOT(ISNUMBER($F51)),$F51&lt;=0),"Preço inválido","")),IF(AND($G51&lt;&gt;"",NOT(IFERROR(AND(LEN($G51)=13,ISNUMBER(VALUE($G51))),FALSE))),"GTIN inválido",""),IF($Q51="","Definir produto ativo","")))</f>
        <v/>
      </c>
      <c r="S51" s="28">
        <f>IF(COUNTA($A51:$Q51)=0,"",IF($R51="","Base utilizável","Revisar base"))</f>
        <v/>
      </c>
    </row>
    <row r="52" ht="24" customHeight="1">
      <c r="A52" s="21" t="n"/>
      <c r="B52" s="22" t="n"/>
      <c r="C52" s="21" t="n"/>
      <c r="D52" s="21" t="n"/>
      <c r="E52" s="22" t="n"/>
      <c r="F52" s="49" t="n"/>
      <c r="G52" s="24" t="n"/>
      <c r="H52" s="21" t="n"/>
      <c r="I52" s="21" t="n"/>
      <c r="J52" s="50" t="n"/>
      <c r="K52" s="51" t="n"/>
      <c r="L52" s="51" t="n"/>
      <c r="M52" s="51" t="n"/>
      <c r="N52" s="22" t="n"/>
      <c r="O52" s="22" t="n"/>
      <c r="P52" s="22" t="n"/>
      <c r="Q52" s="21" t="n"/>
      <c r="R52" s="27">
        <f>IF(COUNTA($A52:$Q52)=0,"",_xlfn.TEXTJOIN(" | ",TRUE,IF($A52="","SKU ausente",""),IF(AND($A52&lt;&gt;"",COUNTIF($A$5:$A$104,$A52)&gt;1),"SKU duplicado",""),IF($B52="","Nome ausente",""),IF($F52="","Preço ausente",IF(OR(NOT(ISNUMBER($F52)),$F52&lt;=0),"Preço inválido","")),IF(AND($G52&lt;&gt;"",NOT(IFERROR(AND(LEN($G52)=13,ISNUMBER(VALUE($G52))),FALSE))),"GTIN inválido",""),IF($Q52="","Definir produto ativo","")))</f>
        <v/>
      </c>
      <c r="S52" s="28">
        <f>IF(COUNTA($A52:$Q52)=0,"",IF($R52="","Base utilizável","Revisar base"))</f>
        <v/>
      </c>
    </row>
    <row r="53" ht="24" customHeight="1">
      <c r="A53" s="21" t="n"/>
      <c r="B53" s="22" t="n"/>
      <c r="C53" s="21" t="n"/>
      <c r="D53" s="21" t="n"/>
      <c r="E53" s="22" t="n"/>
      <c r="F53" s="49" t="n"/>
      <c r="G53" s="24" t="n"/>
      <c r="H53" s="21" t="n"/>
      <c r="I53" s="21" t="n"/>
      <c r="J53" s="50" t="n"/>
      <c r="K53" s="51" t="n"/>
      <c r="L53" s="51" t="n"/>
      <c r="M53" s="51" t="n"/>
      <c r="N53" s="22" t="n"/>
      <c r="O53" s="22" t="n"/>
      <c r="P53" s="22" t="n"/>
      <c r="Q53" s="21" t="n"/>
      <c r="R53" s="27">
        <f>IF(COUNTA($A53:$Q53)=0,"",_xlfn.TEXTJOIN(" | ",TRUE,IF($A53="","SKU ausente",""),IF(AND($A53&lt;&gt;"",COUNTIF($A$5:$A$104,$A53)&gt;1),"SKU duplicado",""),IF($B53="","Nome ausente",""),IF($F53="","Preço ausente",IF(OR(NOT(ISNUMBER($F53)),$F53&lt;=0),"Preço inválido","")),IF(AND($G53&lt;&gt;"",NOT(IFERROR(AND(LEN($G53)=13,ISNUMBER(VALUE($G53))),FALSE))),"GTIN inválido",""),IF($Q53="","Definir produto ativo","")))</f>
        <v/>
      </c>
      <c r="S53" s="28">
        <f>IF(COUNTA($A53:$Q53)=0,"",IF($R53="","Base utilizável","Revisar base"))</f>
        <v/>
      </c>
    </row>
    <row r="54" ht="24" customHeight="1">
      <c r="A54" s="21" t="n"/>
      <c r="B54" s="22" t="n"/>
      <c r="C54" s="21" t="n"/>
      <c r="D54" s="21" t="n"/>
      <c r="E54" s="22" t="n"/>
      <c r="F54" s="49" t="n"/>
      <c r="G54" s="24" t="n"/>
      <c r="H54" s="21" t="n"/>
      <c r="I54" s="21" t="n"/>
      <c r="J54" s="50" t="n"/>
      <c r="K54" s="51" t="n"/>
      <c r="L54" s="51" t="n"/>
      <c r="M54" s="51" t="n"/>
      <c r="N54" s="22" t="n"/>
      <c r="O54" s="22" t="n"/>
      <c r="P54" s="22" t="n"/>
      <c r="Q54" s="21" t="n"/>
      <c r="R54" s="27">
        <f>IF(COUNTA($A54:$Q54)=0,"",_xlfn.TEXTJOIN(" | ",TRUE,IF($A54="","SKU ausente",""),IF(AND($A54&lt;&gt;"",COUNTIF($A$5:$A$104,$A54)&gt;1),"SKU duplicado",""),IF($B54="","Nome ausente",""),IF($F54="","Preço ausente",IF(OR(NOT(ISNUMBER($F54)),$F54&lt;=0),"Preço inválido","")),IF(AND($G54&lt;&gt;"",NOT(IFERROR(AND(LEN($G54)=13,ISNUMBER(VALUE($G54))),FALSE))),"GTIN inválido",""),IF($Q54="","Definir produto ativo","")))</f>
        <v/>
      </c>
      <c r="S54" s="28">
        <f>IF(COUNTA($A54:$Q54)=0,"",IF($R54="","Base utilizável","Revisar base"))</f>
        <v/>
      </c>
    </row>
    <row r="55" ht="24" customHeight="1">
      <c r="A55" s="21" t="n"/>
      <c r="B55" s="22" t="n"/>
      <c r="C55" s="21" t="n"/>
      <c r="D55" s="21" t="n"/>
      <c r="E55" s="22" t="n"/>
      <c r="F55" s="49" t="n"/>
      <c r="G55" s="24" t="n"/>
      <c r="H55" s="21" t="n"/>
      <c r="I55" s="21" t="n"/>
      <c r="J55" s="50" t="n"/>
      <c r="K55" s="51" t="n"/>
      <c r="L55" s="51" t="n"/>
      <c r="M55" s="51" t="n"/>
      <c r="N55" s="22" t="n"/>
      <c r="O55" s="22" t="n"/>
      <c r="P55" s="22" t="n"/>
      <c r="Q55" s="21" t="n"/>
      <c r="R55" s="27">
        <f>IF(COUNTA($A55:$Q55)=0,"",_xlfn.TEXTJOIN(" | ",TRUE,IF($A55="","SKU ausente",""),IF(AND($A55&lt;&gt;"",COUNTIF($A$5:$A$104,$A55)&gt;1),"SKU duplicado",""),IF($B55="","Nome ausente",""),IF($F55="","Preço ausente",IF(OR(NOT(ISNUMBER($F55)),$F55&lt;=0),"Preço inválido","")),IF(AND($G55&lt;&gt;"",NOT(IFERROR(AND(LEN($G55)=13,ISNUMBER(VALUE($G55))),FALSE))),"GTIN inválido",""),IF($Q55="","Definir produto ativo","")))</f>
        <v/>
      </c>
      <c r="S55" s="28">
        <f>IF(COUNTA($A55:$Q55)=0,"",IF($R55="","Base utilizável","Revisar base"))</f>
        <v/>
      </c>
    </row>
    <row r="56" ht="24" customHeight="1">
      <c r="A56" s="21" t="n"/>
      <c r="B56" s="22" t="n"/>
      <c r="C56" s="21" t="n"/>
      <c r="D56" s="21" t="n"/>
      <c r="E56" s="22" t="n"/>
      <c r="F56" s="49" t="n"/>
      <c r="G56" s="24" t="n"/>
      <c r="H56" s="21" t="n"/>
      <c r="I56" s="21" t="n"/>
      <c r="J56" s="50" t="n"/>
      <c r="K56" s="51" t="n"/>
      <c r="L56" s="51" t="n"/>
      <c r="M56" s="51" t="n"/>
      <c r="N56" s="22" t="n"/>
      <c r="O56" s="22" t="n"/>
      <c r="P56" s="22" t="n"/>
      <c r="Q56" s="21" t="n"/>
      <c r="R56" s="27">
        <f>IF(COUNTA($A56:$Q56)=0,"",_xlfn.TEXTJOIN(" | ",TRUE,IF($A56="","SKU ausente",""),IF(AND($A56&lt;&gt;"",COUNTIF($A$5:$A$104,$A56)&gt;1),"SKU duplicado",""),IF($B56="","Nome ausente",""),IF($F56="","Preço ausente",IF(OR(NOT(ISNUMBER($F56)),$F56&lt;=0),"Preço inválido","")),IF(AND($G56&lt;&gt;"",NOT(IFERROR(AND(LEN($G56)=13,ISNUMBER(VALUE($G56))),FALSE))),"GTIN inválido",""),IF($Q56="","Definir produto ativo","")))</f>
        <v/>
      </c>
      <c r="S56" s="28">
        <f>IF(COUNTA($A56:$Q56)=0,"",IF($R56="","Base utilizável","Revisar base"))</f>
        <v/>
      </c>
    </row>
    <row r="57" ht="24" customHeight="1">
      <c r="A57" s="21" t="n"/>
      <c r="B57" s="22" t="n"/>
      <c r="C57" s="21" t="n"/>
      <c r="D57" s="21" t="n"/>
      <c r="E57" s="22" t="n"/>
      <c r="F57" s="49" t="n"/>
      <c r="G57" s="24" t="n"/>
      <c r="H57" s="21" t="n"/>
      <c r="I57" s="21" t="n"/>
      <c r="J57" s="50" t="n"/>
      <c r="K57" s="51" t="n"/>
      <c r="L57" s="51" t="n"/>
      <c r="M57" s="51" t="n"/>
      <c r="N57" s="22" t="n"/>
      <c r="O57" s="22" t="n"/>
      <c r="P57" s="22" t="n"/>
      <c r="Q57" s="21" t="n"/>
      <c r="R57" s="27">
        <f>IF(COUNTA($A57:$Q57)=0,"",_xlfn.TEXTJOIN(" | ",TRUE,IF($A57="","SKU ausente",""),IF(AND($A57&lt;&gt;"",COUNTIF($A$5:$A$104,$A57)&gt;1),"SKU duplicado",""),IF($B57="","Nome ausente",""),IF($F57="","Preço ausente",IF(OR(NOT(ISNUMBER($F57)),$F57&lt;=0),"Preço inválido","")),IF(AND($G57&lt;&gt;"",NOT(IFERROR(AND(LEN($G57)=13,ISNUMBER(VALUE($G57))),FALSE))),"GTIN inválido",""),IF($Q57="","Definir produto ativo","")))</f>
        <v/>
      </c>
      <c r="S57" s="28">
        <f>IF(COUNTA($A57:$Q57)=0,"",IF($R57="","Base utilizável","Revisar base"))</f>
        <v/>
      </c>
    </row>
    <row r="58" ht="24" customHeight="1">
      <c r="A58" s="21" t="n"/>
      <c r="B58" s="22" t="n"/>
      <c r="C58" s="21" t="n"/>
      <c r="D58" s="21" t="n"/>
      <c r="E58" s="22" t="n"/>
      <c r="F58" s="49" t="n"/>
      <c r="G58" s="24" t="n"/>
      <c r="H58" s="21" t="n"/>
      <c r="I58" s="21" t="n"/>
      <c r="J58" s="50" t="n"/>
      <c r="K58" s="51" t="n"/>
      <c r="L58" s="51" t="n"/>
      <c r="M58" s="51" t="n"/>
      <c r="N58" s="22" t="n"/>
      <c r="O58" s="22" t="n"/>
      <c r="P58" s="22" t="n"/>
      <c r="Q58" s="21" t="n"/>
      <c r="R58" s="27">
        <f>IF(COUNTA($A58:$Q58)=0,"",_xlfn.TEXTJOIN(" | ",TRUE,IF($A58="","SKU ausente",""),IF(AND($A58&lt;&gt;"",COUNTIF($A$5:$A$104,$A58)&gt;1),"SKU duplicado",""),IF($B58="","Nome ausente",""),IF($F58="","Preço ausente",IF(OR(NOT(ISNUMBER($F58)),$F58&lt;=0),"Preço inválido","")),IF(AND($G58&lt;&gt;"",NOT(IFERROR(AND(LEN($G58)=13,ISNUMBER(VALUE($G58))),FALSE))),"GTIN inválido",""),IF($Q58="","Definir produto ativo","")))</f>
        <v/>
      </c>
      <c r="S58" s="28">
        <f>IF(COUNTA($A58:$Q58)=0,"",IF($R58="","Base utilizável","Revisar base"))</f>
        <v/>
      </c>
    </row>
    <row r="59" ht="24" customHeight="1">
      <c r="A59" s="21" t="n"/>
      <c r="B59" s="22" t="n"/>
      <c r="C59" s="21" t="n"/>
      <c r="D59" s="21" t="n"/>
      <c r="E59" s="22" t="n"/>
      <c r="F59" s="49" t="n"/>
      <c r="G59" s="24" t="n"/>
      <c r="H59" s="21" t="n"/>
      <c r="I59" s="21" t="n"/>
      <c r="J59" s="50" t="n"/>
      <c r="K59" s="51" t="n"/>
      <c r="L59" s="51" t="n"/>
      <c r="M59" s="51" t="n"/>
      <c r="N59" s="22" t="n"/>
      <c r="O59" s="22" t="n"/>
      <c r="P59" s="22" t="n"/>
      <c r="Q59" s="21" t="n"/>
      <c r="R59" s="27">
        <f>IF(COUNTA($A59:$Q59)=0,"",_xlfn.TEXTJOIN(" | ",TRUE,IF($A59="","SKU ausente",""),IF(AND($A59&lt;&gt;"",COUNTIF($A$5:$A$104,$A59)&gt;1),"SKU duplicado",""),IF($B59="","Nome ausente",""),IF($F59="","Preço ausente",IF(OR(NOT(ISNUMBER($F59)),$F59&lt;=0),"Preço inválido","")),IF(AND($G59&lt;&gt;"",NOT(IFERROR(AND(LEN($G59)=13,ISNUMBER(VALUE($G59))),FALSE))),"GTIN inválido",""),IF($Q59="","Definir produto ativo","")))</f>
        <v/>
      </c>
      <c r="S59" s="28">
        <f>IF(COUNTA($A59:$Q59)=0,"",IF($R59="","Base utilizável","Revisar base"))</f>
        <v/>
      </c>
    </row>
    <row r="60" ht="24" customHeight="1">
      <c r="A60" s="21" t="n"/>
      <c r="B60" s="22" t="n"/>
      <c r="C60" s="21" t="n"/>
      <c r="D60" s="21" t="n"/>
      <c r="E60" s="22" t="n"/>
      <c r="F60" s="49" t="n"/>
      <c r="G60" s="24" t="n"/>
      <c r="H60" s="21" t="n"/>
      <c r="I60" s="21" t="n"/>
      <c r="J60" s="50" t="n"/>
      <c r="K60" s="51" t="n"/>
      <c r="L60" s="51" t="n"/>
      <c r="M60" s="51" t="n"/>
      <c r="N60" s="22" t="n"/>
      <c r="O60" s="22" t="n"/>
      <c r="P60" s="22" t="n"/>
      <c r="Q60" s="21" t="n"/>
      <c r="R60" s="27">
        <f>IF(COUNTA($A60:$Q60)=0,"",_xlfn.TEXTJOIN(" | ",TRUE,IF($A60="","SKU ausente",""),IF(AND($A60&lt;&gt;"",COUNTIF($A$5:$A$104,$A60)&gt;1),"SKU duplicado",""),IF($B60="","Nome ausente",""),IF($F60="","Preço ausente",IF(OR(NOT(ISNUMBER($F60)),$F60&lt;=0),"Preço inválido","")),IF(AND($G60&lt;&gt;"",NOT(IFERROR(AND(LEN($G60)=13,ISNUMBER(VALUE($G60))),FALSE))),"GTIN inválido",""),IF($Q60="","Definir produto ativo","")))</f>
        <v/>
      </c>
      <c r="S60" s="28">
        <f>IF(COUNTA($A60:$Q60)=0,"",IF($R60="","Base utilizável","Revisar base"))</f>
        <v/>
      </c>
    </row>
    <row r="61" ht="24" customHeight="1">
      <c r="A61" s="21" t="n"/>
      <c r="B61" s="22" t="n"/>
      <c r="C61" s="21" t="n"/>
      <c r="D61" s="21" t="n"/>
      <c r="E61" s="22" t="n"/>
      <c r="F61" s="49" t="n"/>
      <c r="G61" s="24" t="n"/>
      <c r="H61" s="21" t="n"/>
      <c r="I61" s="21" t="n"/>
      <c r="J61" s="50" t="n"/>
      <c r="K61" s="51" t="n"/>
      <c r="L61" s="51" t="n"/>
      <c r="M61" s="51" t="n"/>
      <c r="N61" s="22" t="n"/>
      <c r="O61" s="22" t="n"/>
      <c r="P61" s="22" t="n"/>
      <c r="Q61" s="21" t="n"/>
      <c r="R61" s="27">
        <f>IF(COUNTA($A61:$Q61)=0,"",_xlfn.TEXTJOIN(" | ",TRUE,IF($A61="","SKU ausente",""),IF(AND($A61&lt;&gt;"",COUNTIF($A$5:$A$104,$A61)&gt;1),"SKU duplicado",""),IF($B61="","Nome ausente",""),IF($F61="","Preço ausente",IF(OR(NOT(ISNUMBER($F61)),$F61&lt;=0),"Preço inválido","")),IF(AND($G61&lt;&gt;"",NOT(IFERROR(AND(LEN($G61)=13,ISNUMBER(VALUE($G61))),FALSE))),"GTIN inválido",""),IF($Q61="","Definir produto ativo","")))</f>
        <v/>
      </c>
      <c r="S61" s="28">
        <f>IF(COUNTA($A61:$Q61)=0,"",IF($R61="","Base utilizável","Revisar base"))</f>
        <v/>
      </c>
    </row>
    <row r="62" ht="24" customHeight="1">
      <c r="A62" s="21" t="n"/>
      <c r="B62" s="22" t="n"/>
      <c r="C62" s="21" t="n"/>
      <c r="D62" s="21" t="n"/>
      <c r="E62" s="22" t="n"/>
      <c r="F62" s="49" t="n"/>
      <c r="G62" s="24" t="n"/>
      <c r="H62" s="21" t="n"/>
      <c r="I62" s="21" t="n"/>
      <c r="J62" s="50" t="n"/>
      <c r="K62" s="51" t="n"/>
      <c r="L62" s="51" t="n"/>
      <c r="M62" s="51" t="n"/>
      <c r="N62" s="22" t="n"/>
      <c r="O62" s="22" t="n"/>
      <c r="P62" s="22" t="n"/>
      <c r="Q62" s="21" t="n"/>
      <c r="R62" s="27">
        <f>IF(COUNTA($A62:$Q62)=0,"",_xlfn.TEXTJOIN(" | ",TRUE,IF($A62="","SKU ausente",""),IF(AND($A62&lt;&gt;"",COUNTIF($A$5:$A$104,$A62)&gt;1),"SKU duplicado",""),IF($B62="","Nome ausente",""),IF($F62="","Preço ausente",IF(OR(NOT(ISNUMBER($F62)),$F62&lt;=0),"Preço inválido","")),IF(AND($G62&lt;&gt;"",NOT(IFERROR(AND(LEN($G62)=13,ISNUMBER(VALUE($G62))),FALSE))),"GTIN inválido",""),IF($Q62="","Definir produto ativo","")))</f>
        <v/>
      </c>
      <c r="S62" s="28">
        <f>IF(COUNTA($A62:$Q62)=0,"",IF($R62="","Base utilizável","Revisar base"))</f>
        <v/>
      </c>
    </row>
    <row r="63" ht="24" customHeight="1">
      <c r="A63" s="21" t="n"/>
      <c r="B63" s="22" t="n"/>
      <c r="C63" s="21" t="n"/>
      <c r="D63" s="21" t="n"/>
      <c r="E63" s="22" t="n"/>
      <c r="F63" s="49" t="n"/>
      <c r="G63" s="24" t="n"/>
      <c r="H63" s="21" t="n"/>
      <c r="I63" s="21" t="n"/>
      <c r="J63" s="50" t="n"/>
      <c r="K63" s="51" t="n"/>
      <c r="L63" s="51" t="n"/>
      <c r="M63" s="51" t="n"/>
      <c r="N63" s="22" t="n"/>
      <c r="O63" s="22" t="n"/>
      <c r="P63" s="22" t="n"/>
      <c r="Q63" s="21" t="n"/>
      <c r="R63" s="27">
        <f>IF(COUNTA($A63:$Q63)=0,"",_xlfn.TEXTJOIN(" | ",TRUE,IF($A63="","SKU ausente",""),IF(AND($A63&lt;&gt;"",COUNTIF($A$5:$A$104,$A63)&gt;1),"SKU duplicado",""),IF($B63="","Nome ausente",""),IF($F63="","Preço ausente",IF(OR(NOT(ISNUMBER($F63)),$F63&lt;=0),"Preço inválido","")),IF(AND($G63&lt;&gt;"",NOT(IFERROR(AND(LEN($G63)=13,ISNUMBER(VALUE($G63))),FALSE))),"GTIN inválido",""),IF($Q63="","Definir produto ativo","")))</f>
        <v/>
      </c>
      <c r="S63" s="28">
        <f>IF(COUNTA($A63:$Q63)=0,"",IF($R63="","Base utilizável","Revisar base"))</f>
        <v/>
      </c>
    </row>
    <row r="64" ht="24" customHeight="1">
      <c r="A64" s="21" t="n"/>
      <c r="B64" s="22" t="n"/>
      <c r="C64" s="21" t="n"/>
      <c r="D64" s="21" t="n"/>
      <c r="E64" s="22" t="n"/>
      <c r="F64" s="49" t="n"/>
      <c r="G64" s="24" t="n"/>
      <c r="H64" s="21" t="n"/>
      <c r="I64" s="21" t="n"/>
      <c r="J64" s="50" t="n"/>
      <c r="K64" s="51" t="n"/>
      <c r="L64" s="51" t="n"/>
      <c r="M64" s="51" t="n"/>
      <c r="N64" s="22" t="n"/>
      <c r="O64" s="22" t="n"/>
      <c r="P64" s="22" t="n"/>
      <c r="Q64" s="21" t="n"/>
      <c r="R64" s="27">
        <f>IF(COUNTA($A64:$Q64)=0,"",_xlfn.TEXTJOIN(" | ",TRUE,IF($A64="","SKU ausente",""),IF(AND($A64&lt;&gt;"",COUNTIF($A$5:$A$104,$A64)&gt;1),"SKU duplicado",""),IF($B64="","Nome ausente",""),IF($F64="","Preço ausente",IF(OR(NOT(ISNUMBER($F64)),$F64&lt;=0),"Preço inválido","")),IF(AND($G64&lt;&gt;"",NOT(IFERROR(AND(LEN($G64)=13,ISNUMBER(VALUE($G64))),FALSE))),"GTIN inválido",""),IF($Q64="","Definir produto ativo","")))</f>
        <v/>
      </c>
      <c r="S64" s="28">
        <f>IF(COUNTA($A64:$Q64)=0,"",IF($R64="","Base utilizável","Revisar base"))</f>
        <v/>
      </c>
    </row>
    <row r="65" ht="24" customHeight="1">
      <c r="A65" s="21" t="n"/>
      <c r="B65" s="22" t="n"/>
      <c r="C65" s="21" t="n"/>
      <c r="D65" s="21" t="n"/>
      <c r="E65" s="22" t="n"/>
      <c r="F65" s="49" t="n"/>
      <c r="G65" s="24" t="n"/>
      <c r="H65" s="21" t="n"/>
      <c r="I65" s="21" t="n"/>
      <c r="J65" s="50" t="n"/>
      <c r="K65" s="51" t="n"/>
      <c r="L65" s="51" t="n"/>
      <c r="M65" s="51" t="n"/>
      <c r="N65" s="22" t="n"/>
      <c r="O65" s="22" t="n"/>
      <c r="P65" s="22" t="n"/>
      <c r="Q65" s="21" t="n"/>
      <c r="R65" s="27">
        <f>IF(COUNTA($A65:$Q65)=0,"",_xlfn.TEXTJOIN(" | ",TRUE,IF($A65="","SKU ausente",""),IF(AND($A65&lt;&gt;"",COUNTIF($A$5:$A$104,$A65)&gt;1),"SKU duplicado",""),IF($B65="","Nome ausente",""),IF($F65="","Preço ausente",IF(OR(NOT(ISNUMBER($F65)),$F65&lt;=0),"Preço inválido","")),IF(AND($G65&lt;&gt;"",NOT(IFERROR(AND(LEN($G65)=13,ISNUMBER(VALUE($G65))),FALSE))),"GTIN inválido",""),IF($Q65="","Definir produto ativo","")))</f>
        <v/>
      </c>
      <c r="S65" s="28">
        <f>IF(COUNTA($A65:$Q65)=0,"",IF($R65="","Base utilizável","Revisar base"))</f>
        <v/>
      </c>
    </row>
    <row r="66" ht="24" customHeight="1">
      <c r="A66" s="21" t="n"/>
      <c r="B66" s="22" t="n"/>
      <c r="C66" s="21" t="n"/>
      <c r="D66" s="21" t="n"/>
      <c r="E66" s="22" t="n"/>
      <c r="F66" s="49" t="n"/>
      <c r="G66" s="24" t="n"/>
      <c r="H66" s="21" t="n"/>
      <c r="I66" s="21" t="n"/>
      <c r="J66" s="50" t="n"/>
      <c r="K66" s="51" t="n"/>
      <c r="L66" s="51" t="n"/>
      <c r="M66" s="51" t="n"/>
      <c r="N66" s="22" t="n"/>
      <c r="O66" s="22" t="n"/>
      <c r="P66" s="22" t="n"/>
      <c r="Q66" s="21" t="n"/>
      <c r="R66" s="27">
        <f>IF(COUNTA($A66:$Q66)=0,"",_xlfn.TEXTJOIN(" | ",TRUE,IF($A66="","SKU ausente",""),IF(AND($A66&lt;&gt;"",COUNTIF($A$5:$A$104,$A66)&gt;1),"SKU duplicado",""),IF($B66="","Nome ausente",""),IF($F66="","Preço ausente",IF(OR(NOT(ISNUMBER($F66)),$F66&lt;=0),"Preço inválido","")),IF(AND($G66&lt;&gt;"",NOT(IFERROR(AND(LEN($G66)=13,ISNUMBER(VALUE($G66))),FALSE))),"GTIN inválido",""),IF($Q66="","Definir produto ativo","")))</f>
        <v/>
      </c>
      <c r="S66" s="28">
        <f>IF(COUNTA($A66:$Q66)=0,"",IF($R66="","Base utilizável","Revisar base"))</f>
        <v/>
      </c>
    </row>
    <row r="67" ht="24" customHeight="1">
      <c r="A67" s="21" t="n"/>
      <c r="B67" s="22" t="n"/>
      <c r="C67" s="21" t="n"/>
      <c r="D67" s="21" t="n"/>
      <c r="E67" s="22" t="n"/>
      <c r="F67" s="49" t="n"/>
      <c r="G67" s="24" t="n"/>
      <c r="H67" s="21" t="n"/>
      <c r="I67" s="21" t="n"/>
      <c r="J67" s="50" t="n"/>
      <c r="K67" s="51" t="n"/>
      <c r="L67" s="51" t="n"/>
      <c r="M67" s="51" t="n"/>
      <c r="N67" s="22" t="n"/>
      <c r="O67" s="22" t="n"/>
      <c r="P67" s="22" t="n"/>
      <c r="Q67" s="21" t="n"/>
      <c r="R67" s="27">
        <f>IF(COUNTA($A67:$Q67)=0,"",_xlfn.TEXTJOIN(" | ",TRUE,IF($A67="","SKU ausente",""),IF(AND($A67&lt;&gt;"",COUNTIF($A$5:$A$104,$A67)&gt;1),"SKU duplicado",""),IF($B67="","Nome ausente",""),IF($F67="","Preço ausente",IF(OR(NOT(ISNUMBER($F67)),$F67&lt;=0),"Preço inválido","")),IF(AND($G67&lt;&gt;"",NOT(IFERROR(AND(LEN($G67)=13,ISNUMBER(VALUE($G67))),FALSE))),"GTIN inválido",""),IF($Q67="","Definir produto ativo","")))</f>
        <v/>
      </c>
      <c r="S67" s="28">
        <f>IF(COUNTA($A67:$Q67)=0,"",IF($R67="","Base utilizável","Revisar base"))</f>
        <v/>
      </c>
    </row>
    <row r="68" ht="24" customHeight="1">
      <c r="A68" s="21" t="n"/>
      <c r="B68" s="22" t="n"/>
      <c r="C68" s="21" t="n"/>
      <c r="D68" s="21" t="n"/>
      <c r="E68" s="22" t="n"/>
      <c r="F68" s="49" t="n"/>
      <c r="G68" s="24" t="n"/>
      <c r="H68" s="21" t="n"/>
      <c r="I68" s="21" t="n"/>
      <c r="J68" s="50" t="n"/>
      <c r="K68" s="51" t="n"/>
      <c r="L68" s="51" t="n"/>
      <c r="M68" s="51" t="n"/>
      <c r="N68" s="22" t="n"/>
      <c r="O68" s="22" t="n"/>
      <c r="P68" s="22" t="n"/>
      <c r="Q68" s="21" t="n"/>
      <c r="R68" s="27">
        <f>IF(COUNTA($A68:$Q68)=0,"",_xlfn.TEXTJOIN(" | ",TRUE,IF($A68="","SKU ausente",""),IF(AND($A68&lt;&gt;"",COUNTIF($A$5:$A$104,$A68)&gt;1),"SKU duplicado",""),IF($B68="","Nome ausente",""),IF($F68="","Preço ausente",IF(OR(NOT(ISNUMBER($F68)),$F68&lt;=0),"Preço inválido","")),IF(AND($G68&lt;&gt;"",NOT(IFERROR(AND(LEN($G68)=13,ISNUMBER(VALUE($G68))),FALSE))),"GTIN inválido",""),IF($Q68="","Definir produto ativo","")))</f>
        <v/>
      </c>
      <c r="S68" s="28">
        <f>IF(COUNTA($A68:$Q68)=0,"",IF($R68="","Base utilizável","Revisar base"))</f>
        <v/>
      </c>
    </row>
    <row r="69" ht="24" customHeight="1">
      <c r="A69" s="21" t="n"/>
      <c r="B69" s="22" t="n"/>
      <c r="C69" s="21" t="n"/>
      <c r="D69" s="21" t="n"/>
      <c r="E69" s="22" t="n"/>
      <c r="F69" s="49" t="n"/>
      <c r="G69" s="24" t="n"/>
      <c r="H69" s="21" t="n"/>
      <c r="I69" s="21" t="n"/>
      <c r="J69" s="50" t="n"/>
      <c r="K69" s="51" t="n"/>
      <c r="L69" s="51" t="n"/>
      <c r="M69" s="51" t="n"/>
      <c r="N69" s="22" t="n"/>
      <c r="O69" s="22" t="n"/>
      <c r="P69" s="22" t="n"/>
      <c r="Q69" s="21" t="n"/>
      <c r="R69" s="27">
        <f>IF(COUNTA($A69:$Q69)=0,"",_xlfn.TEXTJOIN(" | ",TRUE,IF($A69="","SKU ausente",""),IF(AND($A69&lt;&gt;"",COUNTIF($A$5:$A$104,$A69)&gt;1),"SKU duplicado",""),IF($B69="","Nome ausente",""),IF($F69="","Preço ausente",IF(OR(NOT(ISNUMBER($F69)),$F69&lt;=0),"Preço inválido","")),IF(AND($G69&lt;&gt;"",NOT(IFERROR(AND(LEN($G69)=13,ISNUMBER(VALUE($G69))),FALSE))),"GTIN inválido",""),IF($Q69="","Definir produto ativo","")))</f>
        <v/>
      </c>
      <c r="S69" s="28">
        <f>IF(COUNTA($A69:$Q69)=0,"",IF($R69="","Base utilizável","Revisar base"))</f>
        <v/>
      </c>
    </row>
    <row r="70" ht="24" customHeight="1">
      <c r="A70" s="21" t="n"/>
      <c r="B70" s="22" t="n"/>
      <c r="C70" s="21" t="n"/>
      <c r="D70" s="21" t="n"/>
      <c r="E70" s="22" t="n"/>
      <c r="F70" s="49" t="n"/>
      <c r="G70" s="24" t="n"/>
      <c r="H70" s="21" t="n"/>
      <c r="I70" s="21" t="n"/>
      <c r="J70" s="50" t="n"/>
      <c r="K70" s="51" t="n"/>
      <c r="L70" s="51" t="n"/>
      <c r="M70" s="51" t="n"/>
      <c r="N70" s="22" t="n"/>
      <c r="O70" s="22" t="n"/>
      <c r="P70" s="22" t="n"/>
      <c r="Q70" s="21" t="n"/>
      <c r="R70" s="27">
        <f>IF(COUNTA($A70:$Q70)=0,"",_xlfn.TEXTJOIN(" | ",TRUE,IF($A70="","SKU ausente",""),IF(AND($A70&lt;&gt;"",COUNTIF($A$5:$A$104,$A70)&gt;1),"SKU duplicado",""),IF($B70="","Nome ausente",""),IF($F70="","Preço ausente",IF(OR(NOT(ISNUMBER($F70)),$F70&lt;=0),"Preço inválido","")),IF(AND($G70&lt;&gt;"",NOT(IFERROR(AND(LEN($G70)=13,ISNUMBER(VALUE($G70))),FALSE))),"GTIN inválido",""),IF($Q70="","Definir produto ativo","")))</f>
        <v/>
      </c>
      <c r="S70" s="28">
        <f>IF(COUNTA($A70:$Q70)=0,"",IF($R70="","Base utilizável","Revisar base"))</f>
        <v/>
      </c>
    </row>
    <row r="71" ht="24" customHeight="1">
      <c r="A71" s="21" t="n"/>
      <c r="B71" s="22" t="n"/>
      <c r="C71" s="21" t="n"/>
      <c r="D71" s="21" t="n"/>
      <c r="E71" s="22" t="n"/>
      <c r="F71" s="49" t="n"/>
      <c r="G71" s="24" t="n"/>
      <c r="H71" s="21" t="n"/>
      <c r="I71" s="21" t="n"/>
      <c r="J71" s="50" t="n"/>
      <c r="K71" s="51" t="n"/>
      <c r="L71" s="51" t="n"/>
      <c r="M71" s="51" t="n"/>
      <c r="N71" s="22" t="n"/>
      <c r="O71" s="22" t="n"/>
      <c r="P71" s="22" t="n"/>
      <c r="Q71" s="21" t="n"/>
      <c r="R71" s="27">
        <f>IF(COUNTA($A71:$Q71)=0,"",_xlfn.TEXTJOIN(" | ",TRUE,IF($A71="","SKU ausente",""),IF(AND($A71&lt;&gt;"",COUNTIF($A$5:$A$104,$A71)&gt;1),"SKU duplicado",""),IF($B71="","Nome ausente",""),IF($F71="","Preço ausente",IF(OR(NOT(ISNUMBER($F71)),$F71&lt;=0),"Preço inválido","")),IF(AND($G71&lt;&gt;"",NOT(IFERROR(AND(LEN($G71)=13,ISNUMBER(VALUE($G71))),FALSE))),"GTIN inválido",""),IF($Q71="","Definir produto ativo","")))</f>
        <v/>
      </c>
      <c r="S71" s="28">
        <f>IF(COUNTA($A71:$Q71)=0,"",IF($R71="","Base utilizável","Revisar base"))</f>
        <v/>
      </c>
    </row>
    <row r="72" ht="24" customHeight="1">
      <c r="A72" s="21" t="n"/>
      <c r="B72" s="22" t="n"/>
      <c r="C72" s="21" t="n"/>
      <c r="D72" s="21" t="n"/>
      <c r="E72" s="22" t="n"/>
      <c r="F72" s="49" t="n"/>
      <c r="G72" s="24" t="n"/>
      <c r="H72" s="21" t="n"/>
      <c r="I72" s="21" t="n"/>
      <c r="J72" s="50" t="n"/>
      <c r="K72" s="51" t="n"/>
      <c r="L72" s="51" t="n"/>
      <c r="M72" s="51" t="n"/>
      <c r="N72" s="22" t="n"/>
      <c r="O72" s="22" t="n"/>
      <c r="P72" s="22" t="n"/>
      <c r="Q72" s="21" t="n"/>
      <c r="R72" s="27">
        <f>IF(COUNTA($A72:$Q72)=0,"",_xlfn.TEXTJOIN(" | ",TRUE,IF($A72="","SKU ausente",""),IF(AND($A72&lt;&gt;"",COUNTIF($A$5:$A$104,$A72)&gt;1),"SKU duplicado",""),IF($B72="","Nome ausente",""),IF($F72="","Preço ausente",IF(OR(NOT(ISNUMBER($F72)),$F72&lt;=0),"Preço inválido","")),IF(AND($G72&lt;&gt;"",NOT(IFERROR(AND(LEN($G72)=13,ISNUMBER(VALUE($G72))),FALSE))),"GTIN inválido",""),IF($Q72="","Definir produto ativo","")))</f>
        <v/>
      </c>
      <c r="S72" s="28">
        <f>IF(COUNTA($A72:$Q72)=0,"",IF($R72="","Base utilizável","Revisar base"))</f>
        <v/>
      </c>
    </row>
    <row r="73" ht="24" customHeight="1">
      <c r="A73" s="21" t="n"/>
      <c r="B73" s="22" t="n"/>
      <c r="C73" s="21" t="n"/>
      <c r="D73" s="21" t="n"/>
      <c r="E73" s="22" t="n"/>
      <c r="F73" s="49" t="n"/>
      <c r="G73" s="24" t="n"/>
      <c r="H73" s="21" t="n"/>
      <c r="I73" s="21" t="n"/>
      <c r="J73" s="50" t="n"/>
      <c r="K73" s="51" t="n"/>
      <c r="L73" s="51" t="n"/>
      <c r="M73" s="51" t="n"/>
      <c r="N73" s="22" t="n"/>
      <c r="O73" s="22" t="n"/>
      <c r="P73" s="22" t="n"/>
      <c r="Q73" s="21" t="n"/>
      <c r="R73" s="27">
        <f>IF(COUNTA($A73:$Q73)=0,"",_xlfn.TEXTJOIN(" | ",TRUE,IF($A73="","SKU ausente",""),IF(AND($A73&lt;&gt;"",COUNTIF($A$5:$A$104,$A73)&gt;1),"SKU duplicado",""),IF($B73="","Nome ausente",""),IF($F73="","Preço ausente",IF(OR(NOT(ISNUMBER($F73)),$F73&lt;=0),"Preço inválido","")),IF(AND($G73&lt;&gt;"",NOT(IFERROR(AND(LEN($G73)=13,ISNUMBER(VALUE($G73))),FALSE))),"GTIN inválido",""),IF($Q73="","Definir produto ativo","")))</f>
        <v/>
      </c>
      <c r="S73" s="28">
        <f>IF(COUNTA($A73:$Q73)=0,"",IF($R73="","Base utilizável","Revisar base"))</f>
        <v/>
      </c>
    </row>
    <row r="74" ht="24" customHeight="1">
      <c r="A74" s="21" t="n"/>
      <c r="B74" s="22" t="n"/>
      <c r="C74" s="21" t="n"/>
      <c r="D74" s="21" t="n"/>
      <c r="E74" s="22" t="n"/>
      <c r="F74" s="49" t="n"/>
      <c r="G74" s="24" t="n"/>
      <c r="H74" s="21" t="n"/>
      <c r="I74" s="21" t="n"/>
      <c r="J74" s="50" t="n"/>
      <c r="K74" s="51" t="n"/>
      <c r="L74" s="51" t="n"/>
      <c r="M74" s="51" t="n"/>
      <c r="N74" s="22" t="n"/>
      <c r="O74" s="22" t="n"/>
      <c r="P74" s="22" t="n"/>
      <c r="Q74" s="21" t="n"/>
      <c r="R74" s="27">
        <f>IF(COUNTA($A74:$Q74)=0,"",_xlfn.TEXTJOIN(" | ",TRUE,IF($A74="","SKU ausente",""),IF(AND($A74&lt;&gt;"",COUNTIF($A$5:$A$104,$A74)&gt;1),"SKU duplicado",""),IF($B74="","Nome ausente",""),IF($F74="","Preço ausente",IF(OR(NOT(ISNUMBER($F74)),$F74&lt;=0),"Preço inválido","")),IF(AND($G74&lt;&gt;"",NOT(IFERROR(AND(LEN($G74)=13,ISNUMBER(VALUE($G74))),FALSE))),"GTIN inválido",""),IF($Q74="","Definir produto ativo","")))</f>
        <v/>
      </c>
      <c r="S74" s="28">
        <f>IF(COUNTA($A74:$Q74)=0,"",IF($R74="","Base utilizável","Revisar base"))</f>
        <v/>
      </c>
    </row>
    <row r="75" ht="24" customHeight="1">
      <c r="A75" s="21" t="n"/>
      <c r="B75" s="22" t="n"/>
      <c r="C75" s="21" t="n"/>
      <c r="D75" s="21" t="n"/>
      <c r="E75" s="22" t="n"/>
      <c r="F75" s="49" t="n"/>
      <c r="G75" s="24" t="n"/>
      <c r="H75" s="21" t="n"/>
      <c r="I75" s="21" t="n"/>
      <c r="J75" s="50" t="n"/>
      <c r="K75" s="51" t="n"/>
      <c r="L75" s="51" t="n"/>
      <c r="M75" s="51" t="n"/>
      <c r="N75" s="22" t="n"/>
      <c r="O75" s="22" t="n"/>
      <c r="P75" s="22" t="n"/>
      <c r="Q75" s="21" t="n"/>
      <c r="R75" s="27">
        <f>IF(COUNTA($A75:$Q75)=0,"",_xlfn.TEXTJOIN(" | ",TRUE,IF($A75="","SKU ausente",""),IF(AND($A75&lt;&gt;"",COUNTIF($A$5:$A$104,$A75)&gt;1),"SKU duplicado",""),IF($B75="","Nome ausente",""),IF($F75="","Preço ausente",IF(OR(NOT(ISNUMBER($F75)),$F75&lt;=0),"Preço inválido","")),IF(AND($G75&lt;&gt;"",NOT(IFERROR(AND(LEN($G75)=13,ISNUMBER(VALUE($G75))),FALSE))),"GTIN inválido",""),IF($Q75="","Definir produto ativo","")))</f>
        <v/>
      </c>
      <c r="S75" s="28">
        <f>IF(COUNTA($A75:$Q75)=0,"",IF($R75="","Base utilizável","Revisar base"))</f>
        <v/>
      </c>
    </row>
    <row r="76" ht="24" customHeight="1">
      <c r="A76" s="21" t="n"/>
      <c r="B76" s="22" t="n"/>
      <c r="C76" s="21" t="n"/>
      <c r="D76" s="21" t="n"/>
      <c r="E76" s="22" t="n"/>
      <c r="F76" s="49" t="n"/>
      <c r="G76" s="24" t="n"/>
      <c r="H76" s="21" t="n"/>
      <c r="I76" s="21" t="n"/>
      <c r="J76" s="50" t="n"/>
      <c r="K76" s="51" t="n"/>
      <c r="L76" s="51" t="n"/>
      <c r="M76" s="51" t="n"/>
      <c r="N76" s="22" t="n"/>
      <c r="O76" s="22" t="n"/>
      <c r="P76" s="22" t="n"/>
      <c r="Q76" s="21" t="n"/>
      <c r="R76" s="27">
        <f>IF(COUNTA($A76:$Q76)=0,"",_xlfn.TEXTJOIN(" | ",TRUE,IF($A76="","SKU ausente",""),IF(AND($A76&lt;&gt;"",COUNTIF($A$5:$A$104,$A76)&gt;1),"SKU duplicado",""),IF($B76="","Nome ausente",""),IF($F76="","Preço ausente",IF(OR(NOT(ISNUMBER($F76)),$F76&lt;=0),"Preço inválido","")),IF(AND($G76&lt;&gt;"",NOT(IFERROR(AND(LEN($G76)=13,ISNUMBER(VALUE($G76))),FALSE))),"GTIN inválido",""),IF($Q76="","Definir produto ativo","")))</f>
        <v/>
      </c>
      <c r="S76" s="28">
        <f>IF(COUNTA($A76:$Q76)=0,"",IF($R76="","Base utilizável","Revisar base"))</f>
        <v/>
      </c>
    </row>
    <row r="77" ht="24" customHeight="1">
      <c r="A77" s="21" t="n"/>
      <c r="B77" s="22" t="n"/>
      <c r="C77" s="21" t="n"/>
      <c r="D77" s="21" t="n"/>
      <c r="E77" s="22" t="n"/>
      <c r="F77" s="49" t="n"/>
      <c r="G77" s="24" t="n"/>
      <c r="H77" s="21" t="n"/>
      <c r="I77" s="21" t="n"/>
      <c r="J77" s="50" t="n"/>
      <c r="K77" s="51" t="n"/>
      <c r="L77" s="51" t="n"/>
      <c r="M77" s="51" t="n"/>
      <c r="N77" s="22" t="n"/>
      <c r="O77" s="22" t="n"/>
      <c r="P77" s="22" t="n"/>
      <c r="Q77" s="21" t="n"/>
      <c r="R77" s="27">
        <f>IF(COUNTA($A77:$Q77)=0,"",_xlfn.TEXTJOIN(" | ",TRUE,IF($A77="","SKU ausente",""),IF(AND($A77&lt;&gt;"",COUNTIF($A$5:$A$104,$A77)&gt;1),"SKU duplicado",""),IF($B77="","Nome ausente",""),IF($F77="","Preço ausente",IF(OR(NOT(ISNUMBER($F77)),$F77&lt;=0),"Preço inválido","")),IF(AND($G77&lt;&gt;"",NOT(IFERROR(AND(LEN($G77)=13,ISNUMBER(VALUE($G77))),FALSE))),"GTIN inválido",""),IF($Q77="","Definir produto ativo","")))</f>
        <v/>
      </c>
      <c r="S77" s="28">
        <f>IF(COUNTA($A77:$Q77)=0,"",IF($R77="","Base utilizável","Revisar base"))</f>
        <v/>
      </c>
    </row>
    <row r="78" ht="24" customHeight="1">
      <c r="A78" s="21" t="n"/>
      <c r="B78" s="22" t="n"/>
      <c r="C78" s="21" t="n"/>
      <c r="D78" s="21" t="n"/>
      <c r="E78" s="22" t="n"/>
      <c r="F78" s="49" t="n"/>
      <c r="G78" s="24" t="n"/>
      <c r="H78" s="21" t="n"/>
      <c r="I78" s="21" t="n"/>
      <c r="J78" s="50" t="n"/>
      <c r="K78" s="51" t="n"/>
      <c r="L78" s="51" t="n"/>
      <c r="M78" s="51" t="n"/>
      <c r="N78" s="22" t="n"/>
      <c r="O78" s="22" t="n"/>
      <c r="P78" s="22" t="n"/>
      <c r="Q78" s="21" t="n"/>
      <c r="R78" s="27">
        <f>IF(COUNTA($A78:$Q78)=0,"",_xlfn.TEXTJOIN(" | ",TRUE,IF($A78="","SKU ausente",""),IF(AND($A78&lt;&gt;"",COUNTIF($A$5:$A$104,$A78)&gt;1),"SKU duplicado",""),IF($B78="","Nome ausente",""),IF($F78="","Preço ausente",IF(OR(NOT(ISNUMBER($F78)),$F78&lt;=0),"Preço inválido","")),IF(AND($G78&lt;&gt;"",NOT(IFERROR(AND(LEN($G78)=13,ISNUMBER(VALUE($G78))),FALSE))),"GTIN inválido",""),IF($Q78="","Definir produto ativo","")))</f>
        <v/>
      </c>
      <c r="S78" s="28">
        <f>IF(COUNTA($A78:$Q78)=0,"",IF($R78="","Base utilizável","Revisar base"))</f>
        <v/>
      </c>
    </row>
    <row r="79" ht="24" customHeight="1">
      <c r="A79" s="21" t="n"/>
      <c r="B79" s="22" t="n"/>
      <c r="C79" s="21" t="n"/>
      <c r="D79" s="21" t="n"/>
      <c r="E79" s="22" t="n"/>
      <c r="F79" s="49" t="n"/>
      <c r="G79" s="24" t="n"/>
      <c r="H79" s="21" t="n"/>
      <c r="I79" s="21" t="n"/>
      <c r="J79" s="50" t="n"/>
      <c r="K79" s="51" t="n"/>
      <c r="L79" s="51" t="n"/>
      <c r="M79" s="51" t="n"/>
      <c r="N79" s="22" t="n"/>
      <c r="O79" s="22" t="n"/>
      <c r="P79" s="22" t="n"/>
      <c r="Q79" s="21" t="n"/>
      <c r="R79" s="27">
        <f>IF(COUNTA($A79:$Q79)=0,"",_xlfn.TEXTJOIN(" | ",TRUE,IF($A79="","SKU ausente",""),IF(AND($A79&lt;&gt;"",COUNTIF($A$5:$A$104,$A79)&gt;1),"SKU duplicado",""),IF($B79="","Nome ausente",""),IF($F79="","Preço ausente",IF(OR(NOT(ISNUMBER($F79)),$F79&lt;=0),"Preço inválido","")),IF(AND($G79&lt;&gt;"",NOT(IFERROR(AND(LEN($G79)=13,ISNUMBER(VALUE($G79))),FALSE))),"GTIN inválido",""),IF($Q79="","Definir produto ativo","")))</f>
        <v/>
      </c>
      <c r="S79" s="28">
        <f>IF(COUNTA($A79:$Q79)=0,"",IF($R79="","Base utilizável","Revisar base"))</f>
        <v/>
      </c>
    </row>
    <row r="80" ht="24" customHeight="1">
      <c r="A80" s="21" t="n"/>
      <c r="B80" s="22" t="n"/>
      <c r="C80" s="21" t="n"/>
      <c r="D80" s="21" t="n"/>
      <c r="E80" s="22" t="n"/>
      <c r="F80" s="49" t="n"/>
      <c r="G80" s="24" t="n"/>
      <c r="H80" s="21" t="n"/>
      <c r="I80" s="21" t="n"/>
      <c r="J80" s="50" t="n"/>
      <c r="K80" s="51" t="n"/>
      <c r="L80" s="51" t="n"/>
      <c r="M80" s="51" t="n"/>
      <c r="N80" s="22" t="n"/>
      <c r="O80" s="22" t="n"/>
      <c r="P80" s="22" t="n"/>
      <c r="Q80" s="21" t="n"/>
      <c r="R80" s="27">
        <f>IF(COUNTA($A80:$Q80)=0,"",_xlfn.TEXTJOIN(" | ",TRUE,IF($A80="","SKU ausente",""),IF(AND($A80&lt;&gt;"",COUNTIF($A$5:$A$104,$A80)&gt;1),"SKU duplicado",""),IF($B80="","Nome ausente",""),IF($F80="","Preço ausente",IF(OR(NOT(ISNUMBER($F80)),$F80&lt;=0),"Preço inválido","")),IF(AND($G80&lt;&gt;"",NOT(IFERROR(AND(LEN($G80)=13,ISNUMBER(VALUE($G80))),FALSE))),"GTIN inválido",""),IF($Q80="","Definir produto ativo","")))</f>
        <v/>
      </c>
      <c r="S80" s="28">
        <f>IF(COUNTA($A80:$Q80)=0,"",IF($R80="","Base utilizável","Revisar base"))</f>
        <v/>
      </c>
    </row>
    <row r="81" ht="24" customHeight="1">
      <c r="A81" s="21" t="n"/>
      <c r="B81" s="22" t="n"/>
      <c r="C81" s="21" t="n"/>
      <c r="D81" s="21" t="n"/>
      <c r="E81" s="22" t="n"/>
      <c r="F81" s="49" t="n"/>
      <c r="G81" s="24" t="n"/>
      <c r="H81" s="21" t="n"/>
      <c r="I81" s="21" t="n"/>
      <c r="J81" s="50" t="n"/>
      <c r="K81" s="51" t="n"/>
      <c r="L81" s="51" t="n"/>
      <c r="M81" s="51" t="n"/>
      <c r="N81" s="22" t="n"/>
      <c r="O81" s="22" t="n"/>
      <c r="P81" s="22" t="n"/>
      <c r="Q81" s="21" t="n"/>
      <c r="R81" s="27">
        <f>IF(COUNTA($A81:$Q81)=0,"",_xlfn.TEXTJOIN(" | ",TRUE,IF($A81="","SKU ausente",""),IF(AND($A81&lt;&gt;"",COUNTIF($A$5:$A$104,$A81)&gt;1),"SKU duplicado",""),IF($B81="","Nome ausente",""),IF($F81="","Preço ausente",IF(OR(NOT(ISNUMBER($F81)),$F81&lt;=0),"Preço inválido","")),IF(AND($G81&lt;&gt;"",NOT(IFERROR(AND(LEN($G81)=13,ISNUMBER(VALUE($G81))),FALSE))),"GTIN inválido",""),IF($Q81="","Definir produto ativo","")))</f>
        <v/>
      </c>
      <c r="S81" s="28">
        <f>IF(COUNTA($A81:$Q81)=0,"",IF($R81="","Base utilizável","Revisar base"))</f>
        <v/>
      </c>
    </row>
    <row r="82" ht="24" customHeight="1">
      <c r="A82" s="21" t="n"/>
      <c r="B82" s="22" t="n"/>
      <c r="C82" s="21" t="n"/>
      <c r="D82" s="21" t="n"/>
      <c r="E82" s="22" t="n"/>
      <c r="F82" s="49" t="n"/>
      <c r="G82" s="24" t="n"/>
      <c r="H82" s="21" t="n"/>
      <c r="I82" s="21" t="n"/>
      <c r="J82" s="50" t="n"/>
      <c r="K82" s="51" t="n"/>
      <c r="L82" s="51" t="n"/>
      <c r="M82" s="51" t="n"/>
      <c r="N82" s="22" t="n"/>
      <c r="O82" s="22" t="n"/>
      <c r="P82" s="22" t="n"/>
      <c r="Q82" s="21" t="n"/>
      <c r="R82" s="27">
        <f>IF(COUNTA($A82:$Q82)=0,"",_xlfn.TEXTJOIN(" | ",TRUE,IF($A82="","SKU ausente",""),IF(AND($A82&lt;&gt;"",COUNTIF($A$5:$A$104,$A82)&gt;1),"SKU duplicado",""),IF($B82="","Nome ausente",""),IF($F82="","Preço ausente",IF(OR(NOT(ISNUMBER($F82)),$F82&lt;=0),"Preço inválido","")),IF(AND($G82&lt;&gt;"",NOT(IFERROR(AND(LEN($G82)=13,ISNUMBER(VALUE($G82))),FALSE))),"GTIN inválido",""),IF($Q82="","Definir produto ativo","")))</f>
        <v/>
      </c>
      <c r="S82" s="28">
        <f>IF(COUNTA($A82:$Q82)=0,"",IF($R82="","Base utilizável","Revisar base"))</f>
        <v/>
      </c>
    </row>
    <row r="83" ht="24" customHeight="1">
      <c r="A83" s="21" t="n"/>
      <c r="B83" s="22" t="n"/>
      <c r="C83" s="21" t="n"/>
      <c r="D83" s="21" t="n"/>
      <c r="E83" s="22" t="n"/>
      <c r="F83" s="49" t="n"/>
      <c r="G83" s="24" t="n"/>
      <c r="H83" s="21" t="n"/>
      <c r="I83" s="21" t="n"/>
      <c r="J83" s="50" t="n"/>
      <c r="K83" s="51" t="n"/>
      <c r="L83" s="51" t="n"/>
      <c r="M83" s="51" t="n"/>
      <c r="N83" s="22" t="n"/>
      <c r="O83" s="22" t="n"/>
      <c r="P83" s="22" t="n"/>
      <c r="Q83" s="21" t="n"/>
      <c r="R83" s="27">
        <f>IF(COUNTA($A83:$Q83)=0,"",_xlfn.TEXTJOIN(" | ",TRUE,IF($A83="","SKU ausente",""),IF(AND($A83&lt;&gt;"",COUNTIF($A$5:$A$104,$A83)&gt;1),"SKU duplicado",""),IF($B83="","Nome ausente",""),IF($F83="","Preço ausente",IF(OR(NOT(ISNUMBER($F83)),$F83&lt;=0),"Preço inválido","")),IF(AND($G83&lt;&gt;"",NOT(IFERROR(AND(LEN($G83)=13,ISNUMBER(VALUE($G83))),FALSE))),"GTIN inválido",""),IF($Q83="","Definir produto ativo","")))</f>
        <v/>
      </c>
      <c r="S83" s="28">
        <f>IF(COUNTA($A83:$Q83)=0,"",IF($R83="","Base utilizável","Revisar base"))</f>
        <v/>
      </c>
    </row>
    <row r="84" ht="24" customHeight="1">
      <c r="A84" s="21" t="n"/>
      <c r="B84" s="22" t="n"/>
      <c r="C84" s="21" t="n"/>
      <c r="D84" s="21" t="n"/>
      <c r="E84" s="22" t="n"/>
      <c r="F84" s="49" t="n"/>
      <c r="G84" s="24" t="n"/>
      <c r="H84" s="21" t="n"/>
      <c r="I84" s="21" t="n"/>
      <c r="J84" s="50" t="n"/>
      <c r="K84" s="51" t="n"/>
      <c r="L84" s="51" t="n"/>
      <c r="M84" s="51" t="n"/>
      <c r="N84" s="22" t="n"/>
      <c r="O84" s="22" t="n"/>
      <c r="P84" s="22" t="n"/>
      <c r="Q84" s="21" t="n"/>
      <c r="R84" s="27">
        <f>IF(COUNTA($A84:$Q84)=0,"",_xlfn.TEXTJOIN(" | ",TRUE,IF($A84="","SKU ausente",""),IF(AND($A84&lt;&gt;"",COUNTIF($A$5:$A$104,$A84)&gt;1),"SKU duplicado",""),IF($B84="","Nome ausente",""),IF($F84="","Preço ausente",IF(OR(NOT(ISNUMBER($F84)),$F84&lt;=0),"Preço inválido","")),IF(AND($G84&lt;&gt;"",NOT(IFERROR(AND(LEN($G84)=13,ISNUMBER(VALUE($G84))),FALSE))),"GTIN inválido",""),IF($Q84="","Definir produto ativo","")))</f>
        <v/>
      </c>
      <c r="S84" s="28">
        <f>IF(COUNTA($A84:$Q84)=0,"",IF($R84="","Base utilizável","Revisar base"))</f>
        <v/>
      </c>
    </row>
    <row r="85" ht="24" customHeight="1">
      <c r="A85" s="21" t="n"/>
      <c r="B85" s="22" t="n"/>
      <c r="C85" s="21" t="n"/>
      <c r="D85" s="21" t="n"/>
      <c r="E85" s="22" t="n"/>
      <c r="F85" s="49" t="n"/>
      <c r="G85" s="24" t="n"/>
      <c r="H85" s="21" t="n"/>
      <c r="I85" s="21" t="n"/>
      <c r="J85" s="50" t="n"/>
      <c r="K85" s="51" t="n"/>
      <c r="L85" s="51" t="n"/>
      <c r="M85" s="51" t="n"/>
      <c r="N85" s="22" t="n"/>
      <c r="O85" s="22" t="n"/>
      <c r="P85" s="22" t="n"/>
      <c r="Q85" s="21" t="n"/>
      <c r="R85" s="27">
        <f>IF(COUNTA($A85:$Q85)=0,"",_xlfn.TEXTJOIN(" | ",TRUE,IF($A85="","SKU ausente",""),IF(AND($A85&lt;&gt;"",COUNTIF($A$5:$A$104,$A85)&gt;1),"SKU duplicado",""),IF($B85="","Nome ausente",""),IF($F85="","Preço ausente",IF(OR(NOT(ISNUMBER($F85)),$F85&lt;=0),"Preço inválido","")),IF(AND($G85&lt;&gt;"",NOT(IFERROR(AND(LEN($G85)=13,ISNUMBER(VALUE($G85))),FALSE))),"GTIN inválido",""),IF($Q85="","Definir produto ativo","")))</f>
        <v/>
      </c>
      <c r="S85" s="28">
        <f>IF(COUNTA($A85:$Q85)=0,"",IF($R85="","Base utilizável","Revisar base"))</f>
        <v/>
      </c>
    </row>
    <row r="86" ht="24" customHeight="1">
      <c r="A86" s="21" t="n"/>
      <c r="B86" s="22" t="n"/>
      <c r="C86" s="21" t="n"/>
      <c r="D86" s="21" t="n"/>
      <c r="E86" s="22" t="n"/>
      <c r="F86" s="49" t="n"/>
      <c r="G86" s="24" t="n"/>
      <c r="H86" s="21" t="n"/>
      <c r="I86" s="21" t="n"/>
      <c r="J86" s="50" t="n"/>
      <c r="K86" s="51" t="n"/>
      <c r="L86" s="51" t="n"/>
      <c r="M86" s="51" t="n"/>
      <c r="N86" s="22" t="n"/>
      <c r="O86" s="22" t="n"/>
      <c r="P86" s="22" t="n"/>
      <c r="Q86" s="21" t="n"/>
      <c r="R86" s="27">
        <f>IF(COUNTA($A86:$Q86)=0,"",_xlfn.TEXTJOIN(" | ",TRUE,IF($A86="","SKU ausente",""),IF(AND($A86&lt;&gt;"",COUNTIF($A$5:$A$104,$A86)&gt;1),"SKU duplicado",""),IF($B86="","Nome ausente",""),IF($F86="","Preço ausente",IF(OR(NOT(ISNUMBER($F86)),$F86&lt;=0),"Preço inválido","")),IF(AND($G86&lt;&gt;"",NOT(IFERROR(AND(LEN($G86)=13,ISNUMBER(VALUE($G86))),FALSE))),"GTIN inválido",""),IF($Q86="","Definir produto ativo","")))</f>
        <v/>
      </c>
      <c r="S86" s="28">
        <f>IF(COUNTA($A86:$Q86)=0,"",IF($R86="","Base utilizável","Revisar base"))</f>
        <v/>
      </c>
    </row>
    <row r="87" ht="24" customHeight="1">
      <c r="A87" s="21" t="n"/>
      <c r="B87" s="22" t="n"/>
      <c r="C87" s="21" t="n"/>
      <c r="D87" s="21" t="n"/>
      <c r="E87" s="22" t="n"/>
      <c r="F87" s="49" t="n"/>
      <c r="G87" s="24" t="n"/>
      <c r="H87" s="21" t="n"/>
      <c r="I87" s="21" t="n"/>
      <c r="J87" s="50" t="n"/>
      <c r="K87" s="51" t="n"/>
      <c r="L87" s="51" t="n"/>
      <c r="M87" s="51" t="n"/>
      <c r="N87" s="22" t="n"/>
      <c r="O87" s="22" t="n"/>
      <c r="P87" s="22" t="n"/>
      <c r="Q87" s="21" t="n"/>
      <c r="R87" s="27">
        <f>IF(COUNTA($A87:$Q87)=0,"",_xlfn.TEXTJOIN(" | ",TRUE,IF($A87="","SKU ausente",""),IF(AND($A87&lt;&gt;"",COUNTIF($A$5:$A$104,$A87)&gt;1),"SKU duplicado",""),IF($B87="","Nome ausente",""),IF($F87="","Preço ausente",IF(OR(NOT(ISNUMBER($F87)),$F87&lt;=0),"Preço inválido","")),IF(AND($G87&lt;&gt;"",NOT(IFERROR(AND(LEN($G87)=13,ISNUMBER(VALUE($G87))),FALSE))),"GTIN inválido",""),IF($Q87="","Definir produto ativo","")))</f>
        <v/>
      </c>
      <c r="S87" s="28">
        <f>IF(COUNTA($A87:$Q87)=0,"",IF($R87="","Base utilizável","Revisar base"))</f>
        <v/>
      </c>
    </row>
    <row r="88" ht="24" customHeight="1">
      <c r="A88" s="21" t="n"/>
      <c r="B88" s="22" t="n"/>
      <c r="C88" s="21" t="n"/>
      <c r="D88" s="21" t="n"/>
      <c r="E88" s="22" t="n"/>
      <c r="F88" s="49" t="n"/>
      <c r="G88" s="24" t="n"/>
      <c r="H88" s="21" t="n"/>
      <c r="I88" s="21" t="n"/>
      <c r="J88" s="50" t="n"/>
      <c r="K88" s="51" t="n"/>
      <c r="L88" s="51" t="n"/>
      <c r="M88" s="51" t="n"/>
      <c r="N88" s="22" t="n"/>
      <c r="O88" s="22" t="n"/>
      <c r="P88" s="22" t="n"/>
      <c r="Q88" s="21" t="n"/>
      <c r="R88" s="27">
        <f>IF(COUNTA($A88:$Q88)=0,"",_xlfn.TEXTJOIN(" | ",TRUE,IF($A88="","SKU ausente",""),IF(AND($A88&lt;&gt;"",COUNTIF($A$5:$A$104,$A88)&gt;1),"SKU duplicado",""),IF($B88="","Nome ausente",""),IF($F88="","Preço ausente",IF(OR(NOT(ISNUMBER($F88)),$F88&lt;=0),"Preço inválido","")),IF(AND($G88&lt;&gt;"",NOT(IFERROR(AND(LEN($G88)=13,ISNUMBER(VALUE($G88))),FALSE))),"GTIN inválido",""),IF($Q88="","Definir produto ativo","")))</f>
        <v/>
      </c>
      <c r="S88" s="28">
        <f>IF(COUNTA($A88:$Q88)=0,"",IF($R88="","Base utilizável","Revisar base"))</f>
        <v/>
      </c>
    </row>
    <row r="89" ht="24" customHeight="1">
      <c r="A89" s="21" t="n"/>
      <c r="B89" s="22" t="n"/>
      <c r="C89" s="21" t="n"/>
      <c r="D89" s="21" t="n"/>
      <c r="E89" s="22" t="n"/>
      <c r="F89" s="49" t="n"/>
      <c r="G89" s="24" t="n"/>
      <c r="H89" s="21" t="n"/>
      <c r="I89" s="21" t="n"/>
      <c r="J89" s="50" t="n"/>
      <c r="K89" s="51" t="n"/>
      <c r="L89" s="51" t="n"/>
      <c r="M89" s="51" t="n"/>
      <c r="N89" s="22" t="n"/>
      <c r="O89" s="22" t="n"/>
      <c r="P89" s="22" t="n"/>
      <c r="Q89" s="21" t="n"/>
      <c r="R89" s="27">
        <f>IF(COUNTA($A89:$Q89)=0,"",_xlfn.TEXTJOIN(" | ",TRUE,IF($A89="","SKU ausente",""),IF(AND($A89&lt;&gt;"",COUNTIF($A$5:$A$104,$A89)&gt;1),"SKU duplicado",""),IF($B89="","Nome ausente",""),IF($F89="","Preço ausente",IF(OR(NOT(ISNUMBER($F89)),$F89&lt;=0),"Preço inválido","")),IF(AND($G89&lt;&gt;"",NOT(IFERROR(AND(LEN($G89)=13,ISNUMBER(VALUE($G89))),FALSE))),"GTIN inválido",""),IF($Q89="","Definir produto ativo","")))</f>
        <v/>
      </c>
      <c r="S89" s="28">
        <f>IF(COUNTA($A89:$Q89)=0,"",IF($R89="","Base utilizável","Revisar base"))</f>
        <v/>
      </c>
    </row>
    <row r="90" ht="24" customHeight="1">
      <c r="A90" s="21" t="n"/>
      <c r="B90" s="22" t="n"/>
      <c r="C90" s="21" t="n"/>
      <c r="D90" s="21" t="n"/>
      <c r="E90" s="22" t="n"/>
      <c r="F90" s="49" t="n"/>
      <c r="G90" s="24" t="n"/>
      <c r="H90" s="21" t="n"/>
      <c r="I90" s="21" t="n"/>
      <c r="J90" s="50" t="n"/>
      <c r="K90" s="51" t="n"/>
      <c r="L90" s="51" t="n"/>
      <c r="M90" s="51" t="n"/>
      <c r="N90" s="22" t="n"/>
      <c r="O90" s="22" t="n"/>
      <c r="P90" s="22" t="n"/>
      <c r="Q90" s="21" t="n"/>
      <c r="R90" s="27">
        <f>IF(COUNTA($A90:$Q90)=0,"",_xlfn.TEXTJOIN(" | ",TRUE,IF($A90="","SKU ausente",""),IF(AND($A90&lt;&gt;"",COUNTIF($A$5:$A$104,$A90)&gt;1),"SKU duplicado",""),IF($B90="","Nome ausente",""),IF($F90="","Preço ausente",IF(OR(NOT(ISNUMBER($F90)),$F90&lt;=0),"Preço inválido","")),IF(AND($G90&lt;&gt;"",NOT(IFERROR(AND(LEN($G90)=13,ISNUMBER(VALUE($G90))),FALSE))),"GTIN inválido",""),IF($Q90="","Definir produto ativo","")))</f>
        <v/>
      </c>
      <c r="S90" s="28">
        <f>IF(COUNTA($A90:$Q90)=0,"",IF($R90="","Base utilizável","Revisar base"))</f>
        <v/>
      </c>
    </row>
    <row r="91" ht="24" customHeight="1">
      <c r="A91" s="21" t="n"/>
      <c r="B91" s="22" t="n"/>
      <c r="C91" s="21" t="n"/>
      <c r="D91" s="21" t="n"/>
      <c r="E91" s="22" t="n"/>
      <c r="F91" s="49" t="n"/>
      <c r="G91" s="24" t="n"/>
      <c r="H91" s="21" t="n"/>
      <c r="I91" s="21" t="n"/>
      <c r="J91" s="50" t="n"/>
      <c r="K91" s="51" t="n"/>
      <c r="L91" s="51" t="n"/>
      <c r="M91" s="51" t="n"/>
      <c r="N91" s="22" t="n"/>
      <c r="O91" s="22" t="n"/>
      <c r="P91" s="22" t="n"/>
      <c r="Q91" s="21" t="n"/>
      <c r="R91" s="27">
        <f>IF(COUNTA($A91:$Q91)=0,"",_xlfn.TEXTJOIN(" | ",TRUE,IF($A91="","SKU ausente",""),IF(AND($A91&lt;&gt;"",COUNTIF($A$5:$A$104,$A91)&gt;1),"SKU duplicado",""),IF($B91="","Nome ausente",""),IF($F91="","Preço ausente",IF(OR(NOT(ISNUMBER($F91)),$F91&lt;=0),"Preço inválido","")),IF(AND($G91&lt;&gt;"",NOT(IFERROR(AND(LEN($G91)=13,ISNUMBER(VALUE($G91))),FALSE))),"GTIN inválido",""),IF($Q91="","Definir produto ativo","")))</f>
        <v/>
      </c>
      <c r="S91" s="28">
        <f>IF(COUNTA($A91:$Q91)=0,"",IF($R91="","Base utilizável","Revisar base"))</f>
        <v/>
      </c>
    </row>
    <row r="92" ht="24" customHeight="1">
      <c r="A92" s="21" t="n"/>
      <c r="B92" s="22" t="n"/>
      <c r="C92" s="21" t="n"/>
      <c r="D92" s="21" t="n"/>
      <c r="E92" s="22" t="n"/>
      <c r="F92" s="49" t="n"/>
      <c r="G92" s="24" t="n"/>
      <c r="H92" s="21" t="n"/>
      <c r="I92" s="21" t="n"/>
      <c r="J92" s="50" t="n"/>
      <c r="K92" s="51" t="n"/>
      <c r="L92" s="51" t="n"/>
      <c r="M92" s="51" t="n"/>
      <c r="N92" s="22" t="n"/>
      <c r="O92" s="22" t="n"/>
      <c r="P92" s="22" t="n"/>
      <c r="Q92" s="21" t="n"/>
      <c r="R92" s="27">
        <f>IF(COUNTA($A92:$Q92)=0,"",_xlfn.TEXTJOIN(" | ",TRUE,IF($A92="","SKU ausente",""),IF(AND($A92&lt;&gt;"",COUNTIF($A$5:$A$104,$A92)&gt;1),"SKU duplicado",""),IF($B92="","Nome ausente",""),IF($F92="","Preço ausente",IF(OR(NOT(ISNUMBER($F92)),$F92&lt;=0),"Preço inválido","")),IF(AND($G92&lt;&gt;"",NOT(IFERROR(AND(LEN($G92)=13,ISNUMBER(VALUE($G92))),FALSE))),"GTIN inválido",""),IF($Q92="","Definir produto ativo","")))</f>
        <v/>
      </c>
      <c r="S92" s="28">
        <f>IF(COUNTA($A92:$Q92)=0,"",IF($R92="","Base utilizável","Revisar base"))</f>
        <v/>
      </c>
    </row>
    <row r="93" ht="24" customHeight="1">
      <c r="A93" s="21" t="n"/>
      <c r="B93" s="22" t="n"/>
      <c r="C93" s="21" t="n"/>
      <c r="D93" s="21" t="n"/>
      <c r="E93" s="22" t="n"/>
      <c r="F93" s="49" t="n"/>
      <c r="G93" s="24" t="n"/>
      <c r="H93" s="21" t="n"/>
      <c r="I93" s="21" t="n"/>
      <c r="J93" s="50" t="n"/>
      <c r="K93" s="51" t="n"/>
      <c r="L93" s="51" t="n"/>
      <c r="M93" s="51" t="n"/>
      <c r="N93" s="22" t="n"/>
      <c r="O93" s="22" t="n"/>
      <c r="P93" s="22" t="n"/>
      <c r="Q93" s="21" t="n"/>
      <c r="R93" s="27">
        <f>IF(COUNTA($A93:$Q93)=0,"",_xlfn.TEXTJOIN(" | ",TRUE,IF($A93="","SKU ausente",""),IF(AND($A93&lt;&gt;"",COUNTIF($A$5:$A$104,$A93)&gt;1),"SKU duplicado",""),IF($B93="","Nome ausente",""),IF($F93="","Preço ausente",IF(OR(NOT(ISNUMBER($F93)),$F93&lt;=0),"Preço inválido","")),IF(AND($G93&lt;&gt;"",NOT(IFERROR(AND(LEN($G93)=13,ISNUMBER(VALUE($G93))),FALSE))),"GTIN inválido",""),IF($Q93="","Definir produto ativo","")))</f>
        <v/>
      </c>
      <c r="S93" s="28">
        <f>IF(COUNTA($A93:$Q93)=0,"",IF($R93="","Base utilizável","Revisar base"))</f>
        <v/>
      </c>
    </row>
    <row r="94" ht="24" customHeight="1">
      <c r="A94" s="21" t="n"/>
      <c r="B94" s="22" t="n"/>
      <c r="C94" s="21" t="n"/>
      <c r="D94" s="21" t="n"/>
      <c r="E94" s="22" t="n"/>
      <c r="F94" s="49" t="n"/>
      <c r="G94" s="24" t="n"/>
      <c r="H94" s="21" t="n"/>
      <c r="I94" s="21" t="n"/>
      <c r="J94" s="50" t="n"/>
      <c r="K94" s="51" t="n"/>
      <c r="L94" s="51" t="n"/>
      <c r="M94" s="51" t="n"/>
      <c r="N94" s="22" t="n"/>
      <c r="O94" s="22" t="n"/>
      <c r="P94" s="22" t="n"/>
      <c r="Q94" s="21" t="n"/>
      <c r="R94" s="27">
        <f>IF(COUNTA($A94:$Q94)=0,"",_xlfn.TEXTJOIN(" | ",TRUE,IF($A94="","SKU ausente",""),IF(AND($A94&lt;&gt;"",COUNTIF($A$5:$A$104,$A94)&gt;1),"SKU duplicado",""),IF($B94="","Nome ausente",""),IF($F94="","Preço ausente",IF(OR(NOT(ISNUMBER($F94)),$F94&lt;=0),"Preço inválido","")),IF(AND($G94&lt;&gt;"",NOT(IFERROR(AND(LEN($G94)=13,ISNUMBER(VALUE($G94))),FALSE))),"GTIN inválido",""),IF($Q94="","Definir produto ativo","")))</f>
        <v/>
      </c>
      <c r="S94" s="28">
        <f>IF(COUNTA($A94:$Q94)=0,"",IF($R94="","Base utilizável","Revisar base"))</f>
        <v/>
      </c>
    </row>
    <row r="95" ht="24" customHeight="1">
      <c r="A95" s="21" t="n"/>
      <c r="B95" s="22" t="n"/>
      <c r="C95" s="21" t="n"/>
      <c r="D95" s="21" t="n"/>
      <c r="E95" s="22" t="n"/>
      <c r="F95" s="49" t="n"/>
      <c r="G95" s="24" t="n"/>
      <c r="H95" s="21" t="n"/>
      <c r="I95" s="21" t="n"/>
      <c r="J95" s="50" t="n"/>
      <c r="K95" s="51" t="n"/>
      <c r="L95" s="51" t="n"/>
      <c r="M95" s="51" t="n"/>
      <c r="N95" s="22" t="n"/>
      <c r="O95" s="22" t="n"/>
      <c r="P95" s="22" t="n"/>
      <c r="Q95" s="21" t="n"/>
      <c r="R95" s="27">
        <f>IF(COUNTA($A95:$Q95)=0,"",_xlfn.TEXTJOIN(" | ",TRUE,IF($A95="","SKU ausente",""),IF(AND($A95&lt;&gt;"",COUNTIF($A$5:$A$104,$A95)&gt;1),"SKU duplicado",""),IF($B95="","Nome ausente",""),IF($F95="","Preço ausente",IF(OR(NOT(ISNUMBER($F95)),$F95&lt;=0),"Preço inválido","")),IF(AND($G95&lt;&gt;"",NOT(IFERROR(AND(LEN($G95)=13,ISNUMBER(VALUE($G95))),FALSE))),"GTIN inválido",""),IF($Q95="","Definir produto ativo","")))</f>
        <v/>
      </c>
      <c r="S95" s="28">
        <f>IF(COUNTA($A95:$Q95)=0,"",IF($R95="","Base utilizável","Revisar base"))</f>
        <v/>
      </c>
    </row>
    <row r="96" ht="24" customHeight="1">
      <c r="A96" s="21" t="n"/>
      <c r="B96" s="22" t="n"/>
      <c r="C96" s="21" t="n"/>
      <c r="D96" s="21" t="n"/>
      <c r="E96" s="22" t="n"/>
      <c r="F96" s="49" t="n"/>
      <c r="G96" s="24" t="n"/>
      <c r="H96" s="21" t="n"/>
      <c r="I96" s="21" t="n"/>
      <c r="J96" s="50" t="n"/>
      <c r="K96" s="51" t="n"/>
      <c r="L96" s="51" t="n"/>
      <c r="M96" s="51" t="n"/>
      <c r="N96" s="22" t="n"/>
      <c r="O96" s="22" t="n"/>
      <c r="P96" s="22" t="n"/>
      <c r="Q96" s="21" t="n"/>
      <c r="R96" s="27">
        <f>IF(COUNTA($A96:$Q96)=0,"",_xlfn.TEXTJOIN(" | ",TRUE,IF($A96="","SKU ausente",""),IF(AND($A96&lt;&gt;"",COUNTIF($A$5:$A$104,$A96)&gt;1),"SKU duplicado",""),IF($B96="","Nome ausente",""),IF($F96="","Preço ausente",IF(OR(NOT(ISNUMBER($F96)),$F96&lt;=0),"Preço inválido","")),IF(AND($G96&lt;&gt;"",NOT(IFERROR(AND(LEN($G96)=13,ISNUMBER(VALUE($G96))),FALSE))),"GTIN inválido",""),IF($Q96="","Definir produto ativo","")))</f>
        <v/>
      </c>
      <c r="S96" s="28">
        <f>IF(COUNTA($A96:$Q96)=0,"",IF($R96="","Base utilizável","Revisar base"))</f>
        <v/>
      </c>
    </row>
    <row r="97" ht="24" customHeight="1">
      <c r="A97" s="21" t="n"/>
      <c r="B97" s="22" t="n"/>
      <c r="C97" s="21" t="n"/>
      <c r="D97" s="21" t="n"/>
      <c r="E97" s="22" t="n"/>
      <c r="F97" s="49" t="n"/>
      <c r="G97" s="24" t="n"/>
      <c r="H97" s="21" t="n"/>
      <c r="I97" s="21" t="n"/>
      <c r="J97" s="50" t="n"/>
      <c r="K97" s="51" t="n"/>
      <c r="L97" s="51" t="n"/>
      <c r="M97" s="51" t="n"/>
      <c r="N97" s="22" t="n"/>
      <c r="O97" s="22" t="n"/>
      <c r="P97" s="22" t="n"/>
      <c r="Q97" s="21" t="n"/>
      <c r="R97" s="27">
        <f>IF(COUNTA($A97:$Q97)=0,"",_xlfn.TEXTJOIN(" | ",TRUE,IF($A97="","SKU ausente",""),IF(AND($A97&lt;&gt;"",COUNTIF($A$5:$A$104,$A97)&gt;1),"SKU duplicado",""),IF($B97="","Nome ausente",""),IF($F97="","Preço ausente",IF(OR(NOT(ISNUMBER($F97)),$F97&lt;=0),"Preço inválido","")),IF(AND($G97&lt;&gt;"",NOT(IFERROR(AND(LEN($G97)=13,ISNUMBER(VALUE($G97))),FALSE))),"GTIN inválido",""),IF($Q97="","Definir produto ativo","")))</f>
        <v/>
      </c>
      <c r="S97" s="28">
        <f>IF(COUNTA($A97:$Q97)=0,"",IF($R97="","Base utilizável","Revisar base"))</f>
        <v/>
      </c>
    </row>
    <row r="98" ht="24" customHeight="1">
      <c r="A98" s="21" t="n"/>
      <c r="B98" s="22" t="n"/>
      <c r="C98" s="21" t="n"/>
      <c r="D98" s="21" t="n"/>
      <c r="E98" s="22" t="n"/>
      <c r="F98" s="49" t="n"/>
      <c r="G98" s="24" t="n"/>
      <c r="H98" s="21" t="n"/>
      <c r="I98" s="21" t="n"/>
      <c r="J98" s="50" t="n"/>
      <c r="K98" s="51" t="n"/>
      <c r="L98" s="51" t="n"/>
      <c r="M98" s="51" t="n"/>
      <c r="N98" s="22" t="n"/>
      <c r="O98" s="22" t="n"/>
      <c r="P98" s="22" t="n"/>
      <c r="Q98" s="21" t="n"/>
      <c r="R98" s="27">
        <f>IF(COUNTA($A98:$Q98)=0,"",_xlfn.TEXTJOIN(" | ",TRUE,IF($A98="","SKU ausente",""),IF(AND($A98&lt;&gt;"",COUNTIF($A$5:$A$104,$A98)&gt;1),"SKU duplicado",""),IF($B98="","Nome ausente",""),IF($F98="","Preço ausente",IF(OR(NOT(ISNUMBER($F98)),$F98&lt;=0),"Preço inválido","")),IF(AND($G98&lt;&gt;"",NOT(IFERROR(AND(LEN($G98)=13,ISNUMBER(VALUE($G98))),FALSE))),"GTIN inválido",""),IF($Q98="","Definir produto ativo","")))</f>
        <v/>
      </c>
      <c r="S98" s="28">
        <f>IF(COUNTA($A98:$Q98)=0,"",IF($R98="","Base utilizável","Revisar base"))</f>
        <v/>
      </c>
    </row>
    <row r="99" ht="24" customHeight="1">
      <c r="A99" s="21" t="n"/>
      <c r="B99" s="22" t="n"/>
      <c r="C99" s="21" t="n"/>
      <c r="D99" s="21" t="n"/>
      <c r="E99" s="22" t="n"/>
      <c r="F99" s="49" t="n"/>
      <c r="G99" s="24" t="n"/>
      <c r="H99" s="21" t="n"/>
      <c r="I99" s="21" t="n"/>
      <c r="J99" s="50" t="n"/>
      <c r="K99" s="51" t="n"/>
      <c r="L99" s="51" t="n"/>
      <c r="M99" s="51" t="n"/>
      <c r="N99" s="22" t="n"/>
      <c r="O99" s="22" t="n"/>
      <c r="P99" s="22" t="n"/>
      <c r="Q99" s="21" t="n"/>
      <c r="R99" s="27">
        <f>IF(COUNTA($A99:$Q99)=0,"",_xlfn.TEXTJOIN(" | ",TRUE,IF($A99="","SKU ausente",""),IF(AND($A99&lt;&gt;"",COUNTIF($A$5:$A$104,$A99)&gt;1),"SKU duplicado",""),IF($B99="","Nome ausente",""),IF($F99="","Preço ausente",IF(OR(NOT(ISNUMBER($F99)),$F99&lt;=0),"Preço inválido","")),IF(AND($G99&lt;&gt;"",NOT(IFERROR(AND(LEN($G99)=13,ISNUMBER(VALUE($G99))),FALSE))),"GTIN inválido",""),IF($Q99="","Definir produto ativo","")))</f>
        <v/>
      </c>
      <c r="S99" s="28">
        <f>IF(COUNTA($A99:$Q99)=0,"",IF($R99="","Base utilizável","Revisar base"))</f>
        <v/>
      </c>
    </row>
    <row r="100" ht="24" customHeight="1">
      <c r="A100" s="21" t="n"/>
      <c r="B100" s="22" t="n"/>
      <c r="C100" s="21" t="n"/>
      <c r="D100" s="21" t="n"/>
      <c r="E100" s="22" t="n"/>
      <c r="F100" s="49" t="n"/>
      <c r="G100" s="24" t="n"/>
      <c r="H100" s="21" t="n"/>
      <c r="I100" s="21" t="n"/>
      <c r="J100" s="50" t="n"/>
      <c r="K100" s="51" t="n"/>
      <c r="L100" s="51" t="n"/>
      <c r="M100" s="51" t="n"/>
      <c r="N100" s="22" t="n"/>
      <c r="O100" s="22" t="n"/>
      <c r="P100" s="22" t="n"/>
      <c r="Q100" s="21" t="n"/>
      <c r="R100" s="27">
        <f>IF(COUNTA($A100:$Q100)=0,"",_xlfn.TEXTJOIN(" | ",TRUE,IF($A100="","SKU ausente",""),IF(AND($A100&lt;&gt;"",COUNTIF($A$5:$A$104,$A100)&gt;1),"SKU duplicado",""),IF($B100="","Nome ausente",""),IF($F100="","Preço ausente",IF(OR(NOT(ISNUMBER($F100)),$F100&lt;=0),"Preço inválido","")),IF(AND($G100&lt;&gt;"",NOT(IFERROR(AND(LEN($G100)=13,ISNUMBER(VALUE($G100))),FALSE))),"GTIN inválido",""),IF($Q100="","Definir produto ativo","")))</f>
        <v/>
      </c>
      <c r="S100" s="28">
        <f>IF(COUNTA($A100:$Q100)=0,"",IF($R100="","Base utilizável","Revisar base"))</f>
        <v/>
      </c>
    </row>
    <row r="101" ht="24" customHeight="1">
      <c r="A101" s="21" t="n"/>
      <c r="B101" s="22" t="n"/>
      <c r="C101" s="21" t="n"/>
      <c r="D101" s="21" t="n"/>
      <c r="E101" s="22" t="n"/>
      <c r="F101" s="49" t="n"/>
      <c r="G101" s="24" t="n"/>
      <c r="H101" s="21" t="n"/>
      <c r="I101" s="21" t="n"/>
      <c r="J101" s="50" t="n"/>
      <c r="K101" s="51" t="n"/>
      <c r="L101" s="51" t="n"/>
      <c r="M101" s="51" t="n"/>
      <c r="N101" s="22" t="n"/>
      <c r="O101" s="22" t="n"/>
      <c r="P101" s="22" t="n"/>
      <c r="Q101" s="21" t="n"/>
      <c r="R101" s="27">
        <f>IF(COUNTA($A101:$Q101)=0,"",_xlfn.TEXTJOIN(" | ",TRUE,IF($A101="","SKU ausente",""),IF(AND($A101&lt;&gt;"",COUNTIF($A$5:$A$104,$A101)&gt;1),"SKU duplicado",""),IF($B101="","Nome ausente",""),IF($F101="","Preço ausente",IF(OR(NOT(ISNUMBER($F101)),$F101&lt;=0),"Preço inválido","")),IF(AND($G101&lt;&gt;"",NOT(IFERROR(AND(LEN($G101)=13,ISNUMBER(VALUE($G101))),FALSE))),"GTIN inválido",""),IF($Q101="","Definir produto ativo","")))</f>
        <v/>
      </c>
      <c r="S101" s="28">
        <f>IF(COUNTA($A101:$Q101)=0,"",IF($R101="","Base utilizável","Revisar base"))</f>
        <v/>
      </c>
    </row>
    <row r="102" ht="24" customHeight="1">
      <c r="A102" s="21" t="n"/>
      <c r="B102" s="22" t="n"/>
      <c r="C102" s="21" t="n"/>
      <c r="D102" s="21" t="n"/>
      <c r="E102" s="22" t="n"/>
      <c r="F102" s="49" t="n"/>
      <c r="G102" s="24" t="n"/>
      <c r="H102" s="21" t="n"/>
      <c r="I102" s="21" t="n"/>
      <c r="J102" s="50" t="n"/>
      <c r="K102" s="51" t="n"/>
      <c r="L102" s="51" t="n"/>
      <c r="M102" s="51" t="n"/>
      <c r="N102" s="22" t="n"/>
      <c r="O102" s="22" t="n"/>
      <c r="P102" s="22" t="n"/>
      <c r="Q102" s="21" t="n"/>
      <c r="R102" s="27">
        <f>IF(COUNTA($A102:$Q102)=0,"",_xlfn.TEXTJOIN(" | ",TRUE,IF($A102="","SKU ausente",""),IF(AND($A102&lt;&gt;"",COUNTIF($A$5:$A$104,$A102)&gt;1),"SKU duplicado",""),IF($B102="","Nome ausente",""),IF($F102="","Preço ausente",IF(OR(NOT(ISNUMBER($F102)),$F102&lt;=0),"Preço inválido","")),IF(AND($G102&lt;&gt;"",NOT(IFERROR(AND(LEN($G102)=13,ISNUMBER(VALUE($G102))),FALSE))),"GTIN inválido",""),IF($Q102="","Definir produto ativo","")))</f>
        <v/>
      </c>
      <c r="S102" s="28">
        <f>IF(COUNTA($A102:$Q102)=0,"",IF($R102="","Base utilizável","Revisar base"))</f>
        <v/>
      </c>
    </row>
    <row r="103" ht="24" customHeight="1">
      <c r="A103" s="21" t="n"/>
      <c r="B103" s="22" t="n"/>
      <c r="C103" s="21" t="n"/>
      <c r="D103" s="21" t="n"/>
      <c r="E103" s="22" t="n"/>
      <c r="F103" s="49" t="n"/>
      <c r="G103" s="24" t="n"/>
      <c r="H103" s="21" t="n"/>
      <c r="I103" s="21" t="n"/>
      <c r="J103" s="50" t="n"/>
      <c r="K103" s="51" t="n"/>
      <c r="L103" s="51" t="n"/>
      <c r="M103" s="51" t="n"/>
      <c r="N103" s="22" t="n"/>
      <c r="O103" s="22" t="n"/>
      <c r="P103" s="22" t="n"/>
      <c r="Q103" s="21" t="n"/>
      <c r="R103" s="27">
        <f>IF(COUNTA($A103:$Q103)=0,"",_xlfn.TEXTJOIN(" | ",TRUE,IF($A103="","SKU ausente",""),IF(AND($A103&lt;&gt;"",COUNTIF($A$5:$A$104,$A103)&gt;1),"SKU duplicado",""),IF($B103="","Nome ausente",""),IF($F103="","Preço ausente",IF(OR(NOT(ISNUMBER($F103)),$F103&lt;=0),"Preço inválido","")),IF(AND($G103&lt;&gt;"",NOT(IFERROR(AND(LEN($G103)=13,ISNUMBER(VALUE($G103))),FALSE))),"GTIN inválido",""),IF($Q103="","Definir produto ativo","")))</f>
        <v/>
      </c>
      <c r="S103" s="28">
        <f>IF(COUNTA($A103:$Q103)=0,"",IF($R103="","Base utilizável","Revisar base"))</f>
        <v/>
      </c>
    </row>
    <row r="104" ht="24" customHeight="1">
      <c r="A104" s="21" t="n"/>
      <c r="B104" s="22" t="n"/>
      <c r="C104" s="21" t="n"/>
      <c r="D104" s="21" t="n"/>
      <c r="E104" s="22" t="n"/>
      <c r="F104" s="49" t="n"/>
      <c r="G104" s="24" t="n"/>
      <c r="H104" s="21" t="n"/>
      <c r="I104" s="21" t="n"/>
      <c r="J104" s="50" t="n"/>
      <c r="K104" s="51" t="n"/>
      <c r="L104" s="51" t="n"/>
      <c r="M104" s="51" t="n"/>
      <c r="N104" s="22" t="n"/>
      <c r="O104" s="22" t="n"/>
      <c r="P104" s="22" t="n"/>
      <c r="Q104" s="21" t="n"/>
      <c r="R104" s="27">
        <f>IF(COUNTA($A104:$Q104)=0,"",_xlfn.TEXTJOIN(" | ",TRUE,IF($A104="","SKU ausente",""),IF(AND($A104&lt;&gt;"",COUNTIF($A$5:$A$104,$A104)&gt;1),"SKU duplicado",""),IF($B104="","Nome ausente",""),IF($F104="","Preço ausente",IF(OR(NOT(ISNUMBER($F104)),$F104&lt;=0),"Preço inválido","")),IF(AND($G104&lt;&gt;"",NOT(IFERROR(AND(LEN($G104)=13,ISNUMBER(VALUE($G104))),FALSE))),"GTIN inválido",""),IF($Q104="","Definir produto ativo","")))</f>
        <v/>
      </c>
      <c r="S104" s="28">
        <f>IF(COUNTA($A104:$Q104)=0,"",IF($R104="","Base utilizável","Revisar base"))</f>
        <v/>
      </c>
    </row>
  </sheetData>
  <conditionalFormatting sqref="A5:A104">
    <cfRule type="expression" priority="1" dxfId="0">
      <formula>=AND($A5&lt;&gt;"",COUNTIF($A$5:$A$104,$A5)&gt;1)</formula>
    </cfRule>
  </conditionalFormatting>
  <conditionalFormatting sqref="R5:R104">
    <cfRule type="expression" priority="2" dxfId="0">
      <formula>=$R5&lt;&gt;""</formula>
    </cfRule>
  </conditionalFormatting>
  <conditionalFormatting sqref="S5:S104">
    <cfRule type="expression" priority="3" dxfId="1">
      <formula>=$S5="Base utilizável"</formula>
    </cfRule>
    <cfRule type="expression" priority="4" dxfId="0">
      <formula>=$S5="Revisar base"</formula>
    </cfRule>
  </conditionalFormatting>
  <dataValidations count="11">
    <dataValidation sqref="A5:A104" showDropDown="0" showInputMessage="0" showErrorMessage="1" allowBlank="0" errorTitle="Valor inválido" error="Informe um valor válido ou deixe a célula vazia." type="custom">
      <formula1>=OR(A5="",AND(LEN(A5)&lt;=30,COUNTIF($A$5:$A$104,A5)=1))</formula1>
    </dataValidation>
    <dataValidation sqref="B5:B104" showDropDown="0" showInputMessage="0" showErrorMessage="1" allowBlank="0" errorTitle="Valor inválido" error="Informe um valor válido ou deixe a célula vazia." type="textLength" operator="lessThanOrEqual">
      <formula1>120</formula1>
    </dataValidation>
    <dataValidation sqref="C5:C104" showDropDown="0" showInputMessage="0" showErrorMessage="1" allowBlank="0" errorTitle="Valor inválido" error="Informe um valor válido ou deixe a célula vazia." type="textLength" operator="lessThanOrEqual">
      <formula1>80</formula1>
    </dataValidation>
    <dataValidation sqref="D5:D104" showDropDown="0" showInputMessage="0" showErrorMessage="1" allowBlank="0" errorTitle="Valor inválido" error="Informe um valor válido ou deixe a célula vazia." type="textLength" operator="lessThanOrEqual">
      <formula1>80</formula1>
    </dataValidation>
    <dataValidation sqref="E5:E104" showDropDown="0" showInputMessage="0" showErrorMessage="1" allowBlank="0" errorTitle="Valor inválido" error="Informe um valor válido ou deixe a célula vazia." type="textLength" operator="lessThanOrEqual">
      <formula1>5000</formula1>
    </dataValidation>
    <dataValidation sqref="F5:F104" showDropDown="0" showInputMessage="0" showErrorMessage="1" allowBlank="0" errorTitle="Valor inválido" error="Informe um valor válido ou deixe a célula vazia." type="custom">
      <formula1>=OR(F5="",AND(ISNUMBER(F5),F5&gt;0,F5&lt;=1000000))</formula1>
    </dataValidation>
    <dataValidation sqref="G5:G104" showDropDown="0" showInputMessage="0" showErrorMessage="1" allowBlank="0" errorTitle="Valor inválido" error="Informe um valor válido ou deixe a célula vazia." type="custom">
      <formula1>=OR(G5="",IFERROR(AND(LEN(G5)=13,ISNUMBER(VALUE(G5))),FALSE))</formula1>
    </dataValidation>
    <dataValidation sqref="H5:I104" showDropDown="0" showInputMessage="0" showErrorMessage="1" allowBlank="0" errorTitle="Valor inválido" error="Informe um valor válido ou deixe a célula vazia." type="textLength" operator="lessThanOrEqual">
      <formula1>80</formula1>
    </dataValidation>
    <dataValidation sqref="J5:M104" showDropDown="0" showInputMessage="0" showErrorMessage="1" allowBlank="0" errorTitle="Valor inválido" error="Informe um valor válido ou deixe a célula vazia." type="decimal" operator="greaterThan">
      <formula1>0</formula1>
    </dataValidation>
    <dataValidation sqref="N5:P104" showDropDown="0" showInputMessage="0" showErrorMessage="1" allowBlank="0" errorTitle="Valor inválido" error="Informe um valor válido ou deixe a célula vazia." type="textLength" operator="lessThanOrEqual">
      <formula1>120</formula1>
    </dataValidation>
    <dataValidation sqref="Q5:Q104" showDropDown="0" showInputMessage="0" showErrorMessage="1" allowBlank="0" errorTitle="Valor inválido" error="Informe um valor válido ou deixe a célula vazia." type="list">
      <formula1>"Sim,Não"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65D32"/>
    <outlinePr summaryBelow="1" summaryRight="1"/>
    <pageSetUpPr/>
  </sheetPr>
  <dimension ref="A1:Q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8" customWidth="1" min="3" max="3"/>
    <col width="15" customWidth="1" min="4" max="4"/>
    <col width="16" customWidth="1" min="5" max="5"/>
    <col width="14" customWidth="1" min="6" max="6"/>
    <col width="24" customWidth="1" min="7" max="7"/>
    <col width="15" customWidth="1" min="8" max="8"/>
    <col width="19" customWidth="1" min="9" max="9"/>
    <col width="18" customWidth="1" min="10" max="10"/>
    <col width="27" customWidth="1" min="11" max="11"/>
    <col width="25" customWidth="1" min="12" max="12"/>
    <col width="16" customWidth="1" min="13" max="13"/>
    <col width="16" customWidth="1" min="14" max="14"/>
    <col width="35" customWidth="1" min="15" max="15"/>
    <col width="48" customWidth="1" min="16" max="16"/>
    <col width="20" customWidth="1" min="17" max="17"/>
  </cols>
  <sheetData>
    <row r="1" ht="28" customHeight="1">
      <c r="A1" s="1" t="inlineStr">
        <is>
          <t>Regras de publicação por canal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</row>
    <row r="2" ht="34" customHeight="1">
      <c r="A2" s="20" t="inlineStr">
        <is>
          <t>Os canais e limites deste modelo são fictícios e devem ser ajustados à operação.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</row>
    <row r="3"/>
    <row r="4" ht="38" customHeight="1">
      <c r="A4" s="6" t="inlineStr">
        <is>
          <t>Canal</t>
        </is>
      </c>
      <c r="B4" s="6" t="inlineStr">
        <is>
          <t>Canal ativo?</t>
        </is>
      </c>
      <c r="C4" s="6" t="inlineStr">
        <is>
          <t>Exige categoria?</t>
        </is>
      </c>
      <c r="D4" s="6" t="inlineStr">
        <is>
          <t>Exige GTIN?</t>
        </is>
      </c>
      <c r="E4" s="6" t="inlineStr">
        <is>
          <t>Exige marca?</t>
        </is>
      </c>
      <c r="F4" s="6" t="inlineStr">
        <is>
          <t>Exige cor?</t>
        </is>
      </c>
      <c r="G4" s="6" t="inlineStr">
        <is>
          <t>Exige tamanho/modelo?</t>
        </is>
      </c>
      <c r="H4" s="6" t="inlineStr">
        <is>
          <t>Exige peso?</t>
        </is>
      </c>
      <c r="I4" s="6" t="inlineStr">
        <is>
          <t>Exige dimensões?</t>
        </is>
      </c>
      <c r="J4" s="6" t="inlineStr">
        <is>
          <t>Mínimo de mídias</t>
        </is>
      </c>
      <c r="K4" s="6" t="inlineStr">
        <is>
          <t>Mínimo de caracteres da descrição</t>
        </is>
      </c>
      <c r="L4" s="6" t="inlineStr">
        <is>
          <t>Máximo de caracteres do título</t>
        </is>
      </c>
      <c r="M4" s="6" t="inlineStr">
        <is>
          <t>Preço mínimo</t>
        </is>
      </c>
      <c r="N4" s="6" t="inlineStr">
        <is>
          <t>Preço máximo</t>
        </is>
      </c>
      <c r="O4" s="6" t="inlineStr">
        <is>
          <t>Observações</t>
        </is>
      </c>
      <c r="P4" s="6" t="inlineStr">
        <is>
          <t>Pendências da regra</t>
        </is>
      </c>
      <c r="Q4" s="6" t="inlineStr">
        <is>
          <t>Situação da regra</t>
        </is>
      </c>
    </row>
    <row r="5" ht="45" customHeight="1">
      <c r="A5" s="22" t="inlineStr">
        <is>
          <t>Loja Horizonte — canal fictício</t>
        </is>
      </c>
      <c r="B5" s="29" t="inlineStr">
        <is>
          <t>Sim</t>
        </is>
      </c>
      <c r="C5" s="29" t="inlineStr">
        <is>
          <t>Sim</t>
        </is>
      </c>
      <c r="D5" s="29" t="inlineStr">
        <is>
          <t>Não</t>
        </is>
      </c>
      <c r="E5" s="29" t="inlineStr">
        <is>
          <t>Sim</t>
        </is>
      </c>
      <c r="F5" s="29" t="inlineStr">
        <is>
          <t>Não</t>
        </is>
      </c>
      <c r="G5" s="29" t="inlineStr">
        <is>
          <t>Não</t>
        </is>
      </c>
      <c r="H5" s="29" t="inlineStr">
        <is>
          <t>Sim</t>
        </is>
      </c>
      <c r="I5" s="29" t="inlineStr">
        <is>
          <t>Sim</t>
        </is>
      </c>
      <c r="J5" s="29" t="n">
        <v>1</v>
      </c>
      <c r="K5" s="29" t="n">
        <v>40</v>
      </c>
      <c r="L5" s="29" t="n">
        <v>90</v>
      </c>
      <c r="M5" s="52" t="n">
        <v>10</v>
      </c>
      <c r="N5" s="52" t="n">
        <v>5000</v>
      </c>
      <c r="O5" s="22" t="n"/>
      <c r="P5" s="27">
        <f>IF(COUNTA($A5:$N5)=0,"",_xlfn.TEXTJOIN(" | ",TRUE,IF($A5="","Nome do canal ausente",""),IF(AND($A5&lt;&gt;"",COUNTIF($A$5:$A$9,$A5)&gt;1),"Canal duplicado",""),IF(COUNTIF($B5:$I5,"Sim")+COUNTIF($B5:$I5,"Não")&lt;&gt;8,"Campos Sim/Não incompletos ou inválidos",""),IF(OR(NOT(ISNUMBER($J5)),$J5&lt;0,$J5&gt;3),"Mínimo de mídias inválido",""),IF(OR(NOT(ISNUMBER($K5)),$K5&lt;0),"Mínimo de descrição inválido",""),IF(OR(NOT(ISNUMBER($L5)),$L5&lt;1,$L5&gt;200),"Limite de título inválido",""),IF(OR(NOT(ISNUMBER($M5)),$M5&lt;0),"Preço mínimo inválido",""),IF(AND($N5&lt;&gt;"",OR(NOT(ISNUMBER($N5)),$N5&lt;$M5)),"Preço máximo inválido","")))</f>
        <v/>
      </c>
      <c r="Q5" s="31">
        <f>IF(COUNTA($A5:$N5)=0,"",IF($P5="","Regra válida","Revisar regra"))</f>
        <v/>
      </c>
    </row>
    <row r="6" ht="45" customHeight="1">
      <c r="A6" s="22" t="inlineStr">
        <is>
          <t>Marketplace Aurora — canal fictício</t>
        </is>
      </c>
      <c r="B6" s="29" t="inlineStr">
        <is>
          <t>Sim</t>
        </is>
      </c>
      <c r="C6" s="29" t="inlineStr">
        <is>
          <t>Sim</t>
        </is>
      </c>
      <c r="D6" s="29" t="inlineStr">
        <is>
          <t>Sim</t>
        </is>
      </c>
      <c r="E6" s="29" t="inlineStr">
        <is>
          <t>Sim</t>
        </is>
      </c>
      <c r="F6" s="29" t="inlineStr">
        <is>
          <t>Sim</t>
        </is>
      </c>
      <c r="G6" s="29" t="inlineStr">
        <is>
          <t>Sim</t>
        </is>
      </c>
      <c r="H6" s="29" t="inlineStr">
        <is>
          <t>Sim</t>
        </is>
      </c>
      <c r="I6" s="29" t="inlineStr">
        <is>
          <t>Sim</t>
        </is>
      </c>
      <c r="J6" s="29" t="n">
        <v>2</v>
      </c>
      <c r="K6" s="29" t="n">
        <v>80</v>
      </c>
      <c r="L6" s="29" t="n">
        <v>60</v>
      </c>
      <c r="M6" s="52" t="n">
        <v>20</v>
      </c>
      <c r="N6" s="52" t="n">
        <v>3000</v>
      </c>
      <c r="O6" s="22" t="n"/>
      <c r="P6" s="27">
        <f>IF(COUNTA($A6:$N6)=0,"",_xlfn.TEXTJOIN(" | ",TRUE,IF($A6="","Nome do canal ausente",""),IF(AND($A6&lt;&gt;"",COUNTIF($A$5:$A$9,$A6)&gt;1),"Canal duplicado",""),IF(COUNTIF($B6:$I6,"Sim")+COUNTIF($B6:$I6,"Não")&lt;&gt;8,"Campos Sim/Não incompletos ou inválidos",""),IF(OR(NOT(ISNUMBER($J6)),$J6&lt;0,$J6&gt;3),"Mínimo de mídias inválido",""),IF(OR(NOT(ISNUMBER($K6)),$K6&lt;0),"Mínimo de descrição inválido",""),IF(OR(NOT(ISNUMBER($L6)),$L6&lt;1,$L6&gt;200),"Limite de título inválido",""),IF(OR(NOT(ISNUMBER($M6)),$M6&lt;0),"Preço mínimo inválido",""),IF(AND($N6&lt;&gt;"",OR(NOT(ISNUMBER($N6)),$N6&lt;$M6)),"Preço máximo inválido","")))</f>
        <v/>
      </c>
      <c r="Q6" s="31">
        <f>IF(COUNTA($A6:$N6)=0,"",IF($P6="","Regra válida","Revisar regra"))</f>
        <v/>
      </c>
    </row>
    <row r="7" ht="45" customHeight="1">
      <c r="A7" s="22" t="inlineStr">
        <is>
          <t>Vitrine Ponto Azul — canal fictício</t>
        </is>
      </c>
      <c r="B7" s="29" t="inlineStr">
        <is>
          <t>Sim</t>
        </is>
      </c>
      <c r="C7" s="29" t="inlineStr">
        <is>
          <t>Sim</t>
        </is>
      </c>
      <c r="D7" s="29" t="inlineStr">
        <is>
          <t>Não</t>
        </is>
      </c>
      <c r="E7" s="29" t="inlineStr">
        <is>
          <t>Não</t>
        </is>
      </c>
      <c r="F7" s="29" t="inlineStr">
        <is>
          <t>Não</t>
        </is>
      </c>
      <c r="G7" s="29" t="inlineStr">
        <is>
          <t>Sim</t>
        </is>
      </c>
      <c r="H7" s="29" t="inlineStr">
        <is>
          <t>Não</t>
        </is>
      </c>
      <c r="I7" s="29" t="inlineStr">
        <is>
          <t>Não</t>
        </is>
      </c>
      <c r="J7" s="29" t="n">
        <v>1</v>
      </c>
      <c r="K7" s="29" t="n">
        <v>30</v>
      </c>
      <c r="L7" s="29" t="n">
        <v>70</v>
      </c>
      <c r="M7" s="52" t="n">
        <v>5</v>
      </c>
      <c r="N7" s="52" t="inlineStr"/>
      <c r="O7" s="22" t="n"/>
      <c r="P7" s="27">
        <f>IF(COUNTA($A7:$N7)=0,"",_xlfn.TEXTJOIN(" | ",TRUE,IF($A7="","Nome do canal ausente",""),IF(AND($A7&lt;&gt;"",COUNTIF($A$5:$A$9,$A7)&gt;1),"Canal duplicado",""),IF(COUNTIF($B7:$I7,"Sim")+COUNTIF($B7:$I7,"Não")&lt;&gt;8,"Campos Sim/Não incompletos ou inválidos",""),IF(OR(NOT(ISNUMBER($J7)),$J7&lt;0,$J7&gt;3),"Mínimo de mídias inválido",""),IF(OR(NOT(ISNUMBER($K7)),$K7&lt;0),"Mínimo de descrição inválido",""),IF(OR(NOT(ISNUMBER($L7)),$L7&lt;1,$L7&gt;200),"Limite de título inválido",""),IF(OR(NOT(ISNUMBER($M7)),$M7&lt;0),"Preço mínimo inválido",""),IF(AND($N7&lt;&gt;"",OR(NOT(ISNUMBER($N7)),$N7&lt;$M7)),"Preço máximo inválido","")))</f>
        <v/>
      </c>
      <c r="Q7" s="31">
        <f>IF(COUNTA($A7:$N7)=0,"",IF($P7="","Regra válida","Revisar regra"))</f>
        <v/>
      </c>
    </row>
    <row r="8" ht="45" customHeight="1">
      <c r="A8" s="22" t="n"/>
      <c r="B8" s="29" t="n"/>
      <c r="C8" s="29" t="n"/>
      <c r="D8" s="29" t="n"/>
      <c r="E8" s="29" t="n"/>
      <c r="F8" s="29" t="n"/>
      <c r="G8" s="29" t="n"/>
      <c r="H8" s="29" t="n"/>
      <c r="I8" s="29" t="n"/>
      <c r="J8" s="29" t="n"/>
      <c r="K8" s="29" t="n"/>
      <c r="L8" s="29" t="n"/>
      <c r="M8" s="52" t="n"/>
      <c r="N8" s="52" t="n"/>
      <c r="O8" s="22" t="n"/>
      <c r="P8" s="27">
        <f>IF(COUNTA($A8:$N8)=0,"",_xlfn.TEXTJOIN(" | ",TRUE,IF($A8="","Nome do canal ausente",""),IF(AND($A8&lt;&gt;"",COUNTIF($A$5:$A$9,$A8)&gt;1),"Canal duplicado",""),IF(COUNTIF($B8:$I8,"Sim")+COUNTIF($B8:$I8,"Não")&lt;&gt;8,"Campos Sim/Não incompletos ou inválidos",""),IF(OR(NOT(ISNUMBER($J8)),$J8&lt;0,$J8&gt;3),"Mínimo de mídias inválido",""),IF(OR(NOT(ISNUMBER($K8)),$K8&lt;0),"Mínimo de descrição inválido",""),IF(OR(NOT(ISNUMBER($L8)),$L8&lt;1,$L8&gt;200),"Limite de título inválido",""),IF(OR(NOT(ISNUMBER($M8)),$M8&lt;0),"Preço mínimo inválido",""),IF(AND($N8&lt;&gt;"",OR(NOT(ISNUMBER($N8)),$N8&lt;$M8)),"Preço máximo inválido","")))</f>
        <v/>
      </c>
      <c r="Q8" s="31">
        <f>IF(COUNTA($A8:$N8)=0,"",IF($P8="","Regra válida","Revisar regra"))</f>
        <v/>
      </c>
    </row>
    <row r="9" ht="45" customHeight="1">
      <c r="A9" s="22" t="n"/>
      <c r="B9" s="29" t="n"/>
      <c r="C9" s="29" t="n"/>
      <c r="D9" s="29" t="n"/>
      <c r="E9" s="29" t="n"/>
      <c r="F9" s="29" t="n"/>
      <c r="G9" s="29" t="n"/>
      <c r="H9" s="29" t="n"/>
      <c r="I9" s="29" t="n"/>
      <c r="J9" s="29" t="n"/>
      <c r="K9" s="29" t="n"/>
      <c r="L9" s="29" t="n"/>
      <c r="M9" s="52" t="n"/>
      <c r="N9" s="52" t="n"/>
      <c r="O9" s="22" t="n"/>
      <c r="P9" s="27">
        <f>IF(COUNTA($A9:$N9)=0,"",_xlfn.TEXTJOIN(" | ",TRUE,IF($A9="","Nome do canal ausente",""),IF(AND($A9&lt;&gt;"",COUNTIF($A$5:$A$9,$A9)&gt;1),"Canal duplicado",""),IF(COUNTIF($B9:$I9,"Sim")+COUNTIF($B9:$I9,"Não")&lt;&gt;8,"Campos Sim/Não incompletos ou inválidos",""),IF(OR(NOT(ISNUMBER($J9)),$J9&lt;0,$J9&gt;3),"Mínimo de mídias inválido",""),IF(OR(NOT(ISNUMBER($K9)),$K9&lt;0),"Mínimo de descrição inválido",""),IF(OR(NOT(ISNUMBER($L9)),$L9&lt;1,$L9&gt;200),"Limite de título inválido",""),IF(OR(NOT(ISNUMBER($M9)),$M9&lt;0),"Preço mínimo inválido",""),IF(AND($N9&lt;&gt;"",OR(NOT(ISNUMBER($N9)),$N9&lt;$M9)),"Preço máximo inválido","")))</f>
        <v/>
      </c>
      <c r="Q9" s="31">
        <f>IF(COUNTA($A9:$N9)=0,"",IF($P9="","Regra válida","Revisar regra"))</f>
        <v/>
      </c>
    </row>
  </sheetData>
  <conditionalFormatting sqref="P5:P9">
    <cfRule type="expression" priority="1" dxfId="0">
      <formula>=$P5&lt;&gt;""</formula>
    </cfRule>
  </conditionalFormatting>
  <conditionalFormatting sqref="Q5:Q9">
    <cfRule type="expression" priority="2" dxfId="1">
      <formula>=$Q5="Regra válida"</formula>
    </cfRule>
    <cfRule type="expression" priority="3" dxfId="0">
      <formula>=$Q5="Revisar regra"</formula>
    </cfRule>
  </conditionalFormatting>
  <conditionalFormatting sqref="N5:N9">
    <cfRule type="expression" priority="4" dxfId="0">
      <formula>=AND(ISNUMBER($M5),ISNUMBER($N5),$N5&lt;$M5)</formula>
    </cfRule>
  </conditionalFormatting>
  <dataValidations count="8">
    <dataValidation sqref="A5:A9" showDropDown="0" showInputMessage="0" showErrorMessage="1" allowBlank="0" errorTitle="Valor inválido" error="Informe um valor válido ou deixe a célula vazia." type="custom">
      <formula1>=OR(A5="",AND(LEN(A5)&lt;=80,COUNTIF($A$5:$A$9,A5)=1))</formula1>
    </dataValidation>
    <dataValidation sqref="B5:I9" showDropDown="0" showInputMessage="0" showErrorMessage="1" allowBlank="0" errorTitle="Valor inválido" error="Informe um valor válido ou deixe a célula vazia." type="list">
      <formula1>"Sim,Não"</formula1>
    </dataValidation>
    <dataValidation sqref="J5:J9" showDropDown="0" showInputMessage="0" showErrorMessage="1" allowBlank="0" errorTitle="Valor inválido" error="Informe um valor válido ou deixe a célula vazia." type="whole" operator="between">
      <formula1>0</formula1>
      <formula2>3</formula2>
    </dataValidation>
    <dataValidation sqref="K5:K9" showDropDown="0" showInputMessage="0" showErrorMessage="1" allowBlank="0" errorTitle="Valor inválido" error="Informe um valor válido ou deixe a célula vazia." type="whole" operator="between">
      <formula1>0</formula1>
      <formula2>5000</formula2>
    </dataValidation>
    <dataValidation sqref="L5:L9" showDropDown="0" showInputMessage="0" showErrorMessage="1" allowBlank="0" errorTitle="Valor inválido" error="Informe um valor válido ou deixe a célula vazia." type="whole" operator="between">
      <formula1>1</formula1>
      <formula2>200</formula2>
    </dataValidation>
    <dataValidation sqref="M5:M9" showDropDown="0" showInputMessage="0" showErrorMessage="1" allowBlank="0" errorTitle="Valor inválido" error="Informe um valor válido ou deixe a célula vazia." type="decimal" operator="greaterThanOrEqual">
      <formula1>0</formula1>
    </dataValidation>
    <dataValidation sqref="N5:N9" showDropDown="0" showInputMessage="0" showErrorMessage="1" allowBlank="0" errorTitle="Valor inválido" error="Informe um valor válido ou deixe a célula vazia." type="custom">
      <formula1>=OR(N5="",AND(ISNUMBER(N5),N5&gt;=M5))</formula1>
    </dataValidation>
    <dataValidation sqref="O5:O9" showDropDown="0" showInputMessage="0" showErrorMessage="1" allowBlank="0" errorTitle="Valor inválido" error="Informe um valor válido ou deixe a célula vazia.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D6A57"/>
    <outlinePr summaryBelow="1" summaryRight="1"/>
    <pageSetUpPr/>
  </sheetPr>
  <dimension ref="A1:AP504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40" customWidth="1" min="2" max="2"/>
    <col width="18" customWidth="1" min="3" max="3"/>
    <col width="35" customWidth="1" min="4" max="4"/>
    <col width="28" customWidth="1" min="5" max="5"/>
    <col width="16" customWidth="1" min="6" max="6"/>
    <col width="38" customWidth="1" min="7" max="7"/>
    <col width="28" customWidth="1" min="8" max="8"/>
    <col width="55" customWidth="1" min="9" max="9"/>
    <col width="23" customWidth="1" min="10" max="10"/>
    <col width="16" customWidth="1" min="11" max="11"/>
    <col width="18" customWidth="1" min="12" max="12"/>
    <col width="15" customWidth="1" min="13" max="13"/>
    <col width="20" customWidth="1" min="14" max="14"/>
    <col width="14" customWidth="1" min="15" max="15"/>
    <col width="15" customWidth="1" min="16" max="16"/>
    <col width="14" customWidth="1" min="17" max="17"/>
    <col width="19" customWidth="1" min="18" max="18"/>
    <col width="24" customWidth="1" min="19" max="19"/>
    <col width="24" customWidth="1" min="20" max="20"/>
    <col width="24" customWidth="1" min="21" max="21"/>
    <col width="18" customWidth="1" min="22" max="22"/>
    <col width="58" customWidth="1" min="23" max="23"/>
    <col width="22" customWidth="1" min="24" max="24"/>
    <col width="22" customWidth="1" min="25" max="25"/>
    <col width="24" customWidth="1" min="26" max="26"/>
    <col width="52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</cols>
  <sheetData>
    <row r="1" ht="28" customHeight="1">
      <c r="A1" s="1" t="inlineStr">
        <is>
          <t>Feed e prontidão por produto e canal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19" t="n"/>
      <c r="U1" s="19" t="n"/>
      <c r="V1" s="19" t="n"/>
      <c r="W1" s="19" t="n"/>
      <c r="X1" s="19" t="n"/>
      <c r="Y1" s="19" t="n"/>
      <c r="Z1" s="19" t="n"/>
      <c r="AA1" s="19" t="n"/>
      <c r="AB1" s="19" t="n"/>
      <c r="AC1" s="19" t="n"/>
      <c r="AD1" s="19" t="n"/>
      <c r="AE1" s="19" t="n"/>
      <c r="AF1" s="19" t="n"/>
      <c r="AG1" s="19" t="n"/>
      <c r="AH1" s="19" t="n"/>
      <c r="AI1" s="19" t="n"/>
      <c r="AJ1" s="19" t="n"/>
      <c r="AK1" s="19" t="n"/>
      <c r="AL1" s="19" t="n"/>
      <c r="AM1" s="19" t="n"/>
      <c r="AN1" s="19" t="n"/>
      <c r="AO1" s="19" t="n"/>
      <c r="AP1" s="19" t="n"/>
    </row>
    <row r="2" ht="34" customHeight="1">
      <c r="A2" s="20" t="inlineStr">
        <is>
          <t>Filtre “Status de saída” por “Liberado para feed” para obter as linhas publicáveis.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  <c r="R2" s="20" t="n"/>
      <c r="S2" s="20" t="n"/>
      <c r="T2" s="20" t="n"/>
      <c r="U2" s="20" t="n"/>
      <c r="V2" s="20" t="n"/>
      <c r="W2" s="20" t="n"/>
      <c r="X2" s="20" t="n"/>
      <c r="Y2" s="20" t="n"/>
      <c r="Z2" s="20" t="n"/>
      <c r="AA2" s="20" t="n"/>
      <c r="AB2" s="20" t="n"/>
      <c r="AC2" s="20" t="n"/>
      <c r="AD2" s="20" t="n"/>
      <c r="AE2" s="20" t="n"/>
      <c r="AF2" s="20" t="n"/>
      <c r="AG2" s="20" t="n"/>
      <c r="AH2" s="20" t="n"/>
      <c r="AI2" s="20" t="n"/>
      <c r="AJ2" s="20" t="n"/>
      <c r="AK2" s="20" t="n"/>
      <c r="AL2" s="20" t="n"/>
      <c r="AM2" s="20" t="n"/>
      <c r="AN2" s="20" t="n"/>
      <c r="AO2" s="20" t="n"/>
      <c r="AP2" s="20" t="n"/>
    </row>
    <row r="3"/>
    <row r="4" ht="38" customHeight="1">
      <c r="A4" s="6" t="inlineStr">
        <is>
          <t>SKU</t>
        </is>
      </c>
      <c r="B4" s="6" t="inlineStr">
        <is>
          <t>Canal</t>
        </is>
      </c>
      <c r="C4" s="6" t="inlineStr">
        <is>
          <t>Incluir no canal?</t>
        </is>
      </c>
      <c r="D4" s="6" t="inlineStr">
        <is>
          <t>Título específico</t>
        </is>
      </c>
      <c r="E4" s="6" t="inlineStr">
        <is>
          <t>Categoria específica</t>
        </is>
      </c>
      <c r="F4" s="6" t="inlineStr">
        <is>
          <t>Preço específico</t>
        </is>
      </c>
      <c r="G4" s="6" t="inlineStr">
        <is>
          <t>Título do feed</t>
        </is>
      </c>
      <c r="H4" s="6" t="inlineStr">
        <is>
          <t>Categoria do feed</t>
        </is>
      </c>
      <c r="I4" s="6" t="inlineStr">
        <is>
          <t>Descrição do feed</t>
        </is>
      </c>
      <c r="J4" s="6" t="inlineStr">
        <is>
          <t>Marca</t>
        </is>
      </c>
      <c r="K4" s="6" t="inlineStr">
        <is>
          <t>Preço do feed</t>
        </is>
      </c>
      <c r="L4" s="6" t="inlineStr">
        <is>
          <t>GTIN</t>
        </is>
      </c>
      <c r="M4" s="6" t="inlineStr">
        <is>
          <t>Cor</t>
        </is>
      </c>
      <c r="N4" s="6" t="inlineStr">
        <is>
          <t>Tamanho/modelo</t>
        </is>
      </c>
      <c r="O4" s="6" t="inlineStr">
        <is>
          <t>Peso (kg)</t>
        </is>
      </c>
      <c r="P4" s="6" t="inlineStr">
        <is>
          <t>Largura (cm)</t>
        </is>
      </c>
      <c r="Q4" s="6" t="inlineStr">
        <is>
          <t>Altura (cm)</t>
        </is>
      </c>
      <c r="R4" s="6" t="inlineStr">
        <is>
          <t>Comprimento (cm)</t>
        </is>
      </c>
      <c r="S4" s="6" t="inlineStr">
        <is>
          <t>Mídia principal</t>
        </is>
      </c>
      <c r="T4" s="6" t="inlineStr">
        <is>
          <t>Mídia adicional 1</t>
        </is>
      </c>
      <c r="U4" s="6" t="inlineStr">
        <is>
          <t>Mídia adicional 2</t>
        </is>
      </c>
      <c r="V4" s="6" t="inlineStr">
        <is>
          <t>Quantidade de mídias</t>
        </is>
      </c>
      <c r="W4" s="6" t="inlineStr">
        <is>
          <t>Bloqueios de publicação</t>
        </is>
      </c>
      <c r="X4" s="6" t="inlineStr">
        <is>
          <t>Prontidão</t>
        </is>
      </c>
      <c r="Y4" s="6" t="inlineStr">
        <is>
          <t>Decisão operacional</t>
        </is>
      </c>
      <c r="Z4" s="6" t="inlineStr">
        <is>
          <t>Status de saída</t>
        </is>
      </c>
      <c r="AA4" s="6" t="inlineStr">
        <is>
          <t>Chave do feed</t>
        </is>
      </c>
      <c r="AB4" s="6" t="inlineStr">
        <is>
          <t>Canal ativo?</t>
        </is>
      </c>
      <c r="AC4" s="6" t="inlineStr">
        <is>
          <t>Exige categoria?</t>
        </is>
      </c>
      <c r="AD4" s="6" t="inlineStr">
        <is>
          <t>Exige GTIN?</t>
        </is>
      </c>
      <c r="AE4" s="6" t="inlineStr">
        <is>
          <t>Exige marca?</t>
        </is>
      </c>
      <c r="AF4" s="6" t="inlineStr">
        <is>
          <t>Exige cor?</t>
        </is>
      </c>
      <c r="AG4" s="6" t="inlineStr">
        <is>
          <t>Exige tamanho/modelo?</t>
        </is>
      </c>
      <c r="AH4" s="6" t="inlineStr">
        <is>
          <t>Exige peso?</t>
        </is>
      </c>
      <c r="AI4" s="6" t="inlineStr">
        <is>
          <t>Exige dimensões?</t>
        </is>
      </c>
      <c r="AJ4" s="6" t="inlineStr">
        <is>
          <t>Mínimo de mídias</t>
        </is>
      </c>
      <c r="AK4" s="6" t="inlineStr">
        <is>
          <t>Mínimo de descrição</t>
        </is>
      </c>
      <c r="AL4" s="6" t="inlineStr">
        <is>
          <t>Máximo de título</t>
        </is>
      </c>
      <c r="AM4" s="6" t="inlineStr">
        <is>
          <t>Preço mínimo</t>
        </is>
      </c>
      <c r="AN4" s="6" t="inlineStr">
        <is>
          <t>Preço máximo</t>
        </is>
      </c>
      <c r="AO4" s="6" t="inlineStr">
        <is>
          <t>Produto ativo?</t>
        </is>
      </c>
      <c r="AP4" s="6" t="inlineStr">
        <is>
          <t>Situação da regra</t>
        </is>
      </c>
    </row>
    <row r="5" ht="38" customHeight="1">
      <c r="A5" s="28">
        <f>IF(OR(INDEX('Catálogo fonte'!$A$5:$A$104,INT((ROW()-5)/5)+1)="",INDEX('Regras por canal'!$A$5:$A$9,MOD(ROW()-5,5)+1)=""),"",INDEX('Catálogo fonte'!$A$5:$A$104,INT((ROW()-5)/5)+1))</f>
        <v/>
      </c>
      <c r="B5" s="27">
        <f>IF($A5="","",INDEX('Regras por canal'!$A$5:$A$9,MOD(ROW()-5,5)+1))</f>
        <v/>
      </c>
      <c r="C5" s="21" t="inlineStr">
        <is>
          <t>Sim</t>
        </is>
      </c>
      <c r="D5" s="32" t="n"/>
      <c r="E5" s="32" t="n"/>
      <c r="F5" s="53" t="n"/>
      <c r="G5" s="27">
        <f>IF(OR($A5="",$B5=""),"",IF($D5&lt;&gt;"",$D5,IFERROR(INDEX('Catálogo fonte'!$B$5:$B$104,MATCH($A5,'Catálogo fonte'!$A$5:$A$104,0)),"")))</f>
        <v/>
      </c>
      <c r="H5" s="27">
        <f>IF(OR($A5="",$B5=""),"",IF($E5&lt;&gt;"",$E5,IFERROR(INDEX('Catálogo fonte'!$C$5:$C$104,MATCH($A5,'Catálogo fonte'!$A$5:$A$104,0)),"")))</f>
        <v/>
      </c>
      <c r="I5" s="27">
        <f>IF(OR($A5="",$B5=""),"",IFERROR(INDEX('Catálogo fonte'!$E$5:$E$104,MATCH($A5,'Catálogo fonte'!$A$5:$A$104,0)),""))</f>
        <v/>
      </c>
      <c r="J5" s="28">
        <f>IF(OR($A5="",$B5=""),"",IFERROR(INDEX('Catálogo fonte'!$D$5:$D$104,MATCH($A5,'Catálogo fonte'!$A$5:$A$104,0)),""))</f>
        <v/>
      </c>
      <c r="K5" s="54">
        <f>IF(OR($A5="",$B5=""),"",IF($F5&lt;&gt;"",$F5,IFERROR(INDEX('Catálogo fonte'!$F$5:$F$104,MATCH($A5,'Catálogo fonte'!$A$5:$A$104,0)),"")))</f>
        <v/>
      </c>
      <c r="L5" s="35">
        <f>IF(OR($A5="",$B5=""),"",IFERROR(INDEX('Catálogo fonte'!$G$5:$G$104,MATCH($A5,'Catálogo fonte'!$A$5:$A$104,0)),""))</f>
        <v/>
      </c>
      <c r="M5" s="28">
        <f>IF(OR($A5="",$B5=""),"",IFERROR(INDEX('Catálogo fonte'!$H$5:$H$104,MATCH($A5,'Catálogo fonte'!$A$5:$A$104,0)),""))</f>
        <v/>
      </c>
      <c r="N5" s="28">
        <f>IF(OR($A5="",$B5=""),"",IFERROR(INDEX('Catálogo fonte'!$I$5:$I$104,MATCH($A5,'Catálogo fonte'!$A$5:$A$104,0)),""))</f>
        <v/>
      </c>
      <c r="O5" s="55">
        <f>IF(OR($A5="",$B5=""),"",IFERROR(INDEX('Catálogo fonte'!$J$5:$J$104,MATCH($A5,'Catálogo fonte'!$A$5:$A$104,0)),""))</f>
        <v/>
      </c>
      <c r="P5" s="56">
        <f>IF(OR($A5="",$B5=""),"",IFERROR(INDEX('Catálogo fonte'!$K$5:$K$104,MATCH($A5,'Catálogo fonte'!$A$5:$A$104,0)),""))</f>
        <v/>
      </c>
      <c r="Q5" s="56">
        <f>IF(OR($A5="",$B5=""),"",IFERROR(INDEX('Catálogo fonte'!$L$5:$L$104,MATCH($A5,'Catálogo fonte'!$A$5:$A$104,0)),""))</f>
        <v/>
      </c>
      <c r="R5" s="56">
        <f>IF(OR($A5="",$B5=""),"",IFERROR(INDEX('Catálogo fonte'!$M$5:$M$104,MATCH($A5,'Catálogo fonte'!$A$5:$A$104,0)),""))</f>
        <v/>
      </c>
      <c r="S5" s="28">
        <f>IF(OR($A5="",$B5=""),"",IFERROR(INDEX('Catálogo fonte'!$N$5:$N$104,MATCH($A5,'Catálogo fonte'!$A$5:$A$104,0)),""))</f>
        <v/>
      </c>
      <c r="T5" s="28">
        <f>IF(OR($A5="",$B5=""),"",IFERROR(INDEX('Catálogo fonte'!$O$5:$O$104,MATCH($A5,'Catálogo fonte'!$A$5:$A$104,0)),""))</f>
        <v/>
      </c>
      <c r="U5" s="28">
        <f>IF(OR($A5="",$B5=""),"",IFERROR(INDEX('Catálogo fonte'!$P$5:$P$104,MATCH($A5,'Catálogo fonte'!$A$5:$A$104,0)),""))</f>
        <v/>
      </c>
      <c r="V5" s="28">
        <f>IF(OR($A5="",$B5=""),"",--($S5&lt;&gt;"")+--($T5&lt;&gt;"")+--($U5&lt;&gt;""))</f>
        <v/>
      </c>
      <c r="W5" s="27">
        <f>IF(OR($A5="",$B5="",$C5&lt;&gt;"Sim"),"",_xlfn.TEXTJOIN(" | ",TRUE,IF($AP5&lt;&gt;"Regra válida","Regra do canal inválida",""),IF(COUNTIF('Catálogo fonte'!$A$5:$A$104,$A5)&gt;1,"SKU duplicado",""),IF($AO5&lt;&gt;"Sim","Produto inativo",""),IF($AB5&lt;&gt;"Sim","Canal inativo",""),IF($G5="","Título ausente",""),IF(AND($G5&lt;&gt;"",$AL5&lt;&gt;"",LEN($G5)&gt;$AL5),"Título excede o limite",""),IF(AND($AC5="Sim",$H5=""),"Categoria ausente",""),IF(AND($AK5&gt;0,LEN($I5)&lt;$AK5),"Descrição abaixo do mínimo",""),IF(AND($AE5="Sim",$J5=""),"Marca ausente",""),IF(OR($K5="",NOT(ISNUMBER($K5)),$K5&lt;=0),"Preço inválido",""),IF(AND(ISNUMBER($K5),$AM5&lt;&gt;"",$K5&lt;$AM5),"Preço abaixo do mínimo",""),IF(AND(ISNUMBER($K5),$AN5&lt;&gt;"",$K5&gt;$AN5),"Preço acima do máximo",""),IF(AND($AD5="Sim",$L5=""),"GTIN ausente",""),IF(AND($L5&lt;&gt;"",NOT(IFERROR(AND(LEN($L5)=13,ISNUMBER(VALUE($L5))),FALSE))),"GTIN inválido",""),IF(AND($AF5="Sim",$M5=""),"Cor ausente",""),IF(AND($AG5="Sim",$N5=""),"Tamanho/modelo ausente",""),IF(AND($AH5="Sim",OR(NOT(ISNUMBER($O5)),$O5&lt;=0)),"Peso ausente ou inválido",""),IF(AND($AI5="Sim",OR(NOT(ISNUMBER($P5)),$P5&lt;=0,NOT(ISNUMBER($Q5)),$Q5&lt;=0,NOT(ISNUMBER($R5)),$R5&lt;=0)),"Dimensões ausentes ou inválidas",""),IF($V5&lt;$AJ5,"Mídias abaixo do mínimo","")))</f>
        <v/>
      </c>
      <c r="X5" s="28">
        <f>IF(OR($A5="",$B5=""),"",IF($C5&lt;&gt;"Sim","Não selecionado",IF($W5="","Pronto para publicar","Bloqueado")))</f>
        <v/>
      </c>
      <c r="Y5" s="21" t="inlineStr">
        <is>
          <t>Publicar</t>
        </is>
      </c>
      <c r="Z5" s="27">
        <f>IF(OR($A5="",$B5=""),"",IF($C5&lt;&gt;"Sim","Fora do feed",IF($X5="Bloqueado","Bloqueado",IF($Y5="Publicar","Liberado para feed",IF($Y5="Manter rascunho","Mantido em rascunho","Aguardando decisão")))))</f>
        <v/>
      </c>
      <c r="AA5" s="27">
        <f>IF(OR($A5="",$B5=""),"",$A5&amp;"|"&amp;$B5)</f>
        <v/>
      </c>
      <c r="AB5" s="28">
        <f>IF($B5="","",IFERROR(INDEX('Regras por canal'!$B$5:$B$9,MATCH($B5,'Regras por canal'!$A$5:$A$9,0)),""))</f>
        <v/>
      </c>
      <c r="AC5" s="28">
        <f>IF($B5="","",IFERROR(INDEX('Regras por canal'!$C$5:$C$9,MATCH($B5,'Regras por canal'!$A$5:$A$9,0)),""))</f>
        <v/>
      </c>
      <c r="AD5" s="28">
        <f>IF($B5="","",IFERROR(INDEX('Regras por canal'!$D$5:$D$9,MATCH($B5,'Regras por canal'!$A$5:$A$9,0)),""))</f>
        <v/>
      </c>
      <c r="AE5" s="28">
        <f>IF($B5="","",IFERROR(INDEX('Regras por canal'!$E$5:$E$9,MATCH($B5,'Regras por canal'!$A$5:$A$9,0)),""))</f>
        <v/>
      </c>
      <c r="AF5" s="28">
        <f>IF($B5="","",IFERROR(INDEX('Regras por canal'!$F$5:$F$9,MATCH($B5,'Regras por canal'!$A$5:$A$9,0)),""))</f>
        <v/>
      </c>
      <c r="AG5" s="28">
        <f>IF($B5="","",IFERROR(INDEX('Regras por canal'!$G$5:$G$9,MATCH($B5,'Regras por canal'!$A$5:$A$9,0)),""))</f>
        <v/>
      </c>
      <c r="AH5" s="28">
        <f>IF($B5="","",IFERROR(INDEX('Regras por canal'!$H$5:$H$9,MATCH($B5,'Regras por canal'!$A$5:$A$9,0)),""))</f>
        <v/>
      </c>
      <c r="AI5" s="28">
        <f>IF($B5="","",IFERROR(INDEX('Regras por canal'!$I$5:$I$9,MATCH($B5,'Regras por canal'!$A$5:$A$9,0)),""))</f>
        <v/>
      </c>
      <c r="AJ5" s="28">
        <f>IF($B5="","",IFERROR(INDEX('Regras por canal'!$J$5:$J$9,MATCH($B5,'Regras por canal'!$A$5:$A$9,0)),""))</f>
        <v/>
      </c>
      <c r="AK5" s="28">
        <f>IF($B5="","",IFERROR(INDEX('Regras por canal'!$K$5:$K$9,MATCH($B5,'Regras por canal'!$A$5:$A$9,0)),""))</f>
        <v/>
      </c>
      <c r="AL5" s="28">
        <f>IF($B5="","",IFERROR(INDEX('Regras por canal'!$L$5:$L$9,MATCH($B5,'Regras por canal'!$A$5:$A$9,0)),""))</f>
        <v/>
      </c>
      <c r="AM5" s="28">
        <f>IF($B5="","",IFERROR(INDEX('Regras por canal'!$M$5:$M$9,MATCH($B5,'Regras por canal'!$A$5:$A$9,0)),""))</f>
        <v/>
      </c>
      <c r="AN5" s="28">
        <f>IF($B5="","",IFERROR(INDEX('Regras por canal'!$N$5:$N$9,MATCH($B5,'Regras por canal'!$A$5:$A$9,0)),""))</f>
        <v/>
      </c>
      <c r="AO5" s="28">
        <f>IF($A5="","",IFERROR(INDEX('Catálogo fonte'!$Q$5:$Q$104,MATCH($A5,'Catálogo fonte'!$A$5:$A$104,0)),""))</f>
        <v/>
      </c>
      <c r="AP5" s="28">
        <f>IF($B5="","",IFERROR(INDEX('Regras por canal'!$Q$5:$Q$9,MATCH($B5,'Regras por canal'!$A$5:$A$9,0)),""))</f>
        <v/>
      </c>
    </row>
    <row r="6" ht="38" customHeight="1">
      <c r="A6" s="28">
        <f>IF(OR(INDEX('Catálogo fonte'!$A$5:$A$104,INT((ROW()-5)/5)+1)="",INDEX('Regras por canal'!$A$5:$A$9,MOD(ROW()-5,5)+1)=""),"",INDEX('Catálogo fonte'!$A$5:$A$104,INT((ROW()-5)/5)+1))</f>
        <v/>
      </c>
      <c r="B6" s="27">
        <f>IF($A6="","",INDEX('Regras por canal'!$A$5:$A$9,MOD(ROW()-5,5)+1))</f>
        <v/>
      </c>
      <c r="C6" s="21" t="inlineStr">
        <is>
          <t>Sim</t>
        </is>
      </c>
      <c r="D6" s="32" t="inlineStr">
        <is>
          <t>Organizador modular com 6 nichos</t>
        </is>
      </c>
      <c r="E6" s="32" t="inlineStr">
        <is>
          <t>Casa &gt; Organização</t>
        </is>
      </c>
      <c r="F6" s="53" t="n">
        <v>84.90000000000001</v>
      </c>
      <c r="G6" s="27">
        <f>IF(OR($A6="",$B6=""),"",IF($D6&lt;&gt;"",$D6,IFERROR(INDEX('Catálogo fonte'!$B$5:$B$104,MATCH($A6,'Catálogo fonte'!$A$5:$A$104,0)),"")))</f>
        <v/>
      </c>
      <c r="H6" s="27">
        <f>IF(OR($A6="",$B6=""),"",IF($E6&lt;&gt;"",$E6,IFERROR(INDEX('Catálogo fonte'!$C$5:$C$104,MATCH($A6,'Catálogo fonte'!$A$5:$A$104,0)),"")))</f>
        <v/>
      </c>
      <c r="I6" s="27">
        <f>IF(OR($A6="",$B6=""),"",IFERROR(INDEX('Catálogo fonte'!$E$5:$E$104,MATCH($A6,'Catálogo fonte'!$A$5:$A$104,0)),""))</f>
        <v/>
      </c>
      <c r="J6" s="28">
        <f>IF(OR($A6="",$B6=""),"",IFERROR(INDEX('Catálogo fonte'!$D$5:$D$104,MATCH($A6,'Catálogo fonte'!$A$5:$A$104,0)),""))</f>
        <v/>
      </c>
      <c r="K6" s="54">
        <f>IF(OR($A6="",$B6=""),"",IF($F6&lt;&gt;"",$F6,IFERROR(INDEX('Catálogo fonte'!$F$5:$F$104,MATCH($A6,'Catálogo fonte'!$A$5:$A$104,0)),"")))</f>
        <v/>
      </c>
      <c r="L6" s="35">
        <f>IF(OR($A6="",$B6=""),"",IFERROR(INDEX('Catálogo fonte'!$G$5:$G$104,MATCH($A6,'Catálogo fonte'!$A$5:$A$104,0)),""))</f>
        <v/>
      </c>
      <c r="M6" s="28">
        <f>IF(OR($A6="",$B6=""),"",IFERROR(INDEX('Catálogo fonte'!$H$5:$H$104,MATCH($A6,'Catálogo fonte'!$A$5:$A$104,0)),""))</f>
        <v/>
      </c>
      <c r="N6" s="28">
        <f>IF(OR($A6="",$B6=""),"",IFERROR(INDEX('Catálogo fonte'!$I$5:$I$104,MATCH($A6,'Catálogo fonte'!$A$5:$A$104,0)),""))</f>
        <v/>
      </c>
      <c r="O6" s="55">
        <f>IF(OR($A6="",$B6=""),"",IFERROR(INDEX('Catálogo fonte'!$J$5:$J$104,MATCH($A6,'Catálogo fonte'!$A$5:$A$104,0)),""))</f>
        <v/>
      </c>
      <c r="P6" s="56">
        <f>IF(OR($A6="",$B6=""),"",IFERROR(INDEX('Catálogo fonte'!$K$5:$K$104,MATCH($A6,'Catálogo fonte'!$A$5:$A$104,0)),""))</f>
        <v/>
      </c>
      <c r="Q6" s="56">
        <f>IF(OR($A6="",$B6=""),"",IFERROR(INDEX('Catálogo fonte'!$L$5:$L$104,MATCH($A6,'Catálogo fonte'!$A$5:$A$104,0)),""))</f>
        <v/>
      </c>
      <c r="R6" s="56">
        <f>IF(OR($A6="",$B6=""),"",IFERROR(INDEX('Catálogo fonte'!$M$5:$M$104,MATCH($A6,'Catálogo fonte'!$A$5:$A$104,0)),""))</f>
        <v/>
      </c>
      <c r="S6" s="28">
        <f>IF(OR($A6="",$B6=""),"",IFERROR(INDEX('Catálogo fonte'!$N$5:$N$104,MATCH($A6,'Catálogo fonte'!$A$5:$A$104,0)),""))</f>
        <v/>
      </c>
      <c r="T6" s="28">
        <f>IF(OR($A6="",$B6=""),"",IFERROR(INDEX('Catálogo fonte'!$O$5:$O$104,MATCH($A6,'Catálogo fonte'!$A$5:$A$104,0)),""))</f>
        <v/>
      </c>
      <c r="U6" s="28">
        <f>IF(OR($A6="",$B6=""),"",IFERROR(INDEX('Catálogo fonte'!$P$5:$P$104,MATCH($A6,'Catálogo fonte'!$A$5:$A$104,0)),""))</f>
        <v/>
      </c>
      <c r="V6" s="28">
        <f>IF(OR($A6="",$B6=""),"",--($S6&lt;&gt;"")+--($T6&lt;&gt;"")+--($U6&lt;&gt;""))</f>
        <v/>
      </c>
      <c r="W6" s="27">
        <f>IF(OR($A6="",$B6="",$C6&lt;&gt;"Sim"),"",_xlfn.TEXTJOIN(" | ",TRUE,IF($AP6&lt;&gt;"Regra válida","Regra do canal inválida",""),IF(COUNTIF('Catálogo fonte'!$A$5:$A$104,$A6)&gt;1,"SKU duplicado",""),IF($AO6&lt;&gt;"Sim","Produto inativo",""),IF($AB6&lt;&gt;"Sim","Canal inativo",""),IF($G6="","Título ausente",""),IF(AND($G6&lt;&gt;"",$AL6&lt;&gt;"",LEN($G6)&gt;$AL6),"Título excede o limite",""),IF(AND($AC6="Sim",$H6=""),"Categoria ausente",""),IF(AND($AK6&gt;0,LEN($I6)&lt;$AK6),"Descrição abaixo do mínimo",""),IF(AND($AE6="Sim",$J6=""),"Marca ausente",""),IF(OR($K6="",NOT(ISNUMBER($K6)),$K6&lt;=0),"Preço inválido",""),IF(AND(ISNUMBER($K6),$AM6&lt;&gt;"",$K6&lt;$AM6),"Preço abaixo do mínimo",""),IF(AND(ISNUMBER($K6),$AN6&lt;&gt;"",$K6&gt;$AN6),"Preço acima do máximo",""),IF(AND($AD6="Sim",$L6=""),"GTIN ausente",""),IF(AND($L6&lt;&gt;"",NOT(IFERROR(AND(LEN($L6)=13,ISNUMBER(VALUE($L6))),FALSE))),"GTIN inválido",""),IF(AND($AF6="Sim",$M6=""),"Cor ausente",""),IF(AND($AG6="Sim",$N6=""),"Tamanho/modelo ausente",""),IF(AND($AH6="Sim",OR(NOT(ISNUMBER($O6)),$O6&lt;=0)),"Peso ausente ou inválido",""),IF(AND($AI6="Sim",OR(NOT(ISNUMBER($P6)),$P6&lt;=0,NOT(ISNUMBER($Q6)),$Q6&lt;=0,NOT(ISNUMBER($R6)),$R6&lt;=0)),"Dimensões ausentes ou inválidas",""),IF($V6&lt;$AJ6,"Mídias abaixo do mínimo","")))</f>
        <v/>
      </c>
      <c r="X6" s="28">
        <f>IF(OR($A6="",$B6=""),"",IF($C6&lt;&gt;"Sim","Não selecionado",IF($W6="","Pronto para publicar","Bloqueado")))</f>
        <v/>
      </c>
      <c r="Y6" s="21" t="inlineStr">
        <is>
          <t>Publicar</t>
        </is>
      </c>
      <c r="Z6" s="27">
        <f>IF(OR($A6="",$B6=""),"",IF($C6&lt;&gt;"Sim","Fora do feed",IF($X6="Bloqueado","Bloqueado",IF($Y6="Publicar","Liberado para feed",IF($Y6="Manter rascunho","Mantido em rascunho","Aguardando decisão")))))</f>
        <v/>
      </c>
      <c r="AA6" s="27">
        <f>IF(OR($A6="",$B6=""),"",$A6&amp;"|"&amp;$B6)</f>
        <v/>
      </c>
      <c r="AB6" s="28">
        <f>IF($B6="","",IFERROR(INDEX('Regras por canal'!$B$5:$B$9,MATCH($B6,'Regras por canal'!$A$5:$A$9,0)),""))</f>
        <v/>
      </c>
      <c r="AC6" s="28">
        <f>IF($B6="","",IFERROR(INDEX('Regras por canal'!$C$5:$C$9,MATCH($B6,'Regras por canal'!$A$5:$A$9,0)),""))</f>
        <v/>
      </c>
      <c r="AD6" s="28">
        <f>IF($B6="","",IFERROR(INDEX('Regras por canal'!$D$5:$D$9,MATCH($B6,'Regras por canal'!$A$5:$A$9,0)),""))</f>
        <v/>
      </c>
      <c r="AE6" s="28">
        <f>IF($B6="","",IFERROR(INDEX('Regras por canal'!$E$5:$E$9,MATCH($B6,'Regras por canal'!$A$5:$A$9,0)),""))</f>
        <v/>
      </c>
      <c r="AF6" s="28">
        <f>IF($B6="","",IFERROR(INDEX('Regras por canal'!$F$5:$F$9,MATCH($B6,'Regras por canal'!$A$5:$A$9,0)),""))</f>
        <v/>
      </c>
      <c r="AG6" s="28">
        <f>IF($B6="","",IFERROR(INDEX('Regras por canal'!$G$5:$G$9,MATCH($B6,'Regras por canal'!$A$5:$A$9,0)),""))</f>
        <v/>
      </c>
      <c r="AH6" s="28">
        <f>IF($B6="","",IFERROR(INDEX('Regras por canal'!$H$5:$H$9,MATCH($B6,'Regras por canal'!$A$5:$A$9,0)),""))</f>
        <v/>
      </c>
      <c r="AI6" s="28">
        <f>IF($B6="","",IFERROR(INDEX('Regras por canal'!$I$5:$I$9,MATCH($B6,'Regras por canal'!$A$5:$A$9,0)),""))</f>
        <v/>
      </c>
      <c r="AJ6" s="28">
        <f>IF($B6="","",IFERROR(INDEX('Regras por canal'!$J$5:$J$9,MATCH($B6,'Regras por canal'!$A$5:$A$9,0)),""))</f>
        <v/>
      </c>
      <c r="AK6" s="28">
        <f>IF($B6="","",IFERROR(INDEX('Regras por canal'!$K$5:$K$9,MATCH($B6,'Regras por canal'!$A$5:$A$9,0)),""))</f>
        <v/>
      </c>
      <c r="AL6" s="28">
        <f>IF($B6="","",IFERROR(INDEX('Regras por canal'!$L$5:$L$9,MATCH($B6,'Regras por canal'!$A$5:$A$9,0)),""))</f>
        <v/>
      </c>
      <c r="AM6" s="28">
        <f>IF($B6="","",IFERROR(INDEX('Regras por canal'!$M$5:$M$9,MATCH($B6,'Regras por canal'!$A$5:$A$9,0)),""))</f>
        <v/>
      </c>
      <c r="AN6" s="28">
        <f>IF($B6="","",IFERROR(INDEX('Regras por canal'!$N$5:$N$9,MATCH($B6,'Regras por canal'!$A$5:$A$9,0)),""))</f>
        <v/>
      </c>
      <c r="AO6" s="28">
        <f>IF($A6="","",IFERROR(INDEX('Catálogo fonte'!$Q$5:$Q$104,MATCH($A6,'Catálogo fonte'!$A$5:$A$104,0)),""))</f>
        <v/>
      </c>
      <c r="AP6" s="28">
        <f>IF($B6="","",IFERROR(INDEX('Regras por canal'!$Q$5:$Q$9,MATCH($B6,'Regras por canal'!$A$5:$A$9,0)),""))</f>
        <v/>
      </c>
    </row>
    <row r="7" ht="38" customHeight="1">
      <c r="A7" s="28">
        <f>IF(OR(INDEX('Catálogo fonte'!$A$5:$A$104,INT((ROW()-5)/5)+1)="",INDEX('Regras por canal'!$A$5:$A$9,MOD(ROW()-5,5)+1)=""),"",INDEX('Catálogo fonte'!$A$5:$A$104,INT((ROW()-5)/5)+1))</f>
        <v/>
      </c>
      <c r="B7" s="27">
        <f>IF($A7="","",INDEX('Regras por canal'!$A$5:$A$9,MOD(ROW()-5,5)+1))</f>
        <v/>
      </c>
      <c r="C7" s="21" t="inlineStr">
        <is>
          <t>Sim</t>
        </is>
      </c>
      <c r="D7" s="32" t="n"/>
      <c r="E7" s="32" t="n"/>
      <c r="F7" s="53" t="n"/>
      <c r="G7" s="27">
        <f>IF(OR($A7="",$B7=""),"",IF($D7&lt;&gt;"",$D7,IFERROR(INDEX('Catálogo fonte'!$B$5:$B$104,MATCH($A7,'Catálogo fonte'!$A$5:$A$104,0)),"")))</f>
        <v/>
      </c>
      <c r="H7" s="27">
        <f>IF(OR($A7="",$B7=""),"",IF($E7&lt;&gt;"",$E7,IFERROR(INDEX('Catálogo fonte'!$C$5:$C$104,MATCH($A7,'Catálogo fonte'!$A$5:$A$104,0)),"")))</f>
        <v/>
      </c>
      <c r="I7" s="27">
        <f>IF(OR($A7="",$B7=""),"",IFERROR(INDEX('Catálogo fonte'!$E$5:$E$104,MATCH($A7,'Catálogo fonte'!$A$5:$A$104,0)),""))</f>
        <v/>
      </c>
      <c r="J7" s="28">
        <f>IF(OR($A7="",$B7=""),"",IFERROR(INDEX('Catálogo fonte'!$D$5:$D$104,MATCH($A7,'Catálogo fonte'!$A$5:$A$104,0)),""))</f>
        <v/>
      </c>
      <c r="K7" s="54">
        <f>IF(OR($A7="",$B7=""),"",IF($F7&lt;&gt;"",$F7,IFERROR(INDEX('Catálogo fonte'!$F$5:$F$104,MATCH($A7,'Catálogo fonte'!$A$5:$A$104,0)),"")))</f>
        <v/>
      </c>
      <c r="L7" s="35">
        <f>IF(OR($A7="",$B7=""),"",IFERROR(INDEX('Catálogo fonte'!$G$5:$G$104,MATCH($A7,'Catálogo fonte'!$A$5:$A$104,0)),""))</f>
        <v/>
      </c>
      <c r="M7" s="28">
        <f>IF(OR($A7="",$B7=""),"",IFERROR(INDEX('Catálogo fonte'!$H$5:$H$104,MATCH($A7,'Catálogo fonte'!$A$5:$A$104,0)),""))</f>
        <v/>
      </c>
      <c r="N7" s="28">
        <f>IF(OR($A7="",$B7=""),"",IFERROR(INDEX('Catálogo fonte'!$I$5:$I$104,MATCH($A7,'Catálogo fonte'!$A$5:$A$104,0)),""))</f>
        <v/>
      </c>
      <c r="O7" s="55">
        <f>IF(OR($A7="",$B7=""),"",IFERROR(INDEX('Catálogo fonte'!$J$5:$J$104,MATCH($A7,'Catálogo fonte'!$A$5:$A$104,0)),""))</f>
        <v/>
      </c>
      <c r="P7" s="56">
        <f>IF(OR($A7="",$B7=""),"",IFERROR(INDEX('Catálogo fonte'!$K$5:$K$104,MATCH($A7,'Catálogo fonte'!$A$5:$A$104,0)),""))</f>
        <v/>
      </c>
      <c r="Q7" s="56">
        <f>IF(OR($A7="",$B7=""),"",IFERROR(INDEX('Catálogo fonte'!$L$5:$L$104,MATCH($A7,'Catálogo fonte'!$A$5:$A$104,0)),""))</f>
        <v/>
      </c>
      <c r="R7" s="56">
        <f>IF(OR($A7="",$B7=""),"",IFERROR(INDEX('Catálogo fonte'!$M$5:$M$104,MATCH($A7,'Catálogo fonte'!$A$5:$A$104,0)),""))</f>
        <v/>
      </c>
      <c r="S7" s="28">
        <f>IF(OR($A7="",$B7=""),"",IFERROR(INDEX('Catálogo fonte'!$N$5:$N$104,MATCH($A7,'Catálogo fonte'!$A$5:$A$104,0)),""))</f>
        <v/>
      </c>
      <c r="T7" s="28">
        <f>IF(OR($A7="",$B7=""),"",IFERROR(INDEX('Catálogo fonte'!$O$5:$O$104,MATCH($A7,'Catálogo fonte'!$A$5:$A$104,0)),""))</f>
        <v/>
      </c>
      <c r="U7" s="28">
        <f>IF(OR($A7="",$B7=""),"",IFERROR(INDEX('Catálogo fonte'!$P$5:$P$104,MATCH($A7,'Catálogo fonte'!$A$5:$A$104,0)),""))</f>
        <v/>
      </c>
      <c r="V7" s="28">
        <f>IF(OR($A7="",$B7=""),"",--($S7&lt;&gt;"")+--($T7&lt;&gt;"")+--($U7&lt;&gt;""))</f>
        <v/>
      </c>
      <c r="W7" s="27">
        <f>IF(OR($A7="",$B7="",$C7&lt;&gt;"Sim"),"",_xlfn.TEXTJOIN(" | ",TRUE,IF($AP7&lt;&gt;"Regra válida","Regra do canal inválida",""),IF(COUNTIF('Catálogo fonte'!$A$5:$A$104,$A7)&gt;1,"SKU duplicado",""),IF($AO7&lt;&gt;"Sim","Produto inativo",""),IF($AB7&lt;&gt;"Sim","Canal inativo",""),IF($G7="","Título ausente",""),IF(AND($G7&lt;&gt;"",$AL7&lt;&gt;"",LEN($G7)&gt;$AL7),"Título excede o limite",""),IF(AND($AC7="Sim",$H7=""),"Categoria ausente",""),IF(AND($AK7&gt;0,LEN($I7)&lt;$AK7),"Descrição abaixo do mínimo",""),IF(AND($AE7="Sim",$J7=""),"Marca ausente",""),IF(OR($K7="",NOT(ISNUMBER($K7)),$K7&lt;=0),"Preço inválido",""),IF(AND(ISNUMBER($K7),$AM7&lt;&gt;"",$K7&lt;$AM7),"Preço abaixo do mínimo",""),IF(AND(ISNUMBER($K7),$AN7&lt;&gt;"",$K7&gt;$AN7),"Preço acima do máximo",""),IF(AND($AD7="Sim",$L7=""),"GTIN ausente",""),IF(AND($L7&lt;&gt;"",NOT(IFERROR(AND(LEN($L7)=13,ISNUMBER(VALUE($L7))),FALSE))),"GTIN inválido",""),IF(AND($AF7="Sim",$M7=""),"Cor ausente",""),IF(AND($AG7="Sim",$N7=""),"Tamanho/modelo ausente",""),IF(AND($AH7="Sim",OR(NOT(ISNUMBER($O7)),$O7&lt;=0)),"Peso ausente ou inválido",""),IF(AND($AI7="Sim",OR(NOT(ISNUMBER($P7)),$P7&lt;=0,NOT(ISNUMBER($Q7)),$Q7&lt;=0,NOT(ISNUMBER($R7)),$R7&lt;=0)),"Dimensões ausentes ou inválidas",""),IF($V7&lt;$AJ7,"Mídias abaixo do mínimo","")))</f>
        <v/>
      </c>
      <c r="X7" s="28">
        <f>IF(OR($A7="",$B7=""),"",IF($C7&lt;&gt;"Sim","Não selecionado",IF($W7="","Pronto para publicar","Bloqueado")))</f>
        <v/>
      </c>
      <c r="Y7" s="21" t="inlineStr">
        <is>
          <t>Publicar</t>
        </is>
      </c>
      <c r="Z7" s="27">
        <f>IF(OR($A7="",$B7=""),"",IF($C7&lt;&gt;"Sim","Fora do feed",IF($X7="Bloqueado","Bloqueado",IF($Y7="Publicar","Liberado para feed",IF($Y7="Manter rascunho","Mantido em rascunho","Aguardando decisão")))))</f>
        <v/>
      </c>
      <c r="AA7" s="27">
        <f>IF(OR($A7="",$B7=""),"",$A7&amp;"|"&amp;$B7)</f>
        <v/>
      </c>
      <c r="AB7" s="28">
        <f>IF($B7="","",IFERROR(INDEX('Regras por canal'!$B$5:$B$9,MATCH($B7,'Regras por canal'!$A$5:$A$9,0)),""))</f>
        <v/>
      </c>
      <c r="AC7" s="28">
        <f>IF($B7="","",IFERROR(INDEX('Regras por canal'!$C$5:$C$9,MATCH($B7,'Regras por canal'!$A$5:$A$9,0)),""))</f>
        <v/>
      </c>
      <c r="AD7" s="28">
        <f>IF($B7="","",IFERROR(INDEX('Regras por canal'!$D$5:$D$9,MATCH($B7,'Regras por canal'!$A$5:$A$9,0)),""))</f>
        <v/>
      </c>
      <c r="AE7" s="28">
        <f>IF($B7="","",IFERROR(INDEX('Regras por canal'!$E$5:$E$9,MATCH($B7,'Regras por canal'!$A$5:$A$9,0)),""))</f>
        <v/>
      </c>
      <c r="AF7" s="28">
        <f>IF($B7="","",IFERROR(INDEX('Regras por canal'!$F$5:$F$9,MATCH($B7,'Regras por canal'!$A$5:$A$9,0)),""))</f>
        <v/>
      </c>
      <c r="AG7" s="28">
        <f>IF($B7="","",IFERROR(INDEX('Regras por canal'!$G$5:$G$9,MATCH($B7,'Regras por canal'!$A$5:$A$9,0)),""))</f>
        <v/>
      </c>
      <c r="AH7" s="28">
        <f>IF($B7="","",IFERROR(INDEX('Regras por canal'!$H$5:$H$9,MATCH($B7,'Regras por canal'!$A$5:$A$9,0)),""))</f>
        <v/>
      </c>
      <c r="AI7" s="28">
        <f>IF($B7="","",IFERROR(INDEX('Regras por canal'!$I$5:$I$9,MATCH($B7,'Regras por canal'!$A$5:$A$9,0)),""))</f>
        <v/>
      </c>
      <c r="AJ7" s="28">
        <f>IF($B7="","",IFERROR(INDEX('Regras por canal'!$J$5:$J$9,MATCH($B7,'Regras por canal'!$A$5:$A$9,0)),""))</f>
        <v/>
      </c>
      <c r="AK7" s="28">
        <f>IF($B7="","",IFERROR(INDEX('Regras por canal'!$K$5:$K$9,MATCH($B7,'Regras por canal'!$A$5:$A$9,0)),""))</f>
        <v/>
      </c>
      <c r="AL7" s="28">
        <f>IF($B7="","",IFERROR(INDEX('Regras por canal'!$L$5:$L$9,MATCH($B7,'Regras por canal'!$A$5:$A$9,0)),""))</f>
        <v/>
      </c>
      <c r="AM7" s="28">
        <f>IF($B7="","",IFERROR(INDEX('Regras por canal'!$M$5:$M$9,MATCH($B7,'Regras por canal'!$A$5:$A$9,0)),""))</f>
        <v/>
      </c>
      <c r="AN7" s="28">
        <f>IF($B7="","",IFERROR(INDEX('Regras por canal'!$N$5:$N$9,MATCH($B7,'Regras por canal'!$A$5:$A$9,0)),""))</f>
        <v/>
      </c>
      <c r="AO7" s="28">
        <f>IF($A7="","",IFERROR(INDEX('Catálogo fonte'!$Q$5:$Q$104,MATCH($A7,'Catálogo fonte'!$A$5:$A$104,0)),""))</f>
        <v/>
      </c>
      <c r="AP7" s="28">
        <f>IF($B7="","",IFERROR(INDEX('Regras por canal'!$Q$5:$Q$9,MATCH($B7,'Regras por canal'!$A$5:$A$9,0)),""))</f>
        <v/>
      </c>
    </row>
    <row r="8" ht="38" customHeight="1">
      <c r="A8" s="28">
        <f>IF(OR(INDEX('Catálogo fonte'!$A$5:$A$104,INT((ROW()-5)/5)+1)="",INDEX('Regras por canal'!$A$5:$A$9,MOD(ROW()-5,5)+1)=""),"",INDEX('Catálogo fonte'!$A$5:$A$104,INT((ROW()-5)/5)+1))</f>
        <v/>
      </c>
      <c r="B8" s="27">
        <f>IF($A8="","",INDEX('Regras por canal'!$A$5:$A$9,MOD(ROW()-5,5)+1))</f>
        <v/>
      </c>
      <c r="C8" s="21" t="n"/>
      <c r="D8" s="32" t="n"/>
      <c r="E8" s="32" t="n"/>
      <c r="F8" s="53" t="n"/>
      <c r="G8" s="27">
        <f>IF(OR($A8="",$B8=""),"",IF($D8&lt;&gt;"",$D8,IFERROR(INDEX('Catálogo fonte'!$B$5:$B$104,MATCH($A8,'Catálogo fonte'!$A$5:$A$104,0)),"")))</f>
        <v/>
      </c>
      <c r="H8" s="27">
        <f>IF(OR($A8="",$B8=""),"",IF($E8&lt;&gt;"",$E8,IFERROR(INDEX('Catálogo fonte'!$C$5:$C$104,MATCH($A8,'Catálogo fonte'!$A$5:$A$104,0)),"")))</f>
        <v/>
      </c>
      <c r="I8" s="27">
        <f>IF(OR($A8="",$B8=""),"",IFERROR(INDEX('Catálogo fonte'!$E$5:$E$104,MATCH($A8,'Catálogo fonte'!$A$5:$A$104,0)),""))</f>
        <v/>
      </c>
      <c r="J8" s="28">
        <f>IF(OR($A8="",$B8=""),"",IFERROR(INDEX('Catálogo fonte'!$D$5:$D$104,MATCH($A8,'Catálogo fonte'!$A$5:$A$104,0)),""))</f>
        <v/>
      </c>
      <c r="K8" s="54">
        <f>IF(OR($A8="",$B8=""),"",IF($F8&lt;&gt;"",$F8,IFERROR(INDEX('Catálogo fonte'!$F$5:$F$104,MATCH($A8,'Catálogo fonte'!$A$5:$A$104,0)),"")))</f>
        <v/>
      </c>
      <c r="L8" s="35">
        <f>IF(OR($A8="",$B8=""),"",IFERROR(INDEX('Catálogo fonte'!$G$5:$G$104,MATCH($A8,'Catálogo fonte'!$A$5:$A$104,0)),""))</f>
        <v/>
      </c>
      <c r="M8" s="28">
        <f>IF(OR($A8="",$B8=""),"",IFERROR(INDEX('Catálogo fonte'!$H$5:$H$104,MATCH($A8,'Catálogo fonte'!$A$5:$A$104,0)),""))</f>
        <v/>
      </c>
      <c r="N8" s="28">
        <f>IF(OR($A8="",$B8=""),"",IFERROR(INDEX('Catálogo fonte'!$I$5:$I$104,MATCH($A8,'Catálogo fonte'!$A$5:$A$104,0)),""))</f>
        <v/>
      </c>
      <c r="O8" s="55">
        <f>IF(OR($A8="",$B8=""),"",IFERROR(INDEX('Catálogo fonte'!$J$5:$J$104,MATCH($A8,'Catálogo fonte'!$A$5:$A$104,0)),""))</f>
        <v/>
      </c>
      <c r="P8" s="56">
        <f>IF(OR($A8="",$B8=""),"",IFERROR(INDEX('Catálogo fonte'!$K$5:$K$104,MATCH($A8,'Catálogo fonte'!$A$5:$A$104,0)),""))</f>
        <v/>
      </c>
      <c r="Q8" s="56">
        <f>IF(OR($A8="",$B8=""),"",IFERROR(INDEX('Catálogo fonte'!$L$5:$L$104,MATCH($A8,'Catálogo fonte'!$A$5:$A$104,0)),""))</f>
        <v/>
      </c>
      <c r="R8" s="56">
        <f>IF(OR($A8="",$B8=""),"",IFERROR(INDEX('Catálogo fonte'!$M$5:$M$104,MATCH($A8,'Catálogo fonte'!$A$5:$A$104,0)),""))</f>
        <v/>
      </c>
      <c r="S8" s="28">
        <f>IF(OR($A8="",$B8=""),"",IFERROR(INDEX('Catálogo fonte'!$N$5:$N$104,MATCH($A8,'Catálogo fonte'!$A$5:$A$104,0)),""))</f>
        <v/>
      </c>
      <c r="T8" s="28">
        <f>IF(OR($A8="",$B8=""),"",IFERROR(INDEX('Catálogo fonte'!$O$5:$O$104,MATCH($A8,'Catálogo fonte'!$A$5:$A$104,0)),""))</f>
        <v/>
      </c>
      <c r="U8" s="28">
        <f>IF(OR($A8="",$B8=""),"",IFERROR(INDEX('Catálogo fonte'!$P$5:$P$104,MATCH($A8,'Catálogo fonte'!$A$5:$A$104,0)),""))</f>
        <v/>
      </c>
      <c r="V8" s="28">
        <f>IF(OR($A8="",$B8=""),"",--($S8&lt;&gt;"")+--($T8&lt;&gt;"")+--($U8&lt;&gt;""))</f>
        <v/>
      </c>
      <c r="W8" s="27">
        <f>IF(OR($A8="",$B8="",$C8&lt;&gt;"Sim"),"",_xlfn.TEXTJOIN(" | ",TRUE,IF($AP8&lt;&gt;"Regra válida","Regra do canal inválida",""),IF(COUNTIF('Catálogo fonte'!$A$5:$A$104,$A8)&gt;1,"SKU duplicado",""),IF($AO8&lt;&gt;"Sim","Produto inativo",""),IF($AB8&lt;&gt;"Sim","Canal inativo",""),IF($G8="","Título ausente",""),IF(AND($G8&lt;&gt;"",$AL8&lt;&gt;"",LEN($G8)&gt;$AL8),"Título excede o limite",""),IF(AND($AC8="Sim",$H8=""),"Categoria ausente",""),IF(AND($AK8&gt;0,LEN($I8)&lt;$AK8),"Descrição abaixo do mínimo",""),IF(AND($AE8="Sim",$J8=""),"Marca ausente",""),IF(OR($K8="",NOT(ISNUMBER($K8)),$K8&lt;=0),"Preço inválido",""),IF(AND(ISNUMBER($K8),$AM8&lt;&gt;"",$K8&lt;$AM8),"Preço abaixo do mínimo",""),IF(AND(ISNUMBER($K8),$AN8&lt;&gt;"",$K8&gt;$AN8),"Preço acima do máximo",""),IF(AND($AD8="Sim",$L8=""),"GTIN ausente",""),IF(AND($L8&lt;&gt;"",NOT(IFERROR(AND(LEN($L8)=13,ISNUMBER(VALUE($L8))),FALSE))),"GTIN inválido",""),IF(AND($AF8="Sim",$M8=""),"Cor ausente",""),IF(AND($AG8="Sim",$N8=""),"Tamanho/modelo ausente",""),IF(AND($AH8="Sim",OR(NOT(ISNUMBER($O8)),$O8&lt;=0)),"Peso ausente ou inválido",""),IF(AND($AI8="Sim",OR(NOT(ISNUMBER($P8)),$P8&lt;=0,NOT(ISNUMBER($Q8)),$Q8&lt;=0,NOT(ISNUMBER($R8)),$R8&lt;=0)),"Dimensões ausentes ou inválidas",""),IF($V8&lt;$AJ8,"Mídias abaixo do mínimo","")))</f>
        <v/>
      </c>
      <c r="X8" s="28">
        <f>IF(OR($A8="",$B8=""),"",IF($C8&lt;&gt;"Sim","Não selecionado",IF($W8="","Pronto para publicar","Bloqueado")))</f>
        <v/>
      </c>
      <c r="Y8" s="21" t="n"/>
      <c r="Z8" s="27">
        <f>IF(OR($A8="",$B8=""),"",IF($C8&lt;&gt;"Sim","Fora do feed",IF($X8="Bloqueado","Bloqueado",IF($Y8="Publicar","Liberado para feed",IF($Y8="Manter rascunho","Mantido em rascunho","Aguardando decisão")))))</f>
        <v/>
      </c>
      <c r="AA8" s="27">
        <f>IF(OR($A8="",$B8=""),"",$A8&amp;"|"&amp;$B8)</f>
        <v/>
      </c>
      <c r="AB8" s="28">
        <f>IF($B8="","",IFERROR(INDEX('Regras por canal'!$B$5:$B$9,MATCH($B8,'Regras por canal'!$A$5:$A$9,0)),""))</f>
        <v/>
      </c>
      <c r="AC8" s="28">
        <f>IF($B8="","",IFERROR(INDEX('Regras por canal'!$C$5:$C$9,MATCH($B8,'Regras por canal'!$A$5:$A$9,0)),""))</f>
        <v/>
      </c>
      <c r="AD8" s="28">
        <f>IF($B8="","",IFERROR(INDEX('Regras por canal'!$D$5:$D$9,MATCH($B8,'Regras por canal'!$A$5:$A$9,0)),""))</f>
        <v/>
      </c>
      <c r="AE8" s="28">
        <f>IF($B8="","",IFERROR(INDEX('Regras por canal'!$E$5:$E$9,MATCH($B8,'Regras por canal'!$A$5:$A$9,0)),""))</f>
        <v/>
      </c>
      <c r="AF8" s="28">
        <f>IF($B8="","",IFERROR(INDEX('Regras por canal'!$F$5:$F$9,MATCH($B8,'Regras por canal'!$A$5:$A$9,0)),""))</f>
        <v/>
      </c>
      <c r="AG8" s="28">
        <f>IF($B8="","",IFERROR(INDEX('Regras por canal'!$G$5:$G$9,MATCH($B8,'Regras por canal'!$A$5:$A$9,0)),""))</f>
        <v/>
      </c>
      <c r="AH8" s="28">
        <f>IF($B8="","",IFERROR(INDEX('Regras por canal'!$H$5:$H$9,MATCH($B8,'Regras por canal'!$A$5:$A$9,0)),""))</f>
        <v/>
      </c>
      <c r="AI8" s="28">
        <f>IF($B8="","",IFERROR(INDEX('Regras por canal'!$I$5:$I$9,MATCH($B8,'Regras por canal'!$A$5:$A$9,0)),""))</f>
        <v/>
      </c>
      <c r="AJ8" s="28">
        <f>IF($B8="","",IFERROR(INDEX('Regras por canal'!$J$5:$J$9,MATCH($B8,'Regras por canal'!$A$5:$A$9,0)),""))</f>
        <v/>
      </c>
      <c r="AK8" s="28">
        <f>IF($B8="","",IFERROR(INDEX('Regras por canal'!$K$5:$K$9,MATCH($B8,'Regras por canal'!$A$5:$A$9,0)),""))</f>
        <v/>
      </c>
      <c r="AL8" s="28">
        <f>IF($B8="","",IFERROR(INDEX('Regras por canal'!$L$5:$L$9,MATCH($B8,'Regras por canal'!$A$5:$A$9,0)),""))</f>
        <v/>
      </c>
      <c r="AM8" s="28">
        <f>IF($B8="","",IFERROR(INDEX('Regras por canal'!$M$5:$M$9,MATCH($B8,'Regras por canal'!$A$5:$A$9,0)),""))</f>
        <v/>
      </c>
      <c r="AN8" s="28">
        <f>IF($B8="","",IFERROR(INDEX('Regras por canal'!$N$5:$N$9,MATCH($B8,'Regras por canal'!$A$5:$A$9,0)),""))</f>
        <v/>
      </c>
      <c r="AO8" s="28">
        <f>IF($A8="","",IFERROR(INDEX('Catálogo fonte'!$Q$5:$Q$104,MATCH($A8,'Catálogo fonte'!$A$5:$A$104,0)),""))</f>
        <v/>
      </c>
      <c r="AP8" s="28">
        <f>IF($B8="","",IFERROR(INDEX('Regras por canal'!$Q$5:$Q$9,MATCH($B8,'Regras por canal'!$A$5:$A$9,0)),""))</f>
        <v/>
      </c>
    </row>
    <row r="9" ht="38" customHeight="1">
      <c r="A9" s="28">
        <f>IF(OR(INDEX('Catálogo fonte'!$A$5:$A$104,INT((ROW()-5)/5)+1)="",INDEX('Regras por canal'!$A$5:$A$9,MOD(ROW()-5,5)+1)=""),"",INDEX('Catálogo fonte'!$A$5:$A$104,INT((ROW()-5)/5)+1))</f>
        <v/>
      </c>
      <c r="B9" s="27">
        <f>IF($A9="","",INDEX('Regras por canal'!$A$5:$A$9,MOD(ROW()-5,5)+1))</f>
        <v/>
      </c>
      <c r="C9" s="21" t="n"/>
      <c r="D9" s="32" t="n"/>
      <c r="E9" s="32" t="n"/>
      <c r="F9" s="53" t="n"/>
      <c r="G9" s="27">
        <f>IF(OR($A9="",$B9=""),"",IF($D9&lt;&gt;"",$D9,IFERROR(INDEX('Catálogo fonte'!$B$5:$B$104,MATCH($A9,'Catálogo fonte'!$A$5:$A$104,0)),"")))</f>
        <v/>
      </c>
      <c r="H9" s="27">
        <f>IF(OR($A9="",$B9=""),"",IF($E9&lt;&gt;"",$E9,IFERROR(INDEX('Catálogo fonte'!$C$5:$C$104,MATCH($A9,'Catálogo fonte'!$A$5:$A$104,0)),"")))</f>
        <v/>
      </c>
      <c r="I9" s="27">
        <f>IF(OR($A9="",$B9=""),"",IFERROR(INDEX('Catálogo fonte'!$E$5:$E$104,MATCH($A9,'Catálogo fonte'!$A$5:$A$104,0)),""))</f>
        <v/>
      </c>
      <c r="J9" s="28">
        <f>IF(OR($A9="",$B9=""),"",IFERROR(INDEX('Catálogo fonte'!$D$5:$D$104,MATCH($A9,'Catálogo fonte'!$A$5:$A$104,0)),""))</f>
        <v/>
      </c>
      <c r="K9" s="54">
        <f>IF(OR($A9="",$B9=""),"",IF($F9&lt;&gt;"",$F9,IFERROR(INDEX('Catálogo fonte'!$F$5:$F$104,MATCH($A9,'Catálogo fonte'!$A$5:$A$104,0)),"")))</f>
        <v/>
      </c>
      <c r="L9" s="35">
        <f>IF(OR($A9="",$B9=""),"",IFERROR(INDEX('Catálogo fonte'!$G$5:$G$104,MATCH($A9,'Catálogo fonte'!$A$5:$A$104,0)),""))</f>
        <v/>
      </c>
      <c r="M9" s="28">
        <f>IF(OR($A9="",$B9=""),"",IFERROR(INDEX('Catálogo fonte'!$H$5:$H$104,MATCH($A9,'Catálogo fonte'!$A$5:$A$104,0)),""))</f>
        <v/>
      </c>
      <c r="N9" s="28">
        <f>IF(OR($A9="",$B9=""),"",IFERROR(INDEX('Catálogo fonte'!$I$5:$I$104,MATCH($A9,'Catálogo fonte'!$A$5:$A$104,0)),""))</f>
        <v/>
      </c>
      <c r="O9" s="55">
        <f>IF(OR($A9="",$B9=""),"",IFERROR(INDEX('Catálogo fonte'!$J$5:$J$104,MATCH($A9,'Catálogo fonte'!$A$5:$A$104,0)),""))</f>
        <v/>
      </c>
      <c r="P9" s="56">
        <f>IF(OR($A9="",$B9=""),"",IFERROR(INDEX('Catálogo fonte'!$K$5:$K$104,MATCH($A9,'Catálogo fonte'!$A$5:$A$104,0)),""))</f>
        <v/>
      </c>
      <c r="Q9" s="56">
        <f>IF(OR($A9="",$B9=""),"",IFERROR(INDEX('Catálogo fonte'!$L$5:$L$104,MATCH($A9,'Catálogo fonte'!$A$5:$A$104,0)),""))</f>
        <v/>
      </c>
      <c r="R9" s="56">
        <f>IF(OR($A9="",$B9=""),"",IFERROR(INDEX('Catálogo fonte'!$M$5:$M$104,MATCH($A9,'Catálogo fonte'!$A$5:$A$104,0)),""))</f>
        <v/>
      </c>
      <c r="S9" s="28">
        <f>IF(OR($A9="",$B9=""),"",IFERROR(INDEX('Catálogo fonte'!$N$5:$N$104,MATCH($A9,'Catálogo fonte'!$A$5:$A$104,0)),""))</f>
        <v/>
      </c>
      <c r="T9" s="28">
        <f>IF(OR($A9="",$B9=""),"",IFERROR(INDEX('Catálogo fonte'!$O$5:$O$104,MATCH($A9,'Catálogo fonte'!$A$5:$A$104,0)),""))</f>
        <v/>
      </c>
      <c r="U9" s="28">
        <f>IF(OR($A9="",$B9=""),"",IFERROR(INDEX('Catálogo fonte'!$P$5:$P$104,MATCH($A9,'Catálogo fonte'!$A$5:$A$104,0)),""))</f>
        <v/>
      </c>
      <c r="V9" s="28">
        <f>IF(OR($A9="",$B9=""),"",--($S9&lt;&gt;"")+--($T9&lt;&gt;"")+--($U9&lt;&gt;""))</f>
        <v/>
      </c>
      <c r="W9" s="27">
        <f>IF(OR($A9="",$B9="",$C9&lt;&gt;"Sim"),"",_xlfn.TEXTJOIN(" | ",TRUE,IF($AP9&lt;&gt;"Regra válida","Regra do canal inválida",""),IF(COUNTIF('Catálogo fonte'!$A$5:$A$104,$A9)&gt;1,"SKU duplicado",""),IF($AO9&lt;&gt;"Sim","Produto inativo",""),IF($AB9&lt;&gt;"Sim","Canal inativo",""),IF($G9="","Título ausente",""),IF(AND($G9&lt;&gt;"",$AL9&lt;&gt;"",LEN($G9)&gt;$AL9),"Título excede o limite",""),IF(AND($AC9="Sim",$H9=""),"Categoria ausente",""),IF(AND($AK9&gt;0,LEN($I9)&lt;$AK9),"Descrição abaixo do mínimo",""),IF(AND($AE9="Sim",$J9=""),"Marca ausente",""),IF(OR($K9="",NOT(ISNUMBER($K9)),$K9&lt;=0),"Preço inválido",""),IF(AND(ISNUMBER($K9),$AM9&lt;&gt;"",$K9&lt;$AM9),"Preço abaixo do mínimo",""),IF(AND(ISNUMBER($K9),$AN9&lt;&gt;"",$K9&gt;$AN9),"Preço acima do máximo",""),IF(AND($AD9="Sim",$L9=""),"GTIN ausente",""),IF(AND($L9&lt;&gt;"",NOT(IFERROR(AND(LEN($L9)=13,ISNUMBER(VALUE($L9))),FALSE))),"GTIN inválido",""),IF(AND($AF9="Sim",$M9=""),"Cor ausente",""),IF(AND($AG9="Sim",$N9=""),"Tamanho/modelo ausente",""),IF(AND($AH9="Sim",OR(NOT(ISNUMBER($O9)),$O9&lt;=0)),"Peso ausente ou inválido",""),IF(AND($AI9="Sim",OR(NOT(ISNUMBER($P9)),$P9&lt;=0,NOT(ISNUMBER($Q9)),$Q9&lt;=0,NOT(ISNUMBER($R9)),$R9&lt;=0)),"Dimensões ausentes ou inválidas",""),IF($V9&lt;$AJ9,"Mídias abaixo do mínimo","")))</f>
        <v/>
      </c>
      <c r="X9" s="28">
        <f>IF(OR($A9="",$B9=""),"",IF($C9&lt;&gt;"Sim","Não selecionado",IF($W9="","Pronto para publicar","Bloqueado")))</f>
        <v/>
      </c>
      <c r="Y9" s="21" t="n"/>
      <c r="Z9" s="27">
        <f>IF(OR($A9="",$B9=""),"",IF($C9&lt;&gt;"Sim","Fora do feed",IF($X9="Bloqueado","Bloqueado",IF($Y9="Publicar","Liberado para feed",IF($Y9="Manter rascunho","Mantido em rascunho","Aguardando decisão")))))</f>
        <v/>
      </c>
      <c r="AA9" s="27">
        <f>IF(OR($A9="",$B9=""),"",$A9&amp;"|"&amp;$B9)</f>
        <v/>
      </c>
      <c r="AB9" s="28">
        <f>IF($B9="","",IFERROR(INDEX('Regras por canal'!$B$5:$B$9,MATCH($B9,'Regras por canal'!$A$5:$A$9,0)),""))</f>
        <v/>
      </c>
      <c r="AC9" s="28">
        <f>IF($B9="","",IFERROR(INDEX('Regras por canal'!$C$5:$C$9,MATCH($B9,'Regras por canal'!$A$5:$A$9,0)),""))</f>
        <v/>
      </c>
      <c r="AD9" s="28">
        <f>IF($B9="","",IFERROR(INDEX('Regras por canal'!$D$5:$D$9,MATCH($B9,'Regras por canal'!$A$5:$A$9,0)),""))</f>
        <v/>
      </c>
      <c r="AE9" s="28">
        <f>IF($B9="","",IFERROR(INDEX('Regras por canal'!$E$5:$E$9,MATCH($B9,'Regras por canal'!$A$5:$A$9,0)),""))</f>
        <v/>
      </c>
      <c r="AF9" s="28">
        <f>IF($B9="","",IFERROR(INDEX('Regras por canal'!$F$5:$F$9,MATCH($B9,'Regras por canal'!$A$5:$A$9,0)),""))</f>
        <v/>
      </c>
      <c r="AG9" s="28">
        <f>IF($B9="","",IFERROR(INDEX('Regras por canal'!$G$5:$G$9,MATCH($B9,'Regras por canal'!$A$5:$A$9,0)),""))</f>
        <v/>
      </c>
      <c r="AH9" s="28">
        <f>IF($B9="","",IFERROR(INDEX('Regras por canal'!$H$5:$H$9,MATCH($B9,'Regras por canal'!$A$5:$A$9,0)),""))</f>
        <v/>
      </c>
      <c r="AI9" s="28">
        <f>IF($B9="","",IFERROR(INDEX('Regras por canal'!$I$5:$I$9,MATCH($B9,'Regras por canal'!$A$5:$A$9,0)),""))</f>
        <v/>
      </c>
      <c r="AJ9" s="28">
        <f>IF($B9="","",IFERROR(INDEX('Regras por canal'!$J$5:$J$9,MATCH($B9,'Regras por canal'!$A$5:$A$9,0)),""))</f>
        <v/>
      </c>
      <c r="AK9" s="28">
        <f>IF($B9="","",IFERROR(INDEX('Regras por canal'!$K$5:$K$9,MATCH($B9,'Regras por canal'!$A$5:$A$9,0)),""))</f>
        <v/>
      </c>
      <c r="AL9" s="28">
        <f>IF($B9="","",IFERROR(INDEX('Regras por canal'!$L$5:$L$9,MATCH($B9,'Regras por canal'!$A$5:$A$9,0)),""))</f>
        <v/>
      </c>
      <c r="AM9" s="28">
        <f>IF($B9="","",IFERROR(INDEX('Regras por canal'!$M$5:$M$9,MATCH($B9,'Regras por canal'!$A$5:$A$9,0)),""))</f>
        <v/>
      </c>
      <c r="AN9" s="28">
        <f>IF($B9="","",IFERROR(INDEX('Regras por canal'!$N$5:$N$9,MATCH($B9,'Regras por canal'!$A$5:$A$9,0)),""))</f>
        <v/>
      </c>
      <c r="AO9" s="28">
        <f>IF($A9="","",IFERROR(INDEX('Catálogo fonte'!$Q$5:$Q$104,MATCH($A9,'Catálogo fonte'!$A$5:$A$104,0)),""))</f>
        <v/>
      </c>
      <c r="AP9" s="28">
        <f>IF($B9="","",IFERROR(INDEX('Regras por canal'!$Q$5:$Q$9,MATCH($B9,'Regras por canal'!$A$5:$A$9,0)),""))</f>
        <v/>
      </c>
    </row>
    <row r="10" ht="38" customHeight="1">
      <c r="A10" s="28">
        <f>IF(OR(INDEX('Catálogo fonte'!$A$5:$A$104,INT((ROW()-5)/5)+1)="",INDEX('Regras por canal'!$A$5:$A$9,MOD(ROW()-5,5)+1)=""),"",INDEX('Catálogo fonte'!$A$5:$A$104,INT((ROW()-5)/5)+1))</f>
        <v/>
      </c>
      <c r="B10" s="27">
        <f>IF($A10="","",INDEX('Regras por canal'!$A$5:$A$9,MOD(ROW()-5,5)+1))</f>
        <v/>
      </c>
      <c r="C10" s="21" t="inlineStr">
        <is>
          <t>Sim</t>
        </is>
      </c>
      <c r="D10" s="32" t="n"/>
      <c r="E10" s="32" t="n"/>
      <c r="F10" s="53" t="n"/>
      <c r="G10" s="27">
        <f>IF(OR($A10="",$B10=""),"",IF($D10&lt;&gt;"",$D10,IFERROR(INDEX('Catálogo fonte'!$B$5:$B$104,MATCH($A10,'Catálogo fonte'!$A$5:$A$104,0)),"")))</f>
        <v/>
      </c>
      <c r="H10" s="27">
        <f>IF(OR($A10="",$B10=""),"",IF($E10&lt;&gt;"",$E10,IFERROR(INDEX('Catálogo fonte'!$C$5:$C$104,MATCH($A10,'Catálogo fonte'!$A$5:$A$104,0)),"")))</f>
        <v/>
      </c>
      <c r="I10" s="27">
        <f>IF(OR($A10="",$B10=""),"",IFERROR(INDEX('Catálogo fonte'!$E$5:$E$104,MATCH($A10,'Catálogo fonte'!$A$5:$A$104,0)),""))</f>
        <v/>
      </c>
      <c r="J10" s="28">
        <f>IF(OR($A10="",$B10=""),"",IFERROR(INDEX('Catálogo fonte'!$D$5:$D$104,MATCH($A10,'Catálogo fonte'!$A$5:$A$104,0)),""))</f>
        <v/>
      </c>
      <c r="K10" s="54">
        <f>IF(OR($A10="",$B10=""),"",IF($F10&lt;&gt;"",$F10,IFERROR(INDEX('Catálogo fonte'!$F$5:$F$104,MATCH($A10,'Catálogo fonte'!$A$5:$A$104,0)),"")))</f>
        <v/>
      </c>
      <c r="L10" s="35">
        <f>IF(OR($A10="",$B10=""),"",IFERROR(INDEX('Catálogo fonte'!$G$5:$G$104,MATCH($A10,'Catálogo fonte'!$A$5:$A$104,0)),""))</f>
        <v/>
      </c>
      <c r="M10" s="28">
        <f>IF(OR($A10="",$B10=""),"",IFERROR(INDEX('Catálogo fonte'!$H$5:$H$104,MATCH($A10,'Catálogo fonte'!$A$5:$A$104,0)),""))</f>
        <v/>
      </c>
      <c r="N10" s="28">
        <f>IF(OR($A10="",$B10=""),"",IFERROR(INDEX('Catálogo fonte'!$I$5:$I$104,MATCH($A10,'Catálogo fonte'!$A$5:$A$104,0)),""))</f>
        <v/>
      </c>
      <c r="O10" s="55">
        <f>IF(OR($A10="",$B10=""),"",IFERROR(INDEX('Catálogo fonte'!$J$5:$J$104,MATCH($A10,'Catálogo fonte'!$A$5:$A$104,0)),""))</f>
        <v/>
      </c>
      <c r="P10" s="56">
        <f>IF(OR($A10="",$B10=""),"",IFERROR(INDEX('Catálogo fonte'!$K$5:$K$104,MATCH($A10,'Catálogo fonte'!$A$5:$A$104,0)),""))</f>
        <v/>
      </c>
      <c r="Q10" s="56">
        <f>IF(OR($A10="",$B10=""),"",IFERROR(INDEX('Catálogo fonte'!$L$5:$L$104,MATCH($A10,'Catálogo fonte'!$A$5:$A$104,0)),""))</f>
        <v/>
      </c>
      <c r="R10" s="56">
        <f>IF(OR($A10="",$B10=""),"",IFERROR(INDEX('Catálogo fonte'!$M$5:$M$104,MATCH($A10,'Catálogo fonte'!$A$5:$A$104,0)),""))</f>
        <v/>
      </c>
      <c r="S10" s="28">
        <f>IF(OR($A10="",$B10=""),"",IFERROR(INDEX('Catálogo fonte'!$N$5:$N$104,MATCH($A10,'Catálogo fonte'!$A$5:$A$104,0)),""))</f>
        <v/>
      </c>
      <c r="T10" s="28">
        <f>IF(OR($A10="",$B10=""),"",IFERROR(INDEX('Catálogo fonte'!$O$5:$O$104,MATCH($A10,'Catálogo fonte'!$A$5:$A$104,0)),""))</f>
        <v/>
      </c>
      <c r="U10" s="28">
        <f>IF(OR($A10="",$B10=""),"",IFERROR(INDEX('Catálogo fonte'!$P$5:$P$104,MATCH($A10,'Catálogo fonte'!$A$5:$A$104,0)),""))</f>
        <v/>
      </c>
      <c r="V10" s="28">
        <f>IF(OR($A10="",$B10=""),"",--($S10&lt;&gt;"")+--($T10&lt;&gt;"")+--($U10&lt;&gt;""))</f>
        <v/>
      </c>
      <c r="W10" s="27">
        <f>IF(OR($A10="",$B10="",$C10&lt;&gt;"Sim"),"",_xlfn.TEXTJOIN(" | ",TRUE,IF($AP10&lt;&gt;"Regra válida","Regra do canal inválida",""),IF(COUNTIF('Catálogo fonte'!$A$5:$A$104,$A10)&gt;1,"SKU duplicado",""),IF($AO10&lt;&gt;"Sim","Produto inativo",""),IF($AB10&lt;&gt;"Sim","Canal inativo",""),IF($G10="","Título ausente",""),IF(AND($G10&lt;&gt;"",$AL10&lt;&gt;"",LEN($G10)&gt;$AL10),"Título excede o limite",""),IF(AND($AC10="Sim",$H10=""),"Categoria ausente",""),IF(AND($AK10&gt;0,LEN($I10)&lt;$AK10),"Descrição abaixo do mínimo",""),IF(AND($AE10="Sim",$J10=""),"Marca ausente",""),IF(OR($K10="",NOT(ISNUMBER($K10)),$K10&lt;=0),"Preço inválido",""),IF(AND(ISNUMBER($K10),$AM10&lt;&gt;"",$K10&lt;$AM10),"Preço abaixo do mínimo",""),IF(AND(ISNUMBER($K10),$AN10&lt;&gt;"",$K10&gt;$AN10),"Preço acima do máximo",""),IF(AND($AD10="Sim",$L10=""),"GTIN ausente",""),IF(AND($L10&lt;&gt;"",NOT(IFERROR(AND(LEN($L10)=13,ISNUMBER(VALUE($L10))),FALSE))),"GTIN inválido",""),IF(AND($AF10="Sim",$M10=""),"Cor ausente",""),IF(AND($AG10="Sim",$N10=""),"Tamanho/modelo ausente",""),IF(AND($AH10="Sim",OR(NOT(ISNUMBER($O10)),$O10&lt;=0)),"Peso ausente ou inválido",""),IF(AND($AI10="Sim",OR(NOT(ISNUMBER($P10)),$P10&lt;=0,NOT(ISNUMBER($Q10)),$Q10&lt;=0,NOT(ISNUMBER($R10)),$R10&lt;=0)),"Dimensões ausentes ou inválidas",""),IF($V10&lt;$AJ10,"Mídias abaixo do mínimo","")))</f>
        <v/>
      </c>
      <c r="X10" s="28">
        <f>IF(OR($A10="",$B10=""),"",IF($C10&lt;&gt;"Sim","Não selecionado",IF($W10="","Pronto para publicar","Bloqueado")))</f>
        <v/>
      </c>
      <c r="Y10" s="21" t="inlineStr">
        <is>
          <t>Publicar</t>
        </is>
      </c>
      <c r="Z10" s="27">
        <f>IF(OR($A10="",$B10=""),"",IF($C10&lt;&gt;"Sim","Fora do feed",IF($X10="Bloqueado","Bloqueado",IF($Y10="Publicar","Liberado para feed",IF($Y10="Manter rascunho","Mantido em rascunho","Aguardando decisão")))))</f>
        <v/>
      </c>
      <c r="AA10" s="27">
        <f>IF(OR($A10="",$B10=""),"",$A10&amp;"|"&amp;$B10)</f>
        <v/>
      </c>
      <c r="AB10" s="28">
        <f>IF($B10="","",IFERROR(INDEX('Regras por canal'!$B$5:$B$9,MATCH($B10,'Regras por canal'!$A$5:$A$9,0)),""))</f>
        <v/>
      </c>
      <c r="AC10" s="28">
        <f>IF($B10="","",IFERROR(INDEX('Regras por canal'!$C$5:$C$9,MATCH($B10,'Regras por canal'!$A$5:$A$9,0)),""))</f>
        <v/>
      </c>
      <c r="AD10" s="28">
        <f>IF($B10="","",IFERROR(INDEX('Regras por canal'!$D$5:$D$9,MATCH($B10,'Regras por canal'!$A$5:$A$9,0)),""))</f>
        <v/>
      </c>
      <c r="AE10" s="28">
        <f>IF($B10="","",IFERROR(INDEX('Regras por canal'!$E$5:$E$9,MATCH($B10,'Regras por canal'!$A$5:$A$9,0)),""))</f>
        <v/>
      </c>
      <c r="AF10" s="28">
        <f>IF($B10="","",IFERROR(INDEX('Regras por canal'!$F$5:$F$9,MATCH($B10,'Regras por canal'!$A$5:$A$9,0)),""))</f>
        <v/>
      </c>
      <c r="AG10" s="28">
        <f>IF($B10="","",IFERROR(INDEX('Regras por canal'!$G$5:$G$9,MATCH($B10,'Regras por canal'!$A$5:$A$9,0)),""))</f>
        <v/>
      </c>
      <c r="AH10" s="28">
        <f>IF($B10="","",IFERROR(INDEX('Regras por canal'!$H$5:$H$9,MATCH($B10,'Regras por canal'!$A$5:$A$9,0)),""))</f>
        <v/>
      </c>
      <c r="AI10" s="28">
        <f>IF($B10="","",IFERROR(INDEX('Regras por canal'!$I$5:$I$9,MATCH($B10,'Regras por canal'!$A$5:$A$9,0)),""))</f>
        <v/>
      </c>
      <c r="AJ10" s="28">
        <f>IF($B10="","",IFERROR(INDEX('Regras por canal'!$J$5:$J$9,MATCH($B10,'Regras por canal'!$A$5:$A$9,0)),""))</f>
        <v/>
      </c>
      <c r="AK10" s="28">
        <f>IF($B10="","",IFERROR(INDEX('Regras por canal'!$K$5:$K$9,MATCH($B10,'Regras por canal'!$A$5:$A$9,0)),""))</f>
        <v/>
      </c>
      <c r="AL10" s="28">
        <f>IF($B10="","",IFERROR(INDEX('Regras por canal'!$L$5:$L$9,MATCH($B10,'Regras por canal'!$A$5:$A$9,0)),""))</f>
        <v/>
      </c>
      <c r="AM10" s="28">
        <f>IF($B10="","",IFERROR(INDEX('Regras por canal'!$M$5:$M$9,MATCH($B10,'Regras por canal'!$A$5:$A$9,0)),""))</f>
        <v/>
      </c>
      <c r="AN10" s="28">
        <f>IF($B10="","",IFERROR(INDEX('Regras por canal'!$N$5:$N$9,MATCH($B10,'Regras por canal'!$A$5:$A$9,0)),""))</f>
        <v/>
      </c>
      <c r="AO10" s="28">
        <f>IF($A10="","",IFERROR(INDEX('Catálogo fonte'!$Q$5:$Q$104,MATCH($A10,'Catálogo fonte'!$A$5:$A$104,0)),""))</f>
        <v/>
      </c>
      <c r="AP10" s="28">
        <f>IF($B10="","",IFERROR(INDEX('Regras por canal'!$Q$5:$Q$9,MATCH($B10,'Regras por canal'!$A$5:$A$9,0)),""))</f>
        <v/>
      </c>
    </row>
    <row r="11" ht="38" customHeight="1">
      <c r="A11" s="28">
        <f>IF(OR(INDEX('Catálogo fonte'!$A$5:$A$104,INT((ROW()-5)/5)+1)="",INDEX('Regras por canal'!$A$5:$A$9,MOD(ROW()-5,5)+1)=""),"",INDEX('Catálogo fonte'!$A$5:$A$104,INT((ROW()-5)/5)+1))</f>
        <v/>
      </c>
      <c r="B11" s="27">
        <f>IF($A11="","",INDEX('Regras por canal'!$A$5:$A$9,MOD(ROW()-5,5)+1))</f>
        <v/>
      </c>
      <c r="C11" s="21" t="inlineStr">
        <is>
          <t>Sim</t>
        </is>
      </c>
      <c r="D11" s="32" t="n"/>
      <c r="E11" s="32" t="n"/>
      <c r="F11" s="53" t="n"/>
      <c r="G11" s="27">
        <f>IF(OR($A11="",$B11=""),"",IF($D11&lt;&gt;"",$D11,IFERROR(INDEX('Catálogo fonte'!$B$5:$B$104,MATCH($A11,'Catálogo fonte'!$A$5:$A$104,0)),"")))</f>
        <v/>
      </c>
      <c r="H11" s="27">
        <f>IF(OR($A11="",$B11=""),"",IF($E11&lt;&gt;"",$E11,IFERROR(INDEX('Catálogo fonte'!$C$5:$C$104,MATCH($A11,'Catálogo fonte'!$A$5:$A$104,0)),"")))</f>
        <v/>
      </c>
      <c r="I11" s="27">
        <f>IF(OR($A11="",$B11=""),"",IFERROR(INDEX('Catálogo fonte'!$E$5:$E$104,MATCH($A11,'Catálogo fonte'!$A$5:$A$104,0)),""))</f>
        <v/>
      </c>
      <c r="J11" s="28">
        <f>IF(OR($A11="",$B11=""),"",IFERROR(INDEX('Catálogo fonte'!$D$5:$D$104,MATCH($A11,'Catálogo fonte'!$A$5:$A$104,0)),""))</f>
        <v/>
      </c>
      <c r="K11" s="54">
        <f>IF(OR($A11="",$B11=""),"",IF($F11&lt;&gt;"",$F11,IFERROR(INDEX('Catálogo fonte'!$F$5:$F$104,MATCH($A11,'Catálogo fonte'!$A$5:$A$104,0)),"")))</f>
        <v/>
      </c>
      <c r="L11" s="35">
        <f>IF(OR($A11="",$B11=""),"",IFERROR(INDEX('Catálogo fonte'!$G$5:$G$104,MATCH($A11,'Catálogo fonte'!$A$5:$A$104,0)),""))</f>
        <v/>
      </c>
      <c r="M11" s="28">
        <f>IF(OR($A11="",$B11=""),"",IFERROR(INDEX('Catálogo fonte'!$H$5:$H$104,MATCH($A11,'Catálogo fonte'!$A$5:$A$104,0)),""))</f>
        <v/>
      </c>
      <c r="N11" s="28">
        <f>IF(OR($A11="",$B11=""),"",IFERROR(INDEX('Catálogo fonte'!$I$5:$I$104,MATCH($A11,'Catálogo fonte'!$A$5:$A$104,0)),""))</f>
        <v/>
      </c>
      <c r="O11" s="55">
        <f>IF(OR($A11="",$B11=""),"",IFERROR(INDEX('Catálogo fonte'!$J$5:$J$104,MATCH($A11,'Catálogo fonte'!$A$5:$A$104,0)),""))</f>
        <v/>
      </c>
      <c r="P11" s="56">
        <f>IF(OR($A11="",$B11=""),"",IFERROR(INDEX('Catálogo fonte'!$K$5:$K$104,MATCH($A11,'Catálogo fonte'!$A$5:$A$104,0)),""))</f>
        <v/>
      </c>
      <c r="Q11" s="56">
        <f>IF(OR($A11="",$B11=""),"",IFERROR(INDEX('Catálogo fonte'!$L$5:$L$104,MATCH($A11,'Catálogo fonte'!$A$5:$A$104,0)),""))</f>
        <v/>
      </c>
      <c r="R11" s="56">
        <f>IF(OR($A11="",$B11=""),"",IFERROR(INDEX('Catálogo fonte'!$M$5:$M$104,MATCH($A11,'Catálogo fonte'!$A$5:$A$104,0)),""))</f>
        <v/>
      </c>
      <c r="S11" s="28">
        <f>IF(OR($A11="",$B11=""),"",IFERROR(INDEX('Catálogo fonte'!$N$5:$N$104,MATCH($A11,'Catálogo fonte'!$A$5:$A$104,0)),""))</f>
        <v/>
      </c>
      <c r="T11" s="28">
        <f>IF(OR($A11="",$B11=""),"",IFERROR(INDEX('Catálogo fonte'!$O$5:$O$104,MATCH($A11,'Catálogo fonte'!$A$5:$A$104,0)),""))</f>
        <v/>
      </c>
      <c r="U11" s="28">
        <f>IF(OR($A11="",$B11=""),"",IFERROR(INDEX('Catálogo fonte'!$P$5:$P$104,MATCH($A11,'Catálogo fonte'!$A$5:$A$104,0)),""))</f>
        <v/>
      </c>
      <c r="V11" s="28">
        <f>IF(OR($A11="",$B11=""),"",--($S11&lt;&gt;"")+--($T11&lt;&gt;"")+--($U11&lt;&gt;""))</f>
        <v/>
      </c>
      <c r="W11" s="27">
        <f>IF(OR($A11="",$B11="",$C11&lt;&gt;"Sim"),"",_xlfn.TEXTJOIN(" | ",TRUE,IF($AP11&lt;&gt;"Regra válida","Regra do canal inválida",""),IF(COUNTIF('Catálogo fonte'!$A$5:$A$104,$A11)&gt;1,"SKU duplicado",""),IF($AO11&lt;&gt;"Sim","Produto inativo",""),IF($AB11&lt;&gt;"Sim","Canal inativo",""),IF($G11="","Título ausente",""),IF(AND($G11&lt;&gt;"",$AL11&lt;&gt;"",LEN($G11)&gt;$AL11),"Título excede o limite",""),IF(AND($AC11="Sim",$H11=""),"Categoria ausente",""),IF(AND($AK11&gt;0,LEN($I11)&lt;$AK11),"Descrição abaixo do mínimo",""),IF(AND($AE11="Sim",$J11=""),"Marca ausente",""),IF(OR($K11="",NOT(ISNUMBER($K11)),$K11&lt;=0),"Preço inválido",""),IF(AND(ISNUMBER($K11),$AM11&lt;&gt;"",$K11&lt;$AM11),"Preço abaixo do mínimo",""),IF(AND(ISNUMBER($K11),$AN11&lt;&gt;"",$K11&gt;$AN11),"Preço acima do máximo",""),IF(AND($AD11="Sim",$L11=""),"GTIN ausente",""),IF(AND($L11&lt;&gt;"",NOT(IFERROR(AND(LEN($L11)=13,ISNUMBER(VALUE($L11))),FALSE))),"GTIN inválido",""),IF(AND($AF11="Sim",$M11=""),"Cor ausente",""),IF(AND($AG11="Sim",$N11=""),"Tamanho/modelo ausente",""),IF(AND($AH11="Sim",OR(NOT(ISNUMBER($O11)),$O11&lt;=0)),"Peso ausente ou inválido",""),IF(AND($AI11="Sim",OR(NOT(ISNUMBER($P11)),$P11&lt;=0,NOT(ISNUMBER($Q11)),$Q11&lt;=0,NOT(ISNUMBER($R11)),$R11&lt;=0)),"Dimensões ausentes ou inválidas",""),IF($V11&lt;$AJ11,"Mídias abaixo do mínimo","")))</f>
        <v/>
      </c>
      <c r="X11" s="28">
        <f>IF(OR($A11="",$B11=""),"",IF($C11&lt;&gt;"Sim","Não selecionado",IF($W11="","Pronto para publicar","Bloqueado")))</f>
        <v/>
      </c>
      <c r="Y11" s="21" t="inlineStr">
        <is>
          <t>Publicar</t>
        </is>
      </c>
      <c r="Z11" s="27">
        <f>IF(OR($A11="",$B11=""),"",IF($C11&lt;&gt;"Sim","Fora do feed",IF($X11="Bloqueado","Bloqueado",IF($Y11="Publicar","Liberado para feed",IF($Y11="Manter rascunho","Mantido em rascunho","Aguardando decisão")))))</f>
        <v/>
      </c>
      <c r="AA11" s="27">
        <f>IF(OR($A11="",$B11=""),"",$A11&amp;"|"&amp;$B11)</f>
        <v/>
      </c>
      <c r="AB11" s="28">
        <f>IF($B11="","",IFERROR(INDEX('Regras por canal'!$B$5:$B$9,MATCH($B11,'Regras por canal'!$A$5:$A$9,0)),""))</f>
        <v/>
      </c>
      <c r="AC11" s="28">
        <f>IF($B11="","",IFERROR(INDEX('Regras por canal'!$C$5:$C$9,MATCH($B11,'Regras por canal'!$A$5:$A$9,0)),""))</f>
        <v/>
      </c>
      <c r="AD11" s="28">
        <f>IF($B11="","",IFERROR(INDEX('Regras por canal'!$D$5:$D$9,MATCH($B11,'Regras por canal'!$A$5:$A$9,0)),""))</f>
        <v/>
      </c>
      <c r="AE11" s="28">
        <f>IF($B11="","",IFERROR(INDEX('Regras por canal'!$E$5:$E$9,MATCH($B11,'Regras por canal'!$A$5:$A$9,0)),""))</f>
        <v/>
      </c>
      <c r="AF11" s="28">
        <f>IF($B11="","",IFERROR(INDEX('Regras por canal'!$F$5:$F$9,MATCH($B11,'Regras por canal'!$A$5:$A$9,0)),""))</f>
        <v/>
      </c>
      <c r="AG11" s="28">
        <f>IF($B11="","",IFERROR(INDEX('Regras por canal'!$G$5:$G$9,MATCH($B11,'Regras por canal'!$A$5:$A$9,0)),""))</f>
        <v/>
      </c>
      <c r="AH11" s="28">
        <f>IF($B11="","",IFERROR(INDEX('Regras por canal'!$H$5:$H$9,MATCH($B11,'Regras por canal'!$A$5:$A$9,0)),""))</f>
        <v/>
      </c>
      <c r="AI11" s="28">
        <f>IF($B11="","",IFERROR(INDEX('Regras por canal'!$I$5:$I$9,MATCH($B11,'Regras por canal'!$A$5:$A$9,0)),""))</f>
        <v/>
      </c>
      <c r="AJ11" s="28">
        <f>IF($B11="","",IFERROR(INDEX('Regras por canal'!$J$5:$J$9,MATCH($B11,'Regras por canal'!$A$5:$A$9,0)),""))</f>
        <v/>
      </c>
      <c r="AK11" s="28">
        <f>IF($B11="","",IFERROR(INDEX('Regras por canal'!$K$5:$K$9,MATCH($B11,'Regras por canal'!$A$5:$A$9,0)),""))</f>
        <v/>
      </c>
      <c r="AL11" s="28">
        <f>IF($B11="","",IFERROR(INDEX('Regras por canal'!$L$5:$L$9,MATCH($B11,'Regras por canal'!$A$5:$A$9,0)),""))</f>
        <v/>
      </c>
      <c r="AM11" s="28">
        <f>IF($B11="","",IFERROR(INDEX('Regras por canal'!$M$5:$M$9,MATCH($B11,'Regras por canal'!$A$5:$A$9,0)),""))</f>
        <v/>
      </c>
      <c r="AN11" s="28">
        <f>IF($B11="","",IFERROR(INDEX('Regras por canal'!$N$5:$N$9,MATCH($B11,'Regras por canal'!$A$5:$A$9,0)),""))</f>
        <v/>
      </c>
      <c r="AO11" s="28">
        <f>IF($A11="","",IFERROR(INDEX('Catálogo fonte'!$Q$5:$Q$104,MATCH($A11,'Catálogo fonte'!$A$5:$A$104,0)),""))</f>
        <v/>
      </c>
      <c r="AP11" s="28">
        <f>IF($B11="","",IFERROR(INDEX('Regras por canal'!$Q$5:$Q$9,MATCH($B11,'Regras por canal'!$A$5:$A$9,0)),""))</f>
        <v/>
      </c>
    </row>
    <row r="12" ht="38" customHeight="1">
      <c r="A12" s="28">
        <f>IF(OR(INDEX('Catálogo fonte'!$A$5:$A$104,INT((ROW()-5)/5)+1)="",INDEX('Regras por canal'!$A$5:$A$9,MOD(ROW()-5,5)+1)=""),"",INDEX('Catálogo fonte'!$A$5:$A$104,INT((ROW()-5)/5)+1))</f>
        <v/>
      </c>
      <c r="B12" s="27">
        <f>IF($A12="","",INDEX('Regras por canal'!$A$5:$A$9,MOD(ROW()-5,5)+1))</f>
        <v/>
      </c>
      <c r="C12" s="21" t="inlineStr">
        <is>
          <t>Sim</t>
        </is>
      </c>
      <c r="D12" s="32" t="n"/>
      <c r="E12" s="32" t="n"/>
      <c r="F12" s="53" t="n"/>
      <c r="G12" s="27">
        <f>IF(OR($A12="",$B12=""),"",IF($D12&lt;&gt;"",$D12,IFERROR(INDEX('Catálogo fonte'!$B$5:$B$104,MATCH($A12,'Catálogo fonte'!$A$5:$A$104,0)),"")))</f>
        <v/>
      </c>
      <c r="H12" s="27">
        <f>IF(OR($A12="",$B12=""),"",IF($E12&lt;&gt;"",$E12,IFERROR(INDEX('Catálogo fonte'!$C$5:$C$104,MATCH($A12,'Catálogo fonte'!$A$5:$A$104,0)),"")))</f>
        <v/>
      </c>
      <c r="I12" s="27">
        <f>IF(OR($A12="",$B12=""),"",IFERROR(INDEX('Catálogo fonte'!$E$5:$E$104,MATCH($A12,'Catálogo fonte'!$A$5:$A$104,0)),""))</f>
        <v/>
      </c>
      <c r="J12" s="28">
        <f>IF(OR($A12="",$B12=""),"",IFERROR(INDEX('Catálogo fonte'!$D$5:$D$104,MATCH($A12,'Catálogo fonte'!$A$5:$A$104,0)),""))</f>
        <v/>
      </c>
      <c r="K12" s="54">
        <f>IF(OR($A12="",$B12=""),"",IF($F12&lt;&gt;"",$F12,IFERROR(INDEX('Catálogo fonte'!$F$5:$F$104,MATCH($A12,'Catálogo fonte'!$A$5:$A$104,0)),"")))</f>
        <v/>
      </c>
      <c r="L12" s="35">
        <f>IF(OR($A12="",$B12=""),"",IFERROR(INDEX('Catálogo fonte'!$G$5:$G$104,MATCH($A12,'Catálogo fonte'!$A$5:$A$104,0)),""))</f>
        <v/>
      </c>
      <c r="M12" s="28">
        <f>IF(OR($A12="",$B12=""),"",IFERROR(INDEX('Catálogo fonte'!$H$5:$H$104,MATCH($A12,'Catálogo fonte'!$A$5:$A$104,0)),""))</f>
        <v/>
      </c>
      <c r="N12" s="28">
        <f>IF(OR($A12="",$B12=""),"",IFERROR(INDEX('Catálogo fonte'!$I$5:$I$104,MATCH($A12,'Catálogo fonte'!$A$5:$A$104,0)),""))</f>
        <v/>
      </c>
      <c r="O12" s="55">
        <f>IF(OR($A12="",$B12=""),"",IFERROR(INDEX('Catálogo fonte'!$J$5:$J$104,MATCH($A12,'Catálogo fonte'!$A$5:$A$104,0)),""))</f>
        <v/>
      </c>
      <c r="P12" s="56">
        <f>IF(OR($A12="",$B12=""),"",IFERROR(INDEX('Catálogo fonte'!$K$5:$K$104,MATCH($A12,'Catálogo fonte'!$A$5:$A$104,0)),""))</f>
        <v/>
      </c>
      <c r="Q12" s="56">
        <f>IF(OR($A12="",$B12=""),"",IFERROR(INDEX('Catálogo fonte'!$L$5:$L$104,MATCH($A12,'Catálogo fonte'!$A$5:$A$104,0)),""))</f>
        <v/>
      </c>
      <c r="R12" s="56">
        <f>IF(OR($A12="",$B12=""),"",IFERROR(INDEX('Catálogo fonte'!$M$5:$M$104,MATCH($A12,'Catálogo fonte'!$A$5:$A$104,0)),""))</f>
        <v/>
      </c>
      <c r="S12" s="28">
        <f>IF(OR($A12="",$B12=""),"",IFERROR(INDEX('Catálogo fonte'!$N$5:$N$104,MATCH($A12,'Catálogo fonte'!$A$5:$A$104,0)),""))</f>
        <v/>
      </c>
      <c r="T12" s="28">
        <f>IF(OR($A12="",$B12=""),"",IFERROR(INDEX('Catálogo fonte'!$O$5:$O$104,MATCH($A12,'Catálogo fonte'!$A$5:$A$104,0)),""))</f>
        <v/>
      </c>
      <c r="U12" s="28">
        <f>IF(OR($A12="",$B12=""),"",IFERROR(INDEX('Catálogo fonte'!$P$5:$P$104,MATCH($A12,'Catálogo fonte'!$A$5:$A$104,0)),""))</f>
        <v/>
      </c>
      <c r="V12" s="28">
        <f>IF(OR($A12="",$B12=""),"",--($S12&lt;&gt;"")+--($T12&lt;&gt;"")+--($U12&lt;&gt;""))</f>
        <v/>
      </c>
      <c r="W12" s="27">
        <f>IF(OR($A12="",$B12="",$C12&lt;&gt;"Sim"),"",_xlfn.TEXTJOIN(" | ",TRUE,IF($AP12&lt;&gt;"Regra válida","Regra do canal inválida",""),IF(COUNTIF('Catálogo fonte'!$A$5:$A$104,$A12)&gt;1,"SKU duplicado",""),IF($AO12&lt;&gt;"Sim","Produto inativo",""),IF($AB12&lt;&gt;"Sim","Canal inativo",""),IF($G12="","Título ausente",""),IF(AND($G12&lt;&gt;"",$AL12&lt;&gt;"",LEN($G12)&gt;$AL12),"Título excede o limite",""),IF(AND($AC12="Sim",$H12=""),"Categoria ausente",""),IF(AND($AK12&gt;0,LEN($I12)&lt;$AK12),"Descrição abaixo do mínimo",""),IF(AND($AE12="Sim",$J12=""),"Marca ausente",""),IF(OR($K12="",NOT(ISNUMBER($K12)),$K12&lt;=0),"Preço inválido",""),IF(AND(ISNUMBER($K12),$AM12&lt;&gt;"",$K12&lt;$AM12),"Preço abaixo do mínimo",""),IF(AND(ISNUMBER($K12),$AN12&lt;&gt;"",$K12&gt;$AN12),"Preço acima do máximo",""),IF(AND($AD12="Sim",$L12=""),"GTIN ausente",""),IF(AND($L12&lt;&gt;"",NOT(IFERROR(AND(LEN($L12)=13,ISNUMBER(VALUE($L12))),FALSE))),"GTIN inválido",""),IF(AND($AF12="Sim",$M12=""),"Cor ausente",""),IF(AND($AG12="Sim",$N12=""),"Tamanho/modelo ausente",""),IF(AND($AH12="Sim",OR(NOT(ISNUMBER($O12)),$O12&lt;=0)),"Peso ausente ou inválido",""),IF(AND($AI12="Sim",OR(NOT(ISNUMBER($P12)),$P12&lt;=0,NOT(ISNUMBER($Q12)),$Q12&lt;=0,NOT(ISNUMBER($R12)),$R12&lt;=0)),"Dimensões ausentes ou inválidas",""),IF($V12&lt;$AJ12,"Mídias abaixo do mínimo","")))</f>
        <v/>
      </c>
      <c r="X12" s="28">
        <f>IF(OR($A12="",$B12=""),"",IF($C12&lt;&gt;"Sim","Não selecionado",IF($W12="","Pronto para publicar","Bloqueado")))</f>
        <v/>
      </c>
      <c r="Y12" s="21" t="inlineStr">
        <is>
          <t>Manter rascunho</t>
        </is>
      </c>
      <c r="Z12" s="27">
        <f>IF(OR($A12="",$B12=""),"",IF($C12&lt;&gt;"Sim","Fora do feed",IF($X12="Bloqueado","Bloqueado",IF($Y12="Publicar","Liberado para feed",IF($Y12="Manter rascunho","Mantido em rascunho","Aguardando decisão")))))</f>
        <v/>
      </c>
      <c r="AA12" s="27">
        <f>IF(OR($A12="",$B12=""),"",$A12&amp;"|"&amp;$B12)</f>
        <v/>
      </c>
      <c r="AB12" s="28">
        <f>IF($B12="","",IFERROR(INDEX('Regras por canal'!$B$5:$B$9,MATCH($B12,'Regras por canal'!$A$5:$A$9,0)),""))</f>
        <v/>
      </c>
      <c r="AC12" s="28">
        <f>IF($B12="","",IFERROR(INDEX('Regras por canal'!$C$5:$C$9,MATCH($B12,'Regras por canal'!$A$5:$A$9,0)),""))</f>
        <v/>
      </c>
      <c r="AD12" s="28">
        <f>IF($B12="","",IFERROR(INDEX('Regras por canal'!$D$5:$D$9,MATCH($B12,'Regras por canal'!$A$5:$A$9,0)),""))</f>
        <v/>
      </c>
      <c r="AE12" s="28">
        <f>IF($B12="","",IFERROR(INDEX('Regras por canal'!$E$5:$E$9,MATCH($B12,'Regras por canal'!$A$5:$A$9,0)),""))</f>
        <v/>
      </c>
      <c r="AF12" s="28">
        <f>IF($B12="","",IFERROR(INDEX('Regras por canal'!$F$5:$F$9,MATCH($B12,'Regras por canal'!$A$5:$A$9,0)),""))</f>
        <v/>
      </c>
      <c r="AG12" s="28">
        <f>IF($B12="","",IFERROR(INDEX('Regras por canal'!$G$5:$G$9,MATCH($B12,'Regras por canal'!$A$5:$A$9,0)),""))</f>
        <v/>
      </c>
      <c r="AH12" s="28">
        <f>IF($B12="","",IFERROR(INDEX('Regras por canal'!$H$5:$H$9,MATCH($B12,'Regras por canal'!$A$5:$A$9,0)),""))</f>
        <v/>
      </c>
      <c r="AI12" s="28">
        <f>IF($B12="","",IFERROR(INDEX('Regras por canal'!$I$5:$I$9,MATCH($B12,'Regras por canal'!$A$5:$A$9,0)),""))</f>
        <v/>
      </c>
      <c r="AJ12" s="28">
        <f>IF($B12="","",IFERROR(INDEX('Regras por canal'!$J$5:$J$9,MATCH($B12,'Regras por canal'!$A$5:$A$9,0)),""))</f>
        <v/>
      </c>
      <c r="AK12" s="28">
        <f>IF($B12="","",IFERROR(INDEX('Regras por canal'!$K$5:$K$9,MATCH($B12,'Regras por canal'!$A$5:$A$9,0)),""))</f>
        <v/>
      </c>
      <c r="AL12" s="28">
        <f>IF($B12="","",IFERROR(INDEX('Regras por canal'!$L$5:$L$9,MATCH($B12,'Regras por canal'!$A$5:$A$9,0)),""))</f>
        <v/>
      </c>
      <c r="AM12" s="28">
        <f>IF($B12="","",IFERROR(INDEX('Regras por canal'!$M$5:$M$9,MATCH($B12,'Regras por canal'!$A$5:$A$9,0)),""))</f>
        <v/>
      </c>
      <c r="AN12" s="28">
        <f>IF($B12="","",IFERROR(INDEX('Regras por canal'!$N$5:$N$9,MATCH($B12,'Regras por canal'!$A$5:$A$9,0)),""))</f>
        <v/>
      </c>
      <c r="AO12" s="28">
        <f>IF($A12="","",IFERROR(INDEX('Catálogo fonte'!$Q$5:$Q$104,MATCH($A12,'Catálogo fonte'!$A$5:$A$104,0)),""))</f>
        <v/>
      </c>
      <c r="AP12" s="28">
        <f>IF($B12="","",IFERROR(INDEX('Regras por canal'!$Q$5:$Q$9,MATCH($B12,'Regras por canal'!$A$5:$A$9,0)),""))</f>
        <v/>
      </c>
    </row>
    <row r="13" ht="38" customHeight="1">
      <c r="A13" s="28">
        <f>IF(OR(INDEX('Catálogo fonte'!$A$5:$A$104,INT((ROW()-5)/5)+1)="",INDEX('Regras por canal'!$A$5:$A$9,MOD(ROW()-5,5)+1)=""),"",INDEX('Catálogo fonte'!$A$5:$A$104,INT((ROW()-5)/5)+1))</f>
        <v/>
      </c>
      <c r="B13" s="27">
        <f>IF($A13="","",INDEX('Regras por canal'!$A$5:$A$9,MOD(ROW()-5,5)+1))</f>
        <v/>
      </c>
      <c r="C13" s="21" t="n"/>
      <c r="D13" s="32" t="n"/>
      <c r="E13" s="32" t="n"/>
      <c r="F13" s="53" t="n"/>
      <c r="G13" s="27">
        <f>IF(OR($A13="",$B13=""),"",IF($D13&lt;&gt;"",$D13,IFERROR(INDEX('Catálogo fonte'!$B$5:$B$104,MATCH($A13,'Catálogo fonte'!$A$5:$A$104,0)),"")))</f>
        <v/>
      </c>
      <c r="H13" s="27">
        <f>IF(OR($A13="",$B13=""),"",IF($E13&lt;&gt;"",$E13,IFERROR(INDEX('Catálogo fonte'!$C$5:$C$104,MATCH($A13,'Catálogo fonte'!$A$5:$A$104,0)),"")))</f>
        <v/>
      </c>
      <c r="I13" s="27">
        <f>IF(OR($A13="",$B13=""),"",IFERROR(INDEX('Catálogo fonte'!$E$5:$E$104,MATCH($A13,'Catálogo fonte'!$A$5:$A$104,0)),""))</f>
        <v/>
      </c>
      <c r="J13" s="28">
        <f>IF(OR($A13="",$B13=""),"",IFERROR(INDEX('Catálogo fonte'!$D$5:$D$104,MATCH($A13,'Catálogo fonte'!$A$5:$A$104,0)),""))</f>
        <v/>
      </c>
      <c r="K13" s="54">
        <f>IF(OR($A13="",$B13=""),"",IF($F13&lt;&gt;"",$F13,IFERROR(INDEX('Catálogo fonte'!$F$5:$F$104,MATCH($A13,'Catálogo fonte'!$A$5:$A$104,0)),"")))</f>
        <v/>
      </c>
      <c r="L13" s="35">
        <f>IF(OR($A13="",$B13=""),"",IFERROR(INDEX('Catálogo fonte'!$G$5:$G$104,MATCH($A13,'Catálogo fonte'!$A$5:$A$104,0)),""))</f>
        <v/>
      </c>
      <c r="M13" s="28">
        <f>IF(OR($A13="",$B13=""),"",IFERROR(INDEX('Catálogo fonte'!$H$5:$H$104,MATCH($A13,'Catálogo fonte'!$A$5:$A$104,0)),""))</f>
        <v/>
      </c>
      <c r="N13" s="28">
        <f>IF(OR($A13="",$B13=""),"",IFERROR(INDEX('Catálogo fonte'!$I$5:$I$104,MATCH($A13,'Catálogo fonte'!$A$5:$A$104,0)),""))</f>
        <v/>
      </c>
      <c r="O13" s="55">
        <f>IF(OR($A13="",$B13=""),"",IFERROR(INDEX('Catálogo fonte'!$J$5:$J$104,MATCH($A13,'Catálogo fonte'!$A$5:$A$104,0)),""))</f>
        <v/>
      </c>
      <c r="P13" s="56">
        <f>IF(OR($A13="",$B13=""),"",IFERROR(INDEX('Catálogo fonte'!$K$5:$K$104,MATCH($A13,'Catálogo fonte'!$A$5:$A$104,0)),""))</f>
        <v/>
      </c>
      <c r="Q13" s="56">
        <f>IF(OR($A13="",$B13=""),"",IFERROR(INDEX('Catálogo fonte'!$L$5:$L$104,MATCH($A13,'Catálogo fonte'!$A$5:$A$104,0)),""))</f>
        <v/>
      </c>
      <c r="R13" s="56">
        <f>IF(OR($A13="",$B13=""),"",IFERROR(INDEX('Catálogo fonte'!$M$5:$M$104,MATCH($A13,'Catálogo fonte'!$A$5:$A$104,0)),""))</f>
        <v/>
      </c>
      <c r="S13" s="28">
        <f>IF(OR($A13="",$B13=""),"",IFERROR(INDEX('Catálogo fonte'!$N$5:$N$104,MATCH($A13,'Catálogo fonte'!$A$5:$A$104,0)),""))</f>
        <v/>
      </c>
      <c r="T13" s="28">
        <f>IF(OR($A13="",$B13=""),"",IFERROR(INDEX('Catálogo fonte'!$O$5:$O$104,MATCH($A13,'Catálogo fonte'!$A$5:$A$104,0)),""))</f>
        <v/>
      </c>
      <c r="U13" s="28">
        <f>IF(OR($A13="",$B13=""),"",IFERROR(INDEX('Catálogo fonte'!$P$5:$P$104,MATCH($A13,'Catálogo fonte'!$A$5:$A$104,0)),""))</f>
        <v/>
      </c>
      <c r="V13" s="28">
        <f>IF(OR($A13="",$B13=""),"",--($S13&lt;&gt;"")+--($T13&lt;&gt;"")+--($U13&lt;&gt;""))</f>
        <v/>
      </c>
      <c r="W13" s="27">
        <f>IF(OR($A13="",$B13="",$C13&lt;&gt;"Sim"),"",_xlfn.TEXTJOIN(" | ",TRUE,IF($AP13&lt;&gt;"Regra válida","Regra do canal inválida",""),IF(COUNTIF('Catálogo fonte'!$A$5:$A$104,$A13)&gt;1,"SKU duplicado",""),IF($AO13&lt;&gt;"Sim","Produto inativo",""),IF($AB13&lt;&gt;"Sim","Canal inativo",""),IF($G13="","Título ausente",""),IF(AND($G13&lt;&gt;"",$AL13&lt;&gt;"",LEN($G13)&gt;$AL13),"Título excede o limite",""),IF(AND($AC13="Sim",$H13=""),"Categoria ausente",""),IF(AND($AK13&gt;0,LEN($I13)&lt;$AK13),"Descrição abaixo do mínimo",""),IF(AND($AE13="Sim",$J13=""),"Marca ausente",""),IF(OR($K13="",NOT(ISNUMBER($K13)),$K13&lt;=0),"Preço inválido",""),IF(AND(ISNUMBER($K13),$AM13&lt;&gt;"",$K13&lt;$AM13),"Preço abaixo do mínimo",""),IF(AND(ISNUMBER($K13),$AN13&lt;&gt;"",$K13&gt;$AN13),"Preço acima do máximo",""),IF(AND($AD13="Sim",$L13=""),"GTIN ausente",""),IF(AND($L13&lt;&gt;"",NOT(IFERROR(AND(LEN($L13)=13,ISNUMBER(VALUE($L13))),FALSE))),"GTIN inválido",""),IF(AND($AF13="Sim",$M13=""),"Cor ausente",""),IF(AND($AG13="Sim",$N13=""),"Tamanho/modelo ausente",""),IF(AND($AH13="Sim",OR(NOT(ISNUMBER($O13)),$O13&lt;=0)),"Peso ausente ou inválido",""),IF(AND($AI13="Sim",OR(NOT(ISNUMBER($P13)),$P13&lt;=0,NOT(ISNUMBER($Q13)),$Q13&lt;=0,NOT(ISNUMBER($R13)),$R13&lt;=0)),"Dimensões ausentes ou inválidas",""),IF($V13&lt;$AJ13,"Mídias abaixo do mínimo","")))</f>
        <v/>
      </c>
      <c r="X13" s="28">
        <f>IF(OR($A13="",$B13=""),"",IF($C13&lt;&gt;"Sim","Não selecionado",IF($W13="","Pronto para publicar","Bloqueado")))</f>
        <v/>
      </c>
      <c r="Y13" s="21" t="n"/>
      <c r="Z13" s="27">
        <f>IF(OR($A13="",$B13=""),"",IF($C13&lt;&gt;"Sim","Fora do feed",IF($X13="Bloqueado","Bloqueado",IF($Y13="Publicar","Liberado para feed",IF($Y13="Manter rascunho","Mantido em rascunho","Aguardando decisão")))))</f>
        <v/>
      </c>
      <c r="AA13" s="27">
        <f>IF(OR($A13="",$B13=""),"",$A13&amp;"|"&amp;$B13)</f>
        <v/>
      </c>
      <c r="AB13" s="28">
        <f>IF($B13="","",IFERROR(INDEX('Regras por canal'!$B$5:$B$9,MATCH($B13,'Regras por canal'!$A$5:$A$9,0)),""))</f>
        <v/>
      </c>
      <c r="AC13" s="28">
        <f>IF($B13="","",IFERROR(INDEX('Regras por canal'!$C$5:$C$9,MATCH($B13,'Regras por canal'!$A$5:$A$9,0)),""))</f>
        <v/>
      </c>
      <c r="AD13" s="28">
        <f>IF($B13="","",IFERROR(INDEX('Regras por canal'!$D$5:$D$9,MATCH($B13,'Regras por canal'!$A$5:$A$9,0)),""))</f>
        <v/>
      </c>
      <c r="AE13" s="28">
        <f>IF($B13="","",IFERROR(INDEX('Regras por canal'!$E$5:$E$9,MATCH($B13,'Regras por canal'!$A$5:$A$9,0)),""))</f>
        <v/>
      </c>
      <c r="AF13" s="28">
        <f>IF($B13="","",IFERROR(INDEX('Regras por canal'!$F$5:$F$9,MATCH($B13,'Regras por canal'!$A$5:$A$9,0)),""))</f>
        <v/>
      </c>
      <c r="AG13" s="28">
        <f>IF($B13="","",IFERROR(INDEX('Regras por canal'!$G$5:$G$9,MATCH($B13,'Regras por canal'!$A$5:$A$9,0)),""))</f>
        <v/>
      </c>
      <c r="AH13" s="28">
        <f>IF($B13="","",IFERROR(INDEX('Regras por canal'!$H$5:$H$9,MATCH($B13,'Regras por canal'!$A$5:$A$9,0)),""))</f>
        <v/>
      </c>
      <c r="AI13" s="28">
        <f>IF($B13="","",IFERROR(INDEX('Regras por canal'!$I$5:$I$9,MATCH($B13,'Regras por canal'!$A$5:$A$9,0)),""))</f>
        <v/>
      </c>
      <c r="AJ13" s="28">
        <f>IF($B13="","",IFERROR(INDEX('Regras por canal'!$J$5:$J$9,MATCH($B13,'Regras por canal'!$A$5:$A$9,0)),""))</f>
        <v/>
      </c>
      <c r="AK13" s="28">
        <f>IF($B13="","",IFERROR(INDEX('Regras por canal'!$K$5:$K$9,MATCH($B13,'Regras por canal'!$A$5:$A$9,0)),""))</f>
        <v/>
      </c>
      <c r="AL13" s="28">
        <f>IF($B13="","",IFERROR(INDEX('Regras por canal'!$L$5:$L$9,MATCH($B13,'Regras por canal'!$A$5:$A$9,0)),""))</f>
        <v/>
      </c>
      <c r="AM13" s="28">
        <f>IF($B13="","",IFERROR(INDEX('Regras por canal'!$M$5:$M$9,MATCH($B13,'Regras por canal'!$A$5:$A$9,0)),""))</f>
        <v/>
      </c>
      <c r="AN13" s="28">
        <f>IF($B13="","",IFERROR(INDEX('Regras por canal'!$N$5:$N$9,MATCH($B13,'Regras por canal'!$A$5:$A$9,0)),""))</f>
        <v/>
      </c>
      <c r="AO13" s="28">
        <f>IF($A13="","",IFERROR(INDEX('Catálogo fonte'!$Q$5:$Q$104,MATCH($A13,'Catálogo fonte'!$A$5:$A$104,0)),""))</f>
        <v/>
      </c>
      <c r="AP13" s="28">
        <f>IF($B13="","",IFERROR(INDEX('Regras por canal'!$Q$5:$Q$9,MATCH($B13,'Regras por canal'!$A$5:$A$9,0)),""))</f>
        <v/>
      </c>
    </row>
    <row r="14" ht="38" customHeight="1">
      <c r="A14" s="28">
        <f>IF(OR(INDEX('Catálogo fonte'!$A$5:$A$104,INT((ROW()-5)/5)+1)="",INDEX('Regras por canal'!$A$5:$A$9,MOD(ROW()-5,5)+1)=""),"",INDEX('Catálogo fonte'!$A$5:$A$104,INT((ROW()-5)/5)+1))</f>
        <v/>
      </c>
      <c r="B14" s="27">
        <f>IF($A14="","",INDEX('Regras por canal'!$A$5:$A$9,MOD(ROW()-5,5)+1))</f>
        <v/>
      </c>
      <c r="C14" s="21" t="n"/>
      <c r="D14" s="32" t="n"/>
      <c r="E14" s="32" t="n"/>
      <c r="F14" s="53" t="n"/>
      <c r="G14" s="27">
        <f>IF(OR($A14="",$B14=""),"",IF($D14&lt;&gt;"",$D14,IFERROR(INDEX('Catálogo fonte'!$B$5:$B$104,MATCH($A14,'Catálogo fonte'!$A$5:$A$104,0)),"")))</f>
        <v/>
      </c>
      <c r="H14" s="27">
        <f>IF(OR($A14="",$B14=""),"",IF($E14&lt;&gt;"",$E14,IFERROR(INDEX('Catálogo fonte'!$C$5:$C$104,MATCH($A14,'Catálogo fonte'!$A$5:$A$104,0)),"")))</f>
        <v/>
      </c>
      <c r="I14" s="27">
        <f>IF(OR($A14="",$B14=""),"",IFERROR(INDEX('Catálogo fonte'!$E$5:$E$104,MATCH($A14,'Catálogo fonte'!$A$5:$A$104,0)),""))</f>
        <v/>
      </c>
      <c r="J14" s="28">
        <f>IF(OR($A14="",$B14=""),"",IFERROR(INDEX('Catálogo fonte'!$D$5:$D$104,MATCH($A14,'Catálogo fonte'!$A$5:$A$104,0)),""))</f>
        <v/>
      </c>
      <c r="K14" s="54">
        <f>IF(OR($A14="",$B14=""),"",IF($F14&lt;&gt;"",$F14,IFERROR(INDEX('Catálogo fonte'!$F$5:$F$104,MATCH($A14,'Catálogo fonte'!$A$5:$A$104,0)),"")))</f>
        <v/>
      </c>
      <c r="L14" s="35">
        <f>IF(OR($A14="",$B14=""),"",IFERROR(INDEX('Catálogo fonte'!$G$5:$G$104,MATCH($A14,'Catálogo fonte'!$A$5:$A$104,0)),""))</f>
        <v/>
      </c>
      <c r="M14" s="28">
        <f>IF(OR($A14="",$B14=""),"",IFERROR(INDEX('Catálogo fonte'!$H$5:$H$104,MATCH($A14,'Catálogo fonte'!$A$5:$A$104,0)),""))</f>
        <v/>
      </c>
      <c r="N14" s="28">
        <f>IF(OR($A14="",$B14=""),"",IFERROR(INDEX('Catálogo fonte'!$I$5:$I$104,MATCH($A14,'Catálogo fonte'!$A$5:$A$104,0)),""))</f>
        <v/>
      </c>
      <c r="O14" s="55">
        <f>IF(OR($A14="",$B14=""),"",IFERROR(INDEX('Catálogo fonte'!$J$5:$J$104,MATCH($A14,'Catálogo fonte'!$A$5:$A$104,0)),""))</f>
        <v/>
      </c>
      <c r="P14" s="56">
        <f>IF(OR($A14="",$B14=""),"",IFERROR(INDEX('Catálogo fonte'!$K$5:$K$104,MATCH($A14,'Catálogo fonte'!$A$5:$A$104,0)),""))</f>
        <v/>
      </c>
      <c r="Q14" s="56">
        <f>IF(OR($A14="",$B14=""),"",IFERROR(INDEX('Catálogo fonte'!$L$5:$L$104,MATCH($A14,'Catálogo fonte'!$A$5:$A$104,0)),""))</f>
        <v/>
      </c>
      <c r="R14" s="56">
        <f>IF(OR($A14="",$B14=""),"",IFERROR(INDEX('Catálogo fonte'!$M$5:$M$104,MATCH($A14,'Catálogo fonte'!$A$5:$A$104,0)),""))</f>
        <v/>
      </c>
      <c r="S14" s="28">
        <f>IF(OR($A14="",$B14=""),"",IFERROR(INDEX('Catálogo fonte'!$N$5:$N$104,MATCH($A14,'Catálogo fonte'!$A$5:$A$104,0)),""))</f>
        <v/>
      </c>
      <c r="T14" s="28">
        <f>IF(OR($A14="",$B14=""),"",IFERROR(INDEX('Catálogo fonte'!$O$5:$O$104,MATCH($A14,'Catálogo fonte'!$A$5:$A$104,0)),""))</f>
        <v/>
      </c>
      <c r="U14" s="28">
        <f>IF(OR($A14="",$B14=""),"",IFERROR(INDEX('Catálogo fonte'!$P$5:$P$104,MATCH($A14,'Catálogo fonte'!$A$5:$A$104,0)),""))</f>
        <v/>
      </c>
      <c r="V14" s="28">
        <f>IF(OR($A14="",$B14=""),"",--($S14&lt;&gt;"")+--($T14&lt;&gt;"")+--($U14&lt;&gt;""))</f>
        <v/>
      </c>
      <c r="W14" s="27">
        <f>IF(OR($A14="",$B14="",$C14&lt;&gt;"Sim"),"",_xlfn.TEXTJOIN(" | ",TRUE,IF($AP14&lt;&gt;"Regra válida","Regra do canal inválida",""),IF(COUNTIF('Catálogo fonte'!$A$5:$A$104,$A14)&gt;1,"SKU duplicado",""),IF($AO14&lt;&gt;"Sim","Produto inativo",""),IF($AB14&lt;&gt;"Sim","Canal inativo",""),IF($G14="","Título ausente",""),IF(AND($G14&lt;&gt;"",$AL14&lt;&gt;"",LEN($G14)&gt;$AL14),"Título excede o limite",""),IF(AND($AC14="Sim",$H14=""),"Categoria ausente",""),IF(AND($AK14&gt;0,LEN($I14)&lt;$AK14),"Descrição abaixo do mínimo",""),IF(AND($AE14="Sim",$J14=""),"Marca ausente",""),IF(OR($K14="",NOT(ISNUMBER($K14)),$K14&lt;=0),"Preço inválido",""),IF(AND(ISNUMBER($K14),$AM14&lt;&gt;"",$K14&lt;$AM14),"Preço abaixo do mínimo",""),IF(AND(ISNUMBER($K14),$AN14&lt;&gt;"",$K14&gt;$AN14),"Preço acima do máximo",""),IF(AND($AD14="Sim",$L14=""),"GTIN ausente",""),IF(AND($L14&lt;&gt;"",NOT(IFERROR(AND(LEN($L14)=13,ISNUMBER(VALUE($L14))),FALSE))),"GTIN inválido",""),IF(AND($AF14="Sim",$M14=""),"Cor ausente",""),IF(AND($AG14="Sim",$N14=""),"Tamanho/modelo ausente",""),IF(AND($AH14="Sim",OR(NOT(ISNUMBER($O14)),$O14&lt;=0)),"Peso ausente ou inválido",""),IF(AND($AI14="Sim",OR(NOT(ISNUMBER($P14)),$P14&lt;=0,NOT(ISNUMBER($Q14)),$Q14&lt;=0,NOT(ISNUMBER($R14)),$R14&lt;=0)),"Dimensões ausentes ou inválidas",""),IF($V14&lt;$AJ14,"Mídias abaixo do mínimo","")))</f>
        <v/>
      </c>
      <c r="X14" s="28">
        <f>IF(OR($A14="",$B14=""),"",IF($C14&lt;&gt;"Sim","Não selecionado",IF($W14="","Pronto para publicar","Bloqueado")))</f>
        <v/>
      </c>
      <c r="Y14" s="21" t="n"/>
      <c r="Z14" s="27">
        <f>IF(OR($A14="",$B14=""),"",IF($C14&lt;&gt;"Sim","Fora do feed",IF($X14="Bloqueado","Bloqueado",IF($Y14="Publicar","Liberado para feed",IF($Y14="Manter rascunho","Mantido em rascunho","Aguardando decisão")))))</f>
        <v/>
      </c>
      <c r="AA14" s="27">
        <f>IF(OR($A14="",$B14=""),"",$A14&amp;"|"&amp;$B14)</f>
        <v/>
      </c>
      <c r="AB14" s="28">
        <f>IF($B14="","",IFERROR(INDEX('Regras por canal'!$B$5:$B$9,MATCH($B14,'Regras por canal'!$A$5:$A$9,0)),""))</f>
        <v/>
      </c>
      <c r="AC14" s="28">
        <f>IF($B14="","",IFERROR(INDEX('Regras por canal'!$C$5:$C$9,MATCH($B14,'Regras por canal'!$A$5:$A$9,0)),""))</f>
        <v/>
      </c>
      <c r="AD14" s="28">
        <f>IF($B14="","",IFERROR(INDEX('Regras por canal'!$D$5:$D$9,MATCH($B14,'Regras por canal'!$A$5:$A$9,0)),""))</f>
        <v/>
      </c>
      <c r="AE14" s="28">
        <f>IF($B14="","",IFERROR(INDEX('Regras por canal'!$E$5:$E$9,MATCH($B14,'Regras por canal'!$A$5:$A$9,0)),""))</f>
        <v/>
      </c>
      <c r="AF14" s="28">
        <f>IF($B14="","",IFERROR(INDEX('Regras por canal'!$F$5:$F$9,MATCH($B14,'Regras por canal'!$A$5:$A$9,0)),""))</f>
        <v/>
      </c>
      <c r="AG14" s="28">
        <f>IF($B14="","",IFERROR(INDEX('Regras por canal'!$G$5:$G$9,MATCH($B14,'Regras por canal'!$A$5:$A$9,0)),""))</f>
        <v/>
      </c>
      <c r="AH14" s="28">
        <f>IF($B14="","",IFERROR(INDEX('Regras por canal'!$H$5:$H$9,MATCH($B14,'Regras por canal'!$A$5:$A$9,0)),""))</f>
        <v/>
      </c>
      <c r="AI14" s="28">
        <f>IF($B14="","",IFERROR(INDEX('Regras por canal'!$I$5:$I$9,MATCH($B14,'Regras por canal'!$A$5:$A$9,0)),""))</f>
        <v/>
      </c>
      <c r="AJ14" s="28">
        <f>IF($B14="","",IFERROR(INDEX('Regras por canal'!$J$5:$J$9,MATCH($B14,'Regras por canal'!$A$5:$A$9,0)),""))</f>
        <v/>
      </c>
      <c r="AK14" s="28">
        <f>IF($B14="","",IFERROR(INDEX('Regras por canal'!$K$5:$K$9,MATCH($B14,'Regras por canal'!$A$5:$A$9,0)),""))</f>
        <v/>
      </c>
      <c r="AL14" s="28">
        <f>IF($B14="","",IFERROR(INDEX('Regras por canal'!$L$5:$L$9,MATCH($B14,'Regras por canal'!$A$5:$A$9,0)),""))</f>
        <v/>
      </c>
      <c r="AM14" s="28">
        <f>IF($B14="","",IFERROR(INDEX('Regras por canal'!$M$5:$M$9,MATCH($B14,'Regras por canal'!$A$5:$A$9,0)),""))</f>
        <v/>
      </c>
      <c r="AN14" s="28">
        <f>IF($B14="","",IFERROR(INDEX('Regras por canal'!$N$5:$N$9,MATCH($B14,'Regras por canal'!$A$5:$A$9,0)),""))</f>
        <v/>
      </c>
      <c r="AO14" s="28">
        <f>IF($A14="","",IFERROR(INDEX('Catálogo fonte'!$Q$5:$Q$104,MATCH($A14,'Catálogo fonte'!$A$5:$A$104,0)),""))</f>
        <v/>
      </c>
      <c r="AP14" s="28">
        <f>IF($B14="","",IFERROR(INDEX('Regras por canal'!$Q$5:$Q$9,MATCH($B14,'Regras por canal'!$A$5:$A$9,0)),""))</f>
        <v/>
      </c>
    </row>
    <row r="15" ht="38" customHeight="1">
      <c r="A15" s="28">
        <f>IF(OR(INDEX('Catálogo fonte'!$A$5:$A$104,INT((ROW()-5)/5)+1)="",INDEX('Regras por canal'!$A$5:$A$9,MOD(ROW()-5,5)+1)=""),"",INDEX('Catálogo fonte'!$A$5:$A$104,INT((ROW()-5)/5)+1))</f>
        <v/>
      </c>
      <c r="B15" s="27">
        <f>IF($A15="","",INDEX('Regras por canal'!$A$5:$A$9,MOD(ROW()-5,5)+1))</f>
        <v/>
      </c>
      <c r="C15" s="21" t="inlineStr">
        <is>
          <t>Sim</t>
        </is>
      </c>
      <c r="D15" s="32" t="n"/>
      <c r="E15" s="32" t="n"/>
      <c r="F15" s="53" t="n"/>
      <c r="G15" s="27">
        <f>IF(OR($A15="",$B15=""),"",IF($D15&lt;&gt;"",$D15,IFERROR(INDEX('Catálogo fonte'!$B$5:$B$104,MATCH($A15,'Catálogo fonte'!$A$5:$A$104,0)),"")))</f>
        <v/>
      </c>
      <c r="H15" s="27">
        <f>IF(OR($A15="",$B15=""),"",IF($E15&lt;&gt;"",$E15,IFERROR(INDEX('Catálogo fonte'!$C$5:$C$104,MATCH($A15,'Catálogo fonte'!$A$5:$A$104,0)),"")))</f>
        <v/>
      </c>
      <c r="I15" s="27">
        <f>IF(OR($A15="",$B15=""),"",IFERROR(INDEX('Catálogo fonte'!$E$5:$E$104,MATCH($A15,'Catálogo fonte'!$A$5:$A$104,0)),""))</f>
        <v/>
      </c>
      <c r="J15" s="28">
        <f>IF(OR($A15="",$B15=""),"",IFERROR(INDEX('Catálogo fonte'!$D$5:$D$104,MATCH($A15,'Catálogo fonte'!$A$5:$A$104,0)),""))</f>
        <v/>
      </c>
      <c r="K15" s="54">
        <f>IF(OR($A15="",$B15=""),"",IF($F15&lt;&gt;"",$F15,IFERROR(INDEX('Catálogo fonte'!$F$5:$F$104,MATCH($A15,'Catálogo fonte'!$A$5:$A$104,0)),"")))</f>
        <v/>
      </c>
      <c r="L15" s="35">
        <f>IF(OR($A15="",$B15=""),"",IFERROR(INDEX('Catálogo fonte'!$G$5:$G$104,MATCH($A15,'Catálogo fonte'!$A$5:$A$104,0)),""))</f>
        <v/>
      </c>
      <c r="M15" s="28">
        <f>IF(OR($A15="",$B15=""),"",IFERROR(INDEX('Catálogo fonte'!$H$5:$H$104,MATCH($A15,'Catálogo fonte'!$A$5:$A$104,0)),""))</f>
        <v/>
      </c>
      <c r="N15" s="28">
        <f>IF(OR($A15="",$B15=""),"",IFERROR(INDEX('Catálogo fonte'!$I$5:$I$104,MATCH($A15,'Catálogo fonte'!$A$5:$A$104,0)),""))</f>
        <v/>
      </c>
      <c r="O15" s="55">
        <f>IF(OR($A15="",$B15=""),"",IFERROR(INDEX('Catálogo fonte'!$J$5:$J$104,MATCH($A15,'Catálogo fonte'!$A$5:$A$104,0)),""))</f>
        <v/>
      </c>
      <c r="P15" s="56">
        <f>IF(OR($A15="",$B15=""),"",IFERROR(INDEX('Catálogo fonte'!$K$5:$K$104,MATCH($A15,'Catálogo fonte'!$A$5:$A$104,0)),""))</f>
        <v/>
      </c>
      <c r="Q15" s="56">
        <f>IF(OR($A15="",$B15=""),"",IFERROR(INDEX('Catálogo fonte'!$L$5:$L$104,MATCH($A15,'Catálogo fonte'!$A$5:$A$104,0)),""))</f>
        <v/>
      </c>
      <c r="R15" s="56">
        <f>IF(OR($A15="",$B15=""),"",IFERROR(INDEX('Catálogo fonte'!$M$5:$M$104,MATCH($A15,'Catálogo fonte'!$A$5:$A$104,0)),""))</f>
        <v/>
      </c>
      <c r="S15" s="28">
        <f>IF(OR($A15="",$B15=""),"",IFERROR(INDEX('Catálogo fonte'!$N$5:$N$104,MATCH($A15,'Catálogo fonte'!$A$5:$A$104,0)),""))</f>
        <v/>
      </c>
      <c r="T15" s="28">
        <f>IF(OR($A15="",$B15=""),"",IFERROR(INDEX('Catálogo fonte'!$O$5:$O$104,MATCH($A15,'Catálogo fonte'!$A$5:$A$104,0)),""))</f>
        <v/>
      </c>
      <c r="U15" s="28">
        <f>IF(OR($A15="",$B15=""),"",IFERROR(INDEX('Catálogo fonte'!$P$5:$P$104,MATCH($A15,'Catálogo fonte'!$A$5:$A$104,0)),""))</f>
        <v/>
      </c>
      <c r="V15" s="28">
        <f>IF(OR($A15="",$B15=""),"",--($S15&lt;&gt;"")+--($T15&lt;&gt;"")+--($U15&lt;&gt;""))</f>
        <v/>
      </c>
      <c r="W15" s="27">
        <f>IF(OR($A15="",$B15="",$C15&lt;&gt;"Sim"),"",_xlfn.TEXTJOIN(" | ",TRUE,IF($AP15&lt;&gt;"Regra válida","Regra do canal inválida",""),IF(COUNTIF('Catálogo fonte'!$A$5:$A$104,$A15)&gt;1,"SKU duplicado",""),IF($AO15&lt;&gt;"Sim","Produto inativo",""),IF($AB15&lt;&gt;"Sim","Canal inativo",""),IF($G15="","Título ausente",""),IF(AND($G15&lt;&gt;"",$AL15&lt;&gt;"",LEN($G15)&gt;$AL15),"Título excede o limite",""),IF(AND($AC15="Sim",$H15=""),"Categoria ausente",""),IF(AND($AK15&gt;0,LEN($I15)&lt;$AK15),"Descrição abaixo do mínimo",""),IF(AND($AE15="Sim",$J15=""),"Marca ausente",""),IF(OR($K15="",NOT(ISNUMBER($K15)),$K15&lt;=0),"Preço inválido",""),IF(AND(ISNUMBER($K15),$AM15&lt;&gt;"",$K15&lt;$AM15),"Preço abaixo do mínimo",""),IF(AND(ISNUMBER($K15),$AN15&lt;&gt;"",$K15&gt;$AN15),"Preço acima do máximo",""),IF(AND($AD15="Sim",$L15=""),"GTIN ausente",""),IF(AND($L15&lt;&gt;"",NOT(IFERROR(AND(LEN($L15)=13,ISNUMBER(VALUE($L15))),FALSE))),"GTIN inválido",""),IF(AND($AF15="Sim",$M15=""),"Cor ausente",""),IF(AND($AG15="Sim",$N15=""),"Tamanho/modelo ausente",""),IF(AND($AH15="Sim",OR(NOT(ISNUMBER($O15)),$O15&lt;=0)),"Peso ausente ou inválido",""),IF(AND($AI15="Sim",OR(NOT(ISNUMBER($P15)),$P15&lt;=0,NOT(ISNUMBER($Q15)),$Q15&lt;=0,NOT(ISNUMBER($R15)),$R15&lt;=0)),"Dimensões ausentes ou inválidas",""),IF($V15&lt;$AJ15,"Mídias abaixo do mínimo","")))</f>
        <v/>
      </c>
      <c r="X15" s="28">
        <f>IF(OR($A15="",$B15=""),"",IF($C15&lt;&gt;"Sim","Não selecionado",IF($W15="","Pronto para publicar","Bloqueado")))</f>
        <v/>
      </c>
      <c r="Y15" s="21" t="inlineStr">
        <is>
          <t>Publicar</t>
        </is>
      </c>
      <c r="Z15" s="27">
        <f>IF(OR($A15="",$B15=""),"",IF($C15&lt;&gt;"Sim","Fora do feed",IF($X15="Bloqueado","Bloqueado",IF($Y15="Publicar","Liberado para feed",IF($Y15="Manter rascunho","Mantido em rascunho","Aguardando decisão")))))</f>
        <v/>
      </c>
      <c r="AA15" s="27">
        <f>IF(OR($A15="",$B15=""),"",$A15&amp;"|"&amp;$B15)</f>
        <v/>
      </c>
      <c r="AB15" s="28">
        <f>IF($B15="","",IFERROR(INDEX('Regras por canal'!$B$5:$B$9,MATCH($B15,'Regras por canal'!$A$5:$A$9,0)),""))</f>
        <v/>
      </c>
      <c r="AC15" s="28">
        <f>IF($B15="","",IFERROR(INDEX('Regras por canal'!$C$5:$C$9,MATCH($B15,'Regras por canal'!$A$5:$A$9,0)),""))</f>
        <v/>
      </c>
      <c r="AD15" s="28">
        <f>IF($B15="","",IFERROR(INDEX('Regras por canal'!$D$5:$D$9,MATCH($B15,'Regras por canal'!$A$5:$A$9,0)),""))</f>
        <v/>
      </c>
      <c r="AE15" s="28">
        <f>IF($B15="","",IFERROR(INDEX('Regras por canal'!$E$5:$E$9,MATCH($B15,'Regras por canal'!$A$5:$A$9,0)),""))</f>
        <v/>
      </c>
      <c r="AF15" s="28">
        <f>IF($B15="","",IFERROR(INDEX('Regras por canal'!$F$5:$F$9,MATCH($B15,'Regras por canal'!$A$5:$A$9,0)),""))</f>
        <v/>
      </c>
      <c r="AG15" s="28">
        <f>IF($B15="","",IFERROR(INDEX('Regras por canal'!$G$5:$G$9,MATCH($B15,'Regras por canal'!$A$5:$A$9,0)),""))</f>
        <v/>
      </c>
      <c r="AH15" s="28">
        <f>IF($B15="","",IFERROR(INDEX('Regras por canal'!$H$5:$H$9,MATCH($B15,'Regras por canal'!$A$5:$A$9,0)),""))</f>
        <v/>
      </c>
      <c r="AI15" s="28">
        <f>IF($B15="","",IFERROR(INDEX('Regras por canal'!$I$5:$I$9,MATCH($B15,'Regras por canal'!$A$5:$A$9,0)),""))</f>
        <v/>
      </c>
      <c r="AJ15" s="28">
        <f>IF($B15="","",IFERROR(INDEX('Regras por canal'!$J$5:$J$9,MATCH($B15,'Regras por canal'!$A$5:$A$9,0)),""))</f>
        <v/>
      </c>
      <c r="AK15" s="28">
        <f>IF($B15="","",IFERROR(INDEX('Regras por canal'!$K$5:$K$9,MATCH($B15,'Regras por canal'!$A$5:$A$9,0)),""))</f>
        <v/>
      </c>
      <c r="AL15" s="28">
        <f>IF($B15="","",IFERROR(INDEX('Regras por canal'!$L$5:$L$9,MATCH($B15,'Regras por canal'!$A$5:$A$9,0)),""))</f>
        <v/>
      </c>
      <c r="AM15" s="28">
        <f>IF($B15="","",IFERROR(INDEX('Regras por canal'!$M$5:$M$9,MATCH($B15,'Regras por canal'!$A$5:$A$9,0)),""))</f>
        <v/>
      </c>
      <c r="AN15" s="28">
        <f>IF($B15="","",IFERROR(INDEX('Regras por canal'!$N$5:$N$9,MATCH($B15,'Regras por canal'!$A$5:$A$9,0)),""))</f>
        <v/>
      </c>
      <c r="AO15" s="28">
        <f>IF($A15="","",IFERROR(INDEX('Catálogo fonte'!$Q$5:$Q$104,MATCH($A15,'Catálogo fonte'!$A$5:$A$104,0)),""))</f>
        <v/>
      </c>
      <c r="AP15" s="28">
        <f>IF($B15="","",IFERROR(INDEX('Regras por canal'!$Q$5:$Q$9,MATCH($B15,'Regras por canal'!$A$5:$A$9,0)),""))</f>
        <v/>
      </c>
    </row>
    <row r="16" ht="38" customHeight="1">
      <c r="A16" s="28">
        <f>IF(OR(INDEX('Catálogo fonte'!$A$5:$A$104,INT((ROW()-5)/5)+1)="",INDEX('Regras por canal'!$A$5:$A$9,MOD(ROW()-5,5)+1)=""),"",INDEX('Catálogo fonte'!$A$5:$A$104,INT((ROW()-5)/5)+1))</f>
        <v/>
      </c>
      <c r="B16" s="27">
        <f>IF($A16="","",INDEX('Regras por canal'!$A$5:$A$9,MOD(ROW()-5,5)+1))</f>
        <v/>
      </c>
      <c r="C16" s="21" t="inlineStr">
        <is>
          <t>Sim</t>
        </is>
      </c>
      <c r="D16" s="32" t="n"/>
      <c r="E16" s="32" t="n"/>
      <c r="F16" s="53" t="n"/>
      <c r="G16" s="27">
        <f>IF(OR($A16="",$B16=""),"",IF($D16&lt;&gt;"",$D16,IFERROR(INDEX('Catálogo fonte'!$B$5:$B$104,MATCH($A16,'Catálogo fonte'!$A$5:$A$104,0)),"")))</f>
        <v/>
      </c>
      <c r="H16" s="27">
        <f>IF(OR($A16="",$B16=""),"",IF($E16&lt;&gt;"",$E16,IFERROR(INDEX('Catálogo fonte'!$C$5:$C$104,MATCH($A16,'Catálogo fonte'!$A$5:$A$104,0)),"")))</f>
        <v/>
      </c>
      <c r="I16" s="27">
        <f>IF(OR($A16="",$B16=""),"",IFERROR(INDEX('Catálogo fonte'!$E$5:$E$104,MATCH($A16,'Catálogo fonte'!$A$5:$A$104,0)),""))</f>
        <v/>
      </c>
      <c r="J16" s="28">
        <f>IF(OR($A16="",$B16=""),"",IFERROR(INDEX('Catálogo fonte'!$D$5:$D$104,MATCH($A16,'Catálogo fonte'!$A$5:$A$104,0)),""))</f>
        <v/>
      </c>
      <c r="K16" s="54">
        <f>IF(OR($A16="",$B16=""),"",IF($F16&lt;&gt;"",$F16,IFERROR(INDEX('Catálogo fonte'!$F$5:$F$104,MATCH($A16,'Catálogo fonte'!$A$5:$A$104,0)),"")))</f>
        <v/>
      </c>
      <c r="L16" s="35">
        <f>IF(OR($A16="",$B16=""),"",IFERROR(INDEX('Catálogo fonte'!$G$5:$G$104,MATCH($A16,'Catálogo fonte'!$A$5:$A$104,0)),""))</f>
        <v/>
      </c>
      <c r="M16" s="28">
        <f>IF(OR($A16="",$B16=""),"",IFERROR(INDEX('Catálogo fonte'!$H$5:$H$104,MATCH($A16,'Catálogo fonte'!$A$5:$A$104,0)),""))</f>
        <v/>
      </c>
      <c r="N16" s="28">
        <f>IF(OR($A16="",$B16=""),"",IFERROR(INDEX('Catálogo fonte'!$I$5:$I$104,MATCH($A16,'Catálogo fonte'!$A$5:$A$104,0)),""))</f>
        <v/>
      </c>
      <c r="O16" s="55">
        <f>IF(OR($A16="",$B16=""),"",IFERROR(INDEX('Catálogo fonte'!$J$5:$J$104,MATCH($A16,'Catálogo fonte'!$A$5:$A$104,0)),""))</f>
        <v/>
      </c>
      <c r="P16" s="56">
        <f>IF(OR($A16="",$B16=""),"",IFERROR(INDEX('Catálogo fonte'!$K$5:$K$104,MATCH($A16,'Catálogo fonte'!$A$5:$A$104,0)),""))</f>
        <v/>
      </c>
      <c r="Q16" s="56">
        <f>IF(OR($A16="",$B16=""),"",IFERROR(INDEX('Catálogo fonte'!$L$5:$L$104,MATCH($A16,'Catálogo fonte'!$A$5:$A$104,0)),""))</f>
        <v/>
      </c>
      <c r="R16" s="56">
        <f>IF(OR($A16="",$B16=""),"",IFERROR(INDEX('Catálogo fonte'!$M$5:$M$104,MATCH($A16,'Catálogo fonte'!$A$5:$A$104,0)),""))</f>
        <v/>
      </c>
      <c r="S16" s="28">
        <f>IF(OR($A16="",$B16=""),"",IFERROR(INDEX('Catálogo fonte'!$N$5:$N$104,MATCH($A16,'Catálogo fonte'!$A$5:$A$104,0)),""))</f>
        <v/>
      </c>
      <c r="T16" s="28">
        <f>IF(OR($A16="",$B16=""),"",IFERROR(INDEX('Catálogo fonte'!$O$5:$O$104,MATCH($A16,'Catálogo fonte'!$A$5:$A$104,0)),""))</f>
        <v/>
      </c>
      <c r="U16" s="28">
        <f>IF(OR($A16="",$B16=""),"",IFERROR(INDEX('Catálogo fonte'!$P$5:$P$104,MATCH($A16,'Catálogo fonte'!$A$5:$A$104,0)),""))</f>
        <v/>
      </c>
      <c r="V16" s="28">
        <f>IF(OR($A16="",$B16=""),"",--($S16&lt;&gt;"")+--($T16&lt;&gt;"")+--($U16&lt;&gt;""))</f>
        <v/>
      </c>
      <c r="W16" s="27">
        <f>IF(OR($A16="",$B16="",$C16&lt;&gt;"Sim"),"",_xlfn.TEXTJOIN(" | ",TRUE,IF($AP16&lt;&gt;"Regra válida","Regra do canal inválida",""),IF(COUNTIF('Catálogo fonte'!$A$5:$A$104,$A16)&gt;1,"SKU duplicado",""),IF($AO16&lt;&gt;"Sim","Produto inativo",""),IF($AB16&lt;&gt;"Sim","Canal inativo",""),IF($G16="","Título ausente",""),IF(AND($G16&lt;&gt;"",$AL16&lt;&gt;"",LEN($G16)&gt;$AL16),"Título excede o limite",""),IF(AND($AC16="Sim",$H16=""),"Categoria ausente",""),IF(AND($AK16&gt;0,LEN($I16)&lt;$AK16),"Descrição abaixo do mínimo",""),IF(AND($AE16="Sim",$J16=""),"Marca ausente",""),IF(OR($K16="",NOT(ISNUMBER($K16)),$K16&lt;=0),"Preço inválido",""),IF(AND(ISNUMBER($K16),$AM16&lt;&gt;"",$K16&lt;$AM16),"Preço abaixo do mínimo",""),IF(AND(ISNUMBER($K16),$AN16&lt;&gt;"",$K16&gt;$AN16),"Preço acima do máximo",""),IF(AND($AD16="Sim",$L16=""),"GTIN ausente",""),IF(AND($L16&lt;&gt;"",NOT(IFERROR(AND(LEN($L16)=13,ISNUMBER(VALUE($L16))),FALSE))),"GTIN inválido",""),IF(AND($AF16="Sim",$M16=""),"Cor ausente",""),IF(AND($AG16="Sim",$N16=""),"Tamanho/modelo ausente",""),IF(AND($AH16="Sim",OR(NOT(ISNUMBER($O16)),$O16&lt;=0)),"Peso ausente ou inválido",""),IF(AND($AI16="Sim",OR(NOT(ISNUMBER($P16)),$P16&lt;=0,NOT(ISNUMBER($Q16)),$Q16&lt;=0,NOT(ISNUMBER($R16)),$R16&lt;=0)),"Dimensões ausentes ou inválidas",""),IF($V16&lt;$AJ16,"Mídias abaixo do mínimo","")))</f>
        <v/>
      </c>
      <c r="X16" s="28">
        <f>IF(OR($A16="",$B16=""),"",IF($C16&lt;&gt;"Sim","Não selecionado",IF($W16="","Pronto para publicar","Bloqueado")))</f>
        <v/>
      </c>
      <c r="Y16" s="21" t="inlineStr">
        <is>
          <t>Não definida</t>
        </is>
      </c>
      <c r="Z16" s="27">
        <f>IF(OR($A16="",$B16=""),"",IF($C16&lt;&gt;"Sim","Fora do feed",IF($X16="Bloqueado","Bloqueado",IF($Y16="Publicar","Liberado para feed",IF($Y16="Manter rascunho","Mantido em rascunho","Aguardando decisão")))))</f>
        <v/>
      </c>
      <c r="AA16" s="27">
        <f>IF(OR($A16="",$B16=""),"",$A16&amp;"|"&amp;$B16)</f>
        <v/>
      </c>
      <c r="AB16" s="28">
        <f>IF($B16="","",IFERROR(INDEX('Regras por canal'!$B$5:$B$9,MATCH($B16,'Regras por canal'!$A$5:$A$9,0)),""))</f>
        <v/>
      </c>
      <c r="AC16" s="28">
        <f>IF($B16="","",IFERROR(INDEX('Regras por canal'!$C$5:$C$9,MATCH($B16,'Regras por canal'!$A$5:$A$9,0)),""))</f>
        <v/>
      </c>
      <c r="AD16" s="28">
        <f>IF($B16="","",IFERROR(INDEX('Regras por canal'!$D$5:$D$9,MATCH($B16,'Regras por canal'!$A$5:$A$9,0)),""))</f>
        <v/>
      </c>
      <c r="AE16" s="28">
        <f>IF($B16="","",IFERROR(INDEX('Regras por canal'!$E$5:$E$9,MATCH($B16,'Regras por canal'!$A$5:$A$9,0)),""))</f>
        <v/>
      </c>
      <c r="AF16" s="28">
        <f>IF($B16="","",IFERROR(INDEX('Regras por canal'!$F$5:$F$9,MATCH($B16,'Regras por canal'!$A$5:$A$9,0)),""))</f>
        <v/>
      </c>
      <c r="AG16" s="28">
        <f>IF($B16="","",IFERROR(INDEX('Regras por canal'!$G$5:$G$9,MATCH($B16,'Regras por canal'!$A$5:$A$9,0)),""))</f>
        <v/>
      </c>
      <c r="AH16" s="28">
        <f>IF($B16="","",IFERROR(INDEX('Regras por canal'!$H$5:$H$9,MATCH($B16,'Regras por canal'!$A$5:$A$9,0)),""))</f>
        <v/>
      </c>
      <c r="AI16" s="28">
        <f>IF($B16="","",IFERROR(INDEX('Regras por canal'!$I$5:$I$9,MATCH($B16,'Regras por canal'!$A$5:$A$9,0)),""))</f>
        <v/>
      </c>
      <c r="AJ16" s="28">
        <f>IF($B16="","",IFERROR(INDEX('Regras por canal'!$J$5:$J$9,MATCH($B16,'Regras por canal'!$A$5:$A$9,0)),""))</f>
        <v/>
      </c>
      <c r="AK16" s="28">
        <f>IF($B16="","",IFERROR(INDEX('Regras por canal'!$K$5:$K$9,MATCH($B16,'Regras por canal'!$A$5:$A$9,0)),""))</f>
        <v/>
      </c>
      <c r="AL16" s="28">
        <f>IF($B16="","",IFERROR(INDEX('Regras por canal'!$L$5:$L$9,MATCH($B16,'Regras por canal'!$A$5:$A$9,0)),""))</f>
        <v/>
      </c>
      <c r="AM16" s="28">
        <f>IF($B16="","",IFERROR(INDEX('Regras por canal'!$M$5:$M$9,MATCH($B16,'Regras por canal'!$A$5:$A$9,0)),""))</f>
        <v/>
      </c>
      <c r="AN16" s="28">
        <f>IF($B16="","",IFERROR(INDEX('Regras por canal'!$N$5:$N$9,MATCH($B16,'Regras por canal'!$A$5:$A$9,0)),""))</f>
        <v/>
      </c>
      <c r="AO16" s="28">
        <f>IF($A16="","",IFERROR(INDEX('Catálogo fonte'!$Q$5:$Q$104,MATCH($A16,'Catálogo fonte'!$A$5:$A$104,0)),""))</f>
        <v/>
      </c>
      <c r="AP16" s="28">
        <f>IF($B16="","",IFERROR(INDEX('Regras por canal'!$Q$5:$Q$9,MATCH($B16,'Regras por canal'!$A$5:$A$9,0)),""))</f>
        <v/>
      </c>
    </row>
    <row r="17" ht="38" customHeight="1">
      <c r="A17" s="28">
        <f>IF(OR(INDEX('Catálogo fonte'!$A$5:$A$104,INT((ROW()-5)/5)+1)="",INDEX('Regras por canal'!$A$5:$A$9,MOD(ROW()-5,5)+1)=""),"",INDEX('Catálogo fonte'!$A$5:$A$104,INT((ROW()-5)/5)+1))</f>
        <v/>
      </c>
      <c r="B17" s="27">
        <f>IF($A17="","",INDEX('Regras por canal'!$A$5:$A$9,MOD(ROW()-5,5)+1))</f>
        <v/>
      </c>
      <c r="C17" s="21" t="inlineStr">
        <is>
          <t>Sim</t>
        </is>
      </c>
      <c r="D17" s="32" t="n"/>
      <c r="E17" s="32" t="n"/>
      <c r="F17" s="53" t="n"/>
      <c r="G17" s="27">
        <f>IF(OR($A17="",$B17=""),"",IF($D17&lt;&gt;"",$D17,IFERROR(INDEX('Catálogo fonte'!$B$5:$B$104,MATCH($A17,'Catálogo fonte'!$A$5:$A$104,0)),"")))</f>
        <v/>
      </c>
      <c r="H17" s="27">
        <f>IF(OR($A17="",$B17=""),"",IF($E17&lt;&gt;"",$E17,IFERROR(INDEX('Catálogo fonte'!$C$5:$C$104,MATCH($A17,'Catálogo fonte'!$A$5:$A$104,0)),"")))</f>
        <v/>
      </c>
      <c r="I17" s="27">
        <f>IF(OR($A17="",$B17=""),"",IFERROR(INDEX('Catálogo fonte'!$E$5:$E$104,MATCH($A17,'Catálogo fonte'!$A$5:$A$104,0)),""))</f>
        <v/>
      </c>
      <c r="J17" s="28">
        <f>IF(OR($A17="",$B17=""),"",IFERROR(INDEX('Catálogo fonte'!$D$5:$D$104,MATCH($A17,'Catálogo fonte'!$A$5:$A$104,0)),""))</f>
        <v/>
      </c>
      <c r="K17" s="54">
        <f>IF(OR($A17="",$B17=""),"",IF($F17&lt;&gt;"",$F17,IFERROR(INDEX('Catálogo fonte'!$F$5:$F$104,MATCH($A17,'Catálogo fonte'!$A$5:$A$104,0)),"")))</f>
        <v/>
      </c>
      <c r="L17" s="35">
        <f>IF(OR($A17="",$B17=""),"",IFERROR(INDEX('Catálogo fonte'!$G$5:$G$104,MATCH($A17,'Catálogo fonte'!$A$5:$A$104,0)),""))</f>
        <v/>
      </c>
      <c r="M17" s="28">
        <f>IF(OR($A17="",$B17=""),"",IFERROR(INDEX('Catálogo fonte'!$H$5:$H$104,MATCH($A17,'Catálogo fonte'!$A$5:$A$104,0)),""))</f>
        <v/>
      </c>
      <c r="N17" s="28">
        <f>IF(OR($A17="",$B17=""),"",IFERROR(INDEX('Catálogo fonte'!$I$5:$I$104,MATCH($A17,'Catálogo fonte'!$A$5:$A$104,0)),""))</f>
        <v/>
      </c>
      <c r="O17" s="55">
        <f>IF(OR($A17="",$B17=""),"",IFERROR(INDEX('Catálogo fonte'!$J$5:$J$104,MATCH($A17,'Catálogo fonte'!$A$5:$A$104,0)),""))</f>
        <v/>
      </c>
      <c r="P17" s="56">
        <f>IF(OR($A17="",$B17=""),"",IFERROR(INDEX('Catálogo fonte'!$K$5:$K$104,MATCH($A17,'Catálogo fonte'!$A$5:$A$104,0)),""))</f>
        <v/>
      </c>
      <c r="Q17" s="56">
        <f>IF(OR($A17="",$B17=""),"",IFERROR(INDEX('Catálogo fonte'!$L$5:$L$104,MATCH($A17,'Catálogo fonte'!$A$5:$A$104,0)),""))</f>
        <v/>
      </c>
      <c r="R17" s="56">
        <f>IF(OR($A17="",$B17=""),"",IFERROR(INDEX('Catálogo fonte'!$M$5:$M$104,MATCH($A17,'Catálogo fonte'!$A$5:$A$104,0)),""))</f>
        <v/>
      </c>
      <c r="S17" s="28">
        <f>IF(OR($A17="",$B17=""),"",IFERROR(INDEX('Catálogo fonte'!$N$5:$N$104,MATCH($A17,'Catálogo fonte'!$A$5:$A$104,0)),""))</f>
        <v/>
      </c>
      <c r="T17" s="28">
        <f>IF(OR($A17="",$B17=""),"",IFERROR(INDEX('Catálogo fonte'!$O$5:$O$104,MATCH($A17,'Catálogo fonte'!$A$5:$A$104,0)),""))</f>
        <v/>
      </c>
      <c r="U17" s="28">
        <f>IF(OR($A17="",$B17=""),"",IFERROR(INDEX('Catálogo fonte'!$P$5:$P$104,MATCH($A17,'Catálogo fonte'!$A$5:$A$104,0)),""))</f>
        <v/>
      </c>
      <c r="V17" s="28">
        <f>IF(OR($A17="",$B17=""),"",--($S17&lt;&gt;"")+--($T17&lt;&gt;"")+--($U17&lt;&gt;""))</f>
        <v/>
      </c>
      <c r="W17" s="27">
        <f>IF(OR($A17="",$B17="",$C17&lt;&gt;"Sim"),"",_xlfn.TEXTJOIN(" | ",TRUE,IF($AP17&lt;&gt;"Regra válida","Regra do canal inválida",""),IF(COUNTIF('Catálogo fonte'!$A$5:$A$104,$A17)&gt;1,"SKU duplicado",""),IF($AO17&lt;&gt;"Sim","Produto inativo",""),IF($AB17&lt;&gt;"Sim","Canal inativo",""),IF($G17="","Título ausente",""),IF(AND($G17&lt;&gt;"",$AL17&lt;&gt;"",LEN($G17)&gt;$AL17),"Título excede o limite",""),IF(AND($AC17="Sim",$H17=""),"Categoria ausente",""),IF(AND($AK17&gt;0,LEN($I17)&lt;$AK17),"Descrição abaixo do mínimo",""),IF(AND($AE17="Sim",$J17=""),"Marca ausente",""),IF(OR($K17="",NOT(ISNUMBER($K17)),$K17&lt;=0),"Preço inválido",""),IF(AND(ISNUMBER($K17),$AM17&lt;&gt;"",$K17&lt;$AM17),"Preço abaixo do mínimo",""),IF(AND(ISNUMBER($K17),$AN17&lt;&gt;"",$K17&gt;$AN17),"Preço acima do máximo",""),IF(AND($AD17="Sim",$L17=""),"GTIN ausente",""),IF(AND($L17&lt;&gt;"",NOT(IFERROR(AND(LEN($L17)=13,ISNUMBER(VALUE($L17))),FALSE))),"GTIN inválido",""),IF(AND($AF17="Sim",$M17=""),"Cor ausente",""),IF(AND($AG17="Sim",$N17=""),"Tamanho/modelo ausente",""),IF(AND($AH17="Sim",OR(NOT(ISNUMBER($O17)),$O17&lt;=0)),"Peso ausente ou inválido",""),IF(AND($AI17="Sim",OR(NOT(ISNUMBER($P17)),$P17&lt;=0,NOT(ISNUMBER($Q17)),$Q17&lt;=0,NOT(ISNUMBER($R17)),$R17&lt;=0)),"Dimensões ausentes ou inválidas",""),IF($V17&lt;$AJ17,"Mídias abaixo do mínimo","")))</f>
        <v/>
      </c>
      <c r="X17" s="28">
        <f>IF(OR($A17="",$B17=""),"",IF($C17&lt;&gt;"Sim","Não selecionado",IF($W17="","Pronto para publicar","Bloqueado")))</f>
        <v/>
      </c>
      <c r="Y17" s="21" t="inlineStr">
        <is>
          <t>Publicar</t>
        </is>
      </c>
      <c r="Z17" s="27">
        <f>IF(OR($A17="",$B17=""),"",IF($C17&lt;&gt;"Sim","Fora do feed",IF($X17="Bloqueado","Bloqueado",IF($Y17="Publicar","Liberado para feed",IF($Y17="Manter rascunho","Mantido em rascunho","Aguardando decisão")))))</f>
        <v/>
      </c>
      <c r="AA17" s="27">
        <f>IF(OR($A17="",$B17=""),"",$A17&amp;"|"&amp;$B17)</f>
        <v/>
      </c>
      <c r="AB17" s="28">
        <f>IF($B17="","",IFERROR(INDEX('Regras por canal'!$B$5:$B$9,MATCH($B17,'Regras por canal'!$A$5:$A$9,0)),""))</f>
        <v/>
      </c>
      <c r="AC17" s="28">
        <f>IF($B17="","",IFERROR(INDEX('Regras por canal'!$C$5:$C$9,MATCH($B17,'Regras por canal'!$A$5:$A$9,0)),""))</f>
        <v/>
      </c>
      <c r="AD17" s="28">
        <f>IF($B17="","",IFERROR(INDEX('Regras por canal'!$D$5:$D$9,MATCH($B17,'Regras por canal'!$A$5:$A$9,0)),""))</f>
        <v/>
      </c>
      <c r="AE17" s="28">
        <f>IF($B17="","",IFERROR(INDEX('Regras por canal'!$E$5:$E$9,MATCH($B17,'Regras por canal'!$A$5:$A$9,0)),""))</f>
        <v/>
      </c>
      <c r="AF17" s="28">
        <f>IF($B17="","",IFERROR(INDEX('Regras por canal'!$F$5:$F$9,MATCH($B17,'Regras por canal'!$A$5:$A$9,0)),""))</f>
        <v/>
      </c>
      <c r="AG17" s="28">
        <f>IF($B17="","",IFERROR(INDEX('Regras por canal'!$G$5:$G$9,MATCH($B17,'Regras por canal'!$A$5:$A$9,0)),""))</f>
        <v/>
      </c>
      <c r="AH17" s="28">
        <f>IF($B17="","",IFERROR(INDEX('Regras por canal'!$H$5:$H$9,MATCH($B17,'Regras por canal'!$A$5:$A$9,0)),""))</f>
        <v/>
      </c>
      <c r="AI17" s="28">
        <f>IF($B17="","",IFERROR(INDEX('Regras por canal'!$I$5:$I$9,MATCH($B17,'Regras por canal'!$A$5:$A$9,0)),""))</f>
        <v/>
      </c>
      <c r="AJ17" s="28">
        <f>IF($B17="","",IFERROR(INDEX('Regras por canal'!$J$5:$J$9,MATCH($B17,'Regras por canal'!$A$5:$A$9,0)),""))</f>
        <v/>
      </c>
      <c r="AK17" s="28">
        <f>IF($B17="","",IFERROR(INDEX('Regras por canal'!$K$5:$K$9,MATCH($B17,'Regras por canal'!$A$5:$A$9,0)),""))</f>
        <v/>
      </c>
      <c r="AL17" s="28">
        <f>IF($B17="","",IFERROR(INDEX('Regras por canal'!$L$5:$L$9,MATCH($B17,'Regras por canal'!$A$5:$A$9,0)),""))</f>
        <v/>
      </c>
      <c r="AM17" s="28">
        <f>IF($B17="","",IFERROR(INDEX('Regras por canal'!$M$5:$M$9,MATCH($B17,'Regras por canal'!$A$5:$A$9,0)),""))</f>
        <v/>
      </c>
      <c r="AN17" s="28">
        <f>IF($B17="","",IFERROR(INDEX('Regras por canal'!$N$5:$N$9,MATCH($B17,'Regras por canal'!$A$5:$A$9,0)),""))</f>
        <v/>
      </c>
      <c r="AO17" s="28">
        <f>IF($A17="","",IFERROR(INDEX('Catálogo fonte'!$Q$5:$Q$104,MATCH($A17,'Catálogo fonte'!$A$5:$A$104,0)),""))</f>
        <v/>
      </c>
      <c r="AP17" s="28">
        <f>IF($B17="","",IFERROR(INDEX('Regras por canal'!$Q$5:$Q$9,MATCH($B17,'Regras por canal'!$A$5:$A$9,0)),""))</f>
        <v/>
      </c>
    </row>
    <row r="18" ht="38" customHeight="1">
      <c r="A18" s="28">
        <f>IF(OR(INDEX('Catálogo fonte'!$A$5:$A$104,INT((ROW()-5)/5)+1)="",INDEX('Regras por canal'!$A$5:$A$9,MOD(ROW()-5,5)+1)=""),"",INDEX('Catálogo fonte'!$A$5:$A$104,INT((ROW()-5)/5)+1))</f>
        <v/>
      </c>
      <c r="B18" s="27">
        <f>IF($A18="","",INDEX('Regras por canal'!$A$5:$A$9,MOD(ROW()-5,5)+1))</f>
        <v/>
      </c>
      <c r="C18" s="21" t="n"/>
      <c r="D18" s="32" t="n"/>
      <c r="E18" s="32" t="n"/>
      <c r="F18" s="53" t="n"/>
      <c r="G18" s="27">
        <f>IF(OR($A18="",$B18=""),"",IF($D18&lt;&gt;"",$D18,IFERROR(INDEX('Catálogo fonte'!$B$5:$B$104,MATCH($A18,'Catálogo fonte'!$A$5:$A$104,0)),"")))</f>
        <v/>
      </c>
      <c r="H18" s="27">
        <f>IF(OR($A18="",$B18=""),"",IF($E18&lt;&gt;"",$E18,IFERROR(INDEX('Catálogo fonte'!$C$5:$C$104,MATCH($A18,'Catálogo fonte'!$A$5:$A$104,0)),"")))</f>
        <v/>
      </c>
      <c r="I18" s="27">
        <f>IF(OR($A18="",$B18=""),"",IFERROR(INDEX('Catálogo fonte'!$E$5:$E$104,MATCH($A18,'Catálogo fonte'!$A$5:$A$104,0)),""))</f>
        <v/>
      </c>
      <c r="J18" s="28">
        <f>IF(OR($A18="",$B18=""),"",IFERROR(INDEX('Catálogo fonte'!$D$5:$D$104,MATCH($A18,'Catálogo fonte'!$A$5:$A$104,0)),""))</f>
        <v/>
      </c>
      <c r="K18" s="54">
        <f>IF(OR($A18="",$B18=""),"",IF($F18&lt;&gt;"",$F18,IFERROR(INDEX('Catálogo fonte'!$F$5:$F$104,MATCH($A18,'Catálogo fonte'!$A$5:$A$104,0)),"")))</f>
        <v/>
      </c>
      <c r="L18" s="35">
        <f>IF(OR($A18="",$B18=""),"",IFERROR(INDEX('Catálogo fonte'!$G$5:$G$104,MATCH($A18,'Catálogo fonte'!$A$5:$A$104,0)),""))</f>
        <v/>
      </c>
      <c r="M18" s="28">
        <f>IF(OR($A18="",$B18=""),"",IFERROR(INDEX('Catálogo fonte'!$H$5:$H$104,MATCH($A18,'Catálogo fonte'!$A$5:$A$104,0)),""))</f>
        <v/>
      </c>
      <c r="N18" s="28">
        <f>IF(OR($A18="",$B18=""),"",IFERROR(INDEX('Catálogo fonte'!$I$5:$I$104,MATCH($A18,'Catálogo fonte'!$A$5:$A$104,0)),""))</f>
        <v/>
      </c>
      <c r="O18" s="55">
        <f>IF(OR($A18="",$B18=""),"",IFERROR(INDEX('Catálogo fonte'!$J$5:$J$104,MATCH($A18,'Catálogo fonte'!$A$5:$A$104,0)),""))</f>
        <v/>
      </c>
      <c r="P18" s="56">
        <f>IF(OR($A18="",$B18=""),"",IFERROR(INDEX('Catálogo fonte'!$K$5:$K$104,MATCH($A18,'Catálogo fonte'!$A$5:$A$104,0)),""))</f>
        <v/>
      </c>
      <c r="Q18" s="56">
        <f>IF(OR($A18="",$B18=""),"",IFERROR(INDEX('Catálogo fonte'!$L$5:$L$104,MATCH($A18,'Catálogo fonte'!$A$5:$A$104,0)),""))</f>
        <v/>
      </c>
      <c r="R18" s="56">
        <f>IF(OR($A18="",$B18=""),"",IFERROR(INDEX('Catálogo fonte'!$M$5:$M$104,MATCH($A18,'Catálogo fonte'!$A$5:$A$104,0)),""))</f>
        <v/>
      </c>
      <c r="S18" s="28">
        <f>IF(OR($A18="",$B18=""),"",IFERROR(INDEX('Catálogo fonte'!$N$5:$N$104,MATCH($A18,'Catálogo fonte'!$A$5:$A$104,0)),""))</f>
        <v/>
      </c>
      <c r="T18" s="28">
        <f>IF(OR($A18="",$B18=""),"",IFERROR(INDEX('Catálogo fonte'!$O$5:$O$104,MATCH($A18,'Catálogo fonte'!$A$5:$A$104,0)),""))</f>
        <v/>
      </c>
      <c r="U18" s="28">
        <f>IF(OR($A18="",$B18=""),"",IFERROR(INDEX('Catálogo fonte'!$P$5:$P$104,MATCH($A18,'Catálogo fonte'!$A$5:$A$104,0)),""))</f>
        <v/>
      </c>
      <c r="V18" s="28">
        <f>IF(OR($A18="",$B18=""),"",--($S18&lt;&gt;"")+--($T18&lt;&gt;"")+--($U18&lt;&gt;""))</f>
        <v/>
      </c>
      <c r="W18" s="27">
        <f>IF(OR($A18="",$B18="",$C18&lt;&gt;"Sim"),"",_xlfn.TEXTJOIN(" | ",TRUE,IF($AP18&lt;&gt;"Regra válida","Regra do canal inválida",""),IF(COUNTIF('Catálogo fonte'!$A$5:$A$104,$A18)&gt;1,"SKU duplicado",""),IF($AO18&lt;&gt;"Sim","Produto inativo",""),IF($AB18&lt;&gt;"Sim","Canal inativo",""),IF($G18="","Título ausente",""),IF(AND($G18&lt;&gt;"",$AL18&lt;&gt;"",LEN($G18)&gt;$AL18),"Título excede o limite",""),IF(AND($AC18="Sim",$H18=""),"Categoria ausente",""),IF(AND($AK18&gt;0,LEN($I18)&lt;$AK18),"Descrição abaixo do mínimo",""),IF(AND($AE18="Sim",$J18=""),"Marca ausente",""),IF(OR($K18="",NOT(ISNUMBER($K18)),$K18&lt;=0),"Preço inválido",""),IF(AND(ISNUMBER($K18),$AM18&lt;&gt;"",$K18&lt;$AM18),"Preço abaixo do mínimo",""),IF(AND(ISNUMBER($K18),$AN18&lt;&gt;"",$K18&gt;$AN18),"Preço acima do máximo",""),IF(AND($AD18="Sim",$L18=""),"GTIN ausente",""),IF(AND($L18&lt;&gt;"",NOT(IFERROR(AND(LEN($L18)=13,ISNUMBER(VALUE($L18))),FALSE))),"GTIN inválido",""),IF(AND($AF18="Sim",$M18=""),"Cor ausente",""),IF(AND($AG18="Sim",$N18=""),"Tamanho/modelo ausente",""),IF(AND($AH18="Sim",OR(NOT(ISNUMBER($O18)),$O18&lt;=0)),"Peso ausente ou inválido",""),IF(AND($AI18="Sim",OR(NOT(ISNUMBER($P18)),$P18&lt;=0,NOT(ISNUMBER($Q18)),$Q18&lt;=0,NOT(ISNUMBER($R18)),$R18&lt;=0)),"Dimensões ausentes ou inválidas",""),IF($V18&lt;$AJ18,"Mídias abaixo do mínimo","")))</f>
        <v/>
      </c>
      <c r="X18" s="28">
        <f>IF(OR($A18="",$B18=""),"",IF($C18&lt;&gt;"Sim","Não selecionado",IF($W18="","Pronto para publicar","Bloqueado")))</f>
        <v/>
      </c>
      <c r="Y18" s="21" t="n"/>
      <c r="Z18" s="27">
        <f>IF(OR($A18="",$B18=""),"",IF($C18&lt;&gt;"Sim","Fora do feed",IF($X18="Bloqueado","Bloqueado",IF($Y18="Publicar","Liberado para feed",IF($Y18="Manter rascunho","Mantido em rascunho","Aguardando decisão")))))</f>
        <v/>
      </c>
      <c r="AA18" s="27">
        <f>IF(OR($A18="",$B18=""),"",$A18&amp;"|"&amp;$B18)</f>
        <v/>
      </c>
      <c r="AB18" s="28">
        <f>IF($B18="","",IFERROR(INDEX('Regras por canal'!$B$5:$B$9,MATCH($B18,'Regras por canal'!$A$5:$A$9,0)),""))</f>
        <v/>
      </c>
      <c r="AC18" s="28">
        <f>IF($B18="","",IFERROR(INDEX('Regras por canal'!$C$5:$C$9,MATCH($B18,'Regras por canal'!$A$5:$A$9,0)),""))</f>
        <v/>
      </c>
      <c r="AD18" s="28">
        <f>IF($B18="","",IFERROR(INDEX('Regras por canal'!$D$5:$D$9,MATCH($B18,'Regras por canal'!$A$5:$A$9,0)),""))</f>
        <v/>
      </c>
      <c r="AE18" s="28">
        <f>IF($B18="","",IFERROR(INDEX('Regras por canal'!$E$5:$E$9,MATCH($B18,'Regras por canal'!$A$5:$A$9,0)),""))</f>
        <v/>
      </c>
      <c r="AF18" s="28">
        <f>IF($B18="","",IFERROR(INDEX('Regras por canal'!$F$5:$F$9,MATCH($B18,'Regras por canal'!$A$5:$A$9,0)),""))</f>
        <v/>
      </c>
      <c r="AG18" s="28">
        <f>IF($B18="","",IFERROR(INDEX('Regras por canal'!$G$5:$G$9,MATCH($B18,'Regras por canal'!$A$5:$A$9,0)),""))</f>
        <v/>
      </c>
      <c r="AH18" s="28">
        <f>IF($B18="","",IFERROR(INDEX('Regras por canal'!$H$5:$H$9,MATCH($B18,'Regras por canal'!$A$5:$A$9,0)),""))</f>
        <v/>
      </c>
      <c r="AI18" s="28">
        <f>IF($B18="","",IFERROR(INDEX('Regras por canal'!$I$5:$I$9,MATCH($B18,'Regras por canal'!$A$5:$A$9,0)),""))</f>
        <v/>
      </c>
      <c r="AJ18" s="28">
        <f>IF($B18="","",IFERROR(INDEX('Regras por canal'!$J$5:$J$9,MATCH($B18,'Regras por canal'!$A$5:$A$9,0)),""))</f>
        <v/>
      </c>
      <c r="AK18" s="28">
        <f>IF($B18="","",IFERROR(INDEX('Regras por canal'!$K$5:$K$9,MATCH($B18,'Regras por canal'!$A$5:$A$9,0)),""))</f>
        <v/>
      </c>
      <c r="AL18" s="28">
        <f>IF($B18="","",IFERROR(INDEX('Regras por canal'!$L$5:$L$9,MATCH($B18,'Regras por canal'!$A$5:$A$9,0)),""))</f>
        <v/>
      </c>
      <c r="AM18" s="28">
        <f>IF($B18="","",IFERROR(INDEX('Regras por canal'!$M$5:$M$9,MATCH($B18,'Regras por canal'!$A$5:$A$9,0)),""))</f>
        <v/>
      </c>
      <c r="AN18" s="28">
        <f>IF($B18="","",IFERROR(INDEX('Regras por canal'!$N$5:$N$9,MATCH($B18,'Regras por canal'!$A$5:$A$9,0)),""))</f>
        <v/>
      </c>
      <c r="AO18" s="28">
        <f>IF($A18="","",IFERROR(INDEX('Catálogo fonte'!$Q$5:$Q$104,MATCH($A18,'Catálogo fonte'!$A$5:$A$104,0)),""))</f>
        <v/>
      </c>
      <c r="AP18" s="28">
        <f>IF($B18="","",IFERROR(INDEX('Regras por canal'!$Q$5:$Q$9,MATCH($B18,'Regras por canal'!$A$5:$A$9,0)),""))</f>
        <v/>
      </c>
    </row>
    <row r="19" ht="38" customHeight="1">
      <c r="A19" s="28">
        <f>IF(OR(INDEX('Catálogo fonte'!$A$5:$A$104,INT((ROW()-5)/5)+1)="",INDEX('Regras por canal'!$A$5:$A$9,MOD(ROW()-5,5)+1)=""),"",INDEX('Catálogo fonte'!$A$5:$A$104,INT((ROW()-5)/5)+1))</f>
        <v/>
      </c>
      <c r="B19" s="27">
        <f>IF($A19="","",INDEX('Regras por canal'!$A$5:$A$9,MOD(ROW()-5,5)+1))</f>
        <v/>
      </c>
      <c r="C19" s="21" t="n"/>
      <c r="D19" s="32" t="n"/>
      <c r="E19" s="32" t="n"/>
      <c r="F19" s="53" t="n"/>
      <c r="G19" s="27">
        <f>IF(OR($A19="",$B19=""),"",IF($D19&lt;&gt;"",$D19,IFERROR(INDEX('Catálogo fonte'!$B$5:$B$104,MATCH($A19,'Catálogo fonte'!$A$5:$A$104,0)),"")))</f>
        <v/>
      </c>
      <c r="H19" s="27">
        <f>IF(OR($A19="",$B19=""),"",IF($E19&lt;&gt;"",$E19,IFERROR(INDEX('Catálogo fonte'!$C$5:$C$104,MATCH($A19,'Catálogo fonte'!$A$5:$A$104,0)),"")))</f>
        <v/>
      </c>
      <c r="I19" s="27">
        <f>IF(OR($A19="",$B19=""),"",IFERROR(INDEX('Catálogo fonte'!$E$5:$E$104,MATCH($A19,'Catálogo fonte'!$A$5:$A$104,0)),""))</f>
        <v/>
      </c>
      <c r="J19" s="28">
        <f>IF(OR($A19="",$B19=""),"",IFERROR(INDEX('Catálogo fonte'!$D$5:$D$104,MATCH($A19,'Catálogo fonte'!$A$5:$A$104,0)),""))</f>
        <v/>
      </c>
      <c r="K19" s="54">
        <f>IF(OR($A19="",$B19=""),"",IF($F19&lt;&gt;"",$F19,IFERROR(INDEX('Catálogo fonte'!$F$5:$F$104,MATCH($A19,'Catálogo fonte'!$A$5:$A$104,0)),"")))</f>
        <v/>
      </c>
      <c r="L19" s="35">
        <f>IF(OR($A19="",$B19=""),"",IFERROR(INDEX('Catálogo fonte'!$G$5:$G$104,MATCH($A19,'Catálogo fonte'!$A$5:$A$104,0)),""))</f>
        <v/>
      </c>
      <c r="M19" s="28">
        <f>IF(OR($A19="",$B19=""),"",IFERROR(INDEX('Catálogo fonte'!$H$5:$H$104,MATCH($A19,'Catálogo fonte'!$A$5:$A$104,0)),""))</f>
        <v/>
      </c>
      <c r="N19" s="28">
        <f>IF(OR($A19="",$B19=""),"",IFERROR(INDEX('Catálogo fonte'!$I$5:$I$104,MATCH($A19,'Catálogo fonte'!$A$5:$A$104,0)),""))</f>
        <v/>
      </c>
      <c r="O19" s="55">
        <f>IF(OR($A19="",$B19=""),"",IFERROR(INDEX('Catálogo fonte'!$J$5:$J$104,MATCH($A19,'Catálogo fonte'!$A$5:$A$104,0)),""))</f>
        <v/>
      </c>
      <c r="P19" s="56">
        <f>IF(OR($A19="",$B19=""),"",IFERROR(INDEX('Catálogo fonte'!$K$5:$K$104,MATCH($A19,'Catálogo fonte'!$A$5:$A$104,0)),""))</f>
        <v/>
      </c>
      <c r="Q19" s="56">
        <f>IF(OR($A19="",$B19=""),"",IFERROR(INDEX('Catálogo fonte'!$L$5:$L$104,MATCH($A19,'Catálogo fonte'!$A$5:$A$104,0)),""))</f>
        <v/>
      </c>
      <c r="R19" s="56">
        <f>IF(OR($A19="",$B19=""),"",IFERROR(INDEX('Catálogo fonte'!$M$5:$M$104,MATCH($A19,'Catálogo fonte'!$A$5:$A$104,0)),""))</f>
        <v/>
      </c>
      <c r="S19" s="28">
        <f>IF(OR($A19="",$B19=""),"",IFERROR(INDEX('Catálogo fonte'!$N$5:$N$104,MATCH($A19,'Catálogo fonte'!$A$5:$A$104,0)),""))</f>
        <v/>
      </c>
      <c r="T19" s="28">
        <f>IF(OR($A19="",$B19=""),"",IFERROR(INDEX('Catálogo fonte'!$O$5:$O$104,MATCH($A19,'Catálogo fonte'!$A$5:$A$104,0)),""))</f>
        <v/>
      </c>
      <c r="U19" s="28">
        <f>IF(OR($A19="",$B19=""),"",IFERROR(INDEX('Catálogo fonte'!$P$5:$P$104,MATCH($A19,'Catálogo fonte'!$A$5:$A$104,0)),""))</f>
        <v/>
      </c>
      <c r="V19" s="28">
        <f>IF(OR($A19="",$B19=""),"",--($S19&lt;&gt;"")+--($T19&lt;&gt;"")+--($U19&lt;&gt;""))</f>
        <v/>
      </c>
      <c r="W19" s="27">
        <f>IF(OR($A19="",$B19="",$C19&lt;&gt;"Sim"),"",_xlfn.TEXTJOIN(" | ",TRUE,IF($AP19&lt;&gt;"Regra válida","Regra do canal inválida",""),IF(COUNTIF('Catálogo fonte'!$A$5:$A$104,$A19)&gt;1,"SKU duplicado",""),IF($AO19&lt;&gt;"Sim","Produto inativo",""),IF($AB19&lt;&gt;"Sim","Canal inativo",""),IF($G19="","Título ausente",""),IF(AND($G19&lt;&gt;"",$AL19&lt;&gt;"",LEN($G19)&gt;$AL19),"Título excede o limite",""),IF(AND($AC19="Sim",$H19=""),"Categoria ausente",""),IF(AND($AK19&gt;0,LEN($I19)&lt;$AK19),"Descrição abaixo do mínimo",""),IF(AND($AE19="Sim",$J19=""),"Marca ausente",""),IF(OR($K19="",NOT(ISNUMBER($K19)),$K19&lt;=0),"Preço inválido",""),IF(AND(ISNUMBER($K19),$AM19&lt;&gt;"",$K19&lt;$AM19),"Preço abaixo do mínimo",""),IF(AND(ISNUMBER($K19),$AN19&lt;&gt;"",$K19&gt;$AN19),"Preço acima do máximo",""),IF(AND($AD19="Sim",$L19=""),"GTIN ausente",""),IF(AND($L19&lt;&gt;"",NOT(IFERROR(AND(LEN($L19)=13,ISNUMBER(VALUE($L19))),FALSE))),"GTIN inválido",""),IF(AND($AF19="Sim",$M19=""),"Cor ausente",""),IF(AND($AG19="Sim",$N19=""),"Tamanho/modelo ausente",""),IF(AND($AH19="Sim",OR(NOT(ISNUMBER($O19)),$O19&lt;=0)),"Peso ausente ou inválido",""),IF(AND($AI19="Sim",OR(NOT(ISNUMBER($P19)),$P19&lt;=0,NOT(ISNUMBER($Q19)),$Q19&lt;=0,NOT(ISNUMBER($R19)),$R19&lt;=0)),"Dimensões ausentes ou inválidas",""),IF($V19&lt;$AJ19,"Mídias abaixo do mínimo","")))</f>
        <v/>
      </c>
      <c r="X19" s="28">
        <f>IF(OR($A19="",$B19=""),"",IF($C19&lt;&gt;"Sim","Não selecionado",IF($W19="","Pronto para publicar","Bloqueado")))</f>
        <v/>
      </c>
      <c r="Y19" s="21" t="n"/>
      <c r="Z19" s="27">
        <f>IF(OR($A19="",$B19=""),"",IF($C19&lt;&gt;"Sim","Fora do feed",IF($X19="Bloqueado","Bloqueado",IF($Y19="Publicar","Liberado para feed",IF($Y19="Manter rascunho","Mantido em rascunho","Aguardando decisão")))))</f>
        <v/>
      </c>
      <c r="AA19" s="27">
        <f>IF(OR($A19="",$B19=""),"",$A19&amp;"|"&amp;$B19)</f>
        <v/>
      </c>
      <c r="AB19" s="28">
        <f>IF($B19="","",IFERROR(INDEX('Regras por canal'!$B$5:$B$9,MATCH($B19,'Regras por canal'!$A$5:$A$9,0)),""))</f>
        <v/>
      </c>
      <c r="AC19" s="28">
        <f>IF($B19="","",IFERROR(INDEX('Regras por canal'!$C$5:$C$9,MATCH($B19,'Regras por canal'!$A$5:$A$9,0)),""))</f>
        <v/>
      </c>
      <c r="AD19" s="28">
        <f>IF($B19="","",IFERROR(INDEX('Regras por canal'!$D$5:$D$9,MATCH($B19,'Regras por canal'!$A$5:$A$9,0)),""))</f>
        <v/>
      </c>
      <c r="AE19" s="28">
        <f>IF($B19="","",IFERROR(INDEX('Regras por canal'!$E$5:$E$9,MATCH($B19,'Regras por canal'!$A$5:$A$9,0)),""))</f>
        <v/>
      </c>
      <c r="AF19" s="28">
        <f>IF($B19="","",IFERROR(INDEX('Regras por canal'!$F$5:$F$9,MATCH($B19,'Regras por canal'!$A$5:$A$9,0)),""))</f>
        <v/>
      </c>
      <c r="AG19" s="28">
        <f>IF($B19="","",IFERROR(INDEX('Regras por canal'!$G$5:$G$9,MATCH($B19,'Regras por canal'!$A$5:$A$9,0)),""))</f>
        <v/>
      </c>
      <c r="AH19" s="28">
        <f>IF($B19="","",IFERROR(INDEX('Regras por canal'!$H$5:$H$9,MATCH($B19,'Regras por canal'!$A$5:$A$9,0)),""))</f>
        <v/>
      </c>
      <c r="AI19" s="28">
        <f>IF($B19="","",IFERROR(INDEX('Regras por canal'!$I$5:$I$9,MATCH($B19,'Regras por canal'!$A$5:$A$9,0)),""))</f>
        <v/>
      </c>
      <c r="AJ19" s="28">
        <f>IF($B19="","",IFERROR(INDEX('Regras por canal'!$J$5:$J$9,MATCH($B19,'Regras por canal'!$A$5:$A$9,0)),""))</f>
        <v/>
      </c>
      <c r="AK19" s="28">
        <f>IF($B19="","",IFERROR(INDEX('Regras por canal'!$K$5:$K$9,MATCH($B19,'Regras por canal'!$A$5:$A$9,0)),""))</f>
        <v/>
      </c>
      <c r="AL19" s="28">
        <f>IF($B19="","",IFERROR(INDEX('Regras por canal'!$L$5:$L$9,MATCH($B19,'Regras por canal'!$A$5:$A$9,0)),""))</f>
        <v/>
      </c>
      <c r="AM19" s="28">
        <f>IF($B19="","",IFERROR(INDEX('Regras por canal'!$M$5:$M$9,MATCH($B19,'Regras por canal'!$A$5:$A$9,0)),""))</f>
        <v/>
      </c>
      <c r="AN19" s="28">
        <f>IF($B19="","",IFERROR(INDEX('Regras por canal'!$N$5:$N$9,MATCH($B19,'Regras por canal'!$A$5:$A$9,0)),""))</f>
        <v/>
      </c>
      <c r="AO19" s="28">
        <f>IF($A19="","",IFERROR(INDEX('Catálogo fonte'!$Q$5:$Q$104,MATCH($A19,'Catálogo fonte'!$A$5:$A$104,0)),""))</f>
        <v/>
      </c>
      <c r="AP19" s="28">
        <f>IF($B19="","",IFERROR(INDEX('Regras por canal'!$Q$5:$Q$9,MATCH($B19,'Regras por canal'!$A$5:$A$9,0)),""))</f>
        <v/>
      </c>
    </row>
    <row r="20" ht="38" customHeight="1">
      <c r="A20" s="28">
        <f>IF(OR(INDEX('Catálogo fonte'!$A$5:$A$104,INT((ROW()-5)/5)+1)="",INDEX('Regras por canal'!$A$5:$A$9,MOD(ROW()-5,5)+1)=""),"",INDEX('Catálogo fonte'!$A$5:$A$104,INT((ROW()-5)/5)+1))</f>
        <v/>
      </c>
      <c r="B20" s="27">
        <f>IF($A20="","",INDEX('Regras por canal'!$A$5:$A$9,MOD(ROW()-5,5)+1))</f>
        <v/>
      </c>
      <c r="C20" s="21" t="inlineStr">
        <is>
          <t>Sim</t>
        </is>
      </c>
      <c r="D20" s="32" t="n"/>
      <c r="E20" s="32" t="n"/>
      <c r="F20" s="53" t="n"/>
      <c r="G20" s="27">
        <f>IF(OR($A20="",$B20=""),"",IF($D20&lt;&gt;"",$D20,IFERROR(INDEX('Catálogo fonte'!$B$5:$B$104,MATCH($A20,'Catálogo fonte'!$A$5:$A$104,0)),"")))</f>
        <v/>
      </c>
      <c r="H20" s="27">
        <f>IF(OR($A20="",$B20=""),"",IF($E20&lt;&gt;"",$E20,IFERROR(INDEX('Catálogo fonte'!$C$5:$C$104,MATCH($A20,'Catálogo fonte'!$A$5:$A$104,0)),"")))</f>
        <v/>
      </c>
      <c r="I20" s="27">
        <f>IF(OR($A20="",$B20=""),"",IFERROR(INDEX('Catálogo fonte'!$E$5:$E$104,MATCH($A20,'Catálogo fonte'!$A$5:$A$104,0)),""))</f>
        <v/>
      </c>
      <c r="J20" s="28">
        <f>IF(OR($A20="",$B20=""),"",IFERROR(INDEX('Catálogo fonte'!$D$5:$D$104,MATCH($A20,'Catálogo fonte'!$A$5:$A$104,0)),""))</f>
        <v/>
      </c>
      <c r="K20" s="54">
        <f>IF(OR($A20="",$B20=""),"",IF($F20&lt;&gt;"",$F20,IFERROR(INDEX('Catálogo fonte'!$F$5:$F$104,MATCH($A20,'Catálogo fonte'!$A$5:$A$104,0)),"")))</f>
        <v/>
      </c>
      <c r="L20" s="35">
        <f>IF(OR($A20="",$B20=""),"",IFERROR(INDEX('Catálogo fonte'!$G$5:$G$104,MATCH($A20,'Catálogo fonte'!$A$5:$A$104,0)),""))</f>
        <v/>
      </c>
      <c r="M20" s="28">
        <f>IF(OR($A20="",$B20=""),"",IFERROR(INDEX('Catálogo fonte'!$H$5:$H$104,MATCH($A20,'Catálogo fonte'!$A$5:$A$104,0)),""))</f>
        <v/>
      </c>
      <c r="N20" s="28">
        <f>IF(OR($A20="",$B20=""),"",IFERROR(INDEX('Catálogo fonte'!$I$5:$I$104,MATCH($A20,'Catálogo fonte'!$A$5:$A$104,0)),""))</f>
        <v/>
      </c>
      <c r="O20" s="55">
        <f>IF(OR($A20="",$B20=""),"",IFERROR(INDEX('Catálogo fonte'!$J$5:$J$104,MATCH($A20,'Catálogo fonte'!$A$5:$A$104,0)),""))</f>
        <v/>
      </c>
      <c r="P20" s="56">
        <f>IF(OR($A20="",$B20=""),"",IFERROR(INDEX('Catálogo fonte'!$K$5:$K$104,MATCH($A20,'Catálogo fonte'!$A$5:$A$104,0)),""))</f>
        <v/>
      </c>
      <c r="Q20" s="56">
        <f>IF(OR($A20="",$B20=""),"",IFERROR(INDEX('Catálogo fonte'!$L$5:$L$104,MATCH($A20,'Catálogo fonte'!$A$5:$A$104,0)),""))</f>
        <v/>
      </c>
      <c r="R20" s="56">
        <f>IF(OR($A20="",$B20=""),"",IFERROR(INDEX('Catálogo fonte'!$M$5:$M$104,MATCH($A20,'Catálogo fonte'!$A$5:$A$104,0)),""))</f>
        <v/>
      </c>
      <c r="S20" s="28">
        <f>IF(OR($A20="",$B20=""),"",IFERROR(INDEX('Catálogo fonte'!$N$5:$N$104,MATCH($A20,'Catálogo fonte'!$A$5:$A$104,0)),""))</f>
        <v/>
      </c>
      <c r="T20" s="28">
        <f>IF(OR($A20="",$B20=""),"",IFERROR(INDEX('Catálogo fonte'!$O$5:$O$104,MATCH($A20,'Catálogo fonte'!$A$5:$A$104,0)),""))</f>
        <v/>
      </c>
      <c r="U20" s="28">
        <f>IF(OR($A20="",$B20=""),"",IFERROR(INDEX('Catálogo fonte'!$P$5:$P$104,MATCH($A20,'Catálogo fonte'!$A$5:$A$104,0)),""))</f>
        <v/>
      </c>
      <c r="V20" s="28">
        <f>IF(OR($A20="",$B20=""),"",--($S20&lt;&gt;"")+--($T20&lt;&gt;"")+--($U20&lt;&gt;""))</f>
        <v/>
      </c>
      <c r="W20" s="27">
        <f>IF(OR($A20="",$B20="",$C20&lt;&gt;"Sim"),"",_xlfn.TEXTJOIN(" | ",TRUE,IF($AP20&lt;&gt;"Regra válida","Regra do canal inválida",""),IF(COUNTIF('Catálogo fonte'!$A$5:$A$104,$A20)&gt;1,"SKU duplicado",""),IF($AO20&lt;&gt;"Sim","Produto inativo",""),IF($AB20&lt;&gt;"Sim","Canal inativo",""),IF($G20="","Título ausente",""),IF(AND($G20&lt;&gt;"",$AL20&lt;&gt;"",LEN($G20)&gt;$AL20),"Título excede o limite",""),IF(AND($AC20="Sim",$H20=""),"Categoria ausente",""),IF(AND($AK20&gt;0,LEN($I20)&lt;$AK20),"Descrição abaixo do mínimo",""),IF(AND($AE20="Sim",$J20=""),"Marca ausente",""),IF(OR($K20="",NOT(ISNUMBER($K20)),$K20&lt;=0),"Preço inválido",""),IF(AND(ISNUMBER($K20),$AM20&lt;&gt;"",$K20&lt;$AM20),"Preço abaixo do mínimo",""),IF(AND(ISNUMBER($K20),$AN20&lt;&gt;"",$K20&gt;$AN20),"Preço acima do máximo",""),IF(AND($AD20="Sim",$L20=""),"GTIN ausente",""),IF(AND($L20&lt;&gt;"",NOT(IFERROR(AND(LEN($L20)=13,ISNUMBER(VALUE($L20))),FALSE))),"GTIN inválido",""),IF(AND($AF20="Sim",$M20=""),"Cor ausente",""),IF(AND($AG20="Sim",$N20=""),"Tamanho/modelo ausente",""),IF(AND($AH20="Sim",OR(NOT(ISNUMBER($O20)),$O20&lt;=0)),"Peso ausente ou inválido",""),IF(AND($AI20="Sim",OR(NOT(ISNUMBER($P20)),$P20&lt;=0,NOT(ISNUMBER($Q20)),$Q20&lt;=0,NOT(ISNUMBER($R20)),$R20&lt;=0)),"Dimensões ausentes ou inválidas",""),IF($V20&lt;$AJ20,"Mídias abaixo do mínimo","")))</f>
        <v/>
      </c>
      <c r="X20" s="28">
        <f>IF(OR($A20="",$B20=""),"",IF($C20&lt;&gt;"Sim","Não selecionado",IF($W20="","Pronto para publicar","Bloqueado")))</f>
        <v/>
      </c>
      <c r="Y20" s="21" t="inlineStr">
        <is>
          <t>Publicar</t>
        </is>
      </c>
      <c r="Z20" s="27">
        <f>IF(OR($A20="",$B20=""),"",IF($C20&lt;&gt;"Sim","Fora do feed",IF($X20="Bloqueado","Bloqueado",IF($Y20="Publicar","Liberado para feed",IF($Y20="Manter rascunho","Mantido em rascunho","Aguardando decisão")))))</f>
        <v/>
      </c>
      <c r="AA20" s="27">
        <f>IF(OR($A20="",$B20=""),"",$A20&amp;"|"&amp;$B20)</f>
        <v/>
      </c>
      <c r="AB20" s="28">
        <f>IF($B20="","",IFERROR(INDEX('Regras por canal'!$B$5:$B$9,MATCH($B20,'Regras por canal'!$A$5:$A$9,0)),""))</f>
        <v/>
      </c>
      <c r="AC20" s="28">
        <f>IF($B20="","",IFERROR(INDEX('Regras por canal'!$C$5:$C$9,MATCH($B20,'Regras por canal'!$A$5:$A$9,0)),""))</f>
        <v/>
      </c>
      <c r="AD20" s="28">
        <f>IF($B20="","",IFERROR(INDEX('Regras por canal'!$D$5:$D$9,MATCH($B20,'Regras por canal'!$A$5:$A$9,0)),""))</f>
        <v/>
      </c>
      <c r="AE20" s="28">
        <f>IF($B20="","",IFERROR(INDEX('Regras por canal'!$E$5:$E$9,MATCH($B20,'Regras por canal'!$A$5:$A$9,0)),""))</f>
        <v/>
      </c>
      <c r="AF20" s="28">
        <f>IF($B20="","",IFERROR(INDEX('Regras por canal'!$F$5:$F$9,MATCH($B20,'Regras por canal'!$A$5:$A$9,0)),""))</f>
        <v/>
      </c>
      <c r="AG20" s="28">
        <f>IF($B20="","",IFERROR(INDEX('Regras por canal'!$G$5:$G$9,MATCH($B20,'Regras por canal'!$A$5:$A$9,0)),""))</f>
        <v/>
      </c>
      <c r="AH20" s="28">
        <f>IF($B20="","",IFERROR(INDEX('Regras por canal'!$H$5:$H$9,MATCH($B20,'Regras por canal'!$A$5:$A$9,0)),""))</f>
        <v/>
      </c>
      <c r="AI20" s="28">
        <f>IF($B20="","",IFERROR(INDEX('Regras por canal'!$I$5:$I$9,MATCH($B20,'Regras por canal'!$A$5:$A$9,0)),""))</f>
        <v/>
      </c>
      <c r="AJ20" s="28">
        <f>IF($B20="","",IFERROR(INDEX('Regras por canal'!$J$5:$J$9,MATCH($B20,'Regras por canal'!$A$5:$A$9,0)),""))</f>
        <v/>
      </c>
      <c r="AK20" s="28">
        <f>IF($B20="","",IFERROR(INDEX('Regras por canal'!$K$5:$K$9,MATCH($B20,'Regras por canal'!$A$5:$A$9,0)),""))</f>
        <v/>
      </c>
      <c r="AL20" s="28">
        <f>IF($B20="","",IFERROR(INDEX('Regras por canal'!$L$5:$L$9,MATCH($B20,'Regras por canal'!$A$5:$A$9,0)),""))</f>
        <v/>
      </c>
      <c r="AM20" s="28">
        <f>IF($B20="","",IFERROR(INDEX('Regras por canal'!$M$5:$M$9,MATCH($B20,'Regras por canal'!$A$5:$A$9,0)),""))</f>
        <v/>
      </c>
      <c r="AN20" s="28">
        <f>IF($B20="","",IFERROR(INDEX('Regras por canal'!$N$5:$N$9,MATCH($B20,'Regras por canal'!$A$5:$A$9,0)),""))</f>
        <v/>
      </c>
      <c r="AO20" s="28">
        <f>IF($A20="","",IFERROR(INDEX('Catálogo fonte'!$Q$5:$Q$104,MATCH($A20,'Catálogo fonte'!$A$5:$A$104,0)),""))</f>
        <v/>
      </c>
      <c r="AP20" s="28">
        <f>IF($B20="","",IFERROR(INDEX('Regras por canal'!$Q$5:$Q$9,MATCH($B20,'Regras por canal'!$A$5:$A$9,0)),""))</f>
        <v/>
      </c>
    </row>
    <row r="21" ht="38" customHeight="1">
      <c r="A21" s="28">
        <f>IF(OR(INDEX('Catálogo fonte'!$A$5:$A$104,INT((ROW()-5)/5)+1)="",INDEX('Regras por canal'!$A$5:$A$9,MOD(ROW()-5,5)+1)=""),"",INDEX('Catálogo fonte'!$A$5:$A$104,INT((ROW()-5)/5)+1))</f>
        <v/>
      </c>
      <c r="B21" s="27">
        <f>IF($A21="","",INDEX('Regras por canal'!$A$5:$A$9,MOD(ROW()-5,5)+1))</f>
        <v/>
      </c>
      <c r="C21" s="21" t="inlineStr">
        <is>
          <t>Sim</t>
        </is>
      </c>
      <c r="D21" s="32" t="n"/>
      <c r="E21" s="32" t="n"/>
      <c r="F21" s="53" t="n"/>
      <c r="G21" s="27">
        <f>IF(OR($A21="",$B21=""),"",IF($D21&lt;&gt;"",$D21,IFERROR(INDEX('Catálogo fonte'!$B$5:$B$104,MATCH($A21,'Catálogo fonte'!$A$5:$A$104,0)),"")))</f>
        <v/>
      </c>
      <c r="H21" s="27">
        <f>IF(OR($A21="",$B21=""),"",IF($E21&lt;&gt;"",$E21,IFERROR(INDEX('Catálogo fonte'!$C$5:$C$104,MATCH($A21,'Catálogo fonte'!$A$5:$A$104,0)),"")))</f>
        <v/>
      </c>
      <c r="I21" s="27">
        <f>IF(OR($A21="",$B21=""),"",IFERROR(INDEX('Catálogo fonte'!$E$5:$E$104,MATCH($A21,'Catálogo fonte'!$A$5:$A$104,0)),""))</f>
        <v/>
      </c>
      <c r="J21" s="28">
        <f>IF(OR($A21="",$B21=""),"",IFERROR(INDEX('Catálogo fonte'!$D$5:$D$104,MATCH($A21,'Catálogo fonte'!$A$5:$A$104,0)),""))</f>
        <v/>
      </c>
      <c r="K21" s="54">
        <f>IF(OR($A21="",$B21=""),"",IF($F21&lt;&gt;"",$F21,IFERROR(INDEX('Catálogo fonte'!$F$5:$F$104,MATCH($A21,'Catálogo fonte'!$A$5:$A$104,0)),"")))</f>
        <v/>
      </c>
      <c r="L21" s="35">
        <f>IF(OR($A21="",$B21=""),"",IFERROR(INDEX('Catálogo fonte'!$G$5:$G$104,MATCH($A21,'Catálogo fonte'!$A$5:$A$104,0)),""))</f>
        <v/>
      </c>
      <c r="M21" s="28">
        <f>IF(OR($A21="",$B21=""),"",IFERROR(INDEX('Catálogo fonte'!$H$5:$H$104,MATCH($A21,'Catálogo fonte'!$A$5:$A$104,0)),""))</f>
        <v/>
      </c>
      <c r="N21" s="28">
        <f>IF(OR($A21="",$B21=""),"",IFERROR(INDEX('Catálogo fonte'!$I$5:$I$104,MATCH($A21,'Catálogo fonte'!$A$5:$A$104,0)),""))</f>
        <v/>
      </c>
      <c r="O21" s="55">
        <f>IF(OR($A21="",$B21=""),"",IFERROR(INDEX('Catálogo fonte'!$J$5:$J$104,MATCH($A21,'Catálogo fonte'!$A$5:$A$104,0)),""))</f>
        <v/>
      </c>
      <c r="P21" s="56">
        <f>IF(OR($A21="",$B21=""),"",IFERROR(INDEX('Catálogo fonte'!$K$5:$K$104,MATCH($A21,'Catálogo fonte'!$A$5:$A$104,0)),""))</f>
        <v/>
      </c>
      <c r="Q21" s="56">
        <f>IF(OR($A21="",$B21=""),"",IFERROR(INDEX('Catálogo fonte'!$L$5:$L$104,MATCH($A21,'Catálogo fonte'!$A$5:$A$104,0)),""))</f>
        <v/>
      </c>
      <c r="R21" s="56">
        <f>IF(OR($A21="",$B21=""),"",IFERROR(INDEX('Catálogo fonte'!$M$5:$M$104,MATCH($A21,'Catálogo fonte'!$A$5:$A$104,0)),""))</f>
        <v/>
      </c>
      <c r="S21" s="28">
        <f>IF(OR($A21="",$B21=""),"",IFERROR(INDEX('Catálogo fonte'!$N$5:$N$104,MATCH($A21,'Catálogo fonte'!$A$5:$A$104,0)),""))</f>
        <v/>
      </c>
      <c r="T21" s="28">
        <f>IF(OR($A21="",$B21=""),"",IFERROR(INDEX('Catálogo fonte'!$O$5:$O$104,MATCH($A21,'Catálogo fonte'!$A$5:$A$104,0)),""))</f>
        <v/>
      </c>
      <c r="U21" s="28">
        <f>IF(OR($A21="",$B21=""),"",IFERROR(INDEX('Catálogo fonte'!$P$5:$P$104,MATCH($A21,'Catálogo fonte'!$A$5:$A$104,0)),""))</f>
        <v/>
      </c>
      <c r="V21" s="28">
        <f>IF(OR($A21="",$B21=""),"",--($S21&lt;&gt;"")+--($T21&lt;&gt;"")+--($U21&lt;&gt;""))</f>
        <v/>
      </c>
      <c r="W21" s="27">
        <f>IF(OR($A21="",$B21="",$C21&lt;&gt;"Sim"),"",_xlfn.TEXTJOIN(" | ",TRUE,IF($AP21&lt;&gt;"Regra válida","Regra do canal inválida",""),IF(COUNTIF('Catálogo fonte'!$A$5:$A$104,$A21)&gt;1,"SKU duplicado",""),IF($AO21&lt;&gt;"Sim","Produto inativo",""),IF($AB21&lt;&gt;"Sim","Canal inativo",""),IF($G21="","Título ausente",""),IF(AND($G21&lt;&gt;"",$AL21&lt;&gt;"",LEN($G21)&gt;$AL21),"Título excede o limite",""),IF(AND($AC21="Sim",$H21=""),"Categoria ausente",""),IF(AND($AK21&gt;0,LEN($I21)&lt;$AK21),"Descrição abaixo do mínimo",""),IF(AND($AE21="Sim",$J21=""),"Marca ausente",""),IF(OR($K21="",NOT(ISNUMBER($K21)),$K21&lt;=0),"Preço inválido",""),IF(AND(ISNUMBER($K21),$AM21&lt;&gt;"",$K21&lt;$AM21),"Preço abaixo do mínimo",""),IF(AND(ISNUMBER($K21),$AN21&lt;&gt;"",$K21&gt;$AN21),"Preço acima do máximo",""),IF(AND($AD21="Sim",$L21=""),"GTIN ausente",""),IF(AND($L21&lt;&gt;"",NOT(IFERROR(AND(LEN($L21)=13,ISNUMBER(VALUE($L21))),FALSE))),"GTIN inválido",""),IF(AND($AF21="Sim",$M21=""),"Cor ausente",""),IF(AND($AG21="Sim",$N21=""),"Tamanho/modelo ausente",""),IF(AND($AH21="Sim",OR(NOT(ISNUMBER($O21)),$O21&lt;=0)),"Peso ausente ou inválido",""),IF(AND($AI21="Sim",OR(NOT(ISNUMBER($P21)),$P21&lt;=0,NOT(ISNUMBER($Q21)),$Q21&lt;=0,NOT(ISNUMBER($R21)),$R21&lt;=0)),"Dimensões ausentes ou inválidas",""),IF($V21&lt;$AJ21,"Mídias abaixo do mínimo","")))</f>
        <v/>
      </c>
      <c r="X21" s="28">
        <f>IF(OR($A21="",$B21=""),"",IF($C21&lt;&gt;"Sim","Não selecionado",IF($W21="","Pronto para publicar","Bloqueado")))</f>
        <v/>
      </c>
      <c r="Y21" s="21" t="inlineStr">
        <is>
          <t>Não definida</t>
        </is>
      </c>
      <c r="Z21" s="27">
        <f>IF(OR($A21="",$B21=""),"",IF($C21&lt;&gt;"Sim","Fora do feed",IF($X21="Bloqueado","Bloqueado",IF($Y21="Publicar","Liberado para feed",IF($Y21="Manter rascunho","Mantido em rascunho","Aguardando decisão")))))</f>
        <v/>
      </c>
      <c r="AA21" s="27">
        <f>IF(OR($A21="",$B21=""),"",$A21&amp;"|"&amp;$B21)</f>
        <v/>
      </c>
      <c r="AB21" s="28">
        <f>IF($B21="","",IFERROR(INDEX('Regras por canal'!$B$5:$B$9,MATCH($B21,'Regras por canal'!$A$5:$A$9,0)),""))</f>
        <v/>
      </c>
      <c r="AC21" s="28">
        <f>IF($B21="","",IFERROR(INDEX('Regras por canal'!$C$5:$C$9,MATCH($B21,'Regras por canal'!$A$5:$A$9,0)),""))</f>
        <v/>
      </c>
      <c r="AD21" s="28">
        <f>IF($B21="","",IFERROR(INDEX('Regras por canal'!$D$5:$D$9,MATCH($B21,'Regras por canal'!$A$5:$A$9,0)),""))</f>
        <v/>
      </c>
      <c r="AE21" s="28">
        <f>IF($B21="","",IFERROR(INDEX('Regras por canal'!$E$5:$E$9,MATCH($B21,'Regras por canal'!$A$5:$A$9,0)),""))</f>
        <v/>
      </c>
      <c r="AF21" s="28">
        <f>IF($B21="","",IFERROR(INDEX('Regras por canal'!$F$5:$F$9,MATCH($B21,'Regras por canal'!$A$5:$A$9,0)),""))</f>
        <v/>
      </c>
      <c r="AG21" s="28">
        <f>IF($B21="","",IFERROR(INDEX('Regras por canal'!$G$5:$G$9,MATCH($B21,'Regras por canal'!$A$5:$A$9,0)),""))</f>
        <v/>
      </c>
      <c r="AH21" s="28">
        <f>IF($B21="","",IFERROR(INDEX('Regras por canal'!$H$5:$H$9,MATCH($B21,'Regras por canal'!$A$5:$A$9,0)),""))</f>
        <v/>
      </c>
      <c r="AI21" s="28">
        <f>IF($B21="","",IFERROR(INDEX('Regras por canal'!$I$5:$I$9,MATCH($B21,'Regras por canal'!$A$5:$A$9,0)),""))</f>
        <v/>
      </c>
      <c r="AJ21" s="28">
        <f>IF($B21="","",IFERROR(INDEX('Regras por canal'!$J$5:$J$9,MATCH($B21,'Regras por canal'!$A$5:$A$9,0)),""))</f>
        <v/>
      </c>
      <c r="AK21" s="28">
        <f>IF($B21="","",IFERROR(INDEX('Regras por canal'!$K$5:$K$9,MATCH($B21,'Regras por canal'!$A$5:$A$9,0)),""))</f>
        <v/>
      </c>
      <c r="AL21" s="28">
        <f>IF($B21="","",IFERROR(INDEX('Regras por canal'!$L$5:$L$9,MATCH($B21,'Regras por canal'!$A$5:$A$9,0)),""))</f>
        <v/>
      </c>
      <c r="AM21" s="28">
        <f>IF($B21="","",IFERROR(INDEX('Regras por canal'!$M$5:$M$9,MATCH($B21,'Regras por canal'!$A$5:$A$9,0)),""))</f>
        <v/>
      </c>
      <c r="AN21" s="28">
        <f>IF($B21="","",IFERROR(INDEX('Regras por canal'!$N$5:$N$9,MATCH($B21,'Regras por canal'!$A$5:$A$9,0)),""))</f>
        <v/>
      </c>
      <c r="AO21" s="28">
        <f>IF($A21="","",IFERROR(INDEX('Catálogo fonte'!$Q$5:$Q$104,MATCH($A21,'Catálogo fonte'!$A$5:$A$104,0)),""))</f>
        <v/>
      </c>
      <c r="AP21" s="28">
        <f>IF($B21="","",IFERROR(INDEX('Regras por canal'!$Q$5:$Q$9,MATCH($B21,'Regras por canal'!$A$5:$A$9,0)),""))</f>
        <v/>
      </c>
    </row>
    <row r="22" ht="38" customHeight="1">
      <c r="A22" s="28">
        <f>IF(OR(INDEX('Catálogo fonte'!$A$5:$A$104,INT((ROW()-5)/5)+1)="",INDEX('Regras por canal'!$A$5:$A$9,MOD(ROW()-5,5)+1)=""),"",INDEX('Catálogo fonte'!$A$5:$A$104,INT((ROW()-5)/5)+1))</f>
        <v/>
      </c>
      <c r="B22" s="27">
        <f>IF($A22="","",INDEX('Regras por canal'!$A$5:$A$9,MOD(ROW()-5,5)+1))</f>
        <v/>
      </c>
      <c r="C22" s="21" t="inlineStr">
        <is>
          <t>Sim</t>
        </is>
      </c>
      <c r="D22" s="32" t="inlineStr"/>
      <c r="E22" s="32" t="inlineStr">
        <is>
          <t>Pet &gt; Tapetes</t>
        </is>
      </c>
      <c r="F22" s="53" t="inlineStr"/>
      <c r="G22" s="27">
        <f>IF(OR($A22="",$B22=""),"",IF($D22&lt;&gt;"",$D22,IFERROR(INDEX('Catálogo fonte'!$B$5:$B$104,MATCH($A22,'Catálogo fonte'!$A$5:$A$104,0)),"")))</f>
        <v/>
      </c>
      <c r="H22" s="27">
        <f>IF(OR($A22="",$B22=""),"",IF($E22&lt;&gt;"",$E22,IFERROR(INDEX('Catálogo fonte'!$C$5:$C$104,MATCH($A22,'Catálogo fonte'!$A$5:$A$104,0)),"")))</f>
        <v/>
      </c>
      <c r="I22" s="27">
        <f>IF(OR($A22="",$B22=""),"",IFERROR(INDEX('Catálogo fonte'!$E$5:$E$104,MATCH($A22,'Catálogo fonte'!$A$5:$A$104,0)),""))</f>
        <v/>
      </c>
      <c r="J22" s="28">
        <f>IF(OR($A22="",$B22=""),"",IFERROR(INDEX('Catálogo fonte'!$D$5:$D$104,MATCH($A22,'Catálogo fonte'!$A$5:$A$104,0)),""))</f>
        <v/>
      </c>
      <c r="K22" s="54">
        <f>IF(OR($A22="",$B22=""),"",IF($F22&lt;&gt;"",$F22,IFERROR(INDEX('Catálogo fonte'!$F$5:$F$104,MATCH($A22,'Catálogo fonte'!$A$5:$A$104,0)),"")))</f>
        <v/>
      </c>
      <c r="L22" s="35">
        <f>IF(OR($A22="",$B22=""),"",IFERROR(INDEX('Catálogo fonte'!$G$5:$G$104,MATCH($A22,'Catálogo fonte'!$A$5:$A$104,0)),""))</f>
        <v/>
      </c>
      <c r="M22" s="28">
        <f>IF(OR($A22="",$B22=""),"",IFERROR(INDEX('Catálogo fonte'!$H$5:$H$104,MATCH($A22,'Catálogo fonte'!$A$5:$A$104,0)),""))</f>
        <v/>
      </c>
      <c r="N22" s="28">
        <f>IF(OR($A22="",$B22=""),"",IFERROR(INDEX('Catálogo fonte'!$I$5:$I$104,MATCH($A22,'Catálogo fonte'!$A$5:$A$104,0)),""))</f>
        <v/>
      </c>
      <c r="O22" s="55">
        <f>IF(OR($A22="",$B22=""),"",IFERROR(INDEX('Catálogo fonte'!$J$5:$J$104,MATCH($A22,'Catálogo fonte'!$A$5:$A$104,0)),""))</f>
        <v/>
      </c>
      <c r="P22" s="56">
        <f>IF(OR($A22="",$B22=""),"",IFERROR(INDEX('Catálogo fonte'!$K$5:$K$104,MATCH($A22,'Catálogo fonte'!$A$5:$A$104,0)),""))</f>
        <v/>
      </c>
      <c r="Q22" s="56">
        <f>IF(OR($A22="",$B22=""),"",IFERROR(INDEX('Catálogo fonte'!$L$5:$L$104,MATCH($A22,'Catálogo fonte'!$A$5:$A$104,0)),""))</f>
        <v/>
      </c>
      <c r="R22" s="56">
        <f>IF(OR($A22="",$B22=""),"",IFERROR(INDEX('Catálogo fonte'!$M$5:$M$104,MATCH($A22,'Catálogo fonte'!$A$5:$A$104,0)),""))</f>
        <v/>
      </c>
      <c r="S22" s="28">
        <f>IF(OR($A22="",$B22=""),"",IFERROR(INDEX('Catálogo fonte'!$N$5:$N$104,MATCH($A22,'Catálogo fonte'!$A$5:$A$104,0)),""))</f>
        <v/>
      </c>
      <c r="T22" s="28">
        <f>IF(OR($A22="",$B22=""),"",IFERROR(INDEX('Catálogo fonte'!$O$5:$O$104,MATCH($A22,'Catálogo fonte'!$A$5:$A$104,0)),""))</f>
        <v/>
      </c>
      <c r="U22" s="28">
        <f>IF(OR($A22="",$B22=""),"",IFERROR(INDEX('Catálogo fonte'!$P$5:$P$104,MATCH($A22,'Catálogo fonte'!$A$5:$A$104,0)),""))</f>
        <v/>
      </c>
      <c r="V22" s="28">
        <f>IF(OR($A22="",$B22=""),"",--($S22&lt;&gt;"")+--($T22&lt;&gt;"")+--($U22&lt;&gt;""))</f>
        <v/>
      </c>
      <c r="W22" s="27">
        <f>IF(OR($A22="",$B22="",$C22&lt;&gt;"Sim"),"",_xlfn.TEXTJOIN(" | ",TRUE,IF($AP22&lt;&gt;"Regra válida","Regra do canal inválida",""),IF(COUNTIF('Catálogo fonte'!$A$5:$A$104,$A22)&gt;1,"SKU duplicado",""),IF($AO22&lt;&gt;"Sim","Produto inativo",""),IF($AB22&lt;&gt;"Sim","Canal inativo",""),IF($G22="","Título ausente",""),IF(AND($G22&lt;&gt;"",$AL22&lt;&gt;"",LEN($G22)&gt;$AL22),"Título excede o limite",""),IF(AND($AC22="Sim",$H22=""),"Categoria ausente",""),IF(AND($AK22&gt;0,LEN($I22)&lt;$AK22),"Descrição abaixo do mínimo",""),IF(AND($AE22="Sim",$J22=""),"Marca ausente",""),IF(OR($K22="",NOT(ISNUMBER($K22)),$K22&lt;=0),"Preço inválido",""),IF(AND(ISNUMBER($K22),$AM22&lt;&gt;"",$K22&lt;$AM22),"Preço abaixo do mínimo",""),IF(AND(ISNUMBER($K22),$AN22&lt;&gt;"",$K22&gt;$AN22),"Preço acima do máximo",""),IF(AND($AD22="Sim",$L22=""),"GTIN ausente",""),IF(AND($L22&lt;&gt;"",NOT(IFERROR(AND(LEN($L22)=13,ISNUMBER(VALUE($L22))),FALSE))),"GTIN inválido",""),IF(AND($AF22="Sim",$M22=""),"Cor ausente",""),IF(AND($AG22="Sim",$N22=""),"Tamanho/modelo ausente",""),IF(AND($AH22="Sim",OR(NOT(ISNUMBER($O22)),$O22&lt;=0)),"Peso ausente ou inválido",""),IF(AND($AI22="Sim",OR(NOT(ISNUMBER($P22)),$P22&lt;=0,NOT(ISNUMBER($Q22)),$Q22&lt;=0,NOT(ISNUMBER($R22)),$R22&lt;=0)),"Dimensões ausentes ou inválidas",""),IF($V22&lt;$AJ22,"Mídias abaixo do mínimo","")))</f>
        <v/>
      </c>
      <c r="X22" s="28">
        <f>IF(OR($A22="",$B22=""),"",IF($C22&lt;&gt;"Sim","Não selecionado",IF($W22="","Pronto para publicar","Bloqueado")))</f>
        <v/>
      </c>
      <c r="Y22" s="21" t="inlineStr">
        <is>
          <t>Publicar</t>
        </is>
      </c>
      <c r="Z22" s="27">
        <f>IF(OR($A22="",$B22=""),"",IF($C22&lt;&gt;"Sim","Fora do feed",IF($X22="Bloqueado","Bloqueado",IF($Y22="Publicar","Liberado para feed",IF($Y22="Manter rascunho","Mantido em rascunho","Aguardando decisão")))))</f>
        <v/>
      </c>
      <c r="AA22" s="27">
        <f>IF(OR($A22="",$B22=""),"",$A22&amp;"|"&amp;$B22)</f>
        <v/>
      </c>
      <c r="AB22" s="28">
        <f>IF($B22="","",IFERROR(INDEX('Regras por canal'!$B$5:$B$9,MATCH($B22,'Regras por canal'!$A$5:$A$9,0)),""))</f>
        <v/>
      </c>
      <c r="AC22" s="28">
        <f>IF($B22="","",IFERROR(INDEX('Regras por canal'!$C$5:$C$9,MATCH($B22,'Regras por canal'!$A$5:$A$9,0)),""))</f>
        <v/>
      </c>
      <c r="AD22" s="28">
        <f>IF($B22="","",IFERROR(INDEX('Regras por canal'!$D$5:$D$9,MATCH($B22,'Regras por canal'!$A$5:$A$9,0)),""))</f>
        <v/>
      </c>
      <c r="AE22" s="28">
        <f>IF($B22="","",IFERROR(INDEX('Regras por canal'!$E$5:$E$9,MATCH($B22,'Regras por canal'!$A$5:$A$9,0)),""))</f>
        <v/>
      </c>
      <c r="AF22" s="28">
        <f>IF($B22="","",IFERROR(INDEX('Regras por canal'!$F$5:$F$9,MATCH($B22,'Regras por canal'!$A$5:$A$9,0)),""))</f>
        <v/>
      </c>
      <c r="AG22" s="28">
        <f>IF($B22="","",IFERROR(INDEX('Regras por canal'!$G$5:$G$9,MATCH($B22,'Regras por canal'!$A$5:$A$9,0)),""))</f>
        <v/>
      </c>
      <c r="AH22" s="28">
        <f>IF($B22="","",IFERROR(INDEX('Regras por canal'!$H$5:$H$9,MATCH($B22,'Regras por canal'!$A$5:$A$9,0)),""))</f>
        <v/>
      </c>
      <c r="AI22" s="28">
        <f>IF($B22="","",IFERROR(INDEX('Regras por canal'!$I$5:$I$9,MATCH($B22,'Regras por canal'!$A$5:$A$9,0)),""))</f>
        <v/>
      </c>
      <c r="AJ22" s="28">
        <f>IF($B22="","",IFERROR(INDEX('Regras por canal'!$J$5:$J$9,MATCH($B22,'Regras por canal'!$A$5:$A$9,0)),""))</f>
        <v/>
      </c>
      <c r="AK22" s="28">
        <f>IF($B22="","",IFERROR(INDEX('Regras por canal'!$K$5:$K$9,MATCH($B22,'Regras por canal'!$A$5:$A$9,0)),""))</f>
        <v/>
      </c>
      <c r="AL22" s="28">
        <f>IF($B22="","",IFERROR(INDEX('Regras por canal'!$L$5:$L$9,MATCH($B22,'Regras por canal'!$A$5:$A$9,0)),""))</f>
        <v/>
      </c>
      <c r="AM22" s="28">
        <f>IF($B22="","",IFERROR(INDEX('Regras por canal'!$M$5:$M$9,MATCH($B22,'Regras por canal'!$A$5:$A$9,0)),""))</f>
        <v/>
      </c>
      <c r="AN22" s="28">
        <f>IF($B22="","",IFERROR(INDEX('Regras por canal'!$N$5:$N$9,MATCH($B22,'Regras por canal'!$A$5:$A$9,0)),""))</f>
        <v/>
      </c>
      <c r="AO22" s="28">
        <f>IF($A22="","",IFERROR(INDEX('Catálogo fonte'!$Q$5:$Q$104,MATCH($A22,'Catálogo fonte'!$A$5:$A$104,0)),""))</f>
        <v/>
      </c>
      <c r="AP22" s="28">
        <f>IF($B22="","",IFERROR(INDEX('Regras por canal'!$Q$5:$Q$9,MATCH($B22,'Regras por canal'!$A$5:$A$9,0)),""))</f>
        <v/>
      </c>
    </row>
    <row r="23" ht="38" customHeight="1">
      <c r="A23" s="28">
        <f>IF(OR(INDEX('Catálogo fonte'!$A$5:$A$104,INT((ROW()-5)/5)+1)="",INDEX('Regras por canal'!$A$5:$A$9,MOD(ROW()-5,5)+1)=""),"",INDEX('Catálogo fonte'!$A$5:$A$104,INT((ROW()-5)/5)+1))</f>
        <v/>
      </c>
      <c r="B23" s="27">
        <f>IF($A23="","",INDEX('Regras por canal'!$A$5:$A$9,MOD(ROW()-5,5)+1))</f>
        <v/>
      </c>
      <c r="C23" s="21" t="n"/>
      <c r="D23" s="32" t="n"/>
      <c r="E23" s="32" t="n"/>
      <c r="F23" s="53" t="n"/>
      <c r="G23" s="27">
        <f>IF(OR($A23="",$B23=""),"",IF($D23&lt;&gt;"",$D23,IFERROR(INDEX('Catálogo fonte'!$B$5:$B$104,MATCH($A23,'Catálogo fonte'!$A$5:$A$104,0)),"")))</f>
        <v/>
      </c>
      <c r="H23" s="27">
        <f>IF(OR($A23="",$B23=""),"",IF($E23&lt;&gt;"",$E23,IFERROR(INDEX('Catálogo fonte'!$C$5:$C$104,MATCH($A23,'Catálogo fonte'!$A$5:$A$104,0)),"")))</f>
        <v/>
      </c>
      <c r="I23" s="27">
        <f>IF(OR($A23="",$B23=""),"",IFERROR(INDEX('Catálogo fonte'!$E$5:$E$104,MATCH($A23,'Catálogo fonte'!$A$5:$A$104,0)),""))</f>
        <v/>
      </c>
      <c r="J23" s="28">
        <f>IF(OR($A23="",$B23=""),"",IFERROR(INDEX('Catálogo fonte'!$D$5:$D$104,MATCH($A23,'Catálogo fonte'!$A$5:$A$104,0)),""))</f>
        <v/>
      </c>
      <c r="K23" s="54">
        <f>IF(OR($A23="",$B23=""),"",IF($F23&lt;&gt;"",$F23,IFERROR(INDEX('Catálogo fonte'!$F$5:$F$104,MATCH($A23,'Catálogo fonte'!$A$5:$A$104,0)),"")))</f>
        <v/>
      </c>
      <c r="L23" s="35">
        <f>IF(OR($A23="",$B23=""),"",IFERROR(INDEX('Catálogo fonte'!$G$5:$G$104,MATCH($A23,'Catálogo fonte'!$A$5:$A$104,0)),""))</f>
        <v/>
      </c>
      <c r="M23" s="28">
        <f>IF(OR($A23="",$B23=""),"",IFERROR(INDEX('Catálogo fonte'!$H$5:$H$104,MATCH($A23,'Catálogo fonte'!$A$5:$A$104,0)),""))</f>
        <v/>
      </c>
      <c r="N23" s="28">
        <f>IF(OR($A23="",$B23=""),"",IFERROR(INDEX('Catálogo fonte'!$I$5:$I$104,MATCH($A23,'Catálogo fonte'!$A$5:$A$104,0)),""))</f>
        <v/>
      </c>
      <c r="O23" s="55">
        <f>IF(OR($A23="",$B23=""),"",IFERROR(INDEX('Catálogo fonte'!$J$5:$J$104,MATCH($A23,'Catálogo fonte'!$A$5:$A$104,0)),""))</f>
        <v/>
      </c>
      <c r="P23" s="56">
        <f>IF(OR($A23="",$B23=""),"",IFERROR(INDEX('Catálogo fonte'!$K$5:$K$104,MATCH($A23,'Catálogo fonte'!$A$5:$A$104,0)),""))</f>
        <v/>
      </c>
      <c r="Q23" s="56">
        <f>IF(OR($A23="",$B23=""),"",IFERROR(INDEX('Catálogo fonte'!$L$5:$L$104,MATCH($A23,'Catálogo fonte'!$A$5:$A$104,0)),""))</f>
        <v/>
      </c>
      <c r="R23" s="56">
        <f>IF(OR($A23="",$B23=""),"",IFERROR(INDEX('Catálogo fonte'!$M$5:$M$104,MATCH($A23,'Catálogo fonte'!$A$5:$A$104,0)),""))</f>
        <v/>
      </c>
      <c r="S23" s="28">
        <f>IF(OR($A23="",$B23=""),"",IFERROR(INDEX('Catálogo fonte'!$N$5:$N$104,MATCH($A23,'Catálogo fonte'!$A$5:$A$104,0)),""))</f>
        <v/>
      </c>
      <c r="T23" s="28">
        <f>IF(OR($A23="",$B23=""),"",IFERROR(INDEX('Catálogo fonte'!$O$5:$O$104,MATCH($A23,'Catálogo fonte'!$A$5:$A$104,0)),""))</f>
        <v/>
      </c>
      <c r="U23" s="28">
        <f>IF(OR($A23="",$B23=""),"",IFERROR(INDEX('Catálogo fonte'!$P$5:$P$104,MATCH($A23,'Catálogo fonte'!$A$5:$A$104,0)),""))</f>
        <v/>
      </c>
      <c r="V23" s="28">
        <f>IF(OR($A23="",$B23=""),"",--($S23&lt;&gt;"")+--($T23&lt;&gt;"")+--($U23&lt;&gt;""))</f>
        <v/>
      </c>
      <c r="W23" s="27">
        <f>IF(OR($A23="",$B23="",$C23&lt;&gt;"Sim"),"",_xlfn.TEXTJOIN(" | ",TRUE,IF($AP23&lt;&gt;"Regra válida","Regra do canal inválida",""),IF(COUNTIF('Catálogo fonte'!$A$5:$A$104,$A23)&gt;1,"SKU duplicado",""),IF($AO23&lt;&gt;"Sim","Produto inativo",""),IF($AB23&lt;&gt;"Sim","Canal inativo",""),IF($G23="","Título ausente",""),IF(AND($G23&lt;&gt;"",$AL23&lt;&gt;"",LEN($G23)&gt;$AL23),"Título excede o limite",""),IF(AND($AC23="Sim",$H23=""),"Categoria ausente",""),IF(AND($AK23&gt;0,LEN($I23)&lt;$AK23),"Descrição abaixo do mínimo",""),IF(AND($AE23="Sim",$J23=""),"Marca ausente",""),IF(OR($K23="",NOT(ISNUMBER($K23)),$K23&lt;=0),"Preço inválido",""),IF(AND(ISNUMBER($K23),$AM23&lt;&gt;"",$K23&lt;$AM23),"Preço abaixo do mínimo",""),IF(AND(ISNUMBER($K23),$AN23&lt;&gt;"",$K23&gt;$AN23),"Preço acima do máximo",""),IF(AND($AD23="Sim",$L23=""),"GTIN ausente",""),IF(AND($L23&lt;&gt;"",NOT(IFERROR(AND(LEN($L23)=13,ISNUMBER(VALUE($L23))),FALSE))),"GTIN inválido",""),IF(AND($AF23="Sim",$M23=""),"Cor ausente",""),IF(AND($AG23="Sim",$N23=""),"Tamanho/modelo ausente",""),IF(AND($AH23="Sim",OR(NOT(ISNUMBER($O23)),$O23&lt;=0)),"Peso ausente ou inválido",""),IF(AND($AI23="Sim",OR(NOT(ISNUMBER($P23)),$P23&lt;=0,NOT(ISNUMBER($Q23)),$Q23&lt;=0,NOT(ISNUMBER($R23)),$R23&lt;=0)),"Dimensões ausentes ou inválidas",""),IF($V23&lt;$AJ23,"Mídias abaixo do mínimo","")))</f>
        <v/>
      </c>
      <c r="X23" s="28">
        <f>IF(OR($A23="",$B23=""),"",IF($C23&lt;&gt;"Sim","Não selecionado",IF($W23="","Pronto para publicar","Bloqueado")))</f>
        <v/>
      </c>
      <c r="Y23" s="21" t="n"/>
      <c r="Z23" s="27">
        <f>IF(OR($A23="",$B23=""),"",IF($C23&lt;&gt;"Sim","Fora do feed",IF($X23="Bloqueado","Bloqueado",IF($Y23="Publicar","Liberado para feed",IF($Y23="Manter rascunho","Mantido em rascunho","Aguardando decisão")))))</f>
        <v/>
      </c>
      <c r="AA23" s="27">
        <f>IF(OR($A23="",$B23=""),"",$A23&amp;"|"&amp;$B23)</f>
        <v/>
      </c>
      <c r="AB23" s="28">
        <f>IF($B23="","",IFERROR(INDEX('Regras por canal'!$B$5:$B$9,MATCH($B23,'Regras por canal'!$A$5:$A$9,0)),""))</f>
        <v/>
      </c>
      <c r="AC23" s="28">
        <f>IF($B23="","",IFERROR(INDEX('Regras por canal'!$C$5:$C$9,MATCH($B23,'Regras por canal'!$A$5:$A$9,0)),""))</f>
        <v/>
      </c>
      <c r="AD23" s="28">
        <f>IF($B23="","",IFERROR(INDEX('Regras por canal'!$D$5:$D$9,MATCH($B23,'Regras por canal'!$A$5:$A$9,0)),""))</f>
        <v/>
      </c>
      <c r="AE23" s="28">
        <f>IF($B23="","",IFERROR(INDEX('Regras por canal'!$E$5:$E$9,MATCH($B23,'Regras por canal'!$A$5:$A$9,0)),""))</f>
        <v/>
      </c>
      <c r="AF23" s="28">
        <f>IF($B23="","",IFERROR(INDEX('Regras por canal'!$F$5:$F$9,MATCH($B23,'Regras por canal'!$A$5:$A$9,0)),""))</f>
        <v/>
      </c>
      <c r="AG23" s="28">
        <f>IF($B23="","",IFERROR(INDEX('Regras por canal'!$G$5:$G$9,MATCH($B23,'Regras por canal'!$A$5:$A$9,0)),""))</f>
        <v/>
      </c>
      <c r="AH23" s="28">
        <f>IF($B23="","",IFERROR(INDEX('Regras por canal'!$H$5:$H$9,MATCH($B23,'Regras por canal'!$A$5:$A$9,0)),""))</f>
        <v/>
      </c>
      <c r="AI23" s="28">
        <f>IF($B23="","",IFERROR(INDEX('Regras por canal'!$I$5:$I$9,MATCH($B23,'Regras por canal'!$A$5:$A$9,0)),""))</f>
        <v/>
      </c>
      <c r="AJ23" s="28">
        <f>IF($B23="","",IFERROR(INDEX('Regras por canal'!$J$5:$J$9,MATCH($B23,'Regras por canal'!$A$5:$A$9,0)),""))</f>
        <v/>
      </c>
      <c r="AK23" s="28">
        <f>IF($B23="","",IFERROR(INDEX('Regras por canal'!$K$5:$K$9,MATCH($B23,'Regras por canal'!$A$5:$A$9,0)),""))</f>
        <v/>
      </c>
      <c r="AL23" s="28">
        <f>IF($B23="","",IFERROR(INDEX('Regras por canal'!$L$5:$L$9,MATCH($B23,'Regras por canal'!$A$5:$A$9,0)),""))</f>
        <v/>
      </c>
      <c r="AM23" s="28">
        <f>IF($B23="","",IFERROR(INDEX('Regras por canal'!$M$5:$M$9,MATCH($B23,'Regras por canal'!$A$5:$A$9,0)),""))</f>
        <v/>
      </c>
      <c r="AN23" s="28">
        <f>IF($B23="","",IFERROR(INDEX('Regras por canal'!$N$5:$N$9,MATCH($B23,'Regras por canal'!$A$5:$A$9,0)),""))</f>
        <v/>
      </c>
      <c r="AO23" s="28">
        <f>IF($A23="","",IFERROR(INDEX('Catálogo fonte'!$Q$5:$Q$104,MATCH($A23,'Catálogo fonte'!$A$5:$A$104,0)),""))</f>
        <v/>
      </c>
      <c r="AP23" s="28">
        <f>IF($B23="","",IFERROR(INDEX('Regras por canal'!$Q$5:$Q$9,MATCH($B23,'Regras por canal'!$A$5:$A$9,0)),""))</f>
        <v/>
      </c>
    </row>
    <row r="24" ht="38" customHeight="1">
      <c r="A24" s="28">
        <f>IF(OR(INDEX('Catálogo fonte'!$A$5:$A$104,INT((ROW()-5)/5)+1)="",INDEX('Regras por canal'!$A$5:$A$9,MOD(ROW()-5,5)+1)=""),"",INDEX('Catálogo fonte'!$A$5:$A$104,INT((ROW()-5)/5)+1))</f>
        <v/>
      </c>
      <c r="B24" s="27">
        <f>IF($A24="","",INDEX('Regras por canal'!$A$5:$A$9,MOD(ROW()-5,5)+1))</f>
        <v/>
      </c>
      <c r="C24" s="21" t="n"/>
      <c r="D24" s="32" t="n"/>
      <c r="E24" s="32" t="n"/>
      <c r="F24" s="53" t="n"/>
      <c r="G24" s="27">
        <f>IF(OR($A24="",$B24=""),"",IF($D24&lt;&gt;"",$D24,IFERROR(INDEX('Catálogo fonte'!$B$5:$B$104,MATCH($A24,'Catálogo fonte'!$A$5:$A$104,0)),"")))</f>
        <v/>
      </c>
      <c r="H24" s="27">
        <f>IF(OR($A24="",$B24=""),"",IF($E24&lt;&gt;"",$E24,IFERROR(INDEX('Catálogo fonte'!$C$5:$C$104,MATCH($A24,'Catálogo fonte'!$A$5:$A$104,0)),"")))</f>
        <v/>
      </c>
      <c r="I24" s="27">
        <f>IF(OR($A24="",$B24=""),"",IFERROR(INDEX('Catálogo fonte'!$E$5:$E$104,MATCH($A24,'Catálogo fonte'!$A$5:$A$104,0)),""))</f>
        <v/>
      </c>
      <c r="J24" s="28">
        <f>IF(OR($A24="",$B24=""),"",IFERROR(INDEX('Catálogo fonte'!$D$5:$D$104,MATCH($A24,'Catálogo fonte'!$A$5:$A$104,0)),""))</f>
        <v/>
      </c>
      <c r="K24" s="54">
        <f>IF(OR($A24="",$B24=""),"",IF($F24&lt;&gt;"",$F24,IFERROR(INDEX('Catálogo fonte'!$F$5:$F$104,MATCH($A24,'Catálogo fonte'!$A$5:$A$104,0)),"")))</f>
        <v/>
      </c>
      <c r="L24" s="35">
        <f>IF(OR($A24="",$B24=""),"",IFERROR(INDEX('Catálogo fonte'!$G$5:$G$104,MATCH($A24,'Catálogo fonte'!$A$5:$A$104,0)),""))</f>
        <v/>
      </c>
      <c r="M24" s="28">
        <f>IF(OR($A24="",$B24=""),"",IFERROR(INDEX('Catálogo fonte'!$H$5:$H$104,MATCH($A24,'Catálogo fonte'!$A$5:$A$104,0)),""))</f>
        <v/>
      </c>
      <c r="N24" s="28">
        <f>IF(OR($A24="",$B24=""),"",IFERROR(INDEX('Catálogo fonte'!$I$5:$I$104,MATCH($A24,'Catálogo fonte'!$A$5:$A$104,0)),""))</f>
        <v/>
      </c>
      <c r="O24" s="55">
        <f>IF(OR($A24="",$B24=""),"",IFERROR(INDEX('Catálogo fonte'!$J$5:$J$104,MATCH($A24,'Catálogo fonte'!$A$5:$A$104,0)),""))</f>
        <v/>
      </c>
      <c r="P24" s="56">
        <f>IF(OR($A24="",$B24=""),"",IFERROR(INDEX('Catálogo fonte'!$K$5:$K$104,MATCH($A24,'Catálogo fonte'!$A$5:$A$104,0)),""))</f>
        <v/>
      </c>
      <c r="Q24" s="56">
        <f>IF(OR($A24="",$B24=""),"",IFERROR(INDEX('Catálogo fonte'!$L$5:$L$104,MATCH($A24,'Catálogo fonte'!$A$5:$A$104,0)),""))</f>
        <v/>
      </c>
      <c r="R24" s="56">
        <f>IF(OR($A24="",$B24=""),"",IFERROR(INDEX('Catálogo fonte'!$M$5:$M$104,MATCH($A24,'Catálogo fonte'!$A$5:$A$104,0)),""))</f>
        <v/>
      </c>
      <c r="S24" s="28">
        <f>IF(OR($A24="",$B24=""),"",IFERROR(INDEX('Catálogo fonte'!$N$5:$N$104,MATCH($A24,'Catálogo fonte'!$A$5:$A$104,0)),""))</f>
        <v/>
      </c>
      <c r="T24" s="28">
        <f>IF(OR($A24="",$B24=""),"",IFERROR(INDEX('Catálogo fonte'!$O$5:$O$104,MATCH($A24,'Catálogo fonte'!$A$5:$A$104,0)),""))</f>
        <v/>
      </c>
      <c r="U24" s="28">
        <f>IF(OR($A24="",$B24=""),"",IFERROR(INDEX('Catálogo fonte'!$P$5:$P$104,MATCH($A24,'Catálogo fonte'!$A$5:$A$104,0)),""))</f>
        <v/>
      </c>
      <c r="V24" s="28">
        <f>IF(OR($A24="",$B24=""),"",--($S24&lt;&gt;"")+--($T24&lt;&gt;"")+--($U24&lt;&gt;""))</f>
        <v/>
      </c>
      <c r="W24" s="27">
        <f>IF(OR($A24="",$B24="",$C24&lt;&gt;"Sim"),"",_xlfn.TEXTJOIN(" | ",TRUE,IF($AP24&lt;&gt;"Regra válida","Regra do canal inválida",""),IF(COUNTIF('Catálogo fonte'!$A$5:$A$104,$A24)&gt;1,"SKU duplicado",""),IF($AO24&lt;&gt;"Sim","Produto inativo",""),IF($AB24&lt;&gt;"Sim","Canal inativo",""),IF($G24="","Título ausente",""),IF(AND($G24&lt;&gt;"",$AL24&lt;&gt;"",LEN($G24)&gt;$AL24),"Título excede o limite",""),IF(AND($AC24="Sim",$H24=""),"Categoria ausente",""),IF(AND($AK24&gt;0,LEN($I24)&lt;$AK24),"Descrição abaixo do mínimo",""),IF(AND($AE24="Sim",$J24=""),"Marca ausente",""),IF(OR($K24="",NOT(ISNUMBER($K24)),$K24&lt;=0),"Preço inválido",""),IF(AND(ISNUMBER($K24),$AM24&lt;&gt;"",$K24&lt;$AM24),"Preço abaixo do mínimo",""),IF(AND(ISNUMBER($K24),$AN24&lt;&gt;"",$K24&gt;$AN24),"Preço acima do máximo",""),IF(AND($AD24="Sim",$L24=""),"GTIN ausente",""),IF(AND($L24&lt;&gt;"",NOT(IFERROR(AND(LEN($L24)=13,ISNUMBER(VALUE($L24))),FALSE))),"GTIN inválido",""),IF(AND($AF24="Sim",$M24=""),"Cor ausente",""),IF(AND($AG24="Sim",$N24=""),"Tamanho/modelo ausente",""),IF(AND($AH24="Sim",OR(NOT(ISNUMBER($O24)),$O24&lt;=0)),"Peso ausente ou inválido",""),IF(AND($AI24="Sim",OR(NOT(ISNUMBER($P24)),$P24&lt;=0,NOT(ISNUMBER($Q24)),$Q24&lt;=0,NOT(ISNUMBER($R24)),$R24&lt;=0)),"Dimensões ausentes ou inválidas",""),IF($V24&lt;$AJ24,"Mídias abaixo do mínimo","")))</f>
        <v/>
      </c>
      <c r="X24" s="28">
        <f>IF(OR($A24="",$B24=""),"",IF($C24&lt;&gt;"Sim","Não selecionado",IF($W24="","Pronto para publicar","Bloqueado")))</f>
        <v/>
      </c>
      <c r="Y24" s="21" t="n"/>
      <c r="Z24" s="27">
        <f>IF(OR($A24="",$B24=""),"",IF($C24&lt;&gt;"Sim","Fora do feed",IF($X24="Bloqueado","Bloqueado",IF($Y24="Publicar","Liberado para feed",IF($Y24="Manter rascunho","Mantido em rascunho","Aguardando decisão")))))</f>
        <v/>
      </c>
      <c r="AA24" s="27">
        <f>IF(OR($A24="",$B24=""),"",$A24&amp;"|"&amp;$B24)</f>
        <v/>
      </c>
      <c r="AB24" s="28">
        <f>IF($B24="","",IFERROR(INDEX('Regras por canal'!$B$5:$B$9,MATCH($B24,'Regras por canal'!$A$5:$A$9,0)),""))</f>
        <v/>
      </c>
      <c r="AC24" s="28">
        <f>IF($B24="","",IFERROR(INDEX('Regras por canal'!$C$5:$C$9,MATCH($B24,'Regras por canal'!$A$5:$A$9,0)),""))</f>
        <v/>
      </c>
      <c r="AD24" s="28">
        <f>IF($B24="","",IFERROR(INDEX('Regras por canal'!$D$5:$D$9,MATCH($B24,'Regras por canal'!$A$5:$A$9,0)),""))</f>
        <v/>
      </c>
      <c r="AE24" s="28">
        <f>IF($B24="","",IFERROR(INDEX('Regras por canal'!$E$5:$E$9,MATCH($B24,'Regras por canal'!$A$5:$A$9,0)),""))</f>
        <v/>
      </c>
      <c r="AF24" s="28">
        <f>IF($B24="","",IFERROR(INDEX('Regras por canal'!$F$5:$F$9,MATCH($B24,'Regras por canal'!$A$5:$A$9,0)),""))</f>
        <v/>
      </c>
      <c r="AG24" s="28">
        <f>IF($B24="","",IFERROR(INDEX('Regras por canal'!$G$5:$G$9,MATCH($B24,'Regras por canal'!$A$5:$A$9,0)),""))</f>
        <v/>
      </c>
      <c r="AH24" s="28">
        <f>IF($B24="","",IFERROR(INDEX('Regras por canal'!$H$5:$H$9,MATCH($B24,'Regras por canal'!$A$5:$A$9,0)),""))</f>
        <v/>
      </c>
      <c r="AI24" s="28">
        <f>IF($B24="","",IFERROR(INDEX('Regras por canal'!$I$5:$I$9,MATCH($B24,'Regras por canal'!$A$5:$A$9,0)),""))</f>
        <v/>
      </c>
      <c r="AJ24" s="28">
        <f>IF($B24="","",IFERROR(INDEX('Regras por canal'!$J$5:$J$9,MATCH($B24,'Regras por canal'!$A$5:$A$9,0)),""))</f>
        <v/>
      </c>
      <c r="AK24" s="28">
        <f>IF($B24="","",IFERROR(INDEX('Regras por canal'!$K$5:$K$9,MATCH($B24,'Regras por canal'!$A$5:$A$9,0)),""))</f>
        <v/>
      </c>
      <c r="AL24" s="28">
        <f>IF($B24="","",IFERROR(INDEX('Regras por canal'!$L$5:$L$9,MATCH($B24,'Regras por canal'!$A$5:$A$9,0)),""))</f>
        <v/>
      </c>
      <c r="AM24" s="28">
        <f>IF($B24="","",IFERROR(INDEX('Regras por canal'!$M$5:$M$9,MATCH($B24,'Regras por canal'!$A$5:$A$9,0)),""))</f>
        <v/>
      </c>
      <c r="AN24" s="28">
        <f>IF($B24="","",IFERROR(INDEX('Regras por canal'!$N$5:$N$9,MATCH($B24,'Regras por canal'!$A$5:$A$9,0)),""))</f>
        <v/>
      </c>
      <c r="AO24" s="28">
        <f>IF($A24="","",IFERROR(INDEX('Catálogo fonte'!$Q$5:$Q$104,MATCH($A24,'Catálogo fonte'!$A$5:$A$104,0)),""))</f>
        <v/>
      </c>
      <c r="AP24" s="28">
        <f>IF($B24="","",IFERROR(INDEX('Regras por canal'!$Q$5:$Q$9,MATCH($B24,'Regras por canal'!$A$5:$A$9,0)),""))</f>
        <v/>
      </c>
    </row>
    <row r="25" ht="38" customHeight="1">
      <c r="A25" s="28">
        <f>IF(OR(INDEX('Catálogo fonte'!$A$5:$A$104,INT((ROW()-5)/5)+1)="",INDEX('Regras por canal'!$A$5:$A$9,MOD(ROW()-5,5)+1)=""),"",INDEX('Catálogo fonte'!$A$5:$A$104,INT((ROW()-5)/5)+1))</f>
        <v/>
      </c>
      <c r="B25" s="27">
        <f>IF($A25="","",INDEX('Regras por canal'!$A$5:$A$9,MOD(ROW()-5,5)+1))</f>
        <v/>
      </c>
      <c r="C25" s="21" t="inlineStr">
        <is>
          <t>Sim</t>
        </is>
      </c>
      <c r="D25" s="32" t="n"/>
      <c r="E25" s="32" t="n"/>
      <c r="F25" s="53" t="n"/>
      <c r="G25" s="27">
        <f>IF(OR($A25="",$B25=""),"",IF($D25&lt;&gt;"",$D25,IFERROR(INDEX('Catálogo fonte'!$B$5:$B$104,MATCH($A25,'Catálogo fonte'!$A$5:$A$104,0)),"")))</f>
        <v/>
      </c>
      <c r="H25" s="27">
        <f>IF(OR($A25="",$B25=""),"",IF($E25&lt;&gt;"",$E25,IFERROR(INDEX('Catálogo fonte'!$C$5:$C$104,MATCH($A25,'Catálogo fonte'!$A$5:$A$104,0)),"")))</f>
        <v/>
      </c>
      <c r="I25" s="27">
        <f>IF(OR($A25="",$B25=""),"",IFERROR(INDEX('Catálogo fonte'!$E$5:$E$104,MATCH($A25,'Catálogo fonte'!$A$5:$A$104,0)),""))</f>
        <v/>
      </c>
      <c r="J25" s="28">
        <f>IF(OR($A25="",$B25=""),"",IFERROR(INDEX('Catálogo fonte'!$D$5:$D$104,MATCH($A25,'Catálogo fonte'!$A$5:$A$104,0)),""))</f>
        <v/>
      </c>
      <c r="K25" s="54">
        <f>IF(OR($A25="",$B25=""),"",IF($F25&lt;&gt;"",$F25,IFERROR(INDEX('Catálogo fonte'!$F$5:$F$104,MATCH($A25,'Catálogo fonte'!$A$5:$A$104,0)),"")))</f>
        <v/>
      </c>
      <c r="L25" s="35">
        <f>IF(OR($A25="",$B25=""),"",IFERROR(INDEX('Catálogo fonte'!$G$5:$G$104,MATCH($A25,'Catálogo fonte'!$A$5:$A$104,0)),""))</f>
        <v/>
      </c>
      <c r="M25" s="28">
        <f>IF(OR($A25="",$B25=""),"",IFERROR(INDEX('Catálogo fonte'!$H$5:$H$104,MATCH($A25,'Catálogo fonte'!$A$5:$A$104,0)),""))</f>
        <v/>
      </c>
      <c r="N25" s="28">
        <f>IF(OR($A25="",$B25=""),"",IFERROR(INDEX('Catálogo fonte'!$I$5:$I$104,MATCH($A25,'Catálogo fonte'!$A$5:$A$104,0)),""))</f>
        <v/>
      </c>
      <c r="O25" s="55">
        <f>IF(OR($A25="",$B25=""),"",IFERROR(INDEX('Catálogo fonte'!$J$5:$J$104,MATCH($A25,'Catálogo fonte'!$A$5:$A$104,0)),""))</f>
        <v/>
      </c>
      <c r="P25" s="56">
        <f>IF(OR($A25="",$B25=""),"",IFERROR(INDEX('Catálogo fonte'!$K$5:$K$104,MATCH($A25,'Catálogo fonte'!$A$5:$A$104,0)),""))</f>
        <v/>
      </c>
      <c r="Q25" s="56">
        <f>IF(OR($A25="",$B25=""),"",IFERROR(INDEX('Catálogo fonte'!$L$5:$L$104,MATCH($A25,'Catálogo fonte'!$A$5:$A$104,0)),""))</f>
        <v/>
      </c>
      <c r="R25" s="56">
        <f>IF(OR($A25="",$B25=""),"",IFERROR(INDEX('Catálogo fonte'!$M$5:$M$104,MATCH($A25,'Catálogo fonte'!$A$5:$A$104,0)),""))</f>
        <v/>
      </c>
      <c r="S25" s="28">
        <f>IF(OR($A25="",$B25=""),"",IFERROR(INDEX('Catálogo fonte'!$N$5:$N$104,MATCH($A25,'Catálogo fonte'!$A$5:$A$104,0)),""))</f>
        <v/>
      </c>
      <c r="T25" s="28">
        <f>IF(OR($A25="",$B25=""),"",IFERROR(INDEX('Catálogo fonte'!$O$5:$O$104,MATCH($A25,'Catálogo fonte'!$A$5:$A$104,0)),""))</f>
        <v/>
      </c>
      <c r="U25" s="28">
        <f>IF(OR($A25="",$B25=""),"",IFERROR(INDEX('Catálogo fonte'!$P$5:$P$104,MATCH($A25,'Catálogo fonte'!$A$5:$A$104,0)),""))</f>
        <v/>
      </c>
      <c r="V25" s="28">
        <f>IF(OR($A25="",$B25=""),"",--($S25&lt;&gt;"")+--($T25&lt;&gt;"")+--($U25&lt;&gt;""))</f>
        <v/>
      </c>
      <c r="W25" s="27">
        <f>IF(OR($A25="",$B25="",$C25&lt;&gt;"Sim"),"",_xlfn.TEXTJOIN(" | ",TRUE,IF($AP25&lt;&gt;"Regra válida","Regra do canal inválida",""),IF(COUNTIF('Catálogo fonte'!$A$5:$A$104,$A25)&gt;1,"SKU duplicado",""),IF($AO25&lt;&gt;"Sim","Produto inativo",""),IF($AB25&lt;&gt;"Sim","Canal inativo",""),IF($G25="","Título ausente",""),IF(AND($G25&lt;&gt;"",$AL25&lt;&gt;"",LEN($G25)&gt;$AL25),"Título excede o limite",""),IF(AND($AC25="Sim",$H25=""),"Categoria ausente",""),IF(AND($AK25&gt;0,LEN($I25)&lt;$AK25),"Descrição abaixo do mínimo",""),IF(AND($AE25="Sim",$J25=""),"Marca ausente",""),IF(OR($K25="",NOT(ISNUMBER($K25)),$K25&lt;=0),"Preço inválido",""),IF(AND(ISNUMBER($K25),$AM25&lt;&gt;"",$K25&lt;$AM25),"Preço abaixo do mínimo",""),IF(AND(ISNUMBER($K25),$AN25&lt;&gt;"",$K25&gt;$AN25),"Preço acima do máximo",""),IF(AND($AD25="Sim",$L25=""),"GTIN ausente",""),IF(AND($L25&lt;&gt;"",NOT(IFERROR(AND(LEN($L25)=13,ISNUMBER(VALUE($L25))),FALSE))),"GTIN inválido",""),IF(AND($AF25="Sim",$M25=""),"Cor ausente",""),IF(AND($AG25="Sim",$N25=""),"Tamanho/modelo ausente",""),IF(AND($AH25="Sim",OR(NOT(ISNUMBER($O25)),$O25&lt;=0)),"Peso ausente ou inválido",""),IF(AND($AI25="Sim",OR(NOT(ISNUMBER($P25)),$P25&lt;=0,NOT(ISNUMBER($Q25)),$Q25&lt;=0,NOT(ISNUMBER($R25)),$R25&lt;=0)),"Dimensões ausentes ou inválidas",""),IF($V25&lt;$AJ25,"Mídias abaixo do mínimo","")))</f>
        <v/>
      </c>
      <c r="X25" s="28">
        <f>IF(OR($A25="",$B25=""),"",IF($C25&lt;&gt;"Sim","Não selecionado",IF($W25="","Pronto para publicar","Bloqueado")))</f>
        <v/>
      </c>
      <c r="Y25" s="21" t="inlineStr">
        <is>
          <t>Não definida</t>
        </is>
      </c>
      <c r="Z25" s="27">
        <f>IF(OR($A25="",$B25=""),"",IF($C25&lt;&gt;"Sim","Fora do feed",IF($X25="Bloqueado","Bloqueado",IF($Y25="Publicar","Liberado para feed",IF($Y25="Manter rascunho","Mantido em rascunho","Aguardando decisão")))))</f>
        <v/>
      </c>
      <c r="AA25" s="27">
        <f>IF(OR($A25="",$B25=""),"",$A25&amp;"|"&amp;$B25)</f>
        <v/>
      </c>
      <c r="AB25" s="28">
        <f>IF($B25="","",IFERROR(INDEX('Regras por canal'!$B$5:$B$9,MATCH($B25,'Regras por canal'!$A$5:$A$9,0)),""))</f>
        <v/>
      </c>
      <c r="AC25" s="28">
        <f>IF($B25="","",IFERROR(INDEX('Regras por canal'!$C$5:$C$9,MATCH($B25,'Regras por canal'!$A$5:$A$9,0)),""))</f>
        <v/>
      </c>
      <c r="AD25" s="28">
        <f>IF($B25="","",IFERROR(INDEX('Regras por canal'!$D$5:$D$9,MATCH($B25,'Regras por canal'!$A$5:$A$9,0)),""))</f>
        <v/>
      </c>
      <c r="AE25" s="28">
        <f>IF($B25="","",IFERROR(INDEX('Regras por canal'!$E$5:$E$9,MATCH($B25,'Regras por canal'!$A$5:$A$9,0)),""))</f>
        <v/>
      </c>
      <c r="AF25" s="28">
        <f>IF($B25="","",IFERROR(INDEX('Regras por canal'!$F$5:$F$9,MATCH($B25,'Regras por canal'!$A$5:$A$9,0)),""))</f>
        <v/>
      </c>
      <c r="AG25" s="28">
        <f>IF($B25="","",IFERROR(INDEX('Regras por canal'!$G$5:$G$9,MATCH($B25,'Regras por canal'!$A$5:$A$9,0)),""))</f>
        <v/>
      </c>
      <c r="AH25" s="28">
        <f>IF($B25="","",IFERROR(INDEX('Regras por canal'!$H$5:$H$9,MATCH($B25,'Regras por canal'!$A$5:$A$9,0)),""))</f>
        <v/>
      </c>
      <c r="AI25" s="28">
        <f>IF($B25="","",IFERROR(INDEX('Regras por canal'!$I$5:$I$9,MATCH($B25,'Regras por canal'!$A$5:$A$9,0)),""))</f>
        <v/>
      </c>
      <c r="AJ25" s="28">
        <f>IF($B25="","",IFERROR(INDEX('Regras por canal'!$J$5:$J$9,MATCH($B25,'Regras por canal'!$A$5:$A$9,0)),""))</f>
        <v/>
      </c>
      <c r="AK25" s="28">
        <f>IF($B25="","",IFERROR(INDEX('Regras por canal'!$K$5:$K$9,MATCH($B25,'Regras por canal'!$A$5:$A$9,0)),""))</f>
        <v/>
      </c>
      <c r="AL25" s="28">
        <f>IF($B25="","",IFERROR(INDEX('Regras por canal'!$L$5:$L$9,MATCH($B25,'Regras por canal'!$A$5:$A$9,0)),""))</f>
        <v/>
      </c>
      <c r="AM25" s="28">
        <f>IF($B25="","",IFERROR(INDEX('Regras por canal'!$M$5:$M$9,MATCH($B25,'Regras por canal'!$A$5:$A$9,0)),""))</f>
        <v/>
      </c>
      <c r="AN25" s="28">
        <f>IF($B25="","",IFERROR(INDEX('Regras por canal'!$N$5:$N$9,MATCH($B25,'Regras por canal'!$A$5:$A$9,0)),""))</f>
        <v/>
      </c>
      <c r="AO25" s="28">
        <f>IF($A25="","",IFERROR(INDEX('Catálogo fonte'!$Q$5:$Q$104,MATCH($A25,'Catálogo fonte'!$A$5:$A$104,0)),""))</f>
        <v/>
      </c>
      <c r="AP25" s="28">
        <f>IF($B25="","",IFERROR(INDEX('Regras por canal'!$Q$5:$Q$9,MATCH($B25,'Regras por canal'!$A$5:$A$9,0)),""))</f>
        <v/>
      </c>
    </row>
    <row r="26" ht="38" customHeight="1">
      <c r="A26" s="28">
        <f>IF(OR(INDEX('Catálogo fonte'!$A$5:$A$104,INT((ROW()-5)/5)+1)="",INDEX('Regras por canal'!$A$5:$A$9,MOD(ROW()-5,5)+1)=""),"",INDEX('Catálogo fonte'!$A$5:$A$104,INT((ROW()-5)/5)+1))</f>
        <v/>
      </c>
      <c r="B26" s="27">
        <f>IF($A26="","",INDEX('Regras por canal'!$A$5:$A$9,MOD(ROW()-5,5)+1))</f>
        <v/>
      </c>
      <c r="C26" s="21" t="inlineStr">
        <is>
          <t>Sim</t>
        </is>
      </c>
      <c r="D26" s="32" t="n"/>
      <c r="E26" s="32" t="n"/>
      <c r="F26" s="53" t="n"/>
      <c r="G26" s="27">
        <f>IF(OR($A26="",$B26=""),"",IF($D26&lt;&gt;"",$D26,IFERROR(INDEX('Catálogo fonte'!$B$5:$B$104,MATCH($A26,'Catálogo fonte'!$A$5:$A$104,0)),"")))</f>
        <v/>
      </c>
      <c r="H26" s="27">
        <f>IF(OR($A26="",$B26=""),"",IF($E26&lt;&gt;"",$E26,IFERROR(INDEX('Catálogo fonte'!$C$5:$C$104,MATCH($A26,'Catálogo fonte'!$A$5:$A$104,0)),"")))</f>
        <v/>
      </c>
      <c r="I26" s="27">
        <f>IF(OR($A26="",$B26=""),"",IFERROR(INDEX('Catálogo fonte'!$E$5:$E$104,MATCH($A26,'Catálogo fonte'!$A$5:$A$104,0)),""))</f>
        <v/>
      </c>
      <c r="J26" s="28">
        <f>IF(OR($A26="",$B26=""),"",IFERROR(INDEX('Catálogo fonte'!$D$5:$D$104,MATCH($A26,'Catálogo fonte'!$A$5:$A$104,0)),""))</f>
        <v/>
      </c>
      <c r="K26" s="54">
        <f>IF(OR($A26="",$B26=""),"",IF($F26&lt;&gt;"",$F26,IFERROR(INDEX('Catálogo fonte'!$F$5:$F$104,MATCH($A26,'Catálogo fonte'!$A$5:$A$104,0)),"")))</f>
        <v/>
      </c>
      <c r="L26" s="35">
        <f>IF(OR($A26="",$B26=""),"",IFERROR(INDEX('Catálogo fonte'!$G$5:$G$104,MATCH($A26,'Catálogo fonte'!$A$5:$A$104,0)),""))</f>
        <v/>
      </c>
      <c r="M26" s="28">
        <f>IF(OR($A26="",$B26=""),"",IFERROR(INDEX('Catálogo fonte'!$H$5:$H$104,MATCH($A26,'Catálogo fonte'!$A$5:$A$104,0)),""))</f>
        <v/>
      </c>
      <c r="N26" s="28">
        <f>IF(OR($A26="",$B26=""),"",IFERROR(INDEX('Catálogo fonte'!$I$5:$I$104,MATCH($A26,'Catálogo fonte'!$A$5:$A$104,0)),""))</f>
        <v/>
      </c>
      <c r="O26" s="55">
        <f>IF(OR($A26="",$B26=""),"",IFERROR(INDEX('Catálogo fonte'!$J$5:$J$104,MATCH($A26,'Catálogo fonte'!$A$5:$A$104,0)),""))</f>
        <v/>
      </c>
      <c r="P26" s="56">
        <f>IF(OR($A26="",$B26=""),"",IFERROR(INDEX('Catálogo fonte'!$K$5:$K$104,MATCH($A26,'Catálogo fonte'!$A$5:$A$104,0)),""))</f>
        <v/>
      </c>
      <c r="Q26" s="56">
        <f>IF(OR($A26="",$B26=""),"",IFERROR(INDEX('Catálogo fonte'!$L$5:$L$104,MATCH($A26,'Catálogo fonte'!$A$5:$A$104,0)),""))</f>
        <v/>
      </c>
      <c r="R26" s="56">
        <f>IF(OR($A26="",$B26=""),"",IFERROR(INDEX('Catálogo fonte'!$M$5:$M$104,MATCH($A26,'Catálogo fonte'!$A$5:$A$104,0)),""))</f>
        <v/>
      </c>
      <c r="S26" s="28">
        <f>IF(OR($A26="",$B26=""),"",IFERROR(INDEX('Catálogo fonte'!$N$5:$N$104,MATCH($A26,'Catálogo fonte'!$A$5:$A$104,0)),""))</f>
        <v/>
      </c>
      <c r="T26" s="28">
        <f>IF(OR($A26="",$B26=""),"",IFERROR(INDEX('Catálogo fonte'!$O$5:$O$104,MATCH($A26,'Catálogo fonte'!$A$5:$A$104,0)),""))</f>
        <v/>
      </c>
      <c r="U26" s="28">
        <f>IF(OR($A26="",$B26=""),"",IFERROR(INDEX('Catálogo fonte'!$P$5:$P$104,MATCH($A26,'Catálogo fonte'!$A$5:$A$104,0)),""))</f>
        <v/>
      </c>
      <c r="V26" s="28">
        <f>IF(OR($A26="",$B26=""),"",--($S26&lt;&gt;"")+--($T26&lt;&gt;"")+--($U26&lt;&gt;""))</f>
        <v/>
      </c>
      <c r="W26" s="27">
        <f>IF(OR($A26="",$B26="",$C26&lt;&gt;"Sim"),"",_xlfn.TEXTJOIN(" | ",TRUE,IF($AP26&lt;&gt;"Regra válida","Regra do canal inválida",""),IF(COUNTIF('Catálogo fonte'!$A$5:$A$104,$A26)&gt;1,"SKU duplicado",""),IF($AO26&lt;&gt;"Sim","Produto inativo",""),IF($AB26&lt;&gt;"Sim","Canal inativo",""),IF($G26="","Título ausente",""),IF(AND($G26&lt;&gt;"",$AL26&lt;&gt;"",LEN($G26)&gt;$AL26),"Título excede o limite",""),IF(AND($AC26="Sim",$H26=""),"Categoria ausente",""),IF(AND($AK26&gt;0,LEN($I26)&lt;$AK26),"Descrição abaixo do mínimo",""),IF(AND($AE26="Sim",$J26=""),"Marca ausente",""),IF(OR($K26="",NOT(ISNUMBER($K26)),$K26&lt;=0),"Preço inválido",""),IF(AND(ISNUMBER($K26),$AM26&lt;&gt;"",$K26&lt;$AM26),"Preço abaixo do mínimo",""),IF(AND(ISNUMBER($K26),$AN26&lt;&gt;"",$K26&gt;$AN26),"Preço acima do máximo",""),IF(AND($AD26="Sim",$L26=""),"GTIN ausente",""),IF(AND($L26&lt;&gt;"",NOT(IFERROR(AND(LEN($L26)=13,ISNUMBER(VALUE($L26))),FALSE))),"GTIN inválido",""),IF(AND($AF26="Sim",$M26=""),"Cor ausente",""),IF(AND($AG26="Sim",$N26=""),"Tamanho/modelo ausente",""),IF(AND($AH26="Sim",OR(NOT(ISNUMBER($O26)),$O26&lt;=0)),"Peso ausente ou inválido",""),IF(AND($AI26="Sim",OR(NOT(ISNUMBER($P26)),$P26&lt;=0,NOT(ISNUMBER($Q26)),$Q26&lt;=0,NOT(ISNUMBER($R26)),$R26&lt;=0)),"Dimensões ausentes ou inválidas",""),IF($V26&lt;$AJ26,"Mídias abaixo do mínimo","")))</f>
        <v/>
      </c>
      <c r="X26" s="28">
        <f>IF(OR($A26="",$B26=""),"",IF($C26&lt;&gt;"Sim","Não selecionado",IF($W26="","Pronto para publicar","Bloqueado")))</f>
        <v/>
      </c>
      <c r="Y26" s="21" t="inlineStr">
        <is>
          <t>Não definida</t>
        </is>
      </c>
      <c r="Z26" s="27">
        <f>IF(OR($A26="",$B26=""),"",IF($C26&lt;&gt;"Sim","Fora do feed",IF($X26="Bloqueado","Bloqueado",IF($Y26="Publicar","Liberado para feed",IF($Y26="Manter rascunho","Mantido em rascunho","Aguardando decisão")))))</f>
        <v/>
      </c>
      <c r="AA26" s="27">
        <f>IF(OR($A26="",$B26=""),"",$A26&amp;"|"&amp;$B26)</f>
        <v/>
      </c>
      <c r="AB26" s="28">
        <f>IF($B26="","",IFERROR(INDEX('Regras por canal'!$B$5:$B$9,MATCH($B26,'Regras por canal'!$A$5:$A$9,0)),""))</f>
        <v/>
      </c>
      <c r="AC26" s="28">
        <f>IF($B26="","",IFERROR(INDEX('Regras por canal'!$C$5:$C$9,MATCH($B26,'Regras por canal'!$A$5:$A$9,0)),""))</f>
        <v/>
      </c>
      <c r="AD26" s="28">
        <f>IF($B26="","",IFERROR(INDEX('Regras por canal'!$D$5:$D$9,MATCH($B26,'Regras por canal'!$A$5:$A$9,0)),""))</f>
        <v/>
      </c>
      <c r="AE26" s="28">
        <f>IF($B26="","",IFERROR(INDEX('Regras por canal'!$E$5:$E$9,MATCH($B26,'Regras por canal'!$A$5:$A$9,0)),""))</f>
        <v/>
      </c>
      <c r="AF26" s="28">
        <f>IF($B26="","",IFERROR(INDEX('Regras por canal'!$F$5:$F$9,MATCH($B26,'Regras por canal'!$A$5:$A$9,0)),""))</f>
        <v/>
      </c>
      <c r="AG26" s="28">
        <f>IF($B26="","",IFERROR(INDEX('Regras por canal'!$G$5:$G$9,MATCH($B26,'Regras por canal'!$A$5:$A$9,0)),""))</f>
        <v/>
      </c>
      <c r="AH26" s="28">
        <f>IF($B26="","",IFERROR(INDEX('Regras por canal'!$H$5:$H$9,MATCH($B26,'Regras por canal'!$A$5:$A$9,0)),""))</f>
        <v/>
      </c>
      <c r="AI26" s="28">
        <f>IF($B26="","",IFERROR(INDEX('Regras por canal'!$I$5:$I$9,MATCH($B26,'Regras por canal'!$A$5:$A$9,0)),""))</f>
        <v/>
      </c>
      <c r="AJ26" s="28">
        <f>IF($B26="","",IFERROR(INDEX('Regras por canal'!$J$5:$J$9,MATCH($B26,'Regras por canal'!$A$5:$A$9,0)),""))</f>
        <v/>
      </c>
      <c r="AK26" s="28">
        <f>IF($B26="","",IFERROR(INDEX('Regras por canal'!$K$5:$K$9,MATCH($B26,'Regras por canal'!$A$5:$A$9,0)),""))</f>
        <v/>
      </c>
      <c r="AL26" s="28">
        <f>IF($B26="","",IFERROR(INDEX('Regras por canal'!$L$5:$L$9,MATCH($B26,'Regras por canal'!$A$5:$A$9,0)),""))</f>
        <v/>
      </c>
      <c r="AM26" s="28">
        <f>IF($B26="","",IFERROR(INDEX('Regras por canal'!$M$5:$M$9,MATCH($B26,'Regras por canal'!$A$5:$A$9,0)),""))</f>
        <v/>
      </c>
      <c r="AN26" s="28">
        <f>IF($B26="","",IFERROR(INDEX('Regras por canal'!$N$5:$N$9,MATCH($B26,'Regras por canal'!$A$5:$A$9,0)),""))</f>
        <v/>
      </c>
      <c r="AO26" s="28">
        <f>IF($A26="","",IFERROR(INDEX('Catálogo fonte'!$Q$5:$Q$104,MATCH($A26,'Catálogo fonte'!$A$5:$A$104,0)),""))</f>
        <v/>
      </c>
      <c r="AP26" s="28">
        <f>IF($B26="","",IFERROR(INDEX('Regras por canal'!$Q$5:$Q$9,MATCH($B26,'Regras por canal'!$A$5:$A$9,0)),""))</f>
        <v/>
      </c>
    </row>
    <row r="27" ht="38" customHeight="1">
      <c r="A27" s="28">
        <f>IF(OR(INDEX('Catálogo fonte'!$A$5:$A$104,INT((ROW()-5)/5)+1)="",INDEX('Regras por canal'!$A$5:$A$9,MOD(ROW()-5,5)+1)=""),"",INDEX('Catálogo fonte'!$A$5:$A$104,INT((ROW()-5)/5)+1))</f>
        <v/>
      </c>
      <c r="B27" s="27">
        <f>IF($A27="","",INDEX('Regras por canal'!$A$5:$A$9,MOD(ROW()-5,5)+1))</f>
        <v/>
      </c>
      <c r="C27" s="21" t="inlineStr">
        <is>
          <t>Sim</t>
        </is>
      </c>
      <c r="D27" s="32" t="inlineStr">
        <is>
          <t>Nécessaire Dobra média</t>
        </is>
      </c>
      <c r="E27" s="32" t="inlineStr"/>
      <c r="F27" s="53" t="n">
        <v>42.9</v>
      </c>
      <c r="G27" s="27">
        <f>IF(OR($A27="",$B27=""),"",IF($D27&lt;&gt;"",$D27,IFERROR(INDEX('Catálogo fonte'!$B$5:$B$104,MATCH($A27,'Catálogo fonte'!$A$5:$A$104,0)),"")))</f>
        <v/>
      </c>
      <c r="H27" s="27">
        <f>IF(OR($A27="",$B27=""),"",IF($E27&lt;&gt;"",$E27,IFERROR(INDEX('Catálogo fonte'!$C$5:$C$104,MATCH($A27,'Catálogo fonte'!$A$5:$A$104,0)),"")))</f>
        <v/>
      </c>
      <c r="I27" s="27">
        <f>IF(OR($A27="",$B27=""),"",IFERROR(INDEX('Catálogo fonte'!$E$5:$E$104,MATCH($A27,'Catálogo fonte'!$A$5:$A$104,0)),""))</f>
        <v/>
      </c>
      <c r="J27" s="28">
        <f>IF(OR($A27="",$B27=""),"",IFERROR(INDEX('Catálogo fonte'!$D$5:$D$104,MATCH($A27,'Catálogo fonte'!$A$5:$A$104,0)),""))</f>
        <v/>
      </c>
      <c r="K27" s="54">
        <f>IF(OR($A27="",$B27=""),"",IF($F27&lt;&gt;"",$F27,IFERROR(INDEX('Catálogo fonte'!$F$5:$F$104,MATCH($A27,'Catálogo fonte'!$A$5:$A$104,0)),"")))</f>
        <v/>
      </c>
      <c r="L27" s="35">
        <f>IF(OR($A27="",$B27=""),"",IFERROR(INDEX('Catálogo fonte'!$G$5:$G$104,MATCH($A27,'Catálogo fonte'!$A$5:$A$104,0)),""))</f>
        <v/>
      </c>
      <c r="M27" s="28">
        <f>IF(OR($A27="",$B27=""),"",IFERROR(INDEX('Catálogo fonte'!$H$5:$H$104,MATCH($A27,'Catálogo fonte'!$A$5:$A$104,0)),""))</f>
        <v/>
      </c>
      <c r="N27" s="28">
        <f>IF(OR($A27="",$B27=""),"",IFERROR(INDEX('Catálogo fonte'!$I$5:$I$104,MATCH($A27,'Catálogo fonte'!$A$5:$A$104,0)),""))</f>
        <v/>
      </c>
      <c r="O27" s="55">
        <f>IF(OR($A27="",$B27=""),"",IFERROR(INDEX('Catálogo fonte'!$J$5:$J$104,MATCH($A27,'Catálogo fonte'!$A$5:$A$104,0)),""))</f>
        <v/>
      </c>
      <c r="P27" s="56">
        <f>IF(OR($A27="",$B27=""),"",IFERROR(INDEX('Catálogo fonte'!$K$5:$K$104,MATCH($A27,'Catálogo fonte'!$A$5:$A$104,0)),""))</f>
        <v/>
      </c>
      <c r="Q27" s="56">
        <f>IF(OR($A27="",$B27=""),"",IFERROR(INDEX('Catálogo fonte'!$L$5:$L$104,MATCH($A27,'Catálogo fonte'!$A$5:$A$104,0)),""))</f>
        <v/>
      </c>
      <c r="R27" s="56">
        <f>IF(OR($A27="",$B27=""),"",IFERROR(INDEX('Catálogo fonte'!$M$5:$M$104,MATCH($A27,'Catálogo fonte'!$A$5:$A$104,0)),""))</f>
        <v/>
      </c>
      <c r="S27" s="28">
        <f>IF(OR($A27="",$B27=""),"",IFERROR(INDEX('Catálogo fonte'!$N$5:$N$104,MATCH($A27,'Catálogo fonte'!$A$5:$A$104,0)),""))</f>
        <v/>
      </c>
      <c r="T27" s="28">
        <f>IF(OR($A27="",$B27=""),"",IFERROR(INDEX('Catálogo fonte'!$O$5:$O$104,MATCH($A27,'Catálogo fonte'!$A$5:$A$104,0)),""))</f>
        <v/>
      </c>
      <c r="U27" s="28">
        <f>IF(OR($A27="",$B27=""),"",IFERROR(INDEX('Catálogo fonte'!$P$5:$P$104,MATCH($A27,'Catálogo fonte'!$A$5:$A$104,0)),""))</f>
        <v/>
      </c>
      <c r="V27" s="28">
        <f>IF(OR($A27="",$B27=""),"",--($S27&lt;&gt;"")+--($T27&lt;&gt;"")+--($U27&lt;&gt;""))</f>
        <v/>
      </c>
      <c r="W27" s="27">
        <f>IF(OR($A27="",$B27="",$C27&lt;&gt;"Sim"),"",_xlfn.TEXTJOIN(" | ",TRUE,IF($AP27&lt;&gt;"Regra válida","Regra do canal inválida",""),IF(COUNTIF('Catálogo fonte'!$A$5:$A$104,$A27)&gt;1,"SKU duplicado",""),IF($AO27&lt;&gt;"Sim","Produto inativo",""),IF($AB27&lt;&gt;"Sim","Canal inativo",""),IF($G27="","Título ausente",""),IF(AND($G27&lt;&gt;"",$AL27&lt;&gt;"",LEN($G27)&gt;$AL27),"Título excede o limite",""),IF(AND($AC27="Sim",$H27=""),"Categoria ausente",""),IF(AND($AK27&gt;0,LEN($I27)&lt;$AK27),"Descrição abaixo do mínimo",""),IF(AND($AE27="Sim",$J27=""),"Marca ausente",""),IF(OR($K27="",NOT(ISNUMBER($K27)),$K27&lt;=0),"Preço inválido",""),IF(AND(ISNUMBER($K27),$AM27&lt;&gt;"",$K27&lt;$AM27),"Preço abaixo do mínimo",""),IF(AND(ISNUMBER($K27),$AN27&lt;&gt;"",$K27&gt;$AN27),"Preço acima do máximo",""),IF(AND($AD27="Sim",$L27=""),"GTIN ausente",""),IF(AND($L27&lt;&gt;"",NOT(IFERROR(AND(LEN($L27)=13,ISNUMBER(VALUE($L27))),FALSE))),"GTIN inválido",""),IF(AND($AF27="Sim",$M27=""),"Cor ausente",""),IF(AND($AG27="Sim",$N27=""),"Tamanho/modelo ausente",""),IF(AND($AH27="Sim",OR(NOT(ISNUMBER($O27)),$O27&lt;=0)),"Peso ausente ou inválido",""),IF(AND($AI27="Sim",OR(NOT(ISNUMBER($P27)),$P27&lt;=0,NOT(ISNUMBER($Q27)),$Q27&lt;=0,NOT(ISNUMBER($R27)),$R27&lt;=0)),"Dimensões ausentes ou inválidas",""),IF($V27&lt;$AJ27,"Mídias abaixo do mínimo","")))</f>
        <v/>
      </c>
      <c r="X27" s="28">
        <f>IF(OR($A27="",$B27=""),"",IF($C27&lt;&gt;"Sim","Não selecionado",IF($W27="","Pronto para publicar","Bloqueado")))</f>
        <v/>
      </c>
      <c r="Y27" s="21" t="inlineStr">
        <is>
          <t>Manter rascunho</t>
        </is>
      </c>
      <c r="Z27" s="27">
        <f>IF(OR($A27="",$B27=""),"",IF($C27&lt;&gt;"Sim","Fora do feed",IF($X27="Bloqueado","Bloqueado",IF($Y27="Publicar","Liberado para feed",IF($Y27="Manter rascunho","Mantido em rascunho","Aguardando decisão")))))</f>
        <v/>
      </c>
      <c r="AA27" s="27">
        <f>IF(OR($A27="",$B27=""),"",$A27&amp;"|"&amp;$B27)</f>
        <v/>
      </c>
      <c r="AB27" s="28">
        <f>IF($B27="","",IFERROR(INDEX('Regras por canal'!$B$5:$B$9,MATCH($B27,'Regras por canal'!$A$5:$A$9,0)),""))</f>
        <v/>
      </c>
      <c r="AC27" s="28">
        <f>IF($B27="","",IFERROR(INDEX('Regras por canal'!$C$5:$C$9,MATCH($B27,'Regras por canal'!$A$5:$A$9,0)),""))</f>
        <v/>
      </c>
      <c r="AD27" s="28">
        <f>IF($B27="","",IFERROR(INDEX('Regras por canal'!$D$5:$D$9,MATCH($B27,'Regras por canal'!$A$5:$A$9,0)),""))</f>
        <v/>
      </c>
      <c r="AE27" s="28">
        <f>IF($B27="","",IFERROR(INDEX('Regras por canal'!$E$5:$E$9,MATCH($B27,'Regras por canal'!$A$5:$A$9,0)),""))</f>
        <v/>
      </c>
      <c r="AF27" s="28">
        <f>IF($B27="","",IFERROR(INDEX('Regras por canal'!$F$5:$F$9,MATCH($B27,'Regras por canal'!$A$5:$A$9,0)),""))</f>
        <v/>
      </c>
      <c r="AG27" s="28">
        <f>IF($B27="","",IFERROR(INDEX('Regras por canal'!$G$5:$G$9,MATCH($B27,'Regras por canal'!$A$5:$A$9,0)),""))</f>
        <v/>
      </c>
      <c r="AH27" s="28">
        <f>IF($B27="","",IFERROR(INDEX('Regras por canal'!$H$5:$H$9,MATCH($B27,'Regras por canal'!$A$5:$A$9,0)),""))</f>
        <v/>
      </c>
      <c r="AI27" s="28">
        <f>IF($B27="","",IFERROR(INDEX('Regras por canal'!$I$5:$I$9,MATCH($B27,'Regras por canal'!$A$5:$A$9,0)),""))</f>
        <v/>
      </c>
      <c r="AJ27" s="28">
        <f>IF($B27="","",IFERROR(INDEX('Regras por canal'!$J$5:$J$9,MATCH($B27,'Regras por canal'!$A$5:$A$9,0)),""))</f>
        <v/>
      </c>
      <c r="AK27" s="28">
        <f>IF($B27="","",IFERROR(INDEX('Regras por canal'!$K$5:$K$9,MATCH($B27,'Regras por canal'!$A$5:$A$9,0)),""))</f>
        <v/>
      </c>
      <c r="AL27" s="28">
        <f>IF($B27="","",IFERROR(INDEX('Regras por canal'!$L$5:$L$9,MATCH($B27,'Regras por canal'!$A$5:$A$9,0)),""))</f>
        <v/>
      </c>
      <c r="AM27" s="28">
        <f>IF($B27="","",IFERROR(INDEX('Regras por canal'!$M$5:$M$9,MATCH($B27,'Regras por canal'!$A$5:$A$9,0)),""))</f>
        <v/>
      </c>
      <c r="AN27" s="28">
        <f>IF($B27="","",IFERROR(INDEX('Regras por canal'!$N$5:$N$9,MATCH($B27,'Regras por canal'!$A$5:$A$9,0)),""))</f>
        <v/>
      </c>
      <c r="AO27" s="28">
        <f>IF($A27="","",IFERROR(INDEX('Catálogo fonte'!$Q$5:$Q$104,MATCH($A27,'Catálogo fonte'!$A$5:$A$104,0)),""))</f>
        <v/>
      </c>
      <c r="AP27" s="28">
        <f>IF($B27="","",IFERROR(INDEX('Regras por canal'!$Q$5:$Q$9,MATCH($B27,'Regras por canal'!$A$5:$A$9,0)),""))</f>
        <v/>
      </c>
    </row>
    <row r="28" ht="38" customHeight="1">
      <c r="A28" s="28">
        <f>IF(OR(INDEX('Catálogo fonte'!$A$5:$A$104,INT((ROW()-5)/5)+1)="",INDEX('Regras por canal'!$A$5:$A$9,MOD(ROW()-5,5)+1)=""),"",INDEX('Catálogo fonte'!$A$5:$A$104,INT((ROW()-5)/5)+1))</f>
        <v/>
      </c>
      <c r="B28" s="27">
        <f>IF($A28="","",INDEX('Regras por canal'!$A$5:$A$9,MOD(ROW()-5,5)+1))</f>
        <v/>
      </c>
      <c r="C28" s="21" t="n"/>
      <c r="D28" s="32" t="n"/>
      <c r="E28" s="32" t="n"/>
      <c r="F28" s="53" t="n"/>
      <c r="G28" s="27">
        <f>IF(OR($A28="",$B28=""),"",IF($D28&lt;&gt;"",$D28,IFERROR(INDEX('Catálogo fonte'!$B$5:$B$104,MATCH($A28,'Catálogo fonte'!$A$5:$A$104,0)),"")))</f>
        <v/>
      </c>
      <c r="H28" s="27">
        <f>IF(OR($A28="",$B28=""),"",IF($E28&lt;&gt;"",$E28,IFERROR(INDEX('Catálogo fonte'!$C$5:$C$104,MATCH($A28,'Catálogo fonte'!$A$5:$A$104,0)),"")))</f>
        <v/>
      </c>
      <c r="I28" s="27">
        <f>IF(OR($A28="",$B28=""),"",IFERROR(INDEX('Catálogo fonte'!$E$5:$E$104,MATCH($A28,'Catálogo fonte'!$A$5:$A$104,0)),""))</f>
        <v/>
      </c>
      <c r="J28" s="28">
        <f>IF(OR($A28="",$B28=""),"",IFERROR(INDEX('Catálogo fonte'!$D$5:$D$104,MATCH($A28,'Catálogo fonte'!$A$5:$A$104,0)),""))</f>
        <v/>
      </c>
      <c r="K28" s="54">
        <f>IF(OR($A28="",$B28=""),"",IF($F28&lt;&gt;"",$F28,IFERROR(INDEX('Catálogo fonte'!$F$5:$F$104,MATCH($A28,'Catálogo fonte'!$A$5:$A$104,0)),"")))</f>
        <v/>
      </c>
      <c r="L28" s="35">
        <f>IF(OR($A28="",$B28=""),"",IFERROR(INDEX('Catálogo fonte'!$G$5:$G$104,MATCH($A28,'Catálogo fonte'!$A$5:$A$104,0)),""))</f>
        <v/>
      </c>
      <c r="M28" s="28">
        <f>IF(OR($A28="",$B28=""),"",IFERROR(INDEX('Catálogo fonte'!$H$5:$H$104,MATCH($A28,'Catálogo fonte'!$A$5:$A$104,0)),""))</f>
        <v/>
      </c>
      <c r="N28" s="28">
        <f>IF(OR($A28="",$B28=""),"",IFERROR(INDEX('Catálogo fonte'!$I$5:$I$104,MATCH($A28,'Catálogo fonte'!$A$5:$A$104,0)),""))</f>
        <v/>
      </c>
      <c r="O28" s="55">
        <f>IF(OR($A28="",$B28=""),"",IFERROR(INDEX('Catálogo fonte'!$J$5:$J$104,MATCH($A28,'Catálogo fonte'!$A$5:$A$104,0)),""))</f>
        <v/>
      </c>
      <c r="P28" s="56">
        <f>IF(OR($A28="",$B28=""),"",IFERROR(INDEX('Catálogo fonte'!$K$5:$K$104,MATCH($A28,'Catálogo fonte'!$A$5:$A$104,0)),""))</f>
        <v/>
      </c>
      <c r="Q28" s="56">
        <f>IF(OR($A28="",$B28=""),"",IFERROR(INDEX('Catálogo fonte'!$L$5:$L$104,MATCH($A28,'Catálogo fonte'!$A$5:$A$104,0)),""))</f>
        <v/>
      </c>
      <c r="R28" s="56">
        <f>IF(OR($A28="",$B28=""),"",IFERROR(INDEX('Catálogo fonte'!$M$5:$M$104,MATCH($A28,'Catálogo fonte'!$A$5:$A$104,0)),""))</f>
        <v/>
      </c>
      <c r="S28" s="28">
        <f>IF(OR($A28="",$B28=""),"",IFERROR(INDEX('Catálogo fonte'!$N$5:$N$104,MATCH($A28,'Catálogo fonte'!$A$5:$A$104,0)),""))</f>
        <v/>
      </c>
      <c r="T28" s="28">
        <f>IF(OR($A28="",$B28=""),"",IFERROR(INDEX('Catálogo fonte'!$O$5:$O$104,MATCH($A28,'Catálogo fonte'!$A$5:$A$104,0)),""))</f>
        <v/>
      </c>
      <c r="U28" s="28">
        <f>IF(OR($A28="",$B28=""),"",IFERROR(INDEX('Catálogo fonte'!$P$5:$P$104,MATCH($A28,'Catálogo fonte'!$A$5:$A$104,0)),""))</f>
        <v/>
      </c>
      <c r="V28" s="28">
        <f>IF(OR($A28="",$B28=""),"",--($S28&lt;&gt;"")+--($T28&lt;&gt;"")+--($U28&lt;&gt;""))</f>
        <v/>
      </c>
      <c r="W28" s="27">
        <f>IF(OR($A28="",$B28="",$C28&lt;&gt;"Sim"),"",_xlfn.TEXTJOIN(" | ",TRUE,IF($AP28&lt;&gt;"Regra válida","Regra do canal inválida",""),IF(COUNTIF('Catálogo fonte'!$A$5:$A$104,$A28)&gt;1,"SKU duplicado",""),IF($AO28&lt;&gt;"Sim","Produto inativo",""),IF($AB28&lt;&gt;"Sim","Canal inativo",""),IF($G28="","Título ausente",""),IF(AND($G28&lt;&gt;"",$AL28&lt;&gt;"",LEN($G28)&gt;$AL28),"Título excede o limite",""),IF(AND($AC28="Sim",$H28=""),"Categoria ausente",""),IF(AND($AK28&gt;0,LEN($I28)&lt;$AK28),"Descrição abaixo do mínimo",""),IF(AND($AE28="Sim",$J28=""),"Marca ausente",""),IF(OR($K28="",NOT(ISNUMBER($K28)),$K28&lt;=0),"Preço inválido",""),IF(AND(ISNUMBER($K28),$AM28&lt;&gt;"",$K28&lt;$AM28),"Preço abaixo do mínimo",""),IF(AND(ISNUMBER($K28),$AN28&lt;&gt;"",$K28&gt;$AN28),"Preço acima do máximo",""),IF(AND($AD28="Sim",$L28=""),"GTIN ausente",""),IF(AND($L28&lt;&gt;"",NOT(IFERROR(AND(LEN($L28)=13,ISNUMBER(VALUE($L28))),FALSE))),"GTIN inválido",""),IF(AND($AF28="Sim",$M28=""),"Cor ausente",""),IF(AND($AG28="Sim",$N28=""),"Tamanho/modelo ausente",""),IF(AND($AH28="Sim",OR(NOT(ISNUMBER($O28)),$O28&lt;=0)),"Peso ausente ou inválido",""),IF(AND($AI28="Sim",OR(NOT(ISNUMBER($P28)),$P28&lt;=0,NOT(ISNUMBER($Q28)),$Q28&lt;=0,NOT(ISNUMBER($R28)),$R28&lt;=0)),"Dimensões ausentes ou inválidas",""),IF($V28&lt;$AJ28,"Mídias abaixo do mínimo","")))</f>
        <v/>
      </c>
      <c r="X28" s="28">
        <f>IF(OR($A28="",$B28=""),"",IF($C28&lt;&gt;"Sim","Não selecionado",IF($W28="","Pronto para publicar","Bloqueado")))</f>
        <v/>
      </c>
      <c r="Y28" s="21" t="n"/>
      <c r="Z28" s="27">
        <f>IF(OR($A28="",$B28=""),"",IF($C28&lt;&gt;"Sim","Fora do feed",IF($X28="Bloqueado","Bloqueado",IF($Y28="Publicar","Liberado para feed",IF($Y28="Manter rascunho","Mantido em rascunho","Aguardando decisão")))))</f>
        <v/>
      </c>
      <c r="AA28" s="27">
        <f>IF(OR($A28="",$B28=""),"",$A28&amp;"|"&amp;$B28)</f>
        <v/>
      </c>
      <c r="AB28" s="28">
        <f>IF($B28="","",IFERROR(INDEX('Regras por canal'!$B$5:$B$9,MATCH($B28,'Regras por canal'!$A$5:$A$9,0)),""))</f>
        <v/>
      </c>
      <c r="AC28" s="28">
        <f>IF($B28="","",IFERROR(INDEX('Regras por canal'!$C$5:$C$9,MATCH($B28,'Regras por canal'!$A$5:$A$9,0)),""))</f>
        <v/>
      </c>
      <c r="AD28" s="28">
        <f>IF($B28="","",IFERROR(INDEX('Regras por canal'!$D$5:$D$9,MATCH($B28,'Regras por canal'!$A$5:$A$9,0)),""))</f>
        <v/>
      </c>
      <c r="AE28" s="28">
        <f>IF($B28="","",IFERROR(INDEX('Regras por canal'!$E$5:$E$9,MATCH($B28,'Regras por canal'!$A$5:$A$9,0)),""))</f>
        <v/>
      </c>
      <c r="AF28" s="28">
        <f>IF($B28="","",IFERROR(INDEX('Regras por canal'!$F$5:$F$9,MATCH($B28,'Regras por canal'!$A$5:$A$9,0)),""))</f>
        <v/>
      </c>
      <c r="AG28" s="28">
        <f>IF($B28="","",IFERROR(INDEX('Regras por canal'!$G$5:$G$9,MATCH($B28,'Regras por canal'!$A$5:$A$9,0)),""))</f>
        <v/>
      </c>
      <c r="AH28" s="28">
        <f>IF($B28="","",IFERROR(INDEX('Regras por canal'!$H$5:$H$9,MATCH($B28,'Regras por canal'!$A$5:$A$9,0)),""))</f>
        <v/>
      </c>
      <c r="AI28" s="28">
        <f>IF($B28="","",IFERROR(INDEX('Regras por canal'!$I$5:$I$9,MATCH($B28,'Regras por canal'!$A$5:$A$9,0)),""))</f>
        <v/>
      </c>
      <c r="AJ28" s="28">
        <f>IF($B28="","",IFERROR(INDEX('Regras por canal'!$J$5:$J$9,MATCH($B28,'Regras por canal'!$A$5:$A$9,0)),""))</f>
        <v/>
      </c>
      <c r="AK28" s="28">
        <f>IF($B28="","",IFERROR(INDEX('Regras por canal'!$K$5:$K$9,MATCH($B28,'Regras por canal'!$A$5:$A$9,0)),""))</f>
        <v/>
      </c>
      <c r="AL28" s="28">
        <f>IF($B28="","",IFERROR(INDEX('Regras por canal'!$L$5:$L$9,MATCH($B28,'Regras por canal'!$A$5:$A$9,0)),""))</f>
        <v/>
      </c>
      <c r="AM28" s="28">
        <f>IF($B28="","",IFERROR(INDEX('Regras por canal'!$M$5:$M$9,MATCH($B28,'Regras por canal'!$A$5:$A$9,0)),""))</f>
        <v/>
      </c>
      <c r="AN28" s="28">
        <f>IF($B28="","",IFERROR(INDEX('Regras por canal'!$N$5:$N$9,MATCH($B28,'Regras por canal'!$A$5:$A$9,0)),""))</f>
        <v/>
      </c>
      <c r="AO28" s="28">
        <f>IF($A28="","",IFERROR(INDEX('Catálogo fonte'!$Q$5:$Q$104,MATCH($A28,'Catálogo fonte'!$A$5:$A$104,0)),""))</f>
        <v/>
      </c>
      <c r="AP28" s="28">
        <f>IF($B28="","",IFERROR(INDEX('Regras por canal'!$Q$5:$Q$9,MATCH($B28,'Regras por canal'!$A$5:$A$9,0)),""))</f>
        <v/>
      </c>
    </row>
    <row r="29" ht="38" customHeight="1">
      <c r="A29" s="28">
        <f>IF(OR(INDEX('Catálogo fonte'!$A$5:$A$104,INT((ROW()-5)/5)+1)="",INDEX('Regras por canal'!$A$5:$A$9,MOD(ROW()-5,5)+1)=""),"",INDEX('Catálogo fonte'!$A$5:$A$104,INT((ROW()-5)/5)+1))</f>
        <v/>
      </c>
      <c r="B29" s="27">
        <f>IF($A29="","",INDEX('Regras por canal'!$A$5:$A$9,MOD(ROW()-5,5)+1))</f>
        <v/>
      </c>
      <c r="C29" s="21" t="n"/>
      <c r="D29" s="32" t="n"/>
      <c r="E29" s="32" t="n"/>
      <c r="F29" s="53" t="n"/>
      <c r="G29" s="27">
        <f>IF(OR($A29="",$B29=""),"",IF($D29&lt;&gt;"",$D29,IFERROR(INDEX('Catálogo fonte'!$B$5:$B$104,MATCH($A29,'Catálogo fonte'!$A$5:$A$104,0)),"")))</f>
        <v/>
      </c>
      <c r="H29" s="27">
        <f>IF(OR($A29="",$B29=""),"",IF($E29&lt;&gt;"",$E29,IFERROR(INDEX('Catálogo fonte'!$C$5:$C$104,MATCH($A29,'Catálogo fonte'!$A$5:$A$104,0)),"")))</f>
        <v/>
      </c>
      <c r="I29" s="27">
        <f>IF(OR($A29="",$B29=""),"",IFERROR(INDEX('Catálogo fonte'!$E$5:$E$104,MATCH($A29,'Catálogo fonte'!$A$5:$A$104,0)),""))</f>
        <v/>
      </c>
      <c r="J29" s="28">
        <f>IF(OR($A29="",$B29=""),"",IFERROR(INDEX('Catálogo fonte'!$D$5:$D$104,MATCH($A29,'Catálogo fonte'!$A$5:$A$104,0)),""))</f>
        <v/>
      </c>
      <c r="K29" s="54">
        <f>IF(OR($A29="",$B29=""),"",IF($F29&lt;&gt;"",$F29,IFERROR(INDEX('Catálogo fonte'!$F$5:$F$104,MATCH($A29,'Catálogo fonte'!$A$5:$A$104,0)),"")))</f>
        <v/>
      </c>
      <c r="L29" s="35">
        <f>IF(OR($A29="",$B29=""),"",IFERROR(INDEX('Catálogo fonte'!$G$5:$G$104,MATCH($A29,'Catálogo fonte'!$A$5:$A$104,0)),""))</f>
        <v/>
      </c>
      <c r="M29" s="28">
        <f>IF(OR($A29="",$B29=""),"",IFERROR(INDEX('Catálogo fonte'!$H$5:$H$104,MATCH($A29,'Catálogo fonte'!$A$5:$A$104,0)),""))</f>
        <v/>
      </c>
      <c r="N29" s="28">
        <f>IF(OR($A29="",$B29=""),"",IFERROR(INDEX('Catálogo fonte'!$I$5:$I$104,MATCH($A29,'Catálogo fonte'!$A$5:$A$104,0)),""))</f>
        <v/>
      </c>
      <c r="O29" s="55">
        <f>IF(OR($A29="",$B29=""),"",IFERROR(INDEX('Catálogo fonte'!$J$5:$J$104,MATCH($A29,'Catálogo fonte'!$A$5:$A$104,0)),""))</f>
        <v/>
      </c>
      <c r="P29" s="56">
        <f>IF(OR($A29="",$B29=""),"",IFERROR(INDEX('Catálogo fonte'!$K$5:$K$104,MATCH($A29,'Catálogo fonte'!$A$5:$A$104,0)),""))</f>
        <v/>
      </c>
      <c r="Q29" s="56">
        <f>IF(OR($A29="",$B29=""),"",IFERROR(INDEX('Catálogo fonte'!$L$5:$L$104,MATCH($A29,'Catálogo fonte'!$A$5:$A$104,0)),""))</f>
        <v/>
      </c>
      <c r="R29" s="56">
        <f>IF(OR($A29="",$B29=""),"",IFERROR(INDEX('Catálogo fonte'!$M$5:$M$104,MATCH($A29,'Catálogo fonte'!$A$5:$A$104,0)),""))</f>
        <v/>
      </c>
      <c r="S29" s="28">
        <f>IF(OR($A29="",$B29=""),"",IFERROR(INDEX('Catálogo fonte'!$N$5:$N$104,MATCH($A29,'Catálogo fonte'!$A$5:$A$104,0)),""))</f>
        <v/>
      </c>
      <c r="T29" s="28">
        <f>IF(OR($A29="",$B29=""),"",IFERROR(INDEX('Catálogo fonte'!$O$5:$O$104,MATCH($A29,'Catálogo fonte'!$A$5:$A$104,0)),""))</f>
        <v/>
      </c>
      <c r="U29" s="28">
        <f>IF(OR($A29="",$B29=""),"",IFERROR(INDEX('Catálogo fonte'!$P$5:$P$104,MATCH($A29,'Catálogo fonte'!$A$5:$A$104,0)),""))</f>
        <v/>
      </c>
      <c r="V29" s="28">
        <f>IF(OR($A29="",$B29=""),"",--($S29&lt;&gt;"")+--($T29&lt;&gt;"")+--($U29&lt;&gt;""))</f>
        <v/>
      </c>
      <c r="W29" s="27">
        <f>IF(OR($A29="",$B29="",$C29&lt;&gt;"Sim"),"",_xlfn.TEXTJOIN(" | ",TRUE,IF($AP29&lt;&gt;"Regra válida","Regra do canal inválida",""),IF(COUNTIF('Catálogo fonte'!$A$5:$A$104,$A29)&gt;1,"SKU duplicado",""),IF($AO29&lt;&gt;"Sim","Produto inativo",""),IF($AB29&lt;&gt;"Sim","Canal inativo",""),IF($G29="","Título ausente",""),IF(AND($G29&lt;&gt;"",$AL29&lt;&gt;"",LEN($G29)&gt;$AL29),"Título excede o limite",""),IF(AND($AC29="Sim",$H29=""),"Categoria ausente",""),IF(AND($AK29&gt;0,LEN($I29)&lt;$AK29),"Descrição abaixo do mínimo",""),IF(AND($AE29="Sim",$J29=""),"Marca ausente",""),IF(OR($K29="",NOT(ISNUMBER($K29)),$K29&lt;=0),"Preço inválido",""),IF(AND(ISNUMBER($K29),$AM29&lt;&gt;"",$K29&lt;$AM29),"Preço abaixo do mínimo",""),IF(AND(ISNUMBER($K29),$AN29&lt;&gt;"",$K29&gt;$AN29),"Preço acima do máximo",""),IF(AND($AD29="Sim",$L29=""),"GTIN ausente",""),IF(AND($L29&lt;&gt;"",NOT(IFERROR(AND(LEN($L29)=13,ISNUMBER(VALUE($L29))),FALSE))),"GTIN inválido",""),IF(AND($AF29="Sim",$M29=""),"Cor ausente",""),IF(AND($AG29="Sim",$N29=""),"Tamanho/modelo ausente",""),IF(AND($AH29="Sim",OR(NOT(ISNUMBER($O29)),$O29&lt;=0)),"Peso ausente ou inválido",""),IF(AND($AI29="Sim",OR(NOT(ISNUMBER($P29)),$P29&lt;=0,NOT(ISNUMBER($Q29)),$Q29&lt;=0,NOT(ISNUMBER($R29)),$R29&lt;=0)),"Dimensões ausentes ou inválidas",""),IF($V29&lt;$AJ29,"Mídias abaixo do mínimo","")))</f>
        <v/>
      </c>
      <c r="X29" s="28">
        <f>IF(OR($A29="",$B29=""),"",IF($C29&lt;&gt;"Sim","Não selecionado",IF($W29="","Pronto para publicar","Bloqueado")))</f>
        <v/>
      </c>
      <c r="Y29" s="21" t="n"/>
      <c r="Z29" s="27">
        <f>IF(OR($A29="",$B29=""),"",IF($C29&lt;&gt;"Sim","Fora do feed",IF($X29="Bloqueado","Bloqueado",IF($Y29="Publicar","Liberado para feed",IF($Y29="Manter rascunho","Mantido em rascunho","Aguardando decisão")))))</f>
        <v/>
      </c>
      <c r="AA29" s="27">
        <f>IF(OR($A29="",$B29=""),"",$A29&amp;"|"&amp;$B29)</f>
        <v/>
      </c>
      <c r="AB29" s="28">
        <f>IF($B29="","",IFERROR(INDEX('Regras por canal'!$B$5:$B$9,MATCH($B29,'Regras por canal'!$A$5:$A$9,0)),""))</f>
        <v/>
      </c>
      <c r="AC29" s="28">
        <f>IF($B29="","",IFERROR(INDEX('Regras por canal'!$C$5:$C$9,MATCH($B29,'Regras por canal'!$A$5:$A$9,0)),""))</f>
        <v/>
      </c>
      <c r="AD29" s="28">
        <f>IF($B29="","",IFERROR(INDEX('Regras por canal'!$D$5:$D$9,MATCH($B29,'Regras por canal'!$A$5:$A$9,0)),""))</f>
        <v/>
      </c>
      <c r="AE29" s="28">
        <f>IF($B29="","",IFERROR(INDEX('Regras por canal'!$E$5:$E$9,MATCH($B29,'Regras por canal'!$A$5:$A$9,0)),""))</f>
        <v/>
      </c>
      <c r="AF29" s="28">
        <f>IF($B29="","",IFERROR(INDEX('Regras por canal'!$F$5:$F$9,MATCH($B29,'Regras por canal'!$A$5:$A$9,0)),""))</f>
        <v/>
      </c>
      <c r="AG29" s="28">
        <f>IF($B29="","",IFERROR(INDEX('Regras por canal'!$G$5:$G$9,MATCH($B29,'Regras por canal'!$A$5:$A$9,0)),""))</f>
        <v/>
      </c>
      <c r="AH29" s="28">
        <f>IF($B29="","",IFERROR(INDEX('Regras por canal'!$H$5:$H$9,MATCH($B29,'Regras por canal'!$A$5:$A$9,0)),""))</f>
        <v/>
      </c>
      <c r="AI29" s="28">
        <f>IF($B29="","",IFERROR(INDEX('Regras por canal'!$I$5:$I$9,MATCH($B29,'Regras por canal'!$A$5:$A$9,0)),""))</f>
        <v/>
      </c>
      <c r="AJ29" s="28">
        <f>IF($B29="","",IFERROR(INDEX('Regras por canal'!$J$5:$J$9,MATCH($B29,'Regras por canal'!$A$5:$A$9,0)),""))</f>
        <v/>
      </c>
      <c r="AK29" s="28">
        <f>IF($B29="","",IFERROR(INDEX('Regras por canal'!$K$5:$K$9,MATCH($B29,'Regras por canal'!$A$5:$A$9,0)),""))</f>
        <v/>
      </c>
      <c r="AL29" s="28">
        <f>IF($B29="","",IFERROR(INDEX('Regras por canal'!$L$5:$L$9,MATCH($B29,'Regras por canal'!$A$5:$A$9,0)),""))</f>
        <v/>
      </c>
      <c r="AM29" s="28">
        <f>IF($B29="","",IFERROR(INDEX('Regras por canal'!$M$5:$M$9,MATCH($B29,'Regras por canal'!$A$5:$A$9,0)),""))</f>
        <v/>
      </c>
      <c r="AN29" s="28">
        <f>IF($B29="","",IFERROR(INDEX('Regras por canal'!$N$5:$N$9,MATCH($B29,'Regras por canal'!$A$5:$A$9,0)),""))</f>
        <v/>
      </c>
      <c r="AO29" s="28">
        <f>IF($A29="","",IFERROR(INDEX('Catálogo fonte'!$Q$5:$Q$104,MATCH($A29,'Catálogo fonte'!$A$5:$A$104,0)),""))</f>
        <v/>
      </c>
      <c r="AP29" s="28">
        <f>IF($B29="","",IFERROR(INDEX('Regras por canal'!$Q$5:$Q$9,MATCH($B29,'Regras por canal'!$A$5:$A$9,0)),""))</f>
        <v/>
      </c>
    </row>
    <row r="30" ht="38" customHeight="1">
      <c r="A30" s="28">
        <f>IF(OR(INDEX('Catálogo fonte'!$A$5:$A$104,INT((ROW()-5)/5)+1)="",INDEX('Regras por canal'!$A$5:$A$9,MOD(ROW()-5,5)+1)=""),"",INDEX('Catálogo fonte'!$A$5:$A$104,INT((ROW()-5)/5)+1))</f>
        <v/>
      </c>
      <c r="B30" s="27">
        <f>IF($A30="","",INDEX('Regras por canal'!$A$5:$A$9,MOD(ROW()-5,5)+1))</f>
        <v/>
      </c>
      <c r="C30" s="21" t="inlineStr">
        <is>
          <t>Sim</t>
        </is>
      </c>
      <c r="D30" s="32" t="n"/>
      <c r="E30" s="32" t="n"/>
      <c r="F30" s="53" t="n"/>
      <c r="G30" s="27">
        <f>IF(OR($A30="",$B30=""),"",IF($D30&lt;&gt;"",$D30,IFERROR(INDEX('Catálogo fonte'!$B$5:$B$104,MATCH($A30,'Catálogo fonte'!$A$5:$A$104,0)),"")))</f>
        <v/>
      </c>
      <c r="H30" s="27">
        <f>IF(OR($A30="",$B30=""),"",IF($E30&lt;&gt;"",$E30,IFERROR(INDEX('Catálogo fonte'!$C$5:$C$104,MATCH($A30,'Catálogo fonte'!$A$5:$A$104,0)),"")))</f>
        <v/>
      </c>
      <c r="I30" s="27">
        <f>IF(OR($A30="",$B30=""),"",IFERROR(INDEX('Catálogo fonte'!$E$5:$E$104,MATCH($A30,'Catálogo fonte'!$A$5:$A$104,0)),""))</f>
        <v/>
      </c>
      <c r="J30" s="28">
        <f>IF(OR($A30="",$B30=""),"",IFERROR(INDEX('Catálogo fonte'!$D$5:$D$104,MATCH($A30,'Catálogo fonte'!$A$5:$A$104,0)),""))</f>
        <v/>
      </c>
      <c r="K30" s="54">
        <f>IF(OR($A30="",$B30=""),"",IF($F30&lt;&gt;"",$F30,IFERROR(INDEX('Catálogo fonte'!$F$5:$F$104,MATCH($A30,'Catálogo fonte'!$A$5:$A$104,0)),"")))</f>
        <v/>
      </c>
      <c r="L30" s="35">
        <f>IF(OR($A30="",$B30=""),"",IFERROR(INDEX('Catálogo fonte'!$G$5:$G$104,MATCH($A30,'Catálogo fonte'!$A$5:$A$104,0)),""))</f>
        <v/>
      </c>
      <c r="M30" s="28">
        <f>IF(OR($A30="",$B30=""),"",IFERROR(INDEX('Catálogo fonte'!$H$5:$H$104,MATCH($A30,'Catálogo fonte'!$A$5:$A$104,0)),""))</f>
        <v/>
      </c>
      <c r="N30" s="28">
        <f>IF(OR($A30="",$B30=""),"",IFERROR(INDEX('Catálogo fonte'!$I$5:$I$104,MATCH($A30,'Catálogo fonte'!$A$5:$A$104,0)),""))</f>
        <v/>
      </c>
      <c r="O30" s="55">
        <f>IF(OR($A30="",$B30=""),"",IFERROR(INDEX('Catálogo fonte'!$J$5:$J$104,MATCH($A30,'Catálogo fonte'!$A$5:$A$104,0)),""))</f>
        <v/>
      </c>
      <c r="P30" s="56">
        <f>IF(OR($A30="",$B30=""),"",IFERROR(INDEX('Catálogo fonte'!$K$5:$K$104,MATCH($A30,'Catálogo fonte'!$A$5:$A$104,0)),""))</f>
        <v/>
      </c>
      <c r="Q30" s="56">
        <f>IF(OR($A30="",$B30=""),"",IFERROR(INDEX('Catálogo fonte'!$L$5:$L$104,MATCH($A30,'Catálogo fonte'!$A$5:$A$104,0)),""))</f>
        <v/>
      </c>
      <c r="R30" s="56">
        <f>IF(OR($A30="",$B30=""),"",IFERROR(INDEX('Catálogo fonte'!$M$5:$M$104,MATCH($A30,'Catálogo fonte'!$A$5:$A$104,0)),""))</f>
        <v/>
      </c>
      <c r="S30" s="28">
        <f>IF(OR($A30="",$B30=""),"",IFERROR(INDEX('Catálogo fonte'!$N$5:$N$104,MATCH($A30,'Catálogo fonte'!$A$5:$A$104,0)),""))</f>
        <v/>
      </c>
      <c r="T30" s="28">
        <f>IF(OR($A30="",$B30=""),"",IFERROR(INDEX('Catálogo fonte'!$O$5:$O$104,MATCH($A30,'Catálogo fonte'!$A$5:$A$104,0)),""))</f>
        <v/>
      </c>
      <c r="U30" s="28">
        <f>IF(OR($A30="",$B30=""),"",IFERROR(INDEX('Catálogo fonte'!$P$5:$P$104,MATCH($A30,'Catálogo fonte'!$A$5:$A$104,0)),""))</f>
        <v/>
      </c>
      <c r="V30" s="28">
        <f>IF(OR($A30="",$B30=""),"",--($S30&lt;&gt;"")+--($T30&lt;&gt;"")+--($U30&lt;&gt;""))</f>
        <v/>
      </c>
      <c r="W30" s="27">
        <f>IF(OR($A30="",$B30="",$C30&lt;&gt;"Sim"),"",_xlfn.TEXTJOIN(" | ",TRUE,IF($AP30&lt;&gt;"Regra válida","Regra do canal inválida",""),IF(COUNTIF('Catálogo fonte'!$A$5:$A$104,$A30)&gt;1,"SKU duplicado",""),IF($AO30&lt;&gt;"Sim","Produto inativo",""),IF($AB30&lt;&gt;"Sim","Canal inativo",""),IF($G30="","Título ausente",""),IF(AND($G30&lt;&gt;"",$AL30&lt;&gt;"",LEN($G30)&gt;$AL30),"Título excede o limite",""),IF(AND($AC30="Sim",$H30=""),"Categoria ausente",""),IF(AND($AK30&gt;0,LEN($I30)&lt;$AK30),"Descrição abaixo do mínimo",""),IF(AND($AE30="Sim",$J30=""),"Marca ausente",""),IF(OR($K30="",NOT(ISNUMBER($K30)),$K30&lt;=0),"Preço inválido",""),IF(AND(ISNUMBER($K30),$AM30&lt;&gt;"",$K30&lt;$AM30),"Preço abaixo do mínimo",""),IF(AND(ISNUMBER($K30),$AN30&lt;&gt;"",$K30&gt;$AN30),"Preço acima do máximo",""),IF(AND($AD30="Sim",$L30=""),"GTIN ausente",""),IF(AND($L30&lt;&gt;"",NOT(IFERROR(AND(LEN($L30)=13,ISNUMBER(VALUE($L30))),FALSE))),"GTIN inválido",""),IF(AND($AF30="Sim",$M30=""),"Cor ausente",""),IF(AND($AG30="Sim",$N30=""),"Tamanho/modelo ausente",""),IF(AND($AH30="Sim",OR(NOT(ISNUMBER($O30)),$O30&lt;=0)),"Peso ausente ou inválido",""),IF(AND($AI30="Sim",OR(NOT(ISNUMBER($P30)),$P30&lt;=0,NOT(ISNUMBER($Q30)),$Q30&lt;=0,NOT(ISNUMBER($R30)),$R30&lt;=0)),"Dimensões ausentes ou inválidas",""),IF($V30&lt;$AJ30,"Mídias abaixo do mínimo","")))</f>
        <v/>
      </c>
      <c r="X30" s="28">
        <f>IF(OR($A30="",$B30=""),"",IF($C30&lt;&gt;"Sim","Não selecionado",IF($W30="","Pronto para publicar","Bloqueado")))</f>
        <v/>
      </c>
      <c r="Y30" s="21" t="inlineStr">
        <is>
          <t>Publicar</t>
        </is>
      </c>
      <c r="Z30" s="27">
        <f>IF(OR($A30="",$B30=""),"",IF($C30&lt;&gt;"Sim","Fora do feed",IF($X30="Bloqueado","Bloqueado",IF($Y30="Publicar","Liberado para feed",IF($Y30="Manter rascunho","Mantido em rascunho","Aguardando decisão")))))</f>
        <v/>
      </c>
      <c r="AA30" s="27">
        <f>IF(OR($A30="",$B30=""),"",$A30&amp;"|"&amp;$B30)</f>
        <v/>
      </c>
      <c r="AB30" s="28">
        <f>IF($B30="","",IFERROR(INDEX('Regras por canal'!$B$5:$B$9,MATCH($B30,'Regras por canal'!$A$5:$A$9,0)),""))</f>
        <v/>
      </c>
      <c r="AC30" s="28">
        <f>IF($B30="","",IFERROR(INDEX('Regras por canal'!$C$5:$C$9,MATCH($B30,'Regras por canal'!$A$5:$A$9,0)),""))</f>
        <v/>
      </c>
      <c r="AD30" s="28">
        <f>IF($B30="","",IFERROR(INDEX('Regras por canal'!$D$5:$D$9,MATCH($B30,'Regras por canal'!$A$5:$A$9,0)),""))</f>
        <v/>
      </c>
      <c r="AE30" s="28">
        <f>IF($B30="","",IFERROR(INDEX('Regras por canal'!$E$5:$E$9,MATCH($B30,'Regras por canal'!$A$5:$A$9,0)),""))</f>
        <v/>
      </c>
      <c r="AF30" s="28">
        <f>IF($B30="","",IFERROR(INDEX('Regras por canal'!$F$5:$F$9,MATCH($B30,'Regras por canal'!$A$5:$A$9,0)),""))</f>
        <v/>
      </c>
      <c r="AG30" s="28">
        <f>IF($B30="","",IFERROR(INDEX('Regras por canal'!$G$5:$G$9,MATCH($B30,'Regras por canal'!$A$5:$A$9,0)),""))</f>
        <v/>
      </c>
      <c r="AH30" s="28">
        <f>IF($B30="","",IFERROR(INDEX('Regras por canal'!$H$5:$H$9,MATCH($B30,'Regras por canal'!$A$5:$A$9,0)),""))</f>
        <v/>
      </c>
      <c r="AI30" s="28">
        <f>IF($B30="","",IFERROR(INDEX('Regras por canal'!$I$5:$I$9,MATCH($B30,'Regras por canal'!$A$5:$A$9,0)),""))</f>
        <v/>
      </c>
      <c r="AJ30" s="28">
        <f>IF($B30="","",IFERROR(INDEX('Regras por canal'!$J$5:$J$9,MATCH($B30,'Regras por canal'!$A$5:$A$9,0)),""))</f>
        <v/>
      </c>
      <c r="AK30" s="28">
        <f>IF($B30="","",IFERROR(INDEX('Regras por canal'!$K$5:$K$9,MATCH($B30,'Regras por canal'!$A$5:$A$9,0)),""))</f>
        <v/>
      </c>
      <c r="AL30" s="28">
        <f>IF($B30="","",IFERROR(INDEX('Regras por canal'!$L$5:$L$9,MATCH($B30,'Regras por canal'!$A$5:$A$9,0)),""))</f>
        <v/>
      </c>
      <c r="AM30" s="28">
        <f>IF($B30="","",IFERROR(INDEX('Regras por canal'!$M$5:$M$9,MATCH($B30,'Regras por canal'!$A$5:$A$9,0)),""))</f>
        <v/>
      </c>
      <c r="AN30" s="28">
        <f>IF($B30="","",IFERROR(INDEX('Regras por canal'!$N$5:$N$9,MATCH($B30,'Regras por canal'!$A$5:$A$9,0)),""))</f>
        <v/>
      </c>
      <c r="AO30" s="28">
        <f>IF($A30="","",IFERROR(INDEX('Catálogo fonte'!$Q$5:$Q$104,MATCH($A30,'Catálogo fonte'!$A$5:$A$104,0)),""))</f>
        <v/>
      </c>
      <c r="AP30" s="28">
        <f>IF($B30="","",IFERROR(INDEX('Regras por canal'!$Q$5:$Q$9,MATCH($B30,'Regras por canal'!$A$5:$A$9,0)),""))</f>
        <v/>
      </c>
    </row>
    <row r="31" ht="38" customHeight="1">
      <c r="A31" s="28">
        <f>IF(OR(INDEX('Catálogo fonte'!$A$5:$A$104,INT((ROW()-5)/5)+1)="",INDEX('Regras por canal'!$A$5:$A$9,MOD(ROW()-5,5)+1)=""),"",INDEX('Catálogo fonte'!$A$5:$A$104,INT((ROW()-5)/5)+1))</f>
        <v/>
      </c>
      <c r="B31" s="27">
        <f>IF($A31="","",INDEX('Regras por canal'!$A$5:$A$9,MOD(ROW()-5,5)+1))</f>
        <v/>
      </c>
      <c r="C31" s="21" t="inlineStr">
        <is>
          <t>Sim</t>
        </is>
      </c>
      <c r="D31" s="32" t="n"/>
      <c r="E31" s="32" t="n"/>
      <c r="F31" s="53" t="n"/>
      <c r="G31" s="27">
        <f>IF(OR($A31="",$B31=""),"",IF($D31&lt;&gt;"",$D31,IFERROR(INDEX('Catálogo fonte'!$B$5:$B$104,MATCH($A31,'Catálogo fonte'!$A$5:$A$104,0)),"")))</f>
        <v/>
      </c>
      <c r="H31" s="27">
        <f>IF(OR($A31="",$B31=""),"",IF($E31&lt;&gt;"",$E31,IFERROR(INDEX('Catálogo fonte'!$C$5:$C$104,MATCH($A31,'Catálogo fonte'!$A$5:$A$104,0)),"")))</f>
        <v/>
      </c>
      <c r="I31" s="27">
        <f>IF(OR($A31="",$B31=""),"",IFERROR(INDEX('Catálogo fonte'!$E$5:$E$104,MATCH($A31,'Catálogo fonte'!$A$5:$A$104,0)),""))</f>
        <v/>
      </c>
      <c r="J31" s="28">
        <f>IF(OR($A31="",$B31=""),"",IFERROR(INDEX('Catálogo fonte'!$D$5:$D$104,MATCH($A31,'Catálogo fonte'!$A$5:$A$104,0)),""))</f>
        <v/>
      </c>
      <c r="K31" s="54">
        <f>IF(OR($A31="",$B31=""),"",IF($F31&lt;&gt;"",$F31,IFERROR(INDEX('Catálogo fonte'!$F$5:$F$104,MATCH($A31,'Catálogo fonte'!$A$5:$A$104,0)),"")))</f>
        <v/>
      </c>
      <c r="L31" s="35">
        <f>IF(OR($A31="",$B31=""),"",IFERROR(INDEX('Catálogo fonte'!$G$5:$G$104,MATCH($A31,'Catálogo fonte'!$A$5:$A$104,0)),""))</f>
        <v/>
      </c>
      <c r="M31" s="28">
        <f>IF(OR($A31="",$B31=""),"",IFERROR(INDEX('Catálogo fonte'!$H$5:$H$104,MATCH($A31,'Catálogo fonte'!$A$5:$A$104,0)),""))</f>
        <v/>
      </c>
      <c r="N31" s="28">
        <f>IF(OR($A31="",$B31=""),"",IFERROR(INDEX('Catálogo fonte'!$I$5:$I$104,MATCH($A31,'Catálogo fonte'!$A$5:$A$104,0)),""))</f>
        <v/>
      </c>
      <c r="O31" s="55">
        <f>IF(OR($A31="",$B31=""),"",IFERROR(INDEX('Catálogo fonte'!$J$5:$J$104,MATCH($A31,'Catálogo fonte'!$A$5:$A$104,0)),""))</f>
        <v/>
      </c>
      <c r="P31" s="56">
        <f>IF(OR($A31="",$B31=""),"",IFERROR(INDEX('Catálogo fonte'!$K$5:$K$104,MATCH($A31,'Catálogo fonte'!$A$5:$A$104,0)),""))</f>
        <v/>
      </c>
      <c r="Q31" s="56">
        <f>IF(OR($A31="",$B31=""),"",IFERROR(INDEX('Catálogo fonte'!$L$5:$L$104,MATCH($A31,'Catálogo fonte'!$A$5:$A$104,0)),""))</f>
        <v/>
      </c>
      <c r="R31" s="56">
        <f>IF(OR($A31="",$B31=""),"",IFERROR(INDEX('Catálogo fonte'!$M$5:$M$104,MATCH($A31,'Catálogo fonte'!$A$5:$A$104,0)),""))</f>
        <v/>
      </c>
      <c r="S31" s="28">
        <f>IF(OR($A31="",$B31=""),"",IFERROR(INDEX('Catálogo fonte'!$N$5:$N$104,MATCH($A31,'Catálogo fonte'!$A$5:$A$104,0)),""))</f>
        <v/>
      </c>
      <c r="T31" s="28">
        <f>IF(OR($A31="",$B31=""),"",IFERROR(INDEX('Catálogo fonte'!$O$5:$O$104,MATCH($A31,'Catálogo fonte'!$A$5:$A$104,0)),""))</f>
        <v/>
      </c>
      <c r="U31" s="28">
        <f>IF(OR($A31="",$B31=""),"",IFERROR(INDEX('Catálogo fonte'!$P$5:$P$104,MATCH($A31,'Catálogo fonte'!$A$5:$A$104,0)),""))</f>
        <v/>
      </c>
      <c r="V31" s="28">
        <f>IF(OR($A31="",$B31=""),"",--($S31&lt;&gt;"")+--($T31&lt;&gt;"")+--($U31&lt;&gt;""))</f>
        <v/>
      </c>
      <c r="W31" s="27">
        <f>IF(OR($A31="",$B31="",$C31&lt;&gt;"Sim"),"",_xlfn.TEXTJOIN(" | ",TRUE,IF($AP31&lt;&gt;"Regra válida","Regra do canal inválida",""),IF(COUNTIF('Catálogo fonte'!$A$5:$A$104,$A31)&gt;1,"SKU duplicado",""),IF($AO31&lt;&gt;"Sim","Produto inativo",""),IF($AB31&lt;&gt;"Sim","Canal inativo",""),IF($G31="","Título ausente",""),IF(AND($G31&lt;&gt;"",$AL31&lt;&gt;"",LEN($G31)&gt;$AL31),"Título excede o limite",""),IF(AND($AC31="Sim",$H31=""),"Categoria ausente",""),IF(AND($AK31&gt;0,LEN($I31)&lt;$AK31),"Descrição abaixo do mínimo",""),IF(AND($AE31="Sim",$J31=""),"Marca ausente",""),IF(OR($K31="",NOT(ISNUMBER($K31)),$K31&lt;=0),"Preço inválido",""),IF(AND(ISNUMBER($K31),$AM31&lt;&gt;"",$K31&lt;$AM31),"Preço abaixo do mínimo",""),IF(AND(ISNUMBER($K31),$AN31&lt;&gt;"",$K31&gt;$AN31),"Preço acima do máximo",""),IF(AND($AD31="Sim",$L31=""),"GTIN ausente",""),IF(AND($L31&lt;&gt;"",NOT(IFERROR(AND(LEN($L31)=13,ISNUMBER(VALUE($L31))),FALSE))),"GTIN inválido",""),IF(AND($AF31="Sim",$M31=""),"Cor ausente",""),IF(AND($AG31="Sim",$N31=""),"Tamanho/modelo ausente",""),IF(AND($AH31="Sim",OR(NOT(ISNUMBER($O31)),$O31&lt;=0)),"Peso ausente ou inválido",""),IF(AND($AI31="Sim",OR(NOT(ISNUMBER($P31)),$P31&lt;=0,NOT(ISNUMBER($Q31)),$Q31&lt;=0,NOT(ISNUMBER($R31)),$R31&lt;=0)),"Dimensões ausentes ou inválidas",""),IF($V31&lt;$AJ31,"Mídias abaixo do mínimo","")))</f>
        <v/>
      </c>
      <c r="X31" s="28">
        <f>IF(OR($A31="",$B31=""),"",IF($C31&lt;&gt;"Sim","Não selecionado",IF($W31="","Pronto para publicar","Bloqueado")))</f>
        <v/>
      </c>
      <c r="Y31" s="21" t="inlineStr">
        <is>
          <t>Não definida</t>
        </is>
      </c>
      <c r="Z31" s="27">
        <f>IF(OR($A31="",$B31=""),"",IF($C31&lt;&gt;"Sim","Fora do feed",IF($X31="Bloqueado","Bloqueado",IF($Y31="Publicar","Liberado para feed",IF($Y31="Manter rascunho","Mantido em rascunho","Aguardando decisão")))))</f>
        <v/>
      </c>
      <c r="AA31" s="27">
        <f>IF(OR($A31="",$B31=""),"",$A31&amp;"|"&amp;$B31)</f>
        <v/>
      </c>
      <c r="AB31" s="28">
        <f>IF($B31="","",IFERROR(INDEX('Regras por canal'!$B$5:$B$9,MATCH($B31,'Regras por canal'!$A$5:$A$9,0)),""))</f>
        <v/>
      </c>
      <c r="AC31" s="28">
        <f>IF($B31="","",IFERROR(INDEX('Regras por canal'!$C$5:$C$9,MATCH($B31,'Regras por canal'!$A$5:$A$9,0)),""))</f>
        <v/>
      </c>
      <c r="AD31" s="28">
        <f>IF($B31="","",IFERROR(INDEX('Regras por canal'!$D$5:$D$9,MATCH($B31,'Regras por canal'!$A$5:$A$9,0)),""))</f>
        <v/>
      </c>
      <c r="AE31" s="28">
        <f>IF($B31="","",IFERROR(INDEX('Regras por canal'!$E$5:$E$9,MATCH($B31,'Regras por canal'!$A$5:$A$9,0)),""))</f>
        <v/>
      </c>
      <c r="AF31" s="28">
        <f>IF($B31="","",IFERROR(INDEX('Regras por canal'!$F$5:$F$9,MATCH($B31,'Regras por canal'!$A$5:$A$9,0)),""))</f>
        <v/>
      </c>
      <c r="AG31" s="28">
        <f>IF($B31="","",IFERROR(INDEX('Regras por canal'!$G$5:$G$9,MATCH($B31,'Regras por canal'!$A$5:$A$9,0)),""))</f>
        <v/>
      </c>
      <c r="AH31" s="28">
        <f>IF($B31="","",IFERROR(INDEX('Regras por canal'!$H$5:$H$9,MATCH($B31,'Regras por canal'!$A$5:$A$9,0)),""))</f>
        <v/>
      </c>
      <c r="AI31" s="28">
        <f>IF($B31="","",IFERROR(INDEX('Regras por canal'!$I$5:$I$9,MATCH($B31,'Regras por canal'!$A$5:$A$9,0)),""))</f>
        <v/>
      </c>
      <c r="AJ31" s="28">
        <f>IF($B31="","",IFERROR(INDEX('Regras por canal'!$J$5:$J$9,MATCH($B31,'Regras por canal'!$A$5:$A$9,0)),""))</f>
        <v/>
      </c>
      <c r="AK31" s="28">
        <f>IF($B31="","",IFERROR(INDEX('Regras por canal'!$K$5:$K$9,MATCH($B31,'Regras por canal'!$A$5:$A$9,0)),""))</f>
        <v/>
      </c>
      <c r="AL31" s="28">
        <f>IF($B31="","",IFERROR(INDEX('Regras por canal'!$L$5:$L$9,MATCH($B31,'Regras por canal'!$A$5:$A$9,0)),""))</f>
        <v/>
      </c>
      <c r="AM31" s="28">
        <f>IF($B31="","",IFERROR(INDEX('Regras por canal'!$M$5:$M$9,MATCH($B31,'Regras por canal'!$A$5:$A$9,0)),""))</f>
        <v/>
      </c>
      <c r="AN31" s="28">
        <f>IF($B31="","",IFERROR(INDEX('Regras por canal'!$N$5:$N$9,MATCH($B31,'Regras por canal'!$A$5:$A$9,0)),""))</f>
        <v/>
      </c>
      <c r="AO31" s="28">
        <f>IF($A31="","",IFERROR(INDEX('Catálogo fonte'!$Q$5:$Q$104,MATCH($A31,'Catálogo fonte'!$A$5:$A$104,0)),""))</f>
        <v/>
      </c>
      <c r="AP31" s="28">
        <f>IF($B31="","",IFERROR(INDEX('Regras por canal'!$Q$5:$Q$9,MATCH($B31,'Regras por canal'!$A$5:$A$9,0)),""))</f>
        <v/>
      </c>
    </row>
    <row r="32" ht="38" customHeight="1">
      <c r="A32" s="28">
        <f>IF(OR(INDEX('Catálogo fonte'!$A$5:$A$104,INT((ROW()-5)/5)+1)="",INDEX('Regras por canal'!$A$5:$A$9,MOD(ROW()-5,5)+1)=""),"",INDEX('Catálogo fonte'!$A$5:$A$104,INT((ROW()-5)/5)+1))</f>
        <v/>
      </c>
      <c r="B32" s="27">
        <f>IF($A32="","",INDEX('Regras por canal'!$A$5:$A$9,MOD(ROW()-5,5)+1))</f>
        <v/>
      </c>
      <c r="C32" s="21" t="inlineStr">
        <is>
          <t>Sim</t>
        </is>
      </c>
      <c r="D32" s="32" t="n"/>
      <c r="E32" s="32" t="n"/>
      <c r="F32" s="53" t="n"/>
      <c r="G32" s="27">
        <f>IF(OR($A32="",$B32=""),"",IF($D32&lt;&gt;"",$D32,IFERROR(INDEX('Catálogo fonte'!$B$5:$B$104,MATCH($A32,'Catálogo fonte'!$A$5:$A$104,0)),"")))</f>
        <v/>
      </c>
      <c r="H32" s="27">
        <f>IF(OR($A32="",$B32=""),"",IF($E32&lt;&gt;"",$E32,IFERROR(INDEX('Catálogo fonte'!$C$5:$C$104,MATCH($A32,'Catálogo fonte'!$A$5:$A$104,0)),"")))</f>
        <v/>
      </c>
      <c r="I32" s="27">
        <f>IF(OR($A32="",$B32=""),"",IFERROR(INDEX('Catálogo fonte'!$E$5:$E$104,MATCH($A32,'Catálogo fonte'!$A$5:$A$104,0)),""))</f>
        <v/>
      </c>
      <c r="J32" s="28">
        <f>IF(OR($A32="",$B32=""),"",IFERROR(INDEX('Catálogo fonte'!$D$5:$D$104,MATCH($A32,'Catálogo fonte'!$A$5:$A$104,0)),""))</f>
        <v/>
      </c>
      <c r="K32" s="54">
        <f>IF(OR($A32="",$B32=""),"",IF($F32&lt;&gt;"",$F32,IFERROR(INDEX('Catálogo fonte'!$F$5:$F$104,MATCH($A32,'Catálogo fonte'!$A$5:$A$104,0)),"")))</f>
        <v/>
      </c>
      <c r="L32" s="35">
        <f>IF(OR($A32="",$B32=""),"",IFERROR(INDEX('Catálogo fonte'!$G$5:$G$104,MATCH($A32,'Catálogo fonte'!$A$5:$A$104,0)),""))</f>
        <v/>
      </c>
      <c r="M32" s="28">
        <f>IF(OR($A32="",$B32=""),"",IFERROR(INDEX('Catálogo fonte'!$H$5:$H$104,MATCH($A32,'Catálogo fonte'!$A$5:$A$104,0)),""))</f>
        <v/>
      </c>
      <c r="N32" s="28">
        <f>IF(OR($A32="",$B32=""),"",IFERROR(INDEX('Catálogo fonte'!$I$5:$I$104,MATCH($A32,'Catálogo fonte'!$A$5:$A$104,0)),""))</f>
        <v/>
      </c>
      <c r="O32" s="55">
        <f>IF(OR($A32="",$B32=""),"",IFERROR(INDEX('Catálogo fonte'!$J$5:$J$104,MATCH($A32,'Catálogo fonte'!$A$5:$A$104,0)),""))</f>
        <v/>
      </c>
      <c r="P32" s="56">
        <f>IF(OR($A32="",$B32=""),"",IFERROR(INDEX('Catálogo fonte'!$K$5:$K$104,MATCH($A32,'Catálogo fonte'!$A$5:$A$104,0)),""))</f>
        <v/>
      </c>
      <c r="Q32" s="56">
        <f>IF(OR($A32="",$B32=""),"",IFERROR(INDEX('Catálogo fonte'!$L$5:$L$104,MATCH($A32,'Catálogo fonte'!$A$5:$A$104,0)),""))</f>
        <v/>
      </c>
      <c r="R32" s="56">
        <f>IF(OR($A32="",$B32=""),"",IFERROR(INDEX('Catálogo fonte'!$M$5:$M$104,MATCH($A32,'Catálogo fonte'!$A$5:$A$104,0)),""))</f>
        <v/>
      </c>
      <c r="S32" s="28">
        <f>IF(OR($A32="",$B32=""),"",IFERROR(INDEX('Catálogo fonte'!$N$5:$N$104,MATCH($A32,'Catálogo fonte'!$A$5:$A$104,0)),""))</f>
        <v/>
      </c>
      <c r="T32" s="28">
        <f>IF(OR($A32="",$B32=""),"",IFERROR(INDEX('Catálogo fonte'!$O$5:$O$104,MATCH($A32,'Catálogo fonte'!$A$5:$A$104,0)),""))</f>
        <v/>
      </c>
      <c r="U32" s="28">
        <f>IF(OR($A32="",$B32=""),"",IFERROR(INDEX('Catálogo fonte'!$P$5:$P$104,MATCH($A32,'Catálogo fonte'!$A$5:$A$104,0)),""))</f>
        <v/>
      </c>
      <c r="V32" s="28">
        <f>IF(OR($A32="",$B32=""),"",--($S32&lt;&gt;"")+--($T32&lt;&gt;"")+--($U32&lt;&gt;""))</f>
        <v/>
      </c>
      <c r="W32" s="27">
        <f>IF(OR($A32="",$B32="",$C32&lt;&gt;"Sim"),"",_xlfn.TEXTJOIN(" | ",TRUE,IF($AP32&lt;&gt;"Regra válida","Regra do canal inválida",""),IF(COUNTIF('Catálogo fonte'!$A$5:$A$104,$A32)&gt;1,"SKU duplicado",""),IF($AO32&lt;&gt;"Sim","Produto inativo",""),IF($AB32&lt;&gt;"Sim","Canal inativo",""),IF($G32="","Título ausente",""),IF(AND($G32&lt;&gt;"",$AL32&lt;&gt;"",LEN($G32)&gt;$AL32),"Título excede o limite",""),IF(AND($AC32="Sim",$H32=""),"Categoria ausente",""),IF(AND($AK32&gt;0,LEN($I32)&lt;$AK32),"Descrição abaixo do mínimo",""),IF(AND($AE32="Sim",$J32=""),"Marca ausente",""),IF(OR($K32="",NOT(ISNUMBER($K32)),$K32&lt;=0),"Preço inválido",""),IF(AND(ISNUMBER($K32),$AM32&lt;&gt;"",$K32&lt;$AM32),"Preço abaixo do mínimo",""),IF(AND(ISNUMBER($K32),$AN32&lt;&gt;"",$K32&gt;$AN32),"Preço acima do máximo",""),IF(AND($AD32="Sim",$L32=""),"GTIN ausente",""),IF(AND($L32&lt;&gt;"",NOT(IFERROR(AND(LEN($L32)=13,ISNUMBER(VALUE($L32))),FALSE))),"GTIN inválido",""),IF(AND($AF32="Sim",$M32=""),"Cor ausente",""),IF(AND($AG32="Sim",$N32=""),"Tamanho/modelo ausente",""),IF(AND($AH32="Sim",OR(NOT(ISNUMBER($O32)),$O32&lt;=0)),"Peso ausente ou inválido",""),IF(AND($AI32="Sim",OR(NOT(ISNUMBER($P32)),$P32&lt;=0,NOT(ISNUMBER($Q32)),$Q32&lt;=0,NOT(ISNUMBER($R32)),$R32&lt;=0)),"Dimensões ausentes ou inválidas",""),IF($V32&lt;$AJ32,"Mídias abaixo do mínimo","")))</f>
        <v/>
      </c>
      <c r="X32" s="28">
        <f>IF(OR($A32="",$B32=""),"",IF($C32&lt;&gt;"Sim","Não selecionado",IF($W32="","Pronto para publicar","Bloqueado")))</f>
        <v/>
      </c>
      <c r="Y32" s="21" t="inlineStr">
        <is>
          <t>Publicar</t>
        </is>
      </c>
      <c r="Z32" s="27">
        <f>IF(OR($A32="",$B32=""),"",IF($C32&lt;&gt;"Sim","Fora do feed",IF($X32="Bloqueado","Bloqueado",IF($Y32="Publicar","Liberado para feed",IF($Y32="Manter rascunho","Mantido em rascunho","Aguardando decisão")))))</f>
        <v/>
      </c>
      <c r="AA32" s="27">
        <f>IF(OR($A32="",$B32=""),"",$A32&amp;"|"&amp;$B32)</f>
        <v/>
      </c>
      <c r="AB32" s="28">
        <f>IF($B32="","",IFERROR(INDEX('Regras por canal'!$B$5:$B$9,MATCH($B32,'Regras por canal'!$A$5:$A$9,0)),""))</f>
        <v/>
      </c>
      <c r="AC32" s="28">
        <f>IF($B32="","",IFERROR(INDEX('Regras por canal'!$C$5:$C$9,MATCH($B32,'Regras por canal'!$A$5:$A$9,0)),""))</f>
        <v/>
      </c>
      <c r="AD32" s="28">
        <f>IF($B32="","",IFERROR(INDEX('Regras por canal'!$D$5:$D$9,MATCH($B32,'Regras por canal'!$A$5:$A$9,0)),""))</f>
        <v/>
      </c>
      <c r="AE32" s="28">
        <f>IF($B32="","",IFERROR(INDEX('Regras por canal'!$E$5:$E$9,MATCH($B32,'Regras por canal'!$A$5:$A$9,0)),""))</f>
        <v/>
      </c>
      <c r="AF32" s="28">
        <f>IF($B32="","",IFERROR(INDEX('Regras por canal'!$F$5:$F$9,MATCH($B32,'Regras por canal'!$A$5:$A$9,0)),""))</f>
        <v/>
      </c>
      <c r="AG32" s="28">
        <f>IF($B32="","",IFERROR(INDEX('Regras por canal'!$G$5:$G$9,MATCH($B32,'Regras por canal'!$A$5:$A$9,0)),""))</f>
        <v/>
      </c>
      <c r="AH32" s="28">
        <f>IF($B32="","",IFERROR(INDEX('Regras por canal'!$H$5:$H$9,MATCH($B32,'Regras por canal'!$A$5:$A$9,0)),""))</f>
        <v/>
      </c>
      <c r="AI32" s="28">
        <f>IF($B32="","",IFERROR(INDEX('Regras por canal'!$I$5:$I$9,MATCH($B32,'Regras por canal'!$A$5:$A$9,0)),""))</f>
        <v/>
      </c>
      <c r="AJ32" s="28">
        <f>IF($B32="","",IFERROR(INDEX('Regras por canal'!$J$5:$J$9,MATCH($B32,'Regras por canal'!$A$5:$A$9,0)),""))</f>
        <v/>
      </c>
      <c r="AK32" s="28">
        <f>IF($B32="","",IFERROR(INDEX('Regras por canal'!$K$5:$K$9,MATCH($B32,'Regras por canal'!$A$5:$A$9,0)),""))</f>
        <v/>
      </c>
      <c r="AL32" s="28">
        <f>IF($B32="","",IFERROR(INDEX('Regras por canal'!$L$5:$L$9,MATCH($B32,'Regras por canal'!$A$5:$A$9,0)),""))</f>
        <v/>
      </c>
      <c r="AM32" s="28">
        <f>IF($B32="","",IFERROR(INDEX('Regras por canal'!$M$5:$M$9,MATCH($B32,'Regras por canal'!$A$5:$A$9,0)),""))</f>
        <v/>
      </c>
      <c r="AN32" s="28">
        <f>IF($B32="","",IFERROR(INDEX('Regras por canal'!$N$5:$N$9,MATCH($B32,'Regras por canal'!$A$5:$A$9,0)),""))</f>
        <v/>
      </c>
      <c r="AO32" s="28">
        <f>IF($A32="","",IFERROR(INDEX('Catálogo fonte'!$Q$5:$Q$104,MATCH($A32,'Catálogo fonte'!$A$5:$A$104,0)),""))</f>
        <v/>
      </c>
      <c r="AP32" s="28">
        <f>IF($B32="","",IFERROR(INDEX('Regras por canal'!$Q$5:$Q$9,MATCH($B32,'Regras por canal'!$A$5:$A$9,0)),""))</f>
        <v/>
      </c>
    </row>
    <row r="33" ht="38" customHeight="1">
      <c r="A33" s="28">
        <f>IF(OR(INDEX('Catálogo fonte'!$A$5:$A$104,INT((ROW()-5)/5)+1)="",INDEX('Regras por canal'!$A$5:$A$9,MOD(ROW()-5,5)+1)=""),"",INDEX('Catálogo fonte'!$A$5:$A$104,INT((ROW()-5)/5)+1))</f>
        <v/>
      </c>
      <c r="B33" s="27">
        <f>IF($A33="","",INDEX('Regras por canal'!$A$5:$A$9,MOD(ROW()-5,5)+1))</f>
        <v/>
      </c>
      <c r="C33" s="21" t="n"/>
      <c r="D33" s="32" t="n"/>
      <c r="E33" s="32" t="n"/>
      <c r="F33" s="53" t="n"/>
      <c r="G33" s="27">
        <f>IF(OR($A33="",$B33=""),"",IF($D33&lt;&gt;"",$D33,IFERROR(INDEX('Catálogo fonte'!$B$5:$B$104,MATCH($A33,'Catálogo fonte'!$A$5:$A$104,0)),"")))</f>
        <v/>
      </c>
      <c r="H33" s="27">
        <f>IF(OR($A33="",$B33=""),"",IF($E33&lt;&gt;"",$E33,IFERROR(INDEX('Catálogo fonte'!$C$5:$C$104,MATCH($A33,'Catálogo fonte'!$A$5:$A$104,0)),"")))</f>
        <v/>
      </c>
      <c r="I33" s="27">
        <f>IF(OR($A33="",$B33=""),"",IFERROR(INDEX('Catálogo fonte'!$E$5:$E$104,MATCH($A33,'Catálogo fonte'!$A$5:$A$104,0)),""))</f>
        <v/>
      </c>
      <c r="J33" s="28">
        <f>IF(OR($A33="",$B33=""),"",IFERROR(INDEX('Catálogo fonte'!$D$5:$D$104,MATCH($A33,'Catálogo fonte'!$A$5:$A$104,0)),""))</f>
        <v/>
      </c>
      <c r="K33" s="54">
        <f>IF(OR($A33="",$B33=""),"",IF($F33&lt;&gt;"",$F33,IFERROR(INDEX('Catálogo fonte'!$F$5:$F$104,MATCH($A33,'Catálogo fonte'!$A$5:$A$104,0)),"")))</f>
        <v/>
      </c>
      <c r="L33" s="35">
        <f>IF(OR($A33="",$B33=""),"",IFERROR(INDEX('Catálogo fonte'!$G$5:$G$104,MATCH($A33,'Catálogo fonte'!$A$5:$A$104,0)),""))</f>
        <v/>
      </c>
      <c r="M33" s="28">
        <f>IF(OR($A33="",$B33=""),"",IFERROR(INDEX('Catálogo fonte'!$H$5:$H$104,MATCH($A33,'Catálogo fonte'!$A$5:$A$104,0)),""))</f>
        <v/>
      </c>
      <c r="N33" s="28">
        <f>IF(OR($A33="",$B33=""),"",IFERROR(INDEX('Catálogo fonte'!$I$5:$I$104,MATCH($A33,'Catálogo fonte'!$A$5:$A$104,0)),""))</f>
        <v/>
      </c>
      <c r="O33" s="55">
        <f>IF(OR($A33="",$B33=""),"",IFERROR(INDEX('Catálogo fonte'!$J$5:$J$104,MATCH($A33,'Catálogo fonte'!$A$5:$A$104,0)),""))</f>
        <v/>
      </c>
      <c r="P33" s="56">
        <f>IF(OR($A33="",$B33=""),"",IFERROR(INDEX('Catálogo fonte'!$K$5:$K$104,MATCH($A33,'Catálogo fonte'!$A$5:$A$104,0)),""))</f>
        <v/>
      </c>
      <c r="Q33" s="56">
        <f>IF(OR($A33="",$B33=""),"",IFERROR(INDEX('Catálogo fonte'!$L$5:$L$104,MATCH($A33,'Catálogo fonte'!$A$5:$A$104,0)),""))</f>
        <v/>
      </c>
      <c r="R33" s="56">
        <f>IF(OR($A33="",$B33=""),"",IFERROR(INDEX('Catálogo fonte'!$M$5:$M$104,MATCH($A33,'Catálogo fonte'!$A$5:$A$104,0)),""))</f>
        <v/>
      </c>
      <c r="S33" s="28">
        <f>IF(OR($A33="",$B33=""),"",IFERROR(INDEX('Catálogo fonte'!$N$5:$N$104,MATCH($A33,'Catálogo fonte'!$A$5:$A$104,0)),""))</f>
        <v/>
      </c>
      <c r="T33" s="28">
        <f>IF(OR($A33="",$B33=""),"",IFERROR(INDEX('Catálogo fonte'!$O$5:$O$104,MATCH($A33,'Catálogo fonte'!$A$5:$A$104,0)),""))</f>
        <v/>
      </c>
      <c r="U33" s="28">
        <f>IF(OR($A33="",$B33=""),"",IFERROR(INDEX('Catálogo fonte'!$P$5:$P$104,MATCH($A33,'Catálogo fonte'!$A$5:$A$104,0)),""))</f>
        <v/>
      </c>
      <c r="V33" s="28">
        <f>IF(OR($A33="",$B33=""),"",--($S33&lt;&gt;"")+--($T33&lt;&gt;"")+--($U33&lt;&gt;""))</f>
        <v/>
      </c>
      <c r="W33" s="27">
        <f>IF(OR($A33="",$B33="",$C33&lt;&gt;"Sim"),"",_xlfn.TEXTJOIN(" | ",TRUE,IF($AP33&lt;&gt;"Regra válida","Regra do canal inválida",""),IF(COUNTIF('Catálogo fonte'!$A$5:$A$104,$A33)&gt;1,"SKU duplicado",""),IF($AO33&lt;&gt;"Sim","Produto inativo",""),IF($AB33&lt;&gt;"Sim","Canal inativo",""),IF($G33="","Título ausente",""),IF(AND($G33&lt;&gt;"",$AL33&lt;&gt;"",LEN($G33)&gt;$AL33),"Título excede o limite",""),IF(AND($AC33="Sim",$H33=""),"Categoria ausente",""),IF(AND($AK33&gt;0,LEN($I33)&lt;$AK33),"Descrição abaixo do mínimo",""),IF(AND($AE33="Sim",$J33=""),"Marca ausente",""),IF(OR($K33="",NOT(ISNUMBER($K33)),$K33&lt;=0),"Preço inválido",""),IF(AND(ISNUMBER($K33),$AM33&lt;&gt;"",$K33&lt;$AM33),"Preço abaixo do mínimo",""),IF(AND(ISNUMBER($K33),$AN33&lt;&gt;"",$K33&gt;$AN33),"Preço acima do máximo",""),IF(AND($AD33="Sim",$L33=""),"GTIN ausente",""),IF(AND($L33&lt;&gt;"",NOT(IFERROR(AND(LEN($L33)=13,ISNUMBER(VALUE($L33))),FALSE))),"GTIN inválido",""),IF(AND($AF33="Sim",$M33=""),"Cor ausente",""),IF(AND($AG33="Sim",$N33=""),"Tamanho/modelo ausente",""),IF(AND($AH33="Sim",OR(NOT(ISNUMBER($O33)),$O33&lt;=0)),"Peso ausente ou inválido",""),IF(AND($AI33="Sim",OR(NOT(ISNUMBER($P33)),$P33&lt;=0,NOT(ISNUMBER($Q33)),$Q33&lt;=0,NOT(ISNUMBER($R33)),$R33&lt;=0)),"Dimensões ausentes ou inválidas",""),IF($V33&lt;$AJ33,"Mídias abaixo do mínimo","")))</f>
        <v/>
      </c>
      <c r="X33" s="28">
        <f>IF(OR($A33="",$B33=""),"",IF($C33&lt;&gt;"Sim","Não selecionado",IF($W33="","Pronto para publicar","Bloqueado")))</f>
        <v/>
      </c>
      <c r="Y33" s="21" t="n"/>
      <c r="Z33" s="27">
        <f>IF(OR($A33="",$B33=""),"",IF($C33&lt;&gt;"Sim","Fora do feed",IF($X33="Bloqueado","Bloqueado",IF($Y33="Publicar","Liberado para feed",IF($Y33="Manter rascunho","Mantido em rascunho","Aguardando decisão")))))</f>
        <v/>
      </c>
      <c r="AA33" s="27">
        <f>IF(OR($A33="",$B33=""),"",$A33&amp;"|"&amp;$B33)</f>
        <v/>
      </c>
      <c r="AB33" s="28">
        <f>IF($B33="","",IFERROR(INDEX('Regras por canal'!$B$5:$B$9,MATCH($B33,'Regras por canal'!$A$5:$A$9,0)),""))</f>
        <v/>
      </c>
      <c r="AC33" s="28">
        <f>IF($B33="","",IFERROR(INDEX('Regras por canal'!$C$5:$C$9,MATCH($B33,'Regras por canal'!$A$5:$A$9,0)),""))</f>
        <v/>
      </c>
      <c r="AD33" s="28">
        <f>IF($B33="","",IFERROR(INDEX('Regras por canal'!$D$5:$D$9,MATCH($B33,'Regras por canal'!$A$5:$A$9,0)),""))</f>
        <v/>
      </c>
      <c r="AE33" s="28">
        <f>IF($B33="","",IFERROR(INDEX('Regras por canal'!$E$5:$E$9,MATCH($B33,'Regras por canal'!$A$5:$A$9,0)),""))</f>
        <v/>
      </c>
      <c r="AF33" s="28">
        <f>IF($B33="","",IFERROR(INDEX('Regras por canal'!$F$5:$F$9,MATCH($B33,'Regras por canal'!$A$5:$A$9,0)),""))</f>
        <v/>
      </c>
      <c r="AG33" s="28">
        <f>IF($B33="","",IFERROR(INDEX('Regras por canal'!$G$5:$G$9,MATCH($B33,'Regras por canal'!$A$5:$A$9,0)),""))</f>
        <v/>
      </c>
      <c r="AH33" s="28">
        <f>IF($B33="","",IFERROR(INDEX('Regras por canal'!$H$5:$H$9,MATCH($B33,'Regras por canal'!$A$5:$A$9,0)),""))</f>
        <v/>
      </c>
      <c r="AI33" s="28">
        <f>IF($B33="","",IFERROR(INDEX('Regras por canal'!$I$5:$I$9,MATCH($B33,'Regras por canal'!$A$5:$A$9,0)),""))</f>
        <v/>
      </c>
      <c r="AJ33" s="28">
        <f>IF($B33="","",IFERROR(INDEX('Regras por canal'!$J$5:$J$9,MATCH($B33,'Regras por canal'!$A$5:$A$9,0)),""))</f>
        <v/>
      </c>
      <c r="AK33" s="28">
        <f>IF($B33="","",IFERROR(INDEX('Regras por canal'!$K$5:$K$9,MATCH($B33,'Regras por canal'!$A$5:$A$9,0)),""))</f>
        <v/>
      </c>
      <c r="AL33" s="28">
        <f>IF($B33="","",IFERROR(INDEX('Regras por canal'!$L$5:$L$9,MATCH($B33,'Regras por canal'!$A$5:$A$9,0)),""))</f>
        <v/>
      </c>
      <c r="AM33" s="28">
        <f>IF($B33="","",IFERROR(INDEX('Regras por canal'!$M$5:$M$9,MATCH($B33,'Regras por canal'!$A$5:$A$9,0)),""))</f>
        <v/>
      </c>
      <c r="AN33" s="28">
        <f>IF($B33="","",IFERROR(INDEX('Regras por canal'!$N$5:$N$9,MATCH($B33,'Regras por canal'!$A$5:$A$9,0)),""))</f>
        <v/>
      </c>
      <c r="AO33" s="28">
        <f>IF($A33="","",IFERROR(INDEX('Catálogo fonte'!$Q$5:$Q$104,MATCH($A33,'Catálogo fonte'!$A$5:$A$104,0)),""))</f>
        <v/>
      </c>
      <c r="AP33" s="28">
        <f>IF($B33="","",IFERROR(INDEX('Regras por canal'!$Q$5:$Q$9,MATCH($B33,'Regras por canal'!$A$5:$A$9,0)),""))</f>
        <v/>
      </c>
    </row>
    <row r="34" ht="38" customHeight="1">
      <c r="A34" s="28">
        <f>IF(OR(INDEX('Catálogo fonte'!$A$5:$A$104,INT((ROW()-5)/5)+1)="",INDEX('Regras por canal'!$A$5:$A$9,MOD(ROW()-5,5)+1)=""),"",INDEX('Catálogo fonte'!$A$5:$A$104,INT((ROW()-5)/5)+1))</f>
        <v/>
      </c>
      <c r="B34" s="27">
        <f>IF($A34="","",INDEX('Regras por canal'!$A$5:$A$9,MOD(ROW()-5,5)+1))</f>
        <v/>
      </c>
      <c r="C34" s="21" t="n"/>
      <c r="D34" s="32" t="n"/>
      <c r="E34" s="32" t="n"/>
      <c r="F34" s="53" t="n"/>
      <c r="G34" s="27">
        <f>IF(OR($A34="",$B34=""),"",IF($D34&lt;&gt;"",$D34,IFERROR(INDEX('Catálogo fonte'!$B$5:$B$104,MATCH($A34,'Catálogo fonte'!$A$5:$A$104,0)),"")))</f>
        <v/>
      </c>
      <c r="H34" s="27">
        <f>IF(OR($A34="",$B34=""),"",IF($E34&lt;&gt;"",$E34,IFERROR(INDEX('Catálogo fonte'!$C$5:$C$104,MATCH($A34,'Catálogo fonte'!$A$5:$A$104,0)),"")))</f>
        <v/>
      </c>
      <c r="I34" s="27">
        <f>IF(OR($A34="",$B34=""),"",IFERROR(INDEX('Catálogo fonte'!$E$5:$E$104,MATCH($A34,'Catálogo fonte'!$A$5:$A$104,0)),""))</f>
        <v/>
      </c>
      <c r="J34" s="28">
        <f>IF(OR($A34="",$B34=""),"",IFERROR(INDEX('Catálogo fonte'!$D$5:$D$104,MATCH($A34,'Catálogo fonte'!$A$5:$A$104,0)),""))</f>
        <v/>
      </c>
      <c r="K34" s="54">
        <f>IF(OR($A34="",$B34=""),"",IF($F34&lt;&gt;"",$F34,IFERROR(INDEX('Catálogo fonte'!$F$5:$F$104,MATCH($A34,'Catálogo fonte'!$A$5:$A$104,0)),"")))</f>
        <v/>
      </c>
      <c r="L34" s="35">
        <f>IF(OR($A34="",$B34=""),"",IFERROR(INDEX('Catálogo fonte'!$G$5:$G$104,MATCH($A34,'Catálogo fonte'!$A$5:$A$104,0)),""))</f>
        <v/>
      </c>
      <c r="M34" s="28">
        <f>IF(OR($A34="",$B34=""),"",IFERROR(INDEX('Catálogo fonte'!$H$5:$H$104,MATCH($A34,'Catálogo fonte'!$A$5:$A$104,0)),""))</f>
        <v/>
      </c>
      <c r="N34" s="28">
        <f>IF(OR($A34="",$B34=""),"",IFERROR(INDEX('Catálogo fonte'!$I$5:$I$104,MATCH($A34,'Catálogo fonte'!$A$5:$A$104,0)),""))</f>
        <v/>
      </c>
      <c r="O34" s="55">
        <f>IF(OR($A34="",$B34=""),"",IFERROR(INDEX('Catálogo fonte'!$J$5:$J$104,MATCH($A34,'Catálogo fonte'!$A$5:$A$104,0)),""))</f>
        <v/>
      </c>
      <c r="P34" s="56">
        <f>IF(OR($A34="",$B34=""),"",IFERROR(INDEX('Catálogo fonte'!$K$5:$K$104,MATCH($A34,'Catálogo fonte'!$A$5:$A$104,0)),""))</f>
        <v/>
      </c>
      <c r="Q34" s="56">
        <f>IF(OR($A34="",$B34=""),"",IFERROR(INDEX('Catálogo fonte'!$L$5:$L$104,MATCH($A34,'Catálogo fonte'!$A$5:$A$104,0)),""))</f>
        <v/>
      </c>
      <c r="R34" s="56">
        <f>IF(OR($A34="",$B34=""),"",IFERROR(INDEX('Catálogo fonte'!$M$5:$M$104,MATCH($A34,'Catálogo fonte'!$A$5:$A$104,0)),""))</f>
        <v/>
      </c>
      <c r="S34" s="28">
        <f>IF(OR($A34="",$B34=""),"",IFERROR(INDEX('Catálogo fonte'!$N$5:$N$104,MATCH($A34,'Catálogo fonte'!$A$5:$A$104,0)),""))</f>
        <v/>
      </c>
      <c r="T34" s="28">
        <f>IF(OR($A34="",$B34=""),"",IFERROR(INDEX('Catálogo fonte'!$O$5:$O$104,MATCH($A34,'Catálogo fonte'!$A$5:$A$104,0)),""))</f>
        <v/>
      </c>
      <c r="U34" s="28">
        <f>IF(OR($A34="",$B34=""),"",IFERROR(INDEX('Catálogo fonte'!$P$5:$P$104,MATCH($A34,'Catálogo fonte'!$A$5:$A$104,0)),""))</f>
        <v/>
      </c>
      <c r="V34" s="28">
        <f>IF(OR($A34="",$B34=""),"",--($S34&lt;&gt;"")+--($T34&lt;&gt;"")+--($U34&lt;&gt;""))</f>
        <v/>
      </c>
      <c r="W34" s="27">
        <f>IF(OR($A34="",$B34="",$C34&lt;&gt;"Sim"),"",_xlfn.TEXTJOIN(" | ",TRUE,IF($AP34&lt;&gt;"Regra válida","Regra do canal inválida",""),IF(COUNTIF('Catálogo fonte'!$A$5:$A$104,$A34)&gt;1,"SKU duplicado",""),IF($AO34&lt;&gt;"Sim","Produto inativo",""),IF($AB34&lt;&gt;"Sim","Canal inativo",""),IF($G34="","Título ausente",""),IF(AND($G34&lt;&gt;"",$AL34&lt;&gt;"",LEN($G34)&gt;$AL34),"Título excede o limite",""),IF(AND($AC34="Sim",$H34=""),"Categoria ausente",""),IF(AND($AK34&gt;0,LEN($I34)&lt;$AK34),"Descrição abaixo do mínimo",""),IF(AND($AE34="Sim",$J34=""),"Marca ausente",""),IF(OR($K34="",NOT(ISNUMBER($K34)),$K34&lt;=0),"Preço inválido",""),IF(AND(ISNUMBER($K34),$AM34&lt;&gt;"",$K34&lt;$AM34),"Preço abaixo do mínimo",""),IF(AND(ISNUMBER($K34),$AN34&lt;&gt;"",$K34&gt;$AN34),"Preço acima do máximo",""),IF(AND($AD34="Sim",$L34=""),"GTIN ausente",""),IF(AND($L34&lt;&gt;"",NOT(IFERROR(AND(LEN($L34)=13,ISNUMBER(VALUE($L34))),FALSE))),"GTIN inválido",""),IF(AND($AF34="Sim",$M34=""),"Cor ausente",""),IF(AND($AG34="Sim",$N34=""),"Tamanho/modelo ausente",""),IF(AND($AH34="Sim",OR(NOT(ISNUMBER($O34)),$O34&lt;=0)),"Peso ausente ou inválido",""),IF(AND($AI34="Sim",OR(NOT(ISNUMBER($P34)),$P34&lt;=0,NOT(ISNUMBER($Q34)),$Q34&lt;=0,NOT(ISNUMBER($R34)),$R34&lt;=0)),"Dimensões ausentes ou inválidas",""),IF($V34&lt;$AJ34,"Mídias abaixo do mínimo","")))</f>
        <v/>
      </c>
      <c r="X34" s="28">
        <f>IF(OR($A34="",$B34=""),"",IF($C34&lt;&gt;"Sim","Não selecionado",IF($W34="","Pronto para publicar","Bloqueado")))</f>
        <v/>
      </c>
      <c r="Y34" s="21" t="n"/>
      <c r="Z34" s="27">
        <f>IF(OR($A34="",$B34=""),"",IF($C34&lt;&gt;"Sim","Fora do feed",IF($X34="Bloqueado","Bloqueado",IF($Y34="Publicar","Liberado para feed",IF($Y34="Manter rascunho","Mantido em rascunho","Aguardando decisão")))))</f>
        <v/>
      </c>
      <c r="AA34" s="27">
        <f>IF(OR($A34="",$B34=""),"",$A34&amp;"|"&amp;$B34)</f>
        <v/>
      </c>
      <c r="AB34" s="28">
        <f>IF($B34="","",IFERROR(INDEX('Regras por canal'!$B$5:$B$9,MATCH($B34,'Regras por canal'!$A$5:$A$9,0)),""))</f>
        <v/>
      </c>
      <c r="AC34" s="28">
        <f>IF($B34="","",IFERROR(INDEX('Regras por canal'!$C$5:$C$9,MATCH($B34,'Regras por canal'!$A$5:$A$9,0)),""))</f>
        <v/>
      </c>
      <c r="AD34" s="28">
        <f>IF($B34="","",IFERROR(INDEX('Regras por canal'!$D$5:$D$9,MATCH($B34,'Regras por canal'!$A$5:$A$9,0)),""))</f>
        <v/>
      </c>
      <c r="AE34" s="28">
        <f>IF($B34="","",IFERROR(INDEX('Regras por canal'!$E$5:$E$9,MATCH($B34,'Regras por canal'!$A$5:$A$9,0)),""))</f>
        <v/>
      </c>
      <c r="AF34" s="28">
        <f>IF($B34="","",IFERROR(INDEX('Regras por canal'!$F$5:$F$9,MATCH($B34,'Regras por canal'!$A$5:$A$9,0)),""))</f>
        <v/>
      </c>
      <c r="AG34" s="28">
        <f>IF($B34="","",IFERROR(INDEX('Regras por canal'!$G$5:$G$9,MATCH($B34,'Regras por canal'!$A$5:$A$9,0)),""))</f>
        <v/>
      </c>
      <c r="AH34" s="28">
        <f>IF($B34="","",IFERROR(INDEX('Regras por canal'!$H$5:$H$9,MATCH($B34,'Regras por canal'!$A$5:$A$9,0)),""))</f>
        <v/>
      </c>
      <c r="AI34" s="28">
        <f>IF($B34="","",IFERROR(INDEX('Regras por canal'!$I$5:$I$9,MATCH($B34,'Regras por canal'!$A$5:$A$9,0)),""))</f>
        <v/>
      </c>
      <c r="AJ34" s="28">
        <f>IF($B34="","",IFERROR(INDEX('Regras por canal'!$J$5:$J$9,MATCH($B34,'Regras por canal'!$A$5:$A$9,0)),""))</f>
        <v/>
      </c>
      <c r="AK34" s="28">
        <f>IF($B34="","",IFERROR(INDEX('Regras por canal'!$K$5:$K$9,MATCH($B34,'Regras por canal'!$A$5:$A$9,0)),""))</f>
        <v/>
      </c>
      <c r="AL34" s="28">
        <f>IF($B34="","",IFERROR(INDEX('Regras por canal'!$L$5:$L$9,MATCH($B34,'Regras por canal'!$A$5:$A$9,0)),""))</f>
        <v/>
      </c>
      <c r="AM34" s="28">
        <f>IF($B34="","",IFERROR(INDEX('Regras por canal'!$M$5:$M$9,MATCH($B34,'Regras por canal'!$A$5:$A$9,0)),""))</f>
        <v/>
      </c>
      <c r="AN34" s="28">
        <f>IF($B34="","",IFERROR(INDEX('Regras por canal'!$N$5:$N$9,MATCH($B34,'Regras por canal'!$A$5:$A$9,0)),""))</f>
        <v/>
      </c>
      <c r="AO34" s="28">
        <f>IF($A34="","",IFERROR(INDEX('Catálogo fonte'!$Q$5:$Q$104,MATCH($A34,'Catálogo fonte'!$A$5:$A$104,0)),""))</f>
        <v/>
      </c>
      <c r="AP34" s="28">
        <f>IF($B34="","",IFERROR(INDEX('Regras por canal'!$Q$5:$Q$9,MATCH($B34,'Regras por canal'!$A$5:$A$9,0)),""))</f>
        <v/>
      </c>
    </row>
    <row r="35" ht="38" customHeight="1">
      <c r="A35" s="28">
        <f>IF(OR(INDEX('Catálogo fonte'!$A$5:$A$104,INT((ROW()-5)/5)+1)="",INDEX('Regras por canal'!$A$5:$A$9,MOD(ROW()-5,5)+1)=""),"",INDEX('Catálogo fonte'!$A$5:$A$104,INT((ROW()-5)/5)+1))</f>
        <v/>
      </c>
      <c r="B35" s="27">
        <f>IF($A35="","",INDEX('Regras por canal'!$A$5:$A$9,MOD(ROW()-5,5)+1))</f>
        <v/>
      </c>
      <c r="C35" s="21" t="inlineStr">
        <is>
          <t>Sim</t>
        </is>
      </c>
      <c r="D35" s="32" t="n"/>
      <c r="E35" s="32" t="n"/>
      <c r="F35" s="53" t="n"/>
      <c r="G35" s="27">
        <f>IF(OR($A35="",$B35=""),"",IF($D35&lt;&gt;"",$D35,IFERROR(INDEX('Catálogo fonte'!$B$5:$B$104,MATCH($A35,'Catálogo fonte'!$A$5:$A$104,0)),"")))</f>
        <v/>
      </c>
      <c r="H35" s="27">
        <f>IF(OR($A35="",$B35=""),"",IF($E35&lt;&gt;"",$E35,IFERROR(INDEX('Catálogo fonte'!$C$5:$C$104,MATCH($A35,'Catálogo fonte'!$A$5:$A$104,0)),"")))</f>
        <v/>
      </c>
      <c r="I35" s="27">
        <f>IF(OR($A35="",$B35=""),"",IFERROR(INDEX('Catálogo fonte'!$E$5:$E$104,MATCH($A35,'Catálogo fonte'!$A$5:$A$104,0)),""))</f>
        <v/>
      </c>
      <c r="J35" s="28">
        <f>IF(OR($A35="",$B35=""),"",IFERROR(INDEX('Catálogo fonte'!$D$5:$D$104,MATCH($A35,'Catálogo fonte'!$A$5:$A$104,0)),""))</f>
        <v/>
      </c>
      <c r="K35" s="54">
        <f>IF(OR($A35="",$B35=""),"",IF($F35&lt;&gt;"",$F35,IFERROR(INDEX('Catálogo fonte'!$F$5:$F$104,MATCH($A35,'Catálogo fonte'!$A$5:$A$104,0)),"")))</f>
        <v/>
      </c>
      <c r="L35" s="35">
        <f>IF(OR($A35="",$B35=""),"",IFERROR(INDEX('Catálogo fonte'!$G$5:$G$104,MATCH($A35,'Catálogo fonte'!$A$5:$A$104,0)),""))</f>
        <v/>
      </c>
      <c r="M35" s="28">
        <f>IF(OR($A35="",$B35=""),"",IFERROR(INDEX('Catálogo fonte'!$H$5:$H$104,MATCH($A35,'Catálogo fonte'!$A$5:$A$104,0)),""))</f>
        <v/>
      </c>
      <c r="N35" s="28">
        <f>IF(OR($A35="",$B35=""),"",IFERROR(INDEX('Catálogo fonte'!$I$5:$I$104,MATCH($A35,'Catálogo fonte'!$A$5:$A$104,0)),""))</f>
        <v/>
      </c>
      <c r="O35" s="55">
        <f>IF(OR($A35="",$B35=""),"",IFERROR(INDEX('Catálogo fonte'!$J$5:$J$104,MATCH($A35,'Catálogo fonte'!$A$5:$A$104,0)),""))</f>
        <v/>
      </c>
      <c r="P35" s="56">
        <f>IF(OR($A35="",$B35=""),"",IFERROR(INDEX('Catálogo fonte'!$K$5:$K$104,MATCH($A35,'Catálogo fonte'!$A$5:$A$104,0)),""))</f>
        <v/>
      </c>
      <c r="Q35" s="56">
        <f>IF(OR($A35="",$B35=""),"",IFERROR(INDEX('Catálogo fonte'!$L$5:$L$104,MATCH($A35,'Catálogo fonte'!$A$5:$A$104,0)),""))</f>
        <v/>
      </c>
      <c r="R35" s="56">
        <f>IF(OR($A35="",$B35=""),"",IFERROR(INDEX('Catálogo fonte'!$M$5:$M$104,MATCH($A35,'Catálogo fonte'!$A$5:$A$104,0)),""))</f>
        <v/>
      </c>
      <c r="S35" s="28">
        <f>IF(OR($A35="",$B35=""),"",IFERROR(INDEX('Catálogo fonte'!$N$5:$N$104,MATCH($A35,'Catálogo fonte'!$A$5:$A$104,0)),""))</f>
        <v/>
      </c>
      <c r="T35" s="28">
        <f>IF(OR($A35="",$B35=""),"",IFERROR(INDEX('Catálogo fonte'!$O$5:$O$104,MATCH($A35,'Catálogo fonte'!$A$5:$A$104,0)),""))</f>
        <v/>
      </c>
      <c r="U35" s="28">
        <f>IF(OR($A35="",$B35=""),"",IFERROR(INDEX('Catálogo fonte'!$P$5:$P$104,MATCH($A35,'Catálogo fonte'!$A$5:$A$104,0)),""))</f>
        <v/>
      </c>
      <c r="V35" s="28">
        <f>IF(OR($A35="",$B35=""),"",--($S35&lt;&gt;"")+--($T35&lt;&gt;"")+--($U35&lt;&gt;""))</f>
        <v/>
      </c>
      <c r="W35" s="27">
        <f>IF(OR($A35="",$B35="",$C35&lt;&gt;"Sim"),"",_xlfn.TEXTJOIN(" | ",TRUE,IF($AP35&lt;&gt;"Regra válida","Regra do canal inválida",""),IF(COUNTIF('Catálogo fonte'!$A$5:$A$104,$A35)&gt;1,"SKU duplicado",""),IF($AO35&lt;&gt;"Sim","Produto inativo",""),IF($AB35&lt;&gt;"Sim","Canal inativo",""),IF($G35="","Título ausente",""),IF(AND($G35&lt;&gt;"",$AL35&lt;&gt;"",LEN($G35)&gt;$AL35),"Título excede o limite",""),IF(AND($AC35="Sim",$H35=""),"Categoria ausente",""),IF(AND($AK35&gt;0,LEN($I35)&lt;$AK35),"Descrição abaixo do mínimo",""),IF(AND($AE35="Sim",$J35=""),"Marca ausente",""),IF(OR($K35="",NOT(ISNUMBER($K35)),$K35&lt;=0),"Preço inválido",""),IF(AND(ISNUMBER($K35),$AM35&lt;&gt;"",$K35&lt;$AM35),"Preço abaixo do mínimo",""),IF(AND(ISNUMBER($K35),$AN35&lt;&gt;"",$K35&gt;$AN35),"Preço acima do máximo",""),IF(AND($AD35="Sim",$L35=""),"GTIN ausente",""),IF(AND($L35&lt;&gt;"",NOT(IFERROR(AND(LEN($L35)=13,ISNUMBER(VALUE($L35))),FALSE))),"GTIN inválido",""),IF(AND($AF35="Sim",$M35=""),"Cor ausente",""),IF(AND($AG35="Sim",$N35=""),"Tamanho/modelo ausente",""),IF(AND($AH35="Sim",OR(NOT(ISNUMBER($O35)),$O35&lt;=0)),"Peso ausente ou inválido",""),IF(AND($AI35="Sim",OR(NOT(ISNUMBER($P35)),$P35&lt;=0,NOT(ISNUMBER($Q35)),$Q35&lt;=0,NOT(ISNUMBER($R35)),$R35&lt;=0)),"Dimensões ausentes ou inválidas",""),IF($V35&lt;$AJ35,"Mídias abaixo do mínimo","")))</f>
        <v/>
      </c>
      <c r="X35" s="28">
        <f>IF(OR($A35="",$B35=""),"",IF($C35&lt;&gt;"Sim","Não selecionado",IF($W35="","Pronto para publicar","Bloqueado")))</f>
        <v/>
      </c>
      <c r="Y35" s="21" t="inlineStr">
        <is>
          <t>Publicar</t>
        </is>
      </c>
      <c r="Z35" s="27">
        <f>IF(OR($A35="",$B35=""),"",IF($C35&lt;&gt;"Sim","Fora do feed",IF($X35="Bloqueado","Bloqueado",IF($Y35="Publicar","Liberado para feed",IF($Y35="Manter rascunho","Mantido em rascunho","Aguardando decisão")))))</f>
        <v/>
      </c>
      <c r="AA35" s="27">
        <f>IF(OR($A35="",$B35=""),"",$A35&amp;"|"&amp;$B35)</f>
        <v/>
      </c>
      <c r="AB35" s="28">
        <f>IF($B35="","",IFERROR(INDEX('Regras por canal'!$B$5:$B$9,MATCH($B35,'Regras por canal'!$A$5:$A$9,0)),""))</f>
        <v/>
      </c>
      <c r="AC35" s="28">
        <f>IF($B35="","",IFERROR(INDEX('Regras por canal'!$C$5:$C$9,MATCH($B35,'Regras por canal'!$A$5:$A$9,0)),""))</f>
        <v/>
      </c>
      <c r="AD35" s="28">
        <f>IF($B35="","",IFERROR(INDEX('Regras por canal'!$D$5:$D$9,MATCH($B35,'Regras por canal'!$A$5:$A$9,0)),""))</f>
        <v/>
      </c>
      <c r="AE35" s="28">
        <f>IF($B35="","",IFERROR(INDEX('Regras por canal'!$E$5:$E$9,MATCH($B35,'Regras por canal'!$A$5:$A$9,0)),""))</f>
        <v/>
      </c>
      <c r="AF35" s="28">
        <f>IF($B35="","",IFERROR(INDEX('Regras por canal'!$F$5:$F$9,MATCH($B35,'Regras por canal'!$A$5:$A$9,0)),""))</f>
        <v/>
      </c>
      <c r="AG35" s="28">
        <f>IF($B35="","",IFERROR(INDEX('Regras por canal'!$G$5:$G$9,MATCH($B35,'Regras por canal'!$A$5:$A$9,0)),""))</f>
        <v/>
      </c>
      <c r="AH35" s="28">
        <f>IF($B35="","",IFERROR(INDEX('Regras por canal'!$H$5:$H$9,MATCH($B35,'Regras por canal'!$A$5:$A$9,0)),""))</f>
        <v/>
      </c>
      <c r="AI35" s="28">
        <f>IF($B35="","",IFERROR(INDEX('Regras por canal'!$I$5:$I$9,MATCH($B35,'Regras por canal'!$A$5:$A$9,0)),""))</f>
        <v/>
      </c>
      <c r="AJ35" s="28">
        <f>IF($B35="","",IFERROR(INDEX('Regras por canal'!$J$5:$J$9,MATCH($B35,'Regras por canal'!$A$5:$A$9,0)),""))</f>
        <v/>
      </c>
      <c r="AK35" s="28">
        <f>IF($B35="","",IFERROR(INDEX('Regras por canal'!$K$5:$K$9,MATCH($B35,'Regras por canal'!$A$5:$A$9,0)),""))</f>
        <v/>
      </c>
      <c r="AL35" s="28">
        <f>IF($B35="","",IFERROR(INDEX('Regras por canal'!$L$5:$L$9,MATCH($B35,'Regras por canal'!$A$5:$A$9,0)),""))</f>
        <v/>
      </c>
      <c r="AM35" s="28">
        <f>IF($B35="","",IFERROR(INDEX('Regras por canal'!$M$5:$M$9,MATCH($B35,'Regras por canal'!$A$5:$A$9,0)),""))</f>
        <v/>
      </c>
      <c r="AN35" s="28">
        <f>IF($B35="","",IFERROR(INDEX('Regras por canal'!$N$5:$N$9,MATCH($B35,'Regras por canal'!$A$5:$A$9,0)),""))</f>
        <v/>
      </c>
      <c r="AO35" s="28">
        <f>IF($A35="","",IFERROR(INDEX('Catálogo fonte'!$Q$5:$Q$104,MATCH($A35,'Catálogo fonte'!$A$5:$A$104,0)),""))</f>
        <v/>
      </c>
      <c r="AP35" s="28">
        <f>IF($B35="","",IFERROR(INDEX('Regras por canal'!$Q$5:$Q$9,MATCH($B35,'Regras por canal'!$A$5:$A$9,0)),""))</f>
        <v/>
      </c>
    </row>
    <row r="36" ht="38" customHeight="1">
      <c r="A36" s="28">
        <f>IF(OR(INDEX('Catálogo fonte'!$A$5:$A$104,INT((ROW()-5)/5)+1)="",INDEX('Regras por canal'!$A$5:$A$9,MOD(ROW()-5,5)+1)=""),"",INDEX('Catálogo fonte'!$A$5:$A$104,INT((ROW()-5)/5)+1))</f>
        <v/>
      </c>
      <c r="B36" s="27">
        <f>IF($A36="","",INDEX('Regras por canal'!$A$5:$A$9,MOD(ROW()-5,5)+1))</f>
        <v/>
      </c>
      <c r="C36" s="21" t="inlineStr">
        <is>
          <t>Sim</t>
        </is>
      </c>
      <c r="D36" s="32" t="n"/>
      <c r="E36" s="32" t="n"/>
      <c r="F36" s="53" t="n"/>
      <c r="G36" s="27">
        <f>IF(OR($A36="",$B36=""),"",IF($D36&lt;&gt;"",$D36,IFERROR(INDEX('Catálogo fonte'!$B$5:$B$104,MATCH($A36,'Catálogo fonte'!$A$5:$A$104,0)),"")))</f>
        <v/>
      </c>
      <c r="H36" s="27">
        <f>IF(OR($A36="",$B36=""),"",IF($E36&lt;&gt;"",$E36,IFERROR(INDEX('Catálogo fonte'!$C$5:$C$104,MATCH($A36,'Catálogo fonte'!$A$5:$A$104,0)),"")))</f>
        <v/>
      </c>
      <c r="I36" s="27">
        <f>IF(OR($A36="",$B36=""),"",IFERROR(INDEX('Catálogo fonte'!$E$5:$E$104,MATCH($A36,'Catálogo fonte'!$A$5:$A$104,0)),""))</f>
        <v/>
      </c>
      <c r="J36" s="28">
        <f>IF(OR($A36="",$B36=""),"",IFERROR(INDEX('Catálogo fonte'!$D$5:$D$104,MATCH($A36,'Catálogo fonte'!$A$5:$A$104,0)),""))</f>
        <v/>
      </c>
      <c r="K36" s="54">
        <f>IF(OR($A36="",$B36=""),"",IF($F36&lt;&gt;"",$F36,IFERROR(INDEX('Catálogo fonte'!$F$5:$F$104,MATCH($A36,'Catálogo fonte'!$A$5:$A$104,0)),"")))</f>
        <v/>
      </c>
      <c r="L36" s="35">
        <f>IF(OR($A36="",$B36=""),"",IFERROR(INDEX('Catálogo fonte'!$G$5:$G$104,MATCH($A36,'Catálogo fonte'!$A$5:$A$104,0)),""))</f>
        <v/>
      </c>
      <c r="M36" s="28">
        <f>IF(OR($A36="",$B36=""),"",IFERROR(INDEX('Catálogo fonte'!$H$5:$H$104,MATCH($A36,'Catálogo fonte'!$A$5:$A$104,0)),""))</f>
        <v/>
      </c>
      <c r="N36" s="28">
        <f>IF(OR($A36="",$B36=""),"",IFERROR(INDEX('Catálogo fonte'!$I$5:$I$104,MATCH($A36,'Catálogo fonte'!$A$5:$A$104,0)),""))</f>
        <v/>
      </c>
      <c r="O36" s="55">
        <f>IF(OR($A36="",$B36=""),"",IFERROR(INDEX('Catálogo fonte'!$J$5:$J$104,MATCH($A36,'Catálogo fonte'!$A$5:$A$104,0)),""))</f>
        <v/>
      </c>
      <c r="P36" s="56">
        <f>IF(OR($A36="",$B36=""),"",IFERROR(INDEX('Catálogo fonte'!$K$5:$K$104,MATCH($A36,'Catálogo fonte'!$A$5:$A$104,0)),""))</f>
        <v/>
      </c>
      <c r="Q36" s="56">
        <f>IF(OR($A36="",$B36=""),"",IFERROR(INDEX('Catálogo fonte'!$L$5:$L$104,MATCH($A36,'Catálogo fonte'!$A$5:$A$104,0)),""))</f>
        <v/>
      </c>
      <c r="R36" s="56">
        <f>IF(OR($A36="",$B36=""),"",IFERROR(INDEX('Catálogo fonte'!$M$5:$M$104,MATCH($A36,'Catálogo fonte'!$A$5:$A$104,0)),""))</f>
        <v/>
      </c>
      <c r="S36" s="28">
        <f>IF(OR($A36="",$B36=""),"",IFERROR(INDEX('Catálogo fonte'!$N$5:$N$104,MATCH($A36,'Catálogo fonte'!$A$5:$A$104,0)),""))</f>
        <v/>
      </c>
      <c r="T36" s="28">
        <f>IF(OR($A36="",$B36=""),"",IFERROR(INDEX('Catálogo fonte'!$O$5:$O$104,MATCH($A36,'Catálogo fonte'!$A$5:$A$104,0)),""))</f>
        <v/>
      </c>
      <c r="U36" s="28">
        <f>IF(OR($A36="",$B36=""),"",IFERROR(INDEX('Catálogo fonte'!$P$5:$P$104,MATCH($A36,'Catálogo fonte'!$A$5:$A$104,0)),""))</f>
        <v/>
      </c>
      <c r="V36" s="28">
        <f>IF(OR($A36="",$B36=""),"",--($S36&lt;&gt;"")+--($T36&lt;&gt;"")+--($U36&lt;&gt;""))</f>
        <v/>
      </c>
      <c r="W36" s="27">
        <f>IF(OR($A36="",$B36="",$C36&lt;&gt;"Sim"),"",_xlfn.TEXTJOIN(" | ",TRUE,IF($AP36&lt;&gt;"Regra válida","Regra do canal inválida",""),IF(COUNTIF('Catálogo fonte'!$A$5:$A$104,$A36)&gt;1,"SKU duplicado",""),IF($AO36&lt;&gt;"Sim","Produto inativo",""),IF($AB36&lt;&gt;"Sim","Canal inativo",""),IF($G36="","Título ausente",""),IF(AND($G36&lt;&gt;"",$AL36&lt;&gt;"",LEN($G36)&gt;$AL36),"Título excede o limite",""),IF(AND($AC36="Sim",$H36=""),"Categoria ausente",""),IF(AND($AK36&gt;0,LEN($I36)&lt;$AK36),"Descrição abaixo do mínimo",""),IF(AND($AE36="Sim",$J36=""),"Marca ausente",""),IF(OR($K36="",NOT(ISNUMBER($K36)),$K36&lt;=0),"Preço inválido",""),IF(AND(ISNUMBER($K36),$AM36&lt;&gt;"",$K36&lt;$AM36),"Preço abaixo do mínimo",""),IF(AND(ISNUMBER($K36),$AN36&lt;&gt;"",$K36&gt;$AN36),"Preço acima do máximo",""),IF(AND($AD36="Sim",$L36=""),"GTIN ausente",""),IF(AND($L36&lt;&gt;"",NOT(IFERROR(AND(LEN($L36)=13,ISNUMBER(VALUE($L36))),FALSE))),"GTIN inválido",""),IF(AND($AF36="Sim",$M36=""),"Cor ausente",""),IF(AND($AG36="Sim",$N36=""),"Tamanho/modelo ausente",""),IF(AND($AH36="Sim",OR(NOT(ISNUMBER($O36)),$O36&lt;=0)),"Peso ausente ou inválido",""),IF(AND($AI36="Sim",OR(NOT(ISNUMBER($P36)),$P36&lt;=0,NOT(ISNUMBER($Q36)),$Q36&lt;=0,NOT(ISNUMBER($R36)),$R36&lt;=0)),"Dimensões ausentes ou inválidas",""),IF($V36&lt;$AJ36,"Mídias abaixo do mínimo","")))</f>
        <v/>
      </c>
      <c r="X36" s="28">
        <f>IF(OR($A36="",$B36=""),"",IF($C36&lt;&gt;"Sim","Não selecionado",IF($W36="","Pronto para publicar","Bloqueado")))</f>
        <v/>
      </c>
      <c r="Y36" s="21" t="inlineStr">
        <is>
          <t>Publicar</t>
        </is>
      </c>
      <c r="Z36" s="27">
        <f>IF(OR($A36="",$B36=""),"",IF($C36&lt;&gt;"Sim","Fora do feed",IF($X36="Bloqueado","Bloqueado",IF($Y36="Publicar","Liberado para feed",IF($Y36="Manter rascunho","Mantido em rascunho","Aguardando decisão")))))</f>
        <v/>
      </c>
      <c r="AA36" s="27">
        <f>IF(OR($A36="",$B36=""),"",$A36&amp;"|"&amp;$B36)</f>
        <v/>
      </c>
      <c r="AB36" s="28">
        <f>IF($B36="","",IFERROR(INDEX('Regras por canal'!$B$5:$B$9,MATCH($B36,'Regras por canal'!$A$5:$A$9,0)),""))</f>
        <v/>
      </c>
      <c r="AC36" s="28">
        <f>IF($B36="","",IFERROR(INDEX('Regras por canal'!$C$5:$C$9,MATCH($B36,'Regras por canal'!$A$5:$A$9,0)),""))</f>
        <v/>
      </c>
      <c r="AD36" s="28">
        <f>IF($B36="","",IFERROR(INDEX('Regras por canal'!$D$5:$D$9,MATCH($B36,'Regras por canal'!$A$5:$A$9,0)),""))</f>
        <v/>
      </c>
      <c r="AE36" s="28">
        <f>IF($B36="","",IFERROR(INDEX('Regras por canal'!$E$5:$E$9,MATCH($B36,'Regras por canal'!$A$5:$A$9,0)),""))</f>
        <v/>
      </c>
      <c r="AF36" s="28">
        <f>IF($B36="","",IFERROR(INDEX('Regras por canal'!$F$5:$F$9,MATCH($B36,'Regras por canal'!$A$5:$A$9,0)),""))</f>
        <v/>
      </c>
      <c r="AG36" s="28">
        <f>IF($B36="","",IFERROR(INDEX('Regras por canal'!$G$5:$G$9,MATCH($B36,'Regras por canal'!$A$5:$A$9,0)),""))</f>
        <v/>
      </c>
      <c r="AH36" s="28">
        <f>IF($B36="","",IFERROR(INDEX('Regras por canal'!$H$5:$H$9,MATCH($B36,'Regras por canal'!$A$5:$A$9,0)),""))</f>
        <v/>
      </c>
      <c r="AI36" s="28">
        <f>IF($B36="","",IFERROR(INDEX('Regras por canal'!$I$5:$I$9,MATCH($B36,'Regras por canal'!$A$5:$A$9,0)),""))</f>
        <v/>
      </c>
      <c r="AJ36" s="28">
        <f>IF($B36="","",IFERROR(INDEX('Regras por canal'!$J$5:$J$9,MATCH($B36,'Regras por canal'!$A$5:$A$9,0)),""))</f>
        <v/>
      </c>
      <c r="AK36" s="28">
        <f>IF($B36="","",IFERROR(INDEX('Regras por canal'!$K$5:$K$9,MATCH($B36,'Regras por canal'!$A$5:$A$9,0)),""))</f>
        <v/>
      </c>
      <c r="AL36" s="28">
        <f>IF($B36="","",IFERROR(INDEX('Regras por canal'!$L$5:$L$9,MATCH($B36,'Regras por canal'!$A$5:$A$9,0)),""))</f>
        <v/>
      </c>
      <c r="AM36" s="28">
        <f>IF($B36="","",IFERROR(INDEX('Regras por canal'!$M$5:$M$9,MATCH($B36,'Regras por canal'!$A$5:$A$9,0)),""))</f>
        <v/>
      </c>
      <c r="AN36" s="28">
        <f>IF($B36="","",IFERROR(INDEX('Regras por canal'!$N$5:$N$9,MATCH($B36,'Regras por canal'!$A$5:$A$9,0)),""))</f>
        <v/>
      </c>
      <c r="AO36" s="28">
        <f>IF($A36="","",IFERROR(INDEX('Catálogo fonte'!$Q$5:$Q$104,MATCH($A36,'Catálogo fonte'!$A$5:$A$104,0)),""))</f>
        <v/>
      </c>
      <c r="AP36" s="28">
        <f>IF($B36="","",IFERROR(INDEX('Regras por canal'!$Q$5:$Q$9,MATCH($B36,'Regras por canal'!$A$5:$A$9,0)),""))</f>
        <v/>
      </c>
    </row>
    <row r="37" ht="38" customHeight="1">
      <c r="A37" s="28">
        <f>IF(OR(INDEX('Catálogo fonte'!$A$5:$A$104,INT((ROW()-5)/5)+1)="",INDEX('Regras por canal'!$A$5:$A$9,MOD(ROW()-5,5)+1)=""),"",INDEX('Catálogo fonte'!$A$5:$A$104,INT((ROW()-5)/5)+1))</f>
        <v/>
      </c>
      <c r="B37" s="27">
        <f>IF($A37="","",INDEX('Regras por canal'!$A$5:$A$9,MOD(ROW()-5,5)+1))</f>
        <v/>
      </c>
      <c r="C37" s="21" t="inlineStr">
        <is>
          <t>Sim</t>
        </is>
      </c>
      <c r="D37" s="32" t="n"/>
      <c r="E37" s="32" t="n"/>
      <c r="F37" s="53" t="n"/>
      <c r="G37" s="27">
        <f>IF(OR($A37="",$B37=""),"",IF($D37&lt;&gt;"",$D37,IFERROR(INDEX('Catálogo fonte'!$B$5:$B$104,MATCH($A37,'Catálogo fonte'!$A$5:$A$104,0)),"")))</f>
        <v/>
      </c>
      <c r="H37" s="27">
        <f>IF(OR($A37="",$B37=""),"",IF($E37&lt;&gt;"",$E37,IFERROR(INDEX('Catálogo fonte'!$C$5:$C$104,MATCH($A37,'Catálogo fonte'!$A$5:$A$104,0)),"")))</f>
        <v/>
      </c>
      <c r="I37" s="27">
        <f>IF(OR($A37="",$B37=""),"",IFERROR(INDEX('Catálogo fonte'!$E$5:$E$104,MATCH($A37,'Catálogo fonte'!$A$5:$A$104,0)),""))</f>
        <v/>
      </c>
      <c r="J37" s="28">
        <f>IF(OR($A37="",$B37=""),"",IFERROR(INDEX('Catálogo fonte'!$D$5:$D$104,MATCH($A37,'Catálogo fonte'!$A$5:$A$104,0)),""))</f>
        <v/>
      </c>
      <c r="K37" s="54">
        <f>IF(OR($A37="",$B37=""),"",IF($F37&lt;&gt;"",$F37,IFERROR(INDEX('Catálogo fonte'!$F$5:$F$104,MATCH($A37,'Catálogo fonte'!$A$5:$A$104,0)),"")))</f>
        <v/>
      </c>
      <c r="L37" s="35">
        <f>IF(OR($A37="",$B37=""),"",IFERROR(INDEX('Catálogo fonte'!$G$5:$G$104,MATCH($A37,'Catálogo fonte'!$A$5:$A$104,0)),""))</f>
        <v/>
      </c>
      <c r="M37" s="28">
        <f>IF(OR($A37="",$B37=""),"",IFERROR(INDEX('Catálogo fonte'!$H$5:$H$104,MATCH($A37,'Catálogo fonte'!$A$5:$A$104,0)),""))</f>
        <v/>
      </c>
      <c r="N37" s="28">
        <f>IF(OR($A37="",$B37=""),"",IFERROR(INDEX('Catálogo fonte'!$I$5:$I$104,MATCH($A37,'Catálogo fonte'!$A$5:$A$104,0)),""))</f>
        <v/>
      </c>
      <c r="O37" s="55">
        <f>IF(OR($A37="",$B37=""),"",IFERROR(INDEX('Catálogo fonte'!$J$5:$J$104,MATCH($A37,'Catálogo fonte'!$A$5:$A$104,0)),""))</f>
        <v/>
      </c>
      <c r="P37" s="56">
        <f>IF(OR($A37="",$B37=""),"",IFERROR(INDEX('Catálogo fonte'!$K$5:$K$104,MATCH($A37,'Catálogo fonte'!$A$5:$A$104,0)),""))</f>
        <v/>
      </c>
      <c r="Q37" s="56">
        <f>IF(OR($A37="",$B37=""),"",IFERROR(INDEX('Catálogo fonte'!$L$5:$L$104,MATCH($A37,'Catálogo fonte'!$A$5:$A$104,0)),""))</f>
        <v/>
      </c>
      <c r="R37" s="56">
        <f>IF(OR($A37="",$B37=""),"",IFERROR(INDEX('Catálogo fonte'!$M$5:$M$104,MATCH($A37,'Catálogo fonte'!$A$5:$A$104,0)),""))</f>
        <v/>
      </c>
      <c r="S37" s="28">
        <f>IF(OR($A37="",$B37=""),"",IFERROR(INDEX('Catálogo fonte'!$N$5:$N$104,MATCH($A37,'Catálogo fonte'!$A$5:$A$104,0)),""))</f>
        <v/>
      </c>
      <c r="T37" s="28">
        <f>IF(OR($A37="",$B37=""),"",IFERROR(INDEX('Catálogo fonte'!$O$5:$O$104,MATCH($A37,'Catálogo fonte'!$A$5:$A$104,0)),""))</f>
        <v/>
      </c>
      <c r="U37" s="28">
        <f>IF(OR($A37="",$B37=""),"",IFERROR(INDEX('Catálogo fonte'!$P$5:$P$104,MATCH($A37,'Catálogo fonte'!$A$5:$A$104,0)),""))</f>
        <v/>
      </c>
      <c r="V37" s="28">
        <f>IF(OR($A37="",$B37=""),"",--($S37&lt;&gt;"")+--($T37&lt;&gt;"")+--($U37&lt;&gt;""))</f>
        <v/>
      </c>
      <c r="W37" s="27">
        <f>IF(OR($A37="",$B37="",$C37&lt;&gt;"Sim"),"",_xlfn.TEXTJOIN(" | ",TRUE,IF($AP37&lt;&gt;"Regra válida","Regra do canal inválida",""),IF(COUNTIF('Catálogo fonte'!$A$5:$A$104,$A37)&gt;1,"SKU duplicado",""),IF($AO37&lt;&gt;"Sim","Produto inativo",""),IF($AB37&lt;&gt;"Sim","Canal inativo",""),IF($G37="","Título ausente",""),IF(AND($G37&lt;&gt;"",$AL37&lt;&gt;"",LEN($G37)&gt;$AL37),"Título excede o limite",""),IF(AND($AC37="Sim",$H37=""),"Categoria ausente",""),IF(AND($AK37&gt;0,LEN($I37)&lt;$AK37),"Descrição abaixo do mínimo",""),IF(AND($AE37="Sim",$J37=""),"Marca ausente",""),IF(OR($K37="",NOT(ISNUMBER($K37)),$K37&lt;=0),"Preço inválido",""),IF(AND(ISNUMBER($K37),$AM37&lt;&gt;"",$K37&lt;$AM37),"Preço abaixo do mínimo",""),IF(AND(ISNUMBER($K37),$AN37&lt;&gt;"",$K37&gt;$AN37),"Preço acima do máximo",""),IF(AND($AD37="Sim",$L37=""),"GTIN ausente",""),IF(AND($L37&lt;&gt;"",NOT(IFERROR(AND(LEN($L37)=13,ISNUMBER(VALUE($L37))),FALSE))),"GTIN inválido",""),IF(AND($AF37="Sim",$M37=""),"Cor ausente",""),IF(AND($AG37="Sim",$N37=""),"Tamanho/modelo ausente",""),IF(AND($AH37="Sim",OR(NOT(ISNUMBER($O37)),$O37&lt;=0)),"Peso ausente ou inválido",""),IF(AND($AI37="Sim",OR(NOT(ISNUMBER($P37)),$P37&lt;=0,NOT(ISNUMBER($Q37)),$Q37&lt;=0,NOT(ISNUMBER($R37)),$R37&lt;=0)),"Dimensões ausentes ou inválidas",""),IF($V37&lt;$AJ37,"Mídias abaixo do mínimo","")))</f>
        <v/>
      </c>
      <c r="X37" s="28">
        <f>IF(OR($A37="",$B37=""),"",IF($C37&lt;&gt;"Sim","Não selecionado",IF($W37="","Pronto para publicar","Bloqueado")))</f>
        <v/>
      </c>
      <c r="Y37" s="21" t="inlineStr">
        <is>
          <t>Publicar</t>
        </is>
      </c>
      <c r="Z37" s="27">
        <f>IF(OR($A37="",$B37=""),"",IF($C37&lt;&gt;"Sim","Fora do feed",IF($X37="Bloqueado","Bloqueado",IF($Y37="Publicar","Liberado para feed",IF($Y37="Manter rascunho","Mantido em rascunho","Aguardando decisão")))))</f>
        <v/>
      </c>
      <c r="AA37" s="27">
        <f>IF(OR($A37="",$B37=""),"",$A37&amp;"|"&amp;$B37)</f>
        <v/>
      </c>
      <c r="AB37" s="28">
        <f>IF($B37="","",IFERROR(INDEX('Regras por canal'!$B$5:$B$9,MATCH($B37,'Regras por canal'!$A$5:$A$9,0)),""))</f>
        <v/>
      </c>
      <c r="AC37" s="28">
        <f>IF($B37="","",IFERROR(INDEX('Regras por canal'!$C$5:$C$9,MATCH($B37,'Regras por canal'!$A$5:$A$9,0)),""))</f>
        <v/>
      </c>
      <c r="AD37" s="28">
        <f>IF($B37="","",IFERROR(INDEX('Regras por canal'!$D$5:$D$9,MATCH($B37,'Regras por canal'!$A$5:$A$9,0)),""))</f>
        <v/>
      </c>
      <c r="AE37" s="28">
        <f>IF($B37="","",IFERROR(INDEX('Regras por canal'!$E$5:$E$9,MATCH($B37,'Regras por canal'!$A$5:$A$9,0)),""))</f>
        <v/>
      </c>
      <c r="AF37" s="28">
        <f>IF($B37="","",IFERROR(INDEX('Regras por canal'!$F$5:$F$9,MATCH($B37,'Regras por canal'!$A$5:$A$9,0)),""))</f>
        <v/>
      </c>
      <c r="AG37" s="28">
        <f>IF($B37="","",IFERROR(INDEX('Regras por canal'!$G$5:$G$9,MATCH($B37,'Regras por canal'!$A$5:$A$9,0)),""))</f>
        <v/>
      </c>
      <c r="AH37" s="28">
        <f>IF($B37="","",IFERROR(INDEX('Regras por canal'!$H$5:$H$9,MATCH($B37,'Regras por canal'!$A$5:$A$9,0)),""))</f>
        <v/>
      </c>
      <c r="AI37" s="28">
        <f>IF($B37="","",IFERROR(INDEX('Regras por canal'!$I$5:$I$9,MATCH($B37,'Regras por canal'!$A$5:$A$9,0)),""))</f>
        <v/>
      </c>
      <c r="AJ37" s="28">
        <f>IF($B37="","",IFERROR(INDEX('Regras por canal'!$J$5:$J$9,MATCH($B37,'Regras por canal'!$A$5:$A$9,0)),""))</f>
        <v/>
      </c>
      <c r="AK37" s="28">
        <f>IF($B37="","",IFERROR(INDEX('Regras por canal'!$K$5:$K$9,MATCH($B37,'Regras por canal'!$A$5:$A$9,0)),""))</f>
        <v/>
      </c>
      <c r="AL37" s="28">
        <f>IF($B37="","",IFERROR(INDEX('Regras por canal'!$L$5:$L$9,MATCH($B37,'Regras por canal'!$A$5:$A$9,0)),""))</f>
        <v/>
      </c>
      <c r="AM37" s="28">
        <f>IF($B37="","",IFERROR(INDEX('Regras por canal'!$M$5:$M$9,MATCH($B37,'Regras por canal'!$A$5:$A$9,0)),""))</f>
        <v/>
      </c>
      <c r="AN37" s="28">
        <f>IF($B37="","",IFERROR(INDEX('Regras por canal'!$N$5:$N$9,MATCH($B37,'Regras por canal'!$A$5:$A$9,0)),""))</f>
        <v/>
      </c>
      <c r="AO37" s="28">
        <f>IF($A37="","",IFERROR(INDEX('Catálogo fonte'!$Q$5:$Q$104,MATCH($A37,'Catálogo fonte'!$A$5:$A$104,0)),""))</f>
        <v/>
      </c>
      <c r="AP37" s="28">
        <f>IF($B37="","",IFERROR(INDEX('Regras por canal'!$Q$5:$Q$9,MATCH($B37,'Regras por canal'!$A$5:$A$9,0)),""))</f>
        <v/>
      </c>
    </row>
    <row r="38" ht="38" customHeight="1">
      <c r="A38" s="28">
        <f>IF(OR(INDEX('Catálogo fonte'!$A$5:$A$104,INT((ROW()-5)/5)+1)="",INDEX('Regras por canal'!$A$5:$A$9,MOD(ROW()-5,5)+1)=""),"",INDEX('Catálogo fonte'!$A$5:$A$104,INT((ROW()-5)/5)+1))</f>
        <v/>
      </c>
      <c r="B38" s="27">
        <f>IF($A38="","",INDEX('Regras por canal'!$A$5:$A$9,MOD(ROW()-5,5)+1))</f>
        <v/>
      </c>
      <c r="C38" s="21" t="n"/>
      <c r="D38" s="32" t="n"/>
      <c r="E38" s="32" t="n"/>
      <c r="F38" s="53" t="n"/>
      <c r="G38" s="27">
        <f>IF(OR($A38="",$B38=""),"",IF($D38&lt;&gt;"",$D38,IFERROR(INDEX('Catálogo fonte'!$B$5:$B$104,MATCH($A38,'Catálogo fonte'!$A$5:$A$104,0)),"")))</f>
        <v/>
      </c>
      <c r="H38" s="27">
        <f>IF(OR($A38="",$B38=""),"",IF($E38&lt;&gt;"",$E38,IFERROR(INDEX('Catálogo fonte'!$C$5:$C$104,MATCH($A38,'Catálogo fonte'!$A$5:$A$104,0)),"")))</f>
        <v/>
      </c>
      <c r="I38" s="27">
        <f>IF(OR($A38="",$B38=""),"",IFERROR(INDEX('Catálogo fonte'!$E$5:$E$104,MATCH($A38,'Catálogo fonte'!$A$5:$A$104,0)),""))</f>
        <v/>
      </c>
      <c r="J38" s="28">
        <f>IF(OR($A38="",$B38=""),"",IFERROR(INDEX('Catálogo fonte'!$D$5:$D$104,MATCH($A38,'Catálogo fonte'!$A$5:$A$104,0)),""))</f>
        <v/>
      </c>
      <c r="K38" s="54">
        <f>IF(OR($A38="",$B38=""),"",IF($F38&lt;&gt;"",$F38,IFERROR(INDEX('Catálogo fonte'!$F$5:$F$104,MATCH($A38,'Catálogo fonte'!$A$5:$A$104,0)),"")))</f>
        <v/>
      </c>
      <c r="L38" s="35">
        <f>IF(OR($A38="",$B38=""),"",IFERROR(INDEX('Catálogo fonte'!$G$5:$G$104,MATCH($A38,'Catálogo fonte'!$A$5:$A$104,0)),""))</f>
        <v/>
      </c>
      <c r="M38" s="28">
        <f>IF(OR($A38="",$B38=""),"",IFERROR(INDEX('Catálogo fonte'!$H$5:$H$104,MATCH($A38,'Catálogo fonte'!$A$5:$A$104,0)),""))</f>
        <v/>
      </c>
      <c r="N38" s="28">
        <f>IF(OR($A38="",$B38=""),"",IFERROR(INDEX('Catálogo fonte'!$I$5:$I$104,MATCH($A38,'Catálogo fonte'!$A$5:$A$104,0)),""))</f>
        <v/>
      </c>
      <c r="O38" s="55">
        <f>IF(OR($A38="",$B38=""),"",IFERROR(INDEX('Catálogo fonte'!$J$5:$J$104,MATCH($A38,'Catálogo fonte'!$A$5:$A$104,0)),""))</f>
        <v/>
      </c>
      <c r="P38" s="56">
        <f>IF(OR($A38="",$B38=""),"",IFERROR(INDEX('Catálogo fonte'!$K$5:$K$104,MATCH($A38,'Catálogo fonte'!$A$5:$A$104,0)),""))</f>
        <v/>
      </c>
      <c r="Q38" s="56">
        <f>IF(OR($A38="",$B38=""),"",IFERROR(INDEX('Catálogo fonte'!$L$5:$L$104,MATCH($A38,'Catálogo fonte'!$A$5:$A$104,0)),""))</f>
        <v/>
      </c>
      <c r="R38" s="56">
        <f>IF(OR($A38="",$B38=""),"",IFERROR(INDEX('Catálogo fonte'!$M$5:$M$104,MATCH($A38,'Catálogo fonte'!$A$5:$A$104,0)),""))</f>
        <v/>
      </c>
      <c r="S38" s="28">
        <f>IF(OR($A38="",$B38=""),"",IFERROR(INDEX('Catálogo fonte'!$N$5:$N$104,MATCH($A38,'Catálogo fonte'!$A$5:$A$104,0)),""))</f>
        <v/>
      </c>
      <c r="T38" s="28">
        <f>IF(OR($A38="",$B38=""),"",IFERROR(INDEX('Catálogo fonte'!$O$5:$O$104,MATCH($A38,'Catálogo fonte'!$A$5:$A$104,0)),""))</f>
        <v/>
      </c>
      <c r="U38" s="28">
        <f>IF(OR($A38="",$B38=""),"",IFERROR(INDEX('Catálogo fonte'!$P$5:$P$104,MATCH($A38,'Catálogo fonte'!$A$5:$A$104,0)),""))</f>
        <v/>
      </c>
      <c r="V38" s="28">
        <f>IF(OR($A38="",$B38=""),"",--($S38&lt;&gt;"")+--($T38&lt;&gt;"")+--($U38&lt;&gt;""))</f>
        <v/>
      </c>
      <c r="W38" s="27">
        <f>IF(OR($A38="",$B38="",$C38&lt;&gt;"Sim"),"",_xlfn.TEXTJOIN(" | ",TRUE,IF($AP38&lt;&gt;"Regra válida","Regra do canal inválida",""),IF(COUNTIF('Catálogo fonte'!$A$5:$A$104,$A38)&gt;1,"SKU duplicado",""),IF($AO38&lt;&gt;"Sim","Produto inativo",""),IF($AB38&lt;&gt;"Sim","Canal inativo",""),IF($G38="","Título ausente",""),IF(AND($G38&lt;&gt;"",$AL38&lt;&gt;"",LEN($G38)&gt;$AL38),"Título excede o limite",""),IF(AND($AC38="Sim",$H38=""),"Categoria ausente",""),IF(AND($AK38&gt;0,LEN($I38)&lt;$AK38),"Descrição abaixo do mínimo",""),IF(AND($AE38="Sim",$J38=""),"Marca ausente",""),IF(OR($K38="",NOT(ISNUMBER($K38)),$K38&lt;=0),"Preço inválido",""),IF(AND(ISNUMBER($K38),$AM38&lt;&gt;"",$K38&lt;$AM38),"Preço abaixo do mínimo",""),IF(AND(ISNUMBER($K38),$AN38&lt;&gt;"",$K38&gt;$AN38),"Preço acima do máximo",""),IF(AND($AD38="Sim",$L38=""),"GTIN ausente",""),IF(AND($L38&lt;&gt;"",NOT(IFERROR(AND(LEN($L38)=13,ISNUMBER(VALUE($L38))),FALSE))),"GTIN inválido",""),IF(AND($AF38="Sim",$M38=""),"Cor ausente",""),IF(AND($AG38="Sim",$N38=""),"Tamanho/modelo ausente",""),IF(AND($AH38="Sim",OR(NOT(ISNUMBER($O38)),$O38&lt;=0)),"Peso ausente ou inválido",""),IF(AND($AI38="Sim",OR(NOT(ISNUMBER($P38)),$P38&lt;=0,NOT(ISNUMBER($Q38)),$Q38&lt;=0,NOT(ISNUMBER($R38)),$R38&lt;=0)),"Dimensões ausentes ou inválidas",""),IF($V38&lt;$AJ38,"Mídias abaixo do mínimo","")))</f>
        <v/>
      </c>
      <c r="X38" s="28">
        <f>IF(OR($A38="",$B38=""),"",IF($C38&lt;&gt;"Sim","Não selecionado",IF($W38="","Pronto para publicar","Bloqueado")))</f>
        <v/>
      </c>
      <c r="Y38" s="21" t="n"/>
      <c r="Z38" s="27">
        <f>IF(OR($A38="",$B38=""),"",IF($C38&lt;&gt;"Sim","Fora do feed",IF($X38="Bloqueado","Bloqueado",IF($Y38="Publicar","Liberado para feed",IF($Y38="Manter rascunho","Mantido em rascunho","Aguardando decisão")))))</f>
        <v/>
      </c>
      <c r="AA38" s="27">
        <f>IF(OR($A38="",$B38=""),"",$A38&amp;"|"&amp;$B38)</f>
        <v/>
      </c>
      <c r="AB38" s="28">
        <f>IF($B38="","",IFERROR(INDEX('Regras por canal'!$B$5:$B$9,MATCH($B38,'Regras por canal'!$A$5:$A$9,0)),""))</f>
        <v/>
      </c>
      <c r="AC38" s="28">
        <f>IF($B38="","",IFERROR(INDEX('Regras por canal'!$C$5:$C$9,MATCH($B38,'Regras por canal'!$A$5:$A$9,0)),""))</f>
        <v/>
      </c>
      <c r="AD38" s="28">
        <f>IF($B38="","",IFERROR(INDEX('Regras por canal'!$D$5:$D$9,MATCH($B38,'Regras por canal'!$A$5:$A$9,0)),""))</f>
        <v/>
      </c>
      <c r="AE38" s="28">
        <f>IF($B38="","",IFERROR(INDEX('Regras por canal'!$E$5:$E$9,MATCH($B38,'Regras por canal'!$A$5:$A$9,0)),""))</f>
        <v/>
      </c>
      <c r="AF38" s="28">
        <f>IF($B38="","",IFERROR(INDEX('Regras por canal'!$F$5:$F$9,MATCH($B38,'Regras por canal'!$A$5:$A$9,0)),""))</f>
        <v/>
      </c>
      <c r="AG38" s="28">
        <f>IF($B38="","",IFERROR(INDEX('Regras por canal'!$G$5:$G$9,MATCH($B38,'Regras por canal'!$A$5:$A$9,0)),""))</f>
        <v/>
      </c>
      <c r="AH38" s="28">
        <f>IF($B38="","",IFERROR(INDEX('Regras por canal'!$H$5:$H$9,MATCH($B38,'Regras por canal'!$A$5:$A$9,0)),""))</f>
        <v/>
      </c>
      <c r="AI38" s="28">
        <f>IF($B38="","",IFERROR(INDEX('Regras por canal'!$I$5:$I$9,MATCH($B38,'Regras por canal'!$A$5:$A$9,0)),""))</f>
        <v/>
      </c>
      <c r="AJ38" s="28">
        <f>IF($B38="","",IFERROR(INDEX('Regras por canal'!$J$5:$J$9,MATCH($B38,'Regras por canal'!$A$5:$A$9,0)),""))</f>
        <v/>
      </c>
      <c r="AK38" s="28">
        <f>IF($B38="","",IFERROR(INDEX('Regras por canal'!$K$5:$K$9,MATCH($B38,'Regras por canal'!$A$5:$A$9,0)),""))</f>
        <v/>
      </c>
      <c r="AL38" s="28">
        <f>IF($B38="","",IFERROR(INDEX('Regras por canal'!$L$5:$L$9,MATCH($B38,'Regras por canal'!$A$5:$A$9,0)),""))</f>
        <v/>
      </c>
      <c r="AM38" s="28">
        <f>IF($B38="","",IFERROR(INDEX('Regras por canal'!$M$5:$M$9,MATCH($B38,'Regras por canal'!$A$5:$A$9,0)),""))</f>
        <v/>
      </c>
      <c r="AN38" s="28">
        <f>IF($B38="","",IFERROR(INDEX('Regras por canal'!$N$5:$N$9,MATCH($B38,'Regras por canal'!$A$5:$A$9,0)),""))</f>
        <v/>
      </c>
      <c r="AO38" s="28">
        <f>IF($A38="","",IFERROR(INDEX('Catálogo fonte'!$Q$5:$Q$104,MATCH($A38,'Catálogo fonte'!$A$5:$A$104,0)),""))</f>
        <v/>
      </c>
      <c r="AP38" s="28">
        <f>IF($B38="","",IFERROR(INDEX('Regras por canal'!$Q$5:$Q$9,MATCH($B38,'Regras por canal'!$A$5:$A$9,0)),""))</f>
        <v/>
      </c>
    </row>
    <row r="39" ht="38" customHeight="1">
      <c r="A39" s="28">
        <f>IF(OR(INDEX('Catálogo fonte'!$A$5:$A$104,INT((ROW()-5)/5)+1)="",INDEX('Regras por canal'!$A$5:$A$9,MOD(ROW()-5,5)+1)=""),"",INDEX('Catálogo fonte'!$A$5:$A$104,INT((ROW()-5)/5)+1))</f>
        <v/>
      </c>
      <c r="B39" s="27">
        <f>IF($A39="","",INDEX('Regras por canal'!$A$5:$A$9,MOD(ROW()-5,5)+1))</f>
        <v/>
      </c>
      <c r="C39" s="21" t="n"/>
      <c r="D39" s="32" t="n"/>
      <c r="E39" s="32" t="n"/>
      <c r="F39" s="53" t="n"/>
      <c r="G39" s="27">
        <f>IF(OR($A39="",$B39=""),"",IF($D39&lt;&gt;"",$D39,IFERROR(INDEX('Catálogo fonte'!$B$5:$B$104,MATCH($A39,'Catálogo fonte'!$A$5:$A$104,0)),"")))</f>
        <v/>
      </c>
      <c r="H39" s="27">
        <f>IF(OR($A39="",$B39=""),"",IF($E39&lt;&gt;"",$E39,IFERROR(INDEX('Catálogo fonte'!$C$5:$C$104,MATCH($A39,'Catálogo fonte'!$A$5:$A$104,0)),"")))</f>
        <v/>
      </c>
      <c r="I39" s="27">
        <f>IF(OR($A39="",$B39=""),"",IFERROR(INDEX('Catálogo fonte'!$E$5:$E$104,MATCH($A39,'Catálogo fonte'!$A$5:$A$104,0)),""))</f>
        <v/>
      </c>
      <c r="J39" s="28">
        <f>IF(OR($A39="",$B39=""),"",IFERROR(INDEX('Catálogo fonte'!$D$5:$D$104,MATCH($A39,'Catálogo fonte'!$A$5:$A$104,0)),""))</f>
        <v/>
      </c>
      <c r="K39" s="54">
        <f>IF(OR($A39="",$B39=""),"",IF($F39&lt;&gt;"",$F39,IFERROR(INDEX('Catálogo fonte'!$F$5:$F$104,MATCH($A39,'Catálogo fonte'!$A$5:$A$104,0)),"")))</f>
        <v/>
      </c>
      <c r="L39" s="35">
        <f>IF(OR($A39="",$B39=""),"",IFERROR(INDEX('Catálogo fonte'!$G$5:$G$104,MATCH($A39,'Catálogo fonte'!$A$5:$A$104,0)),""))</f>
        <v/>
      </c>
      <c r="M39" s="28">
        <f>IF(OR($A39="",$B39=""),"",IFERROR(INDEX('Catálogo fonte'!$H$5:$H$104,MATCH($A39,'Catálogo fonte'!$A$5:$A$104,0)),""))</f>
        <v/>
      </c>
      <c r="N39" s="28">
        <f>IF(OR($A39="",$B39=""),"",IFERROR(INDEX('Catálogo fonte'!$I$5:$I$104,MATCH($A39,'Catálogo fonte'!$A$5:$A$104,0)),""))</f>
        <v/>
      </c>
      <c r="O39" s="55">
        <f>IF(OR($A39="",$B39=""),"",IFERROR(INDEX('Catálogo fonte'!$J$5:$J$104,MATCH($A39,'Catálogo fonte'!$A$5:$A$104,0)),""))</f>
        <v/>
      </c>
      <c r="P39" s="56">
        <f>IF(OR($A39="",$B39=""),"",IFERROR(INDEX('Catálogo fonte'!$K$5:$K$104,MATCH($A39,'Catálogo fonte'!$A$5:$A$104,0)),""))</f>
        <v/>
      </c>
      <c r="Q39" s="56">
        <f>IF(OR($A39="",$B39=""),"",IFERROR(INDEX('Catálogo fonte'!$L$5:$L$104,MATCH($A39,'Catálogo fonte'!$A$5:$A$104,0)),""))</f>
        <v/>
      </c>
      <c r="R39" s="56">
        <f>IF(OR($A39="",$B39=""),"",IFERROR(INDEX('Catálogo fonte'!$M$5:$M$104,MATCH($A39,'Catálogo fonte'!$A$5:$A$104,0)),""))</f>
        <v/>
      </c>
      <c r="S39" s="28">
        <f>IF(OR($A39="",$B39=""),"",IFERROR(INDEX('Catálogo fonte'!$N$5:$N$104,MATCH($A39,'Catálogo fonte'!$A$5:$A$104,0)),""))</f>
        <v/>
      </c>
      <c r="T39" s="28">
        <f>IF(OR($A39="",$B39=""),"",IFERROR(INDEX('Catálogo fonte'!$O$5:$O$104,MATCH($A39,'Catálogo fonte'!$A$5:$A$104,0)),""))</f>
        <v/>
      </c>
      <c r="U39" s="28">
        <f>IF(OR($A39="",$B39=""),"",IFERROR(INDEX('Catálogo fonte'!$P$5:$P$104,MATCH($A39,'Catálogo fonte'!$A$5:$A$104,0)),""))</f>
        <v/>
      </c>
      <c r="V39" s="28">
        <f>IF(OR($A39="",$B39=""),"",--($S39&lt;&gt;"")+--($T39&lt;&gt;"")+--($U39&lt;&gt;""))</f>
        <v/>
      </c>
      <c r="W39" s="27">
        <f>IF(OR($A39="",$B39="",$C39&lt;&gt;"Sim"),"",_xlfn.TEXTJOIN(" | ",TRUE,IF($AP39&lt;&gt;"Regra válida","Regra do canal inválida",""),IF(COUNTIF('Catálogo fonte'!$A$5:$A$104,$A39)&gt;1,"SKU duplicado",""),IF($AO39&lt;&gt;"Sim","Produto inativo",""),IF($AB39&lt;&gt;"Sim","Canal inativo",""),IF($G39="","Título ausente",""),IF(AND($G39&lt;&gt;"",$AL39&lt;&gt;"",LEN($G39)&gt;$AL39),"Título excede o limite",""),IF(AND($AC39="Sim",$H39=""),"Categoria ausente",""),IF(AND($AK39&gt;0,LEN($I39)&lt;$AK39),"Descrição abaixo do mínimo",""),IF(AND($AE39="Sim",$J39=""),"Marca ausente",""),IF(OR($K39="",NOT(ISNUMBER($K39)),$K39&lt;=0),"Preço inválido",""),IF(AND(ISNUMBER($K39),$AM39&lt;&gt;"",$K39&lt;$AM39),"Preço abaixo do mínimo",""),IF(AND(ISNUMBER($K39),$AN39&lt;&gt;"",$K39&gt;$AN39),"Preço acima do máximo",""),IF(AND($AD39="Sim",$L39=""),"GTIN ausente",""),IF(AND($L39&lt;&gt;"",NOT(IFERROR(AND(LEN($L39)=13,ISNUMBER(VALUE($L39))),FALSE))),"GTIN inválido",""),IF(AND($AF39="Sim",$M39=""),"Cor ausente",""),IF(AND($AG39="Sim",$N39=""),"Tamanho/modelo ausente",""),IF(AND($AH39="Sim",OR(NOT(ISNUMBER($O39)),$O39&lt;=0)),"Peso ausente ou inválido",""),IF(AND($AI39="Sim",OR(NOT(ISNUMBER($P39)),$P39&lt;=0,NOT(ISNUMBER($Q39)),$Q39&lt;=0,NOT(ISNUMBER($R39)),$R39&lt;=0)),"Dimensões ausentes ou inválidas",""),IF($V39&lt;$AJ39,"Mídias abaixo do mínimo","")))</f>
        <v/>
      </c>
      <c r="X39" s="28">
        <f>IF(OR($A39="",$B39=""),"",IF($C39&lt;&gt;"Sim","Não selecionado",IF($W39="","Pronto para publicar","Bloqueado")))</f>
        <v/>
      </c>
      <c r="Y39" s="21" t="n"/>
      <c r="Z39" s="27">
        <f>IF(OR($A39="",$B39=""),"",IF($C39&lt;&gt;"Sim","Fora do feed",IF($X39="Bloqueado","Bloqueado",IF($Y39="Publicar","Liberado para feed",IF($Y39="Manter rascunho","Mantido em rascunho","Aguardando decisão")))))</f>
        <v/>
      </c>
      <c r="AA39" s="27">
        <f>IF(OR($A39="",$B39=""),"",$A39&amp;"|"&amp;$B39)</f>
        <v/>
      </c>
      <c r="AB39" s="28">
        <f>IF($B39="","",IFERROR(INDEX('Regras por canal'!$B$5:$B$9,MATCH($B39,'Regras por canal'!$A$5:$A$9,0)),""))</f>
        <v/>
      </c>
      <c r="AC39" s="28">
        <f>IF($B39="","",IFERROR(INDEX('Regras por canal'!$C$5:$C$9,MATCH($B39,'Regras por canal'!$A$5:$A$9,0)),""))</f>
        <v/>
      </c>
      <c r="AD39" s="28">
        <f>IF($B39="","",IFERROR(INDEX('Regras por canal'!$D$5:$D$9,MATCH($B39,'Regras por canal'!$A$5:$A$9,0)),""))</f>
        <v/>
      </c>
      <c r="AE39" s="28">
        <f>IF($B39="","",IFERROR(INDEX('Regras por canal'!$E$5:$E$9,MATCH($B39,'Regras por canal'!$A$5:$A$9,0)),""))</f>
        <v/>
      </c>
      <c r="AF39" s="28">
        <f>IF($B39="","",IFERROR(INDEX('Regras por canal'!$F$5:$F$9,MATCH($B39,'Regras por canal'!$A$5:$A$9,0)),""))</f>
        <v/>
      </c>
      <c r="AG39" s="28">
        <f>IF($B39="","",IFERROR(INDEX('Regras por canal'!$G$5:$G$9,MATCH($B39,'Regras por canal'!$A$5:$A$9,0)),""))</f>
        <v/>
      </c>
      <c r="AH39" s="28">
        <f>IF($B39="","",IFERROR(INDEX('Regras por canal'!$H$5:$H$9,MATCH($B39,'Regras por canal'!$A$5:$A$9,0)),""))</f>
        <v/>
      </c>
      <c r="AI39" s="28">
        <f>IF($B39="","",IFERROR(INDEX('Regras por canal'!$I$5:$I$9,MATCH($B39,'Regras por canal'!$A$5:$A$9,0)),""))</f>
        <v/>
      </c>
      <c r="AJ39" s="28">
        <f>IF($B39="","",IFERROR(INDEX('Regras por canal'!$J$5:$J$9,MATCH($B39,'Regras por canal'!$A$5:$A$9,0)),""))</f>
        <v/>
      </c>
      <c r="AK39" s="28">
        <f>IF($B39="","",IFERROR(INDEX('Regras por canal'!$K$5:$K$9,MATCH($B39,'Regras por canal'!$A$5:$A$9,0)),""))</f>
        <v/>
      </c>
      <c r="AL39" s="28">
        <f>IF($B39="","",IFERROR(INDEX('Regras por canal'!$L$5:$L$9,MATCH($B39,'Regras por canal'!$A$5:$A$9,0)),""))</f>
        <v/>
      </c>
      <c r="AM39" s="28">
        <f>IF($B39="","",IFERROR(INDEX('Regras por canal'!$M$5:$M$9,MATCH($B39,'Regras por canal'!$A$5:$A$9,0)),""))</f>
        <v/>
      </c>
      <c r="AN39" s="28">
        <f>IF($B39="","",IFERROR(INDEX('Regras por canal'!$N$5:$N$9,MATCH($B39,'Regras por canal'!$A$5:$A$9,0)),""))</f>
        <v/>
      </c>
      <c r="AO39" s="28">
        <f>IF($A39="","",IFERROR(INDEX('Catálogo fonte'!$Q$5:$Q$104,MATCH($A39,'Catálogo fonte'!$A$5:$A$104,0)),""))</f>
        <v/>
      </c>
      <c r="AP39" s="28">
        <f>IF($B39="","",IFERROR(INDEX('Regras por canal'!$Q$5:$Q$9,MATCH($B39,'Regras por canal'!$A$5:$A$9,0)),""))</f>
        <v/>
      </c>
    </row>
    <row r="40" ht="38" customHeight="1">
      <c r="A40" s="28">
        <f>IF(OR(INDEX('Catálogo fonte'!$A$5:$A$104,INT((ROW()-5)/5)+1)="",INDEX('Regras por canal'!$A$5:$A$9,MOD(ROW()-5,5)+1)=""),"",INDEX('Catálogo fonte'!$A$5:$A$104,INT((ROW()-5)/5)+1))</f>
        <v/>
      </c>
      <c r="B40" s="27">
        <f>IF($A40="","",INDEX('Regras por canal'!$A$5:$A$9,MOD(ROW()-5,5)+1))</f>
        <v/>
      </c>
      <c r="C40" s="21" t="inlineStr">
        <is>
          <t>Sim</t>
        </is>
      </c>
      <c r="D40" s="32" t="n"/>
      <c r="E40" s="32" t="n"/>
      <c r="F40" s="53" t="n"/>
      <c r="G40" s="27">
        <f>IF(OR($A40="",$B40=""),"",IF($D40&lt;&gt;"",$D40,IFERROR(INDEX('Catálogo fonte'!$B$5:$B$104,MATCH($A40,'Catálogo fonte'!$A$5:$A$104,0)),"")))</f>
        <v/>
      </c>
      <c r="H40" s="27">
        <f>IF(OR($A40="",$B40=""),"",IF($E40&lt;&gt;"",$E40,IFERROR(INDEX('Catálogo fonte'!$C$5:$C$104,MATCH($A40,'Catálogo fonte'!$A$5:$A$104,0)),"")))</f>
        <v/>
      </c>
      <c r="I40" s="27">
        <f>IF(OR($A40="",$B40=""),"",IFERROR(INDEX('Catálogo fonte'!$E$5:$E$104,MATCH($A40,'Catálogo fonte'!$A$5:$A$104,0)),""))</f>
        <v/>
      </c>
      <c r="J40" s="28">
        <f>IF(OR($A40="",$B40=""),"",IFERROR(INDEX('Catálogo fonte'!$D$5:$D$104,MATCH($A40,'Catálogo fonte'!$A$5:$A$104,0)),""))</f>
        <v/>
      </c>
      <c r="K40" s="54">
        <f>IF(OR($A40="",$B40=""),"",IF($F40&lt;&gt;"",$F40,IFERROR(INDEX('Catálogo fonte'!$F$5:$F$104,MATCH($A40,'Catálogo fonte'!$A$5:$A$104,0)),"")))</f>
        <v/>
      </c>
      <c r="L40" s="35">
        <f>IF(OR($A40="",$B40=""),"",IFERROR(INDEX('Catálogo fonte'!$G$5:$G$104,MATCH($A40,'Catálogo fonte'!$A$5:$A$104,0)),""))</f>
        <v/>
      </c>
      <c r="M40" s="28">
        <f>IF(OR($A40="",$B40=""),"",IFERROR(INDEX('Catálogo fonte'!$H$5:$H$104,MATCH($A40,'Catálogo fonte'!$A$5:$A$104,0)),""))</f>
        <v/>
      </c>
      <c r="N40" s="28">
        <f>IF(OR($A40="",$B40=""),"",IFERROR(INDEX('Catálogo fonte'!$I$5:$I$104,MATCH($A40,'Catálogo fonte'!$A$5:$A$104,0)),""))</f>
        <v/>
      </c>
      <c r="O40" s="55">
        <f>IF(OR($A40="",$B40=""),"",IFERROR(INDEX('Catálogo fonte'!$J$5:$J$104,MATCH($A40,'Catálogo fonte'!$A$5:$A$104,0)),""))</f>
        <v/>
      </c>
      <c r="P40" s="56">
        <f>IF(OR($A40="",$B40=""),"",IFERROR(INDEX('Catálogo fonte'!$K$5:$K$104,MATCH($A40,'Catálogo fonte'!$A$5:$A$104,0)),""))</f>
        <v/>
      </c>
      <c r="Q40" s="56">
        <f>IF(OR($A40="",$B40=""),"",IFERROR(INDEX('Catálogo fonte'!$L$5:$L$104,MATCH($A40,'Catálogo fonte'!$A$5:$A$104,0)),""))</f>
        <v/>
      </c>
      <c r="R40" s="56">
        <f>IF(OR($A40="",$B40=""),"",IFERROR(INDEX('Catálogo fonte'!$M$5:$M$104,MATCH($A40,'Catálogo fonte'!$A$5:$A$104,0)),""))</f>
        <v/>
      </c>
      <c r="S40" s="28">
        <f>IF(OR($A40="",$B40=""),"",IFERROR(INDEX('Catálogo fonte'!$N$5:$N$104,MATCH($A40,'Catálogo fonte'!$A$5:$A$104,0)),""))</f>
        <v/>
      </c>
      <c r="T40" s="28">
        <f>IF(OR($A40="",$B40=""),"",IFERROR(INDEX('Catálogo fonte'!$O$5:$O$104,MATCH($A40,'Catálogo fonte'!$A$5:$A$104,0)),""))</f>
        <v/>
      </c>
      <c r="U40" s="28">
        <f>IF(OR($A40="",$B40=""),"",IFERROR(INDEX('Catálogo fonte'!$P$5:$P$104,MATCH($A40,'Catálogo fonte'!$A$5:$A$104,0)),""))</f>
        <v/>
      </c>
      <c r="V40" s="28">
        <f>IF(OR($A40="",$B40=""),"",--($S40&lt;&gt;"")+--($T40&lt;&gt;"")+--($U40&lt;&gt;""))</f>
        <v/>
      </c>
      <c r="W40" s="27">
        <f>IF(OR($A40="",$B40="",$C40&lt;&gt;"Sim"),"",_xlfn.TEXTJOIN(" | ",TRUE,IF($AP40&lt;&gt;"Regra válida","Regra do canal inválida",""),IF(COUNTIF('Catálogo fonte'!$A$5:$A$104,$A40)&gt;1,"SKU duplicado",""),IF($AO40&lt;&gt;"Sim","Produto inativo",""),IF($AB40&lt;&gt;"Sim","Canal inativo",""),IF($G40="","Título ausente",""),IF(AND($G40&lt;&gt;"",$AL40&lt;&gt;"",LEN($G40)&gt;$AL40),"Título excede o limite",""),IF(AND($AC40="Sim",$H40=""),"Categoria ausente",""),IF(AND($AK40&gt;0,LEN($I40)&lt;$AK40),"Descrição abaixo do mínimo",""),IF(AND($AE40="Sim",$J40=""),"Marca ausente",""),IF(OR($K40="",NOT(ISNUMBER($K40)),$K40&lt;=0),"Preço inválido",""),IF(AND(ISNUMBER($K40),$AM40&lt;&gt;"",$K40&lt;$AM40),"Preço abaixo do mínimo",""),IF(AND(ISNUMBER($K40),$AN40&lt;&gt;"",$K40&gt;$AN40),"Preço acima do máximo",""),IF(AND($AD40="Sim",$L40=""),"GTIN ausente",""),IF(AND($L40&lt;&gt;"",NOT(IFERROR(AND(LEN($L40)=13,ISNUMBER(VALUE($L40))),FALSE))),"GTIN inválido",""),IF(AND($AF40="Sim",$M40=""),"Cor ausente",""),IF(AND($AG40="Sim",$N40=""),"Tamanho/modelo ausente",""),IF(AND($AH40="Sim",OR(NOT(ISNUMBER($O40)),$O40&lt;=0)),"Peso ausente ou inválido",""),IF(AND($AI40="Sim",OR(NOT(ISNUMBER($P40)),$P40&lt;=0,NOT(ISNUMBER($Q40)),$Q40&lt;=0,NOT(ISNUMBER($R40)),$R40&lt;=0)),"Dimensões ausentes ou inválidas",""),IF($V40&lt;$AJ40,"Mídias abaixo do mínimo","")))</f>
        <v/>
      </c>
      <c r="X40" s="28">
        <f>IF(OR($A40="",$B40=""),"",IF($C40&lt;&gt;"Sim","Não selecionado",IF($W40="","Pronto para publicar","Bloqueado")))</f>
        <v/>
      </c>
      <c r="Y40" s="21" t="inlineStr">
        <is>
          <t>Não definida</t>
        </is>
      </c>
      <c r="Z40" s="27">
        <f>IF(OR($A40="",$B40=""),"",IF($C40&lt;&gt;"Sim","Fora do feed",IF($X40="Bloqueado","Bloqueado",IF($Y40="Publicar","Liberado para feed",IF($Y40="Manter rascunho","Mantido em rascunho","Aguardando decisão")))))</f>
        <v/>
      </c>
      <c r="AA40" s="27">
        <f>IF(OR($A40="",$B40=""),"",$A40&amp;"|"&amp;$B40)</f>
        <v/>
      </c>
      <c r="AB40" s="28">
        <f>IF($B40="","",IFERROR(INDEX('Regras por canal'!$B$5:$B$9,MATCH($B40,'Regras por canal'!$A$5:$A$9,0)),""))</f>
        <v/>
      </c>
      <c r="AC40" s="28">
        <f>IF($B40="","",IFERROR(INDEX('Regras por canal'!$C$5:$C$9,MATCH($B40,'Regras por canal'!$A$5:$A$9,0)),""))</f>
        <v/>
      </c>
      <c r="AD40" s="28">
        <f>IF($B40="","",IFERROR(INDEX('Regras por canal'!$D$5:$D$9,MATCH($B40,'Regras por canal'!$A$5:$A$9,0)),""))</f>
        <v/>
      </c>
      <c r="AE40" s="28">
        <f>IF($B40="","",IFERROR(INDEX('Regras por canal'!$E$5:$E$9,MATCH($B40,'Regras por canal'!$A$5:$A$9,0)),""))</f>
        <v/>
      </c>
      <c r="AF40" s="28">
        <f>IF($B40="","",IFERROR(INDEX('Regras por canal'!$F$5:$F$9,MATCH($B40,'Regras por canal'!$A$5:$A$9,0)),""))</f>
        <v/>
      </c>
      <c r="AG40" s="28">
        <f>IF($B40="","",IFERROR(INDEX('Regras por canal'!$G$5:$G$9,MATCH($B40,'Regras por canal'!$A$5:$A$9,0)),""))</f>
        <v/>
      </c>
      <c r="AH40" s="28">
        <f>IF($B40="","",IFERROR(INDEX('Regras por canal'!$H$5:$H$9,MATCH($B40,'Regras por canal'!$A$5:$A$9,0)),""))</f>
        <v/>
      </c>
      <c r="AI40" s="28">
        <f>IF($B40="","",IFERROR(INDEX('Regras por canal'!$I$5:$I$9,MATCH($B40,'Regras por canal'!$A$5:$A$9,0)),""))</f>
        <v/>
      </c>
      <c r="AJ40" s="28">
        <f>IF($B40="","",IFERROR(INDEX('Regras por canal'!$J$5:$J$9,MATCH($B40,'Regras por canal'!$A$5:$A$9,0)),""))</f>
        <v/>
      </c>
      <c r="AK40" s="28">
        <f>IF($B40="","",IFERROR(INDEX('Regras por canal'!$K$5:$K$9,MATCH($B40,'Regras por canal'!$A$5:$A$9,0)),""))</f>
        <v/>
      </c>
      <c r="AL40" s="28">
        <f>IF($B40="","",IFERROR(INDEX('Regras por canal'!$L$5:$L$9,MATCH($B40,'Regras por canal'!$A$5:$A$9,0)),""))</f>
        <v/>
      </c>
      <c r="AM40" s="28">
        <f>IF($B40="","",IFERROR(INDEX('Regras por canal'!$M$5:$M$9,MATCH($B40,'Regras por canal'!$A$5:$A$9,0)),""))</f>
        <v/>
      </c>
      <c r="AN40" s="28">
        <f>IF($B40="","",IFERROR(INDEX('Regras por canal'!$N$5:$N$9,MATCH($B40,'Regras por canal'!$A$5:$A$9,0)),""))</f>
        <v/>
      </c>
      <c r="AO40" s="28">
        <f>IF($A40="","",IFERROR(INDEX('Catálogo fonte'!$Q$5:$Q$104,MATCH($A40,'Catálogo fonte'!$A$5:$A$104,0)),""))</f>
        <v/>
      </c>
      <c r="AP40" s="28">
        <f>IF($B40="","",IFERROR(INDEX('Regras por canal'!$Q$5:$Q$9,MATCH($B40,'Regras por canal'!$A$5:$A$9,0)),""))</f>
        <v/>
      </c>
    </row>
    <row r="41" ht="38" customHeight="1">
      <c r="A41" s="28">
        <f>IF(OR(INDEX('Catálogo fonte'!$A$5:$A$104,INT((ROW()-5)/5)+1)="",INDEX('Regras por canal'!$A$5:$A$9,MOD(ROW()-5,5)+1)=""),"",INDEX('Catálogo fonte'!$A$5:$A$104,INT((ROW()-5)/5)+1))</f>
        <v/>
      </c>
      <c r="B41" s="27">
        <f>IF($A41="","",INDEX('Regras por canal'!$A$5:$A$9,MOD(ROW()-5,5)+1))</f>
        <v/>
      </c>
      <c r="C41" s="21" t="inlineStr">
        <is>
          <t>Sim</t>
        </is>
      </c>
      <c r="D41" s="32" t="n"/>
      <c r="E41" s="32" t="n"/>
      <c r="F41" s="53" t="n"/>
      <c r="G41" s="27">
        <f>IF(OR($A41="",$B41=""),"",IF($D41&lt;&gt;"",$D41,IFERROR(INDEX('Catálogo fonte'!$B$5:$B$104,MATCH($A41,'Catálogo fonte'!$A$5:$A$104,0)),"")))</f>
        <v/>
      </c>
      <c r="H41" s="27">
        <f>IF(OR($A41="",$B41=""),"",IF($E41&lt;&gt;"",$E41,IFERROR(INDEX('Catálogo fonte'!$C$5:$C$104,MATCH($A41,'Catálogo fonte'!$A$5:$A$104,0)),"")))</f>
        <v/>
      </c>
      <c r="I41" s="27">
        <f>IF(OR($A41="",$B41=""),"",IFERROR(INDEX('Catálogo fonte'!$E$5:$E$104,MATCH($A41,'Catálogo fonte'!$A$5:$A$104,0)),""))</f>
        <v/>
      </c>
      <c r="J41" s="28">
        <f>IF(OR($A41="",$B41=""),"",IFERROR(INDEX('Catálogo fonte'!$D$5:$D$104,MATCH($A41,'Catálogo fonte'!$A$5:$A$104,0)),""))</f>
        <v/>
      </c>
      <c r="K41" s="54">
        <f>IF(OR($A41="",$B41=""),"",IF($F41&lt;&gt;"",$F41,IFERROR(INDEX('Catálogo fonte'!$F$5:$F$104,MATCH($A41,'Catálogo fonte'!$A$5:$A$104,0)),"")))</f>
        <v/>
      </c>
      <c r="L41" s="35">
        <f>IF(OR($A41="",$B41=""),"",IFERROR(INDEX('Catálogo fonte'!$G$5:$G$104,MATCH($A41,'Catálogo fonte'!$A$5:$A$104,0)),""))</f>
        <v/>
      </c>
      <c r="M41" s="28">
        <f>IF(OR($A41="",$B41=""),"",IFERROR(INDEX('Catálogo fonte'!$H$5:$H$104,MATCH($A41,'Catálogo fonte'!$A$5:$A$104,0)),""))</f>
        <v/>
      </c>
      <c r="N41" s="28">
        <f>IF(OR($A41="",$B41=""),"",IFERROR(INDEX('Catálogo fonte'!$I$5:$I$104,MATCH($A41,'Catálogo fonte'!$A$5:$A$104,0)),""))</f>
        <v/>
      </c>
      <c r="O41" s="55">
        <f>IF(OR($A41="",$B41=""),"",IFERROR(INDEX('Catálogo fonte'!$J$5:$J$104,MATCH($A41,'Catálogo fonte'!$A$5:$A$104,0)),""))</f>
        <v/>
      </c>
      <c r="P41" s="56">
        <f>IF(OR($A41="",$B41=""),"",IFERROR(INDEX('Catálogo fonte'!$K$5:$K$104,MATCH($A41,'Catálogo fonte'!$A$5:$A$104,0)),""))</f>
        <v/>
      </c>
      <c r="Q41" s="56">
        <f>IF(OR($A41="",$B41=""),"",IFERROR(INDEX('Catálogo fonte'!$L$5:$L$104,MATCH($A41,'Catálogo fonte'!$A$5:$A$104,0)),""))</f>
        <v/>
      </c>
      <c r="R41" s="56">
        <f>IF(OR($A41="",$B41=""),"",IFERROR(INDEX('Catálogo fonte'!$M$5:$M$104,MATCH($A41,'Catálogo fonte'!$A$5:$A$104,0)),""))</f>
        <v/>
      </c>
      <c r="S41" s="28">
        <f>IF(OR($A41="",$B41=""),"",IFERROR(INDEX('Catálogo fonte'!$N$5:$N$104,MATCH($A41,'Catálogo fonte'!$A$5:$A$104,0)),""))</f>
        <v/>
      </c>
      <c r="T41" s="28">
        <f>IF(OR($A41="",$B41=""),"",IFERROR(INDEX('Catálogo fonte'!$O$5:$O$104,MATCH($A41,'Catálogo fonte'!$A$5:$A$104,0)),""))</f>
        <v/>
      </c>
      <c r="U41" s="28">
        <f>IF(OR($A41="",$B41=""),"",IFERROR(INDEX('Catálogo fonte'!$P$5:$P$104,MATCH($A41,'Catálogo fonte'!$A$5:$A$104,0)),""))</f>
        <v/>
      </c>
      <c r="V41" s="28">
        <f>IF(OR($A41="",$B41=""),"",--($S41&lt;&gt;"")+--($T41&lt;&gt;"")+--($U41&lt;&gt;""))</f>
        <v/>
      </c>
      <c r="W41" s="27">
        <f>IF(OR($A41="",$B41="",$C41&lt;&gt;"Sim"),"",_xlfn.TEXTJOIN(" | ",TRUE,IF($AP41&lt;&gt;"Regra válida","Regra do canal inválida",""),IF(COUNTIF('Catálogo fonte'!$A$5:$A$104,$A41)&gt;1,"SKU duplicado",""),IF($AO41&lt;&gt;"Sim","Produto inativo",""),IF($AB41&lt;&gt;"Sim","Canal inativo",""),IF($G41="","Título ausente",""),IF(AND($G41&lt;&gt;"",$AL41&lt;&gt;"",LEN($G41)&gt;$AL41),"Título excede o limite",""),IF(AND($AC41="Sim",$H41=""),"Categoria ausente",""),IF(AND($AK41&gt;0,LEN($I41)&lt;$AK41),"Descrição abaixo do mínimo",""),IF(AND($AE41="Sim",$J41=""),"Marca ausente",""),IF(OR($K41="",NOT(ISNUMBER($K41)),$K41&lt;=0),"Preço inválido",""),IF(AND(ISNUMBER($K41),$AM41&lt;&gt;"",$K41&lt;$AM41),"Preço abaixo do mínimo",""),IF(AND(ISNUMBER($K41),$AN41&lt;&gt;"",$K41&gt;$AN41),"Preço acima do máximo",""),IF(AND($AD41="Sim",$L41=""),"GTIN ausente",""),IF(AND($L41&lt;&gt;"",NOT(IFERROR(AND(LEN($L41)=13,ISNUMBER(VALUE($L41))),FALSE))),"GTIN inválido",""),IF(AND($AF41="Sim",$M41=""),"Cor ausente",""),IF(AND($AG41="Sim",$N41=""),"Tamanho/modelo ausente",""),IF(AND($AH41="Sim",OR(NOT(ISNUMBER($O41)),$O41&lt;=0)),"Peso ausente ou inválido",""),IF(AND($AI41="Sim",OR(NOT(ISNUMBER($P41)),$P41&lt;=0,NOT(ISNUMBER($Q41)),$Q41&lt;=0,NOT(ISNUMBER($R41)),$R41&lt;=0)),"Dimensões ausentes ou inválidas",""),IF($V41&lt;$AJ41,"Mídias abaixo do mínimo","")))</f>
        <v/>
      </c>
      <c r="X41" s="28">
        <f>IF(OR($A41="",$B41=""),"",IF($C41&lt;&gt;"Sim","Não selecionado",IF($W41="","Pronto para publicar","Bloqueado")))</f>
        <v/>
      </c>
      <c r="Y41" s="21" t="inlineStr">
        <is>
          <t>Não definida</t>
        </is>
      </c>
      <c r="Z41" s="27">
        <f>IF(OR($A41="",$B41=""),"",IF($C41&lt;&gt;"Sim","Fora do feed",IF($X41="Bloqueado","Bloqueado",IF($Y41="Publicar","Liberado para feed",IF($Y41="Manter rascunho","Mantido em rascunho","Aguardando decisão")))))</f>
        <v/>
      </c>
      <c r="AA41" s="27">
        <f>IF(OR($A41="",$B41=""),"",$A41&amp;"|"&amp;$B41)</f>
        <v/>
      </c>
      <c r="AB41" s="28">
        <f>IF($B41="","",IFERROR(INDEX('Regras por canal'!$B$5:$B$9,MATCH($B41,'Regras por canal'!$A$5:$A$9,0)),""))</f>
        <v/>
      </c>
      <c r="AC41" s="28">
        <f>IF($B41="","",IFERROR(INDEX('Regras por canal'!$C$5:$C$9,MATCH($B41,'Regras por canal'!$A$5:$A$9,0)),""))</f>
        <v/>
      </c>
      <c r="AD41" s="28">
        <f>IF($B41="","",IFERROR(INDEX('Regras por canal'!$D$5:$D$9,MATCH($B41,'Regras por canal'!$A$5:$A$9,0)),""))</f>
        <v/>
      </c>
      <c r="AE41" s="28">
        <f>IF($B41="","",IFERROR(INDEX('Regras por canal'!$E$5:$E$9,MATCH($B41,'Regras por canal'!$A$5:$A$9,0)),""))</f>
        <v/>
      </c>
      <c r="AF41" s="28">
        <f>IF($B41="","",IFERROR(INDEX('Regras por canal'!$F$5:$F$9,MATCH($B41,'Regras por canal'!$A$5:$A$9,0)),""))</f>
        <v/>
      </c>
      <c r="AG41" s="28">
        <f>IF($B41="","",IFERROR(INDEX('Regras por canal'!$G$5:$G$9,MATCH($B41,'Regras por canal'!$A$5:$A$9,0)),""))</f>
        <v/>
      </c>
      <c r="AH41" s="28">
        <f>IF($B41="","",IFERROR(INDEX('Regras por canal'!$H$5:$H$9,MATCH($B41,'Regras por canal'!$A$5:$A$9,0)),""))</f>
        <v/>
      </c>
      <c r="AI41" s="28">
        <f>IF($B41="","",IFERROR(INDEX('Regras por canal'!$I$5:$I$9,MATCH($B41,'Regras por canal'!$A$5:$A$9,0)),""))</f>
        <v/>
      </c>
      <c r="AJ41" s="28">
        <f>IF($B41="","",IFERROR(INDEX('Regras por canal'!$J$5:$J$9,MATCH($B41,'Regras por canal'!$A$5:$A$9,0)),""))</f>
        <v/>
      </c>
      <c r="AK41" s="28">
        <f>IF($B41="","",IFERROR(INDEX('Regras por canal'!$K$5:$K$9,MATCH($B41,'Regras por canal'!$A$5:$A$9,0)),""))</f>
        <v/>
      </c>
      <c r="AL41" s="28">
        <f>IF($B41="","",IFERROR(INDEX('Regras por canal'!$L$5:$L$9,MATCH($B41,'Regras por canal'!$A$5:$A$9,0)),""))</f>
        <v/>
      </c>
      <c r="AM41" s="28">
        <f>IF($B41="","",IFERROR(INDEX('Regras por canal'!$M$5:$M$9,MATCH($B41,'Regras por canal'!$A$5:$A$9,0)),""))</f>
        <v/>
      </c>
      <c r="AN41" s="28">
        <f>IF($B41="","",IFERROR(INDEX('Regras por canal'!$N$5:$N$9,MATCH($B41,'Regras por canal'!$A$5:$A$9,0)),""))</f>
        <v/>
      </c>
      <c r="AO41" s="28">
        <f>IF($A41="","",IFERROR(INDEX('Catálogo fonte'!$Q$5:$Q$104,MATCH($A41,'Catálogo fonte'!$A$5:$A$104,0)),""))</f>
        <v/>
      </c>
      <c r="AP41" s="28">
        <f>IF($B41="","",IFERROR(INDEX('Regras por canal'!$Q$5:$Q$9,MATCH($B41,'Regras por canal'!$A$5:$A$9,0)),""))</f>
        <v/>
      </c>
    </row>
    <row r="42" ht="38" customHeight="1">
      <c r="A42" s="28">
        <f>IF(OR(INDEX('Catálogo fonte'!$A$5:$A$104,INT((ROW()-5)/5)+1)="",INDEX('Regras por canal'!$A$5:$A$9,MOD(ROW()-5,5)+1)=""),"",INDEX('Catálogo fonte'!$A$5:$A$104,INT((ROW()-5)/5)+1))</f>
        <v/>
      </c>
      <c r="B42" s="27">
        <f>IF($A42="","",INDEX('Regras por canal'!$A$5:$A$9,MOD(ROW()-5,5)+1))</f>
        <v/>
      </c>
      <c r="C42" s="21" t="inlineStr">
        <is>
          <t>Sim</t>
        </is>
      </c>
      <c r="D42" s="32" t="n"/>
      <c r="E42" s="32" t="n"/>
      <c r="F42" s="53" t="n"/>
      <c r="G42" s="27">
        <f>IF(OR($A42="",$B42=""),"",IF($D42&lt;&gt;"",$D42,IFERROR(INDEX('Catálogo fonte'!$B$5:$B$104,MATCH($A42,'Catálogo fonte'!$A$5:$A$104,0)),"")))</f>
        <v/>
      </c>
      <c r="H42" s="27">
        <f>IF(OR($A42="",$B42=""),"",IF($E42&lt;&gt;"",$E42,IFERROR(INDEX('Catálogo fonte'!$C$5:$C$104,MATCH($A42,'Catálogo fonte'!$A$5:$A$104,0)),"")))</f>
        <v/>
      </c>
      <c r="I42" s="27">
        <f>IF(OR($A42="",$B42=""),"",IFERROR(INDEX('Catálogo fonte'!$E$5:$E$104,MATCH($A42,'Catálogo fonte'!$A$5:$A$104,0)),""))</f>
        <v/>
      </c>
      <c r="J42" s="28">
        <f>IF(OR($A42="",$B42=""),"",IFERROR(INDEX('Catálogo fonte'!$D$5:$D$104,MATCH($A42,'Catálogo fonte'!$A$5:$A$104,0)),""))</f>
        <v/>
      </c>
      <c r="K42" s="54">
        <f>IF(OR($A42="",$B42=""),"",IF($F42&lt;&gt;"",$F42,IFERROR(INDEX('Catálogo fonte'!$F$5:$F$104,MATCH($A42,'Catálogo fonte'!$A$5:$A$104,0)),"")))</f>
        <v/>
      </c>
      <c r="L42" s="35">
        <f>IF(OR($A42="",$B42=""),"",IFERROR(INDEX('Catálogo fonte'!$G$5:$G$104,MATCH($A42,'Catálogo fonte'!$A$5:$A$104,0)),""))</f>
        <v/>
      </c>
      <c r="M42" s="28">
        <f>IF(OR($A42="",$B42=""),"",IFERROR(INDEX('Catálogo fonte'!$H$5:$H$104,MATCH($A42,'Catálogo fonte'!$A$5:$A$104,0)),""))</f>
        <v/>
      </c>
      <c r="N42" s="28">
        <f>IF(OR($A42="",$B42=""),"",IFERROR(INDEX('Catálogo fonte'!$I$5:$I$104,MATCH($A42,'Catálogo fonte'!$A$5:$A$104,0)),""))</f>
        <v/>
      </c>
      <c r="O42" s="55">
        <f>IF(OR($A42="",$B42=""),"",IFERROR(INDEX('Catálogo fonte'!$J$5:$J$104,MATCH($A42,'Catálogo fonte'!$A$5:$A$104,0)),""))</f>
        <v/>
      </c>
      <c r="P42" s="56">
        <f>IF(OR($A42="",$B42=""),"",IFERROR(INDEX('Catálogo fonte'!$K$5:$K$104,MATCH($A42,'Catálogo fonte'!$A$5:$A$104,0)),""))</f>
        <v/>
      </c>
      <c r="Q42" s="56">
        <f>IF(OR($A42="",$B42=""),"",IFERROR(INDEX('Catálogo fonte'!$L$5:$L$104,MATCH($A42,'Catálogo fonte'!$A$5:$A$104,0)),""))</f>
        <v/>
      </c>
      <c r="R42" s="56">
        <f>IF(OR($A42="",$B42=""),"",IFERROR(INDEX('Catálogo fonte'!$M$5:$M$104,MATCH($A42,'Catálogo fonte'!$A$5:$A$104,0)),""))</f>
        <v/>
      </c>
      <c r="S42" s="28">
        <f>IF(OR($A42="",$B42=""),"",IFERROR(INDEX('Catálogo fonte'!$N$5:$N$104,MATCH($A42,'Catálogo fonte'!$A$5:$A$104,0)),""))</f>
        <v/>
      </c>
      <c r="T42" s="28">
        <f>IF(OR($A42="",$B42=""),"",IFERROR(INDEX('Catálogo fonte'!$O$5:$O$104,MATCH($A42,'Catálogo fonte'!$A$5:$A$104,0)),""))</f>
        <v/>
      </c>
      <c r="U42" s="28">
        <f>IF(OR($A42="",$B42=""),"",IFERROR(INDEX('Catálogo fonte'!$P$5:$P$104,MATCH($A42,'Catálogo fonte'!$A$5:$A$104,0)),""))</f>
        <v/>
      </c>
      <c r="V42" s="28">
        <f>IF(OR($A42="",$B42=""),"",--($S42&lt;&gt;"")+--($T42&lt;&gt;"")+--($U42&lt;&gt;""))</f>
        <v/>
      </c>
      <c r="W42" s="27">
        <f>IF(OR($A42="",$B42="",$C42&lt;&gt;"Sim"),"",_xlfn.TEXTJOIN(" | ",TRUE,IF($AP42&lt;&gt;"Regra válida","Regra do canal inválida",""),IF(COUNTIF('Catálogo fonte'!$A$5:$A$104,$A42)&gt;1,"SKU duplicado",""),IF($AO42&lt;&gt;"Sim","Produto inativo",""),IF($AB42&lt;&gt;"Sim","Canal inativo",""),IF($G42="","Título ausente",""),IF(AND($G42&lt;&gt;"",$AL42&lt;&gt;"",LEN($G42)&gt;$AL42),"Título excede o limite",""),IF(AND($AC42="Sim",$H42=""),"Categoria ausente",""),IF(AND($AK42&gt;0,LEN($I42)&lt;$AK42),"Descrição abaixo do mínimo",""),IF(AND($AE42="Sim",$J42=""),"Marca ausente",""),IF(OR($K42="",NOT(ISNUMBER($K42)),$K42&lt;=0),"Preço inválido",""),IF(AND(ISNUMBER($K42),$AM42&lt;&gt;"",$K42&lt;$AM42),"Preço abaixo do mínimo",""),IF(AND(ISNUMBER($K42),$AN42&lt;&gt;"",$K42&gt;$AN42),"Preço acima do máximo",""),IF(AND($AD42="Sim",$L42=""),"GTIN ausente",""),IF(AND($L42&lt;&gt;"",NOT(IFERROR(AND(LEN($L42)=13,ISNUMBER(VALUE($L42))),FALSE))),"GTIN inválido",""),IF(AND($AF42="Sim",$M42=""),"Cor ausente",""),IF(AND($AG42="Sim",$N42=""),"Tamanho/modelo ausente",""),IF(AND($AH42="Sim",OR(NOT(ISNUMBER($O42)),$O42&lt;=0)),"Peso ausente ou inválido",""),IF(AND($AI42="Sim",OR(NOT(ISNUMBER($P42)),$P42&lt;=0,NOT(ISNUMBER($Q42)),$Q42&lt;=0,NOT(ISNUMBER($R42)),$R42&lt;=0)),"Dimensões ausentes ou inválidas",""),IF($V42&lt;$AJ42,"Mídias abaixo do mínimo","")))</f>
        <v/>
      </c>
      <c r="X42" s="28">
        <f>IF(OR($A42="",$B42=""),"",IF($C42&lt;&gt;"Sim","Não selecionado",IF($W42="","Pronto para publicar","Bloqueado")))</f>
        <v/>
      </c>
      <c r="Y42" s="21" t="inlineStr">
        <is>
          <t>Publicar</t>
        </is>
      </c>
      <c r="Z42" s="27">
        <f>IF(OR($A42="",$B42=""),"",IF($C42&lt;&gt;"Sim","Fora do feed",IF($X42="Bloqueado","Bloqueado",IF($Y42="Publicar","Liberado para feed",IF($Y42="Manter rascunho","Mantido em rascunho","Aguardando decisão")))))</f>
        <v/>
      </c>
      <c r="AA42" s="27">
        <f>IF(OR($A42="",$B42=""),"",$A42&amp;"|"&amp;$B42)</f>
        <v/>
      </c>
      <c r="AB42" s="28">
        <f>IF($B42="","",IFERROR(INDEX('Regras por canal'!$B$5:$B$9,MATCH($B42,'Regras por canal'!$A$5:$A$9,0)),""))</f>
        <v/>
      </c>
      <c r="AC42" s="28">
        <f>IF($B42="","",IFERROR(INDEX('Regras por canal'!$C$5:$C$9,MATCH($B42,'Regras por canal'!$A$5:$A$9,0)),""))</f>
        <v/>
      </c>
      <c r="AD42" s="28">
        <f>IF($B42="","",IFERROR(INDEX('Regras por canal'!$D$5:$D$9,MATCH($B42,'Regras por canal'!$A$5:$A$9,0)),""))</f>
        <v/>
      </c>
      <c r="AE42" s="28">
        <f>IF($B42="","",IFERROR(INDEX('Regras por canal'!$E$5:$E$9,MATCH($B42,'Regras por canal'!$A$5:$A$9,0)),""))</f>
        <v/>
      </c>
      <c r="AF42" s="28">
        <f>IF($B42="","",IFERROR(INDEX('Regras por canal'!$F$5:$F$9,MATCH($B42,'Regras por canal'!$A$5:$A$9,0)),""))</f>
        <v/>
      </c>
      <c r="AG42" s="28">
        <f>IF($B42="","",IFERROR(INDEX('Regras por canal'!$G$5:$G$9,MATCH($B42,'Regras por canal'!$A$5:$A$9,0)),""))</f>
        <v/>
      </c>
      <c r="AH42" s="28">
        <f>IF($B42="","",IFERROR(INDEX('Regras por canal'!$H$5:$H$9,MATCH($B42,'Regras por canal'!$A$5:$A$9,0)),""))</f>
        <v/>
      </c>
      <c r="AI42" s="28">
        <f>IF($B42="","",IFERROR(INDEX('Regras por canal'!$I$5:$I$9,MATCH($B42,'Regras por canal'!$A$5:$A$9,0)),""))</f>
        <v/>
      </c>
      <c r="AJ42" s="28">
        <f>IF($B42="","",IFERROR(INDEX('Regras por canal'!$J$5:$J$9,MATCH($B42,'Regras por canal'!$A$5:$A$9,0)),""))</f>
        <v/>
      </c>
      <c r="AK42" s="28">
        <f>IF($B42="","",IFERROR(INDEX('Regras por canal'!$K$5:$K$9,MATCH($B42,'Regras por canal'!$A$5:$A$9,0)),""))</f>
        <v/>
      </c>
      <c r="AL42" s="28">
        <f>IF($B42="","",IFERROR(INDEX('Regras por canal'!$L$5:$L$9,MATCH($B42,'Regras por canal'!$A$5:$A$9,0)),""))</f>
        <v/>
      </c>
      <c r="AM42" s="28">
        <f>IF($B42="","",IFERROR(INDEX('Regras por canal'!$M$5:$M$9,MATCH($B42,'Regras por canal'!$A$5:$A$9,0)),""))</f>
        <v/>
      </c>
      <c r="AN42" s="28">
        <f>IF($B42="","",IFERROR(INDEX('Regras por canal'!$N$5:$N$9,MATCH($B42,'Regras por canal'!$A$5:$A$9,0)),""))</f>
        <v/>
      </c>
      <c r="AO42" s="28">
        <f>IF($A42="","",IFERROR(INDEX('Catálogo fonte'!$Q$5:$Q$104,MATCH($A42,'Catálogo fonte'!$A$5:$A$104,0)),""))</f>
        <v/>
      </c>
      <c r="AP42" s="28">
        <f>IF($B42="","",IFERROR(INDEX('Regras por canal'!$Q$5:$Q$9,MATCH($B42,'Regras por canal'!$A$5:$A$9,0)),""))</f>
        <v/>
      </c>
    </row>
    <row r="43" ht="38" customHeight="1">
      <c r="A43" s="28">
        <f>IF(OR(INDEX('Catálogo fonte'!$A$5:$A$104,INT((ROW()-5)/5)+1)="",INDEX('Regras por canal'!$A$5:$A$9,MOD(ROW()-5,5)+1)=""),"",INDEX('Catálogo fonte'!$A$5:$A$104,INT((ROW()-5)/5)+1))</f>
        <v/>
      </c>
      <c r="B43" s="27">
        <f>IF($A43="","",INDEX('Regras por canal'!$A$5:$A$9,MOD(ROW()-5,5)+1))</f>
        <v/>
      </c>
      <c r="C43" s="21" t="n"/>
      <c r="D43" s="32" t="n"/>
      <c r="E43" s="32" t="n"/>
      <c r="F43" s="53" t="n"/>
      <c r="G43" s="27">
        <f>IF(OR($A43="",$B43=""),"",IF($D43&lt;&gt;"",$D43,IFERROR(INDEX('Catálogo fonte'!$B$5:$B$104,MATCH($A43,'Catálogo fonte'!$A$5:$A$104,0)),"")))</f>
        <v/>
      </c>
      <c r="H43" s="27">
        <f>IF(OR($A43="",$B43=""),"",IF($E43&lt;&gt;"",$E43,IFERROR(INDEX('Catálogo fonte'!$C$5:$C$104,MATCH($A43,'Catálogo fonte'!$A$5:$A$104,0)),"")))</f>
        <v/>
      </c>
      <c r="I43" s="27">
        <f>IF(OR($A43="",$B43=""),"",IFERROR(INDEX('Catálogo fonte'!$E$5:$E$104,MATCH($A43,'Catálogo fonte'!$A$5:$A$104,0)),""))</f>
        <v/>
      </c>
      <c r="J43" s="28">
        <f>IF(OR($A43="",$B43=""),"",IFERROR(INDEX('Catálogo fonte'!$D$5:$D$104,MATCH($A43,'Catálogo fonte'!$A$5:$A$104,0)),""))</f>
        <v/>
      </c>
      <c r="K43" s="54">
        <f>IF(OR($A43="",$B43=""),"",IF($F43&lt;&gt;"",$F43,IFERROR(INDEX('Catálogo fonte'!$F$5:$F$104,MATCH($A43,'Catálogo fonte'!$A$5:$A$104,0)),"")))</f>
        <v/>
      </c>
      <c r="L43" s="35">
        <f>IF(OR($A43="",$B43=""),"",IFERROR(INDEX('Catálogo fonte'!$G$5:$G$104,MATCH($A43,'Catálogo fonte'!$A$5:$A$104,0)),""))</f>
        <v/>
      </c>
      <c r="M43" s="28">
        <f>IF(OR($A43="",$B43=""),"",IFERROR(INDEX('Catálogo fonte'!$H$5:$H$104,MATCH($A43,'Catálogo fonte'!$A$5:$A$104,0)),""))</f>
        <v/>
      </c>
      <c r="N43" s="28">
        <f>IF(OR($A43="",$B43=""),"",IFERROR(INDEX('Catálogo fonte'!$I$5:$I$104,MATCH($A43,'Catálogo fonte'!$A$5:$A$104,0)),""))</f>
        <v/>
      </c>
      <c r="O43" s="55">
        <f>IF(OR($A43="",$B43=""),"",IFERROR(INDEX('Catálogo fonte'!$J$5:$J$104,MATCH($A43,'Catálogo fonte'!$A$5:$A$104,0)),""))</f>
        <v/>
      </c>
      <c r="P43" s="56">
        <f>IF(OR($A43="",$B43=""),"",IFERROR(INDEX('Catálogo fonte'!$K$5:$K$104,MATCH($A43,'Catálogo fonte'!$A$5:$A$104,0)),""))</f>
        <v/>
      </c>
      <c r="Q43" s="56">
        <f>IF(OR($A43="",$B43=""),"",IFERROR(INDEX('Catálogo fonte'!$L$5:$L$104,MATCH($A43,'Catálogo fonte'!$A$5:$A$104,0)),""))</f>
        <v/>
      </c>
      <c r="R43" s="56">
        <f>IF(OR($A43="",$B43=""),"",IFERROR(INDEX('Catálogo fonte'!$M$5:$M$104,MATCH($A43,'Catálogo fonte'!$A$5:$A$104,0)),""))</f>
        <v/>
      </c>
      <c r="S43" s="28">
        <f>IF(OR($A43="",$B43=""),"",IFERROR(INDEX('Catálogo fonte'!$N$5:$N$104,MATCH($A43,'Catálogo fonte'!$A$5:$A$104,0)),""))</f>
        <v/>
      </c>
      <c r="T43" s="28">
        <f>IF(OR($A43="",$B43=""),"",IFERROR(INDEX('Catálogo fonte'!$O$5:$O$104,MATCH($A43,'Catálogo fonte'!$A$5:$A$104,0)),""))</f>
        <v/>
      </c>
      <c r="U43" s="28">
        <f>IF(OR($A43="",$B43=""),"",IFERROR(INDEX('Catálogo fonte'!$P$5:$P$104,MATCH($A43,'Catálogo fonte'!$A$5:$A$104,0)),""))</f>
        <v/>
      </c>
      <c r="V43" s="28">
        <f>IF(OR($A43="",$B43=""),"",--($S43&lt;&gt;"")+--($T43&lt;&gt;"")+--($U43&lt;&gt;""))</f>
        <v/>
      </c>
      <c r="W43" s="27">
        <f>IF(OR($A43="",$B43="",$C43&lt;&gt;"Sim"),"",_xlfn.TEXTJOIN(" | ",TRUE,IF($AP43&lt;&gt;"Regra válida","Regra do canal inválida",""),IF(COUNTIF('Catálogo fonte'!$A$5:$A$104,$A43)&gt;1,"SKU duplicado",""),IF($AO43&lt;&gt;"Sim","Produto inativo",""),IF($AB43&lt;&gt;"Sim","Canal inativo",""),IF($G43="","Título ausente",""),IF(AND($G43&lt;&gt;"",$AL43&lt;&gt;"",LEN($G43)&gt;$AL43),"Título excede o limite",""),IF(AND($AC43="Sim",$H43=""),"Categoria ausente",""),IF(AND($AK43&gt;0,LEN($I43)&lt;$AK43),"Descrição abaixo do mínimo",""),IF(AND($AE43="Sim",$J43=""),"Marca ausente",""),IF(OR($K43="",NOT(ISNUMBER($K43)),$K43&lt;=0),"Preço inválido",""),IF(AND(ISNUMBER($K43),$AM43&lt;&gt;"",$K43&lt;$AM43),"Preço abaixo do mínimo",""),IF(AND(ISNUMBER($K43),$AN43&lt;&gt;"",$K43&gt;$AN43),"Preço acima do máximo",""),IF(AND($AD43="Sim",$L43=""),"GTIN ausente",""),IF(AND($L43&lt;&gt;"",NOT(IFERROR(AND(LEN($L43)=13,ISNUMBER(VALUE($L43))),FALSE))),"GTIN inválido",""),IF(AND($AF43="Sim",$M43=""),"Cor ausente",""),IF(AND($AG43="Sim",$N43=""),"Tamanho/modelo ausente",""),IF(AND($AH43="Sim",OR(NOT(ISNUMBER($O43)),$O43&lt;=0)),"Peso ausente ou inválido",""),IF(AND($AI43="Sim",OR(NOT(ISNUMBER($P43)),$P43&lt;=0,NOT(ISNUMBER($Q43)),$Q43&lt;=0,NOT(ISNUMBER($R43)),$R43&lt;=0)),"Dimensões ausentes ou inválidas",""),IF($V43&lt;$AJ43,"Mídias abaixo do mínimo","")))</f>
        <v/>
      </c>
      <c r="X43" s="28">
        <f>IF(OR($A43="",$B43=""),"",IF($C43&lt;&gt;"Sim","Não selecionado",IF($W43="","Pronto para publicar","Bloqueado")))</f>
        <v/>
      </c>
      <c r="Y43" s="21" t="n"/>
      <c r="Z43" s="27">
        <f>IF(OR($A43="",$B43=""),"",IF($C43&lt;&gt;"Sim","Fora do feed",IF($X43="Bloqueado","Bloqueado",IF($Y43="Publicar","Liberado para feed",IF($Y43="Manter rascunho","Mantido em rascunho","Aguardando decisão")))))</f>
        <v/>
      </c>
      <c r="AA43" s="27">
        <f>IF(OR($A43="",$B43=""),"",$A43&amp;"|"&amp;$B43)</f>
        <v/>
      </c>
      <c r="AB43" s="28">
        <f>IF($B43="","",IFERROR(INDEX('Regras por canal'!$B$5:$B$9,MATCH($B43,'Regras por canal'!$A$5:$A$9,0)),""))</f>
        <v/>
      </c>
      <c r="AC43" s="28">
        <f>IF($B43="","",IFERROR(INDEX('Regras por canal'!$C$5:$C$9,MATCH($B43,'Regras por canal'!$A$5:$A$9,0)),""))</f>
        <v/>
      </c>
      <c r="AD43" s="28">
        <f>IF($B43="","",IFERROR(INDEX('Regras por canal'!$D$5:$D$9,MATCH($B43,'Regras por canal'!$A$5:$A$9,0)),""))</f>
        <v/>
      </c>
      <c r="AE43" s="28">
        <f>IF($B43="","",IFERROR(INDEX('Regras por canal'!$E$5:$E$9,MATCH($B43,'Regras por canal'!$A$5:$A$9,0)),""))</f>
        <v/>
      </c>
      <c r="AF43" s="28">
        <f>IF($B43="","",IFERROR(INDEX('Regras por canal'!$F$5:$F$9,MATCH($B43,'Regras por canal'!$A$5:$A$9,0)),""))</f>
        <v/>
      </c>
      <c r="AG43" s="28">
        <f>IF($B43="","",IFERROR(INDEX('Regras por canal'!$G$5:$G$9,MATCH($B43,'Regras por canal'!$A$5:$A$9,0)),""))</f>
        <v/>
      </c>
      <c r="AH43" s="28">
        <f>IF($B43="","",IFERROR(INDEX('Regras por canal'!$H$5:$H$9,MATCH($B43,'Regras por canal'!$A$5:$A$9,0)),""))</f>
        <v/>
      </c>
      <c r="AI43" s="28">
        <f>IF($B43="","",IFERROR(INDEX('Regras por canal'!$I$5:$I$9,MATCH($B43,'Regras por canal'!$A$5:$A$9,0)),""))</f>
        <v/>
      </c>
      <c r="AJ43" s="28">
        <f>IF($B43="","",IFERROR(INDEX('Regras por canal'!$J$5:$J$9,MATCH($B43,'Regras por canal'!$A$5:$A$9,0)),""))</f>
        <v/>
      </c>
      <c r="AK43" s="28">
        <f>IF($B43="","",IFERROR(INDEX('Regras por canal'!$K$5:$K$9,MATCH($B43,'Regras por canal'!$A$5:$A$9,0)),""))</f>
        <v/>
      </c>
      <c r="AL43" s="28">
        <f>IF($B43="","",IFERROR(INDEX('Regras por canal'!$L$5:$L$9,MATCH($B43,'Regras por canal'!$A$5:$A$9,0)),""))</f>
        <v/>
      </c>
      <c r="AM43" s="28">
        <f>IF($B43="","",IFERROR(INDEX('Regras por canal'!$M$5:$M$9,MATCH($B43,'Regras por canal'!$A$5:$A$9,0)),""))</f>
        <v/>
      </c>
      <c r="AN43" s="28">
        <f>IF($B43="","",IFERROR(INDEX('Regras por canal'!$N$5:$N$9,MATCH($B43,'Regras por canal'!$A$5:$A$9,0)),""))</f>
        <v/>
      </c>
      <c r="AO43" s="28">
        <f>IF($A43="","",IFERROR(INDEX('Catálogo fonte'!$Q$5:$Q$104,MATCH($A43,'Catálogo fonte'!$A$5:$A$104,0)),""))</f>
        <v/>
      </c>
      <c r="AP43" s="28">
        <f>IF($B43="","",IFERROR(INDEX('Regras por canal'!$Q$5:$Q$9,MATCH($B43,'Regras por canal'!$A$5:$A$9,0)),""))</f>
        <v/>
      </c>
    </row>
    <row r="44" ht="38" customHeight="1">
      <c r="A44" s="28">
        <f>IF(OR(INDEX('Catálogo fonte'!$A$5:$A$104,INT((ROW()-5)/5)+1)="",INDEX('Regras por canal'!$A$5:$A$9,MOD(ROW()-5,5)+1)=""),"",INDEX('Catálogo fonte'!$A$5:$A$104,INT((ROW()-5)/5)+1))</f>
        <v/>
      </c>
      <c r="B44" s="27">
        <f>IF($A44="","",INDEX('Regras por canal'!$A$5:$A$9,MOD(ROW()-5,5)+1))</f>
        <v/>
      </c>
      <c r="C44" s="21" t="n"/>
      <c r="D44" s="32" t="n"/>
      <c r="E44" s="32" t="n"/>
      <c r="F44" s="53" t="n"/>
      <c r="G44" s="27">
        <f>IF(OR($A44="",$B44=""),"",IF($D44&lt;&gt;"",$D44,IFERROR(INDEX('Catálogo fonte'!$B$5:$B$104,MATCH($A44,'Catálogo fonte'!$A$5:$A$104,0)),"")))</f>
        <v/>
      </c>
      <c r="H44" s="27">
        <f>IF(OR($A44="",$B44=""),"",IF($E44&lt;&gt;"",$E44,IFERROR(INDEX('Catálogo fonte'!$C$5:$C$104,MATCH($A44,'Catálogo fonte'!$A$5:$A$104,0)),"")))</f>
        <v/>
      </c>
      <c r="I44" s="27">
        <f>IF(OR($A44="",$B44=""),"",IFERROR(INDEX('Catálogo fonte'!$E$5:$E$104,MATCH($A44,'Catálogo fonte'!$A$5:$A$104,0)),""))</f>
        <v/>
      </c>
      <c r="J44" s="28">
        <f>IF(OR($A44="",$B44=""),"",IFERROR(INDEX('Catálogo fonte'!$D$5:$D$104,MATCH($A44,'Catálogo fonte'!$A$5:$A$104,0)),""))</f>
        <v/>
      </c>
      <c r="K44" s="54">
        <f>IF(OR($A44="",$B44=""),"",IF($F44&lt;&gt;"",$F44,IFERROR(INDEX('Catálogo fonte'!$F$5:$F$104,MATCH($A44,'Catálogo fonte'!$A$5:$A$104,0)),"")))</f>
        <v/>
      </c>
      <c r="L44" s="35">
        <f>IF(OR($A44="",$B44=""),"",IFERROR(INDEX('Catálogo fonte'!$G$5:$G$104,MATCH($A44,'Catálogo fonte'!$A$5:$A$104,0)),""))</f>
        <v/>
      </c>
      <c r="M44" s="28">
        <f>IF(OR($A44="",$B44=""),"",IFERROR(INDEX('Catálogo fonte'!$H$5:$H$104,MATCH($A44,'Catálogo fonte'!$A$5:$A$104,0)),""))</f>
        <v/>
      </c>
      <c r="N44" s="28">
        <f>IF(OR($A44="",$B44=""),"",IFERROR(INDEX('Catálogo fonte'!$I$5:$I$104,MATCH($A44,'Catálogo fonte'!$A$5:$A$104,0)),""))</f>
        <v/>
      </c>
      <c r="O44" s="55">
        <f>IF(OR($A44="",$B44=""),"",IFERROR(INDEX('Catálogo fonte'!$J$5:$J$104,MATCH($A44,'Catálogo fonte'!$A$5:$A$104,0)),""))</f>
        <v/>
      </c>
      <c r="P44" s="56">
        <f>IF(OR($A44="",$B44=""),"",IFERROR(INDEX('Catálogo fonte'!$K$5:$K$104,MATCH($A44,'Catálogo fonte'!$A$5:$A$104,0)),""))</f>
        <v/>
      </c>
      <c r="Q44" s="56">
        <f>IF(OR($A44="",$B44=""),"",IFERROR(INDEX('Catálogo fonte'!$L$5:$L$104,MATCH($A44,'Catálogo fonte'!$A$5:$A$104,0)),""))</f>
        <v/>
      </c>
      <c r="R44" s="56">
        <f>IF(OR($A44="",$B44=""),"",IFERROR(INDEX('Catálogo fonte'!$M$5:$M$104,MATCH($A44,'Catálogo fonte'!$A$5:$A$104,0)),""))</f>
        <v/>
      </c>
      <c r="S44" s="28">
        <f>IF(OR($A44="",$B44=""),"",IFERROR(INDEX('Catálogo fonte'!$N$5:$N$104,MATCH($A44,'Catálogo fonte'!$A$5:$A$104,0)),""))</f>
        <v/>
      </c>
      <c r="T44" s="28">
        <f>IF(OR($A44="",$B44=""),"",IFERROR(INDEX('Catálogo fonte'!$O$5:$O$104,MATCH($A44,'Catálogo fonte'!$A$5:$A$104,0)),""))</f>
        <v/>
      </c>
      <c r="U44" s="28">
        <f>IF(OR($A44="",$B44=""),"",IFERROR(INDEX('Catálogo fonte'!$P$5:$P$104,MATCH($A44,'Catálogo fonte'!$A$5:$A$104,0)),""))</f>
        <v/>
      </c>
      <c r="V44" s="28">
        <f>IF(OR($A44="",$B44=""),"",--($S44&lt;&gt;"")+--($T44&lt;&gt;"")+--($U44&lt;&gt;""))</f>
        <v/>
      </c>
      <c r="W44" s="27">
        <f>IF(OR($A44="",$B44="",$C44&lt;&gt;"Sim"),"",_xlfn.TEXTJOIN(" | ",TRUE,IF($AP44&lt;&gt;"Regra válida","Regra do canal inválida",""),IF(COUNTIF('Catálogo fonte'!$A$5:$A$104,$A44)&gt;1,"SKU duplicado",""),IF($AO44&lt;&gt;"Sim","Produto inativo",""),IF($AB44&lt;&gt;"Sim","Canal inativo",""),IF($G44="","Título ausente",""),IF(AND($G44&lt;&gt;"",$AL44&lt;&gt;"",LEN($G44)&gt;$AL44),"Título excede o limite",""),IF(AND($AC44="Sim",$H44=""),"Categoria ausente",""),IF(AND($AK44&gt;0,LEN($I44)&lt;$AK44),"Descrição abaixo do mínimo",""),IF(AND($AE44="Sim",$J44=""),"Marca ausente",""),IF(OR($K44="",NOT(ISNUMBER($K44)),$K44&lt;=0),"Preço inválido",""),IF(AND(ISNUMBER($K44),$AM44&lt;&gt;"",$K44&lt;$AM44),"Preço abaixo do mínimo",""),IF(AND(ISNUMBER($K44),$AN44&lt;&gt;"",$K44&gt;$AN44),"Preço acima do máximo",""),IF(AND($AD44="Sim",$L44=""),"GTIN ausente",""),IF(AND($L44&lt;&gt;"",NOT(IFERROR(AND(LEN($L44)=13,ISNUMBER(VALUE($L44))),FALSE))),"GTIN inválido",""),IF(AND($AF44="Sim",$M44=""),"Cor ausente",""),IF(AND($AG44="Sim",$N44=""),"Tamanho/modelo ausente",""),IF(AND($AH44="Sim",OR(NOT(ISNUMBER($O44)),$O44&lt;=0)),"Peso ausente ou inválido",""),IF(AND($AI44="Sim",OR(NOT(ISNUMBER($P44)),$P44&lt;=0,NOT(ISNUMBER($Q44)),$Q44&lt;=0,NOT(ISNUMBER($R44)),$R44&lt;=0)),"Dimensões ausentes ou inválidas",""),IF($V44&lt;$AJ44,"Mídias abaixo do mínimo","")))</f>
        <v/>
      </c>
      <c r="X44" s="28">
        <f>IF(OR($A44="",$B44=""),"",IF($C44&lt;&gt;"Sim","Não selecionado",IF($W44="","Pronto para publicar","Bloqueado")))</f>
        <v/>
      </c>
      <c r="Y44" s="21" t="n"/>
      <c r="Z44" s="27">
        <f>IF(OR($A44="",$B44=""),"",IF($C44&lt;&gt;"Sim","Fora do feed",IF($X44="Bloqueado","Bloqueado",IF($Y44="Publicar","Liberado para feed",IF($Y44="Manter rascunho","Mantido em rascunho","Aguardando decisão")))))</f>
        <v/>
      </c>
      <c r="AA44" s="27">
        <f>IF(OR($A44="",$B44=""),"",$A44&amp;"|"&amp;$B44)</f>
        <v/>
      </c>
      <c r="AB44" s="28">
        <f>IF($B44="","",IFERROR(INDEX('Regras por canal'!$B$5:$B$9,MATCH($B44,'Regras por canal'!$A$5:$A$9,0)),""))</f>
        <v/>
      </c>
      <c r="AC44" s="28">
        <f>IF($B44="","",IFERROR(INDEX('Regras por canal'!$C$5:$C$9,MATCH($B44,'Regras por canal'!$A$5:$A$9,0)),""))</f>
        <v/>
      </c>
      <c r="AD44" s="28">
        <f>IF($B44="","",IFERROR(INDEX('Regras por canal'!$D$5:$D$9,MATCH($B44,'Regras por canal'!$A$5:$A$9,0)),""))</f>
        <v/>
      </c>
      <c r="AE44" s="28">
        <f>IF($B44="","",IFERROR(INDEX('Regras por canal'!$E$5:$E$9,MATCH($B44,'Regras por canal'!$A$5:$A$9,0)),""))</f>
        <v/>
      </c>
      <c r="AF44" s="28">
        <f>IF($B44="","",IFERROR(INDEX('Regras por canal'!$F$5:$F$9,MATCH($B44,'Regras por canal'!$A$5:$A$9,0)),""))</f>
        <v/>
      </c>
      <c r="AG44" s="28">
        <f>IF($B44="","",IFERROR(INDEX('Regras por canal'!$G$5:$G$9,MATCH($B44,'Regras por canal'!$A$5:$A$9,0)),""))</f>
        <v/>
      </c>
      <c r="AH44" s="28">
        <f>IF($B44="","",IFERROR(INDEX('Regras por canal'!$H$5:$H$9,MATCH($B44,'Regras por canal'!$A$5:$A$9,0)),""))</f>
        <v/>
      </c>
      <c r="AI44" s="28">
        <f>IF($B44="","",IFERROR(INDEX('Regras por canal'!$I$5:$I$9,MATCH($B44,'Regras por canal'!$A$5:$A$9,0)),""))</f>
        <v/>
      </c>
      <c r="AJ44" s="28">
        <f>IF($B44="","",IFERROR(INDEX('Regras por canal'!$J$5:$J$9,MATCH($B44,'Regras por canal'!$A$5:$A$9,0)),""))</f>
        <v/>
      </c>
      <c r="AK44" s="28">
        <f>IF($B44="","",IFERROR(INDEX('Regras por canal'!$K$5:$K$9,MATCH($B44,'Regras por canal'!$A$5:$A$9,0)),""))</f>
        <v/>
      </c>
      <c r="AL44" s="28">
        <f>IF($B44="","",IFERROR(INDEX('Regras por canal'!$L$5:$L$9,MATCH($B44,'Regras por canal'!$A$5:$A$9,0)),""))</f>
        <v/>
      </c>
      <c r="AM44" s="28">
        <f>IF($B44="","",IFERROR(INDEX('Regras por canal'!$M$5:$M$9,MATCH($B44,'Regras por canal'!$A$5:$A$9,0)),""))</f>
        <v/>
      </c>
      <c r="AN44" s="28">
        <f>IF($B44="","",IFERROR(INDEX('Regras por canal'!$N$5:$N$9,MATCH($B44,'Regras por canal'!$A$5:$A$9,0)),""))</f>
        <v/>
      </c>
      <c r="AO44" s="28">
        <f>IF($A44="","",IFERROR(INDEX('Catálogo fonte'!$Q$5:$Q$104,MATCH($A44,'Catálogo fonte'!$A$5:$A$104,0)),""))</f>
        <v/>
      </c>
      <c r="AP44" s="28">
        <f>IF($B44="","",IFERROR(INDEX('Regras por canal'!$Q$5:$Q$9,MATCH($B44,'Regras por canal'!$A$5:$A$9,0)),""))</f>
        <v/>
      </c>
    </row>
    <row r="45" ht="38" customHeight="1">
      <c r="A45" s="28">
        <f>IF(OR(INDEX('Catálogo fonte'!$A$5:$A$104,INT((ROW()-5)/5)+1)="",INDEX('Regras por canal'!$A$5:$A$9,MOD(ROW()-5,5)+1)=""),"",INDEX('Catálogo fonte'!$A$5:$A$104,INT((ROW()-5)/5)+1))</f>
        <v/>
      </c>
      <c r="B45" s="27">
        <f>IF($A45="","",INDEX('Regras por canal'!$A$5:$A$9,MOD(ROW()-5,5)+1))</f>
        <v/>
      </c>
      <c r="C45" s="21" t="inlineStr">
        <is>
          <t>Sim</t>
        </is>
      </c>
      <c r="D45" s="32" t="n"/>
      <c r="E45" s="32" t="n"/>
      <c r="F45" s="53" t="n"/>
      <c r="G45" s="27">
        <f>IF(OR($A45="",$B45=""),"",IF($D45&lt;&gt;"",$D45,IFERROR(INDEX('Catálogo fonte'!$B$5:$B$104,MATCH($A45,'Catálogo fonte'!$A$5:$A$104,0)),"")))</f>
        <v/>
      </c>
      <c r="H45" s="27">
        <f>IF(OR($A45="",$B45=""),"",IF($E45&lt;&gt;"",$E45,IFERROR(INDEX('Catálogo fonte'!$C$5:$C$104,MATCH($A45,'Catálogo fonte'!$A$5:$A$104,0)),"")))</f>
        <v/>
      </c>
      <c r="I45" s="27">
        <f>IF(OR($A45="",$B45=""),"",IFERROR(INDEX('Catálogo fonte'!$E$5:$E$104,MATCH($A45,'Catálogo fonte'!$A$5:$A$104,0)),""))</f>
        <v/>
      </c>
      <c r="J45" s="28">
        <f>IF(OR($A45="",$B45=""),"",IFERROR(INDEX('Catálogo fonte'!$D$5:$D$104,MATCH($A45,'Catálogo fonte'!$A$5:$A$104,0)),""))</f>
        <v/>
      </c>
      <c r="K45" s="54">
        <f>IF(OR($A45="",$B45=""),"",IF($F45&lt;&gt;"",$F45,IFERROR(INDEX('Catálogo fonte'!$F$5:$F$104,MATCH($A45,'Catálogo fonte'!$A$5:$A$104,0)),"")))</f>
        <v/>
      </c>
      <c r="L45" s="35">
        <f>IF(OR($A45="",$B45=""),"",IFERROR(INDEX('Catálogo fonte'!$G$5:$G$104,MATCH($A45,'Catálogo fonte'!$A$5:$A$104,0)),""))</f>
        <v/>
      </c>
      <c r="M45" s="28">
        <f>IF(OR($A45="",$B45=""),"",IFERROR(INDEX('Catálogo fonte'!$H$5:$H$104,MATCH($A45,'Catálogo fonte'!$A$5:$A$104,0)),""))</f>
        <v/>
      </c>
      <c r="N45" s="28">
        <f>IF(OR($A45="",$B45=""),"",IFERROR(INDEX('Catálogo fonte'!$I$5:$I$104,MATCH($A45,'Catálogo fonte'!$A$5:$A$104,0)),""))</f>
        <v/>
      </c>
      <c r="O45" s="55">
        <f>IF(OR($A45="",$B45=""),"",IFERROR(INDEX('Catálogo fonte'!$J$5:$J$104,MATCH($A45,'Catálogo fonte'!$A$5:$A$104,0)),""))</f>
        <v/>
      </c>
      <c r="P45" s="56">
        <f>IF(OR($A45="",$B45=""),"",IFERROR(INDEX('Catálogo fonte'!$K$5:$K$104,MATCH($A45,'Catálogo fonte'!$A$5:$A$104,0)),""))</f>
        <v/>
      </c>
      <c r="Q45" s="56">
        <f>IF(OR($A45="",$B45=""),"",IFERROR(INDEX('Catálogo fonte'!$L$5:$L$104,MATCH($A45,'Catálogo fonte'!$A$5:$A$104,0)),""))</f>
        <v/>
      </c>
      <c r="R45" s="56">
        <f>IF(OR($A45="",$B45=""),"",IFERROR(INDEX('Catálogo fonte'!$M$5:$M$104,MATCH($A45,'Catálogo fonte'!$A$5:$A$104,0)),""))</f>
        <v/>
      </c>
      <c r="S45" s="28">
        <f>IF(OR($A45="",$B45=""),"",IFERROR(INDEX('Catálogo fonte'!$N$5:$N$104,MATCH($A45,'Catálogo fonte'!$A$5:$A$104,0)),""))</f>
        <v/>
      </c>
      <c r="T45" s="28">
        <f>IF(OR($A45="",$B45=""),"",IFERROR(INDEX('Catálogo fonte'!$O$5:$O$104,MATCH($A45,'Catálogo fonte'!$A$5:$A$104,0)),""))</f>
        <v/>
      </c>
      <c r="U45" s="28">
        <f>IF(OR($A45="",$B45=""),"",IFERROR(INDEX('Catálogo fonte'!$P$5:$P$104,MATCH($A45,'Catálogo fonte'!$A$5:$A$104,0)),""))</f>
        <v/>
      </c>
      <c r="V45" s="28">
        <f>IF(OR($A45="",$B45=""),"",--($S45&lt;&gt;"")+--($T45&lt;&gt;"")+--($U45&lt;&gt;""))</f>
        <v/>
      </c>
      <c r="W45" s="27">
        <f>IF(OR($A45="",$B45="",$C45&lt;&gt;"Sim"),"",_xlfn.TEXTJOIN(" | ",TRUE,IF($AP45&lt;&gt;"Regra válida","Regra do canal inválida",""),IF(COUNTIF('Catálogo fonte'!$A$5:$A$104,$A45)&gt;1,"SKU duplicado",""),IF($AO45&lt;&gt;"Sim","Produto inativo",""),IF($AB45&lt;&gt;"Sim","Canal inativo",""),IF($G45="","Título ausente",""),IF(AND($G45&lt;&gt;"",$AL45&lt;&gt;"",LEN($G45)&gt;$AL45),"Título excede o limite",""),IF(AND($AC45="Sim",$H45=""),"Categoria ausente",""),IF(AND($AK45&gt;0,LEN($I45)&lt;$AK45),"Descrição abaixo do mínimo",""),IF(AND($AE45="Sim",$J45=""),"Marca ausente",""),IF(OR($K45="",NOT(ISNUMBER($K45)),$K45&lt;=0),"Preço inválido",""),IF(AND(ISNUMBER($K45),$AM45&lt;&gt;"",$K45&lt;$AM45),"Preço abaixo do mínimo",""),IF(AND(ISNUMBER($K45),$AN45&lt;&gt;"",$K45&gt;$AN45),"Preço acima do máximo",""),IF(AND($AD45="Sim",$L45=""),"GTIN ausente",""),IF(AND($L45&lt;&gt;"",NOT(IFERROR(AND(LEN($L45)=13,ISNUMBER(VALUE($L45))),FALSE))),"GTIN inválido",""),IF(AND($AF45="Sim",$M45=""),"Cor ausente",""),IF(AND($AG45="Sim",$N45=""),"Tamanho/modelo ausente",""),IF(AND($AH45="Sim",OR(NOT(ISNUMBER($O45)),$O45&lt;=0)),"Peso ausente ou inválido",""),IF(AND($AI45="Sim",OR(NOT(ISNUMBER($P45)),$P45&lt;=0,NOT(ISNUMBER($Q45)),$Q45&lt;=0,NOT(ISNUMBER($R45)),$R45&lt;=0)),"Dimensões ausentes ou inválidas",""),IF($V45&lt;$AJ45,"Mídias abaixo do mínimo","")))</f>
        <v/>
      </c>
      <c r="X45" s="28">
        <f>IF(OR($A45="",$B45=""),"",IF($C45&lt;&gt;"Sim","Não selecionado",IF($W45="","Pronto para publicar","Bloqueado")))</f>
        <v/>
      </c>
      <c r="Y45" s="21" t="inlineStr">
        <is>
          <t>Publicar</t>
        </is>
      </c>
      <c r="Z45" s="27">
        <f>IF(OR($A45="",$B45=""),"",IF($C45&lt;&gt;"Sim","Fora do feed",IF($X45="Bloqueado","Bloqueado",IF($Y45="Publicar","Liberado para feed",IF($Y45="Manter rascunho","Mantido em rascunho","Aguardando decisão")))))</f>
        <v/>
      </c>
      <c r="AA45" s="27">
        <f>IF(OR($A45="",$B45=""),"",$A45&amp;"|"&amp;$B45)</f>
        <v/>
      </c>
      <c r="AB45" s="28">
        <f>IF($B45="","",IFERROR(INDEX('Regras por canal'!$B$5:$B$9,MATCH($B45,'Regras por canal'!$A$5:$A$9,0)),""))</f>
        <v/>
      </c>
      <c r="AC45" s="28">
        <f>IF($B45="","",IFERROR(INDEX('Regras por canal'!$C$5:$C$9,MATCH($B45,'Regras por canal'!$A$5:$A$9,0)),""))</f>
        <v/>
      </c>
      <c r="AD45" s="28">
        <f>IF($B45="","",IFERROR(INDEX('Regras por canal'!$D$5:$D$9,MATCH($B45,'Regras por canal'!$A$5:$A$9,0)),""))</f>
        <v/>
      </c>
      <c r="AE45" s="28">
        <f>IF($B45="","",IFERROR(INDEX('Regras por canal'!$E$5:$E$9,MATCH($B45,'Regras por canal'!$A$5:$A$9,0)),""))</f>
        <v/>
      </c>
      <c r="AF45" s="28">
        <f>IF($B45="","",IFERROR(INDEX('Regras por canal'!$F$5:$F$9,MATCH($B45,'Regras por canal'!$A$5:$A$9,0)),""))</f>
        <v/>
      </c>
      <c r="AG45" s="28">
        <f>IF($B45="","",IFERROR(INDEX('Regras por canal'!$G$5:$G$9,MATCH($B45,'Regras por canal'!$A$5:$A$9,0)),""))</f>
        <v/>
      </c>
      <c r="AH45" s="28">
        <f>IF($B45="","",IFERROR(INDEX('Regras por canal'!$H$5:$H$9,MATCH($B45,'Regras por canal'!$A$5:$A$9,0)),""))</f>
        <v/>
      </c>
      <c r="AI45" s="28">
        <f>IF($B45="","",IFERROR(INDEX('Regras por canal'!$I$5:$I$9,MATCH($B45,'Regras por canal'!$A$5:$A$9,0)),""))</f>
        <v/>
      </c>
      <c r="AJ45" s="28">
        <f>IF($B45="","",IFERROR(INDEX('Regras por canal'!$J$5:$J$9,MATCH($B45,'Regras por canal'!$A$5:$A$9,0)),""))</f>
        <v/>
      </c>
      <c r="AK45" s="28">
        <f>IF($B45="","",IFERROR(INDEX('Regras por canal'!$K$5:$K$9,MATCH($B45,'Regras por canal'!$A$5:$A$9,0)),""))</f>
        <v/>
      </c>
      <c r="AL45" s="28">
        <f>IF($B45="","",IFERROR(INDEX('Regras por canal'!$L$5:$L$9,MATCH($B45,'Regras por canal'!$A$5:$A$9,0)),""))</f>
        <v/>
      </c>
      <c r="AM45" s="28">
        <f>IF($B45="","",IFERROR(INDEX('Regras por canal'!$M$5:$M$9,MATCH($B45,'Regras por canal'!$A$5:$A$9,0)),""))</f>
        <v/>
      </c>
      <c r="AN45" s="28">
        <f>IF($B45="","",IFERROR(INDEX('Regras por canal'!$N$5:$N$9,MATCH($B45,'Regras por canal'!$A$5:$A$9,0)),""))</f>
        <v/>
      </c>
      <c r="AO45" s="28">
        <f>IF($A45="","",IFERROR(INDEX('Catálogo fonte'!$Q$5:$Q$104,MATCH($A45,'Catálogo fonte'!$A$5:$A$104,0)),""))</f>
        <v/>
      </c>
      <c r="AP45" s="28">
        <f>IF($B45="","",IFERROR(INDEX('Regras por canal'!$Q$5:$Q$9,MATCH($B45,'Regras por canal'!$A$5:$A$9,0)),""))</f>
        <v/>
      </c>
    </row>
    <row r="46" ht="38" customHeight="1">
      <c r="A46" s="28">
        <f>IF(OR(INDEX('Catálogo fonte'!$A$5:$A$104,INT((ROW()-5)/5)+1)="",INDEX('Regras por canal'!$A$5:$A$9,MOD(ROW()-5,5)+1)=""),"",INDEX('Catálogo fonte'!$A$5:$A$104,INT((ROW()-5)/5)+1))</f>
        <v/>
      </c>
      <c r="B46" s="27">
        <f>IF($A46="","",INDEX('Regras por canal'!$A$5:$A$9,MOD(ROW()-5,5)+1))</f>
        <v/>
      </c>
      <c r="C46" s="21" t="inlineStr">
        <is>
          <t>Sim</t>
        </is>
      </c>
      <c r="D46" s="32" t="n"/>
      <c r="E46" s="32" t="n"/>
      <c r="F46" s="53" t="n"/>
      <c r="G46" s="27">
        <f>IF(OR($A46="",$B46=""),"",IF($D46&lt;&gt;"",$D46,IFERROR(INDEX('Catálogo fonte'!$B$5:$B$104,MATCH($A46,'Catálogo fonte'!$A$5:$A$104,0)),"")))</f>
        <v/>
      </c>
      <c r="H46" s="27">
        <f>IF(OR($A46="",$B46=""),"",IF($E46&lt;&gt;"",$E46,IFERROR(INDEX('Catálogo fonte'!$C$5:$C$104,MATCH($A46,'Catálogo fonte'!$A$5:$A$104,0)),"")))</f>
        <v/>
      </c>
      <c r="I46" s="27">
        <f>IF(OR($A46="",$B46=""),"",IFERROR(INDEX('Catálogo fonte'!$E$5:$E$104,MATCH($A46,'Catálogo fonte'!$A$5:$A$104,0)),""))</f>
        <v/>
      </c>
      <c r="J46" s="28">
        <f>IF(OR($A46="",$B46=""),"",IFERROR(INDEX('Catálogo fonte'!$D$5:$D$104,MATCH($A46,'Catálogo fonte'!$A$5:$A$104,0)),""))</f>
        <v/>
      </c>
      <c r="K46" s="54">
        <f>IF(OR($A46="",$B46=""),"",IF($F46&lt;&gt;"",$F46,IFERROR(INDEX('Catálogo fonte'!$F$5:$F$104,MATCH($A46,'Catálogo fonte'!$A$5:$A$104,0)),"")))</f>
        <v/>
      </c>
      <c r="L46" s="35">
        <f>IF(OR($A46="",$B46=""),"",IFERROR(INDEX('Catálogo fonte'!$G$5:$G$104,MATCH($A46,'Catálogo fonte'!$A$5:$A$104,0)),""))</f>
        <v/>
      </c>
      <c r="M46" s="28">
        <f>IF(OR($A46="",$B46=""),"",IFERROR(INDEX('Catálogo fonte'!$H$5:$H$104,MATCH($A46,'Catálogo fonte'!$A$5:$A$104,0)),""))</f>
        <v/>
      </c>
      <c r="N46" s="28">
        <f>IF(OR($A46="",$B46=""),"",IFERROR(INDEX('Catálogo fonte'!$I$5:$I$104,MATCH($A46,'Catálogo fonte'!$A$5:$A$104,0)),""))</f>
        <v/>
      </c>
      <c r="O46" s="55">
        <f>IF(OR($A46="",$B46=""),"",IFERROR(INDEX('Catálogo fonte'!$J$5:$J$104,MATCH($A46,'Catálogo fonte'!$A$5:$A$104,0)),""))</f>
        <v/>
      </c>
      <c r="P46" s="56">
        <f>IF(OR($A46="",$B46=""),"",IFERROR(INDEX('Catálogo fonte'!$K$5:$K$104,MATCH($A46,'Catálogo fonte'!$A$5:$A$104,0)),""))</f>
        <v/>
      </c>
      <c r="Q46" s="56">
        <f>IF(OR($A46="",$B46=""),"",IFERROR(INDEX('Catálogo fonte'!$L$5:$L$104,MATCH($A46,'Catálogo fonte'!$A$5:$A$104,0)),""))</f>
        <v/>
      </c>
      <c r="R46" s="56">
        <f>IF(OR($A46="",$B46=""),"",IFERROR(INDEX('Catálogo fonte'!$M$5:$M$104,MATCH($A46,'Catálogo fonte'!$A$5:$A$104,0)),""))</f>
        <v/>
      </c>
      <c r="S46" s="28">
        <f>IF(OR($A46="",$B46=""),"",IFERROR(INDEX('Catálogo fonte'!$N$5:$N$104,MATCH($A46,'Catálogo fonte'!$A$5:$A$104,0)),""))</f>
        <v/>
      </c>
      <c r="T46" s="28">
        <f>IF(OR($A46="",$B46=""),"",IFERROR(INDEX('Catálogo fonte'!$O$5:$O$104,MATCH($A46,'Catálogo fonte'!$A$5:$A$104,0)),""))</f>
        <v/>
      </c>
      <c r="U46" s="28">
        <f>IF(OR($A46="",$B46=""),"",IFERROR(INDEX('Catálogo fonte'!$P$5:$P$104,MATCH($A46,'Catálogo fonte'!$A$5:$A$104,0)),""))</f>
        <v/>
      </c>
      <c r="V46" s="28">
        <f>IF(OR($A46="",$B46=""),"",--($S46&lt;&gt;"")+--($T46&lt;&gt;"")+--($U46&lt;&gt;""))</f>
        <v/>
      </c>
      <c r="W46" s="27">
        <f>IF(OR($A46="",$B46="",$C46&lt;&gt;"Sim"),"",_xlfn.TEXTJOIN(" | ",TRUE,IF($AP46&lt;&gt;"Regra válida","Regra do canal inválida",""),IF(COUNTIF('Catálogo fonte'!$A$5:$A$104,$A46)&gt;1,"SKU duplicado",""),IF($AO46&lt;&gt;"Sim","Produto inativo",""),IF($AB46&lt;&gt;"Sim","Canal inativo",""),IF($G46="","Título ausente",""),IF(AND($G46&lt;&gt;"",$AL46&lt;&gt;"",LEN($G46)&gt;$AL46),"Título excede o limite",""),IF(AND($AC46="Sim",$H46=""),"Categoria ausente",""),IF(AND($AK46&gt;0,LEN($I46)&lt;$AK46),"Descrição abaixo do mínimo",""),IF(AND($AE46="Sim",$J46=""),"Marca ausente",""),IF(OR($K46="",NOT(ISNUMBER($K46)),$K46&lt;=0),"Preço inválido",""),IF(AND(ISNUMBER($K46),$AM46&lt;&gt;"",$K46&lt;$AM46),"Preço abaixo do mínimo",""),IF(AND(ISNUMBER($K46),$AN46&lt;&gt;"",$K46&gt;$AN46),"Preço acima do máximo",""),IF(AND($AD46="Sim",$L46=""),"GTIN ausente",""),IF(AND($L46&lt;&gt;"",NOT(IFERROR(AND(LEN($L46)=13,ISNUMBER(VALUE($L46))),FALSE))),"GTIN inválido",""),IF(AND($AF46="Sim",$M46=""),"Cor ausente",""),IF(AND($AG46="Sim",$N46=""),"Tamanho/modelo ausente",""),IF(AND($AH46="Sim",OR(NOT(ISNUMBER($O46)),$O46&lt;=0)),"Peso ausente ou inválido",""),IF(AND($AI46="Sim",OR(NOT(ISNUMBER($P46)),$P46&lt;=0,NOT(ISNUMBER($Q46)),$Q46&lt;=0,NOT(ISNUMBER($R46)),$R46&lt;=0)),"Dimensões ausentes ou inválidas",""),IF($V46&lt;$AJ46,"Mídias abaixo do mínimo","")))</f>
        <v/>
      </c>
      <c r="X46" s="28">
        <f>IF(OR($A46="",$B46=""),"",IF($C46&lt;&gt;"Sim","Não selecionado",IF($W46="","Pronto para publicar","Bloqueado")))</f>
        <v/>
      </c>
      <c r="Y46" s="21" t="inlineStr">
        <is>
          <t>Publicar</t>
        </is>
      </c>
      <c r="Z46" s="27">
        <f>IF(OR($A46="",$B46=""),"",IF($C46&lt;&gt;"Sim","Fora do feed",IF($X46="Bloqueado","Bloqueado",IF($Y46="Publicar","Liberado para feed",IF($Y46="Manter rascunho","Mantido em rascunho","Aguardando decisão")))))</f>
        <v/>
      </c>
      <c r="AA46" s="27">
        <f>IF(OR($A46="",$B46=""),"",$A46&amp;"|"&amp;$B46)</f>
        <v/>
      </c>
      <c r="AB46" s="28">
        <f>IF($B46="","",IFERROR(INDEX('Regras por canal'!$B$5:$B$9,MATCH($B46,'Regras por canal'!$A$5:$A$9,0)),""))</f>
        <v/>
      </c>
      <c r="AC46" s="28">
        <f>IF($B46="","",IFERROR(INDEX('Regras por canal'!$C$5:$C$9,MATCH($B46,'Regras por canal'!$A$5:$A$9,0)),""))</f>
        <v/>
      </c>
      <c r="AD46" s="28">
        <f>IF($B46="","",IFERROR(INDEX('Regras por canal'!$D$5:$D$9,MATCH($B46,'Regras por canal'!$A$5:$A$9,0)),""))</f>
        <v/>
      </c>
      <c r="AE46" s="28">
        <f>IF($B46="","",IFERROR(INDEX('Regras por canal'!$E$5:$E$9,MATCH($B46,'Regras por canal'!$A$5:$A$9,0)),""))</f>
        <v/>
      </c>
      <c r="AF46" s="28">
        <f>IF($B46="","",IFERROR(INDEX('Regras por canal'!$F$5:$F$9,MATCH($B46,'Regras por canal'!$A$5:$A$9,0)),""))</f>
        <v/>
      </c>
      <c r="AG46" s="28">
        <f>IF($B46="","",IFERROR(INDEX('Regras por canal'!$G$5:$G$9,MATCH($B46,'Regras por canal'!$A$5:$A$9,0)),""))</f>
        <v/>
      </c>
      <c r="AH46" s="28">
        <f>IF($B46="","",IFERROR(INDEX('Regras por canal'!$H$5:$H$9,MATCH($B46,'Regras por canal'!$A$5:$A$9,0)),""))</f>
        <v/>
      </c>
      <c r="AI46" s="28">
        <f>IF($B46="","",IFERROR(INDEX('Regras por canal'!$I$5:$I$9,MATCH($B46,'Regras por canal'!$A$5:$A$9,0)),""))</f>
        <v/>
      </c>
      <c r="AJ46" s="28">
        <f>IF($B46="","",IFERROR(INDEX('Regras por canal'!$J$5:$J$9,MATCH($B46,'Regras por canal'!$A$5:$A$9,0)),""))</f>
        <v/>
      </c>
      <c r="AK46" s="28">
        <f>IF($B46="","",IFERROR(INDEX('Regras por canal'!$K$5:$K$9,MATCH($B46,'Regras por canal'!$A$5:$A$9,0)),""))</f>
        <v/>
      </c>
      <c r="AL46" s="28">
        <f>IF($B46="","",IFERROR(INDEX('Regras por canal'!$L$5:$L$9,MATCH($B46,'Regras por canal'!$A$5:$A$9,0)),""))</f>
        <v/>
      </c>
      <c r="AM46" s="28">
        <f>IF($B46="","",IFERROR(INDEX('Regras por canal'!$M$5:$M$9,MATCH($B46,'Regras por canal'!$A$5:$A$9,0)),""))</f>
        <v/>
      </c>
      <c r="AN46" s="28">
        <f>IF($B46="","",IFERROR(INDEX('Regras por canal'!$N$5:$N$9,MATCH($B46,'Regras por canal'!$A$5:$A$9,0)),""))</f>
        <v/>
      </c>
      <c r="AO46" s="28">
        <f>IF($A46="","",IFERROR(INDEX('Catálogo fonte'!$Q$5:$Q$104,MATCH($A46,'Catálogo fonte'!$A$5:$A$104,0)),""))</f>
        <v/>
      </c>
      <c r="AP46" s="28">
        <f>IF($B46="","",IFERROR(INDEX('Regras por canal'!$Q$5:$Q$9,MATCH($B46,'Regras por canal'!$A$5:$A$9,0)),""))</f>
        <v/>
      </c>
    </row>
    <row r="47" ht="38" customHeight="1">
      <c r="A47" s="28">
        <f>IF(OR(INDEX('Catálogo fonte'!$A$5:$A$104,INT((ROW()-5)/5)+1)="",INDEX('Regras por canal'!$A$5:$A$9,MOD(ROW()-5,5)+1)=""),"",INDEX('Catálogo fonte'!$A$5:$A$104,INT((ROW()-5)/5)+1))</f>
        <v/>
      </c>
      <c r="B47" s="27">
        <f>IF($A47="","",INDEX('Regras por canal'!$A$5:$A$9,MOD(ROW()-5,5)+1))</f>
        <v/>
      </c>
      <c r="C47" s="21" t="inlineStr">
        <is>
          <t>Sim</t>
        </is>
      </c>
      <c r="D47" s="32" t="n"/>
      <c r="E47" s="32" t="n"/>
      <c r="F47" s="53" t="n"/>
      <c r="G47" s="27">
        <f>IF(OR($A47="",$B47=""),"",IF($D47&lt;&gt;"",$D47,IFERROR(INDEX('Catálogo fonte'!$B$5:$B$104,MATCH($A47,'Catálogo fonte'!$A$5:$A$104,0)),"")))</f>
        <v/>
      </c>
      <c r="H47" s="27">
        <f>IF(OR($A47="",$B47=""),"",IF($E47&lt;&gt;"",$E47,IFERROR(INDEX('Catálogo fonte'!$C$5:$C$104,MATCH($A47,'Catálogo fonte'!$A$5:$A$104,0)),"")))</f>
        <v/>
      </c>
      <c r="I47" s="27">
        <f>IF(OR($A47="",$B47=""),"",IFERROR(INDEX('Catálogo fonte'!$E$5:$E$104,MATCH($A47,'Catálogo fonte'!$A$5:$A$104,0)),""))</f>
        <v/>
      </c>
      <c r="J47" s="28">
        <f>IF(OR($A47="",$B47=""),"",IFERROR(INDEX('Catálogo fonte'!$D$5:$D$104,MATCH($A47,'Catálogo fonte'!$A$5:$A$104,0)),""))</f>
        <v/>
      </c>
      <c r="K47" s="54">
        <f>IF(OR($A47="",$B47=""),"",IF($F47&lt;&gt;"",$F47,IFERROR(INDEX('Catálogo fonte'!$F$5:$F$104,MATCH($A47,'Catálogo fonte'!$A$5:$A$104,0)),"")))</f>
        <v/>
      </c>
      <c r="L47" s="35">
        <f>IF(OR($A47="",$B47=""),"",IFERROR(INDEX('Catálogo fonte'!$G$5:$G$104,MATCH($A47,'Catálogo fonte'!$A$5:$A$104,0)),""))</f>
        <v/>
      </c>
      <c r="M47" s="28">
        <f>IF(OR($A47="",$B47=""),"",IFERROR(INDEX('Catálogo fonte'!$H$5:$H$104,MATCH($A47,'Catálogo fonte'!$A$5:$A$104,0)),""))</f>
        <v/>
      </c>
      <c r="N47" s="28">
        <f>IF(OR($A47="",$B47=""),"",IFERROR(INDEX('Catálogo fonte'!$I$5:$I$104,MATCH($A47,'Catálogo fonte'!$A$5:$A$104,0)),""))</f>
        <v/>
      </c>
      <c r="O47" s="55">
        <f>IF(OR($A47="",$B47=""),"",IFERROR(INDEX('Catálogo fonte'!$J$5:$J$104,MATCH($A47,'Catálogo fonte'!$A$5:$A$104,0)),""))</f>
        <v/>
      </c>
      <c r="P47" s="56">
        <f>IF(OR($A47="",$B47=""),"",IFERROR(INDEX('Catálogo fonte'!$K$5:$K$104,MATCH($A47,'Catálogo fonte'!$A$5:$A$104,0)),""))</f>
        <v/>
      </c>
      <c r="Q47" s="56">
        <f>IF(OR($A47="",$B47=""),"",IFERROR(INDEX('Catálogo fonte'!$L$5:$L$104,MATCH($A47,'Catálogo fonte'!$A$5:$A$104,0)),""))</f>
        <v/>
      </c>
      <c r="R47" s="56">
        <f>IF(OR($A47="",$B47=""),"",IFERROR(INDEX('Catálogo fonte'!$M$5:$M$104,MATCH($A47,'Catálogo fonte'!$A$5:$A$104,0)),""))</f>
        <v/>
      </c>
      <c r="S47" s="28">
        <f>IF(OR($A47="",$B47=""),"",IFERROR(INDEX('Catálogo fonte'!$N$5:$N$104,MATCH($A47,'Catálogo fonte'!$A$5:$A$104,0)),""))</f>
        <v/>
      </c>
      <c r="T47" s="28">
        <f>IF(OR($A47="",$B47=""),"",IFERROR(INDEX('Catálogo fonte'!$O$5:$O$104,MATCH($A47,'Catálogo fonte'!$A$5:$A$104,0)),""))</f>
        <v/>
      </c>
      <c r="U47" s="28">
        <f>IF(OR($A47="",$B47=""),"",IFERROR(INDEX('Catálogo fonte'!$P$5:$P$104,MATCH($A47,'Catálogo fonte'!$A$5:$A$104,0)),""))</f>
        <v/>
      </c>
      <c r="V47" s="28">
        <f>IF(OR($A47="",$B47=""),"",--($S47&lt;&gt;"")+--($T47&lt;&gt;"")+--($U47&lt;&gt;""))</f>
        <v/>
      </c>
      <c r="W47" s="27">
        <f>IF(OR($A47="",$B47="",$C47&lt;&gt;"Sim"),"",_xlfn.TEXTJOIN(" | ",TRUE,IF($AP47&lt;&gt;"Regra válida","Regra do canal inválida",""),IF(COUNTIF('Catálogo fonte'!$A$5:$A$104,$A47)&gt;1,"SKU duplicado",""),IF($AO47&lt;&gt;"Sim","Produto inativo",""),IF($AB47&lt;&gt;"Sim","Canal inativo",""),IF($G47="","Título ausente",""),IF(AND($G47&lt;&gt;"",$AL47&lt;&gt;"",LEN($G47)&gt;$AL47),"Título excede o limite",""),IF(AND($AC47="Sim",$H47=""),"Categoria ausente",""),IF(AND($AK47&gt;0,LEN($I47)&lt;$AK47),"Descrição abaixo do mínimo",""),IF(AND($AE47="Sim",$J47=""),"Marca ausente",""),IF(OR($K47="",NOT(ISNUMBER($K47)),$K47&lt;=0),"Preço inválido",""),IF(AND(ISNUMBER($K47),$AM47&lt;&gt;"",$K47&lt;$AM47),"Preço abaixo do mínimo",""),IF(AND(ISNUMBER($K47),$AN47&lt;&gt;"",$K47&gt;$AN47),"Preço acima do máximo",""),IF(AND($AD47="Sim",$L47=""),"GTIN ausente",""),IF(AND($L47&lt;&gt;"",NOT(IFERROR(AND(LEN($L47)=13,ISNUMBER(VALUE($L47))),FALSE))),"GTIN inválido",""),IF(AND($AF47="Sim",$M47=""),"Cor ausente",""),IF(AND($AG47="Sim",$N47=""),"Tamanho/modelo ausente",""),IF(AND($AH47="Sim",OR(NOT(ISNUMBER($O47)),$O47&lt;=0)),"Peso ausente ou inválido",""),IF(AND($AI47="Sim",OR(NOT(ISNUMBER($P47)),$P47&lt;=0,NOT(ISNUMBER($Q47)),$Q47&lt;=0,NOT(ISNUMBER($R47)),$R47&lt;=0)),"Dimensões ausentes ou inválidas",""),IF($V47&lt;$AJ47,"Mídias abaixo do mínimo","")))</f>
        <v/>
      </c>
      <c r="X47" s="28">
        <f>IF(OR($A47="",$B47=""),"",IF($C47&lt;&gt;"Sim","Não selecionado",IF($W47="","Pronto para publicar","Bloqueado")))</f>
        <v/>
      </c>
      <c r="Y47" s="21" t="inlineStr">
        <is>
          <t>Não definida</t>
        </is>
      </c>
      <c r="Z47" s="27">
        <f>IF(OR($A47="",$B47=""),"",IF($C47&lt;&gt;"Sim","Fora do feed",IF($X47="Bloqueado","Bloqueado",IF($Y47="Publicar","Liberado para feed",IF($Y47="Manter rascunho","Mantido em rascunho","Aguardando decisão")))))</f>
        <v/>
      </c>
      <c r="AA47" s="27">
        <f>IF(OR($A47="",$B47=""),"",$A47&amp;"|"&amp;$B47)</f>
        <v/>
      </c>
      <c r="AB47" s="28">
        <f>IF($B47="","",IFERROR(INDEX('Regras por canal'!$B$5:$B$9,MATCH($B47,'Regras por canal'!$A$5:$A$9,0)),""))</f>
        <v/>
      </c>
      <c r="AC47" s="28">
        <f>IF($B47="","",IFERROR(INDEX('Regras por canal'!$C$5:$C$9,MATCH($B47,'Regras por canal'!$A$5:$A$9,0)),""))</f>
        <v/>
      </c>
      <c r="AD47" s="28">
        <f>IF($B47="","",IFERROR(INDEX('Regras por canal'!$D$5:$D$9,MATCH($B47,'Regras por canal'!$A$5:$A$9,0)),""))</f>
        <v/>
      </c>
      <c r="AE47" s="28">
        <f>IF($B47="","",IFERROR(INDEX('Regras por canal'!$E$5:$E$9,MATCH($B47,'Regras por canal'!$A$5:$A$9,0)),""))</f>
        <v/>
      </c>
      <c r="AF47" s="28">
        <f>IF($B47="","",IFERROR(INDEX('Regras por canal'!$F$5:$F$9,MATCH($B47,'Regras por canal'!$A$5:$A$9,0)),""))</f>
        <v/>
      </c>
      <c r="AG47" s="28">
        <f>IF($B47="","",IFERROR(INDEX('Regras por canal'!$G$5:$G$9,MATCH($B47,'Regras por canal'!$A$5:$A$9,0)),""))</f>
        <v/>
      </c>
      <c r="AH47" s="28">
        <f>IF($B47="","",IFERROR(INDEX('Regras por canal'!$H$5:$H$9,MATCH($B47,'Regras por canal'!$A$5:$A$9,0)),""))</f>
        <v/>
      </c>
      <c r="AI47" s="28">
        <f>IF($B47="","",IFERROR(INDEX('Regras por canal'!$I$5:$I$9,MATCH($B47,'Regras por canal'!$A$5:$A$9,0)),""))</f>
        <v/>
      </c>
      <c r="AJ47" s="28">
        <f>IF($B47="","",IFERROR(INDEX('Regras por canal'!$J$5:$J$9,MATCH($B47,'Regras por canal'!$A$5:$A$9,0)),""))</f>
        <v/>
      </c>
      <c r="AK47" s="28">
        <f>IF($B47="","",IFERROR(INDEX('Regras por canal'!$K$5:$K$9,MATCH($B47,'Regras por canal'!$A$5:$A$9,0)),""))</f>
        <v/>
      </c>
      <c r="AL47" s="28">
        <f>IF($B47="","",IFERROR(INDEX('Regras por canal'!$L$5:$L$9,MATCH($B47,'Regras por canal'!$A$5:$A$9,0)),""))</f>
        <v/>
      </c>
      <c r="AM47" s="28">
        <f>IF($B47="","",IFERROR(INDEX('Regras por canal'!$M$5:$M$9,MATCH($B47,'Regras por canal'!$A$5:$A$9,0)),""))</f>
        <v/>
      </c>
      <c r="AN47" s="28">
        <f>IF($B47="","",IFERROR(INDEX('Regras por canal'!$N$5:$N$9,MATCH($B47,'Regras por canal'!$A$5:$A$9,0)),""))</f>
        <v/>
      </c>
      <c r="AO47" s="28">
        <f>IF($A47="","",IFERROR(INDEX('Catálogo fonte'!$Q$5:$Q$104,MATCH($A47,'Catálogo fonte'!$A$5:$A$104,0)),""))</f>
        <v/>
      </c>
      <c r="AP47" s="28">
        <f>IF($B47="","",IFERROR(INDEX('Regras por canal'!$Q$5:$Q$9,MATCH($B47,'Regras por canal'!$A$5:$A$9,0)),""))</f>
        <v/>
      </c>
    </row>
    <row r="48" ht="38" customHeight="1">
      <c r="A48" s="28">
        <f>IF(OR(INDEX('Catálogo fonte'!$A$5:$A$104,INT((ROW()-5)/5)+1)="",INDEX('Regras por canal'!$A$5:$A$9,MOD(ROW()-5,5)+1)=""),"",INDEX('Catálogo fonte'!$A$5:$A$104,INT((ROW()-5)/5)+1))</f>
        <v/>
      </c>
      <c r="B48" s="27">
        <f>IF($A48="","",INDEX('Regras por canal'!$A$5:$A$9,MOD(ROW()-5,5)+1))</f>
        <v/>
      </c>
      <c r="C48" s="21" t="n"/>
      <c r="D48" s="32" t="n"/>
      <c r="E48" s="32" t="n"/>
      <c r="F48" s="53" t="n"/>
      <c r="G48" s="27">
        <f>IF(OR($A48="",$B48=""),"",IF($D48&lt;&gt;"",$D48,IFERROR(INDEX('Catálogo fonte'!$B$5:$B$104,MATCH($A48,'Catálogo fonte'!$A$5:$A$104,0)),"")))</f>
        <v/>
      </c>
      <c r="H48" s="27">
        <f>IF(OR($A48="",$B48=""),"",IF($E48&lt;&gt;"",$E48,IFERROR(INDEX('Catálogo fonte'!$C$5:$C$104,MATCH($A48,'Catálogo fonte'!$A$5:$A$104,0)),"")))</f>
        <v/>
      </c>
      <c r="I48" s="27">
        <f>IF(OR($A48="",$B48=""),"",IFERROR(INDEX('Catálogo fonte'!$E$5:$E$104,MATCH($A48,'Catálogo fonte'!$A$5:$A$104,0)),""))</f>
        <v/>
      </c>
      <c r="J48" s="28">
        <f>IF(OR($A48="",$B48=""),"",IFERROR(INDEX('Catálogo fonte'!$D$5:$D$104,MATCH($A48,'Catálogo fonte'!$A$5:$A$104,0)),""))</f>
        <v/>
      </c>
      <c r="K48" s="54">
        <f>IF(OR($A48="",$B48=""),"",IF($F48&lt;&gt;"",$F48,IFERROR(INDEX('Catálogo fonte'!$F$5:$F$104,MATCH($A48,'Catálogo fonte'!$A$5:$A$104,0)),"")))</f>
        <v/>
      </c>
      <c r="L48" s="35">
        <f>IF(OR($A48="",$B48=""),"",IFERROR(INDEX('Catálogo fonte'!$G$5:$G$104,MATCH($A48,'Catálogo fonte'!$A$5:$A$104,0)),""))</f>
        <v/>
      </c>
      <c r="M48" s="28">
        <f>IF(OR($A48="",$B48=""),"",IFERROR(INDEX('Catálogo fonte'!$H$5:$H$104,MATCH($A48,'Catálogo fonte'!$A$5:$A$104,0)),""))</f>
        <v/>
      </c>
      <c r="N48" s="28">
        <f>IF(OR($A48="",$B48=""),"",IFERROR(INDEX('Catálogo fonte'!$I$5:$I$104,MATCH($A48,'Catálogo fonte'!$A$5:$A$104,0)),""))</f>
        <v/>
      </c>
      <c r="O48" s="55">
        <f>IF(OR($A48="",$B48=""),"",IFERROR(INDEX('Catálogo fonte'!$J$5:$J$104,MATCH($A48,'Catálogo fonte'!$A$5:$A$104,0)),""))</f>
        <v/>
      </c>
      <c r="P48" s="56">
        <f>IF(OR($A48="",$B48=""),"",IFERROR(INDEX('Catálogo fonte'!$K$5:$K$104,MATCH($A48,'Catálogo fonte'!$A$5:$A$104,0)),""))</f>
        <v/>
      </c>
      <c r="Q48" s="56">
        <f>IF(OR($A48="",$B48=""),"",IFERROR(INDEX('Catálogo fonte'!$L$5:$L$104,MATCH($A48,'Catálogo fonte'!$A$5:$A$104,0)),""))</f>
        <v/>
      </c>
      <c r="R48" s="56">
        <f>IF(OR($A48="",$B48=""),"",IFERROR(INDEX('Catálogo fonte'!$M$5:$M$104,MATCH($A48,'Catálogo fonte'!$A$5:$A$104,0)),""))</f>
        <v/>
      </c>
      <c r="S48" s="28">
        <f>IF(OR($A48="",$B48=""),"",IFERROR(INDEX('Catálogo fonte'!$N$5:$N$104,MATCH($A48,'Catálogo fonte'!$A$5:$A$104,0)),""))</f>
        <v/>
      </c>
      <c r="T48" s="28">
        <f>IF(OR($A48="",$B48=""),"",IFERROR(INDEX('Catálogo fonte'!$O$5:$O$104,MATCH($A48,'Catálogo fonte'!$A$5:$A$104,0)),""))</f>
        <v/>
      </c>
      <c r="U48" s="28">
        <f>IF(OR($A48="",$B48=""),"",IFERROR(INDEX('Catálogo fonte'!$P$5:$P$104,MATCH($A48,'Catálogo fonte'!$A$5:$A$104,0)),""))</f>
        <v/>
      </c>
      <c r="V48" s="28">
        <f>IF(OR($A48="",$B48=""),"",--($S48&lt;&gt;"")+--($T48&lt;&gt;"")+--($U48&lt;&gt;""))</f>
        <v/>
      </c>
      <c r="W48" s="27">
        <f>IF(OR($A48="",$B48="",$C48&lt;&gt;"Sim"),"",_xlfn.TEXTJOIN(" | ",TRUE,IF($AP48&lt;&gt;"Regra válida","Regra do canal inválida",""),IF(COUNTIF('Catálogo fonte'!$A$5:$A$104,$A48)&gt;1,"SKU duplicado",""),IF($AO48&lt;&gt;"Sim","Produto inativo",""),IF($AB48&lt;&gt;"Sim","Canal inativo",""),IF($G48="","Título ausente",""),IF(AND($G48&lt;&gt;"",$AL48&lt;&gt;"",LEN($G48)&gt;$AL48),"Título excede o limite",""),IF(AND($AC48="Sim",$H48=""),"Categoria ausente",""),IF(AND($AK48&gt;0,LEN($I48)&lt;$AK48),"Descrição abaixo do mínimo",""),IF(AND($AE48="Sim",$J48=""),"Marca ausente",""),IF(OR($K48="",NOT(ISNUMBER($K48)),$K48&lt;=0),"Preço inválido",""),IF(AND(ISNUMBER($K48),$AM48&lt;&gt;"",$K48&lt;$AM48),"Preço abaixo do mínimo",""),IF(AND(ISNUMBER($K48),$AN48&lt;&gt;"",$K48&gt;$AN48),"Preço acima do máximo",""),IF(AND($AD48="Sim",$L48=""),"GTIN ausente",""),IF(AND($L48&lt;&gt;"",NOT(IFERROR(AND(LEN($L48)=13,ISNUMBER(VALUE($L48))),FALSE))),"GTIN inválido",""),IF(AND($AF48="Sim",$M48=""),"Cor ausente",""),IF(AND($AG48="Sim",$N48=""),"Tamanho/modelo ausente",""),IF(AND($AH48="Sim",OR(NOT(ISNUMBER($O48)),$O48&lt;=0)),"Peso ausente ou inválido",""),IF(AND($AI48="Sim",OR(NOT(ISNUMBER($P48)),$P48&lt;=0,NOT(ISNUMBER($Q48)),$Q48&lt;=0,NOT(ISNUMBER($R48)),$R48&lt;=0)),"Dimensões ausentes ou inválidas",""),IF($V48&lt;$AJ48,"Mídias abaixo do mínimo","")))</f>
        <v/>
      </c>
      <c r="X48" s="28">
        <f>IF(OR($A48="",$B48=""),"",IF($C48&lt;&gt;"Sim","Não selecionado",IF($W48="","Pronto para publicar","Bloqueado")))</f>
        <v/>
      </c>
      <c r="Y48" s="21" t="n"/>
      <c r="Z48" s="27">
        <f>IF(OR($A48="",$B48=""),"",IF($C48&lt;&gt;"Sim","Fora do feed",IF($X48="Bloqueado","Bloqueado",IF($Y48="Publicar","Liberado para feed",IF($Y48="Manter rascunho","Mantido em rascunho","Aguardando decisão")))))</f>
        <v/>
      </c>
      <c r="AA48" s="27">
        <f>IF(OR($A48="",$B48=""),"",$A48&amp;"|"&amp;$B48)</f>
        <v/>
      </c>
      <c r="AB48" s="28">
        <f>IF($B48="","",IFERROR(INDEX('Regras por canal'!$B$5:$B$9,MATCH($B48,'Regras por canal'!$A$5:$A$9,0)),""))</f>
        <v/>
      </c>
      <c r="AC48" s="28">
        <f>IF($B48="","",IFERROR(INDEX('Regras por canal'!$C$5:$C$9,MATCH($B48,'Regras por canal'!$A$5:$A$9,0)),""))</f>
        <v/>
      </c>
      <c r="AD48" s="28">
        <f>IF($B48="","",IFERROR(INDEX('Regras por canal'!$D$5:$D$9,MATCH($B48,'Regras por canal'!$A$5:$A$9,0)),""))</f>
        <v/>
      </c>
      <c r="AE48" s="28">
        <f>IF($B48="","",IFERROR(INDEX('Regras por canal'!$E$5:$E$9,MATCH($B48,'Regras por canal'!$A$5:$A$9,0)),""))</f>
        <v/>
      </c>
      <c r="AF48" s="28">
        <f>IF($B48="","",IFERROR(INDEX('Regras por canal'!$F$5:$F$9,MATCH($B48,'Regras por canal'!$A$5:$A$9,0)),""))</f>
        <v/>
      </c>
      <c r="AG48" s="28">
        <f>IF($B48="","",IFERROR(INDEX('Regras por canal'!$G$5:$G$9,MATCH($B48,'Regras por canal'!$A$5:$A$9,0)),""))</f>
        <v/>
      </c>
      <c r="AH48" s="28">
        <f>IF($B48="","",IFERROR(INDEX('Regras por canal'!$H$5:$H$9,MATCH($B48,'Regras por canal'!$A$5:$A$9,0)),""))</f>
        <v/>
      </c>
      <c r="AI48" s="28">
        <f>IF($B48="","",IFERROR(INDEX('Regras por canal'!$I$5:$I$9,MATCH($B48,'Regras por canal'!$A$5:$A$9,0)),""))</f>
        <v/>
      </c>
      <c r="AJ48" s="28">
        <f>IF($B48="","",IFERROR(INDEX('Regras por canal'!$J$5:$J$9,MATCH($B48,'Regras por canal'!$A$5:$A$9,0)),""))</f>
        <v/>
      </c>
      <c r="AK48" s="28">
        <f>IF($B48="","",IFERROR(INDEX('Regras por canal'!$K$5:$K$9,MATCH($B48,'Regras por canal'!$A$5:$A$9,0)),""))</f>
        <v/>
      </c>
      <c r="AL48" s="28">
        <f>IF($B48="","",IFERROR(INDEX('Regras por canal'!$L$5:$L$9,MATCH($B48,'Regras por canal'!$A$5:$A$9,0)),""))</f>
        <v/>
      </c>
      <c r="AM48" s="28">
        <f>IF($B48="","",IFERROR(INDEX('Regras por canal'!$M$5:$M$9,MATCH($B48,'Regras por canal'!$A$5:$A$9,0)),""))</f>
        <v/>
      </c>
      <c r="AN48" s="28">
        <f>IF($B48="","",IFERROR(INDEX('Regras por canal'!$N$5:$N$9,MATCH($B48,'Regras por canal'!$A$5:$A$9,0)),""))</f>
        <v/>
      </c>
      <c r="AO48" s="28">
        <f>IF($A48="","",IFERROR(INDEX('Catálogo fonte'!$Q$5:$Q$104,MATCH($A48,'Catálogo fonte'!$A$5:$A$104,0)),""))</f>
        <v/>
      </c>
      <c r="AP48" s="28">
        <f>IF($B48="","",IFERROR(INDEX('Regras por canal'!$Q$5:$Q$9,MATCH($B48,'Regras por canal'!$A$5:$A$9,0)),""))</f>
        <v/>
      </c>
    </row>
    <row r="49" ht="38" customHeight="1">
      <c r="A49" s="28">
        <f>IF(OR(INDEX('Catálogo fonte'!$A$5:$A$104,INT((ROW()-5)/5)+1)="",INDEX('Regras por canal'!$A$5:$A$9,MOD(ROW()-5,5)+1)=""),"",INDEX('Catálogo fonte'!$A$5:$A$104,INT((ROW()-5)/5)+1))</f>
        <v/>
      </c>
      <c r="B49" s="27">
        <f>IF($A49="","",INDEX('Regras por canal'!$A$5:$A$9,MOD(ROW()-5,5)+1))</f>
        <v/>
      </c>
      <c r="C49" s="21" t="n"/>
      <c r="D49" s="32" t="n"/>
      <c r="E49" s="32" t="n"/>
      <c r="F49" s="53" t="n"/>
      <c r="G49" s="27">
        <f>IF(OR($A49="",$B49=""),"",IF($D49&lt;&gt;"",$D49,IFERROR(INDEX('Catálogo fonte'!$B$5:$B$104,MATCH($A49,'Catálogo fonte'!$A$5:$A$104,0)),"")))</f>
        <v/>
      </c>
      <c r="H49" s="27">
        <f>IF(OR($A49="",$B49=""),"",IF($E49&lt;&gt;"",$E49,IFERROR(INDEX('Catálogo fonte'!$C$5:$C$104,MATCH($A49,'Catálogo fonte'!$A$5:$A$104,0)),"")))</f>
        <v/>
      </c>
      <c r="I49" s="27">
        <f>IF(OR($A49="",$B49=""),"",IFERROR(INDEX('Catálogo fonte'!$E$5:$E$104,MATCH($A49,'Catálogo fonte'!$A$5:$A$104,0)),""))</f>
        <v/>
      </c>
      <c r="J49" s="28">
        <f>IF(OR($A49="",$B49=""),"",IFERROR(INDEX('Catálogo fonte'!$D$5:$D$104,MATCH($A49,'Catálogo fonte'!$A$5:$A$104,0)),""))</f>
        <v/>
      </c>
      <c r="K49" s="54">
        <f>IF(OR($A49="",$B49=""),"",IF($F49&lt;&gt;"",$F49,IFERROR(INDEX('Catálogo fonte'!$F$5:$F$104,MATCH($A49,'Catálogo fonte'!$A$5:$A$104,0)),"")))</f>
        <v/>
      </c>
      <c r="L49" s="35">
        <f>IF(OR($A49="",$B49=""),"",IFERROR(INDEX('Catálogo fonte'!$G$5:$G$104,MATCH($A49,'Catálogo fonte'!$A$5:$A$104,0)),""))</f>
        <v/>
      </c>
      <c r="M49" s="28">
        <f>IF(OR($A49="",$B49=""),"",IFERROR(INDEX('Catálogo fonte'!$H$5:$H$104,MATCH($A49,'Catálogo fonte'!$A$5:$A$104,0)),""))</f>
        <v/>
      </c>
      <c r="N49" s="28">
        <f>IF(OR($A49="",$B49=""),"",IFERROR(INDEX('Catálogo fonte'!$I$5:$I$104,MATCH($A49,'Catálogo fonte'!$A$5:$A$104,0)),""))</f>
        <v/>
      </c>
      <c r="O49" s="55">
        <f>IF(OR($A49="",$B49=""),"",IFERROR(INDEX('Catálogo fonte'!$J$5:$J$104,MATCH($A49,'Catálogo fonte'!$A$5:$A$104,0)),""))</f>
        <v/>
      </c>
      <c r="P49" s="56">
        <f>IF(OR($A49="",$B49=""),"",IFERROR(INDEX('Catálogo fonte'!$K$5:$K$104,MATCH($A49,'Catálogo fonte'!$A$5:$A$104,0)),""))</f>
        <v/>
      </c>
      <c r="Q49" s="56">
        <f>IF(OR($A49="",$B49=""),"",IFERROR(INDEX('Catálogo fonte'!$L$5:$L$104,MATCH($A49,'Catálogo fonte'!$A$5:$A$104,0)),""))</f>
        <v/>
      </c>
      <c r="R49" s="56">
        <f>IF(OR($A49="",$B49=""),"",IFERROR(INDEX('Catálogo fonte'!$M$5:$M$104,MATCH($A49,'Catálogo fonte'!$A$5:$A$104,0)),""))</f>
        <v/>
      </c>
      <c r="S49" s="28">
        <f>IF(OR($A49="",$B49=""),"",IFERROR(INDEX('Catálogo fonte'!$N$5:$N$104,MATCH($A49,'Catálogo fonte'!$A$5:$A$104,0)),""))</f>
        <v/>
      </c>
      <c r="T49" s="28">
        <f>IF(OR($A49="",$B49=""),"",IFERROR(INDEX('Catálogo fonte'!$O$5:$O$104,MATCH($A49,'Catálogo fonte'!$A$5:$A$104,0)),""))</f>
        <v/>
      </c>
      <c r="U49" s="28">
        <f>IF(OR($A49="",$B49=""),"",IFERROR(INDEX('Catálogo fonte'!$P$5:$P$104,MATCH($A49,'Catálogo fonte'!$A$5:$A$104,0)),""))</f>
        <v/>
      </c>
      <c r="V49" s="28">
        <f>IF(OR($A49="",$B49=""),"",--($S49&lt;&gt;"")+--($T49&lt;&gt;"")+--($U49&lt;&gt;""))</f>
        <v/>
      </c>
      <c r="W49" s="27">
        <f>IF(OR($A49="",$B49="",$C49&lt;&gt;"Sim"),"",_xlfn.TEXTJOIN(" | ",TRUE,IF($AP49&lt;&gt;"Regra válida","Regra do canal inválida",""),IF(COUNTIF('Catálogo fonte'!$A$5:$A$104,$A49)&gt;1,"SKU duplicado",""),IF($AO49&lt;&gt;"Sim","Produto inativo",""),IF($AB49&lt;&gt;"Sim","Canal inativo",""),IF($G49="","Título ausente",""),IF(AND($G49&lt;&gt;"",$AL49&lt;&gt;"",LEN($G49)&gt;$AL49),"Título excede o limite",""),IF(AND($AC49="Sim",$H49=""),"Categoria ausente",""),IF(AND($AK49&gt;0,LEN($I49)&lt;$AK49),"Descrição abaixo do mínimo",""),IF(AND($AE49="Sim",$J49=""),"Marca ausente",""),IF(OR($K49="",NOT(ISNUMBER($K49)),$K49&lt;=0),"Preço inválido",""),IF(AND(ISNUMBER($K49),$AM49&lt;&gt;"",$K49&lt;$AM49),"Preço abaixo do mínimo",""),IF(AND(ISNUMBER($K49),$AN49&lt;&gt;"",$K49&gt;$AN49),"Preço acima do máximo",""),IF(AND($AD49="Sim",$L49=""),"GTIN ausente",""),IF(AND($L49&lt;&gt;"",NOT(IFERROR(AND(LEN($L49)=13,ISNUMBER(VALUE($L49))),FALSE))),"GTIN inválido",""),IF(AND($AF49="Sim",$M49=""),"Cor ausente",""),IF(AND($AG49="Sim",$N49=""),"Tamanho/modelo ausente",""),IF(AND($AH49="Sim",OR(NOT(ISNUMBER($O49)),$O49&lt;=0)),"Peso ausente ou inválido",""),IF(AND($AI49="Sim",OR(NOT(ISNUMBER($P49)),$P49&lt;=0,NOT(ISNUMBER($Q49)),$Q49&lt;=0,NOT(ISNUMBER($R49)),$R49&lt;=0)),"Dimensões ausentes ou inválidas",""),IF($V49&lt;$AJ49,"Mídias abaixo do mínimo","")))</f>
        <v/>
      </c>
      <c r="X49" s="28">
        <f>IF(OR($A49="",$B49=""),"",IF($C49&lt;&gt;"Sim","Não selecionado",IF($W49="","Pronto para publicar","Bloqueado")))</f>
        <v/>
      </c>
      <c r="Y49" s="21" t="n"/>
      <c r="Z49" s="27">
        <f>IF(OR($A49="",$B49=""),"",IF($C49&lt;&gt;"Sim","Fora do feed",IF($X49="Bloqueado","Bloqueado",IF($Y49="Publicar","Liberado para feed",IF($Y49="Manter rascunho","Mantido em rascunho","Aguardando decisão")))))</f>
        <v/>
      </c>
      <c r="AA49" s="27">
        <f>IF(OR($A49="",$B49=""),"",$A49&amp;"|"&amp;$B49)</f>
        <v/>
      </c>
      <c r="AB49" s="28">
        <f>IF($B49="","",IFERROR(INDEX('Regras por canal'!$B$5:$B$9,MATCH($B49,'Regras por canal'!$A$5:$A$9,0)),""))</f>
        <v/>
      </c>
      <c r="AC49" s="28">
        <f>IF($B49="","",IFERROR(INDEX('Regras por canal'!$C$5:$C$9,MATCH($B49,'Regras por canal'!$A$5:$A$9,0)),""))</f>
        <v/>
      </c>
      <c r="AD49" s="28">
        <f>IF($B49="","",IFERROR(INDEX('Regras por canal'!$D$5:$D$9,MATCH($B49,'Regras por canal'!$A$5:$A$9,0)),""))</f>
        <v/>
      </c>
      <c r="AE49" s="28">
        <f>IF($B49="","",IFERROR(INDEX('Regras por canal'!$E$5:$E$9,MATCH($B49,'Regras por canal'!$A$5:$A$9,0)),""))</f>
        <v/>
      </c>
      <c r="AF49" s="28">
        <f>IF($B49="","",IFERROR(INDEX('Regras por canal'!$F$5:$F$9,MATCH($B49,'Regras por canal'!$A$5:$A$9,0)),""))</f>
        <v/>
      </c>
      <c r="AG49" s="28">
        <f>IF($B49="","",IFERROR(INDEX('Regras por canal'!$G$5:$G$9,MATCH($B49,'Regras por canal'!$A$5:$A$9,0)),""))</f>
        <v/>
      </c>
      <c r="AH49" s="28">
        <f>IF($B49="","",IFERROR(INDEX('Regras por canal'!$H$5:$H$9,MATCH($B49,'Regras por canal'!$A$5:$A$9,0)),""))</f>
        <v/>
      </c>
      <c r="AI49" s="28">
        <f>IF($B49="","",IFERROR(INDEX('Regras por canal'!$I$5:$I$9,MATCH($B49,'Regras por canal'!$A$5:$A$9,0)),""))</f>
        <v/>
      </c>
      <c r="AJ49" s="28">
        <f>IF($B49="","",IFERROR(INDEX('Regras por canal'!$J$5:$J$9,MATCH($B49,'Regras por canal'!$A$5:$A$9,0)),""))</f>
        <v/>
      </c>
      <c r="AK49" s="28">
        <f>IF($B49="","",IFERROR(INDEX('Regras por canal'!$K$5:$K$9,MATCH($B49,'Regras por canal'!$A$5:$A$9,0)),""))</f>
        <v/>
      </c>
      <c r="AL49" s="28">
        <f>IF($B49="","",IFERROR(INDEX('Regras por canal'!$L$5:$L$9,MATCH($B49,'Regras por canal'!$A$5:$A$9,0)),""))</f>
        <v/>
      </c>
      <c r="AM49" s="28">
        <f>IF($B49="","",IFERROR(INDEX('Regras por canal'!$M$5:$M$9,MATCH($B49,'Regras por canal'!$A$5:$A$9,0)),""))</f>
        <v/>
      </c>
      <c r="AN49" s="28">
        <f>IF($B49="","",IFERROR(INDEX('Regras por canal'!$N$5:$N$9,MATCH($B49,'Regras por canal'!$A$5:$A$9,0)),""))</f>
        <v/>
      </c>
      <c r="AO49" s="28">
        <f>IF($A49="","",IFERROR(INDEX('Catálogo fonte'!$Q$5:$Q$104,MATCH($A49,'Catálogo fonte'!$A$5:$A$104,0)),""))</f>
        <v/>
      </c>
      <c r="AP49" s="28">
        <f>IF($B49="","",IFERROR(INDEX('Regras por canal'!$Q$5:$Q$9,MATCH($B49,'Regras por canal'!$A$5:$A$9,0)),""))</f>
        <v/>
      </c>
    </row>
    <row r="50" ht="38" customHeight="1">
      <c r="A50" s="28">
        <f>IF(OR(INDEX('Catálogo fonte'!$A$5:$A$104,INT((ROW()-5)/5)+1)="",INDEX('Regras por canal'!$A$5:$A$9,MOD(ROW()-5,5)+1)=""),"",INDEX('Catálogo fonte'!$A$5:$A$104,INT((ROW()-5)/5)+1))</f>
        <v/>
      </c>
      <c r="B50" s="27">
        <f>IF($A50="","",INDEX('Regras por canal'!$A$5:$A$9,MOD(ROW()-5,5)+1))</f>
        <v/>
      </c>
      <c r="C50" s="21" t="inlineStr">
        <is>
          <t>Sim</t>
        </is>
      </c>
      <c r="D50" s="32" t="n"/>
      <c r="E50" s="32" t="n"/>
      <c r="F50" s="53" t="n"/>
      <c r="G50" s="27">
        <f>IF(OR($A50="",$B50=""),"",IF($D50&lt;&gt;"",$D50,IFERROR(INDEX('Catálogo fonte'!$B$5:$B$104,MATCH($A50,'Catálogo fonte'!$A$5:$A$104,0)),"")))</f>
        <v/>
      </c>
      <c r="H50" s="27">
        <f>IF(OR($A50="",$B50=""),"",IF($E50&lt;&gt;"",$E50,IFERROR(INDEX('Catálogo fonte'!$C$5:$C$104,MATCH($A50,'Catálogo fonte'!$A$5:$A$104,0)),"")))</f>
        <v/>
      </c>
      <c r="I50" s="27">
        <f>IF(OR($A50="",$B50=""),"",IFERROR(INDEX('Catálogo fonte'!$E$5:$E$104,MATCH($A50,'Catálogo fonte'!$A$5:$A$104,0)),""))</f>
        <v/>
      </c>
      <c r="J50" s="28">
        <f>IF(OR($A50="",$B50=""),"",IFERROR(INDEX('Catálogo fonte'!$D$5:$D$104,MATCH($A50,'Catálogo fonte'!$A$5:$A$104,0)),""))</f>
        <v/>
      </c>
      <c r="K50" s="54">
        <f>IF(OR($A50="",$B50=""),"",IF($F50&lt;&gt;"",$F50,IFERROR(INDEX('Catálogo fonte'!$F$5:$F$104,MATCH($A50,'Catálogo fonte'!$A$5:$A$104,0)),"")))</f>
        <v/>
      </c>
      <c r="L50" s="35">
        <f>IF(OR($A50="",$B50=""),"",IFERROR(INDEX('Catálogo fonte'!$G$5:$G$104,MATCH($A50,'Catálogo fonte'!$A$5:$A$104,0)),""))</f>
        <v/>
      </c>
      <c r="M50" s="28">
        <f>IF(OR($A50="",$B50=""),"",IFERROR(INDEX('Catálogo fonte'!$H$5:$H$104,MATCH($A50,'Catálogo fonte'!$A$5:$A$104,0)),""))</f>
        <v/>
      </c>
      <c r="N50" s="28">
        <f>IF(OR($A50="",$B50=""),"",IFERROR(INDEX('Catálogo fonte'!$I$5:$I$104,MATCH($A50,'Catálogo fonte'!$A$5:$A$104,0)),""))</f>
        <v/>
      </c>
      <c r="O50" s="55">
        <f>IF(OR($A50="",$B50=""),"",IFERROR(INDEX('Catálogo fonte'!$J$5:$J$104,MATCH($A50,'Catálogo fonte'!$A$5:$A$104,0)),""))</f>
        <v/>
      </c>
      <c r="P50" s="56">
        <f>IF(OR($A50="",$B50=""),"",IFERROR(INDEX('Catálogo fonte'!$K$5:$K$104,MATCH($A50,'Catálogo fonte'!$A$5:$A$104,0)),""))</f>
        <v/>
      </c>
      <c r="Q50" s="56">
        <f>IF(OR($A50="",$B50=""),"",IFERROR(INDEX('Catálogo fonte'!$L$5:$L$104,MATCH($A50,'Catálogo fonte'!$A$5:$A$104,0)),""))</f>
        <v/>
      </c>
      <c r="R50" s="56">
        <f>IF(OR($A50="",$B50=""),"",IFERROR(INDEX('Catálogo fonte'!$M$5:$M$104,MATCH($A50,'Catálogo fonte'!$A$5:$A$104,0)),""))</f>
        <v/>
      </c>
      <c r="S50" s="28">
        <f>IF(OR($A50="",$B50=""),"",IFERROR(INDEX('Catálogo fonte'!$N$5:$N$104,MATCH($A50,'Catálogo fonte'!$A$5:$A$104,0)),""))</f>
        <v/>
      </c>
      <c r="T50" s="28">
        <f>IF(OR($A50="",$B50=""),"",IFERROR(INDEX('Catálogo fonte'!$O$5:$O$104,MATCH($A50,'Catálogo fonte'!$A$5:$A$104,0)),""))</f>
        <v/>
      </c>
      <c r="U50" s="28">
        <f>IF(OR($A50="",$B50=""),"",IFERROR(INDEX('Catálogo fonte'!$P$5:$P$104,MATCH($A50,'Catálogo fonte'!$A$5:$A$104,0)),""))</f>
        <v/>
      </c>
      <c r="V50" s="28">
        <f>IF(OR($A50="",$B50=""),"",--($S50&lt;&gt;"")+--($T50&lt;&gt;"")+--($U50&lt;&gt;""))</f>
        <v/>
      </c>
      <c r="W50" s="27">
        <f>IF(OR($A50="",$B50="",$C50&lt;&gt;"Sim"),"",_xlfn.TEXTJOIN(" | ",TRUE,IF($AP50&lt;&gt;"Regra válida","Regra do canal inválida",""),IF(COUNTIF('Catálogo fonte'!$A$5:$A$104,$A50)&gt;1,"SKU duplicado",""),IF($AO50&lt;&gt;"Sim","Produto inativo",""),IF($AB50&lt;&gt;"Sim","Canal inativo",""),IF($G50="","Título ausente",""),IF(AND($G50&lt;&gt;"",$AL50&lt;&gt;"",LEN($G50)&gt;$AL50),"Título excede o limite",""),IF(AND($AC50="Sim",$H50=""),"Categoria ausente",""),IF(AND($AK50&gt;0,LEN($I50)&lt;$AK50),"Descrição abaixo do mínimo",""),IF(AND($AE50="Sim",$J50=""),"Marca ausente",""),IF(OR($K50="",NOT(ISNUMBER($K50)),$K50&lt;=0),"Preço inválido",""),IF(AND(ISNUMBER($K50),$AM50&lt;&gt;"",$K50&lt;$AM50),"Preço abaixo do mínimo",""),IF(AND(ISNUMBER($K50),$AN50&lt;&gt;"",$K50&gt;$AN50),"Preço acima do máximo",""),IF(AND($AD50="Sim",$L50=""),"GTIN ausente",""),IF(AND($L50&lt;&gt;"",NOT(IFERROR(AND(LEN($L50)=13,ISNUMBER(VALUE($L50))),FALSE))),"GTIN inválido",""),IF(AND($AF50="Sim",$M50=""),"Cor ausente",""),IF(AND($AG50="Sim",$N50=""),"Tamanho/modelo ausente",""),IF(AND($AH50="Sim",OR(NOT(ISNUMBER($O50)),$O50&lt;=0)),"Peso ausente ou inválido",""),IF(AND($AI50="Sim",OR(NOT(ISNUMBER($P50)),$P50&lt;=0,NOT(ISNUMBER($Q50)),$Q50&lt;=0,NOT(ISNUMBER($R50)),$R50&lt;=0)),"Dimensões ausentes ou inválidas",""),IF($V50&lt;$AJ50,"Mídias abaixo do mínimo","")))</f>
        <v/>
      </c>
      <c r="X50" s="28">
        <f>IF(OR($A50="",$B50=""),"",IF($C50&lt;&gt;"Sim","Não selecionado",IF($W50="","Pronto para publicar","Bloqueado")))</f>
        <v/>
      </c>
      <c r="Y50" s="21" t="inlineStr">
        <is>
          <t>Não definida</t>
        </is>
      </c>
      <c r="Z50" s="27">
        <f>IF(OR($A50="",$B50=""),"",IF($C50&lt;&gt;"Sim","Fora do feed",IF($X50="Bloqueado","Bloqueado",IF($Y50="Publicar","Liberado para feed",IF($Y50="Manter rascunho","Mantido em rascunho","Aguardando decisão")))))</f>
        <v/>
      </c>
      <c r="AA50" s="27">
        <f>IF(OR($A50="",$B50=""),"",$A50&amp;"|"&amp;$B50)</f>
        <v/>
      </c>
      <c r="AB50" s="28">
        <f>IF($B50="","",IFERROR(INDEX('Regras por canal'!$B$5:$B$9,MATCH($B50,'Regras por canal'!$A$5:$A$9,0)),""))</f>
        <v/>
      </c>
      <c r="AC50" s="28">
        <f>IF($B50="","",IFERROR(INDEX('Regras por canal'!$C$5:$C$9,MATCH($B50,'Regras por canal'!$A$5:$A$9,0)),""))</f>
        <v/>
      </c>
      <c r="AD50" s="28">
        <f>IF($B50="","",IFERROR(INDEX('Regras por canal'!$D$5:$D$9,MATCH($B50,'Regras por canal'!$A$5:$A$9,0)),""))</f>
        <v/>
      </c>
      <c r="AE50" s="28">
        <f>IF($B50="","",IFERROR(INDEX('Regras por canal'!$E$5:$E$9,MATCH($B50,'Regras por canal'!$A$5:$A$9,0)),""))</f>
        <v/>
      </c>
      <c r="AF50" s="28">
        <f>IF($B50="","",IFERROR(INDEX('Regras por canal'!$F$5:$F$9,MATCH($B50,'Regras por canal'!$A$5:$A$9,0)),""))</f>
        <v/>
      </c>
      <c r="AG50" s="28">
        <f>IF($B50="","",IFERROR(INDEX('Regras por canal'!$G$5:$G$9,MATCH($B50,'Regras por canal'!$A$5:$A$9,0)),""))</f>
        <v/>
      </c>
      <c r="AH50" s="28">
        <f>IF($B50="","",IFERROR(INDEX('Regras por canal'!$H$5:$H$9,MATCH($B50,'Regras por canal'!$A$5:$A$9,0)),""))</f>
        <v/>
      </c>
      <c r="AI50" s="28">
        <f>IF($B50="","",IFERROR(INDEX('Regras por canal'!$I$5:$I$9,MATCH($B50,'Regras por canal'!$A$5:$A$9,0)),""))</f>
        <v/>
      </c>
      <c r="AJ50" s="28">
        <f>IF($B50="","",IFERROR(INDEX('Regras por canal'!$J$5:$J$9,MATCH($B50,'Regras por canal'!$A$5:$A$9,0)),""))</f>
        <v/>
      </c>
      <c r="AK50" s="28">
        <f>IF($B50="","",IFERROR(INDEX('Regras por canal'!$K$5:$K$9,MATCH($B50,'Regras por canal'!$A$5:$A$9,0)),""))</f>
        <v/>
      </c>
      <c r="AL50" s="28">
        <f>IF($B50="","",IFERROR(INDEX('Regras por canal'!$L$5:$L$9,MATCH($B50,'Regras por canal'!$A$5:$A$9,0)),""))</f>
        <v/>
      </c>
      <c r="AM50" s="28">
        <f>IF($B50="","",IFERROR(INDEX('Regras por canal'!$M$5:$M$9,MATCH($B50,'Regras por canal'!$A$5:$A$9,0)),""))</f>
        <v/>
      </c>
      <c r="AN50" s="28">
        <f>IF($B50="","",IFERROR(INDEX('Regras por canal'!$N$5:$N$9,MATCH($B50,'Regras por canal'!$A$5:$A$9,0)),""))</f>
        <v/>
      </c>
      <c r="AO50" s="28">
        <f>IF($A50="","",IFERROR(INDEX('Catálogo fonte'!$Q$5:$Q$104,MATCH($A50,'Catálogo fonte'!$A$5:$A$104,0)),""))</f>
        <v/>
      </c>
      <c r="AP50" s="28">
        <f>IF($B50="","",IFERROR(INDEX('Regras por canal'!$Q$5:$Q$9,MATCH($B50,'Regras por canal'!$A$5:$A$9,0)),""))</f>
        <v/>
      </c>
    </row>
    <row r="51" ht="38" customHeight="1">
      <c r="A51" s="28">
        <f>IF(OR(INDEX('Catálogo fonte'!$A$5:$A$104,INT((ROW()-5)/5)+1)="",INDEX('Regras por canal'!$A$5:$A$9,MOD(ROW()-5,5)+1)=""),"",INDEX('Catálogo fonte'!$A$5:$A$104,INT((ROW()-5)/5)+1))</f>
        <v/>
      </c>
      <c r="B51" s="27">
        <f>IF($A51="","",INDEX('Regras por canal'!$A$5:$A$9,MOD(ROW()-5,5)+1))</f>
        <v/>
      </c>
      <c r="C51" s="21" t="inlineStr">
        <is>
          <t>Sim</t>
        </is>
      </c>
      <c r="D51" s="32" t="n"/>
      <c r="E51" s="32" t="n"/>
      <c r="F51" s="53" t="n"/>
      <c r="G51" s="27">
        <f>IF(OR($A51="",$B51=""),"",IF($D51&lt;&gt;"",$D51,IFERROR(INDEX('Catálogo fonte'!$B$5:$B$104,MATCH($A51,'Catálogo fonte'!$A$5:$A$104,0)),"")))</f>
        <v/>
      </c>
      <c r="H51" s="27">
        <f>IF(OR($A51="",$B51=""),"",IF($E51&lt;&gt;"",$E51,IFERROR(INDEX('Catálogo fonte'!$C$5:$C$104,MATCH($A51,'Catálogo fonte'!$A$5:$A$104,0)),"")))</f>
        <v/>
      </c>
      <c r="I51" s="27">
        <f>IF(OR($A51="",$B51=""),"",IFERROR(INDEX('Catálogo fonte'!$E$5:$E$104,MATCH($A51,'Catálogo fonte'!$A$5:$A$104,0)),""))</f>
        <v/>
      </c>
      <c r="J51" s="28">
        <f>IF(OR($A51="",$B51=""),"",IFERROR(INDEX('Catálogo fonte'!$D$5:$D$104,MATCH($A51,'Catálogo fonte'!$A$5:$A$104,0)),""))</f>
        <v/>
      </c>
      <c r="K51" s="54">
        <f>IF(OR($A51="",$B51=""),"",IF($F51&lt;&gt;"",$F51,IFERROR(INDEX('Catálogo fonte'!$F$5:$F$104,MATCH($A51,'Catálogo fonte'!$A$5:$A$104,0)),"")))</f>
        <v/>
      </c>
      <c r="L51" s="35">
        <f>IF(OR($A51="",$B51=""),"",IFERROR(INDEX('Catálogo fonte'!$G$5:$G$104,MATCH($A51,'Catálogo fonte'!$A$5:$A$104,0)),""))</f>
        <v/>
      </c>
      <c r="M51" s="28">
        <f>IF(OR($A51="",$B51=""),"",IFERROR(INDEX('Catálogo fonte'!$H$5:$H$104,MATCH($A51,'Catálogo fonte'!$A$5:$A$104,0)),""))</f>
        <v/>
      </c>
      <c r="N51" s="28">
        <f>IF(OR($A51="",$B51=""),"",IFERROR(INDEX('Catálogo fonte'!$I$5:$I$104,MATCH($A51,'Catálogo fonte'!$A$5:$A$104,0)),""))</f>
        <v/>
      </c>
      <c r="O51" s="55">
        <f>IF(OR($A51="",$B51=""),"",IFERROR(INDEX('Catálogo fonte'!$J$5:$J$104,MATCH($A51,'Catálogo fonte'!$A$5:$A$104,0)),""))</f>
        <v/>
      </c>
      <c r="P51" s="56">
        <f>IF(OR($A51="",$B51=""),"",IFERROR(INDEX('Catálogo fonte'!$K$5:$K$104,MATCH($A51,'Catálogo fonte'!$A$5:$A$104,0)),""))</f>
        <v/>
      </c>
      <c r="Q51" s="56">
        <f>IF(OR($A51="",$B51=""),"",IFERROR(INDEX('Catálogo fonte'!$L$5:$L$104,MATCH($A51,'Catálogo fonte'!$A$5:$A$104,0)),""))</f>
        <v/>
      </c>
      <c r="R51" s="56">
        <f>IF(OR($A51="",$B51=""),"",IFERROR(INDEX('Catálogo fonte'!$M$5:$M$104,MATCH($A51,'Catálogo fonte'!$A$5:$A$104,0)),""))</f>
        <v/>
      </c>
      <c r="S51" s="28">
        <f>IF(OR($A51="",$B51=""),"",IFERROR(INDEX('Catálogo fonte'!$N$5:$N$104,MATCH($A51,'Catálogo fonte'!$A$5:$A$104,0)),""))</f>
        <v/>
      </c>
      <c r="T51" s="28">
        <f>IF(OR($A51="",$B51=""),"",IFERROR(INDEX('Catálogo fonte'!$O$5:$O$104,MATCH($A51,'Catálogo fonte'!$A$5:$A$104,0)),""))</f>
        <v/>
      </c>
      <c r="U51" s="28">
        <f>IF(OR($A51="",$B51=""),"",IFERROR(INDEX('Catálogo fonte'!$P$5:$P$104,MATCH($A51,'Catálogo fonte'!$A$5:$A$104,0)),""))</f>
        <v/>
      </c>
      <c r="V51" s="28">
        <f>IF(OR($A51="",$B51=""),"",--($S51&lt;&gt;"")+--($T51&lt;&gt;"")+--($U51&lt;&gt;""))</f>
        <v/>
      </c>
      <c r="W51" s="27">
        <f>IF(OR($A51="",$B51="",$C51&lt;&gt;"Sim"),"",_xlfn.TEXTJOIN(" | ",TRUE,IF($AP51&lt;&gt;"Regra válida","Regra do canal inválida",""),IF(COUNTIF('Catálogo fonte'!$A$5:$A$104,$A51)&gt;1,"SKU duplicado",""),IF($AO51&lt;&gt;"Sim","Produto inativo",""),IF($AB51&lt;&gt;"Sim","Canal inativo",""),IF($G51="","Título ausente",""),IF(AND($G51&lt;&gt;"",$AL51&lt;&gt;"",LEN($G51)&gt;$AL51),"Título excede o limite",""),IF(AND($AC51="Sim",$H51=""),"Categoria ausente",""),IF(AND($AK51&gt;0,LEN($I51)&lt;$AK51),"Descrição abaixo do mínimo",""),IF(AND($AE51="Sim",$J51=""),"Marca ausente",""),IF(OR($K51="",NOT(ISNUMBER($K51)),$K51&lt;=0),"Preço inválido",""),IF(AND(ISNUMBER($K51),$AM51&lt;&gt;"",$K51&lt;$AM51),"Preço abaixo do mínimo",""),IF(AND(ISNUMBER($K51),$AN51&lt;&gt;"",$K51&gt;$AN51),"Preço acima do máximo",""),IF(AND($AD51="Sim",$L51=""),"GTIN ausente",""),IF(AND($L51&lt;&gt;"",NOT(IFERROR(AND(LEN($L51)=13,ISNUMBER(VALUE($L51))),FALSE))),"GTIN inválido",""),IF(AND($AF51="Sim",$M51=""),"Cor ausente",""),IF(AND($AG51="Sim",$N51=""),"Tamanho/modelo ausente",""),IF(AND($AH51="Sim",OR(NOT(ISNUMBER($O51)),$O51&lt;=0)),"Peso ausente ou inválido",""),IF(AND($AI51="Sim",OR(NOT(ISNUMBER($P51)),$P51&lt;=0,NOT(ISNUMBER($Q51)),$Q51&lt;=0,NOT(ISNUMBER($R51)),$R51&lt;=0)),"Dimensões ausentes ou inválidas",""),IF($V51&lt;$AJ51,"Mídias abaixo do mínimo","")))</f>
        <v/>
      </c>
      <c r="X51" s="28">
        <f>IF(OR($A51="",$B51=""),"",IF($C51&lt;&gt;"Sim","Não selecionado",IF($W51="","Pronto para publicar","Bloqueado")))</f>
        <v/>
      </c>
      <c r="Y51" s="21" t="inlineStr">
        <is>
          <t>Não definida</t>
        </is>
      </c>
      <c r="Z51" s="27">
        <f>IF(OR($A51="",$B51=""),"",IF($C51&lt;&gt;"Sim","Fora do feed",IF($X51="Bloqueado","Bloqueado",IF($Y51="Publicar","Liberado para feed",IF($Y51="Manter rascunho","Mantido em rascunho","Aguardando decisão")))))</f>
        <v/>
      </c>
      <c r="AA51" s="27">
        <f>IF(OR($A51="",$B51=""),"",$A51&amp;"|"&amp;$B51)</f>
        <v/>
      </c>
      <c r="AB51" s="28">
        <f>IF($B51="","",IFERROR(INDEX('Regras por canal'!$B$5:$B$9,MATCH($B51,'Regras por canal'!$A$5:$A$9,0)),""))</f>
        <v/>
      </c>
      <c r="AC51" s="28">
        <f>IF($B51="","",IFERROR(INDEX('Regras por canal'!$C$5:$C$9,MATCH($B51,'Regras por canal'!$A$5:$A$9,0)),""))</f>
        <v/>
      </c>
      <c r="AD51" s="28">
        <f>IF($B51="","",IFERROR(INDEX('Regras por canal'!$D$5:$D$9,MATCH($B51,'Regras por canal'!$A$5:$A$9,0)),""))</f>
        <v/>
      </c>
      <c r="AE51" s="28">
        <f>IF($B51="","",IFERROR(INDEX('Regras por canal'!$E$5:$E$9,MATCH($B51,'Regras por canal'!$A$5:$A$9,0)),""))</f>
        <v/>
      </c>
      <c r="AF51" s="28">
        <f>IF($B51="","",IFERROR(INDEX('Regras por canal'!$F$5:$F$9,MATCH($B51,'Regras por canal'!$A$5:$A$9,0)),""))</f>
        <v/>
      </c>
      <c r="AG51" s="28">
        <f>IF($B51="","",IFERROR(INDEX('Regras por canal'!$G$5:$G$9,MATCH($B51,'Regras por canal'!$A$5:$A$9,0)),""))</f>
        <v/>
      </c>
      <c r="AH51" s="28">
        <f>IF($B51="","",IFERROR(INDEX('Regras por canal'!$H$5:$H$9,MATCH($B51,'Regras por canal'!$A$5:$A$9,0)),""))</f>
        <v/>
      </c>
      <c r="AI51" s="28">
        <f>IF($B51="","",IFERROR(INDEX('Regras por canal'!$I$5:$I$9,MATCH($B51,'Regras por canal'!$A$5:$A$9,0)),""))</f>
        <v/>
      </c>
      <c r="AJ51" s="28">
        <f>IF($B51="","",IFERROR(INDEX('Regras por canal'!$J$5:$J$9,MATCH($B51,'Regras por canal'!$A$5:$A$9,0)),""))</f>
        <v/>
      </c>
      <c r="AK51" s="28">
        <f>IF($B51="","",IFERROR(INDEX('Regras por canal'!$K$5:$K$9,MATCH($B51,'Regras por canal'!$A$5:$A$9,0)),""))</f>
        <v/>
      </c>
      <c r="AL51" s="28">
        <f>IF($B51="","",IFERROR(INDEX('Regras por canal'!$L$5:$L$9,MATCH($B51,'Regras por canal'!$A$5:$A$9,0)),""))</f>
        <v/>
      </c>
      <c r="AM51" s="28">
        <f>IF($B51="","",IFERROR(INDEX('Regras por canal'!$M$5:$M$9,MATCH($B51,'Regras por canal'!$A$5:$A$9,0)),""))</f>
        <v/>
      </c>
      <c r="AN51" s="28">
        <f>IF($B51="","",IFERROR(INDEX('Regras por canal'!$N$5:$N$9,MATCH($B51,'Regras por canal'!$A$5:$A$9,0)),""))</f>
        <v/>
      </c>
      <c r="AO51" s="28">
        <f>IF($A51="","",IFERROR(INDEX('Catálogo fonte'!$Q$5:$Q$104,MATCH($A51,'Catálogo fonte'!$A$5:$A$104,0)),""))</f>
        <v/>
      </c>
      <c r="AP51" s="28">
        <f>IF($B51="","",IFERROR(INDEX('Regras por canal'!$Q$5:$Q$9,MATCH($B51,'Regras por canal'!$A$5:$A$9,0)),""))</f>
        <v/>
      </c>
    </row>
    <row r="52" ht="38" customHeight="1">
      <c r="A52" s="28">
        <f>IF(OR(INDEX('Catálogo fonte'!$A$5:$A$104,INT((ROW()-5)/5)+1)="",INDEX('Regras por canal'!$A$5:$A$9,MOD(ROW()-5,5)+1)=""),"",INDEX('Catálogo fonte'!$A$5:$A$104,INT((ROW()-5)/5)+1))</f>
        <v/>
      </c>
      <c r="B52" s="27">
        <f>IF($A52="","",INDEX('Regras por canal'!$A$5:$A$9,MOD(ROW()-5,5)+1))</f>
        <v/>
      </c>
      <c r="C52" s="21" t="inlineStr">
        <is>
          <t>Sim</t>
        </is>
      </c>
      <c r="D52" s="32" t="inlineStr"/>
      <c r="E52" s="32" t="inlineStr"/>
      <c r="F52" s="53" t="n">
        <v>9.9</v>
      </c>
      <c r="G52" s="27">
        <f>IF(OR($A52="",$B52=""),"",IF($D52&lt;&gt;"",$D52,IFERROR(INDEX('Catálogo fonte'!$B$5:$B$104,MATCH($A52,'Catálogo fonte'!$A$5:$A$104,0)),"")))</f>
        <v/>
      </c>
      <c r="H52" s="27">
        <f>IF(OR($A52="",$B52=""),"",IF($E52&lt;&gt;"",$E52,IFERROR(INDEX('Catálogo fonte'!$C$5:$C$104,MATCH($A52,'Catálogo fonte'!$A$5:$A$104,0)),"")))</f>
        <v/>
      </c>
      <c r="I52" s="27">
        <f>IF(OR($A52="",$B52=""),"",IFERROR(INDEX('Catálogo fonte'!$E$5:$E$104,MATCH($A52,'Catálogo fonte'!$A$5:$A$104,0)),""))</f>
        <v/>
      </c>
      <c r="J52" s="28">
        <f>IF(OR($A52="",$B52=""),"",IFERROR(INDEX('Catálogo fonte'!$D$5:$D$104,MATCH($A52,'Catálogo fonte'!$A$5:$A$104,0)),""))</f>
        <v/>
      </c>
      <c r="K52" s="54">
        <f>IF(OR($A52="",$B52=""),"",IF($F52&lt;&gt;"",$F52,IFERROR(INDEX('Catálogo fonte'!$F$5:$F$104,MATCH($A52,'Catálogo fonte'!$A$5:$A$104,0)),"")))</f>
        <v/>
      </c>
      <c r="L52" s="35">
        <f>IF(OR($A52="",$B52=""),"",IFERROR(INDEX('Catálogo fonte'!$G$5:$G$104,MATCH($A52,'Catálogo fonte'!$A$5:$A$104,0)),""))</f>
        <v/>
      </c>
      <c r="M52" s="28">
        <f>IF(OR($A52="",$B52=""),"",IFERROR(INDEX('Catálogo fonte'!$H$5:$H$104,MATCH($A52,'Catálogo fonte'!$A$5:$A$104,0)),""))</f>
        <v/>
      </c>
      <c r="N52" s="28">
        <f>IF(OR($A52="",$B52=""),"",IFERROR(INDEX('Catálogo fonte'!$I$5:$I$104,MATCH($A52,'Catálogo fonte'!$A$5:$A$104,0)),""))</f>
        <v/>
      </c>
      <c r="O52" s="55">
        <f>IF(OR($A52="",$B52=""),"",IFERROR(INDEX('Catálogo fonte'!$J$5:$J$104,MATCH($A52,'Catálogo fonte'!$A$5:$A$104,0)),""))</f>
        <v/>
      </c>
      <c r="P52" s="56">
        <f>IF(OR($A52="",$B52=""),"",IFERROR(INDEX('Catálogo fonte'!$K$5:$K$104,MATCH($A52,'Catálogo fonte'!$A$5:$A$104,0)),""))</f>
        <v/>
      </c>
      <c r="Q52" s="56">
        <f>IF(OR($A52="",$B52=""),"",IFERROR(INDEX('Catálogo fonte'!$L$5:$L$104,MATCH($A52,'Catálogo fonte'!$A$5:$A$104,0)),""))</f>
        <v/>
      </c>
      <c r="R52" s="56">
        <f>IF(OR($A52="",$B52=""),"",IFERROR(INDEX('Catálogo fonte'!$M$5:$M$104,MATCH($A52,'Catálogo fonte'!$A$5:$A$104,0)),""))</f>
        <v/>
      </c>
      <c r="S52" s="28">
        <f>IF(OR($A52="",$B52=""),"",IFERROR(INDEX('Catálogo fonte'!$N$5:$N$104,MATCH($A52,'Catálogo fonte'!$A$5:$A$104,0)),""))</f>
        <v/>
      </c>
      <c r="T52" s="28">
        <f>IF(OR($A52="",$B52=""),"",IFERROR(INDEX('Catálogo fonte'!$O$5:$O$104,MATCH($A52,'Catálogo fonte'!$A$5:$A$104,0)),""))</f>
        <v/>
      </c>
      <c r="U52" s="28">
        <f>IF(OR($A52="",$B52=""),"",IFERROR(INDEX('Catálogo fonte'!$P$5:$P$104,MATCH($A52,'Catálogo fonte'!$A$5:$A$104,0)),""))</f>
        <v/>
      </c>
      <c r="V52" s="28">
        <f>IF(OR($A52="",$B52=""),"",--($S52&lt;&gt;"")+--($T52&lt;&gt;"")+--($U52&lt;&gt;""))</f>
        <v/>
      </c>
      <c r="W52" s="27">
        <f>IF(OR($A52="",$B52="",$C52&lt;&gt;"Sim"),"",_xlfn.TEXTJOIN(" | ",TRUE,IF($AP52&lt;&gt;"Regra válida","Regra do canal inválida",""),IF(COUNTIF('Catálogo fonte'!$A$5:$A$104,$A52)&gt;1,"SKU duplicado",""),IF($AO52&lt;&gt;"Sim","Produto inativo",""),IF($AB52&lt;&gt;"Sim","Canal inativo",""),IF($G52="","Título ausente",""),IF(AND($G52&lt;&gt;"",$AL52&lt;&gt;"",LEN($G52)&gt;$AL52),"Título excede o limite",""),IF(AND($AC52="Sim",$H52=""),"Categoria ausente",""),IF(AND($AK52&gt;0,LEN($I52)&lt;$AK52),"Descrição abaixo do mínimo",""),IF(AND($AE52="Sim",$J52=""),"Marca ausente",""),IF(OR($K52="",NOT(ISNUMBER($K52)),$K52&lt;=0),"Preço inválido",""),IF(AND(ISNUMBER($K52),$AM52&lt;&gt;"",$K52&lt;$AM52),"Preço abaixo do mínimo",""),IF(AND(ISNUMBER($K52),$AN52&lt;&gt;"",$K52&gt;$AN52),"Preço acima do máximo",""),IF(AND($AD52="Sim",$L52=""),"GTIN ausente",""),IF(AND($L52&lt;&gt;"",NOT(IFERROR(AND(LEN($L52)=13,ISNUMBER(VALUE($L52))),FALSE))),"GTIN inválido",""),IF(AND($AF52="Sim",$M52=""),"Cor ausente",""),IF(AND($AG52="Sim",$N52=""),"Tamanho/modelo ausente",""),IF(AND($AH52="Sim",OR(NOT(ISNUMBER($O52)),$O52&lt;=0)),"Peso ausente ou inválido",""),IF(AND($AI52="Sim",OR(NOT(ISNUMBER($P52)),$P52&lt;=0,NOT(ISNUMBER($Q52)),$Q52&lt;=0,NOT(ISNUMBER($R52)),$R52&lt;=0)),"Dimensões ausentes ou inválidas",""),IF($V52&lt;$AJ52,"Mídias abaixo do mínimo","")))</f>
        <v/>
      </c>
      <c r="X52" s="28">
        <f>IF(OR($A52="",$B52=""),"",IF($C52&lt;&gt;"Sim","Não selecionado",IF($W52="","Pronto para publicar","Bloqueado")))</f>
        <v/>
      </c>
      <c r="Y52" s="21" t="inlineStr">
        <is>
          <t>Publicar</t>
        </is>
      </c>
      <c r="Z52" s="27">
        <f>IF(OR($A52="",$B52=""),"",IF($C52&lt;&gt;"Sim","Fora do feed",IF($X52="Bloqueado","Bloqueado",IF($Y52="Publicar","Liberado para feed",IF($Y52="Manter rascunho","Mantido em rascunho","Aguardando decisão")))))</f>
        <v/>
      </c>
      <c r="AA52" s="27">
        <f>IF(OR($A52="",$B52=""),"",$A52&amp;"|"&amp;$B52)</f>
        <v/>
      </c>
      <c r="AB52" s="28">
        <f>IF($B52="","",IFERROR(INDEX('Regras por canal'!$B$5:$B$9,MATCH($B52,'Regras por canal'!$A$5:$A$9,0)),""))</f>
        <v/>
      </c>
      <c r="AC52" s="28">
        <f>IF($B52="","",IFERROR(INDEX('Regras por canal'!$C$5:$C$9,MATCH($B52,'Regras por canal'!$A$5:$A$9,0)),""))</f>
        <v/>
      </c>
      <c r="AD52" s="28">
        <f>IF($B52="","",IFERROR(INDEX('Regras por canal'!$D$5:$D$9,MATCH($B52,'Regras por canal'!$A$5:$A$9,0)),""))</f>
        <v/>
      </c>
      <c r="AE52" s="28">
        <f>IF($B52="","",IFERROR(INDEX('Regras por canal'!$E$5:$E$9,MATCH($B52,'Regras por canal'!$A$5:$A$9,0)),""))</f>
        <v/>
      </c>
      <c r="AF52" s="28">
        <f>IF($B52="","",IFERROR(INDEX('Regras por canal'!$F$5:$F$9,MATCH($B52,'Regras por canal'!$A$5:$A$9,0)),""))</f>
        <v/>
      </c>
      <c r="AG52" s="28">
        <f>IF($B52="","",IFERROR(INDEX('Regras por canal'!$G$5:$G$9,MATCH($B52,'Regras por canal'!$A$5:$A$9,0)),""))</f>
        <v/>
      </c>
      <c r="AH52" s="28">
        <f>IF($B52="","",IFERROR(INDEX('Regras por canal'!$H$5:$H$9,MATCH($B52,'Regras por canal'!$A$5:$A$9,0)),""))</f>
        <v/>
      </c>
      <c r="AI52" s="28">
        <f>IF($B52="","",IFERROR(INDEX('Regras por canal'!$I$5:$I$9,MATCH($B52,'Regras por canal'!$A$5:$A$9,0)),""))</f>
        <v/>
      </c>
      <c r="AJ52" s="28">
        <f>IF($B52="","",IFERROR(INDEX('Regras por canal'!$J$5:$J$9,MATCH($B52,'Regras por canal'!$A$5:$A$9,0)),""))</f>
        <v/>
      </c>
      <c r="AK52" s="28">
        <f>IF($B52="","",IFERROR(INDEX('Regras por canal'!$K$5:$K$9,MATCH($B52,'Regras por canal'!$A$5:$A$9,0)),""))</f>
        <v/>
      </c>
      <c r="AL52" s="28">
        <f>IF($B52="","",IFERROR(INDEX('Regras por canal'!$L$5:$L$9,MATCH($B52,'Regras por canal'!$A$5:$A$9,0)),""))</f>
        <v/>
      </c>
      <c r="AM52" s="28">
        <f>IF($B52="","",IFERROR(INDEX('Regras por canal'!$M$5:$M$9,MATCH($B52,'Regras por canal'!$A$5:$A$9,0)),""))</f>
        <v/>
      </c>
      <c r="AN52" s="28">
        <f>IF($B52="","",IFERROR(INDEX('Regras por canal'!$N$5:$N$9,MATCH($B52,'Regras por canal'!$A$5:$A$9,0)),""))</f>
        <v/>
      </c>
      <c r="AO52" s="28">
        <f>IF($A52="","",IFERROR(INDEX('Catálogo fonte'!$Q$5:$Q$104,MATCH($A52,'Catálogo fonte'!$A$5:$A$104,0)),""))</f>
        <v/>
      </c>
      <c r="AP52" s="28">
        <f>IF($B52="","",IFERROR(INDEX('Regras por canal'!$Q$5:$Q$9,MATCH($B52,'Regras por canal'!$A$5:$A$9,0)),""))</f>
        <v/>
      </c>
    </row>
    <row r="53" ht="38" customHeight="1">
      <c r="A53" s="28">
        <f>IF(OR(INDEX('Catálogo fonte'!$A$5:$A$104,INT((ROW()-5)/5)+1)="",INDEX('Regras por canal'!$A$5:$A$9,MOD(ROW()-5,5)+1)=""),"",INDEX('Catálogo fonte'!$A$5:$A$104,INT((ROW()-5)/5)+1))</f>
        <v/>
      </c>
      <c r="B53" s="27">
        <f>IF($A53="","",INDEX('Regras por canal'!$A$5:$A$9,MOD(ROW()-5,5)+1))</f>
        <v/>
      </c>
      <c r="C53" s="21" t="n"/>
      <c r="D53" s="32" t="n"/>
      <c r="E53" s="32" t="n"/>
      <c r="F53" s="53" t="n"/>
      <c r="G53" s="27">
        <f>IF(OR($A53="",$B53=""),"",IF($D53&lt;&gt;"",$D53,IFERROR(INDEX('Catálogo fonte'!$B$5:$B$104,MATCH($A53,'Catálogo fonte'!$A$5:$A$104,0)),"")))</f>
        <v/>
      </c>
      <c r="H53" s="27">
        <f>IF(OR($A53="",$B53=""),"",IF($E53&lt;&gt;"",$E53,IFERROR(INDEX('Catálogo fonte'!$C$5:$C$104,MATCH($A53,'Catálogo fonte'!$A$5:$A$104,0)),"")))</f>
        <v/>
      </c>
      <c r="I53" s="27">
        <f>IF(OR($A53="",$B53=""),"",IFERROR(INDEX('Catálogo fonte'!$E$5:$E$104,MATCH($A53,'Catálogo fonte'!$A$5:$A$104,0)),""))</f>
        <v/>
      </c>
      <c r="J53" s="28">
        <f>IF(OR($A53="",$B53=""),"",IFERROR(INDEX('Catálogo fonte'!$D$5:$D$104,MATCH($A53,'Catálogo fonte'!$A$5:$A$104,0)),""))</f>
        <v/>
      </c>
      <c r="K53" s="54">
        <f>IF(OR($A53="",$B53=""),"",IF($F53&lt;&gt;"",$F53,IFERROR(INDEX('Catálogo fonte'!$F$5:$F$104,MATCH($A53,'Catálogo fonte'!$A$5:$A$104,0)),"")))</f>
        <v/>
      </c>
      <c r="L53" s="35">
        <f>IF(OR($A53="",$B53=""),"",IFERROR(INDEX('Catálogo fonte'!$G$5:$G$104,MATCH($A53,'Catálogo fonte'!$A$5:$A$104,0)),""))</f>
        <v/>
      </c>
      <c r="M53" s="28">
        <f>IF(OR($A53="",$B53=""),"",IFERROR(INDEX('Catálogo fonte'!$H$5:$H$104,MATCH($A53,'Catálogo fonte'!$A$5:$A$104,0)),""))</f>
        <v/>
      </c>
      <c r="N53" s="28">
        <f>IF(OR($A53="",$B53=""),"",IFERROR(INDEX('Catálogo fonte'!$I$5:$I$104,MATCH($A53,'Catálogo fonte'!$A$5:$A$104,0)),""))</f>
        <v/>
      </c>
      <c r="O53" s="55">
        <f>IF(OR($A53="",$B53=""),"",IFERROR(INDEX('Catálogo fonte'!$J$5:$J$104,MATCH($A53,'Catálogo fonte'!$A$5:$A$104,0)),""))</f>
        <v/>
      </c>
      <c r="P53" s="56">
        <f>IF(OR($A53="",$B53=""),"",IFERROR(INDEX('Catálogo fonte'!$K$5:$K$104,MATCH($A53,'Catálogo fonte'!$A$5:$A$104,0)),""))</f>
        <v/>
      </c>
      <c r="Q53" s="56">
        <f>IF(OR($A53="",$B53=""),"",IFERROR(INDEX('Catálogo fonte'!$L$5:$L$104,MATCH($A53,'Catálogo fonte'!$A$5:$A$104,0)),""))</f>
        <v/>
      </c>
      <c r="R53" s="56">
        <f>IF(OR($A53="",$B53=""),"",IFERROR(INDEX('Catálogo fonte'!$M$5:$M$104,MATCH($A53,'Catálogo fonte'!$A$5:$A$104,0)),""))</f>
        <v/>
      </c>
      <c r="S53" s="28">
        <f>IF(OR($A53="",$B53=""),"",IFERROR(INDEX('Catálogo fonte'!$N$5:$N$104,MATCH($A53,'Catálogo fonte'!$A$5:$A$104,0)),""))</f>
        <v/>
      </c>
      <c r="T53" s="28">
        <f>IF(OR($A53="",$B53=""),"",IFERROR(INDEX('Catálogo fonte'!$O$5:$O$104,MATCH($A53,'Catálogo fonte'!$A$5:$A$104,0)),""))</f>
        <v/>
      </c>
      <c r="U53" s="28">
        <f>IF(OR($A53="",$B53=""),"",IFERROR(INDEX('Catálogo fonte'!$P$5:$P$104,MATCH($A53,'Catálogo fonte'!$A$5:$A$104,0)),""))</f>
        <v/>
      </c>
      <c r="V53" s="28">
        <f>IF(OR($A53="",$B53=""),"",--($S53&lt;&gt;"")+--($T53&lt;&gt;"")+--($U53&lt;&gt;""))</f>
        <v/>
      </c>
      <c r="W53" s="27">
        <f>IF(OR($A53="",$B53="",$C53&lt;&gt;"Sim"),"",_xlfn.TEXTJOIN(" | ",TRUE,IF($AP53&lt;&gt;"Regra válida","Regra do canal inválida",""),IF(COUNTIF('Catálogo fonte'!$A$5:$A$104,$A53)&gt;1,"SKU duplicado",""),IF($AO53&lt;&gt;"Sim","Produto inativo",""),IF($AB53&lt;&gt;"Sim","Canal inativo",""),IF($G53="","Título ausente",""),IF(AND($G53&lt;&gt;"",$AL53&lt;&gt;"",LEN($G53)&gt;$AL53),"Título excede o limite",""),IF(AND($AC53="Sim",$H53=""),"Categoria ausente",""),IF(AND($AK53&gt;0,LEN($I53)&lt;$AK53),"Descrição abaixo do mínimo",""),IF(AND($AE53="Sim",$J53=""),"Marca ausente",""),IF(OR($K53="",NOT(ISNUMBER($K53)),$K53&lt;=0),"Preço inválido",""),IF(AND(ISNUMBER($K53),$AM53&lt;&gt;"",$K53&lt;$AM53),"Preço abaixo do mínimo",""),IF(AND(ISNUMBER($K53),$AN53&lt;&gt;"",$K53&gt;$AN53),"Preço acima do máximo",""),IF(AND($AD53="Sim",$L53=""),"GTIN ausente",""),IF(AND($L53&lt;&gt;"",NOT(IFERROR(AND(LEN($L53)=13,ISNUMBER(VALUE($L53))),FALSE))),"GTIN inválido",""),IF(AND($AF53="Sim",$M53=""),"Cor ausente",""),IF(AND($AG53="Sim",$N53=""),"Tamanho/modelo ausente",""),IF(AND($AH53="Sim",OR(NOT(ISNUMBER($O53)),$O53&lt;=0)),"Peso ausente ou inválido",""),IF(AND($AI53="Sim",OR(NOT(ISNUMBER($P53)),$P53&lt;=0,NOT(ISNUMBER($Q53)),$Q53&lt;=0,NOT(ISNUMBER($R53)),$R53&lt;=0)),"Dimensões ausentes ou inválidas",""),IF($V53&lt;$AJ53,"Mídias abaixo do mínimo","")))</f>
        <v/>
      </c>
      <c r="X53" s="28">
        <f>IF(OR($A53="",$B53=""),"",IF($C53&lt;&gt;"Sim","Não selecionado",IF($W53="","Pronto para publicar","Bloqueado")))</f>
        <v/>
      </c>
      <c r="Y53" s="21" t="n"/>
      <c r="Z53" s="27">
        <f>IF(OR($A53="",$B53=""),"",IF($C53&lt;&gt;"Sim","Fora do feed",IF($X53="Bloqueado","Bloqueado",IF($Y53="Publicar","Liberado para feed",IF($Y53="Manter rascunho","Mantido em rascunho","Aguardando decisão")))))</f>
        <v/>
      </c>
      <c r="AA53" s="27">
        <f>IF(OR($A53="",$B53=""),"",$A53&amp;"|"&amp;$B53)</f>
        <v/>
      </c>
      <c r="AB53" s="28">
        <f>IF($B53="","",IFERROR(INDEX('Regras por canal'!$B$5:$B$9,MATCH($B53,'Regras por canal'!$A$5:$A$9,0)),""))</f>
        <v/>
      </c>
      <c r="AC53" s="28">
        <f>IF($B53="","",IFERROR(INDEX('Regras por canal'!$C$5:$C$9,MATCH($B53,'Regras por canal'!$A$5:$A$9,0)),""))</f>
        <v/>
      </c>
      <c r="AD53" s="28">
        <f>IF($B53="","",IFERROR(INDEX('Regras por canal'!$D$5:$D$9,MATCH($B53,'Regras por canal'!$A$5:$A$9,0)),""))</f>
        <v/>
      </c>
      <c r="AE53" s="28">
        <f>IF($B53="","",IFERROR(INDEX('Regras por canal'!$E$5:$E$9,MATCH($B53,'Regras por canal'!$A$5:$A$9,0)),""))</f>
        <v/>
      </c>
      <c r="AF53" s="28">
        <f>IF($B53="","",IFERROR(INDEX('Regras por canal'!$F$5:$F$9,MATCH($B53,'Regras por canal'!$A$5:$A$9,0)),""))</f>
        <v/>
      </c>
      <c r="AG53" s="28">
        <f>IF($B53="","",IFERROR(INDEX('Regras por canal'!$G$5:$G$9,MATCH($B53,'Regras por canal'!$A$5:$A$9,0)),""))</f>
        <v/>
      </c>
      <c r="AH53" s="28">
        <f>IF($B53="","",IFERROR(INDEX('Regras por canal'!$H$5:$H$9,MATCH($B53,'Regras por canal'!$A$5:$A$9,0)),""))</f>
        <v/>
      </c>
      <c r="AI53" s="28">
        <f>IF($B53="","",IFERROR(INDEX('Regras por canal'!$I$5:$I$9,MATCH($B53,'Regras por canal'!$A$5:$A$9,0)),""))</f>
        <v/>
      </c>
      <c r="AJ53" s="28">
        <f>IF($B53="","",IFERROR(INDEX('Regras por canal'!$J$5:$J$9,MATCH($B53,'Regras por canal'!$A$5:$A$9,0)),""))</f>
        <v/>
      </c>
      <c r="AK53" s="28">
        <f>IF($B53="","",IFERROR(INDEX('Regras por canal'!$K$5:$K$9,MATCH($B53,'Regras por canal'!$A$5:$A$9,0)),""))</f>
        <v/>
      </c>
      <c r="AL53" s="28">
        <f>IF($B53="","",IFERROR(INDEX('Regras por canal'!$L$5:$L$9,MATCH($B53,'Regras por canal'!$A$5:$A$9,0)),""))</f>
        <v/>
      </c>
      <c r="AM53" s="28">
        <f>IF($B53="","",IFERROR(INDEX('Regras por canal'!$M$5:$M$9,MATCH($B53,'Regras por canal'!$A$5:$A$9,0)),""))</f>
        <v/>
      </c>
      <c r="AN53" s="28">
        <f>IF($B53="","",IFERROR(INDEX('Regras por canal'!$N$5:$N$9,MATCH($B53,'Regras por canal'!$A$5:$A$9,0)),""))</f>
        <v/>
      </c>
      <c r="AO53" s="28">
        <f>IF($A53="","",IFERROR(INDEX('Catálogo fonte'!$Q$5:$Q$104,MATCH($A53,'Catálogo fonte'!$A$5:$A$104,0)),""))</f>
        <v/>
      </c>
      <c r="AP53" s="28">
        <f>IF($B53="","",IFERROR(INDEX('Regras por canal'!$Q$5:$Q$9,MATCH($B53,'Regras por canal'!$A$5:$A$9,0)),""))</f>
        <v/>
      </c>
    </row>
    <row r="54" ht="38" customHeight="1">
      <c r="A54" s="28">
        <f>IF(OR(INDEX('Catálogo fonte'!$A$5:$A$104,INT((ROW()-5)/5)+1)="",INDEX('Regras por canal'!$A$5:$A$9,MOD(ROW()-5,5)+1)=""),"",INDEX('Catálogo fonte'!$A$5:$A$104,INT((ROW()-5)/5)+1))</f>
        <v/>
      </c>
      <c r="B54" s="27">
        <f>IF($A54="","",INDEX('Regras por canal'!$A$5:$A$9,MOD(ROW()-5,5)+1))</f>
        <v/>
      </c>
      <c r="C54" s="21" t="n"/>
      <c r="D54" s="32" t="n"/>
      <c r="E54" s="32" t="n"/>
      <c r="F54" s="53" t="n"/>
      <c r="G54" s="27">
        <f>IF(OR($A54="",$B54=""),"",IF($D54&lt;&gt;"",$D54,IFERROR(INDEX('Catálogo fonte'!$B$5:$B$104,MATCH($A54,'Catálogo fonte'!$A$5:$A$104,0)),"")))</f>
        <v/>
      </c>
      <c r="H54" s="27">
        <f>IF(OR($A54="",$B54=""),"",IF($E54&lt;&gt;"",$E54,IFERROR(INDEX('Catálogo fonte'!$C$5:$C$104,MATCH($A54,'Catálogo fonte'!$A$5:$A$104,0)),"")))</f>
        <v/>
      </c>
      <c r="I54" s="27">
        <f>IF(OR($A54="",$B54=""),"",IFERROR(INDEX('Catálogo fonte'!$E$5:$E$104,MATCH($A54,'Catálogo fonte'!$A$5:$A$104,0)),""))</f>
        <v/>
      </c>
      <c r="J54" s="28">
        <f>IF(OR($A54="",$B54=""),"",IFERROR(INDEX('Catálogo fonte'!$D$5:$D$104,MATCH($A54,'Catálogo fonte'!$A$5:$A$104,0)),""))</f>
        <v/>
      </c>
      <c r="K54" s="54">
        <f>IF(OR($A54="",$B54=""),"",IF($F54&lt;&gt;"",$F54,IFERROR(INDEX('Catálogo fonte'!$F$5:$F$104,MATCH($A54,'Catálogo fonte'!$A$5:$A$104,0)),"")))</f>
        <v/>
      </c>
      <c r="L54" s="35">
        <f>IF(OR($A54="",$B54=""),"",IFERROR(INDEX('Catálogo fonte'!$G$5:$G$104,MATCH($A54,'Catálogo fonte'!$A$5:$A$104,0)),""))</f>
        <v/>
      </c>
      <c r="M54" s="28">
        <f>IF(OR($A54="",$B54=""),"",IFERROR(INDEX('Catálogo fonte'!$H$5:$H$104,MATCH($A54,'Catálogo fonte'!$A$5:$A$104,0)),""))</f>
        <v/>
      </c>
      <c r="N54" s="28">
        <f>IF(OR($A54="",$B54=""),"",IFERROR(INDEX('Catálogo fonte'!$I$5:$I$104,MATCH($A54,'Catálogo fonte'!$A$5:$A$104,0)),""))</f>
        <v/>
      </c>
      <c r="O54" s="55">
        <f>IF(OR($A54="",$B54=""),"",IFERROR(INDEX('Catálogo fonte'!$J$5:$J$104,MATCH($A54,'Catálogo fonte'!$A$5:$A$104,0)),""))</f>
        <v/>
      </c>
      <c r="P54" s="56">
        <f>IF(OR($A54="",$B54=""),"",IFERROR(INDEX('Catálogo fonte'!$K$5:$K$104,MATCH($A54,'Catálogo fonte'!$A$5:$A$104,0)),""))</f>
        <v/>
      </c>
      <c r="Q54" s="56">
        <f>IF(OR($A54="",$B54=""),"",IFERROR(INDEX('Catálogo fonte'!$L$5:$L$104,MATCH($A54,'Catálogo fonte'!$A$5:$A$104,0)),""))</f>
        <v/>
      </c>
      <c r="R54" s="56">
        <f>IF(OR($A54="",$B54=""),"",IFERROR(INDEX('Catálogo fonte'!$M$5:$M$104,MATCH($A54,'Catálogo fonte'!$A$5:$A$104,0)),""))</f>
        <v/>
      </c>
      <c r="S54" s="28">
        <f>IF(OR($A54="",$B54=""),"",IFERROR(INDEX('Catálogo fonte'!$N$5:$N$104,MATCH($A54,'Catálogo fonte'!$A$5:$A$104,0)),""))</f>
        <v/>
      </c>
      <c r="T54" s="28">
        <f>IF(OR($A54="",$B54=""),"",IFERROR(INDEX('Catálogo fonte'!$O$5:$O$104,MATCH($A54,'Catálogo fonte'!$A$5:$A$104,0)),""))</f>
        <v/>
      </c>
      <c r="U54" s="28">
        <f>IF(OR($A54="",$B54=""),"",IFERROR(INDEX('Catálogo fonte'!$P$5:$P$104,MATCH($A54,'Catálogo fonte'!$A$5:$A$104,0)),""))</f>
        <v/>
      </c>
      <c r="V54" s="28">
        <f>IF(OR($A54="",$B54=""),"",--($S54&lt;&gt;"")+--($T54&lt;&gt;"")+--($U54&lt;&gt;""))</f>
        <v/>
      </c>
      <c r="W54" s="27">
        <f>IF(OR($A54="",$B54="",$C54&lt;&gt;"Sim"),"",_xlfn.TEXTJOIN(" | ",TRUE,IF($AP54&lt;&gt;"Regra válida","Regra do canal inválida",""),IF(COUNTIF('Catálogo fonte'!$A$5:$A$104,$A54)&gt;1,"SKU duplicado",""),IF($AO54&lt;&gt;"Sim","Produto inativo",""),IF($AB54&lt;&gt;"Sim","Canal inativo",""),IF($G54="","Título ausente",""),IF(AND($G54&lt;&gt;"",$AL54&lt;&gt;"",LEN($G54)&gt;$AL54),"Título excede o limite",""),IF(AND($AC54="Sim",$H54=""),"Categoria ausente",""),IF(AND($AK54&gt;0,LEN($I54)&lt;$AK54),"Descrição abaixo do mínimo",""),IF(AND($AE54="Sim",$J54=""),"Marca ausente",""),IF(OR($K54="",NOT(ISNUMBER($K54)),$K54&lt;=0),"Preço inválido",""),IF(AND(ISNUMBER($K54),$AM54&lt;&gt;"",$K54&lt;$AM54),"Preço abaixo do mínimo",""),IF(AND(ISNUMBER($K54),$AN54&lt;&gt;"",$K54&gt;$AN54),"Preço acima do máximo",""),IF(AND($AD54="Sim",$L54=""),"GTIN ausente",""),IF(AND($L54&lt;&gt;"",NOT(IFERROR(AND(LEN($L54)=13,ISNUMBER(VALUE($L54))),FALSE))),"GTIN inválido",""),IF(AND($AF54="Sim",$M54=""),"Cor ausente",""),IF(AND($AG54="Sim",$N54=""),"Tamanho/modelo ausente",""),IF(AND($AH54="Sim",OR(NOT(ISNUMBER($O54)),$O54&lt;=0)),"Peso ausente ou inválido",""),IF(AND($AI54="Sim",OR(NOT(ISNUMBER($P54)),$P54&lt;=0,NOT(ISNUMBER($Q54)),$Q54&lt;=0,NOT(ISNUMBER($R54)),$R54&lt;=0)),"Dimensões ausentes ou inválidas",""),IF($V54&lt;$AJ54,"Mídias abaixo do mínimo","")))</f>
        <v/>
      </c>
      <c r="X54" s="28">
        <f>IF(OR($A54="",$B54=""),"",IF($C54&lt;&gt;"Sim","Não selecionado",IF($W54="","Pronto para publicar","Bloqueado")))</f>
        <v/>
      </c>
      <c r="Y54" s="21" t="n"/>
      <c r="Z54" s="27">
        <f>IF(OR($A54="",$B54=""),"",IF($C54&lt;&gt;"Sim","Fora do feed",IF($X54="Bloqueado","Bloqueado",IF($Y54="Publicar","Liberado para feed",IF($Y54="Manter rascunho","Mantido em rascunho","Aguardando decisão")))))</f>
        <v/>
      </c>
      <c r="AA54" s="27">
        <f>IF(OR($A54="",$B54=""),"",$A54&amp;"|"&amp;$B54)</f>
        <v/>
      </c>
      <c r="AB54" s="28">
        <f>IF($B54="","",IFERROR(INDEX('Regras por canal'!$B$5:$B$9,MATCH($B54,'Regras por canal'!$A$5:$A$9,0)),""))</f>
        <v/>
      </c>
      <c r="AC54" s="28">
        <f>IF($B54="","",IFERROR(INDEX('Regras por canal'!$C$5:$C$9,MATCH($B54,'Regras por canal'!$A$5:$A$9,0)),""))</f>
        <v/>
      </c>
      <c r="AD54" s="28">
        <f>IF($B54="","",IFERROR(INDEX('Regras por canal'!$D$5:$D$9,MATCH($B54,'Regras por canal'!$A$5:$A$9,0)),""))</f>
        <v/>
      </c>
      <c r="AE54" s="28">
        <f>IF($B54="","",IFERROR(INDEX('Regras por canal'!$E$5:$E$9,MATCH($B54,'Regras por canal'!$A$5:$A$9,0)),""))</f>
        <v/>
      </c>
      <c r="AF54" s="28">
        <f>IF($B54="","",IFERROR(INDEX('Regras por canal'!$F$5:$F$9,MATCH($B54,'Regras por canal'!$A$5:$A$9,0)),""))</f>
        <v/>
      </c>
      <c r="AG54" s="28">
        <f>IF($B54="","",IFERROR(INDEX('Regras por canal'!$G$5:$G$9,MATCH($B54,'Regras por canal'!$A$5:$A$9,0)),""))</f>
        <v/>
      </c>
      <c r="AH54" s="28">
        <f>IF($B54="","",IFERROR(INDEX('Regras por canal'!$H$5:$H$9,MATCH($B54,'Regras por canal'!$A$5:$A$9,0)),""))</f>
        <v/>
      </c>
      <c r="AI54" s="28">
        <f>IF($B54="","",IFERROR(INDEX('Regras por canal'!$I$5:$I$9,MATCH($B54,'Regras por canal'!$A$5:$A$9,0)),""))</f>
        <v/>
      </c>
      <c r="AJ54" s="28">
        <f>IF($B54="","",IFERROR(INDEX('Regras por canal'!$J$5:$J$9,MATCH($B54,'Regras por canal'!$A$5:$A$9,0)),""))</f>
        <v/>
      </c>
      <c r="AK54" s="28">
        <f>IF($B54="","",IFERROR(INDEX('Regras por canal'!$K$5:$K$9,MATCH($B54,'Regras por canal'!$A$5:$A$9,0)),""))</f>
        <v/>
      </c>
      <c r="AL54" s="28">
        <f>IF($B54="","",IFERROR(INDEX('Regras por canal'!$L$5:$L$9,MATCH($B54,'Regras por canal'!$A$5:$A$9,0)),""))</f>
        <v/>
      </c>
      <c r="AM54" s="28">
        <f>IF($B54="","",IFERROR(INDEX('Regras por canal'!$M$5:$M$9,MATCH($B54,'Regras por canal'!$A$5:$A$9,0)),""))</f>
        <v/>
      </c>
      <c r="AN54" s="28">
        <f>IF($B54="","",IFERROR(INDEX('Regras por canal'!$N$5:$N$9,MATCH($B54,'Regras por canal'!$A$5:$A$9,0)),""))</f>
        <v/>
      </c>
      <c r="AO54" s="28">
        <f>IF($A54="","",IFERROR(INDEX('Catálogo fonte'!$Q$5:$Q$104,MATCH($A54,'Catálogo fonte'!$A$5:$A$104,0)),""))</f>
        <v/>
      </c>
      <c r="AP54" s="28">
        <f>IF($B54="","",IFERROR(INDEX('Regras por canal'!$Q$5:$Q$9,MATCH($B54,'Regras por canal'!$A$5:$A$9,0)),""))</f>
        <v/>
      </c>
    </row>
    <row r="55" ht="24" customHeight="1">
      <c r="A55" s="28">
        <f>IF(OR(INDEX('Catálogo fonte'!$A$5:$A$104,INT((ROW()-5)/5)+1)="",INDEX('Regras por canal'!$A$5:$A$9,MOD(ROW()-5,5)+1)=""),"",INDEX('Catálogo fonte'!$A$5:$A$104,INT((ROW()-5)/5)+1))</f>
        <v/>
      </c>
      <c r="B55" s="27">
        <f>IF($A55="","",INDEX('Regras por canal'!$A$5:$A$9,MOD(ROW()-5,5)+1))</f>
        <v/>
      </c>
      <c r="C55" s="21" t="n"/>
      <c r="D55" s="32" t="n"/>
      <c r="E55" s="32" t="n"/>
      <c r="F55" s="53" t="n"/>
      <c r="G55" s="27">
        <f>IF(OR($A55="",$B55=""),"",IF($D55&lt;&gt;"",$D55,IFERROR(INDEX('Catálogo fonte'!$B$5:$B$104,MATCH($A55,'Catálogo fonte'!$A$5:$A$104,0)),"")))</f>
        <v/>
      </c>
      <c r="H55" s="27">
        <f>IF(OR($A55="",$B55=""),"",IF($E55&lt;&gt;"",$E55,IFERROR(INDEX('Catálogo fonte'!$C$5:$C$104,MATCH($A55,'Catálogo fonte'!$A$5:$A$104,0)),"")))</f>
        <v/>
      </c>
      <c r="I55" s="27">
        <f>IF(OR($A55="",$B55=""),"",IFERROR(INDEX('Catálogo fonte'!$E$5:$E$104,MATCH($A55,'Catálogo fonte'!$A$5:$A$104,0)),""))</f>
        <v/>
      </c>
      <c r="J55" s="28">
        <f>IF(OR($A55="",$B55=""),"",IFERROR(INDEX('Catálogo fonte'!$D$5:$D$104,MATCH($A55,'Catálogo fonte'!$A$5:$A$104,0)),""))</f>
        <v/>
      </c>
      <c r="K55" s="54">
        <f>IF(OR($A55="",$B55=""),"",IF($F55&lt;&gt;"",$F55,IFERROR(INDEX('Catálogo fonte'!$F$5:$F$104,MATCH($A55,'Catálogo fonte'!$A$5:$A$104,0)),"")))</f>
        <v/>
      </c>
      <c r="L55" s="35">
        <f>IF(OR($A55="",$B55=""),"",IFERROR(INDEX('Catálogo fonte'!$G$5:$G$104,MATCH($A55,'Catálogo fonte'!$A$5:$A$104,0)),""))</f>
        <v/>
      </c>
      <c r="M55" s="28">
        <f>IF(OR($A55="",$B55=""),"",IFERROR(INDEX('Catálogo fonte'!$H$5:$H$104,MATCH($A55,'Catálogo fonte'!$A$5:$A$104,0)),""))</f>
        <v/>
      </c>
      <c r="N55" s="28">
        <f>IF(OR($A55="",$B55=""),"",IFERROR(INDEX('Catálogo fonte'!$I$5:$I$104,MATCH($A55,'Catálogo fonte'!$A$5:$A$104,0)),""))</f>
        <v/>
      </c>
      <c r="O55" s="55">
        <f>IF(OR($A55="",$B55=""),"",IFERROR(INDEX('Catálogo fonte'!$J$5:$J$104,MATCH($A55,'Catálogo fonte'!$A$5:$A$104,0)),""))</f>
        <v/>
      </c>
      <c r="P55" s="56">
        <f>IF(OR($A55="",$B55=""),"",IFERROR(INDEX('Catálogo fonte'!$K$5:$K$104,MATCH($A55,'Catálogo fonte'!$A$5:$A$104,0)),""))</f>
        <v/>
      </c>
      <c r="Q55" s="56">
        <f>IF(OR($A55="",$B55=""),"",IFERROR(INDEX('Catálogo fonte'!$L$5:$L$104,MATCH($A55,'Catálogo fonte'!$A$5:$A$104,0)),""))</f>
        <v/>
      </c>
      <c r="R55" s="56">
        <f>IF(OR($A55="",$B55=""),"",IFERROR(INDEX('Catálogo fonte'!$M$5:$M$104,MATCH($A55,'Catálogo fonte'!$A$5:$A$104,0)),""))</f>
        <v/>
      </c>
      <c r="S55" s="28">
        <f>IF(OR($A55="",$B55=""),"",IFERROR(INDEX('Catálogo fonte'!$N$5:$N$104,MATCH($A55,'Catálogo fonte'!$A$5:$A$104,0)),""))</f>
        <v/>
      </c>
      <c r="T55" s="28">
        <f>IF(OR($A55="",$B55=""),"",IFERROR(INDEX('Catálogo fonte'!$O$5:$O$104,MATCH($A55,'Catálogo fonte'!$A$5:$A$104,0)),""))</f>
        <v/>
      </c>
      <c r="U55" s="28">
        <f>IF(OR($A55="",$B55=""),"",IFERROR(INDEX('Catálogo fonte'!$P$5:$P$104,MATCH($A55,'Catálogo fonte'!$A$5:$A$104,0)),""))</f>
        <v/>
      </c>
      <c r="V55" s="28">
        <f>IF(OR($A55="",$B55=""),"",--($S55&lt;&gt;"")+--($T55&lt;&gt;"")+--($U55&lt;&gt;""))</f>
        <v/>
      </c>
      <c r="W55" s="27">
        <f>IF(OR($A55="",$B55="",$C55&lt;&gt;"Sim"),"",_xlfn.TEXTJOIN(" | ",TRUE,IF($AP55&lt;&gt;"Regra válida","Regra do canal inválida",""),IF(COUNTIF('Catálogo fonte'!$A$5:$A$104,$A55)&gt;1,"SKU duplicado",""),IF($AO55&lt;&gt;"Sim","Produto inativo",""),IF($AB55&lt;&gt;"Sim","Canal inativo",""),IF($G55="","Título ausente",""),IF(AND($G55&lt;&gt;"",$AL55&lt;&gt;"",LEN($G55)&gt;$AL55),"Título excede o limite",""),IF(AND($AC55="Sim",$H55=""),"Categoria ausente",""),IF(AND($AK55&gt;0,LEN($I55)&lt;$AK55),"Descrição abaixo do mínimo",""),IF(AND($AE55="Sim",$J55=""),"Marca ausente",""),IF(OR($K55="",NOT(ISNUMBER($K55)),$K55&lt;=0),"Preço inválido",""),IF(AND(ISNUMBER($K55),$AM55&lt;&gt;"",$K55&lt;$AM55),"Preço abaixo do mínimo",""),IF(AND(ISNUMBER($K55),$AN55&lt;&gt;"",$K55&gt;$AN55),"Preço acima do máximo",""),IF(AND($AD55="Sim",$L55=""),"GTIN ausente",""),IF(AND($L55&lt;&gt;"",NOT(IFERROR(AND(LEN($L55)=13,ISNUMBER(VALUE($L55))),FALSE))),"GTIN inválido",""),IF(AND($AF55="Sim",$M55=""),"Cor ausente",""),IF(AND($AG55="Sim",$N55=""),"Tamanho/modelo ausente",""),IF(AND($AH55="Sim",OR(NOT(ISNUMBER($O55)),$O55&lt;=0)),"Peso ausente ou inválido",""),IF(AND($AI55="Sim",OR(NOT(ISNUMBER($P55)),$P55&lt;=0,NOT(ISNUMBER($Q55)),$Q55&lt;=0,NOT(ISNUMBER($R55)),$R55&lt;=0)),"Dimensões ausentes ou inválidas",""),IF($V55&lt;$AJ55,"Mídias abaixo do mínimo","")))</f>
        <v/>
      </c>
      <c r="X55" s="28">
        <f>IF(OR($A55="",$B55=""),"",IF($C55&lt;&gt;"Sim","Não selecionado",IF($W55="","Pronto para publicar","Bloqueado")))</f>
        <v/>
      </c>
      <c r="Y55" s="21" t="n"/>
      <c r="Z55" s="27">
        <f>IF(OR($A55="",$B55=""),"",IF($C55&lt;&gt;"Sim","Fora do feed",IF($X55="Bloqueado","Bloqueado",IF($Y55="Publicar","Liberado para feed",IF($Y55="Manter rascunho","Mantido em rascunho","Aguardando decisão")))))</f>
        <v/>
      </c>
      <c r="AA55" s="27">
        <f>IF(OR($A55="",$B55=""),"",$A55&amp;"|"&amp;$B55)</f>
        <v/>
      </c>
      <c r="AB55" s="28">
        <f>IF($B55="","",IFERROR(INDEX('Regras por canal'!$B$5:$B$9,MATCH($B55,'Regras por canal'!$A$5:$A$9,0)),""))</f>
        <v/>
      </c>
      <c r="AC55" s="28">
        <f>IF($B55="","",IFERROR(INDEX('Regras por canal'!$C$5:$C$9,MATCH($B55,'Regras por canal'!$A$5:$A$9,0)),""))</f>
        <v/>
      </c>
      <c r="AD55" s="28">
        <f>IF($B55="","",IFERROR(INDEX('Regras por canal'!$D$5:$D$9,MATCH($B55,'Regras por canal'!$A$5:$A$9,0)),""))</f>
        <v/>
      </c>
      <c r="AE55" s="28">
        <f>IF($B55="","",IFERROR(INDEX('Regras por canal'!$E$5:$E$9,MATCH($B55,'Regras por canal'!$A$5:$A$9,0)),""))</f>
        <v/>
      </c>
      <c r="AF55" s="28">
        <f>IF($B55="","",IFERROR(INDEX('Regras por canal'!$F$5:$F$9,MATCH($B55,'Regras por canal'!$A$5:$A$9,0)),""))</f>
        <v/>
      </c>
      <c r="AG55" s="28">
        <f>IF($B55="","",IFERROR(INDEX('Regras por canal'!$G$5:$G$9,MATCH($B55,'Regras por canal'!$A$5:$A$9,0)),""))</f>
        <v/>
      </c>
      <c r="AH55" s="28">
        <f>IF($B55="","",IFERROR(INDEX('Regras por canal'!$H$5:$H$9,MATCH($B55,'Regras por canal'!$A$5:$A$9,0)),""))</f>
        <v/>
      </c>
      <c r="AI55" s="28">
        <f>IF($B55="","",IFERROR(INDEX('Regras por canal'!$I$5:$I$9,MATCH($B55,'Regras por canal'!$A$5:$A$9,0)),""))</f>
        <v/>
      </c>
      <c r="AJ55" s="28">
        <f>IF($B55="","",IFERROR(INDEX('Regras por canal'!$J$5:$J$9,MATCH($B55,'Regras por canal'!$A$5:$A$9,0)),""))</f>
        <v/>
      </c>
      <c r="AK55" s="28">
        <f>IF($B55="","",IFERROR(INDEX('Regras por canal'!$K$5:$K$9,MATCH($B55,'Regras por canal'!$A$5:$A$9,0)),""))</f>
        <v/>
      </c>
      <c r="AL55" s="28">
        <f>IF($B55="","",IFERROR(INDEX('Regras por canal'!$L$5:$L$9,MATCH($B55,'Regras por canal'!$A$5:$A$9,0)),""))</f>
        <v/>
      </c>
      <c r="AM55" s="28">
        <f>IF($B55="","",IFERROR(INDEX('Regras por canal'!$M$5:$M$9,MATCH($B55,'Regras por canal'!$A$5:$A$9,0)),""))</f>
        <v/>
      </c>
      <c r="AN55" s="28">
        <f>IF($B55="","",IFERROR(INDEX('Regras por canal'!$N$5:$N$9,MATCH($B55,'Regras por canal'!$A$5:$A$9,0)),""))</f>
        <v/>
      </c>
      <c r="AO55" s="28">
        <f>IF($A55="","",IFERROR(INDEX('Catálogo fonte'!$Q$5:$Q$104,MATCH($A55,'Catálogo fonte'!$A$5:$A$104,0)),""))</f>
        <v/>
      </c>
      <c r="AP55" s="28">
        <f>IF($B55="","",IFERROR(INDEX('Regras por canal'!$Q$5:$Q$9,MATCH($B55,'Regras por canal'!$A$5:$A$9,0)),""))</f>
        <v/>
      </c>
    </row>
    <row r="56" ht="24" customHeight="1">
      <c r="A56" s="28">
        <f>IF(OR(INDEX('Catálogo fonte'!$A$5:$A$104,INT((ROW()-5)/5)+1)="",INDEX('Regras por canal'!$A$5:$A$9,MOD(ROW()-5,5)+1)=""),"",INDEX('Catálogo fonte'!$A$5:$A$104,INT((ROW()-5)/5)+1))</f>
        <v/>
      </c>
      <c r="B56" s="27">
        <f>IF($A56="","",INDEX('Regras por canal'!$A$5:$A$9,MOD(ROW()-5,5)+1))</f>
        <v/>
      </c>
      <c r="C56" s="21" t="n"/>
      <c r="D56" s="32" t="n"/>
      <c r="E56" s="32" t="n"/>
      <c r="F56" s="53" t="n"/>
      <c r="G56" s="27">
        <f>IF(OR($A56="",$B56=""),"",IF($D56&lt;&gt;"",$D56,IFERROR(INDEX('Catálogo fonte'!$B$5:$B$104,MATCH($A56,'Catálogo fonte'!$A$5:$A$104,0)),"")))</f>
        <v/>
      </c>
      <c r="H56" s="27">
        <f>IF(OR($A56="",$B56=""),"",IF($E56&lt;&gt;"",$E56,IFERROR(INDEX('Catálogo fonte'!$C$5:$C$104,MATCH($A56,'Catálogo fonte'!$A$5:$A$104,0)),"")))</f>
        <v/>
      </c>
      <c r="I56" s="27">
        <f>IF(OR($A56="",$B56=""),"",IFERROR(INDEX('Catálogo fonte'!$E$5:$E$104,MATCH($A56,'Catálogo fonte'!$A$5:$A$104,0)),""))</f>
        <v/>
      </c>
      <c r="J56" s="28">
        <f>IF(OR($A56="",$B56=""),"",IFERROR(INDEX('Catálogo fonte'!$D$5:$D$104,MATCH($A56,'Catálogo fonte'!$A$5:$A$104,0)),""))</f>
        <v/>
      </c>
      <c r="K56" s="54">
        <f>IF(OR($A56="",$B56=""),"",IF($F56&lt;&gt;"",$F56,IFERROR(INDEX('Catálogo fonte'!$F$5:$F$104,MATCH($A56,'Catálogo fonte'!$A$5:$A$104,0)),"")))</f>
        <v/>
      </c>
      <c r="L56" s="35">
        <f>IF(OR($A56="",$B56=""),"",IFERROR(INDEX('Catálogo fonte'!$G$5:$G$104,MATCH($A56,'Catálogo fonte'!$A$5:$A$104,0)),""))</f>
        <v/>
      </c>
      <c r="M56" s="28">
        <f>IF(OR($A56="",$B56=""),"",IFERROR(INDEX('Catálogo fonte'!$H$5:$H$104,MATCH($A56,'Catálogo fonte'!$A$5:$A$104,0)),""))</f>
        <v/>
      </c>
      <c r="N56" s="28">
        <f>IF(OR($A56="",$B56=""),"",IFERROR(INDEX('Catálogo fonte'!$I$5:$I$104,MATCH($A56,'Catálogo fonte'!$A$5:$A$104,0)),""))</f>
        <v/>
      </c>
      <c r="O56" s="55">
        <f>IF(OR($A56="",$B56=""),"",IFERROR(INDEX('Catálogo fonte'!$J$5:$J$104,MATCH($A56,'Catálogo fonte'!$A$5:$A$104,0)),""))</f>
        <v/>
      </c>
      <c r="P56" s="56">
        <f>IF(OR($A56="",$B56=""),"",IFERROR(INDEX('Catálogo fonte'!$K$5:$K$104,MATCH($A56,'Catálogo fonte'!$A$5:$A$104,0)),""))</f>
        <v/>
      </c>
      <c r="Q56" s="56">
        <f>IF(OR($A56="",$B56=""),"",IFERROR(INDEX('Catálogo fonte'!$L$5:$L$104,MATCH($A56,'Catálogo fonte'!$A$5:$A$104,0)),""))</f>
        <v/>
      </c>
      <c r="R56" s="56">
        <f>IF(OR($A56="",$B56=""),"",IFERROR(INDEX('Catálogo fonte'!$M$5:$M$104,MATCH($A56,'Catálogo fonte'!$A$5:$A$104,0)),""))</f>
        <v/>
      </c>
      <c r="S56" s="28">
        <f>IF(OR($A56="",$B56=""),"",IFERROR(INDEX('Catálogo fonte'!$N$5:$N$104,MATCH($A56,'Catálogo fonte'!$A$5:$A$104,0)),""))</f>
        <v/>
      </c>
      <c r="T56" s="28">
        <f>IF(OR($A56="",$B56=""),"",IFERROR(INDEX('Catálogo fonte'!$O$5:$O$104,MATCH($A56,'Catálogo fonte'!$A$5:$A$104,0)),""))</f>
        <v/>
      </c>
      <c r="U56" s="28">
        <f>IF(OR($A56="",$B56=""),"",IFERROR(INDEX('Catálogo fonte'!$P$5:$P$104,MATCH($A56,'Catálogo fonte'!$A$5:$A$104,0)),""))</f>
        <v/>
      </c>
      <c r="V56" s="28">
        <f>IF(OR($A56="",$B56=""),"",--($S56&lt;&gt;"")+--($T56&lt;&gt;"")+--($U56&lt;&gt;""))</f>
        <v/>
      </c>
      <c r="W56" s="27">
        <f>IF(OR($A56="",$B56="",$C56&lt;&gt;"Sim"),"",_xlfn.TEXTJOIN(" | ",TRUE,IF($AP56&lt;&gt;"Regra válida","Regra do canal inválida",""),IF(COUNTIF('Catálogo fonte'!$A$5:$A$104,$A56)&gt;1,"SKU duplicado",""),IF($AO56&lt;&gt;"Sim","Produto inativo",""),IF($AB56&lt;&gt;"Sim","Canal inativo",""),IF($G56="","Título ausente",""),IF(AND($G56&lt;&gt;"",$AL56&lt;&gt;"",LEN($G56)&gt;$AL56),"Título excede o limite",""),IF(AND($AC56="Sim",$H56=""),"Categoria ausente",""),IF(AND($AK56&gt;0,LEN($I56)&lt;$AK56),"Descrição abaixo do mínimo",""),IF(AND($AE56="Sim",$J56=""),"Marca ausente",""),IF(OR($K56="",NOT(ISNUMBER($K56)),$K56&lt;=0),"Preço inválido",""),IF(AND(ISNUMBER($K56),$AM56&lt;&gt;"",$K56&lt;$AM56),"Preço abaixo do mínimo",""),IF(AND(ISNUMBER($K56),$AN56&lt;&gt;"",$K56&gt;$AN56),"Preço acima do máximo",""),IF(AND($AD56="Sim",$L56=""),"GTIN ausente",""),IF(AND($L56&lt;&gt;"",NOT(IFERROR(AND(LEN($L56)=13,ISNUMBER(VALUE($L56))),FALSE))),"GTIN inválido",""),IF(AND($AF56="Sim",$M56=""),"Cor ausente",""),IF(AND($AG56="Sim",$N56=""),"Tamanho/modelo ausente",""),IF(AND($AH56="Sim",OR(NOT(ISNUMBER($O56)),$O56&lt;=0)),"Peso ausente ou inválido",""),IF(AND($AI56="Sim",OR(NOT(ISNUMBER($P56)),$P56&lt;=0,NOT(ISNUMBER($Q56)),$Q56&lt;=0,NOT(ISNUMBER($R56)),$R56&lt;=0)),"Dimensões ausentes ou inválidas",""),IF($V56&lt;$AJ56,"Mídias abaixo do mínimo","")))</f>
        <v/>
      </c>
      <c r="X56" s="28">
        <f>IF(OR($A56="",$B56=""),"",IF($C56&lt;&gt;"Sim","Não selecionado",IF($W56="","Pronto para publicar","Bloqueado")))</f>
        <v/>
      </c>
      <c r="Y56" s="21" t="n"/>
      <c r="Z56" s="27">
        <f>IF(OR($A56="",$B56=""),"",IF($C56&lt;&gt;"Sim","Fora do feed",IF($X56="Bloqueado","Bloqueado",IF($Y56="Publicar","Liberado para feed",IF($Y56="Manter rascunho","Mantido em rascunho","Aguardando decisão")))))</f>
        <v/>
      </c>
      <c r="AA56" s="27">
        <f>IF(OR($A56="",$B56=""),"",$A56&amp;"|"&amp;$B56)</f>
        <v/>
      </c>
      <c r="AB56" s="28">
        <f>IF($B56="","",IFERROR(INDEX('Regras por canal'!$B$5:$B$9,MATCH($B56,'Regras por canal'!$A$5:$A$9,0)),""))</f>
        <v/>
      </c>
      <c r="AC56" s="28">
        <f>IF($B56="","",IFERROR(INDEX('Regras por canal'!$C$5:$C$9,MATCH($B56,'Regras por canal'!$A$5:$A$9,0)),""))</f>
        <v/>
      </c>
      <c r="AD56" s="28">
        <f>IF($B56="","",IFERROR(INDEX('Regras por canal'!$D$5:$D$9,MATCH($B56,'Regras por canal'!$A$5:$A$9,0)),""))</f>
        <v/>
      </c>
      <c r="AE56" s="28">
        <f>IF($B56="","",IFERROR(INDEX('Regras por canal'!$E$5:$E$9,MATCH($B56,'Regras por canal'!$A$5:$A$9,0)),""))</f>
        <v/>
      </c>
      <c r="AF56" s="28">
        <f>IF($B56="","",IFERROR(INDEX('Regras por canal'!$F$5:$F$9,MATCH($B56,'Regras por canal'!$A$5:$A$9,0)),""))</f>
        <v/>
      </c>
      <c r="AG56" s="28">
        <f>IF($B56="","",IFERROR(INDEX('Regras por canal'!$G$5:$G$9,MATCH($B56,'Regras por canal'!$A$5:$A$9,0)),""))</f>
        <v/>
      </c>
      <c r="AH56" s="28">
        <f>IF($B56="","",IFERROR(INDEX('Regras por canal'!$H$5:$H$9,MATCH($B56,'Regras por canal'!$A$5:$A$9,0)),""))</f>
        <v/>
      </c>
      <c r="AI56" s="28">
        <f>IF($B56="","",IFERROR(INDEX('Regras por canal'!$I$5:$I$9,MATCH($B56,'Regras por canal'!$A$5:$A$9,0)),""))</f>
        <v/>
      </c>
      <c r="AJ56" s="28">
        <f>IF($B56="","",IFERROR(INDEX('Regras por canal'!$J$5:$J$9,MATCH($B56,'Regras por canal'!$A$5:$A$9,0)),""))</f>
        <v/>
      </c>
      <c r="AK56" s="28">
        <f>IF($B56="","",IFERROR(INDEX('Regras por canal'!$K$5:$K$9,MATCH($B56,'Regras por canal'!$A$5:$A$9,0)),""))</f>
        <v/>
      </c>
      <c r="AL56" s="28">
        <f>IF($B56="","",IFERROR(INDEX('Regras por canal'!$L$5:$L$9,MATCH($B56,'Regras por canal'!$A$5:$A$9,0)),""))</f>
        <v/>
      </c>
      <c r="AM56" s="28">
        <f>IF($B56="","",IFERROR(INDEX('Regras por canal'!$M$5:$M$9,MATCH($B56,'Regras por canal'!$A$5:$A$9,0)),""))</f>
        <v/>
      </c>
      <c r="AN56" s="28">
        <f>IF($B56="","",IFERROR(INDEX('Regras por canal'!$N$5:$N$9,MATCH($B56,'Regras por canal'!$A$5:$A$9,0)),""))</f>
        <v/>
      </c>
      <c r="AO56" s="28">
        <f>IF($A56="","",IFERROR(INDEX('Catálogo fonte'!$Q$5:$Q$104,MATCH($A56,'Catálogo fonte'!$A$5:$A$104,0)),""))</f>
        <v/>
      </c>
      <c r="AP56" s="28">
        <f>IF($B56="","",IFERROR(INDEX('Regras por canal'!$Q$5:$Q$9,MATCH($B56,'Regras por canal'!$A$5:$A$9,0)),""))</f>
        <v/>
      </c>
    </row>
    <row r="57" ht="24" customHeight="1">
      <c r="A57" s="28">
        <f>IF(OR(INDEX('Catálogo fonte'!$A$5:$A$104,INT((ROW()-5)/5)+1)="",INDEX('Regras por canal'!$A$5:$A$9,MOD(ROW()-5,5)+1)=""),"",INDEX('Catálogo fonte'!$A$5:$A$104,INT((ROW()-5)/5)+1))</f>
        <v/>
      </c>
      <c r="B57" s="27">
        <f>IF($A57="","",INDEX('Regras por canal'!$A$5:$A$9,MOD(ROW()-5,5)+1))</f>
        <v/>
      </c>
      <c r="C57" s="21" t="n"/>
      <c r="D57" s="32" t="n"/>
      <c r="E57" s="32" t="n"/>
      <c r="F57" s="53" t="n"/>
      <c r="G57" s="27">
        <f>IF(OR($A57="",$B57=""),"",IF($D57&lt;&gt;"",$D57,IFERROR(INDEX('Catálogo fonte'!$B$5:$B$104,MATCH($A57,'Catálogo fonte'!$A$5:$A$104,0)),"")))</f>
        <v/>
      </c>
      <c r="H57" s="27">
        <f>IF(OR($A57="",$B57=""),"",IF($E57&lt;&gt;"",$E57,IFERROR(INDEX('Catálogo fonte'!$C$5:$C$104,MATCH($A57,'Catálogo fonte'!$A$5:$A$104,0)),"")))</f>
        <v/>
      </c>
      <c r="I57" s="27">
        <f>IF(OR($A57="",$B57=""),"",IFERROR(INDEX('Catálogo fonte'!$E$5:$E$104,MATCH($A57,'Catálogo fonte'!$A$5:$A$104,0)),""))</f>
        <v/>
      </c>
      <c r="J57" s="28">
        <f>IF(OR($A57="",$B57=""),"",IFERROR(INDEX('Catálogo fonte'!$D$5:$D$104,MATCH($A57,'Catálogo fonte'!$A$5:$A$104,0)),""))</f>
        <v/>
      </c>
      <c r="K57" s="54">
        <f>IF(OR($A57="",$B57=""),"",IF($F57&lt;&gt;"",$F57,IFERROR(INDEX('Catálogo fonte'!$F$5:$F$104,MATCH($A57,'Catálogo fonte'!$A$5:$A$104,0)),"")))</f>
        <v/>
      </c>
      <c r="L57" s="35">
        <f>IF(OR($A57="",$B57=""),"",IFERROR(INDEX('Catálogo fonte'!$G$5:$G$104,MATCH($A57,'Catálogo fonte'!$A$5:$A$104,0)),""))</f>
        <v/>
      </c>
      <c r="M57" s="28">
        <f>IF(OR($A57="",$B57=""),"",IFERROR(INDEX('Catálogo fonte'!$H$5:$H$104,MATCH($A57,'Catálogo fonte'!$A$5:$A$104,0)),""))</f>
        <v/>
      </c>
      <c r="N57" s="28">
        <f>IF(OR($A57="",$B57=""),"",IFERROR(INDEX('Catálogo fonte'!$I$5:$I$104,MATCH($A57,'Catálogo fonte'!$A$5:$A$104,0)),""))</f>
        <v/>
      </c>
      <c r="O57" s="55">
        <f>IF(OR($A57="",$B57=""),"",IFERROR(INDEX('Catálogo fonte'!$J$5:$J$104,MATCH($A57,'Catálogo fonte'!$A$5:$A$104,0)),""))</f>
        <v/>
      </c>
      <c r="P57" s="56">
        <f>IF(OR($A57="",$B57=""),"",IFERROR(INDEX('Catálogo fonte'!$K$5:$K$104,MATCH($A57,'Catálogo fonte'!$A$5:$A$104,0)),""))</f>
        <v/>
      </c>
      <c r="Q57" s="56">
        <f>IF(OR($A57="",$B57=""),"",IFERROR(INDEX('Catálogo fonte'!$L$5:$L$104,MATCH($A57,'Catálogo fonte'!$A$5:$A$104,0)),""))</f>
        <v/>
      </c>
      <c r="R57" s="56">
        <f>IF(OR($A57="",$B57=""),"",IFERROR(INDEX('Catálogo fonte'!$M$5:$M$104,MATCH($A57,'Catálogo fonte'!$A$5:$A$104,0)),""))</f>
        <v/>
      </c>
      <c r="S57" s="28">
        <f>IF(OR($A57="",$B57=""),"",IFERROR(INDEX('Catálogo fonte'!$N$5:$N$104,MATCH($A57,'Catálogo fonte'!$A$5:$A$104,0)),""))</f>
        <v/>
      </c>
      <c r="T57" s="28">
        <f>IF(OR($A57="",$B57=""),"",IFERROR(INDEX('Catálogo fonte'!$O$5:$O$104,MATCH($A57,'Catálogo fonte'!$A$5:$A$104,0)),""))</f>
        <v/>
      </c>
      <c r="U57" s="28">
        <f>IF(OR($A57="",$B57=""),"",IFERROR(INDEX('Catálogo fonte'!$P$5:$P$104,MATCH($A57,'Catálogo fonte'!$A$5:$A$104,0)),""))</f>
        <v/>
      </c>
      <c r="V57" s="28">
        <f>IF(OR($A57="",$B57=""),"",--($S57&lt;&gt;"")+--($T57&lt;&gt;"")+--($U57&lt;&gt;""))</f>
        <v/>
      </c>
      <c r="W57" s="27">
        <f>IF(OR($A57="",$B57="",$C57&lt;&gt;"Sim"),"",_xlfn.TEXTJOIN(" | ",TRUE,IF($AP57&lt;&gt;"Regra válida","Regra do canal inválida",""),IF(COUNTIF('Catálogo fonte'!$A$5:$A$104,$A57)&gt;1,"SKU duplicado",""),IF($AO57&lt;&gt;"Sim","Produto inativo",""),IF($AB57&lt;&gt;"Sim","Canal inativo",""),IF($G57="","Título ausente",""),IF(AND($G57&lt;&gt;"",$AL57&lt;&gt;"",LEN($G57)&gt;$AL57),"Título excede o limite",""),IF(AND($AC57="Sim",$H57=""),"Categoria ausente",""),IF(AND($AK57&gt;0,LEN($I57)&lt;$AK57),"Descrição abaixo do mínimo",""),IF(AND($AE57="Sim",$J57=""),"Marca ausente",""),IF(OR($K57="",NOT(ISNUMBER($K57)),$K57&lt;=0),"Preço inválido",""),IF(AND(ISNUMBER($K57),$AM57&lt;&gt;"",$K57&lt;$AM57),"Preço abaixo do mínimo",""),IF(AND(ISNUMBER($K57),$AN57&lt;&gt;"",$K57&gt;$AN57),"Preço acima do máximo",""),IF(AND($AD57="Sim",$L57=""),"GTIN ausente",""),IF(AND($L57&lt;&gt;"",NOT(IFERROR(AND(LEN($L57)=13,ISNUMBER(VALUE($L57))),FALSE))),"GTIN inválido",""),IF(AND($AF57="Sim",$M57=""),"Cor ausente",""),IF(AND($AG57="Sim",$N57=""),"Tamanho/modelo ausente",""),IF(AND($AH57="Sim",OR(NOT(ISNUMBER($O57)),$O57&lt;=0)),"Peso ausente ou inválido",""),IF(AND($AI57="Sim",OR(NOT(ISNUMBER($P57)),$P57&lt;=0,NOT(ISNUMBER($Q57)),$Q57&lt;=0,NOT(ISNUMBER($R57)),$R57&lt;=0)),"Dimensões ausentes ou inválidas",""),IF($V57&lt;$AJ57,"Mídias abaixo do mínimo","")))</f>
        <v/>
      </c>
      <c r="X57" s="28">
        <f>IF(OR($A57="",$B57=""),"",IF($C57&lt;&gt;"Sim","Não selecionado",IF($W57="","Pronto para publicar","Bloqueado")))</f>
        <v/>
      </c>
      <c r="Y57" s="21" t="n"/>
      <c r="Z57" s="27">
        <f>IF(OR($A57="",$B57=""),"",IF($C57&lt;&gt;"Sim","Fora do feed",IF($X57="Bloqueado","Bloqueado",IF($Y57="Publicar","Liberado para feed",IF($Y57="Manter rascunho","Mantido em rascunho","Aguardando decisão")))))</f>
        <v/>
      </c>
      <c r="AA57" s="27">
        <f>IF(OR($A57="",$B57=""),"",$A57&amp;"|"&amp;$B57)</f>
        <v/>
      </c>
      <c r="AB57" s="28">
        <f>IF($B57="","",IFERROR(INDEX('Regras por canal'!$B$5:$B$9,MATCH($B57,'Regras por canal'!$A$5:$A$9,0)),""))</f>
        <v/>
      </c>
      <c r="AC57" s="28">
        <f>IF($B57="","",IFERROR(INDEX('Regras por canal'!$C$5:$C$9,MATCH($B57,'Regras por canal'!$A$5:$A$9,0)),""))</f>
        <v/>
      </c>
      <c r="AD57" s="28">
        <f>IF($B57="","",IFERROR(INDEX('Regras por canal'!$D$5:$D$9,MATCH($B57,'Regras por canal'!$A$5:$A$9,0)),""))</f>
        <v/>
      </c>
      <c r="AE57" s="28">
        <f>IF($B57="","",IFERROR(INDEX('Regras por canal'!$E$5:$E$9,MATCH($B57,'Regras por canal'!$A$5:$A$9,0)),""))</f>
        <v/>
      </c>
      <c r="AF57" s="28">
        <f>IF($B57="","",IFERROR(INDEX('Regras por canal'!$F$5:$F$9,MATCH($B57,'Regras por canal'!$A$5:$A$9,0)),""))</f>
        <v/>
      </c>
      <c r="AG57" s="28">
        <f>IF($B57="","",IFERROR(INDEX('Regras por canal'!$G$5:$G$9,MATCH($B57,'Regras por canal'!$A$5:$A$9,0)),""))</f>
        <v/>
      </c>
      <c r="AH57" s="28">
        <f>IF($B57="","",IFERROR(INDEX('Regras por canal'!$H$5:$H$9,MATCH($B57,'Regras por canal'!$A$5:$A$9,0)),""))</f>
        <v/>
      </c>
      <c r="AI57" s="28">
        <f>IF($B57="","",IFERROR(INDEX('Regras por canal'!$I$5:$I$9,MATCH($B57,'Regras por canal'!$A$5:$A$9,0)),""))</f>
        <v/>
      </c>
      <c r="AJ57" s="28">
        <f>IF($B57="","",IFERROR(INDEX('Regras por canal'!$J$5:$J$9,MATCH($B57,'Regras por canal'!$A$5:$A$9,0)),""))</f>
        <v/>
      </c>
      <c r="AK57" s="28">
        <f>IF($B57="","",IFERROR(INDEX('Regras por canal'!$K$5:$K$9,MATCH($B57,'Regras por canal'!$A$5:$A$9,0)),""))</f>
        <v/>
      </c>
      <c r="AL57" s="28">
        <f>IF($B57="","",IFERROR(INDEX('Regras por canal'!$L$5:$L$9,MATCH($B57,'Regras por canal'!$A$5:$A$9,0)),""))</f>
        <v/>
      </c>
      <c r="AM57" s="28">
        <f>IF($B57="","",IFERROR(INDEX('Regras por canal'!$M$5:$M$9,MATCH($B57,'Regras por canal'!$A$5:$A$9,0)),""))</f>
        <v/>
      </c>
      <c r="AN57" s="28">
        <f>IF($B57="","",IFERROR(INDEX('Regras por canal'!$N$5:$N$9,MATCH($B57,'Regras por canal'!$A$5:$A$9,0)),""))</f>
        <v/>
      </c>
      <c r="AO57" s="28">
        <f>IF($A57="","",IFERROR(INDEX('Catálogo fonte'!$Q$5:$Q$104,MATCH($A57,'Catálogo fonte'!$A$5:$A$104,0)),""))</f>
        <v/>
      </c>
      <c r="AP57" s="28">
        <f>IF($B57="","",IFERROR(INDEX('Regras por canal'!$Q$5:$Q$9,MATCH($B57,'Regras por canal'!$A$5:$A$9,0)),""))</f>
        <v/>
      </c>
    </row>
    <row r="58" ht="24" customHeight="1">
      <c r="A58" s="28">
        <f>IF(OR(INDEX('Catálogo fonte'!$A$5:$A$104,INT((ROW()-5)/5)+1)="",INDEX('Regras por canal'!$A$5:$A$9,MOD(ROW()-5,5)+1)=""),"",INDEX('Catálogo fonte'!$A$5:$A$104,INT((ROW()-5)/5)+1))</f>
        <v/>
      </c>
      <c r="B58" s="27">
        <f>IF($A58="","",INDEX('Regras por canal'!$A$5:$A$9,MOD(ROW()-5,5)+1))</f>
        <v/>
      </c>
      <c r="C58" s="21" t="n"/>
      <c r="D58" s="32" t="n"/>
      <c r="E58" s="32" t="n"/>
      <c r="F58" s="53" t="n"/>
      <c r="G58" s="27">
        <f>IF(OR($A58="",$B58=""),"",IF($D58&lt;&gt;"",$D58,IFERROR(INDEX('Catálogo fonte'!$B$5:$B$104,MATCH($A58,'Catálogo fonte'!$A$5:$A$104,0)),"")))</f>
        <v/>
      </c>
      <c r="H58" s="27">
        <f>IF(OR($A58="",$B58=""),"",IF($E58&lt;&gt;"",$E58,IFERROR(INDEX('Catálogo fonte'!$C$5:$C$104,MATCH($A58,'Catálogo fonte'!$A$5:$A$104,0)),"")))</f>
        <v/>
      </c>
      <c r="I58" s="27">
        <f>IF(OR($A58="",$B58=""),"",IFERROR(INDEX('Catálogo fonte'!$E$5:$E$104,MATCH($A58,'Catálogo fonte'!$A$5:$A$104,0)),""))</f>
        <v/>
      </c>
      <c r="J58" s="28">
        <f>IF(OR($A58="",$B58=""),"",IFERROR(INDEX('Catálogo fonte'!$D$5:$D$104,MATCH($A58,'Catálogo fonte'!$A$5:$A$104,0)),""))</f>
        <v/>
      </c>
      <c r="K58" s="54">
        <f>IF(OR($A58="",$B58=""),"",IF($F58&lt;&gt;"",$F58,IFERROR(INDEX('Catálogo fonte'!$F$5:$F$104,MATCH($A58,'Catálogo fonte'!$A$5:$A$104,0)),"")))</f>
        <v/>
      </c>
      <c r="L58" s="35">
        <f>IF(OR($A58="",$B58=""),"",IFERROR(INDEX('Catálogo fonte'!$G$5:$G$104,MATCH($A58,'Catálogo fonte'!$A$5:$A$104,0)),""))</f>
        <v/>
      </c>
      <c r="M58" s="28">
        <f>IF(OR($A58="",$B58=""),"",IFERROR(INDEX('Catálogo fonte'!$H$5:$H$104,MATCH($A58,'Catálogo fonte'!$A$5:$A$104,0)),""))</f>
        <v/>
      </c>
      <c r="N58" s="28">
        <f>IF(OR($A58="",$B58=""),"",IFERROR(INDEX('Catálogo fonte'!$I$5:$I$104,MATCH($A58,'Catálogo fonte'!$A$5:$A$104,0)),""))</f>
        <v/>
      </c>
      <c r="O58" s="55">
        <f>IF(OR($A58="",$B58=""),"",IFERROR(INDEX('Catálogo fonte'!$J$5:$J$104,MATCH($A58,'Catálogo fonte'!$A$5:$A$104,0)),""))</f>
        <v/>
      </c>
      <c r="P58" s="56">
        <f>IF(OR($A58="",$B58=""),"",IFERROR(INDEX('Catálogo fonte'!$K$5:$K$104,MATCH($A58,'Catálogo fonte'!$A$5:$A$104,0)),""))</f>
        <v/>
      </c>
      <c r="Q58" s="56">
        <f>IF(OR($A58="",$B58=""),"",IFERROR(INDEX('Catálogo fonte'!$L$5:$L$104,MATCH($A58,'Catálogo fonte'!$A$5:$A$104,0)),""))</f>
        <v/>
      </c>
      <c r="R58" s="56">
        <f>IF(OR($A58="",$B58=""),"",IFERROR(INDEX('Catálogo fonte'!$M$5:$M$104,MATCH($A58,'Catálogo fonte'!$A$5:$A$104,0)),""))</f>
        <v/>
      </c>
      <c r="S58" s="28">
        <f>IF(OR($A58="",$B58=""),"",IFERROR(INDEX('Catálogo fonte'!$N$5:$N$104,MATCH($A58,'Catálogo fonte'!$A$5:$A$104,0)),""))</f>
        <v/>
      </c>
      <c r="T58" s="28">
        <f>IF(OR($A58="",$B58=""),"",IFERROR(INDEX('Catálogo fonte'!$O$5:$O$104,MATCH($A58,'Catálogo fonte'!$A$5:$A$104,0)),""))</f>
        <v/>
      </c>
      <c r="U58" s="28">
        <f>IF(OR($A58="",$B58=""),"",IFERROR(INDEX('Catálogo fonte'!$P$5:$P$104,MATCH($A58,'Catálogo fonte'!$A$5:$A$104,0)),""))</f>
        <v/>
      </c>
      <c r="V58" s="28">
        <f>IF(OR($A58="",$B58=""),"",--($S58&lt;&gt;"")+--($T58&lt;&gt;"")+--($U58&lt;&gt;""))</f>
        <v/>
      </c>
      <c r="W58" s="27">
        <f>IF(OR($A58="",$B58="",$C58&lt;&gt;"Sim"),"",_xlfn.TEXTJOIN(" | ",TRUE,IF($AP58&lt;&gt;"Regra válida","Regra do canal inválida",""),IF(COUNTIF('Catálogo fonte'!$A$5:$A$104,$A58)&gt;1,"SKU duplicado",""),IF($AO58&lt;&gt;"Sim","Produto inativo",""),IF($AB58&lt;&gt;"Sim","Canal inativo",""),IF($G58="","Título ausente",""),IF(AND($G58&lt;&gt;"",$AL58&lt;&gt;"",LEN($G58)&gt;$AL58),"Título excede o limite",""),IF(AND($AC58="Sim",$H58=""),"Categoria ausente",""),IF(AND($AK58&gt;0,LEN($I58)&lt;$AK58),"Descrição abaixo do mínimo",""),IF(AND($AE58="Sim",$J58=""),"Marca ausente",""),IF(OR($K58="",NOT(ISNUMBER($K58)),$K58&lt;=0),"Preço inválido",""),IF(AND(ISNUMBER($K58),$AM58&lt;&gt;"",$K58&lt;$AM58),"Preço abaixo do mínimo",""),IF(AND(ISNUMBER($K58),$AN58&lt;&gt;"",$K58&gt;$AN58),"Preço acima do máximo",""),IF(AND($AD58="Sim",$L58=""),"GTIN ausente",""),IF(AND($L58&lt;&gt;"",NOT(IFERROR(AND(LEN($L58)=13,ISNUMBER(VALUE($L58))),FALSE))),"GTIN inválido",""),IF(AND($AF58="Sim",$M58=""),"Cor ausente",""),IF(AND($AG58="Sim",$N58=""),"Tamanho/modelo ausente",""),IF(AND($AH58="Sim",OR(NOT(ISNUMBER($O58)),$O58&lt;=0)),"Peso ausente ou inválido",""),IF(AND($AI58="Sim",OR(NOT(ISNUMBER($P58)),$P58&lt;=0,NOT(ISNUMBER($Q58)),$Q58&lt;=0,NOT(ISNUMBER($R58)),$R58&lt;=0)),"Dimensões ausentes ou inválidas",""),IF($V58&lt;$AJ58,"Mídias abaixo do mínimo","")))</f>
        <v/>
      </c>
      <c r="X58" s="28">
        <f>IF(OR($A58="",$B58=""),"",IF($C58&lt;&gt;"Sim","Não selecionado",IF($W58="","Pronto para publicar","Bloqueado")))</f>
        <v/>
      </c>
      <c r="Y58" s="21" t="n"/>
      <c r="Z58" s="27">
        <f>IF(OR($A58="",$B58=""),"",IF($C58&lt;&gt;"Sim","Fora do feed",IF($X58="Bloqueado","Bloqueado",IF($Y58="Publicar","Liberado para feed",IF($Y58="Manter rascunho","Mantido em rascunho","Aguardando decisão")))))</f>
        <v/>
      </c>
      <c r="AA58" s="27">
        <f>IF(OR($A58="",$B58=""),"",$A58&amp;"|"&amp;$B58)</f>
        <v/>
      </c>
      <c r="AB58" s="28">
        <f>IF($B58="","",IFERROR(INDEX('Regras por canal'!$B$5:$B$9,MATCH($B58,'Regras por canal'!$A$5:$A$9,0)),""))</f>
        <v/>
      </c>
      <c r="AC58" s="28">
        <f>IF($B58="","",IFERROR(INDEX('Regras por canal'!$C$5:$C$9,MATCH($B58,'Regras por canal'!$A$5:$A$9,0)),""))</f>
        <v/>
      </c>
      <c r="AD58" s="28">
        <f>IF($B58="","",IFERROR(INDEX('Regras por canal'!$D$5:$D$9,MATCH($B58,'Regras por canal'!$A$5:$A$9,0)),""))</f>
        <v/>
      </c>
      <c r="AE58" s="28">
        <f>IF($B58="","",IFERROR(INDEX('Regras por canal'!$E$5:$E$9,MATCH($B58,'Regras por canal'!$A$5:$A$9,0)),""))</f>
        <v/>
      </c>
      <c r="AF58" s="28">
        <f>IF($B58="","",IFERROR(INDEX('Regras por canal'!$F$5:$F$9,MATCH($B58,'Regras por canal'!$A$5:$A$9,0)),""))</f>
        <v/>
      </c>
      <c r="AG58" s="28">
        <f>IF($B58="","",IFERROR(INDEX('Regras por canal'!$G$5:$G$9,MATCH($B58,'Regras por canal'!$A$5:$A$9,0)),""))</f>
        <v/>
      </c>
      <c r="AH58" s="28">
        <f>IF($B58="","",IFERROR(INDEX('Regras por canal'!$H$5:$H$9,MATCH($B58,'Regras por canal'!$A$5:$A$9,0)),""))</f>
        <v/>
      </c>
      <c r="AI58" s="28">
        <f>IF($B58="","",IFERROR(INDEX('Regras por canal'!$I$5:$I$9,MATCH($B58,'Regras por canal'!$A$5:$A$9,0)),""))</f>
        <v/>
      </c>
      <c r="AJ58" s="28">
        <f>IF($B58="","",IFERROR(INDEX('Regras por canal'!$J$5:$J$9,MATCH($B58,'Regras por canal'!$A$5:$A$9,0)),""))</f>
        <v/>
      </c>
      <c r="AK58" s="28">
        <f>IF($B58="","",IFERROR(INDEX('Regras por canal'!$K$5:$K$9,MATCH($B58,'Regras por canal'!$A$5:$A$9,0)),""))</f>
        <v/>
      </c>
      <c r="AL58" s="28">
        <f>IF($B58="","",IFERROR(INDEX('Regras por canal'!$L$5:$L$9,MATCH($B58,'Regras por canal'!$A$5:$A$9,0)),""))</f>
        <v/>
      </c>
      <c r="AM58" s="28">
        <f>IF($B58="","",IFERROR(INDEX('Regras por canal'!$M$5:$M$9,MATCH($B58,'Regras por canal'!$A$5:$A$9,0)),""))</f>
        <v/>
      </c>
      <c r="AN58" s="28">
        <f>IF($B58="","",IFERROR(INDEX('Regras por canal'!$N$5:$N$9,MATCH($B58,'Regras por canal'!$A$5:$A$9,0)),""))</f>
        <v/>
      </c>
      <c r="AO58" s="28">
        <f>IF($A58="","",IFERROR(INDEX('Catálogo fonte'!$Q$5:$Q$104,MATCH($A58,'Catálogo fonte'!$A$5:$A$104,0)),""))</f>
        <v/>
      </c>
      <c r="AP58" s="28">
        <f>IF($B58="","",IFERROR(INDEX('Regras por canal'!$Q$5:$Q$9,MATCH($B58,'Regras por canal'!$A$5:$A$9,0)),""))</f>
        <v/>
      </c>
    </row>
    <row r="59" ht="24" customHeight="1">
      <c r="A59" s="28">
        <f>IF(OR(INDEX('Catálogo fonte'!$A$5:$A$104,INT((ROW()-5)/5)+1)="",INDEX('Regras por canal'!$A$5:$A$9,MOD(ROW()-5,5)+1)=""),"",INDEX('Catálogo fonte'!$A$5:$A$104,INT((ROW()-5)/5)+1))</f>
        <v/>
      </c>
      <c r="B59" s="27">
        <f>IF($A59="","",INDEX('Regras por canal'!$A$5:$A$9,MOD(ROW()-5,5)+1))</f>
        <v/>
      </c>
      <c r="C59" s="21" t="n"/>
      <c r="D59" s="32" t="n"/>
      <c r="E59" s="32" t="n"/>
      <c r="F59" s="53" t="n"/>
      <c r="G59" s="27">
        <f>IF(OR($A59="",$B59=""),"",IF($D59&lt;&gt;"",$D59,IFERROR(INDEX('Catálogo fonte'!$B$5:$B$104,MATCH($A59,'Catálogo fonte'!$A$5:$A$104,0)),"")))</f>
        <v/>
      </c>
      <c r="H59" s="27">
        <f>IF(OR($A59="",$B59=""),"",IF($E59&lt;&gt;"",$E59,IFERROR(INDEX('Catálogo fonte'!$C$5:$C$104,MATCH($A59,'Catálogo fonte'!$A$5:$A$104,0)),"")))</f>
        <v/>
      </c>
      <c r="I59" s="27">
        <f>IF(OR($A59="",$B59=""),"",IFERROR(INDEX('Catálogo fonte'!$E$5:$E$104,MATCH($A59,'Catálogo fonte'!$A$5:$A$104,0)),""))</f>
        <v/>
      </c>
      <c r="J59" s="28">
        <f>IF(OR($A59="",$B59=""),"",IFERROR(INDEX('Catálogo fonte'!$D$5:$D$104,MATCH($A59,'Catálogo fonte'!$A$5:$A$104,0)),""))</f>
        <v/>
      </c>
      <c r="K59" s="54">
        <f>IF(OR($A59="",$B59=""),"",IF($F59&lt;&gt;"",$F59,IFERROR(INDEX('Catálogo fonte'!$F$5:$F$104,MATCH($A59,'Catálogo fonte'!$A$5:$A$104,0)),"")))</f>
        <v/>
      </c>
      <c r="L59" s="35">
        <f>IF(OR($A59="",$B59=""),"",IFERROR(INDEX('Catálogo fonte'!$G$5:$G$104,MATCH($A59,'Catálogo fonte'!$A$5:$A$104,0)),""))</f>
        <v/>
      </c>
      <c r="M59" s="28">
        <f>IF(OR($A59="",$B59=""),"",IFERROR(INDEX('Catálogo fonte'!$H$5:$H$104,MATCH($A59,'Catálogo fonte'!$A$5:$A$104,0)),""))</f>
        <v/>
      </c>
      <c r="N59" s="28">
        <f>IF(OR($A59="",$B59=""),"",IFERROR(INDEX('Catálogo fonte'!$I$5:$I$104,MATCH($A59,'Catálogo fonte'!$A$5:$A$104,0)),""))</f>
        <v/>
      </c>
      <c r="O59" s="55">
        <f>IF(OR($A59="",$B59=""),"",IFERROR(INDEX('Catálogo fonte'!$J$5:$J$104,MATCH($A59,'Catálogo fonte'!$A$5:$A$104,0)),""))</f>
        <v/>
      </c>
      <c r="P59" s="56">
        <f>IF(OR($A59="",$B59=""),"",IFERROR(INDEX('Catálogo fonte'!$K$5:$K$104,MATCH($A59,'Catálogo fonte'!$A$5:$A$104,0)),""))</f>
        <v/>
      </c>
      <c r="Q59" s="56">
        <f>IF(OR($A59="",$B59=""),"",IFERROR(INDEX('Catálogo fonte'!$L$5:$L$104,MATCH($A59,'Catálogo fonte'!$A$5:$A$104,0)),""))</f>
        <v/>
      </c>
      <c r="R59" s="56">
        <f>IF(OR($A59="",$B59=""),"",IFERROR(INDEX('Catálogo fonte'!$M$5:$M$104,MATCH($A59,'Catálogo fonte'!$A$5:$A$104,0)),""))</f>
        <v/>
      </c>
      <c r="S59" s="28">
        <f>IF(OR($A59="",$B59=""),"",IFERROR(INDEX('Catálogo fonte'!$N$5:$N$104,MATCH($A59,'Catálogo fonte'!$A$5:$A$104,0)),""))</f>
        <v/>
      </c>
      <c r="T59" s="28">
        <f>IF(OR($A59="",$B59=""),"",IFERROR(INDEX('Catálogo fonte'!$O$5:$O$104,MATCH($A59,'Catálogo fonte'!$A$5:$A$104,0)),""))</f>
        <v/>
      </c>
      <c r="U59" s="28">
        <f>IF(OR($A59="",$B59=""),"",IFERROR(INDEX('Catálogo fonte'!$P$5:$P$104,MATCH($A59,'Catálogo fonte'!$A$5:$A$104,0)),""))</f>
        <v/>
      </c>
      <c r="V59" s="28">
        <f>IF(OR($A59="",$B59=""),"",--($S59&lt;&gt;"")+--($T59&lt;&gt;"")+--($U59&lt;&gt;""))</f>
        <v/>
      </c>
      <c r="W59" s="27">
        <f>IF(OR($A59="",$B59="",$C59&lt;&gt;"Sim"),"",_xlfn.TEXTJOIN(" | ",TRUE,IF($AP59&lt;&gt;"Regra válida","Regra do canal inválida",""),IF(COUNTIF('Catálogo fonte'!$A$5:$A$104,$A59)&gt;1,"SKU duplicado",""),IF($AO59&lt;&gt;"Sim","Produto inativo",""),IF($AB59&lt;&gt;"Sim","Canal inativo",""),IF($G59="","Título ausente",""),IF(AND($G59&lt;&gt;"",$AL59&lt;&gt;"",LEN($G59)&gt;$AL59),"Título excede o limite",""),IF(AND($AC59="Sim",$H59=""),"Categoria ausente",""),IF(AND($AK59&gt;0,LEN($I59)&lt;$AK59),"Descrição abaixo do mínimo",""),IF(AND($AE59="Sim",$J59=""),"Marca ausente",""),IF(OR($K59="",NOT(ISNUMBER($K59)),$K59&lt;=0),"Preço inválido",""),IF(AND(ISNUMBER($K59),$AM59&lt;&gt;"",$K59&lt;$AM59),"Preço abaixo do mínimo",""),IF(AND(ISNUMBER($K59),$AN59&lt;&gt;"",$K59&gt;$AN59),"Preço acima do máximo",""),IF(AND($AD59="Sim",$L59=""),"GTIN ausente",""),IF(AND($L59&lt;&gt;"",NOT(IFERROR(AND(LEN($L59)=13,ISNUMBER(VALUE($L59))),FALSE))),"GTIN inválido",""),IF(AND($AF59="Sim",$M59=""),"Cor ausente",""),IF(AND($AG59="Sim",$N59=""),"Tamanho/modelo ausente",""),IF(AND($AH59="Sim",OR(NOT(ISNUMBER($O59)),$O59&lt;=0)),"Peso ausente ou inválido",""),IF(AND($AI59="Sim",OR(NOT(ISNUMBER($P59)),$P59&lt;=0,NOT(ISNUMBER($Q59)),$Q59&lt;=0,NOT(ISNUMBER($R59)),$R59&lt;=0)),"Dimensões ausentes ou inválidas",""),IF($V59&lt;$AJ59,"Mídias abaixo do mínimo","")))</f>
        <v/>
      </c>
      <c r="X59" s="28">
        <f>IF(OR($A59="",$B59=""),"",IF($C59&lt;&gt;"Sim","Não selecionado",IF($W59="","Pronto para publicar","Bloqueado")))</f>
        <v/>
      </c>
      <c r="Y59" s="21" t="n"/>
      <c r="Z59" s="27">
        <f>IF(OR($A59="",$B59=""),"",IF($C59&lt;&gt;"Sim","Fora do feed",IF($X59="Bloqueado","Bloqueado",IF($Y59="Publicar","Liberado para feed",IF($Y59="Manter rascunho","Mantido em rascunho","Aguardando decisão")))))</f>
        <v/>
      </c>
      <c r="AA59" s="27">
        <f>IF(OR($A59="",$B59=""),"",$A59&amp;"|"&amp;$B59)</f>
        <v/>
      </c>
      <c r="AB59" s="28">
        <f>IF($B59="","",IFERROR(INDEX('Regras por canal'!$B$5:$B$9,MATCH($B59,'Regras por canal'!$A$5:$A$9,0)),""))</f>
        <v/>
      </c>
      <c r="AC59" s="28">
        <f>IF($B59="","",IFERROR(INDEX('Regras por canal'!$C$5:$C$9,MATCH($B59,'Regras por canal'!$A$5:$A$9,0)),""))</f>
        <v/>
      </c>
      <c r="AD59" s="28">
        <f>IF($B59="","",IFERROR(INDEX('Regras por canal'!$D$5:$D$9,MATCH($B59,'Regras por canal'!$A$5:$A$9,0)),""))</f>
        <v/>
      </c>
      <c r="AE59" s="28">
        <f>IF($B59="","",IFERROR(INDEX('Regras por canal'!$E$5:$E$9,MATCH($B59,'Regras por canal'!$A$5:$A$9,0)),""))</f>
        <v/>
      </c>
      <c r="AF59" s="28">
        <f>IF($B59="","",IFERROR(INDEX('Regras por canal'!$F$5:$F$9,MATCH($B59,'Regras por canal'!$A$5:$A$9,0)),""))</f>
        <v/>
      </c>
      <c r="AG59" s="28">
        <f>IF($B59="","",IFERROR(INDEX('Regras por canal'!$G$5:$G$9,MATCH($B59,'Regras por canal'!$A$5:$A$9,0)),""))</f>
        <v/>
      </c>
      <c r="AH59" s="28">
        <f>IF($B59="","",IFERROR(INDEX('Regras por canal'!$H$5:$H$9,MATCH($B59,'Regras por canal'!$A$5:$A$9,0)),""))</f>
        <v/>
      </c>
      <c r="AI59" s="28">
        <f>IF($B59="","",IFERROR(INDEX('Regras por canal'!$I$5:$I$9,MATCH($B59,'Regras por canal'!$A$5:$A$9,0)),""))</f>
        <v/>
      </c>
      <c r="AJ59" s="28">
        <f>IF($B59="","",IFERROR(INDEX('Regras por canal'!$J$5:$J$9,MATCH($B59,'Regras por canal'!$A$5:$A$9,0)),""))</f>
        <v/>
      </c>
      <c r="AK59" s="28">
        <f>IF($B59="","",IFERROR(INDEX('Regras por canal'!$K$5:$K$9,MATCH($B59,'Regras por canal'!$A$5:$A$9,0)),""))</f>
        <v/>
      </c>
      <c r="AL59" s="28">
        <f>IF($B59="","",IFERROR(INDEX('Regras por canal'!$L$5:$L$9,MATCH($B59,'Regras por canal'!$A$5:$A$9,0)),""))</f>
        <v/>
      </c>
      <c r="AM59" s="28">
        <f>IF($B59="","",IFERROR(INDEX('Regras por canal'!$M$5:$M$9,MATCH($B59,'Regras por canal'!$A$5:$A$9,0)),""))</f>
        <v/>
      </c>
      <c r="AN59" s="28">
        <f>IF($B59="","",IFERROR(INDEX('Regras por canal'!$N$5:$N$9,MATCH($B59,'Regras por canal'!$A$5:$A$9,0)),""))</f>
        <v/>
      </c>
      <c r="AO59" s="28">
        <f>IF($A59="","",IFERROR(INDEX('Catálogo fonte'!$Q$5:$Q$104,MATCH($A59,'Catálogo fonte'!$A$5:$A$104,0)),""))</f>
        <v/>
      </c>
      <c r="AP59" s="28">
        <f>IF($B59="","",IFERROR(INDEX('Regras por canal'!$Q$5:$Q$9,MATCH($B59,'Regras por canal'!$A$5:$A$9,0)),""))</f>
        <v/>
      </c>
    </row>
    <row r="60" ht="24" customHeight="1">
      <c r="A60" s="28">
        <f>IF(OR(INDEX('Catálogo fonte'!$A$5:$A$104,INT((ROW()-5)/5)+1)="",INDEX('Regras por canal'!$A$5:$A$9,MOD(ROW()-5,5)+1)=""),"",INDEX('Catálogo fonte'!$A$5:$A$104,INT((ROW()-5)/5)+1))</f>
        <v/>
      </c>
      <c r="B60" s="27">
        <f>IF($A60="","",INDEX('Regras por canal'!$A$5:$A$9,MOD(ROW()-5,5)+1))</f>
        <v/>
      </c>
      <c r="C60" s="21" t="n"/>
      <c r="D60" s="32" t="n"/>
      <c r="E60" s="32" t="n"/>
      <c r="F60" s="53" t="n"/>
      <c r="G60" s="27">
        <f>IF(OR($A60="",$B60=""),"",IF($D60&lt;&gt;"",$D60,IFERROR(INDEX('Catálogo fonte'!$B$5:$B$104,MATCH($A60,'Catálogo fonte'!$A$5:$A$104,0)),"")))</f>
        <v/>
      </c>
      <c r="H60" s="27">
        <f>IF(OR($A60="",$B60=""),"",IF($E60&lt;&gt;"",$E60,IFERROR(INDEX('Catálogo fonte'!$C$5:$C$104,MATCH($A60,'Catálogo fonte'!$A$5:$A$104,0)),"")))</f>
        <v/>
      </c>
      <c r="I60" s="27">
        <f>IF(OR($A60="",$B60=""),"",IFERROR(INDEX('Catálogo fonte'!$E$5:$E$104,MATCH($A60,'Catálogo fonte'!$A$5:$A$104,0)),""))</f>
        <v/>
      </c>
      <c r="J60" s="28">
        <f>IF(OR($A60="",$B60=""),"",IFERROR(INDEX('Catálogo fonte'!$D$5:$D$104,MATCH($A60,'Catálogo fonte'!$A$5:$A$104,0)),""))</f>
        <v/>
      </c>
      <c r="K60" s="54">
        <f>IF(OR($A60="",$B60=""),"",IF($F60&lt;&gt;"",$F60,IFERROR(INDEX('Catálogo fonte'!$F$5:$F$104,MATCH($A60,'Catálogo fonte'!$A$5:$A$104,0)),"")))</f>
        <v/>
      </c>
      <c r="L60" s="35">
        <f>IF(OR($A60="",$B60=""),"",IFERROR(INDEX('Catálogo fonte'!$G$5:$G$104,MATCH($A60,'Catálogo fonte'!$A$5:$A$104,0)),""))</f>
        <v/>
      </c>
      <c r="M60" s="28">
        <f>IF(OR($A60="",$B60=""),"",IFERROR(INDEX('Catálogo fonte'!$H$5:$H$104,MATCH($A60,'Catálogo fonte'!$A$5:$A$104,0)),""))</f>
        <v/>
      </c>
      <c r="N60" s="28">
        <f>IF(OR($A60="",$B60=""),"",IFERROR(INDEX('Catálogo fonte'!$I$5:$I$104,MATCH($A60,'Catálogo fonte'!$A$5:$A$104,0)),""))</f>
        <v/>
      </c>
      <c r="O60" s="55">
        <f>IF(OR($A60="",$B60=""),"",IFERROR(INDEX('Catálogo fonte'!$J$5:$J$104,MATCH($A60,'Catálogo fonte'!$A$5:$A$104,0)),""))</f>
        <v/>
      </c>
      <c r="P60" s="56">
        <f>IF(OR($A60="",$B60=""),"",IFERROR(INDEX('Catálogo fonte'!$K$5:$K$104,MATCH($A60,'Catálogo fonte'!$A$5:$A$104,0)),""))</f>
        <v/>
      </c>
      <c r="Q60" s="56">
        <f>IF(OR($A60="",$B60=""),"",IFERROR(INDEX('Catálogo fonte'!$L$5:$L$104,MATCH($A60,'Catálogo fonte'!$A$5:$A$104,0)),""))</f>
        <v/>
      </c>
      <c r="R60" s="56">
        <f>IF(OR($A60="",$B60=""),"",IFERROR(INDEX('Catálogo fonte'!$M$5:$M$104,MATCH($A60,'Catálogo fonte'!$A$5:$A$104,0)),""))</f>
        <v/>
      </c>
      <c r="S60" s="28">
        <f>IF(OR($A60="",$B60=""),"",IFERROR(INDEX('Catálogo fonte'!$N$5:$N$104,MATCH($A60,'Catálogo fonte'!$A$5:$A$104,0)),""))</f>
        <v/>
      </c>
      <c r="T60" s="28">
        <f>IF(OR($A60="",$B60=""),"",IFERROR(INDEX('Catálogo fonte'!$O$5:$O$104,MATCH($A60,'Catálogo fonte'!$A$5:$A$104,0)),""))</f>
        <v/>
      </c>
      <c r="U60" s="28">
        <f>IF(OR($A60="",$B60=""),"",IFERROR(INDEX('Catálogo fonte'!$P$5:$P$104,MATCH($A60,'Catálogo fonte'!$A$5:$A$104,0)),""))</f>
        <v/>
      </c>
      <c r="V60" s="28">
        <f>IF(OR($A60="",$B60=""),"",--($S60&lt;&gt;"")+--($T60&lt;&gt;"")+--($U60&lt;&gt;""))</f>
        <v/>
      </c>
      <c r="W60" s="27">
        <f>IF(OR($A60="",$B60="",$C60&lt;&gt;"Sim"),"",_xlfn.TEXTJOIN(" | ",TRUE,IF($AP60&lt;&gt;"Regra válida","Regra do canal inválida",""),IF(COUNTIF('Catálogo fonte'!$A$5:$A$104,$A60)&gt;1,"SKU duplicado",""),IF($AO60&lt;&gt;"Sim","Produto inativo",""),IF($AB60&lt;&gt;"Sim","Canal inativo",""),IF($G60="","Título ausente",""),IF(AND($G60&lt;&gt;"",$AL60&lt;&gt;"",LEN($G60)&gt;$AL60),"Título excede o limite",""),IF(AND($AC60="Sim",$H60=""),"Categoria ausente",""),IF(AND($AK60&gt;0,LEN($I60)&lt;$AK60),"Descrição abaixo do mínimo",""),IF(AND($AE60="Sim",$J60=""),"Marca ausente",""),IF(OR($K60="",NOT(ISNUMBER($K60)),$K60&lt;=0),"Preço inválido",""),IF(AND(ISNUMBER($K60),$AM60&lt;&gt;"",$K60&lt;$AM60),"Preço abaixo do mínimo",""),IF(AND(ISNUMBER($K60),$AN60&lt;&gt;"",$K60&gt;$AN60),"Preço acima do máximo",""),IF(AND($AD60="Sim",$L60=""),"GTIN ausente",""),IF(AND($L60&lt;&gt;"",NOT(IFERROR(AND(LEN($L60)=13,ISNUMBER(VALUE($L60))),FALSE))),"GTIN inválido",""),IF(AND($AF60="Sim",$M60=""),"Cor ausente",""),IF(AND($AG60="Sim",$N60=""),"Tamanho/modelo ausente",""),IF(AND($AH60="Sim",OR(NOT(ISNUMBER($O60)),$O60&lt;=0)),"Peso ausente ou inválido",""),IF(AND($AI60="Sim",OR(NOT(ISNUMBER($P60)),$P60&lt;=0,NOT(ISNUMBER($Q60)),$Q60&lt;=0,NOT(ISNUMBER($R60)),$R60&lt;=0)),"Dimensões ausentes ou inválidas",""),IF($V60&lt;$AJ60,"Mídias abaixo do mínimo","")))</f>
        <v/>
      </c>
      <c r="X60" s="28">
        <f>IF(OR($A60="",$B60=""),"",IF($C60&lt;&gt;"Sim","Não selecionado",IF($W60="","Pronto para publicar","Bloqueado")))</f>
        <v/>
      </c>
      <c r="Y60" s="21" t="n"/>
      <c r="Z60" s="27">
        <f>IF(OR($A60="",$B60=""),"",IF($C60&lt;&gt;"Sim","Fora do feed",IF($X60="Bloqueado","Bloqueado",IF($Y60="Publicar","Liberado para feed",IF($Y60="Manter rascunho","Mantido em rascunho","Aguardando decisão")))))</f>
        <v/>
      </c>
      <c r="AA60" s="27">
        <f>IF(OR($A60="",$B60=""),"",$A60&amp;"|"&amp;$B60)</f>
        <v/>
      </c>
      <c r="AB60" s="28">
        <f>IF($B60="","",IFERROR(INDEX('Regras por canal'!$B$5:$B$9,MATCH($B60,'Regras por canal'!$A$5:$A$9,0)),""))</f>
        <v/>
      </c>
      <c r="AC60" s="28">
        <f>IF($B60="","",IFERROR(INDEX('Regras por canal'!$C$5:$C$9,MATCH($B60,'Regras por canal'!$A$5:$A$9,0)),""))</f>
        <v/>
      </c>
      <c r="AD60" s="28">
        <f>IF($B60="","",IFERROR(INDEX('Regras por canal'!$D$5:$D$9,MATCH($B60,'Regras por canal'!$A$5:$A$9,0)),""))</f>
        <v/>
      </c>
      <c r="AE60" s="28">
        <f>IF($B60="","",IFERROR(INDEX('Regras por canal'!$E$5:$E$9,MATCH($B60,'Regras por canal'!$A$5:$A$9,0)),""))</f>
        <v/>
      </c>
      <c r="AF60" s="28">
        <f>IF($B60="","",IFERROR(INDEX('Regras por canal'!$F$5:$F$9,MATCH($B60,'Regras por canal'!$A$5:$A$9,0)),""))</f>
        <v/>
      </c>
      <c r="AG60" s="28">
        <f>IF($B60="","",IFERROR(INDEX('Regras por canal'!$G$5:$G$9,MATCH($B60,'Regras por canal'!$A$5:$A$9,0)),""))</f>
        <v/>
      </c>
      <c r="AH60" s="28">
        <f>IF($B60="","",IFERROR(INDEX('Regras por canal'!$H$5:$H$9,MATCH($B60,'Regras por canal'!$A$5:$A$9,0)),""))</f>
        <v/>
      </c>
      <c r="AI60" s="28">
        <f>IF($B60="","",IFERROR(INDEX('Regras por canal'!$I$5:$I$9,MATCH($B60,'Regras por canal'!$A$5:$A$9,0)),""))</f>
        <v/>
      </c>
      <c r="AJ60" s="28">
        <f>IF($B60="","",IFERROR(INDEX('Regras por canal'!$J$5:$J$9,MATCH($B60,'Regras por canal'!$A$5:$A$9,0)),""))</f>
        <v/>
      </c>
      <c r="AK60" s="28">
        <f>IF($B60="","",IFERROR(INDEX('Regras por canal'!$K$5:$K$9,MATCH($B60,'Regras por canal'!$A$5:$A$9,0)),""))</f>
        <v/>
      </c>
      <c r="AL60" s="28">
        <f>IF($B60="","",IFERROR(INDEX('Regras por canal'!$L$5:$L$9,MATCH($B60,'Regras por canal'!$A$5:$A$9,0)),""))</f>
        <v/>
      </c>
      <c r="AM60" s="28">
        <f>IF($B60="","",IFERROR(INDEX('Regras por canal'!$M$5:$M$9,MATCH($B60,'Regras por canal'!$A$5:$A$9,0)),""))</f>
        <v/>
      </c>
      <c r="AN60" s="28">
        <f>IF($B60="","",IFERROR(INDEX('Regras por canal'!$N$5:$N$9,MATCH($B60,'Regras por canal'!$A$5:$A$9,0)),""))</f>
        <v/>
      </c>
      <c r="AO60" s="28">
        <f>IF($A60="","",IFERROR(INDEX('Catálogo fonte'!$Q$5:$Q$104,MATCH($A60,'Catálogo fonte'!$A$5:$A$104,0)),""))</f>
        <v/>
      </c>
      <c r="AP60" s="28">
        <f>IF($B60="","",IFERROR(INDEX('Regras por canal'!$Q$5:$Q$9,MATCH($B60,'Regras por canal'!$A$5:$A$9,0)),""))</f>
        <v/>
      </c>
    </row>
    <row r="61" ht="24" customHeight="1">
      <c r="A61" s="28">
        <f>IF(OR(INDEX('Catálogo fonte'!$A$5:$A$104,INT((ROW()-5)/5)+1)="",INDEX('Regras por canal'!$A$5:$A$9,MOD(ROW()-5,5)+1)=""),"",INDEX('Catálogo fonte'!$A$5:$A$104,INT((ROW()-5)/5)+1))</f>
        <v/>
      </c>
      <c r="B61" s="27">
        <f>IF($A61="","",INDEX('Regras por canal'!$A$5:$A$9,MOD(ROW()-5,5)+1))</f>
        <v/>
      </c>
      <c r="C61" s="21" t="n"/>
      <c r="D61" s="32" t="n"/>
      <c r="E61" s="32" t="n"/>
      <c r="F61" s="53" t="n"/>
      <c r="G61" s="27">
        <f>IF(OR($A61="",$B61=""),"",IF($D61&lt;&gt;"",$D61,IFERROR(INDEX('Catálogo fonte'!$B$5:$B$104,MATCH($A61,'Catálogo fonte'!$A$5:$A$104,0)),"")))</f>
        <v/>
      </c>
      <c r="H61" s="27">
        <f>IF(OR($A61="",$B61=""),"",IF($E61&lt;&gt;"",$E61,IFERROR(INDEX('Catálogo fonte'!$C$5:$C$104,MATCH($A61,'Catálogo fonte'!$A$5:$A$104,0)),"")))</f>
        <v/>
      </c>
      <c r="I61" s="27">
        <f>IF(OR($A61="",$B61=""),"",IFERROR(INDEX('Catálogo fonte'!$E$5:$E$104,MATCH($A61,'Catálogo fonte'!$A$5:$A$104,0)),""))</f>
        <v/>
      </c>
      <c r="J61" s="28">
        <f>IF(OR($A61="",$B61=""),"",IFERROR(INDEX('Catálogo fonte'!$D$5:$D$104,MATCH($A61,'Catálogo fonte'!$A$5:$A$104,0)),""))</f>
        <v/>
      </c>
      <c r="K61" s="54">
        <f>IF(OR($A61="",$B61=""),"",IF($F61&lt;&gt;"",$F61,IFERROR(INDEX('Catálogo fonte'!$F$5:$F$104,MATCH($A61,'Catálogo fonte'!$A$5:$A$104,0)),"")))</f>
        <v/>
      </c>
      <c r="L61" s="35">
        <f>IF(OR($A61="",$B61=""),"",IFERROR(INDEX('Catálogo fonte'!$G$5:$G$104,MATCH($A61,'Catálogo fonte'!$A$5:$A$104,0)),""))</f>
        <v/>
      </c>
      <c r="M61" s="28">
        <f>IF(OR($A61="",$B61=""),"",IFERROR(INDEX('Catálogo fonte'!$H$5:$H$104,MATCH($A61,'Catálogo fonte'!$A$5:$A$104,0)),""))</f>
        <v/>
      </c>
      <c r="N61" s="28">
        <f>IF(OR($A61="",$B61=""),"",IFERROR(INDEX('Catálogo fonte'!$I$5:$I$104,MATCH($A61,'Catálogo fonte'!$A$5:$A$104,0)),""))</f>
        <v/>
      </c>
      <c r="O61" s="55">
        <f>IF(OR($A61="",$B61=""),"",IFERROR(INDEX('Catálogo fonte'!$J$5:$J$104,MATCH($A61,'Catálogo fonte'!$A$5:$A$104,0)),""))</f>
        <v/>
      </c>
      <c r="P61" s="56">
        <f>IF(OR($A61="",$B61=""),"",IFERROR(INDEX('Catálogo fonte'!$K$5:$K$104,MATCH($A61,'Catálogo fonte'!$A$5:$A$104,0)),""))</f>
        <v/>
      </c>
      <c r="Q61" s="56">
        <f>IF(OR($A61="",$B61=""),"",IFERROR(INDEX('Catálogo fonte'!$L$5:$L$104,MATCH($A61,'Catálogo fonte'!$A$5:$A$104,0)),""))</f>
        <v/>
      </c>
      <c r="R61" s="56">
        <f>IF(OR($A61="",$B61=""),"",IFERROR(INDEX('Catálogo fonte'!$M$5:$M$104,MATCH($A61,'Catálogo fonte'!$A$5:$A$104,0)),""))</f>
        <v/>
      </c>
      <c r="S61" s="28">
        <f>IF(OR($A61="",$B61=""),"",IFERROR(INDEX('Catálogo fonte'!$N$5:$N$104,MATCH($A61,'Catálogo fonte'!$A$5:$A$104,0)),""))</f>
        <v/>
      </c>
      <c r="T61" s="28">
        <f>IF(OR($A61="",$B61=""),"",IFERROR(INDEX('Catálogo fonte'!$O$5:$O$104,MATCH($A61,'Catálogo fonte'!$A$5:$A$104,0)),""))</f>
        <v/>
      </c>
      <c r="U61" s="28">
        <f>IF(OR($A61="",$B61=""),"",IFERROR(INDEX('Catálogo fonte'!$P$5:$P$104,MATCH($A61,'Catálogo fonte'!$A$5:$A$104,0)),""))</f>
        <v/>
      </c>
      <c r="V61" s="28">
        <f>IF(OR($A61="",$B61=""),"",--($S61&lt;&gt;"")+--($T61&lt;&gt;"")+--($U61&lt;&gt;""))</f>
        <v/>
      </c>
      <c r="W61" s="27">
        <f>IF(OR($A61="",$B61="",$C61&lt;&gt;"Sim"),"",_xlfn.TEXTJOIN(" | ",TRUE,IF($AP61&lt;&gt;"Regra válida","Regra do canal inválida",""),IF(COUNTIF('Catálogo fonte'!$A$5:$A$104,$A61)&gt;1,"SKU duplicado",""),IF($AO61&lt;&gt;"Sim","Produto inativo",""),IF($AB61&lt;&gt;"Sim","Canal inativo",""),IF($G61="","Título ausente",""),IF(AND($G61&lt;&gt;"",$AL61&lt;&gt;"",LEN($G61)&gt;$AL61),"Título excede o limite",""),IF(AND($AC61="Sim",$H61=""),"Categoria ausente",""),IF(AND($AK61&gt;0,LEN($I61)&lt;$AK61),"Descrição abaixo do mínimo",""),IF(AND($AE61="Sim",$J61=""),"Marca ausente",""),IF(OR($K61="",NOT(ISNUMBER($K61)),$K61&lt;=0),"Preço inválido",""),IF(AND(ISNUMBER($K61),$AM61&lt;&gt;"",$K61&lt;$AM61),"Preço abaixo do mínimo",""),IF(AND(ISNUMBER($K61),$AN61&lt;&gt;"",$K61&gt;$AN61),"Preço acima do máximo",""),IF(AND($AD61="Sim",$L61=""),"GTIN ausente",""),IF(AND($L61&lt;&gt;"",NOT(IFERROR(AND(LEN($L61)=13,ISNUMBER(VALUE($L61))),FALSE))),"GTIN inválido",""),IF(AND($AF61="Sim",$M61=""),"Cor ausente",""),IF(AND($AG61="Sim",$N61=""),"Tamanho/modelo ausente",""),IF(AND($AH61="Sim",OR(NOT(ISNUMBER($O61)),$O61&lt;=0)),"Peso ausente ou inválido",""),IF(AND($AI61="Sim",OR(NOT(ISNUMBER($P61)),$P61&lt;=0,NOT(ISNUMBER($Q61)),$Q61&lt;=0,NOT(ISNUMBER($R61)),$R61&lt;=0)),"Dimensões ausentes ou inválidas",""),IF($V61&lt;$AJ61,"Mídias abaixo do mínimo","")))</f>
        <v/>
      </c>
      <c r="X61" s="28">
        <f>IF(OR($A61="",$B61=""),"",IF($C61&lt;&gt;"Sim","Não selecionado",IF($W61="","Pronto para publicar","Bloqueado")))</f>
        <v/>
      </c>
      <c r="Y61" s="21" t="n"/>
      <c r="Z61" s="27">
        <f>IF(OR($A61="",$B61=""),"",IF($C61&lt;&gt;"Sim","Fora do feed",IF($X61="Bloqueado","Bloqueado",IF($Y61="Publicar","Liberado para feed",IF($Y61="Manter rascunho","Mantido em rascunho","Aguardando decisão")))))</f>
        <v/>
      </c>
      <c r="AA61" s="27">
        <f>IF(OR($A61="",$B61=""),"",$A61&amp;"|"&amp;$B61)</f>
        <v/>
      </c>
      <c r="AB61" s="28">
        <f>IF($B61="","",IFERROR(INDEX('Regras por canal'!$B$5:$B$9,MATCH($B61,'Regras por canal'!$A$5:$A$9,0)),""))</f>
        <v/>
      </c>
      <c r="AC61" s="28">
        <f>IF($B61="","",IFERROR(INDEX('Regras por canal'!$C$5:$C$9,MATCH($B61,'Regras por canal'!$A$5:$A$9,0)),""))</f>
        <v/>
      </c>
      <c r="AD61" s="28">
        <f>IF($B61="","",IFERROR(INDEX('Regras por canal'!$D$5:$D$9,MATCH($B61,'Regras por canal'!$A$5:$A$9,0)),""))</f>
        <v/>
      </c>
      <c r="AE61" s="28">
        <f>IF($B61="","",IFERROR(INDEX('Regras por canal'!$E$5:$E$9,MATCH($B61,'Regras por canal'!$A$5:$A$9,0)),""))</f>
        <v/>
      </c>
      <c r="AF61" s="28">
        <f>IF($B61="","",IFERROR(INDEX('Regras por canal'!$F$5:$F$9,MATCH($B61,'Regras por canal'!$A$5:$A$9,0)),""))</f>
        <v/>
      </c>
      <c r="AG61" s="28">
        <f>IF($B61="","",IFERROR(INDEX('Regras por canal'!$G$5:$G$9,MATCH($B61,'Regras por canal'!$A$5:$A$9,0)),""))</f>
        <v/>
      </c>
      <c r="AH61" s="28">
        <f>IF($B61="","",IFERROR(INDEX('Regras por canal'!$H$5:$H$9,MATCH($B61,'Regras por canal'!$A$5:$A$9,0)),""))</f>
        <v/>
      </c>
      <c r="AI61" s="28">
        <f>IF($B61="","",IFERROR(INDEX('Regras por canal'!$I$5:$I$9,MATCH($B61,'Regras por canal'!$A$5:$A$9,0)),""))</f>
        <v/>
      </c>
      <c r="AJ61" s="28">
        <f>IF($B61="","",IFERROR(INDEX('Regras por canal'!$J$5:$J$9,MATCH($B61,'Regras por canal'!$A$5:$A$9,0)),""))</f>
        <v/>
      </c>
      <c r="AK61" s="28">
        <f>IF($B61="","",IFERROR(INDEX('Regras por canal'!$K$5:$K$9,MATCH($B61,'Regras por canal'!$A$5:$A$9,0)),""))</f>
        <v/>
      </c>
      <c r="AL61" s="28">
        <f>IF($B61="","",IFERROR(INDEX('Regras por canal'!$L$5:$L$9,MATCH($B61,'Regras por canal'!$A$5:$A$9,0)),""))</f>
        <v/>
      </c>
      <c r="AM61" s="28">
        <f>IF($B61="","",IFERROR(INDEX('Regras por canal'!$M$5:$M$9,MATCH($B61,'Regras por canal'!$A$5:$A$9,0)),""))</f>
        <v/>
      </c>
      <c r="AN61" s="28">
        <f>IF($B61="","",IFERROR(INDEX('Regras por canal'!$N$5:$N$9,MATCH($B61,'Regras por canal'!$A$5:$A$9,0)),""))</f>
        <v/>
      </c>
      <c r="AO61" s="28">
        <f>IF($A61="","",IFERROR(INDEX('Catálogo fonte'!$Q$5:$Q$104,MATCH($A61,'Catálogo fonte'!$A$5:$A$104,0)),""))</f>
        <v/>
      </c>
      <c r="AP61" s="28">
        <f>IF($B61="","",IFERROR(INDEX('Regras por canal'!$Q$5:$Q$9,MATCH($B61,'Regras por canal'!$A$5:$A$9,0)),""))</f>
        <v/>
      </c>
    </row>
    <row r="62" ht="24" customHeight="1">
      <c r="A62" s="28">
        <f>IF(OR(INDEX('Catálogo fonte'!$A$5:$A$104,INT((ROW()-5)/5)+1)="",INDEX('Regras por canal'!$A$5:$A$9,MOD(ROW()-5,5)+1)=""),"",INDEX('Catálogo fonte'!$A$5:$A$104,INT((ROW()-5)/5)+1))</f>
        <v/>
      </c>
      <c r="B62" s="27">
        <f>IF($A62="","",INDEX('Regras por canal'!$A$5:$A$9,MOD(ROW()-5,5)+1))</f>
        <v/>
      </c>
      <c r="C62" s="21" t="n"/>
      <c r="D62" s="32" t="n"/>
      <c r="E62" s="32" t="n"/>
      <c r="F62" s="53" t="n"/>
      <c r="G62" s="27">
        <f>IF(OR($A62="",$B62=""),"",IF($D62&lt;&gt;"",$D62,IFERROR(INDEX('Catálogo fonte'!$B$5:$B$104,MATCH($A62,'Catálogo fonte'!$A$5:$A$104,0)),"")))</f>
        <v/>
      </c>
      <c r="H62" s="27">
        <f>IF(OR($A62="",$B62=""),"",IF($E62&lt;&gt;"",$E62,IFERROR(INDEX('Catálogo fonte'!$C$5:$C$104,MATCH($A62,'Catálogo fonte'!$A$5:$A$104,0)),"")))</f>
        <v/>
      </c>
      <c r="I62" s="27">
        <f>IF(OR($A62="",$B62=""),"",IFERROR(INDEX('Catálogo fonte'!$E$5:$E$104,MATCH($A62,'Catálogo fonte'!$A$5:$A$104,0)),""))</f>
        <v/>
      </c>
      <c r="J62" s="28">
        <f>IF(OR($A62="",$B62=""),"",IFERROR(INDEX('Catálogo fonte'!$D$5:$D$104,MATCH($A62,'Catálogo fonte'!$A$5:$A$104,0)),""))</f>
        <v/>
      </c>
      <c r="K62" s="54">
        <f>IF(OR($A62="",$B62=""),"",IF($F62&lt;&gt;"",$F62,IFERROR(INDEX('Catálogo fonte'!$F$5:$F$104,MATCH($A62,'Catálogo fonte'!$A$5:$A$104,0)),"")))</f>
        <v/>
      </c>
      <c r="L62" s="35">
        <f>IF(OR($A62="",$B62=""),"",IFERROR(INDEX('Catálogo fonte'!$G$5:$G$104,MATCH($A62,'Catálogo fonte'!$A$5:$A$104,0)),""))</f>
        <v/>
      </c>
      <c r="M62" s="28">
        <f>IF(OR($A62="",$B62=""),"",IFERROR(INDEX('Catálogo fonte'!$H$5:$H$104,MATCH($A62,'Catálogo fonte'!$A$5:$A$104,0)),""))</f>
        <v/>
      </c>
      <c r="N62" s="28">
        <f>IF(OR($A62="",$B62=""),"",IFERROR(INDEX('Catálogo fonte'!$I$5:$I$104,MATCH($A62,'Catálogo fonte'!$A$5:$A$104,0)),""))</f>
        <v/>
      </c>
      <c r="O62" s="55">
        <f>IF(OR($A62="",$B62=""),"",IFERROR(INDEX('Catálogo fonte'!$J$5:$J$104,MATCH($A62,'Catálogo fonte'!$A$5:$A$104,0)),""))</f>
        <v/>
      </c>
      <c r="P62" s="56">
        <f>IF(OR($A62="",$B62=""),"",IFERROR(INDEX('Catálogo fonte'!$K$5:$K$104,MATCH($A62,'Catálogo fonte'!$A$5:$A$104,0)),""))</f>
        <v/>
      </c>
      <c r="Q62" s="56">
        <f>IF(OR($A62="",$B62=""),"",IFERROR(INDEX('Catálogo fonte'!$L$5:$L$104,MATCH($A62,'Catálogo fonte'!$A$5:$A$104,0)),""))</f>
        <v/>
      </c>
      <c r="R62" s="56">
        <f>IF(OR($A62="",$B62=""),"",IFERROR(INDEX('Catálogo fonte'!$M$5:$M$104,MATCH($A62,'Catálogo fonte'!$A$5:$A$104,0)),""))</f>
        <v/>
      </c>
      <c r="S62" s="28">
        <f>IF(OR($A62="",$B62=""),"",IFERROR(INDEX('Catálogo fonte'!$N$5:$N$104,MATCH($A62,'Catálogo fonte'!$A$5:$A$104,0)),""))</f>
        <v/>
      </c>
      <c r="T62" s="28">
        <f>IF(OR($A62="",$B62=""),"",IFERROR(INDEX('Catálogo fonte'!$O$5:$O$104,MATCH($A62,'Catálogo fonte'!$A$5:$A$104,0)),""))</f>
        <v/>
      </c>
      <c r="U62" s="28">
        <f>IF(OR($A62="",$B62=""),"",IFERROR(INDEX('Catálogo fonte'!$P$5:$P$104,MATCH($A62,'Catálogo fonte'!$A$5:$A$104,0)),""))</f>
        <v/>
      </c>
      <c r="V62" s="28">
        <f>IF(OR($A62="",$B62=""),"",--($S62&lt;&gt;"")+--($T62&lt;&gt;"")+--($U62&lt;&gt;""))</f>
        <v/>
      </c>
      <c r="W62" s="27">
        <f>IF(OR($A62="",$B62="",$C62&lt;&gt;"Sim"),"",_xlfn.TEXTJOIN(" | ",TRUE,IF($AP62&lt;&gt;"Regra válida","Regra do canal inválida",""),IF(COUNTIF('Catálogo fonte'!$A$5:$A$104,$A62)&gt;1,"SKU duplicado",""),IF($AO62&lt;&gt;"Sim","Produto inativo",""),IF($AB62&lt;&gt;"Sim","Canal inativo",""),IF($G62="","Título ausente",""),IF(AND($G62&lt;&gt;"",$AL62&lt;&gt;"",LEN($G62)&gt;$AL62),"Título excede o limite",""),IF(AND($AC62="Sim",$H62=""),"Categoria ausente",""),IF(AND($AK62&gt;0,LEN($I62)&lt;$AK62),"Descrição abaixo do mínimo",""),IF(AND($AE62="Sim",$J62=""),"Marca ausente",""),IF(OR($K62="",NOT(ISNUMBER($K62)),$K62&lt;=0),"Preço inválido",""),IF(AND(ISNUMBER($K62),$AM62&lt;&gt;"",$K62&lt;$AM62),"Preço abaixo do mínimo",""),IF(AND(ISNUMBER($K62),$AN62&lt;&gt;"",$K62&gt;$AN62),"Preço acima do máximo",""),IF(AND($AD62="Sim",$L62=""),"GTIN ausente",""),IF(AND($L62&lt;&gt;"",NOT(IFERROR(AND(LEN($L62)=13,ISNUMBER(VALUE($L62))),FALSE))),"GTIN inválido",""),IF(AND($AF62="Sim",$M62=""),"Cor ausente",""),IF(AND($AG62="Sim",$N62=""),"Tamanho/modelo ausente",""),IF(AND($AH62="Sim",OR(NOT(ISNUMBER($O62)),$O62&lt;=0)),"Peso ausente ou inválido",""),IF(AND($AI62="Sim",OR(NOT(ISNUMBER($P62)),$P62&lt;=0,NOT(ISNUMBER($Q62)),$Q62&lt;=0,NOT(ISNUMBER($R62)),$R62&lt;=0)),"Dimensões ausentes ou inválidas",""),IF($V62&lt;$AJ62,"Mídias abaixo do mínimo","")))</f>
        <v/>
      </c>
      <c r="X62" s="28">
        <f>IF(OR($A62="",$B62=""),"",IF($C62&lt;&gt;"Sim","Não selecionado",IF($W62="","Pronto para publicar","Bloqueado")))</f>
        <v/>
      </c>
      <c r="Y62" s="21" t="n"/>
      <c r="Z62" s="27">
        <f>IF(OR($A62="",$B62=""),"",IF($C62&lt;&gt;"Sim","Fora do feed",IF($X62="Bloqueado","Bloqueado",IF($Y62="Publicar","Liberado para feed",IF($Y62="Manter rascunho","Mantido em rascunho","Aguardando decisão")))))</f>
        <v/>
      </c>
      <c r="AA62" s="27">
        <f>IF(OR($A62="",$B62=""),"",$A62&amp;"|"&amp;$B62)</f>
        <v/>
      </c>
      <c r="AB62" s="28">
        <f>IF($B62="","",IFERROR(INDEX('Regras por canal'!$B$5:$B$9,MATCH($B62,'Regras por canal'!$A$5:$A$9,0)),""))</f>
        <v/>
      </c>
      <c r="AC62" s="28">
        <f>IF($B62="","",IFERROR(INDEX('Regras por canal'!$C$5:$C$9,MATCH($B62,'Regras por canal'!$A$5:$A$9,0)),""))</f>
        <v/>
      </c>
      <c r="AD62" s="28">
        <f>IF($B62="","",IFERROR(INDEX('Regras por canal'!$D$5:$D$9,MATCH($B62,'Regras por canal'!$A$5:$A$9,0)),""))</f>
        <v/>
      </c>
      <c r="AE62" s="28">
        <f>IF($B62="","",IFERROR(INDEX('Regras por canal'!$E$5:$E$9,MATCH($B62,'Regras por canal'!$A$5:$A$9,0)),""))</f>
        <v/>
      </c>
      <c r="AF62" s="28">
        <f>IF($B62="","",IFERROR(INDEX('Regras por canal'!$F$5:$F$9,MATCH($B62,'Regras por canal'!$A$5:$A$9,0)),""))</f>
        <v/>
      </c>
      <c r="AG62" s="28">
        <f>IF($B62="","",IFERROR(INDEX('Regras por canal'!$G$5:$G$9,MATCH($B62,'Regras por canal'!$A$5:$A$9,0)),""))</f>
        <v/>
      </c>
      <c r="AH62" s="28">
        <f>IF($B62="","",IFERROR(INDEX('Regras por canal'!$H$5:$H$9,MATCH($B62,'Regras por canal'!$A$5:$A$9,0)),""))</f>
        <v/>
      </c>
      <c r="AI62" s="28">
        <f>IF($B62="","",IFERROR(INDEX('Regras por canal'!$I$5:$I$9,MATCH($B62,'Regras por canal'!$A$5:$A$9,0)),""))</f>
        <v/>
      </c>
      <c r="AJ62" s="28">
        <f>IF($B62="","",IFERROR(INDEX('Regras por canal'!$J$5:$J$9,MATCH($B62,'Regras por canal'!$A$5:$A$9,0)),""))</f>
        <v/>
      </c>
      <c r="AK62" s="28">
        <f>IF($B62="","",IFERROR(INDEX('Regras por canal'!$K$5:$K$9,MATCH($B62,'Regras por canal'!$A$5:$A$9,0)),""))</f>
        <v/>
      </c>
      <c r="AL62" s="28">
        <f>IF($B62="","",IFERROR(INDEX('Regras por canal'!$L$5:$L$9,MATCH($B62,'Regras por canal'!$A$5:$A$9,0)),""))</f>
        <v/>
      </c>
      <c r="AM62" s="28">
        <f>IF($B62="","",IFERROR(INDEX('Regras por canal'!$M$5:$M$9,MATCH($B62,'Regras por canal'!$A$5:$A$9,0)),""))</f>
        <v/>
      </c>
      <c r="AN62" s="28">
        <f>IF($B62="","",IFERROR(INDEX('Regras por canal'!$N$5:$N$9,MATCH($B62,'Regras por canal'!$A$5:$A$9,0)),""))</f>
        <v/>
      </c>
      <c r="AO62" s="28">
        <f>IF($A62="","",IFERROR(INDEX('Catálogo fonte'!$Q$5:$Q$104,MATCH($A62,'Catálogo fonte'!$A$5:$A$104,0)),""))</f>
        <v/>
      </c>
      <c r="AP62" s="28">
        <f>IF($B62="","",IFERROR(INDEX('Regras por canal'!$Q$5:$Q$9,MATCH($B62,'Regras por canal'!$A$5:$A$9,0)),""))</f>
        <v/>
      </c>
    </row>
    <row r="63" ht="24" customHeight="1">
      <c r="A63" s="28">
        <f>IF(OR(INDEX('Catálogo fonte'!$A$5:$A$104,INT((ROW()-5)/5)+1)="",INDEX('Regras por canal'!$A$5:$A$9,MOD(ROW()-5,5)+1)=""),"",INDEX('Catálogo fonte'!$A$5:$A$104,INT((ROW()-5)/5)+1))</f>
        <v/>
      </c>
      <c r="B63" s="27">
        <f>IF($A63="","",INDEX('Regras por canal'!$A$5:$A$9,MOD(ROW()-5,5)+1))</f>
        <v/>
      </c>
      <c r="C63" s="21" t="n"/>
      <c r="D63" s="32" t="n"/>
      <c r="E63" s="32" t="n"/>
      <c r="F63" s="53" t="n"/>
      <c r="G63" s="27">
        <f>IF(OR($A63="",$B63=""),"",IF($D63&lt;&gt;"",$D63,IFERROR(INDEX('Catálogo fonte'!$B$5:$B$104,MATCH($A63,'Catálogo fonte'!$A$5:$A$104,0)),"")))</f>
        <v/>
      </c>
      <c r="H63" s="27">
        <f>IF(OR($A63="",$B63=""),"",IF($E63&lt;&gt;"",$E63,IFERROR(INDEX('Catálogo fonte'!$C$5:$C$104,MATCH($A63,'Catálogo fonte'!$A$5:$A$104,0)),"")))</f>
        <v/>
      </c>
      <c r="I63" s="27">
        <f>IF(OR($A63="",$B63=""),"",IFERROR(INDEX('Catálogo fonte'!$E$5:$E$104,MATCH($A63,'Catálogo fonte'!$A$5:$A$104,0)),""))</f>
        <v/>
      </c>
      <c r="J63" s="28">
        <f>IF(OR($A63="",$B63=""),"",IFERROR(INDEX('Catálogo fonte'!$D$5:$D$104,MATCH($A63,'Catálogo fonte'!$A$5:$A$104,0)),""))</f>
        <v/>
      </c>
      <c r="K63" s="54">
        <f>IF(OR($A63="",$B63=""),"",IF($F63&lt;&gt;"",$F63,IFERROR(INDEX('Catálogo fonte'!$F$5:$F$104,MATCH($A63,'Catálogo fonte'!$A$5:$A$104,0)),"")))</f>
        <v/>
      </c>
      <c r="L63" s="35">
        <f>IF(OR($A63="",$B63=""),"",IFERROR(INDEX('Catálogo fonte'!$G$5:$G$104,MATCH($A63,'Catálogo fonte'!$A$5:$A$104,0)),""))</f>
        <v/>
      </c>
      <c r="M63" s="28">
        <f>IF(OR($A63="",$B63=""),"",IFERROR(INDEX('Catálogo fonte'!$H$5:$H$104,MATCH($A63,'Catálogo fonte'!$A$5:$A$104,0)),""))</f>
        <v/>
      </c>
      <c r="N63" s="28">
        <f>IF(OR($A63="",$B63=""),"",IFERROR(INDEX('Catálogo fonte'!$I$5:$I$104,MATCH($A63,'Catálogo fonte'!$A$5:$A$104,0)),""))</f>
        <v/>
      </c>
      <c r="O63" s="55">
        <f>IF(OR($A63="",$B63=""),"",IFERROR(INDEX('Catálogo fonte'!$J$5:$J$104,MATCH($A63,'Catálogo fonte'!$A$5:$A$104,0)),""))</f>
        <v/>
      </c>
      <c r="P63" s="56">
        <f>IF(OR($A63="",$B63=""),"",IFERROR(INDEX('Catálogo fonte'!$K$5:$K$104,MATCH($A63,'Catálogo fonte'!$A$5:$A$104,0)),""))</f>
        <v/>
      </c>
      <c r="Q63" s="56">
        <f>IF(OR($A63="",$B63=""),"",IFERROR(INDEX('Catálogo fonte'!$L$5:$L$104,MATCH($A63,'Catálogo fonte'!$A$5:$A$104,0)),""))</f>
        <v/>
      </c>
      <c r="R63" s="56">
        <f>IF(OR($A63="",$B63=""),"",IFERROR(INDEX('Catálogo fonte'!$M$5:$M$104,MATCH($A63,'Catálogo fonte'!$A$5:$A$104,0)),""))</f>
        <v/>
      </c>
      <c r="S63" s="28">
        <f>IF(OR($A63="",$B63=""),"",IFERROR(INDEX('Catálogo fonte'!$N$5:$N$104,MATCH($A63,'Catálogo fonte'!$A$5:$A$104,0)),""))</f>
        <v/>
      </c>
      <c r="T63" s="28">
        <f>IF(OR($A63="",$B63=""),"",IFERROR(INDEX('Catálogo fonte'!$O$5:$O$104,MATCH($A63,'Catálogo fonte'!$A$5:$A$104,0)),""))</f>
        <v/>
      </c>
      <c r="U63" s="28">
        <f>IF(OR($A63="",$B63=""),"",IFERROR(INDEX('Catálogo fonte'!$P$5:$P$104,MATCH($A63,'Catálogo fonte'!$A$5:$A$104,0)),""))</f>
        <v/>
      </c>
      <c r="V63" s="28">
        <f>IF(OR($A63="",$B63=""),"",--($S63&lt;&gt;"")+--($T63&lt;&gt;"")+--($U63&lt;&gt;""))</f>
        <v/>
      </c>
      <c r="W63" s="27">
        <f>IF(OR($A63="",$B63="",$C63&lt;&gt;"Sim"),"",_xlfn.TEXTJOIN(" | ",TRUE,IF($AP63&lt;&gt;"Regra válida","Regra do canal inválida",""),IF(COUNTIF('Catálogo fonte'!$A$5:$A$104,$A63)&gt;1,"SKU duplicado",""),IF($AO63&lt;&gt;"Sim","Produto inativo",""),IF($AB63&lt;&gt;"Sim","Canal inativo",""),IF($G63="","Título ausente",""),IF(AND($G63&lt;&gt;"",$AL63&lt;&gt;"",LEN($G63)&gt;$AL63),"Título excede o limite",""),IF(AND($AC63="Sim",$H63=""),"Categoria ausente",""),IF(AND($AK63&gt;0,LEN($I63)&lt;$AK63),"Descrição abaixo do mínimo",""),IF(AND($AE63="Sim",$J63=""),"Marca ausente",""),IF(OR($K63="",NOT(ISNUMBER($K63)),$K63&lt;=0),"Preço inválido",""),IF(AND(ISNUMBER($K63),$AM63&lt;&gt;"",$K63&lt;$AM63),"Preço abaixo do mínimo",""),IF(AND(ISNUMBER($K63),$AN63&lt;&gt;"",$K63&gt;$AN63),"Preço acima do máximo",""),IF(AND($AD63="Sim",$L63=""),"GTIN ausente",""),IF(AND($L63&lt;&gt;"",NOT(IFERROR(AND(LEN($L63)=13,ISNUMBER(VALUE($L63))),FALSE))),"GTIN inválido",""),IF(AND($AF63="Sim",$M63=""),"Cor ausente",""),IF(AND($AG63="Sim",$N63=""),"Tamanho/modelo ausente",""),IF(AND($AH63="Sim",OR(NOT(ISNUMBER($O63)),$O63&lt;=0)),"Peso ausente ou inválido",""),IF(AND($AI63="Sim",OR(NOT(ISNUMBER($P63)),$P63&lt;=0,NOT(ISNUMBER($Q63)),$Q63&lt;=0,NOT(ISNUMBER($R63)),$R63&lt;=0)),"Dimensões ausentes ou inválidas",""),IF($V63&lt;$AJ63,"Mídias abaixo do mínimo","")))</f>
        <v/>
      </c>
      <c r="X63" s="28">
        <f>IF(OR($A63="",$B63=""),"",IF($C63&lt;&gt;"Sim","Não selecionado",IF($W63="","Pronto para publicar","Bloqueado")))</f>
        <v/>
      </c>
      <c r="Y63" s="21" t="n"/>
      <c r="Z63" s="27">
        <f>IF(OR($A63="",$B63=""),"",IF($C63&lt;&gt;"Sim","Fora do feed",IF($X63="Bloqueado","Bloqueado",IF($Y63="Publicar","Liberado para feed",IF($Y63="Manter rascunho","Mantido em rascunho","Aguardando decisão")))))</f>
        <v/>
      </c>
      <c r="AA63" s="27">
        <f>IF(OR($A63="",$B63=""),"",$A63&amp;"|"&amp;$B63)</f>
        <v/>
      </c>
      <c r="AB63" s="28">
        <f>IF($B63="","",IFERROR(INDEX('Regras por canal'!$B$5:$B$9,MATCH($B63,'Regras por canal'!$A$5:$A$9,0)),""))</f>
        <v/>
      </c>
      <c r="AC63" s="28">
        <f>IF($B63="","",IFERROR(INDEX('Regras por canal'!$C$5:$C$9,MATCH($B63,'Regras por canal'!$A$5:$A$9,0)),""))</f>
        <v/>
      </c>
      <c r="AD63" s="28">
        <f>IF($B63="","",IFERROR(INDEX('Regras por canal'!$D$5:$D$9,MATCH($B63,'Regras por canal'!$A$5:$A$9,0)),""))</f>
        <v/>
      </c>
      <c r="AE63" s="28">
        <f>IF($B63="","",IFERROR(INDEX('Regras por canal'!$E$5:$E$9,MATCH($B63,'Regras por canal'!$A$5:$A$9,0)),""))</f>
        <v/>
      </c>
      <c r="AF63" s="28">
        <f>IF($B63="","",IFERROR(INDEX('Regras por canal'!$F$5:$F$9,MATCH($B63,'Regras por canal'!$A$5:$A$9,0)),""))</f>
        <v/>
      </c>
      <c r="AG63" s="28">
        <f>IF($B63="","",IFERROR(INDEX('Regras por canal'!$G$5:$G$9,MATCH($B63,'Regras por canal'!$A$5:$A$9,0)),""))</f>
        <v/>
      </c>
      <c r="AH63" s="28">
        <f>IF($B63="","",IFERROR(INDEX('Regras por canal'!$H$5:$H$9,MATCH($B63,'Regras por canal'!$A$5:$A$9,0)),""))</f>
        <v/>
      </c>
      <c r="AI63" s="28">
        <f>IF($B63="","",IFERROR(INDEX('Regras por canal'!$I$5:$I$9,MATCH($B63,'Regras por canal'!$A$5:$A$9,0)),""))</f>
        <v/>
      </c>
      <c r="AJ63" s="28">
        <f>IF($B63="","",IFERROR(INDEX('Regras por canal'!$J$5:$J$9,MATCH($B63,'Regras por canal'!$A$5:$A$9,0)),""))</f>
        <v/>
      </c>
      <c r="AK63" s="28">
        <f>IF($B63="","",IFERROR(INDEX('Regras por canal'!$K$5:$K$9,MATCH($B63,'Regras por canal'!$A$5:$A$9,0)),""))</f>
        <v/>
      </c>
      <c r="AL63" s="28">
        <f>IF($B63="","",IFERROR(INDEX('Regras por canal'!$L$5:$L$9,MATCH($B63,'Regras por canal'!$A$5:$A$9,0)),""))</f>
        <v/>
      </c>
      <c r="AM63" s="28">
        <f>IF($B63="","",IFERROR(INDEX('Regras por canal'!$M$5:$M$9,MATCH($B63,'Regras por canal'!$A$5:$A$9,0)),""))</f>
        <v/>
      </c>
      <c r="AN63" s="28">
        <f>IF($B63="","",IFERROR(INDEX('Regras por canal'!$N$5:$N$9,MATCH($B63,'Regras por canal'!$A$5:$A$9,0)),""))</f>
        <v/>
      </c>
      <c r="AO63" s="28">
        <f>IF($A63="","",IFERROR(INDEX('Catálogo fonte'!$Q$5:$Q$104,MATCH($A63,'Catálogo fonte'!$A$5:$A$104,0)),""))</f>
        <v/>
      </c>
      <c r="AP63" s="28">
        <f>IF($B63="","",IFERROR(INDEX('Regras por canal'!$Q$5:$Q$9,MATCH($B63,'Regras por canal'!$A$5:$A$9,0)),""))</f>
        <v/>
      </c>
    </row>
    <row r="64" ht="24" customHeight="1">
      <c r="A64" s="28">
        <f>IF(OR(INDEX('Catálogo fonte'!$A$5:$A$104,INT((ROW()-5)/5)+1)="",INDEX('Regras por canal'!$A$5:$A$9,MOD(ROW()-5,5)+1)=""),"",INDEX('Catálogo fonte'!$A$5:$A$104,INT((ROW()-5)/5)+1))</f>
        <v/>
      </c>
      <c r="B64" s="27">
        <f>IF($A64="","",INDEX('Regras por canal'!$A$5:$A$9,MOD(ROW()-5,5)+1))</f>
        <v/>
      </c>
      <c r="C64" s="21" t="n"/>
      <c r="D64" s="32" t="n"/>
      <c r="E64" s="32" t="n"/>
      <c r="F64" s="53" t="n"/>
      <c r="G64" s="27">
        <f>IF(OR($A64="",$B64=""),"",IF($D64&lt;&gt;"",$D64,IFERROR(INDEX('Catálogo fonte'!$B$5:$B$104,MATCH($A64,'Catálogo fonte'!$A$5:$A$104,0)),"")))</f>
        <v/>
      </c>
      <c r="H64" s="27">
        <f>IF(OR($A64="",$B64=""),"",IF($E64&lt;&gt;"",$E64,IFERROR(INDEX('Catálogo fonte'!$C$5:$C$104,MATCH($A64,'Catálogo fonte'!$A$5:$A$104,0)),"")))</f>
        <v/>
      </c>
      <c r="I64" s="27">
        <f>IF(OR($A64="",$B64=""),"",IFERROR(INDEX('Catálogo fonte'!$E$5:$E$104,MATCH($A64,'Catálogo fonte'!$A$5:$A$104,0)),""))</f>
        <v/>
      </c>
      <c r="J64" s="28">
        <f>IF(OR($A64="",$B64=""),"",IFERROR(INDEX('Catálogo fonte'!$D$5:$D$104,MATCH($A64,'Catálogo fonte'!$A$5:$A$104,0)),""))</f>
        <v/>
      </c>
      <c r="K64" s="54">
        <f>IF(OR($A64="",$B64=""),"",IF($F64&lt;&gt;"",$F64,IFERROR(INDEX('Catálogo fonte'!$F$5:$F$104,MATCH($A64,'Catálogo fonte'!$A$5:$A$104,0)),"")))</f>
        <v/>
      </c>
      <c r="L64" s="35">
        <f>IF(OR($A64="",$B64=""),"",IFERROR(INDEX('Catálogo fonte'!$G$5:$G$104,MATCH($A64,'Catálogo fonte'!$A$5:$A$104,0)),""))</f>
        <v/>
      </c>
      <c r="M64" s="28">
        <f>IF(OR($A64="",$B64=""),"",IFERROR(INDEX('Catálogo fonte'!$H$5:$H$104,MATCH($A64,'Catálogo fonte'!$A$5:$A$104,0)),""))</f>
        <v/>
      </c>
      <c r="N64" s="28">
        <f>IF(OR($A64="",$B64=""),"",IFERROR(INDEX('Catálogo fonte'!$I$5:$I$104,MATCH($A64,'Catálogo fonte'!$A$5:$A$104,0)),""))</f>
        <v/>
      </c>
      <c r="O64" s="55">
        <f>IF(OR($A64="",$B64=""),"",IFERROR(INDEX('Catálogo fonte'!$J$5:$J$104,MATCH($A64,'Catálogo fonte'!$A$5:$A$104,0)),""))</f>
        <v/>
      </c>
      <c r="P64" s="56">
        <f>IF(OR($A64="",$B64=""),"",IFERROR(INDEX('Catálogo fonte'!$K$5:$K$104,MATCH($A64,'Catálogo fonte'!$A$5:$A$104,0)),""))</f>
        <v/>
      </c>
      <c r="Q64" s="56">
        <f>IF(OR($A64="",$B64=""),"",IFERROR(INDEX('Catálogo fonte'!$L$5:$L$104,MATCH($A64,'Catálogo fonte'!$A$5:$A$104,0)),""))</f>
        <v/>
      </c>
      <c r="R64" s="56">
        <f>IF(OR($A64="",$B64=""),"",IFERROR(INDEX('Catálogo fonte'!$M$5:$M$104,MATCH($A64,'Catálogo fonte'!$A$5:$A$104,0)),""))</f>
        <v/>
      </c>
      <c r="S64" s="28">
        <f>IF(OR($A64="",$B64=""),"",IFERROR(INDEX('Catálogo fonte'!$N$5:$N$104,MATCH($A64,'Catálogo fonte'!$A$5:$A$104,0)),""))</f>
        <v/>
      </c>
      <c r="T64" s="28">
        <f>IF(OR($A64="",$B64=""),"",IFERROR(INDEX('Catálogo fonte'!$O$5:$O$104,MATCH($A64,'Catálogo fonte'!$A$5:$A$104,0)),""))</f>
        <v/>
      </c>
      <c r="U64" s="28">
        <f>IF(OR($A64="",$B64=""),"",IFERROR(INDEX('Catálogo fonte'!$P$5:$P$104,MATCH($A64,'Catálogo fonte'!$A$5:$A$104,0)),""))</f>
        <v/>
      </c>
      <c r="V64" s="28">
        <f>IF(OR($A64="",$B64=""),"",--($S64&lt;&gt;"")+--($T64&lt;&gt;"")+--($U64&lt;&gt;""))</f>
        <v/>
      </c>
      <c r="W64" s="27">
        <f>IF(OR($A64="",$B64="",$C64&lt;&gt;"Sim"),"",_xlfn.TEXTJOIN(" | ",TRUE,IF($AP64&lt;&gt;"Regra válida","Regra do canal inválida",""),IF(COUNTIF('Catálogo fonte'!$A$5:$A$104,$A64)&gt;1,"SKU duplicado",""),IF($AO64&lt;&gt;"Sim","Produto inativo",""),IF($AB64&lt;&gt;"Sim","Canal inativo",""),IF($G64="","Título ausente",""),IF(AND($G64&lt;&gt;"",$AL64&lt;&gt;"",LEN($G64)&gt;$AL64),"Título excede o limite",""),IF(AND($AC64="Sim",$H64=""),"Categoria ausente",""),IF(AND($AK64&gt;0,LEN($I64)&lt;$AK64),"Descrição abaixo do mínimo",""),IF(AND($AE64="Sim",$J64=""),"Marca ausente",""),IF(OR($K64="",NOT(ISNUMBER($K64)),$K64&lt;=0),"Preço inválido",""),IF(AND(ISNUMBER($K64),$AM64&lt;&gt;"",$K64&lt;$AM64),"Preço abaixo do mínimo",""),IF(AND(ISNUMBER($K64),$AN64&lt;&gt;"",$K64&gt;$AN64),"Preço acima do máximo",""),IF(AND($AD64="Sim",$L64=""),"GTIN ausente",""),IF(AND($L64&lt;&gt;"",NOT(IFERROR(AND(LEN($L64)=13,ISNUMBER(VALUE($L64))),FALSE))),"GTIN inválido",""),IF(AND($AF64="Sim",$M64=""),"Cor ausente",""),IF(AND($AG64="Sim",$N64=""),"Tamanho/modelo ausente",""),IF(AND($AH64="Sim",OR(NOT(ISNUMBER($O64)),$O64&lt;=0)),"Peso ausente ou inválido",""),IF(AND($AI64="Sim",OR(NOT(ISNUMBER($P64)),$P64&lt;=0,NOT(ISNUMBER($Q64)),$Q64&lt;=0,NOT(ISNUMBER($R64)),$R64&lt;=0)),"Dimensões ausentes ou inválidas",""),IF($V64&lt;$AJ64,"Mídias abaixo do mínimo","")))</f>
        <v/>
      </c>
      <c r="X64" s="28">
        <f>IF(OR($A64="",$B64=""),"",IF($C64&lt;&gt;"Sim","Não selecionado",IF($W64="","Pronto para publicar","Bloqueado")))</f>
        <v/>
      </c>
      <c r="Y64" s="21" t="n"/>
      <c r="Z64" s="27">
        <f>IF(OR($A64="",$B64=""),"",IF($C64&lt;&gt;"Sim","Fora do feed",IF($X64="Bloqueado","Bloqueado",IF($Y64="Publicar","Liberado para feed",IF($Y64="Manter rascunho","Mantido em rascunho","Aguardando decisão")))))</f>
        <v/>
      </c>
      <c r="AA64" s="27">
        <f>IF(OR($A64="",$B64=""),"",$A64&amp;"|"&amp;$B64)</f>
        <v/>
      </c>
      <c r="AB64" s="28">
        <f>IF($B64="","",IFERROR(INDEX('Regras por canal'!$B$5:$B$9,MATCH($B64,'Regras por canal'!$A$5:$A$9,0)),""))</f>
        <v/>
      </c>
      <c r="AC64" s="28">
        <f>IF($B64="","",IFERROR(INDEX('Regras por canal'!$C$5:$C$9,MATCH($B64,'Regras por canal'!$A$5:$A$9,0)),""))</f>
        <v/>
      </c>
      <c r="AD64" s="28">
        <f>IF($B64="","",IFERROR(INDEX('Regras por canal'!$D$5:$D$9,MATCH($B64,'Regras por canal'!$A$5:$A$9,0)),""))</f>
        <v/>
      </c>
      <c r="AE64" s="28">
        <f>IF($B64="","",IFERROR(INDEX('Regras por canal'!$E$5:$E$9,MATCH($B64,'Regras por canal'!$A$5:$A$9,0)),""))</f>
        <v/>
      </c>
      <c r="AF64" s="28">
        <f>IF($B64="","",IFERROR(INDEX('Regras por canal'!$F$5:$F$9,MATCH($B64,'Regras por canal'!$A$5:$A$9,0)),""))</f>
        <v/>
      </c>
      <c r="AG64" s="28">
        <f>IF($B64="","",IFERROR(INDEX('Regras por canal'!$G$5:$G$9,MATCH($B64,'Regras por canal'!$A$5:$A$9,0)),""))</f>
        <v/>
      </c>
      <c r="AH64" s="28">
        <f>IF($B64="","",IFERROR(INDEX('Regras por canal'!$H$5:$H$9,MATCH($B64,'Regras por canal'!$A$5:$A$9,0)),""))</f>
        <v/>
      </c>
      <c r="AI64" s="28">
        <f>IF($B64="","",IFERROR(INDEX('Regras por canal'!$I$5:$I$9,MATCH($B64,'Regras por canal'!$A$5:$A$9,0)),""))</f>
        <v/>
      </c>
      <c r="AJ64" s="28">
        <f>IF($B64="","",IFERROR(INDEX('Regras por canal'!$J$5:$J$9,MATCH($B64,'Regras por canal'!$A$5:$A$9,0)),""))</f>
        <v/>
      </c>
      <c r="AK64" s="28">
        <f>IF($B64="","",IFERROR(INDEX('Regras por canal'!$K$5:$K$9,MATCH($B64,'Regras por canal'!$A$5:$A$9,0)),""))</f>
        <v/>
      </c>
      <c r="AL64" s="28">
        <f>IF($B64="","",IFERROR(INDEX('Regras por canal'!$L$5:$L$9,MATCH($B64,'Regras por canal'!$A$5:$A$9,0)),""))</f>
        <v/>
      </c>
      <c r="AM64" s="28">
        <f>IF($B64="","",IFERROR(INDEX('Regras por canal'!$M$5:$M$9,MATCH($B64,'Regras por canal'!$A$5:$A$9,0)),""))</f>
        <v/>
      </c>
      <c r="AN64" s="28">
        <f>IF($B64="","",IFERROR(INDEX('Regras por canal'!$N$5:$N$9,MATCH($B64,'Regras por canal'!$A$5:$A$9,0)),""))</f>
        <v/>
      </c>
      <c r="AO64" s="28">
        <f>IF($A64="","",IFERROR(INDEX('Catálogo fonte'!$Q$5:$Q$104,MATCH($A64,'Catálogo fonte'!$A$5:$A$104,0)),""))</f>
        <v/>
      </c>
      <c r="AP64" s="28">
        <f>IF($B64="","",IFERROR(INDEX('Regras por canal'!$Q$5:$Q$9,MATCH($B64,'Regras por canal'!$A$5:$A$9,0)),""))</f>
        <v/>
      </c>
    </row>
    <row r="65" ht="24" customHeight="1">
      <c r="A65" s="28">
        <f>IF(OR(INDEX('Catálogo fonte'!$A$5:$A$104,INT((ROW()-5)/5)+1)="",INDEX('Regras por canal'!$A$5:$A$9,MOD(ROW()-5,5)+1)=""),"",INDEX('Catálogo fonte'!$A$5:$A$104,INT((ROW()-5)/5)+1))</f>
        <v/>
      </c>
      <c r="B65" s="27">
        <f>IF($A65="","",INDEX('Regras por canal'!$A$5:$A$9,MOD(ROW()-5,5)+1))</f>
        <v/>
      </c>
      <c r="C65" s="21" t="n"/>
      <c r="D65" s="32" t="n"/>
      <c r="E65" s="32" t="n"/>
      <c r="F65" s="53" t="n"/>
      <c r="G65" s="27">
        <f>IF(OR($A65="",$B65=""),"",IF($D65&lt;&gt;"",$D65,IFERROR(INDEX('Catálogo fonte'!$B$5:$B$104,MATCH($A65,'Catálogo fonte'!$A$5:$A$104,0)),"")))</f>
        <v/>
      </c>
      <c r="H65" s="27">
        <f>IF(OR($A65="",$B65=""),"",IF($E65&lt;&gt;"",$E65,IFERROR(INDEX('Catálogo fonte'!$C$5:$C$104,MATCH($A65,'Catálogo fonte'!$A$5:$A$104,0)),"")))</f>
        <v/>
      </c>
      <c r="I65" s="27">
        <f>IF(OR($A65="",$B65=""),"",IFERROR(INDEX('Catálogo fonte'!$E$5:$E$104,MATCH($A65,'Catálogo fonte'!$A$5:$A$104,0)),""))</f>
        <v/>
      </c>
      <c r="J65" s="28">
        <f>IF(OR($A65="",$B65=""),"",IFERROR(INDEX('Catálogo fonte'!$D$5:$D$104,MATCH($A65,'Catálogo fonte'!$A$5:$A$104,0)),""))</f>
        <v/>
      </c>
      <c r="K65" s="54">
        <f>IF(OR($A65="",$B65=""),"",IF($F65&lt;&gt;"",$F65,IFERROR(INDEX('Catálogo fonte'!$F$5:$F$104,MATCH($A65,'Catálogo fonte'!$A$5:$A$104,0)),"")))</f>
        <v/>
      </c>
      <c r="L65" s="35">
        <f>IF(OR($A65="",$B65=""),"",IFERROR(INDEX('Catálogo fonte'!$G$5:$G$104,MATCH($A65,'Catálogo fonte'!$A$5:$A$104,0)),""))</f>
        <v/>
      </c>
      <c r="M65" s="28">
        <f>IF(OR($A65="",$B65=""),"",IFERROR(INDEX('Catálogo fonte'!$H$5:$H$104,MATCH($A65,'Catálogo fonte'!$A$5:$A$104,0)),""))</f>
        <v/>
      </c>
      <c r="N65" s="28">
        <f>IF(OR($A65="",$B65=""),"",IFERROR(INDEX('Catálogo fonte'!$I$5:$I$104,MATCH($A65,'Catálogo fonte'!$A$5:$A$104,0)),""))</f>
        <v/>
      </c>
      <c r="O65" s="55">
        <f>IF(OR($A65="",$B65=""),"",IFERROR(INDEX('Catálogo fonte'!$J$5:$J$104,MATCH($A65,'Catálogo fonte'!$A$5:$A$104,0)),""))</f>
        <v/>
      </c>
      <c r="P65" s="56">
        <f>IF(OR($A65="",$B65=""),"",IFERROR(INDEX('Catálogo fonte'!$K$5:$K$104,MATCH($A65,'Catálogo fonte'!$A$5:$A$104,0)),""))</f>
        <v/>
      </c>
      <c r="Q65" s="56">
        <f>IF(OR($A65="",$B65=""),"",IFERROR(INDEX('Catálogo fonte'!$L$5:$L$104,MATCH($A65,'Catálogo fonte'!$A$5:$A$104,0)),""))</f>
        <v/>
      </c>
      <c r="R65" s="56">
        <f>IF(OR($A65="",$B65=""),"",IFERROR(INDEX('Catálogo fonte'!$M$5:$M$104,MATCH($A65,'Catálogo fonte'!$A$5:$A$104,0)),""))</f>
        <v/>
      </c>
      <c r="S65" s="28">
        <f>IF(OR($A65="",$B65=""),"",IFERROR(INDEX('Catálogo fonte'!$N$5:$N$104,MATCH($A65,'Catálogo fonte'!$A$5:$A$104,0)),""))</f>
        <v/>
      </c>
      <c r="T65" s="28">
        <f>IF(OR($A65="",$B65=""),"",IFERROR(INDEX('Catálogo fonte'!$O$5:$O$104,MATCH($A65,'Catálogo fonte'!$A$5:$A$104,0)),""))</f>
        <v/>
      </c>
      <c r="U65" s="28">
        <f>IF(OR($A65="",$B65=""),"",IFERROR(INDEX('Catálogo fonte'!$P$5:$P$104,MATCH($A65,'Catálogo fonte'!$A$5:$A$104,0)),""))</f>
        <v/>
      </c>
      <c r="V65" s="28">
        <f>IF(OR($A65="",$B65=""),"",--($S65&lt;&gt;"")+--($T65&lt;&gt;"")+--($U65&lt;&gt;""))</f>
        <v/>
      </c>
      <c r="W65" s="27">
        <f>IF(OR($A65="",$B65="",$C65&lt;&gt;"Sim"),"",_xlfn.TEXTJOIN(" | ",TRUE,IF($AP65&lt;&gt;"Regra válida","Regra do canal inválida",""),IF(COUNTIF('Catálogo fonte'!$A$5:$A$104,$A65)&gt;1,"SKU duplicado",""),IF($AO65&lt;&gt;"Sim","Produto inativo",""),IF($AB65&lt;&gt;"Sim","Canal inativo",""),IF($G65="","Título ausente",""),IF(AND($G65&lt;&gt;"",$AL65&lt;&gt;"",LEN($G65)&gt;$AL65),"Título excede o limite",""),IF(AND($AC65="Sim",$H65=""),"Categoria ausente",""),IF(AND($AK65&gt;0,LEN($I65)&lt;$AK65),"Descrição abaixo do mínimo",""),IF(AND($AE65="Sim",$J65=""),"Marca ausente",""),IF(OR($K65="",NOT(ISNUMBER($K65)),$K65&lt;=0),"Preço inválido",""),IF(AND(ISNUMBER($K65),$AM65&lt;&gt;"",$K65&lt;$AM65),"Preço abaixo do mínimo",""),IF(AND(ISNUMBER($K65),$AN65&lt;&gt;"",$K65&gt;$AN65),"Preço acima do máximo",""),IF(AND($AD65="Sim",$L65=""),"GTIN ausente",""),IF(AND($L65&lt;&gt;"",NOT(IFERROR(AND(LEN($L65)=13,ISNUMBER(VALUE($L65))),FALSE))),"GTIN inválido",""),IF(AND($AF65="Sim",$M65=""),"Cor ausente",""),IF(AND($AG65="Sim",$N65=""),"Tamanho/modelo ausente",""),IF(AND($AH65="Sim",OR(NOT(ISNUMBER($O65)),$O65&lt;=0)),"Peso ausente ou inválido",""),IF(AND($AI65="Sim",OR(NOT(ISNUMBER($P65)),$P65&lt;=0,NOT(ISNUMBER($Q65)),$Q65&lt;=0,NOT(ISNUMBER($R65)),$R65&lt;=0)),"Dimensões ausentes ou inválidas",""),IF($V65&lt;$AJ65,"Mídias abaixo do mínimo","")))</f>
        <v/>
      </c>
      <c r="X65" s="28">
        <f>IF(OR($A65="",$B65=""),"",IF($C65&lt;&gt;"Sim","Não selecionado",IF($W65="","Pronto para publicar","Bloqueado")))</f>
        <v/>
      </c>
      <c r="Y65" s="21" t="n"/>
      <c r="Z65" s="27">
        <f>IF(OR($A65="",$B65=""),"",IF($C65&lt;&gt;"Sim","Fora do feed",IF($X65="Bloqueado","Bloqueado",IF($Y65="Publicar","Liberado para feed",IF($Y65="Manter rascunho","Mantido em rascunho","Aguardando decisão")))))</f>
        <v/>
      </c>
      <c r="AA65" s="27">
        <f>IF(OR($A65="",$B65=""),"",$A65&amp;"|"&amp;$B65)</f>
        <v/>
      </c>
      <c r="AB65" s="28">
        <f>IF($B65="","",IFERROR(INDEX('Regras por canal'!$B$5:$B$9,MATCH($B65,'Regras por canal'!$A$5:$A$9,0)),""))</f>
        <v/>
      </c>
      <c r="AC65" s="28">
        <f>IF($B65="","",IFERROR(INDEX('Regras por canal'!$C$5:$C$9,MATCH($B65,'Regras por canal'!$A$5:$A$9,0)),""))</f>
        <v/>
      </c>
      <c r="AD65" s="28">
        <f>IF($B65="","",IFERROR(INDEX('Regras por canal'!$D$5:$D$9,MATCH($B65,'Regras por canal'!$A$5:$A$9,0)),""))</f>
        <v/>
      </c>
      <c r="AE65" s="28">
        <f>IF($B65="","",IFERROR(INDEX('Regras por canal'!$E$5:$E$9,MATCH($B65,'Regras por canal'!$A$5:$A$9,0)),""))</f>
        <v/>
      </c>
      <c r="AF65" s="28">
        <f>IF($B65="","",IFERROR(INDEX('Regras por canal'!$F$5:$F$9,MATCH($B65,'Regras por canal'!$A$5:$A$9,0)),""))</f>
        <v/>
      </c>
      <c r="AG65" s="28">
        <f>IF($B65="","",IFERROR(INDEX('Regras por canal'!$G$5:$G$9,MATCH($B65,'Regras por canal'!$A$5:$A$9,0)),""))</f>
        <v/>
      </c>
      <c r="AH65" s="28">
        <f>IF($B65="","",IFERROR(INDEX('Regras por canal'!$H$5:$H$9,MATCH($B65,'Regras por canal'!$A$5:$A$9,0)),""))</f>
        <v/>
      </c>
      <c r="AI65" s="28">
        <f>IF($B65="","",IFERROR(INDEX('Regras por canal'!$I$5:$I$9,MATCH($B65,'Regras por canal'!$A$5:$A$9,0)),""))</f>
        <v/>
      </c>
      <c r="AJ65" s="28">
        <f>IF($B65="","",IFERROR(INDEX('Regras por canal'!$J$5:$J$9,MATCH($B65,'Regras por canal'!$A$5:$A$9,0)),""))</f>
        <v/>
      </c>
      <c r="AK65" s="28">
        <f>IF($B65="","",IFERROR(INDEX('Regras por canal'!$K$5:$K$9,MATCH($B65,'Regras por canal'!$A$5:$A$9,0)),""))</f>
        <v/>
      </c>
      <c r="AL65" s="28">
        <f>IF($B65="","",IFERROR(INDEX('Regras por canal'!$L$5:$L$9,MATCH($B65,'Regras por canal'!$A$5:$A$9,0)),""))</f>
        <v/>
      </c>
      <c r="AM65" s="28">
        <f>IF($B65="","",IFERROR(INDEX('Regras por canal'!$M$5:$M$9,MATCH($B65,'Regras por canal'!$A$5:$A$9,0)),""))</f>
        <v/>
      </c>
      <c r="AN65" s="28">
        <f>IF($B65="","",IFERROR(INDEX('Regras por canal'!$N$5:$N$9,MATCH($B65,'Regras por canal'!$A$5:$A$9,0)),""))</f>
        <v/>
      </c>
      <c r="AO65" s="28">
        <f>IF($A65="","",IFERROR(INDEX('Catálogo fonte'!$Q$5:$Q$104,MATCH($A65,'Catálogo fonte'!$A$5:$A$104,0)),""))</f>
        <v/>
      </c>
      <c r="AP65" s="28">
        <f>IF($B65="","",IFERROR(INDEX('Regras por canal'!$Q$5:$Q$9,MATCH($B65,'Regras por canal'!$A$5:$A$9,0)),""))</f>
        <v/>
      </c>
    </row>
    <row r="66" ht="24" customHeight="1">
      <c r="A66" s="28">
        <f>IF(OR(INDEX('Catálogo fonte'!$A$5:$A$104,INT((ROW()-5)/5)+1)="",INDEX('Regras por canal'!$A$5:$A$9,MOD(ROW()-5,5)+1)=""),"",INDEX('Catálogo fonte'!$A$5:$A$104,INT((ROW()-5)/5)+1))</f>
        <v/>
      </c>
      <c r="B66" s="27">
        <f>IF($A66="","",INDEX('Regras por canal'!$A$5:$A$9,MOD(ROW()-5,5)+1))</f>
        <v/>
      </c>
      <c r="C66" s="21" t="n"/>
      <c r="D66" s="32" t="n"/>
      <c r="E66" s="32" t="n"/>
      <c r="F66" s="53" t="n"/>
      <c r="G66" s="27">
        <f>IF(OR($A66="",$B66=""),"",IF($D66&lt;&gt;"",$D66,IFERROR(INDEX('Catálogo fonte'!$B$5:$B$104,MATCH($A66,'Catálogo fonte'!$A$5:$A$104,0)),"")))</f>
        <v/>
      </c>
      <c r="H66" s="27">
        <f>IF(OR($A66="",$B66=""),"",IF($E66&lt;&gt;"",$E66,IFERROR(INDEX('Catálogo fonte'!$C$5:$C$104,MATCH($A66,'Catálogo fonte'!$A$5:$A$104,0)),"")))</f>
        <v/>
      </c>
      <c r="I66" s="27">
        <f>IF(OR($A66="",$B66=""),"",IFERROR(INDEX('Catálogo fonte'!$E$5:$E$104,MATCH($A66,'Catálogo fonte'!$A$5:$A$104,0)),""))</f>
        <v/>
      </c>
      <c r="J66" s="28">
        <f>IF(OR($A66="",$B66=""),"",IFERROR(INDEX('Catálogo fonte'!$D$5:$D$104,MATCH($A66,'Catálogo fonte'!$A$5:$A$104,0)),""))</f>
        <v/>
      </c>
      <c r="K66" s="54">
        <f>IF(OR($A66="",$B66=""),"",IF($F66&lt;&gt;"",$F66,IFERROR(INDEX('Catálogo fonte'!$F$5:$F$104,MATCH($A66,'Catálogo fonte'!$A$5:$A$104,0)),"")))</f>
        <v/>
      </c>
      <c r="L66" s="35">
        <f>IF(OR($A66="",$B66=""),"",IFERROR(INDEX('Catálogo fonte'!$G$5:$G$104,MATCH($A66,'Catálogo fonte'!$A$5:$A$104,0)),""))</f>
        <v/>
      </c>
      <c r="M66" s="28">
        <f>IF(OR($A66="",$B66=""),"",IFERROR(INDEX('Catálogo fonte'!$H$5:$H$104,MATCH($A66,'Catálogo fonte'!$A$5:$A$104,0)),""))</f>
        <v/>
      </c>
      <c r="N66" s="28">
        <f>IF(OR($A66="",$B66=""),"",IFERROR(INDEX('Catálogo fonte'!$I$5:$I$104,MATCH($A66,'Catálogo fonte'!$A$5:$A$104,0)),""))</f>
        <v/>
      </c>
      <c r="O66" s="55">
        <f>IF(OR($A66="",$B66=""),"",IFERROR(INDEX('Catálogo fonte'!$J$5:$J$104,MATCH($A66,'Catálogo fonte'!$A$5:$A$104,0)),""))</f>
        <v/>
      </c>
      <c r="P66" s="56">
        <f>IF(OR($A66="",$B66=""),"",IFERROR(INDEX('Catálogo fonte'!$K$5:$K$104,MATCH($A66,'Catálogo fonte'!$A$5:$A$104,0)),""))</f>
        <v/>
      </c>
      <c r="Q66" s="56">
        <f>IF(OR($A66="",$B66=""),"",IFERROR(INDEX('Catálogo fonte'!$L$5:$L$104,MATCH($A66,'Catálogo fonte'!$A$5:$A$104,0)),""))</f>
        <v/>
      </c>
      <c r="R66" s="56">
        <f>IF(OR($A66="",$B66=""),"",IFERROR(INDEX('Catálogo fonte'!$M$5:$M$104,MATCH($A66,'Catálogo fonte'!$A$5:$A$104,0)),""))</f>
        <v/>
      </c>
      <c r="S66" s="28">
        <f>IF(OR($A66="",$B66=""),"",IFERROR(INDEX('Catálogo fonte'!$N$5:$N$104,MATCH($A66,'Catálogo fonte'!$A$5:$A$104,0)),""))</f>
        <v/>
      </c>
      <c r="T66" s="28">
        <f>IF(OR($A66="",$B66=""),"",IFERROR(INDEX('Catálogo fonte'!$O$5:$O$104,MATCH($A66,'Catálogo fonte'!$A$5:$A$104,0)),""))</f>
        <v/>
      </c>
      <c r="U66" s="28">
        <f>IF(OR($A66="",$B66=""),"",IFERROR(INDEX('Catálogo fonte'!$P$5:$P$104,MATCH($A66,'Catálogo fonte'!$A$5:$A$104,0)),""))</f>
        <v/>
      </c>
      <c r="V66" s="28">
        <f>IF(OR($A66="",$B66=""),"",--($S66&lt;&gt;"")+--($T66&lt;&gt;"")+--($U66&lt;&gt;""))</f>
        <v/>
      </c>
      <c r="W66" s="27">
        <f>IF(OR($A66="",$B66="",$C66&lt;&gt;"Sim"),"",_xlfn.TEXTJOIN(" | ",TRUE,IF($AP66&lt;&gt;"Regra válida","Regra do canal inválida",""),IF(COUNTIF('Catálogo fonte'!$A$5:$A$104,$A66)&gt;1,"SKU duplicado",""),IF($AO66&lt;&gt;"Sim","Produto inativo",""),IF($AB66&lt;&gt;"Sim","Canal inativo",""),IF($G66="","Título ausente",""),IF(AND($G66&lt;&gt;"",$AL66&lt;&gt;"",LEN($G66)&gt;$AL66),"Título excede o limite",""),IF(AND($AC66="Sim",$H66=""),"Categoria ausente",""),IF(AND($AK66&gt;0,LEN($I66)&lt;$AK66),"Descrição abaixo do mínimo",""),IF(AND($AE66="Sim",$J66=""),"Marca ausente",""),IF(OR($K66="",NOT(ISNUMBER($K66)),$K66&lt;=0),"Preço inválido",""),IF(AND(ISNUMBER($K66),$AM66&lt;&gt;"",$K66&lt;$AM66),"Preço abaixo do mínimo",""),IF(AND(ISNUMBER($K66),$AN66&lt;&gt;"",$K66&gt;$AN66),"Preço acima do máximo",""),IF(AND($AD66="Sim",$L66=""),"GTIN ausente",""),IF(AND($L66&lt;&gt;"",NOT(IFERROR(AND(LEN($L66)=13,ISNUMBER(VALUE($L66))),FALSE))),"GTIN inválido",""),IF(AND($AF66="Sim",$M66=""),"Cor ausente",""),IF(AND($AG66="Sim",$N66=""),"Tamanho/modelo ausente",""),IF(AND($AH66="Sim",OR(NOT(ISNUMBER($O66)),$O66&lt;=0)),"Peso ausente ou inválido",""),IF(AND($AI66="Sim",OR(NOT(ISNUMBER($P66)),$P66&lt;=0,NOT(ISNUMBER($Q66)),$Q66&lt;=0,NOT(ISNUMBER($R66)),$R66&lt;=0)),"Dimensões ausentes ou inválidas",""),IF($V66&lt;$AJ66,"Mídias abaixo do mínimo","")))</f>
        <v/>
      </c>
      <c r="X66" s="28">
        <f>IF(OR($A66="",$B66=""),"",IF($C66&lt;&gt;"Sim","Não selecionado",IF($W66="","Pronto para publicar","Bloqueado")))</f>
        <v/>
      </c>
      <c r="Y66" s="21" t="n"/>
      <c r="Z66" s="27">
        <f>IF(OR($A66="",$B66=""),"",IF($C66&lt;&gt;"Sim","Fora do feed",IF($X66="Bloqueado","Bloqueado",IF($Y66="Publicar","Liberado para feed",IF($Y66="Manter rascunho","Mantido em rascunho","Aguardando decisão")))))</f>
        <v/>
      </c>
      <c r="AA66" s="27">
        <f>IF(OR($A66="",$B66=""),"",$A66&amp;"|"&amp;$B66)</f>
        <v/>
      </c>
      <c r="AB66" s="28">
        <f>IF($B66="","",IFERROR(INDEX('Regras por canal'!$B$5:$B$9,MATCH($B66,'Regras por canal'!$A$5:$A$9,0)),""))</f>
        <v/>
      </c>
      <c r="AC66" s="28">
        <f>IF($B66="","",IFERROR(INDEX('Regras por canal'!$C$5:$C$9,MATCH($B66,'Regras por canal'!$A$5:$A$9,0)),""))</f>
        <v/>
      </c>
      <c r="AD66" s="28">
        <f>IF($B66="","",IFERROR(INDEX('Regras por canal'!$D$5:$D$9,MATCH($B66,'Regras por canal'!$A$5:$A$9,0)),""))</f>
        <v/>
      </c>
      <c r="AE66" s="28">
        <f>IF($B66="","",IFERROR(INDEX('Regras por canal'!$E$5:$E$9,MATCH($B66,'Regras por canal'!$A$5:$A$9,0)),""))</f>
        <v/>
      </c>
      <c r="AF66" s="28">
        <f>IF($B66="","",IFERROR(INDEX('Regras por canal'!$F$5:$F$9,MATCH($B66,'Regras por canal'!$A$5:$A$9,0)),""))</f>
        <v/>
      </c>
      <c r="AG66" s="28">
        <f>IF($B66="","",IFERROR(INDEX('Regras por canal'!$G$5:$G$9,MATCH($B66,'Regras por canal'!$A$5:$A$9,0)),""))</f>
        <v/>
      </c>
      <c r="AH66" s="28">
        <f>IF($B66="","",IFERROR(INDEX('Regras por canal'!$H$5:$H$9,MATCH($B66,'Regras por canal'!$A$5:$A$9,0)),""))</f>
        <v/>
      </c>
      <c r="AI66" s="28">
        <f>IF($B66="","",IFERROR(INDEX('Regras por canal'!$I$5:$I$9,MATCH($B66,'Regras por canal'!$A$5:$A$9,0)),""))</f>
        <v/>
      </c>
      <c r="AJ66" s="28">
        <f>IF($B66="","",IFERROR(INDEX('Regras por canal'!$J$5:$J$9,MATCH($B66,'Regras por canal'!$A$5:$A$9,0)),""))</f>
        <v/>
      </c>
      <c r="AK66" s="28">
        <f>IF($B66="","",IFERROR(INDEX('Regras por canal'!$K$5:$K$9,MATCH($B66,'Regras por canal'!$A$5:$A$9,0)),""))</f>
        <v/>
      </c>
      <c r="AL66" s="28">
        <f>IF($B66="","",IFERROR(INDEX('Regras por canal'!$L$5:$L$9,MATCH($B66,'Regras por canal'!$A$5:$A$9,0)),""))</f>
        <v/>
      </c>
      <c r="AM66" s="28">
        <f>IF($B66="","",IFERROR(INDEX('Regras por canal'!$M$5:$M$9,MATCH($B66,'Regras por canal'!$A$5:$A$9,0)),""))</f>
        <v/>
      </c>
      <c r="AN66" s="28">
        <f>IF($B66="","",IFERROR(INDEX('Regras por canal'!$N$5:$N$9,MATCH($B66,'Regras por canal'!$A$5:$A$9,0)),""))</f>
        <v/>
      </c>
      <c r="AO66" s="28">
        <f>IF($A66="","",IFERROR(INDEX('Catálogo fonte'!$Q$5:$Q$104,MATCH($A66,'Catálogo fonte'!$A$5:$A$104,0)),""))</f>
        <v/>
      </c>
      <c r="AP66" s="28">
        <f>IF($B66="","",IFERROR(INDEX('Regras por canal'!$Q$5:$Q$9,MATCH($B66,'Regras por canal'!$A$5:$A$9,0)),""))</f>
        <v/>
      </c>
    </row>
    <row r="67" ht="24" customHeight="1">
      <c r="A67" s="28">
        <f>IF(OR(INDEX('Catálogo fonte'!$A$5:$A$104,INT((ROW()-5)/5)+1)="",INDEX('Regras por canal'!$A$5:$A$9,MOD(ROW()-5,5)+1)=""),"",INDEX('Catálogo fonte'!$A$5:$A$104,INT((ROW()-5)/5)+1))</f>
        <v/>
      </c>
      <c r="B67" s="27">
        <f>IF($A67="","",INDEX('Regras por canal'!$A$5:$A$9,MOD(ROW()-5,5)+1))</f>
        <v/>
      </c>
      <c r="C67" s="21" t="n"/>
      <c r="D67" s="32" t="n"/>
      <c r="E67" s="32" t="n"/>
      <c r="F67" s="53" t="n"/>
      <c r="G67" s="27">
        <f>IF(OR($A67="",$B67=""),"",IF($D67&lt;&gt;"",$D67,IFERROR(INDEX('Catálogo fonte'!$B$5:$B$104,MATCH($A67,'Catálogo fonte'!$A$5:$A$104,0)),"")))</f>
        <v/>
      </c>
      <c r="H67" s="27">
        <f>IF(OR($A67="",$B67=""),"",IF($E67&lt;&gt;"",$E67,IFERROR(INDEX('Catálogo fonte'!$C$5:$C$104,MATCH($A67,'Catálogo fonte'!$A$5:$A$104,0)),"")))</f>
        <v/>
      </c>
      <c r="I67" s="27">
        <f>IF(OR($A67="",$B67=""),"",IFERROR(INDEX('Catálogo fonte'!$E$5:$E$104,MATCH($A67,'Catálogo fonte'!$A$5:$A$104,0)),""))</f>
        <v/>
      </c>
      <c r="J67" s="28">
        <f>IF(OR($A67="",$B67=""),"",IFERROR(INDEX('Catálogo fonte'!$D$5:$D$104,MATCH($A67,'Catálogo fonte'!$A$5:$A$104,0)),""))</f>
        <v/>
      </c>
      <c r="K67" s="54">
        <f>IF(OR($A67="",$B67=""),"",IF($F67&lt;&gt;"",$F67,IFERROR(INDEX('Catálogo fonte'!$F$5:$F$104,MATCH($A67,'Catálogo fonte'!$A$5:$A$104,0)),"")))</f>
        <v/>
      </c>
      <c r="L67" s="35">
        <f>IF(OR($A67="",$B67=""),"",IFERROR(INDEX('Catálogo fonte'!$G$5:$G$104,MATCH($A67,'Catálogo fonte'!$A$5:$A$104,0)),""))</f>
        <v/>
      </c>
      <c r="M67" s="28">
        <f>IF(OR($A67="",$B67=""),"",IFERROR(INDEX('Catálogo fonte'!$H$5:$H$104,MATCH($A67,'Catálogo fonte'!$A$5:$A$104,0)),""))</f>
        <v/>
      </c>
      <c r="N67" s="28">
        <f>IF(OR($A67="",$B67=""),"",IFERROR(INDEX('Catálogo fonte'!$I$5:$I$104,MATCH($A67,'Catálogo fonte'!$A$5:$A$104,0)),""))</f>
        <v/>
      </c>
      <c r="O67" s="55">
        <f>IF(OR($A67="",$B67=""),"",IFERROR(INDEX('Catálogo fonte'!$J$5:$J$104,MATCH($A67,'Catálogo fonte'!$A$5:$A$104,0)),""))</f>
        <v/>
      </c>
      <c r="P67" s="56">
        <f>IF(OR($A67="",$B67=""),"",IFERROR(INDEX('Catálogo fonte'!$K$5:$K$104,MATCH($A67,'Catálogo fonte'!$A$5:$A$104,0)),""))</f>
        <v/>
      </c>
      <c r="Q67" s="56">
        <f>IF(OR($A67="",$B67=""),"",IFERROR(INDEX('Catálogo fonte'!$L$5:$L$104,MATCH($A67,'Catálogo fonte'!$A$5:$A$104,0)),""))</f>
        <v/>
      </c>
      <c r="R67" s="56">
        <f>IF(OR($A67="",$B67=""),"",IFERROR(INDEX('Catálogo fonte'!$M$5:$M$104,MATCH($A67,'Catálogo fonte'!$A$5:$A$104,0)),""))</f>
        <v/>
      </c>
      <c r="S67" s="28">
        <f>IF(OR($A67="",$B67=""),"",IFERROR(INDEX('Catálogo fonte'!$N$5:$N$104,MATCH($A67,'Catálogo fonte'!$A$5:$A$104,0)),""))</f>
        <v/>
      </c>
      <c r="T67" s="28">
        <f>IF(OR($A67="",$B67=""),"",IFERROR(INDEX('Catálogo fonte'!$O$5:$O$104,MATCH($A67,'Catálogo fonte'!$A$5:$A$104,0)),""))</f>
        <v/>
      </c>
      <c r="U67" s="28">
        <f>IF(OR($A67="",$B67=""),"",IFERROR(INDEX('Catálogo fonte'!$P$5:$P$104,MATCH($A67,'Catálogo fonte'!$A$5:$A$104,0)),""))</f>
        <v/>
      </c>
      <c r="V67" s="28">
        <f>IF(OR($A67="",$B67=""),"",--($S67&lt;&gt;"")+--($T67&lt;&gt;"")+--($U67&lt;&gt;""))</f>
        <v/>
      </c>
      <c r="W67" s="27">
        <f>IF(OR($A67="",$B67="",$C67&lt;&gt;"Sim"),"",_xlfn.TEXTJOIN(" | ",TRUE,IF($AP67&lt;&gt;"Regra válida","Regra do canal inválida",""),IF(COUNTIF('Catálogo fonte'!$A$5:$A$104,$A67)&gt;1,"SKU duplicado",""),IF($AO67&lt;&gt;"Sim","Produto inativo",""),IF($AB67&lt;&gt;"Sim","Canal inativo",""),IF($G67="","Título ausente",""),IF(AND($G67&lt;&gt;"",$AL67&lt;&gt;"",LEN($G67)&gt;$AL67),"Título excede o limite",""),IF(AND($AC67="Sim",$H67=""),"Categoria ausente",""),IF(AND($AK67&gt;0,LEN($I67)&lt;$AK67),"Descrição abaixo do mínimo",""),IF(AND($AE67="Sim",$J67=""),"Marca ausente",""),IF(OR($K67="",NOT(ISNUMBER($K67)),$K67&lt;=0),"Preço inválido",""),IF(AND(ISNUMBER($K67),$AM67&lt;&gt;"",$K67&lt;$AM67),"Preço abaixo do mínimo",""),IF(AND(ISNUMBER($K67),$AN67&lt;&gt;"",$K67&gt;$AN67),"Preço acima do máximo",""),IF(AND($AD67="Sim",$L67=""),"GTIN ausente",""),IF(AND($L67&lt;&gt;"",NOT(IFERROR(AND(LEN($L67)=13,ISNUMBER(VALUE($L67))),FALSE))),"GTIN inválido",""),IF(AND($AF67="Sim",$M67=""),"Cor ausente",""),IF(AND($AG67="Sim",$N67=""),"Tamanho/modelo ausente",""),IF(AND($AH67="Sim",OR(NOT(ISNUMBER($O67)),$O67&lt;=0)),"Peso ausente ou inválido",""),IF(AND($AI67="Sim",OR(NOT(ISNUMBER($P67)),$P67&lt;=0,NOT(ISNUMBER($Q67)),$Q67&lt;=0,NOT(ISNUMBER($R67)),$R67&lt;=0)),"Dimensões ausentes ou inválidas",""),IF($V67&lt;$AJ67,"Mídias abaixo do mínimo","")))</f>
        <v/>
      </c>
      <c r="X67" s="28">
        <f>IF(OR($A67="",$B67=""),"",IF($C67&lt;&gt;"Sim","Não selecionado",IF($W67="","Pronto para publicar","Bloqueado")))</f>
        <v/>
      </c>
      <c r="Y67" s="21" t="n"/>
      <c r="Z67" s="27">
        <f>IF(OR($A67="",$B67=""),"",IF($C67&lt;&gt;"Sim","Fora do feed",IF($X67="Bloqueado","Bloqueado",IF($Y67="Publicar","Liberado para feed",IF($Y67="Manter rascunho","Mantido em rascunho","Aguardando decisão")))))</f>
        <v/>
      </c>
      <c r="AA67" s="27">
        <f>IF(OR($A67="",$B67=""),"",$A67&amp;"|"&amp;$B67)</f>
        <v/>
      </c>
      <c r="AB67" s="28">
        <f>IF($B67="","",IFERROR(INDEX('Regras por canal'!$B$5:$B$9,MATCH($B67,'Regras por canal'!$A$5:$A$9,0)),""))</f>
        <v/>
      </c>
      <c r="AC67" s="28">
        <f>IF($B67="","",IFERROR(INDEX('Regras por canal'!$C$5:$C$9,MATCH($B67,'Regras por canal'!$A$5:$A$9,0)),""))</f>
        <v/>
      </c>
      <c r="AD67" s="28">
        <f>IF($B67="","",IFERROR(INDEX('Regras por canal'!$D$5:$D$9,MATCH($B67,'Regras por canal'!$A$5:$A$9,0)),""))</f>
        <v/>
      </c>
      <c r="AE67" s="28">
        <f>IF($B67="","",IFERROR(INDEX('Regras por canal'!$E$5:$E$9,MATCH($B67,'Regras por canal'!$A$5:$A$9,0)),""))</f>
        <v/>
      </c>
      <c r="AF67" s="28">
        <f>IF($B67="","",IFERROR(INDEX('Regras por canal'!$F$5:$F$9,MATCH($B67,'Regras por canal'!$A$5:$A$9,0)),""))</f>
        <v/>
      </c>
      <c r="AG67" s="28">
        <f>IF($B67="","",IFERROR(INDEX('Regras por canal'!$G$5:$G$9,MATCH($B67,'Regras por canal'!$A$5:$A$9,0)),""))</f>
        <v/>
      </c>
      <c r="AH67" s="28">
        <f>IF($B67="","",IFERROR(INDEX('Regras por canal'!$H$5:$H$9,MATCH($B67,'Regras por canal'!$A$5:$A$9,0)),""))</f>
        <v/>
      </c>
      <c r="AI67" s="28">
        <f>IF($B67="","",IFERROR(INDEX('Regras por canal'!$I$5:$I$9,MATCH($B67,'Regras por canal'!$A$5:$A$9,0)),""))</f>
        <v/>
      </c>
      <c r="AJ67" s="28">
        <f>IF($B67="","",IFERROR(INDEX('Regras por canal'!$J$5:$J$9,MATCH($B67,'Regras por canal'!$A$5:$A$9,0)),""))</f>
        <v/>
      </c>
      <c r="AK67" s="28">
        <f>IF($B67="","",IFERROR(INDEX('Regras por canal'!$K$5:$K$9,MATCH($B67,'Regras por canal'!$A$5:$A$9,0)),""))</f>
        <v/>
      </c>
      <c r="AL67" s="28">
        <f>IF($B67="","",IFERROR(INDEX('Regras por canal'!$L$5:$L$9,MATCH($B67,'Regras por canal'!$A$5:$A$9,0)),""))</f>
        <v/>
      </c>
      <c r="AM67" s="28">
        <f>IF($B67="","",IFERROR(INDEX('Regras por canal'!$M$5:$M$9,MATCH($B67,'Regras por canal'!$A$5:$A$9,0)),""))</f>
        <v/>
      </c>
      <c r="AN67" s="28">
        <f>IF($B67="","",IFERROR(INDEX('Regras por canal'!$N$5:$N$9,MATCH($B67,'Regras por canal'!$A$5:$A$9,0)),""))</f>
        <v/>
      </c>
      <c r="AO67" s="28">
        <f>IF($A67="","",IFERROR(INDEX('Catálogo fonte'!$Q$5:$Q$104,MATCH($A67,'Catálogo fonte'!$A$5:$A$104,0)),""))</f>
        <v/>
      </c>
      <c r="AP67" s="28">
        <f>IF($B67="","",IFERROR(INDEX('Regras por canal'!$Q$5:$Q$9,MATCH($B67,'Regras por canal'!$A$5:$A$9,0)),""))</f>
        <v/>
      </c>
    </row>
    <row r="68" ht="24" customHeight="1">
      <c r="A68" s="28">
        <f>IF(OR(INDEX('Catálogo fonte'!$A$5:$A$104,INT((ROW()-5)/5)+1)="",INDEX('Regras por canal'!$A$5:$A$9,MOD(ROW()-5,5)+1)=""),"",INDEX('Catálogo fonte'!$A$5:$A$104,INT((ROW()-5)/5)+1))</f>
        <v/>
      </c>
      <c r="B68" s="27">
        <f>IF($A68="","",INDEX('Regras por canal'!$A$5:$A$9,MOD(ROW()-5,5)+1))</f>
        <v/>
      </c>
      <c r="C68" s="21" t="n"/>
      <c r="D68" s="32" t="n"/>
      <c r="E68" s="32" t="n"/>
      <c r="F68" s="53" t="n"/>
      <c r="G68" s="27">
        <f>IF(OR($A68="",$B68=""),"",IF($D68&lt;&gt;"",$D68,IFERROR(INDEX('Catálogo fonte'!$B$5:$B$104,MATCH($A68,'Catálogo fonte'!$A$5:$A$104,0)),"")))</f>
        <v/>
      </c>
      <c r="H68" s="27">
        <f>IF(OR($A68="",$B68=""),"",IF($E68&lt;&gt;"",$E68,IFERROR(INDEX('Catálogo fonte'!$C$5:$C$104,MATCH($A68,'Catálogo fonte'!$A$5:$A$104,0)),"")))</f>
        <v/>
      </c>
      <c r="I68" s="27">
        <f>IF(OR($A68="",$B68=""),"",IFERROR(INDEX('Catálogo fonte'!$E$5:$E$104,MATCH($A68,'Catálogo fonte'!$A$5:$A$104,0)),""))</f>
        <v/>
      </c>
      <c r="J68" s="28">
        <f>IF(OR($A68="",$B68=""),"",IFERROR(INDEX('Catálogo fonte'!$D$5:$D$104,MATCH($A68,'Catálogo fonte'!$A$5:$A$104,0)),""))</f>
        <v/>
      </c>
      <c r="K68" s="54">
        <f>IF(OR($A68="",$B68=""),"",IF($F68&lt;&gt;"",$F68,IFERROR(INDEX('Catálogo fonte'!$F$5:$F$104,MATCH($A68,'Catálogo fonte'!$A$5:$A$104,0)),"")))</f>
        <v/>
      </c>
      <c r="L68" s="35">
        <f>IF(OR($A68="",$B68=""),"",IFERROR(INDEX('Catálogo fonte'!$G$5:$G$104,MATCH($A68,'Catálogo fonte'!$A$5:$A$104,0)),""))</f>
        <v/>
      </c>
      <c r="M68" s="28">
        <f>IF(OR($A68="",$B68=""),"",IFERROR(INDEX('Catálogo fonte'!$H$5:$H$104,MATCH($A68,'Catálogo fonte'!$A$5:$A$104,0)),""))</f>
        <v/>
      </c>
      <c r="N68" s="28">
        <f>IF(OR($A68="",$B68=""),"",IFERROR(INDEX('Catálogo fonte'!$I$5:$I$104,MATCH($A68,'Catálogo fonte'!$A$5:$A$104,0)),""))</f>
        <v/>
      </c>
      <c r="O68" s="55">
        <f>IF(OR($A68="",$B68=""),"",IFERROR(INDEX('Catálogo fonte'!$J$5:$J$104,MATCH($A68,'Catálogo fonte'!$A$5:$A$104,0)),""))</f>
        <v/>
      </c>
      <c r="P68" s="56">
        <f>IF(OR($A68="",$B68=""),"",IFERROR(INDEX('Catálogo fonte'!$K$5:$K$104,MATCH($A68,'Catálogo fonte'!$A$5:$A$104,0)),""))</f>
        <v/>
      </c>
      <c r="Q68" s="56">
        <f>IF(OR($A68="",$B68=""),"",IFERROR(INDEX('Catálogo fonte'!$L$5:$L$104,MATCH($A68,'Catálogo fonte'!$A$5:$A$104,0)),""))</f>
        <v/>
      </c>
      <c r="R68" s="56">
        <f>IF(OR($A68="",$B68=""),"",IFERROR(INDEX('Catálogo fonte'!$M$5:$M$104,MATCH($A68,'Catálogo fonte'!$A$5:$A$104,0)),""))</f>
        <v/>
      </c>
      <c r="S68" s="28">
        <f>IF(OR($A68="",$B68=""),"",IFERROR(INDEX('Catálogo fonte'!$N$5:$N$104,MATCH($A68,'Catálogo fonte'!$A$5:$A$104,0)),""))</f>
        <v/>
      </c>
      <c r="T68" s="28">
        <f>IF(OR($A68="",$B68=""),"",IFERROR(INDEX('Catálogo fonte'!$O$5:$O$104,MATCH($A68,'Catálogo fonte'!$A$5:$A$104,0)),""))</f>
        <v/>
      </c>
      <c r="U68" s="28">
        <f>IF(OR($A68="",$B68=""),"",IFERROR(INDEX('Catálogo fonte'!$P$5:$P$104,MATCH($A68,'Catálogo fonte'!$A$5:$A$104,0)),""))</f>
        <v/>
      </c>
      <c r="V68" s="28">
        <f>IF(OR($A68="",$B68=""),"",--($S68&lt;&gt;"")+--($T68&lt;&gt;"")+--($U68&lt;&gt;""))</f>
        <v/>
      </c>
      <c r="W68" s="27">
        <f>IF(OR($A68="",$B68="",$C68&lt;&gt;"Sim"),"",_xlfn.TEXTJOIN(" | ",TRUE,IF($AP68&lt;&gt;"Regra válida","Regra do canal inválida",""),IF(COUNTIF('Catálogo fonte'!$A$5:$A$104,$A68)&gt;1,"SKU duplicado",""),IF($AO68&lt;&gt;"Sim","Produto inativo",""),IF($AB68&lt;&gt;"Sim","Canal inativo",""),IF($G68="","Título ausente",""),IF(AND($G68&lt;&gt;"",$AL68&lt;&gt;"",LEN($G68)&gt;$AL68),"Título excede o limite",""),IF(AND($AC68="Sim",$H68=""),"Categoria ausente",""),IF(AND($AK68&gt;0,LEN($I68)&lt;$AK68),"Descrição abaixo do mínimo",""),IF(AND($AE68="Sim",$J68=""),"Marca ausente",""),IF(OR($K68="",NOT(ISNUMBER($K68)),$K68&lt;=0),"Preço inválido",""),IF(AND(ISNUMBER($K68),$AM68&lt;&gt;"",$K68&lt;$AM68),"Preço abaixo do mínimo",""),IF(AND(ISNUMBER($K68),$AN68&lt;&gt;"",$K68&gt;$AN68),"Preço acima do máximo",""),IF(AND($AD68="Sim",$L68=""),"GTIN ausente",""),IF(AND($L68&lt;&gt;"",NOT(IFERROR(AND(LEN($L68)=13,ISNUMBER(VALUE($L68))),FALSE))),"GTIN inválido",""),IF(AND($AF68="Sim",$M68=""),"Cor ausente",""),IF(AND($AG68="Sim",$N68=""),"Tamanho/modelo ausente",""),IF(AND($AH68="Sim",OR(NOT(ISNUMBER($O68)),$O68&lt;=0)),"Peso ausente ou inválido",""),IF(AND($AI68="Sim",OR(NOT(ISNUMBER($P68)),$P68&lt;=0,NOT(ISNUMBER($Q68)),$Q68&lt;=0,NOT(ISNUMBER($R68)),$R68&lt;=0)),"Dimensões ausentes ou inválidas",""),IF($V68&lt;$AJ68,"Mídias abaixo do mínimo","")))</f>
        <v/>
      </c>
      <c r="X68" s="28">
        <f>IF(OR($A68="",$B68=""),"",IF($C68&lt;&gt;"Sim","Não selecionado",IF($W68="","Pronto para publicar","Bloqueado")))</f>
        <v/>
      </c>
      <c r="Y68" s="21" t="n"/>
      <c r="Z68" s="27">
        <f>IF(OR($A68="",$B68=""),"",IF($C68&lt;&gt;"Sim","Fora do feed",IF($X68="Bloqueado","Bloqueado",IF($Y68="Publicar","Liberado para feed",IF($Y68="Manter rascunho","Mantido em rascunho","Aguardando decisão")))))</f>
        <v/>
      </c>
      <c r="AA68" s="27">
        <f>IF(OR($A68="",$B68=""),"",$A68&amp;"|"&amp;$B68)</f>
        <v/>
      </c>
      <c r="AB68" s="28">
        <f>IF($B68="","",IFERROR(INDEX('Regras por canal'!$B$5:$B$9,MATCH($B68,'Regras por canal'!$A$5:$A$9,0)),""))</f>
        <v/>
      </c>
      <c r="AC68" s="28">
        <f>IF($B68="","",IFERROR(INDEX('Regras por canal'!$C$5:$C$9,MATCH($B68,'Regras por canal'!$A$5:$A$9,0)),""))</f>
        <v/>
      </c>
      <c r="AD68" s="28">
        <f>IF($B68="","",IFERROR(INDEX('Regras por canal'!$D$5:$D$9,MATCH($B68,'Regras por canal'!$A$5:$A$9,0)),""))</f>
        <v/>
      </c>
      <c r="AE68" s="28">
        <f>IF($B68="","",IFERROR(INDEX('Regras por canal'!$E$5:$E$9,MATCH($B68,'Regras por canal'!$A$5:$A$9,0)),""))</f>
        <v/>
      </c>
      <c r="AF68" s="28">
        <f>IF($B68="","",IFERROR(INDEX('Regras por canal'!$F$5:$F$9,MATCH($B68,'Regras por canal'!$A$5:$A$9,0)),""))</f>
        <v/>
      </c>
      <c r="AG68" s="28">
        <f>IF($B68="","",IFERROR(INDEX('Regras por canal'!$G$5:$G$9,MATCH($B68,'Regras por canal'!$A$5:$A$9,0)),""))</f>
        <v/>
      </c>
      <c r="AH68" s="28">
        <f>IF($B68="","",IFERROR(INDEX('Regras por canal'!$H$5:$H$9,MATCH($B68,'Regras por canal'!$A$5:$A$9,0)),""))</f>
        <v/>
      </c>
      <c r="AI68" s="28">
        <f>IF($B68="","",IFERROR(INDEX('Regras por canal'!$I$5:$I$9,MATCH($B68,'Regras por canal'!$A$5:$A$9,0)),""))</f>
        <v/>
      </c>
      <c r="AJ68" s="28">
        <f>IF($B68="","",IFERROR(INDEX('Regras por canal'!$J$5:$J$9,MATCH($B68,'Regras por canal'!$A$5:$A$9,0)),""))</f>
        <v/>
      </c>
      <c r="AK68" s="28">
        <f>IF($B68="","",IFERROR(INDEX('Regras por canal'!$K$5:$K$9,MATCH($B68,'Regras por canal'!$A$5:$A$9,0)),""))</f>
        <v/>
      </c>
      <c r="AL68" s="28">
        <f>IF($B68="","",IFERROR(INDEX('Regras por canal'!$L$5:$L$9,MATCH($B68,'Regras por canal'!$A$5:$A$9,0)),""))</f>
        <v/>
      </c>
      <c r="AM68" s="28">
        <f>IF($B68="","",IFERROR(INDEX('Regras por canal'!$M$5:$M$9,MATCH($B68,'Regras por canal'!$A$5:$A$9,0)),""))</f>
        <v/>
      </c>
      <c r="AN68" s="28">
        <f>IF($B68="","",IFERROR(INDEX('Regras por canal'!$N$5:$N$9,MATCH($B68,'Regras por canal'!$A$5:$A$9,0)),""))</f>
        <v/>
      </c>
      <c r="AO68" s="28">
        <f>IF($A68="","",IFERROR(INDEX('Catálogo fonte'!$Q$5:$Q$104,MATCH($A68,'Catálogo fonte'!$A$5:$A$104,0)),""))</f>
        <v/>
      </c>
      <c r="AP68" s="28">
        <f>IF($B68="","",IFERROR(INDEX('Regras por canal'!$Q$5:$Q$9,MATCH($B68,'Regras por canal'!$A$5:$A$9,0)),""))</f>
        <v/>
      </c>
    </row>
    <row r="69" ht="24" customHeight="1">
      <c r="A69" s="28">
        <f>IF(OR(INDEX('Catálogo fonte'!$A$5:$A$104,INT((ROW()-5)/5)+1)="",INDEX('Regras por canal'!$A$5:$A$9,MOD(ROW()-5,5)+1)=""),"",INDEX('Catálogo fonte'!$A$5:$A$104,INT((ROW()-5)/5)+1))</f>
        <v/>
      </c>
      <c r="B69" s="27">
        <f>IF($A69="","",INDEX('Regras por canal'!$A$5:$A$9,MOD(ROW()-5,5)+1))</f>
        <v/>
      </c>
      <c r="C69" s="21" t="n"/>
      <c r="D69" s="32" t="n"/>
      <c r="E69" s="32" t="n"/>
      <c r="F69" s="53" t="n"/>
      <c r="G69" s="27">
        <f>IF(OR($A69="",$B69=""),"",IF($D69&lt;&gt;"",$D69,IFERROR(INDEX('Catálogo fonte'!$B$5:$B$104,MATCH($A69,'Catálogo fonte'!$A$5:$A$104,0)),"")))</f>
        <v/>
      </c>
      <c r="H69" s="27">
        <f>IF(OR($A69="",$B69=""),"",IF($E69&lt;&gt;"",$E69,IFERROR(INDEX('Catálogo fonte'!$C$5:$C$104,MATCH($A69,'Catálogo fonte'!$A$5:$A$104,0)),"")))</f>
        <v/>
      </c>
      <c r="I69" s="27">
        <f>IF(OR($A69="",$B69=""),"",IFERROR(INDEX('Catálogo fonte'!$E$5:$E$104,MATCH($A69,'Catálogo fonte'!$A$5:$A$104,0)),""))</f>
        <v/>
      </c>
      <c r="J69" s="28">
        <f>IF(OR($A69="",$B69=""),"",IFERROR(INDEX('Catálogo fonte'!$D$5:$D$104,MATCH($A69,'Catálogo fonte'!$A$5:$A$104,0)),""))</f>
        <v/>
      </c>
      <c r="K69" s="54">
        <f>IF(OR($A69="",$B69=""),"",IF($F69&lt;&gt;"",$F69,IFERROR(INDEX('Catálogo fonte'!$F$5:$F$104,MATCH($A69,'Catálogo fonte'!$A$5:$A$104,0)),"")))</f>
        <v/>
      </c>
      <c r="L69" s="35">
        <f>IF(OR($A69="",$B69=""),"",IFERROR(INDEX('Catálogo fonte'!$G$5:$G$104,MATCH($A69,'Catálogo fonte'!$A$5:$A$104,0)),""))</f>
        <v/>
      </c>
      <c r="M69" s="28">
        <f>IF(OR($A69="",$B69=""),"",IFERROR(INDEX('Catálogo fonte'!$H$5:$H$104,MATCH($A69,'Catálogo fonte'!$A$5:$A$104,0)),""))</f>
        <v/>
      </c>
      <c r="N69" s="28">
        <f>IF(OR($A69="",$B69=""),"",IFERROR(INDEX('Catálogo fonte'!$I$5:$I$104,MATCH($A69,'Catálogo fonte'!$A$5:$A$104,0)),""))</f>
        <v/>
      </c>
      <c r="O69" s="55">
        <f>IF(OR($A69="",$B69=""),"",IFERROR(INDEX('Catálogo fonte'!$J$5:$J$104,MATCH($A69,'Catálogo fonte'!$A$5:$A$104,0)),""))</f>
        <v/>
      </c>
      <c r="P69" s="56">
        <f>IF(OR($A69="",$B69=""),"",IFERROR(INDEX('Catálogo fonte'!$K$5:$K$104,MATCH($A69,'Catálogo fonte'!$A$5:$A$104,0)),""))</f>
        <v/>
      </c>
      <c r="Q69" s="56">
        <f>IF(OR($A69="",$B69=""),"",IFERROR(INDEX('Catálogo fonte'!$L$5:$L$104,MATCH($A69,'Catálogo fonte'!$A$5:$A$104,0)),""))</f>
        <v/>
      </c>
      <c r="R69" s="56">
        <f>IF(OR($A69="",$B69=""),"",IFERROR(INDEX('Catálogo fonte'!$M$5:$M$104,MATCH($A69,'Catálogo fonte'!$A$5:$A$104,0)),""))</f>
        <v/>
      </c>
      <c r="S69" s="28">
        <f>IF(OR($A69="",$B69=""),"",IFERROR(INDEX('Catálogo fonte'!$N$5:$N$104,MATCH($A69,'Catálogo fonte'!$A$5:$A$104,0)),""))</f>
        <v/>
      </c>
      <c r="T69" s="28">
        <f>IF(OR($A69="",$B69=""),"",IFERROR(INDEX('Catálogo fonte'!$O$5:$O$104,MATCH($A69,'Catálogo fonte'!$A$5:$A$104,0)),""))</f>
        <v/>
      </c>
      <c r="U69" s="28">
        <f>IF(OR($A69="",$B69=""),"",IFERROR(INDEX('Catálogo fonte'!$P$5:$P$104,MATCH($A69,'Catálogo fonte'!$A$5:$A$104,0)),""))</f>
        <v/>
      </c>
      <c r="V69" s="28">
        <f>IF(OR($A69="",$B69=""),"",--($S69&lt;&gt;"")+--($T69&lt;&gt;"")+--($U69&lt;&gt;""))</f>
        <v/>
      </c>
      <c r="W69" s="27">
        <f>IF(OR($A69="",$B69="",$C69&lt;&gt;"Sim"),"",_xlfn.TEXTJOIN(" | ",TRUE,IF($AP69&lt;&gt;"Regra válida","Regra do canal inválida",""),IF(COUNTIF('Catálogo fonte'!$A$5:$A$104,$A69)&gt;1,"SKU duplicado",""),IF($AO69&lt;&gt;"Sim","Produto inativo",""),IF($AB69&lt;&gt;"Sim","Canal inativo",""),IF($G69="","Título ausente",""),IF(AND($G69&lt;&gt;"",$AL69&lt;&gt;"",LEN($G69)&gt;$AL69),"Título excede o limite",""),IF(AND($AC69="Sim",$H69=""),"Categoria ausente",""),IF(AND($AK69&gt;0,LEN($I69)&lt;$AK69),"Descrição abaixo do mínimo",""),IF(AND($AE69="Sim",$J69=""),"Marca ausente",""),IF(OR($K69="",NOT(ISNUMBER($K69)),$K69&lt;=0),"Preço inválido",""),IF(AND(ISNUMBER($K69),$AM69&lt;&gt;"",$K69&lt;$AM69),"Preço abaixo do mínimo",""),IF(AND(ISNUMBER($K69),$AN69&lt;&gt;"",$K69&gt;$AN69),"Preço acima do máximo",""),IF(AND($AD69="Sim",$L69=""),"GTIN ausente",""),IF(AND($L69&lt;&gt;"",NOT(IFERROR(AND(LEN($L69)=13,ISNUMBER(VALUE($L69))),FALSE))),"GTIN inválido",""),IF(AND($AF69="Sim",$M69=""),"Cor ausente",""),IF(AND($AG69="Sim",$N69=""),"Tamanho/modelo ausente",""),IF(AND($AH69="Sim",OR(NOT(ISNUMBER($O69)),$O69&lt;=0)),"Peso ausente ou inválido",""),IF(AND($AI69="Sim",OR(NOT(ISNUMBER($P69)),$P69&lt;=0,NOT(ISNUMBER($Q69)),$Q69&lt;=0,NOT(ISNUMBER($R69)),$R69&lt;=0)),"Dimensões ausentes ou inválidas",""),IF($V69&lt;$AJ69,"Mídias abaixo do mínimo","")))</f>
        <v/>
      </c>
      <c r="X69" s="28">
        <f>IF(OR($A69="",$B69=""),"",IF($C69&lt;&gt;"Sim","Não selecionado",IF($W69="","Pronto para publicar","Bloqueado")))</f>
        <v/>
      </c>
      <c r="Y69" s="21" t="n"/>
      <c r="Z69" s="27">
        <f>IF(OR($A69="",$B69=""),"",IF($C69&lt;&gt;"Sim","Fora do feed",IF($X69="Bloqueado","Bloqueado",IF($Y69="Publicar","Liberado para feed",IF($Y69="Manter rascunho","Mantido em rascunho","Aguardando decisão")))))</f>
        <v/>
      </c>
      <c r="AA69" s="27">
        <f>IF(OR($A69="",$B69=""),"",$A69&amp;"|"&amp;$B69)</f>
        <v/>
      </c>
      <c r="AB69" s="28">
        <f>IF($B69="","",IFERROR(INDEX('Regras por canal'!$B$5:$B$9,MATCH($B69,'Regras por canal'!$A$5:$A$9,0)),""))</f>
        <v/>
      </c>
      <c r="AC69" s="28">
        <f>IF($B69="","",IFERROR(INDEX('Regras por canal'!$C$5:$C$9,MATCH($B69,'Regras por canal'!$A$5:$A$9,0)),""))</f>
        <v/>
      </c>
      <c r="AD69" s="28">
        <f>IF($B69="","",IFERROR(INDEX('Regras por canal'!$D$5:$D$9,MATCH($B69,'Regras por canal'!$A$5:$A$9,0)),""))</f>
        <v/>
      </c>
      <c r="AE69" s="28">
        <f>IF($B69="","",IFERROR(INDEX('Regras por canal'!$E$5:$E$9,MATCH($B69,'Regras por canal'!$A$5:$A$9,0)),""))</f>
        <v/>
      </c>
      <c r="AF69" s="28">
        <f>IF($B69="","",IFERROR(INDEX('Regras por canal'!$F$5:$F$9,MATCH($B69,'Regras por canal'!$A$5:$A$9,0)),""))</f>
        <v/>
      </c>
      <c r="AG69" s="28">
        <f>IF($B69="","",IFERROR(INDEX('Regras por canal'!$G$5:$G$9,MATCH($B69,'Regras por canal'!$A$5:$A$9,0)),""))</f>
        <v/>
      </c>
      <c r="AH69" s="28">
        <f>IF($B69="","",IFERROR(INDEX('Regras por canal'!$H$5:$H$9,MATCH($B69,'Regras por canal'!$A$5:$A$9,0)),""))</f>
        <v/>
      </c>
      <c r="AI69" s="28">
        <f>IF($B69="","",IFERROR(INDEX('Regras por canal'!$I$5:$I$9,MATCH($B69,'Regras por canal'!$A$5:$A$9,0)),""))</f>
        <v/>
      </c>
      <c r="AJ69" s="28">
        <f>IF($B69="","",IFERROR(INDEX('Regras por canal'!$J$5:$J$9,MATCH($B69,'Regras por canal'!$A$5:$A$9,0)),""))</f>
        <v/>
      </c>
      <c r="AK69" s="28">
        <f>IF($B69="","",IFERROR(INDEX('Regras por canal'!$K$5:$K$9,MATCH($B69,'Regras por canal'!$A$5:$A$9,0)),""))</f>
        <v/>
      </c>
      <c r="AL69" s="28">
        <f>IF($B69="","",IFERROR(INDEX('Regras por canal'!$L$5:$L$9,MATCH($B69,'Regras por canal'!$A$5:$A$9,0)),""))</f>
        <v/>
      </c>
      <c r="AM69" s="28">
        <f>IF($B69="","",IFERROR(INDEX('Regras por canal'!$M$5:$M$9,MATCH($B69,'Regras por canal'!$A$5:$A$9,0)),""))</f>
        <v/>
      </c>
      <c r="AN69" s="28">
        <f>IF($B69="","",IFERROR(INDEX('Regras por canal'!$N$5:$N$9,MATCH($B69,'Regras por canal'!$A$5:$A$9,0)),""))</f>
        <v/>
      </c>
      <c r="AO69" s="28">
        <f>IF($A69="","",IFERROR(INDEX('Catálogo fonte'!$Q$5:$Q$104,MATCH($A69,'Catálogo fonte'!$A$5:$A$104,0)),""))</f>
        <v/>
      </c>
      <c r="AP69" s="28">
        <f>IF($B69="","",IFERROR(INDEX('Regras por canal'!$Q$5:$Q$9,MATCH($B69,'Regras por canal'!$A$5:$A$9,0)),""))</f>
        <v/>
      </c>
    </row>
    <row r="70" ht="24" customHeight="1">
      <c r="A70" s="28">
        <f>IF(OR(INDEX('Catálogo fonte'!$A$5:$A$104,INT((ROW()-5)/5)+1)="",INDEX('Regras por canal'!$A$5:$A$9,MOD(ROW()-5,5)+1)=""),"",INDEX('Catálogo fonte'!$A$5:$A$104,INT((ROW()-5)/5)+1))</f>
        <v/>
      </c>
      <c r="B70" s="27">
        <f>IF($A70="","",INDEX('Regras por canal'!$A$5:$A$9,MOD(ROW()-5,5)+1))</f>
        <v/>
      </c>
      <c r="C70" s="21" t="n"/>
      <c r="D70" s="32" t="n"/>
      <c r="E70" s="32" t="n"/>
      <c r="F70" s="53" t="n"/>
      <c r="G70" s="27">
        <f>IF(OR($A70="",$B70=""),"",IF($D70&lt;&gt;"",$D70,IFERROR(INDEX('Catálogo fonte'!$B$5:$B$104,MATCH($A70,'Catálogo fonte'!$A$5:$A$104,0)),"")))</f>
        <v/>
      </c>
      <c r="H70" s="27">
        <f>IF(OR($A70="",$B70=""),"",IF($E70&lt;&gt;"",$E70,IFERROR(INDEX('Catálogo fonte'!$C$5:$C$104,MATCH($A70,'Catálogo fonte'!$A$5:$A$104,0)),"")))</f>
        <v/>
      </c>
      <c r="I70" s="27">
        <f>IF(OR($A70="",$B70=""),"",IFERROR(INDEX('Catálogo fonte'!$E$5:$E$104,MATCH($A70,'Catálogo fonte'!$A$5:$A$104,0)),""))</f>
        <v/>
      </c>
      <c r="J70" s="28">
        <f>IF(OR($A70="",$B70=""),"",IFERROR(INDEX('Catálogo fonte'!$D$5:$D$104,MATCH($A70,'Catálogo fonte'!$A$5:$A$104,0)),""))</f>
        <v/>
      </c>
      <c r="K70" s="54">
        <f>IF(OR($A70="",$B70=""),"",IF($F70&lt;&gt;"",$F70,IFERROR(INDEX('Catálogo fonte'!$F$5:$F$104,MATCH($A70,'Catálogo fonte'!$A$5:$A$104,0)),"")))</f>
        <v/>
      </c>
      <c r="L70" s="35">
        <f>IF(OR($A70="",$B70=""),"",IFERROR(INDEX('Catálogo fonte'!$G$5:$G$104,MATCH($A70,'Catálogo fonte'!$A$5:$A$104,0)),""))</f>
        <v/>
      </c>
      <c r="M70" s="28">
        <f>IF(OR($A70="",$B70=""),"",IFERROR(INDEX('Catálogo fonte'!$H$5:$H$104,MATCH($A70,'Catálogo fonte'!$A$5:$A$104,0)),""))</f>
        <v/>
      </c>
      <c r="N70" s="28">
        <f>IF(OR($A70="",$B70=""),"",IFERROR(INDEX('Catálogo fonte'!$I$5:$I$104,MATCH($A70,'Catálogo fonte'!$A$5:$A$104,0)),""))</f>
        <v/>
      </c>
      <c r="O70" s="55">
        <f>IF(OR($A70="",$B70=""),"",IFERROR(INDEX('Catálogo fonte'!$J$5:$J$104,MATCH($A70,'Catálogo fonte'!$A$5:$A$104,0)),""))</f>
        <v/>
      </c>
      <c r="P70" s="56">
        <f>IF(OR($A70="",$B70=""),"",IFERROR(INDEX('Catálogo fonte'!$K$5:$K$104,MATCH($A70,'Catálogo fonte'!$A$5:$A$104,0)),""))</f>
        <v/>
      </c>
      <c r="Q70" s="56">
        <f>IF(OR($A70="",$B70=""),"",IFERROR(INDEX('Catálogo fonte'!$L$5:$L$104,MATCH($A70,'Catálogo fonte'!$A$5:$A$104,0)),""))</f>
        <v/>
      </c>
      <c r="R70" s="56">
        <f>IF(OR($A70="",$B70=""),"",IFERROR(INDEX('Catálogo fonte'!$M$5:$M$104,MATCH($A70,'Catálogo fonte'!$A$5:$A$104,0)),""))</f>
        <v/>
      </c>
      <c r="S70" s="28">
        <f>IF(OR($A70="",$B70=""),"",IFERROR(INDEX('Catálogo fonte'!$N$5:$N$104,MATCH($A70,'Catálogo fonte'!$A$5:$A$104,0)),""))</f>
        <v/>
      </c>
      <c r="T70" s="28">
        <f>IF(OR($A70="",$B70=""),"",IFERROR(INDEX('Catálogo fonte'!$O$5:$O$104,MATCH($A70,'Catálogo fonte'!$A$5:$A$104,0)),""))</f>
        <v/>
      </c>
      <c r="U70" s="28">
        <f>IF(OR($A70="",$B70=""),"",IFERROR(INDEX('Catálogo fonte'!$P$5:$P$104,MATCH($A70,'Catálogo fonte'!$A$5:$A$104,0)),""))</f>
        <v/>
      </c>
      <c r="V70" s="28">
        <f>IF(OR($A70="",$B70=""),"",--($S70&lt;&gt;"")+--($T70&lt;&gt;"")+--($U70&lt;&gt;""))</f>
        <v/>
      </c>
      <c r="W70" s="27">
        <f>IF(OR($A70="",$B70="",$C70&lt;&gt;"Sim"),"",_xlfn.TEXTJOIN(" | ",TRUE,IF($AP70&lt;&gt;"Regra válida","Regra do canal inválida",""),IF(COUNTIF('Catálogo fonte'!$A$5:$A$104,$A70)&gt;1,"SKU duplicado",""),IF($AO70&lt;&gt;"Sim","Produto inativo",""),IF($AB70&lt;&gt;"Sim","Canal inativo",""),IF($G70="","Título ausente",""),IF(AND($G70&lt;&gt;"",$AL70&lt;&gt;"",LEN($G70)&gt;$AL70),"Título excede o limite",""),IF(AND($AC70="Sim",$H70=""),"Categoria ausente",""),IF(AND($AK70&gt;0,LEN($I70)&lt;$AK70),"Descrição abaixo do mínimo",""),IF(AND($AE70="Sim",$J70=""),"Marca ausente",""),IF(OR($K70="",NOT(ISNUMBER($K70)),$K70&lt;=0),"Preço inválido",""),IF(AND(ISNUMBER($K70),$AM70&lt;&gt;"",$K70&lt;$AM70),"Preço abaixo do mínimo",""),IF(AND(ISNUMBER($K70),$AN70&lt;&gt;"",$K70&gt;$AN70),"Preço acima do máximo",""),IF(AND($AD70="Sim",$L70=""),"GTIN ausente",""),IF(AND($L70&lt;&gt;"",NOT(IFERROR(AND(LEN($L70)=13,ISNUMBER(VALUE($L70))),FALSE))),"GTIN inválido",""),IF(AND($AF70="Sim",$M70=""),"Cor ausente",""),IF(AND($AG70="Sim",$N70=""),"Tamanho/modelo ausente",""),IF(AND($AH70="Sim",OR(NOT(ISNUMBER($O70)),$O70&lt;=0)),"Peso ausente ou inválido",""),IF(AND($AI70="Sim",OR(NOT(ISNUMBER($P70)),$P70&lt;=0,NOT(ISNUMBER($Q70)),$Q70&lt;=0,NOT(ISNUMBER($R70)),$R70&lt;=0)),"Dimensões ausentes ou inválidas",""),IF($V70&lt;$AJ70,"Mídias abaixo do mínimo","")))</f>
        <v/>
      </c>
      <c r="X70" s="28">
        <f>IF(OR($A70="",$B70=""),"",IF($C70&lt;&gt;"Sim","Não selecionado",IF($W70="","Pronto para publicar","Bloqueado")))</f>
        <v/>
      </c>
      <c r="Y70" s="21" t="n"/>
      <c r="Z70" s="27">
        <f>IF(OR($A70="",$B70=""),"",IF($C70&lt;&gt;"Sim","Fora do feed",IF($X70="Bloqueado","Bloqueado",IF($Y70="Publicar","Liberado para feed",IF($Y70="Manter rascunho","Mantido em rascunho","Aguardando decisão")))))</f>
        <v/>
      </c>
      <c r="AA70" s="27">
        <f>IF(OR($A70="",$B70=""),"",$A70&amp;"|"&amp;$B70)</f>
        <v/>
      </c>
      <c r="AB70" s="28">
        <f>IF($B70="","",IFERROR(INDEX('Regras por canal'!$B$5:$B$9,MATCH($B70,'Regras por canal'!$A$5:$A$9,0)),""))</f>
        <v/>
      </c>
      <c r="AC70" s="28">
        <f>IF($B70="","",IFERROR(INDEX('Regras por canal'!$C$5:$C$9,MATCH($B70,'Regras por canal'!$A$5:$A$9,0)),""))</f>
        <v/>
      </c>
      <c r="AD70" s="28">
        <f>IF($B70="","",IFERROR(INDEX('Regras por canal'!$D$5:$D$9,MATCH($B70,'Regras por canal'!$A$5:$A$9,0)),""))</f>
        <v/>
      </c>
      <c r="AE70" s="28">
        <f>IF($B70="","",IFERROR(INDEX('Regras por canal'!$E$5:$E$9,MATCH($B70,'Regras por canal'!$A$5:$A$9,0)),""))</f>
        <v/>
      </c>
      <c r="AF70" s="28">
        <f>IF($B70="","",IFERROR(INDEX('Regras por canal'!$F$5:$F$9,MATCH($B70,'Regras por canal'!$A$5:$A$9,0)),""))</f>
        <v/>
      </c>
      <c r="AG70" s="28">
        <f>IF($B70="","",IFERROR(INDEX('Regras por canal'!$G$5:$G$9,MATCH($B70,'Regras por canal'!$A$5:$A$9,0)),""))</f>
        <v/>
      </c>
      <c r="AH70" s="28">
        <f>IF($B70="","",IFERROR(INDEX('Regras por canal'!$H$5:$H$9,MATCH($B70,'Regras por canal'!$A$5:$A$9,0)),""))</f>
        <v/>
      </c>
      <c r="AI70" s="28">
        <f>IF($B70="","",IFERROR(INDEX('Regras por canal'!$I$5:$I$9,MATCH($B70,'Regras por canal'!$A$5:$A$9,0)),""))</f>
        <v/>
      </c>
      <c r="AJ70" s="28">
        <f>IF($B70="","",IFERROR(INDEX('Regras por canal'!$J$5:$J$9,MATCH($B70,'Regras por canal'!$A$5:$A$9,0)),""))</f>
        <v/>
      </c>
      <c r="AK70" s="28">
        <f>IF($B70="","",IFERROR(INDEX('Regras por canal'!$K$5:$K$9,MATCH($B70,'Regras por canal'!$A$5:$A$9,0)),""))</f>
        <v/>
      </c>
      <c r="AL70" s="28">
        <f>IF($B70="","",IFERROR(INDEX('Regras por canal'!$L$5:$L$9,MATCH($B70,'Regras por canal'!$A$5:$A$9,0)),""))</f>
        <v/>
      </c>
      <c r="AM70" s="28">
        <f>IF($B70="","",IFERROR(INDEX('Regras por canal'!$M$5:$M$9,MATCH($B70,'Regras por canal'!$A$5:$A$9,0)),""))</f>
        <v/>
      </c>
      <c r="AN70" s="28">
        <f>IF($B70="","",IFERROR(INDEX('Regras por canal'!$N$5:$N$9,MATCH($B70,'Regras por canal'!$A$5:$A$9,0)),""))</f>
        <v/>
      </c>
      <c r="AO70" s="28">
        <f>IF($A70="","",IFERROR(INDEX('Catálogo fonte'!$Q$5:$Q$104,MATCH($A70,'Catálogo fonte'!$A$5:$A$104,0)),""))</f>
        <v/>
      </c>
      <c r="AP70" s="28">
        <f>IF($B70="","",IFERROR(INDEX('Regras por canal'!$Q$5:$Q$9,MATCH($B70,'Regras por canal'!$A$5:$A$9,0)),""))</f>
        <v/>
      </c>
    </row>
    <row r="71" ht="24" customHeight="1">
      <c r="A71" s="28">
        <f>IF(OR(INDEX('Catálogo fonte'!$A$5:$A$104,INT((ROW()-5)/5)+1)="",INDEX('Regras por canal'!$A$5:$A$9,MOD(ROW()-5,5)+1)=""),"",INDEX('Catálogo fonte'!$A$5:$A$104,INT((ROW()-5)/5)+1))</f>
        <v/>
      </c>
      <c r="B71" s="27">
        <f>IF($A71="","",INDEX('Regras por canal'!$A$5:$A$9,MOD(ROW()-5,5)+1))</f>
        <v/>
      </c>
      <c r="C71" s="21" t="n"/>
      <c r="D71" s="32" t="n"/>
      <c r="E71" s="32" t="n"/>
      <c r="F71" s="53" t="n"/>
      <c r="G71" s="27">
        <f>IF(OR($A71="",$B71=""),"",IF($D71&lt;&gt;"",$D71,IFERROR(INDEX('Catálogo fonte'!$B$5:$B$104,MATCH($A71,'Catálogo fonte'!$A$5:$A$104,0)),"")))</f>
        <v/>
      </c>
      <c r="H71" s="27">
        <f>IF(OR($A71="",$B71=""),"",IF($E71&lt;&gt;"",$E71,IFERROR(INDEX('Catálogo fonte'!$C$5:$C$104,MATCH($A71,'Catálogo fonte'!$A$5:$A$104,0)),"")))</f>
        <v/>
      </c>
      <c r="I71" s="27">
        <f>IF(OR($A71="",$B71=""),"",IFERROR(INDEX('Catálogo fonte'!$E$5:$E$104,MATCH($A71,'Catálogo fonte'!$A$5:$A$104,0)),""))</f>
        <v/>
      </c>
      <c r="J71" s="28">
        <f>IF(OR($A71="",$B71=""),"",IFERROR(INDEX('Catálogo fonte'!$D$5:$D$104,MATCH($A71,'Catálogo fonte'!$A$5:$A$104,0)),""))</f>
        <v/>
      </c>
      <c r="K71" s="54">
        <f>IF(OR($A71="",$B71=""),"",IF($F71&lt;&gt;"",$F71,IFERROR(INDEX('Catálogo fonte'!$F$5:$F$104,MATCH($A71,'Catálogo fonte'!$A$5:$A$104,0)),"")))</f>
        <v/>
      </c>
      <c r="L71" s="35">
        <f>IF(OR($A71="",$B71=""),"",IFERROR(INDEX('Catálogo fonte'!$G$5:$G$104,MATCH($A71,'Catálogo fonte'!$A$5:$A$104,0)),""))</f>
        <v/>
      </c>
      <c r="M71" s="28">
        <f>IF(OR($A71="",$B71=""),"",IFERROR(INDEX('Catálogo fonte'!$H$5:$H$104,MATCH($A71,'Catálogo fonte'!$A$5:$A$104,0)),""))</f>
        <v/>
      </c>
      <c r="N71" s="28">
        <f>IF(OR($A71="",$B71=""),"",IFERROR(INDEX('Catálogo fonte'!$I$5:$I$104,MATCH($A71,'Catálogo fonte'!$A$5:$A$104,0)),""))</f>
        <v/>
      </c>
      <c r="O71" s="55">
        <f>IF(OR($A71="",$B71=""),"",IFERROR(INDEX('Catálogo fonte'!$J$5:$J$104,MATCH($A71,'Catálogo fonte'!$A$5:$A$104,0)),""))</f>
        <v/>
      </c>
      <c r="P71" s="56">
        <f>IF(OR($A71="",$B71=""),"",IFERROR(INDEX('Catálogo fonte'!$K$5:$K$104,MATCH($A71,'Catálogo fonte'!$A$5:$A$104,0)),""))</f>
        <v/>
      </c>
      <c r="Q71" s="56">
        <f>IF(OR($A71="",$B71=""),"",IFERROR(INDEX('Catálogo fonte'!$L$5:$L$104,MATCH($A71,'Catálogo fonte'!$A$5:$A$104,0)),""))</f>
        <v/>
      </c>
      <c r="R71" s="56">
        <f>IF(OR($A71="",$B71=""),"",IFERROR(INDEX('Catálogo fonte'!$M$5:$M$104,MATCH($A71,'Catálogo fonte'!$A$5:$A$104,0)),""))</f>
        <v/>
      </c>
      <c r="S71" s="28">
        <f>IF(OR($A71="",$B71=""),"",IFERROR(INDEX('Catálogo fonte'!$N$5:$N$104,MATCH($A71,'Catálogo fonte'!$A$5:$A$104,0)),""))</f>
        <v/>
      </c>
      <c r="T71" s="28">
        <f>IF(OR($A71="",$B71=""),"",IFERROR(INDEX('Catálogo fonte'!$O$5:$O$104,MATCH($A71,'Catálogo fonte'!$A$5:$A$104,0)),""))</f>
        <v/>
      </c>
      <c r="U71" s="28">
        <f>IF(OR($A71="",$B71=""),"",IFERROR(INDEX('Catálogo fonte'!$P$5:$P$104,MATCH($A71,'Catálogo fonte'!$A$5:$A$104,0)),""))</f>
        <v/>
      </c>
      <c r="V71" s="28">
        <f>IF(OR($A71="",$B71=""),"",--($S71&lt;&gt;"")+--($T71&lt;&gt;"")+--($U71&lt;&gt;""))</f>
        <v/>
      </c>
      <c r="W71" s="27">
        <f>IF(OR($A71="",$B71="",$C71&lt;&gt;"Sim"),"",_xlfn.TEXTJOIN(" | ",TRUE,IF($AP71&lt;&gt;"Regra válida","Regra do canal inválida",""),IF(COUNTIF('Catálogo fonte'!$A$5:$A$104,$A71)&gt;1,"SKU duplicado",""),IF($AO71&lt;&gt;"Sim","Produto inativo",""),IF($AB71&lt;&gt;"Sim","Canal inativo",""),IF($G71="","Título ausente",""),IF(AND($G71&lt;&gt;"",$AL71&lt;&gt;"",LEN($G71)&gt;$AL71),"Título excede o limite",""),IF(AND($AC71="Sim",$H71=""),"Categoria ausente",""),IF(AND($AK71&gt;0,LEN($I71)&lt;$AK71),"Descrição abaixo do mínimo",""),IF(AND($AE71="Sim",$J71=""),"Marca ausente",""),IF(OR($K71="",NOT(ISNUMBER($K71)),$K71&lt;=0),"Preço inválido",""),IF(AND(ISNUMBER($K71),$AM71&lt;&gt;"",$K71&lt;$AM71),"Preço abaixo do mínimo",""),IF(AND(ISNUMBER($K71),$AN71&lt;&gt;"",$K71&gt;$AN71),"Preço acima do máximo",""),IF(AND($AD71="Sim",$L71=""),"GTIN ausente",""),IF(AND($L71&lt;&gt;"",NOT(IFERROR(AND(LEN($L71)=13,ISNUMBER(VALUE($L71))),FALSE))),"GTIN inválido",""),IF(AND($AF71="Sim",$M71=""),"Cor ausente",""),IF(AND($AG71="Sim",$N71=""),"Tamanho/modelo ausente",""),IF(AND($AH71="Sim",OR(NOT(ISNUMBER($O71)),$O71&lt;=0)),"Peso ausente ou inválido",""),IF(AND($AI71="Sim",OR(NOT(ISNUMBER($P71)),$P71&lt;=0,NOT(ISNUMBER($Q71)),$Q71&lt;=0,NOT(ISNUMBER($R71)),$R71&lt;=0)),"Dimensões ausentes ou inválidas",""),IF($V71&lt;$AJ71,"Mídias abaixo do mínimo","")))</f>
        <v/>
      </c>
      <c r="X71" s="28">
        <f>IF(OR($A71="",$B71=""),"",IF($C71&lt;&gt;"Sim","Não selecionado",IF($W71="","Pronto para publicar","Bloqueado")))</f>
        <v/>
      </c>
      <c r="Y71" s="21" t="n"/>
      <c r="Z71" s="27">
        <f>IF(OR($A71="",$B71=""),"",IF($C71&lt;&gt;"Sim","Fora do feed",IF($X71="Bloqueado","Bloqueado",IF($Y71="Publicar","Liberado para feed",IF($Y71="Manter rascunho","Mantido em rascunho","Aguardando decisão")))))</f>
        <v/>
      </c>
      <c r="AA71" s="27">
        <f>IF(OR($A71="",$B71=""),"",$A71&amp;"|"&amp;$B71)</f>
        <v/>
      </c>
      <c r="AB71" s="28">
        <f>IF($B71="","",IFERROR(INDEX('Regras por canal'!$B$5:$B$9,MATCH($B71,'Regras por canal'!$A$5:$A$9,0)),""))</f>
        <v/>
      </c>
      <c r="AC71" s="28">
        <f>IF($B71="","",IFERROR(INDEX('Regras por canal'!$C$5:$C$9,MATCH($B71,'Regras por canal'!$A$5:$A$9,0)),""))</f>
        <v/>
      </c>
      <c r="AD71" s="28">
        <f>IF($B71="","",IFERROR(INDEX('Regras por canal'!$D$5:$D$9,MATCH($B71,'Regras por canal'!$A$5:$A$9,0)),""))</f>
        <v/>
      </c>
      <c r="AE71" s="28">
        <f>IF($B71="","",IFERROR(INDEX('Regras por canal'!$E$5:$E$9,MATCH($B71,'Regras por canal'!$A$5:$A$9,0)),""))</f>
        <v/>
      </c>
      <c r="AF71" s="28">
        <f>IF($B71="","",IFERROR(INDEX('Regras por canal'!$F$5:$F$9,MATCH($B71,'Regras por canal'!$A$5:$A$9,0)),""))</f>
        <v/>
      </c>
      <c r="AG71" s="28">
        <f>IF($B71="","",IFERROR(INDEX('Regras por canal'!$G$5:$G$9,MATCH($B71,'Regras por canal'!$A$5:$A$9,0)),""))</f>
        <v/>
      </c>
      <c r="AH71" s="28">
        <f>IF($B71="","",IFERROR(INDEX('Regras por canal'!$H$5:$H$9,MATCH($B71,'Regras por canal'!$A$5:$A$9,0)),""))</f>
        <v/>
      </c>
      <c r="AI71" s="28">
        <f>IF($B71="","",IFERROR(INDEX('Regras por canal'!$I$5:$I$9,MATCH($B71,'Regras por canal'!$A$5:$A$9,0)),""))</f>
        <v/>
      </c>
      <c r="AJ71" s="28">
        <f>IF($B71="","",IFERROR(INDEX('Regras por canal'!$J$5:$J$9,MATCH($B71,'Regras por canal'!$A$5:$A$9,0)),""))</f>
        <v/>
      </c>
      <c r="AK71" s="28">
        <f>IF($B71="","",IFERROR(INDEX('Regras por canal'!$K$5:$K$9,MATCH($B71,'Regras por canal'!$A$5:$A$9,0)),""))</f>
        <v/>
      </c>
      <c r="AL71" s="28">
        <f>IF($B71="","",IFERROR(INDEX('Regras por canal'!$L$5:$L$9,MATCH($B71,'Regras por canal'!$A$5:$A$9,0)),""))</f>
        <v/>
      </c>
      <c r="AM71" s="28">
        <f>IF($B71="","",IFERROR(INDEX('Regras por canal'!$M$5:$M$9,MATCH($B71,'Regras por canal'!$A$5:$A$9,0)),""))</f>
        <v/>
      </c>
      <c r="AN71" s="28">
        <f>IF($B71="","",IFERROR(INDEX('Regras por canal'!$N$5:$N$9,MATCH($B71,'Regras por canal'!$A$5:$A$9,0)),""))</f>
        <v/>
      </c>
      <c r="AO71" s="28">
        <f>IF($A71="","",IFERROR(INDEX('Catálogo fonte'!$Q$5:$Q$104,MATCH($A71,'Catálogo fonte'!$A$5:$A$104,0)),""))</f>
        <v/>
      </c>
      <c r="AP71" s="28">
        <f>IF($B71="","",IFERROR(INDEX('Regras por canal'!$Q$5:$Q$9,MATCH($B71,'Regras por canal'!$A$5:$A$9,0)),""))</f>
        <v/>
      </c>
    </row>
    <row r="72" ht="24" customHeight="1">
      <c r="A72" s="28">
        <f>IF(OR(INDEX('Catálogo fonte'!$A$5:$A$104,INT((ROW()-5)/5)+1)="",INDEX('Regras por canal'!$A$5:$A$9,MOD(ROW()-5,5)+1)=""),"",INDEX('Catálogo fonte'!$A$5:$A$104,INT((ROW()-5)/5)+1))</f>
        <v/>
      </c>
      <c r="B72" s="27">
        <f>IF($A72="","",INDEX('Regras por canal'!$A$5:$A$9,MOD(ROW()-5,5)+1))</f>
        <v/>
      </c>
      <c r="C72" s="21" t="n"/>
      <c r="D72" s="32" t="n"/>
      <c r="E72" s="32" t="n"/>
      <c r="F72" s="53" t="n"/>
      <c r="G72" s="27">
        <f>IF(OR($A72="",$B72=""),"",IF($D72&lt;&gt;"",$D72,IFERROR(INDEX('Catálogo fonte'!$B$5:$B$104,MATCH($A72,'Catálogo fonte'!$A$5:$A$104,0)),"")))</f>
        <v/>
      </c>
      <c r="H72" s="27">
        <f>IF(OR($A72="",$B72=""),"",IF($E72&lt;&gt;"",$E72,IFERROR(INDEX('Catálogo fonte'!$C$5:$C$104,MATCH($A72,'Catálogo fonte'!$A$5:$A$104,0)),"")))</f>
        <v/>
      </c>
      <c r="I72" s="27">
        <f>IF(OR($A72="",$B72=""),"",IFERROR(INDEX('Catálogo fonte'!$E$5:$E$104,MATCH($A72,'Catálogo fonte'!$A$5:$A$104,0)),""))</f>
        <v/>
      </c>
      <c r="J72" s="28">
        <f>IF(OR($A72="",$B72=""),"",IFERROR(INDEX('Catálogo fonte'!$D$5:$D$104,MATCH($A72,'Catálogo fonte'!$A$5:$A$104,0)),""))</f>
        <v/>
      </c>
      <c r="K72" s="54">
        <f>IF(OR($A72="",$B72=""),"",IF($F72&lt;&gt;"",$F72,IFERROR(INDEX('Catálogo fonte'!$F$5:$F$104,MATCH($A72,'Catálogo fonte'!$A$5:$A$104,0)),"")))</f>
        <v/>
      </c>
      <c r="L72" s="35">
        <f>IF(OR($A72="",$B72=""),"",IFERROR(INDEX('Catálogo fonte'!$G$5:$G$104,MATCH($A72,'Catálogo fonte'!$A$5:$A$104,0)),""))</f>
        <v/>
      </c>
      <c r="M72" s="28">
        <f>IF(OR($A72="",$B72=""),"",IFERROR(INDEX('Catálogo fonte'!$H$5:$H$104,MATCH($A72,'Catálogo fonte'!$A$5:$A$104,0)),""))</f>
        <v/>
      </c>
      <c r="N72" s="28">
        <f>IF(OR($A72="",$B72=""),"",IFERROR(INDEX('Catálogo fonte'!$I$5:$I$104,MATCH($A72,'Catálogo fonte'!$A$5:$A$104,0)),""))</f>
        <v/>
      </c>
      <c r="O72" s="55">
        <f>IF(OR($A72="",$B72=""),"",IFERROR(INDEX('Catálogo fonte'!$J$5:$J$104,MATCH($A72,'Catálogo fonte'!$A$5:$A$104,0)),""))</f>
        <v/>
      </c>
      <c r="P72" s="56">
        <f>IF(OR($A72="",$B72=""),"",IFERROR(INDEX('Catálogo fonte'!$K$5:$K$104,MATCH($A72,'Catálogo fonte'!$A$5:$A$104,0)),""))</f>
        <v/>
      </c>
      <c r="Q72" s="56">
        <f>IF(OR($A72="",$B72=""),"",IFERROR(INDEX('Catálogo fonte'!$L$5:$L$104,MATCH($A72,'Catálogo fonte'!$A$5:$A$104,0)),""))</f>
        <v/>
      </c>
      <c r="R72" s="56">
        <f>IF(OR($A72="",$B72=""),"",IFERROR(INDEX('Catálogo fonte'!$M$5:$M$104,MATCH($A72,'Catálogo fonte'!$A$5:$A$104,0)),""))</f>
        <v/>
      </c>
      <c r="S72" s="28">
        <f>IF(OR($A72="",$B72=""),"",IFERROR(INDEX('Catálogo fonte'!$N$5:$N$104,MATCH($A72,'Catálogo fonte'!$A$5:$A$104,0)),""))</f>
        <v/>
      </c>
      <c r="T72" s="28">
        <f>IF(OR($A72="",$B72=""),"",IFERROR(INDEX('Catálogo fonte'!$O$5:$O$104,MATCH($A72,'Catálogo fonte'!$A$5:$A$104,0)),""))</f>
        <v/>
      </c>
      <c r="U72" s="28">
        <f>IF(OR($A72="",$B72=""),"",IFERROR(INDEX('Catálogo fonte'!$P$5:$P$104,MATCH($A72,'Catálogo fonte'!$A$5:$A$104,0)),""))</f>
        <v/>
      </c>
      <c r="V72" s="28">
        <f>IF(OR($A72="",$B72=""),"",--($S72&lt;&gt;"")+--($T72&lt;&gt;"")+--($U72&lt;&gt;""))</f>
        <v/>
      </c>
      <c r="W72" s="27">
        <f>IF(OR($A72="",$B72="",$C72&lt;&gt;"Sim"),"",_xlfn.TEXTJOIN(" | ",TRUE,IF($AP72&lt;&gt;"Regra válida","Regra do canal inválida",""),IF(COUNTIF('Catálogo fonte'!$A$5:$A$104,$A72)&gt;1,"SKU duplicado",""),IF($AO72&lt;&gt;"Sim","Produto inativo",""),IF($AB72&lt;&gt;"Sim","Canal inativo",""),IF($G72="","Título ausente",""),IF(AND($G72&lt;&gt;"",$AL72&lt;&gt;"",LEN($G72)&gt;$AL72),"Título excede o limite",""),IF(AND($AC72="Sim",$H72=""),"Categoria ausente",""),IF(AND($AK72&gt;0,LEN($I72)&lt;$AK72),"Descrição abaixo do mínimo",""),IF(AND($AE72="Sim",$J72=""),"Marca ausente",""),IF(OR($K72="",NOT(ISNUMBER($K72)),$K72&lt;=0),"Preço inválido",""),IF(AND(ISNUMBER($K72),$AM72&lt;&gt;"",$K72&lt;$AM72),"Preço abaixo do mínimo",""),IF(AND(ISNUMBER($K72),$AN72&lt;&gt;"",$K72&gt;$AN72),"Preço acima do máximo",""),IF(AND($AD72="Sim",$L72=""),"GTIN ausente",""),IF(AND($L72&lt;&gt;"",NOT(IFERROR(AND(LEN($L72)=13,ISNUMBER(VALUE($L72))),FALSE))),"GTIN inválido",""),IF(AND($AF72="Sim",$M72=""),"Cor ausente",""),IF(AND($AG72="Sim",$N72=""),"Tamanho/modelo ausente",""),IF(AND($AH72="Sim",OR(NOT(ISNUMBER($O72)),$O72&lt;=0)),"Peso ausente ou inválido",""),IF(AND($AI72="Sim",OR(NOT(ISNUMBER($P72)),$P72&lt;=0,NOT(ISNUMBER($Q72)),$Q72&lt;=0,NOT(ISNUMBER($R72)),$R72&lt;=0)),"Dimensões ausentes ou inválidas",""),IF($V72&lt;$AJ72,"Mídias abaixo do mínimo","")))</f>
        <v/>
      </c>
      <c r="X72" s="28">
        <f>IF(OR($A72="",$B72=""),"",IF($C72&lt;&gt;"Sim","Não selecionado",IF($W72="","Pronto para publicar","Bloqueado")))</f>
        <v/>
      </c>
      <c r="Y72" s="21" t="n"/>
      <c r="Z72" s="27">
        <f>IF(OR($A72="",$B72=""),"",IF($C72&lt;&gt;"Sim","Fora do feed",IF($X72="Bloqueado","Bloqueado",IF($Y72="Publicar","Liberado para feed",IF($Y72="Manter rascunho","Mantido em rascunho","Aguardando decisão")))))</f>
        <v/>
      </c>
      <c r="AA72" s="27">
        <f>IF(OR($A72="",$B72=""),"",$A72&amp;"|"&amp;$B72)</f>
        <v/>
      </c>
      <c r="AB72" s="28">
        <f>IF($B72="","",IFERROR(INDEX('Regras por canal'!$B$5:$B$9,MATCH($B72,'Regras por canal'!$A$5:$A$9,0)),""))</f>
        <v/>
      </c>
      <c r="AC72" s="28">
        <f>IF($B72="","",IFERROR(INDEX('Regras por canal'!$C$5:$C$9,MATCH($B72,'Regras por canal'!$A$5:$A$9,0)),""))</f>
        <v/>
      </c>
      <c r="AD72" s="28">
        <f>IF($B72="","",IFERROR(INDEX('Regras por canal'!$D$5:$D$9,MATCH($B72,'Regras por canal'!$A$5:$A$9,0)),""))</f>
        <v/>
      </c>
      <c r="AE72" s="28">
        <f>IF($B72="","",IFERROR(INDEX('Regras por canal'!$E$5:$E$9,MATCH($B72,'Regras por canal'!$A$5:$A$9,0)),""))</f>
        <v/>
      </c>
      <c r="AF72" s="28">
        <f>IF($B72="","",IFERROR(INDEX('Regras por canal'!$F$5:$F$9,MATCH($B72,'Regras por canal'!$A$5:$A$9,0)),""))</f>
        <v/>
      </c>
      <c r="AG72" s="28">
        <f>IF($B72="","",IFERROR(INDEX('Regras por canal'!$G$5:$G$9,MATCH($B72,'Regras por canal'!$A$5:$A$9,0)),""))</f>
        <v/>
      </c>
      <c r="AH72" s="28">
        <f>IF($B72="","",IFERROR(INDEX('Regras por canal'!$H$5:$H$9,MATCH($B72,'Regras por canal'!$A$5:$A$9,0)),""))</f>
        <v/>
      </c>
      <c r="AI72" s="28">
        <f>IF($B72="","",IFERROR(INDEX('Regras por canal'!$I$5:$I$9,MATCH($B72,'Regras por canal'!$A$5:$A$9,0)),""))</f>
        <v/>
      </c>
      <c r="AJ72" s="28">
        <f>IF($B72="","",IFERROR(INDEX('Regras por canal'!$J$5:$J$9,MATCH($B72,'Regras por canal'!$A$5:$A$9,0)),""))</f>
        <v/>
      </c>
      <c r="AK72" s="28">
        <f>IF($B72="","",IFERROR(INDEX('Regras por canal'!$K$5:$K$9,MATCH($B72,'Regras por canal'!$A$5:$A$9,0)),""))</f>
        <v/>
      </c>
      <c r="AL72" s="28">
        <f>IF($B72="","",IFERROR(INDEX('Regras por canal'!$L$5:$L$9,MATCH($B72,'Regras por canal'!$A$5:$A$9,0)),""))</f>
        <v/>
      </c>
      <c r="AM72" s="28">
        <f>IF($B72="","",IFERROR(INDEX('Regras por canal'!$M$5:$M$9,MATCH($B72,'Regras por canal'!$A$5:$A$9,0)),""))</f>
        <v/>
      </c>
      <c r="AN72" s="28">
        <f>IF($B72="","",IFERROR(INDEX('Regras por canal'!$N$5:$N$9,MATCH($B72,'Regras por canal'!$A$5:$A$9,0)),""))</f>
        <v/>
      </c>
      <c r="AO72" s="28">
        <f>IF($A72="","",IFERROR(INDEX('Catálogo fonte'!$Q$5:$Q$104,MATCH($A72,'Catálogo fonte'!$A$5:$A$104,0)),""))</f>
        <v/>
      </c>
      <c r="AP72" s="28">
        <f>IF($B72="","",IFERROR(INDEX('Regras por canal'!$Q$5:$Q$9,MATCH($B72,'Regras por canal'!$A$5:$A$9,0)),""))</f>
        <v/>
      </c>
    </row>
    <row r="73" ht="24" customHeight="1">
      <c r="A73" s="28">
        <f>IF(OR(INDEX('Catálogo fonte'!$A$5:$A$104,INT((ROW()-5)/5)+1)="",INDEX('Regras por canal'!$A$5:$A$9,MOD(ROW()-5,5)+1)=""),"",INDEX('Catálogo fonte'!$A$5:$A$104,INT((ROW()-5)/5)+1))</f>
        <v/>
      </c>
      <c r="B73" s="27">
        <f>IF($A73="","",INDEX('Regras por canal'!$A$5:$A$9,MOD(ROW()-5,5)+1))</f>
        <v/>
      </c>
      <c r="C73" s="21" t="n"/>
      <c r="D73" s="32" t="n"/>
      <c r="E73" s="32" t="n"/>
      <c r="F73" s="53" t="n"/>
      <c r="G73" s="27">
        <f>IF(OR($A73="",$B73=""),"",IF($D73&lt;&gt;"",$D73,IFERROR(INDEX('Catálogo fonte'!$B$5:$B$104,MATCH($A73,'Catálogo fonte'!$A$5:$A$104,0)),"")))</f>
        <v/>
      </c>
      <c r="H73" s="27">
        <f>IF(OR($A73="",$B73=""),"",IF($E73&lt;&gt;"",$E73,IFERROR(INDEX('Catálogo fonte'!$C$5:$C$104,MATCH($A73,'Catálogo fonte'!$A$5:$A$104,0)),"")))</f>
        <v/>
      </c>
      <c r="I73" s="27">
        <f>IF(OR($A73="",$B73=""),"",IFERROR(INDEX('Catálogo fonte'!$E$5:$E$104,MATCH($A73,'Catálogo fonte'!$A$5:$A$104,0)),""))</f>
        <v/>
      </c>
      <c r="J73" s="28">
        <f>IF(OR($A73="",$B73=""),"",IFERROR(INDEX('Catálogo fonte'!$D$5:$D$104,MATCH($A73,'Catálogo fonte'!$A$5:$A$104,0)),""))</f>
        <v/>
      </c>
      <c r="K73" s="54">
        <f>IF(OR($A73="",$B73=""),"",IF($F73&lt;&gt;"",$F73,IFERROR(INDEX('Catálogo fonte'!$F$5:$F$104,MATCH($A73,'Catálogo fonte'!$A$5:$A$104,0)),"")))</f>
        <v/>
      </c>
      <c r="L73" s="35">
        <f>IF(OR($A73="",$B73=""),"",IFERROR(INDEX('Catálogo fonte'!$G$5:$G$104,MATCH($A73,'Catálogo fonte'!$A$5:$A$104,0)),""))</f>
        <v/>
      </c>
      <c r="M73" s="28">
        <f>IF(OR($A73="",$B73=""),"",IFERROR(INDEX('Catálogo fonte'!$H$5:$H$104,MATCH($A73,'Catálogo fonte'!$A$5:$A$104,0)),""))</f>
        <v/>
      </c>
      <c r="N73" s="28">
        <f>IF(OR($A73="",$B73=""),"",IFERROR(INDEX('Catálogo fonte'!$I$5:$I$104,MATCH($A73,'Catálogo fonte'!$A$5:$A$104,0)),""))</f>
        <v/>
      </c>
      <c r="O73" s="55">
        <f>IF(OR($A73="",$B73=""),"",IFERROR(INDEX('Catálogo fonte'!$J$5:$J$104,MATCH($A73,'Catálogo fonte'!$A$5:$A$104,0)),""))</f>
        <v/>
      </c>
      <c r="P73" s="56">
        <f>IF(OR($A73="",$B73=""),"",IFERROR(INDEX('Catálogo fonte'!$K$5:$K$104,MATCH($A73,'Catálogo fonte'!$A$5:$A$104,0)),""))</f>
        <v/>
      </c>
      <c r="Q73" s="56">
        <f>IF(OR($A73="",$B73=""),"",IFERROR(INDEX('Catálogo fonte'!$L$5:$L$104,MATCH($A73,'Catálogo fonte'!$A$5:$A$104,0)),""))</f>
        <v/>
      </c>
      <c r="R73" s="56">
        <f>IF(OR($A73="",$B73=""),"",IFERROR(INDEX('Catálogo fonte'!$M$5:$M$104,MATCH($A73,'Catálogo fonte'!$A$5:$A$104,0)),""))</f>
        <v/>
      </c>
      <c r="S73" s="28">
        <f>IF(OR($A73="",$B73=""),"",IFERROR(INDEX('Catálogo fonte'!$N$5:$N$104,MATCH($A73,'Catálogo fonte'!$A$5:$A$104,0)),""))</f>
        <v/>
      </c>
      <c r="T73" s="28">
        <f>IF(OR($A73="",$B73=""),"",IFERROR(INDEX('Catálogo fonte'!$O$5:$O$104,MATCH($A73,'Catálogo fonte'!$A$5:$A$104,0)),""))</f>
        <v/>
      </c>
      <c r="U73" s="28">
        <f>IF(OR($A73="",$B73=""),"",IFERROR(INDEX('Catálogo fonte'!$P$5:$P$104,MATCH($A73,'Catálogo fonte'!$A$5:$A$104,0)),""))</f>
        <v/>
      </c>
      <c r="V73" s="28">
        <f>IF(OR($A73="",$B73=""),"",--($S73&lt;&gt;"")+--($T73&lt;&gt;"")+--($U73&lt;&gt;""))</f>
        <v/>
      </c>
      <c r="W73" s="27">
        <f>IF(OR($A73="",$B73="",$C73&lt;&gt;"Sim"),"",_xlfn.TEXTJOIN(" | ",TRUE,IF($AP73&lt;&gt;"Regra válida","Regra do canal inválida",""),IF(COUNTIF('Catálogo fonte'!$A$5:$A$104,$A73)&gt;1,"SKU duplicado",""),IF($AO73&lt;&gt;"Sim","Produto inativo",""),IF($AB73&lt;&gt;"Sim","Canal inativo",""),IF($G73="","Título ausente",""),IF(AND($G73&lt;&gt;"",$AL73&lt;&gt;"",LEN($G73)&gt;$AL73),"Título excede o limite",""),IF(AND($AC73="Sim",$H73=""),"Categoria ausente",""),IF(AND($AK73&gt;0,LEN($I73)&lt;$AK73),"Descrição abaixo do mínimo",""),IF(AND($AE73="Sim",$J73=""),"Marca ausente",""),IF(OR($K73="",NOT(ISNUMBER($K73)),$K73&lt;=0),"Preço inválido",""),IF(AND(ISNUMBER($K73),$AM73&lt;&gt;"",$K73&lt;$AM73),"Preço abaixo do mínimo",""),IF(AND(ISNUMBER($K73),$AN73&lt;&gt;"",$K73&gt;$AN73),"Preço acima do máximo",""),IF(AND($AD73="Sim",$L73=""),"GTIN ausente",""),IF(AND($L73&lt;&gt;"",NOT(IFERROR(AND(LEN($L73)=13,ISNUMBER(VALUE($L73))),FALSE))),"GTIN inválido",""),IF(AND($AF73="Sim",$M73=""),"Cor ausente",""),IF(AND($AG73="Sim",$N73=""),"Tamanho/modelo ausente",""),IF(AND($AH73="Sim",OR(NOT(ISNUMBER($O73)),$O73&lt;=0)),"Peso ausente ou inválido",""),IF(AND($AI73="Sim",OR(NOT(ISNUMBER($P73)),$P73&lt;=0,NOT(ISNUMBER($Q73)),$Q73&lt;=0,NOT(ISNUMBER($R73)),$R73&lt;=0)),"Dimensões ausentes ou inválidas",""),IF($V73&lt;$AJ73,"Mídias abaixo do mínimo","")))</f>
        <v/>
      </c>
      <c r="X73" s="28">
        <f>IF(OR($A73="",$B73=""),"",IF($C73&lt;&gt;"Sim","Não selecionado",IF($W73="","Pronto para publicar","Bloqueado")))</f>
        <v/>
      </c>
      <c r="Y73" s="21" t="n"/>
      <c r="Z73" s="27">
        <f>IF(OR($A73="",$B73=""),"",IF($C73&lt;&gt;"Sim","Fora do feed",IF($X73="Bloqueado","Bloqueado",IF($Y73="Publicar","Liberado para feed",IF($Y73="Manter rascunho","Mantido em rascunho","Aguardando decisão")))))</f>
        <v/>
      </c>
      <c r="AA73" s="27">
        <f>IF(OR($A73="",$B73=""),"",$A73&amp;"|"&amp;$B73)</f>
        <v/>
      </c>
      <c r="AB73" s="28">
        <f>IF($B73="","",IFERROR(INDEX('Regras por canal'!$B$5:$B$9,MATCH($B73,'Regras por canal'!$A$5:$A$9,0)),""))</f>
        <v/>
      </c>
      <c r="AC73" s="28">
        <f>IF($B73="","",IFERROR(INDEX('Regras por canal'!$C$5:$C$9,MATCH($B73,'Regras por canal'!$A$5:$A$9,0)),""))</f>
        <v/>
      </c>
      <c r="AD73" s="28">
        <f>IF($B73="","",IFERROR(INDEX('Regras por canal'!$D$5:$D$9,MATCH($B73,'Regras por canal'!$A$5:$A$9,0)),""))</f>
        <v/>
      </c>
      <c r="AE73" s="28">
        <f>IF($B73="","",IFERROR(INDEX('Regras por canal'!$E$5:$E$9,MATCH($B73,'Regras por canal'!$A$5:$A$9,0)),""))</f>
        <v/>
      </c>
      <c r="AF73" s="28">
        <f>IF($B73="","",IFERROR(INDEX('Regras por canal'!$F$5:$F$9,MATCH($B73,'Regras por canal'!$A$5:$A$9,0)),""))</f>
        <v/>
      </c>
      <c r="AG73" s="28">
        <f>IF($B73="","",IFERROR(INDEX('Regras por canal'!$G$5:$G$9,MATCH($B73,'Regras por canal'!$A$5:$A$9,0)),""))</f>
        <v/>
      </c>
      <c r="AH73" s="28">
        <f>IF($B73="","",IFERROR(INDEX('Regras por canal'!$H$5:$H$9,MATCH($B73,'Regras por canal'!$A$5:$A$9,0)),""))</f>
        <v/>
      </c>
      <c r="AI73" s="28">
        <f>IF($B73="","",IFERROR(INDEX('Regras por canal'!$I$5:$I$9,MATCH($B73,'Regras por canal'!$A$5:$A$9,0)),""))</f>
        <v/>
      </c>
      <c r="AJ73" s="28">
        <f>IF($B73="","",IFERROR(INDEX('Regras por canal'!$J$5:$J$9,MATCH($B73,'Regras por canal'!$A$5:$A$9,0)),""))</f>
        <v/>
      </c>
      <c r="AK73" s="28">
        <f>IF($B73="","",IFERROR(INDEX('Regras por canal'!$K$5:$K$9,MATCH($B73,'Regras por canal'!$A$5:$A$9,0)),""))</f>
        <v/>
      </c>
      <c r="AL73" s="28">
        <f>IF($B73="","",IFERROR(INDEX('Regras por canal'!$L$5:$L$9,MATCH($B73,'Regras por canal'!$A$5:$A$9,0)),""))</f>
        <v/>
      </c>
      <c r="AM73" s="28">
        <f>IF($B73="","",IFERROR(INDEX('Regras por canal'!$M$5:$M$9,MATCH($B73,'Regras por canal'!$A$5:$A$9,0)),""))</f>
        <v/>
      </c>
      <c r="AN73" s="28">
        <f>IF($B73="","",IFERROR(INDEX('Regras por canal'!$N$5:$N$9,MATCH($B73,'Regras por canal'!$A$5:$A$9,0)),""))</f>
        <v/>
      </c>
      <c r="AO73" s="28">
        <f>IF($A73="","",IFERROR(INDEX('Catálogo fonte'!$Q$5:$Q$104,MATCH($A73,'Catálogo fonte'!$A$5:$A$104,0)),""))</f>
        <v/>
      </c>
      <c r="AP73" s="28">
        <f>IF($B73="","",IFERROR(INDEX('Regras por canal'!$Q$5:$Q$9,MATCH($B73,'Regras por canal'!$A$5:$A$9,0)),""))</f>
        <v/>
      </c>
    </row>
    <row r="74" ht="24" customHeight="1">
      <c r="A74" s="28">
        <f>IF(OR(INDEX('Catálogo fonte'!$A$5:$A$104,INT((ROW()-5)/5)+1)="",INDEX('Regras por canal'!$A$5:$A$9,MOD(ROW()-5,5)+1)=""),"",INDEX('Catálogo fonte'!$A$5:$A$104,INT((ROW()-5)/5)+1))</f>
        <v/>
      </c>
      <c r="B74" s="27">
        <f>IF($A74="","",INDEX('Regras por canal'!$A$5:$A$9,MOD(ROW()-5,5)+1))</f>
        <v/>
      </c>
      <c r="C74" s="21" t="n"/>
      <c r="D74" s="32" t="n"/>
      <c r="E74" s="32" t="n"/>
      <c r="F74" s="53" t="n"/>
      <c r="G74" s="27">
        <f>IF(OR($A74="",$B74=""),"",IF($D74&lt;&gt;"",$D74,IFERROR(INDEX('Catálogo fonte'!$B$5:$B$104,MATCH($A74,'Catálogo fonte'!$A$5:$A$104,0)),"")))</f>
        <v/>
      </c>
      <c r="H74" s="27">
        <f>IF(OR($A74="",$B74=""),"",IF($E74&lt;&gt;"",$E74,IFERROR(INDEX('Catálogo fonte'!$C$5:$C$104,MATCH($A74,'Catálogo fonte'!$A$5:$A$104,0)),"")))</f>
        <v/>
      </c>
      <c r="I74" s="27">
        <f>IF(OR($A74="",$B74=""),"",IFERROR(INDEX('Catálogo fonte'!$E$5:$E$104,MATCH($A74,'Catálogo fonte'!$A$5:$A$104,0)),""))</f>
        <v/>
      </c>
      <c r="J74" s="28">
        <f>IF(OR($A74="",$B74=""),"",IFERROR(INDEX('Catálogo fonte'!$D$5:$D$104,MATCH($A74,'Catálogo fonte'!$A$5:$A$104,0)),""))</f>
        <v/>
      </c>
      <c r="K74" s="54">
        <f>IF(OR($A74="",$B74=""),"",IF($F74&lt;&gt;"",$F74,IFERROR(INDEX('Catálogo fonte'!$F$5:$F$104,MATCH($A74,'Catálogo fonte'!$A$5:$A$104,0)),"")))</f>
        <v/>
      </c>
      <c r="L74" s="35">
        <f>IF(OR($A74="",$B74=""),"",IFERROR(INDEX('Catálogo fonte'!$G$5:$G$104,MATCH($A74,'Catálogo fonte'!$A$5:$A$104,0)),""))</f>
        <v/>
      </c>
      <c r="M74" s="28">
        <f>IF(OR($A74="",$B74=""),"",IFERROR(INDEX('Catálogo fonte'!$H$5:$H$104,MATCH($A74,'Catálogo fonte'!$A$5:$A$104,0)),""))</f>
        <v/>
      </c>
      <c r="N74" s="28">
        <f>IF(OR($A74="",$B74=""),"",IFERROR(INDEX('Catálogo fonte'!$I$5:$I$104,MATCH($A74,'Catálogo fonte'!$A$5:$A$104,0)),""))</f>
        <v/>
      </c>
      <c r="O74" s="55">
        <f>IF(OR($A74="",$B74=""),"",IFERROR(INDEX('Catálogo fonte'!$J$5:$J$104,MATCH($A74,'Catálogo fonte'!$A$5:$A$104,0)),""))</f>
        <v/>
      </c>
      <c r="P74" s="56">
        <f>IF(OR($A74="",$B74=""),"",IFERROR(INDEX('Catálogo fonte'!$K$5:$K$104,MATCH($A74,'Catálogo fonte'!$A$5:$A$104,0)),""))</f>
        <v/>
      </c>
      <c r="Q74" s="56">
        <f>IF(OR($A74="",$B74=""),"",IFERROR(INDEX('Catálogo fonte'!$L$5:$L$104,MATCH($A74,'Catálogo fonte'!$A$5:$A$104,0)),""))</f>
        <v/>
      </c>
      <c r="R74" s="56">
        <f>IF(OR($A74="",$B74=""),"",IFERROR(INDEX('Catálogo fonte'!$M$5:$M$104,MATCH($A74,'Catálogo fonte'!$A$5:$A$104,0)),""))</f>
        <v/>
      </c>
      <c r="S74" s="28">
        <f>IF(OR($A74="",$B74=""),"",IFERROR(INDEX('Catálogo fonte'!$N$5:$N$104,MATCH($A74,'Catálogo fonte'!$A$5:$A$104,0)),""))</f>
        <v/>
      </c>
      <c r="T74" s="28">
        <f>IF(OR($A74="",$B74=""),"",IFERROR(INDEX('Catálogo fonte'!$O$5:$O$104,MATCH($A74,'Catálogo fonte'!$A$5:$A$104,0)),""))</f>
        <v/>
      </c>
      <c r="U74" s="28">
        <f>IF(OR($A74="",$B74=""),"",IFERROR(INDEX('Catálogo fonte'!$P$5:$P$104,MATCH($A74,'Catálogo fonte'!$A$5:$A$104,0)),""))</f>
        <v/>
      </c>
      <c r="V74" s="28">
        <f>IF(OR($A74="",$B74=""),"",--($S74&lt;&gt;"")+--($T74&lt;&gt;"")+--($U74&lt;&gt;""))</f>
        <v/>
      </c>
      <c r="W74" s="27">
        <f>IF(OR($A74="",$B74="",$C74&lt;&gt;"Sim"),"",_xlfn.TEXTJOIN(" | ",TRUE,IF($AP74&lt;&gt;"Regra válida","Regra do canal inválida",""),IF(COUNTIF('Catálogo fonte'!$A$5:$A$104,$A74)&gt;1,"SKU duplicado",""),IF($AO74&lt;&gt;"Sim","Produto inativo",""),IF($AB74&lt;&gt;"Sim","Canal inativo",""),IF($G74="","Título ausente",""),IF(AND($G74&lt;&gt;"",$AL74&lt;&gt;"",LEN($G74)&gt;$AL74),"Título excede o limite",""),IF(AND($AC74="Sim",$H74=""),"Categoria ausente",""),IF(AND($AK74&gt;0,LEN($I74)&lt;$AK74),"Descrição abaixo do mínimo",""),IF(AND($AE74="Sim",$J74=""),"Marca ausente",""),IF(OR($K74="",NOT(ISNUMBER($K74)),$K74&lt;=0),"Preço inválido",""),IF(AND(ISNUMBER($K74),$AM74&lt;&gt;"",$K74&lt;$AM74),"Preço abaixo do mínimo",""),IF(AND(ISNUMBER($K74),$AN74&lt;&gt;"",$K74&gt;$AN74),"Preço acima do máximo",""),IF(AND($AD74="Sim",$L74=""),"GTIN ausente",""),IF(AND($L74&lt;&gt;"",NOT(IFERROR(AND(LEN($L74)=13,ISNUMBER(VALUE($L74))),FALSE))),"GTIN inválido",""),IF(AND($AF74="Sim",$M74=""),"Cor ausente",""),IF(AND($AG74="Sim",$N74=""),"Tamanho/modelo ausente",""),IF(AND($AH74="Sim",OR(NOT(ISNUMBER($O74)),$O74&lt;=0)),"Peso ausente ou inválido",""),IF(AND($AI74="Sim",OR(NOT(ISNUMBER($P74)),$P74&lt;=0,NOT(ISNUMBER($Q74)),$Q74&lt;=0,NOT(ISNUMBER($R74)),$R74&lt;=0)),"Dimensões ausentes ou inválidas",""),IF($V74&lt;$AJ74,"Mídias abaixo do mínimo","")))</f>
        <v/>
      </c>
      <c r="X74" s="28">
        <f>IF(OR($A74="",$B74=""),"",IF($C74&lt;&gt;"Sim","Não selecionado",IF($W74="","Pronto para publicar","Bloqueado")))</f>
        <v/>
      </c>
      <c r="Y74" s="21" t="n"/>
      <c r="Z74" s="27">
        <f>IF(OR($A74="",$B74=""),"",IF($C74&lt;&gt;"Sim","Fora do feed",IF($X74="Bloqueado","Bloqueado",IF($Y74="Publicar","Liberado para feed",IF($Y74="Manter rascunho","Mantido em rascunho","Aguardando decisão")))))</f>
        <v/>
      </c>
      <c r="AA74" s="27">
        <f>IF(OR($A74="",$B74=""),"",$A74&amp;"|"&amp;$B74)</f>
        <v/>
      </c>
      <c r="AB74" s="28">
        <f>IF($B74="","",IFERROR(INDEX('Regras por canal'!$B$5:$B$9,MATCH($B74,'Regras por canal'!$A$5:$A$9,0)),""))</f>
        <v/>
      </c>
      <c r="AC74" s="28">
        <f>IF($B74="","",IFERROR(INDEX('Regras por canal'!$C$5:$C$9,MATCH($B74,'Regras por canal'!$A$5:$A$9,0)),""))</f>
        <v/>
      </c>
      <c r="AD74" s="28">
        <f>IF($B74="","",IFERROR(INDEX('Regras por canal'!$D$5:$D$9,MATCH($B74,'Regras por canal'!$A$5:$A$9,0)),""))</f>
        <v/>
      </c>
      <c r="AE74" s="28">
        <f>IF($B74="","",IFERROR(INDEX('Regras por canal'!$E$5:$E$9,MATCH($B74,'Regras por canal'!$A$5:$A$9,0)),""))</f>
        <v/>
      </c>
      <c r="AF74" s="28">
        <f>IF($B74="","",IFERROR(INDEX('Regras por canal'!$F$5:$F$9,MATCH($B74,'Regras por canal'!$A$5:$A$9,0)),""))</f>
        <v/>
      </c>
      <c r="AG74" s="28">
        <f>IF($B74="","",IFERROR(INDEX('Regras por canal'!$G$5:$G$9,MATCH($B74,'Regras por canal'!$A$5:$A$9,0)),""))</f>
        <v/>
      </c>
      <c r="AH74" s="28">
        <f>IF($B74="","",IFERROR(INDEX('Regras por canal'!$H$5:$H$9,MATCH($B74,'Regras por canal'!$A$5:$A$9,0)),""))</f>
        <v/>
      </c>
      <c r="AI74" s="28">
        <f>IF($B74="","",IFERROR(INDEX('Regras por canal'!$I$5:$I$9,MATCH($B74,'Regras por canal'!$A$5:$A$9,0)),""))</f>
        <v/>
      </c>
      <c r="AJ74" s="28">
        <f>IF($B74="","",IFERROR(INDEX('Regras por canal'!$J$5:$J$9,MATCH($B74,'Regras por canal'!$A$5:$A$9,0)),""))</f>
        <v/>
      </c>
      <c r="AK74" s="28">
        <f>IF($B74="","",IFERROR(INDEX('Regras por canal'!$K$5:$K$9,MATCH($B74,'Regras por canal'!$A$5:$A$9,0)),""))</f>
        <v/>
      </c>
      <c r="AL74" s="28">
        <f>IF($B74="","",IFERROR(INDEX('Regras por canal'!$L$5:$L$9,MATCH($B74,'Regras por canal'!$A$5:$A$9,0)),""))</f>
        <v/>
      </c>
      <c r="AM74" s="28">
        <f>IF($B74="","",IFERROR(INDEX('Regras por canal'!$M$5:$M$9,MATCH($B74,'Regras por canal'!$A$5:$A$9,0)),""))</f>
        <v/>
      </c>
      <c r="AN74" s="28">
        <f>IF($B74="","",IFERROR(INDEX('Regras por canal'!$N$5:$N$9,MATCH($B74,'Regras por canal'!$A$5:$A$9,0)),""))</f>
        <v/>
      </c>
      <c r="AO74" s="28">
        <f>IF($A74="","",IFERROR(INDEX('Catálogo fonte'!$Q$5:$Q$104,MATCH($A74,'Catálogo fonte'!$A$5:$A$104,0)),""))</f>
        <v/>
      </c>
      <c r="AP74" s="28">
        <f>IF($B74="","",IFERROR(INDEX('Regras por canal'!$Q$5:$Q$9,MATCH($B74,'Regras por canal'!$A$5:$A$9,0)),""))</f>
        <v/>
      </c>
    </row>
    <row r="75" ht="24" customHeight="1">
      <c r="A75" s="28">
        <f>IF(OR(INDEX('Catálogo fonte'!$A$5:$A$104,INT((ROW()-5)/5)+1)="",INDEX('Regras por canal'!$A$5:$A$9,MOD(ROW()-5,5)+1)=""),"",INDEX('Catálogo fonte'!$A$5:$A$104,INT((ROW()-5)/5)+1))</f>
        <v/>
      </c>
      <c r="B75" s="27">
        <f>IF($A75="","",INDEX('Regras por canal'!$A$5:$A$9,MOD(ROW()-5,5)+1))</f>
        <v/>
      </c>
      <c r="C75" s="21" t="n"/>
      <c r="D75" s="32" t="n"/>
      <c r="E75" s="32" t="n"/>
      <c r="F75" s="53" t="n"/>
      <c r="G75" s="27">
        <f>IF(OR($A75="",$B75=""),"",IF($D75&lt;&gt;"",$D75,IFERROR(INDEX('Catálogo fonte'!$B$5:$B$104,MATCH($A75,'Catálogo fonte'!$A$5:$A$104,0)),"")))</f>
        <v/>
      </c>
      <c r="H75" s="27">
        <f>IF(OR($A75="",$B75=""),"",IF($E75&lt;&gt;"",$E75,IFERROR(INDEX('Catálogo fonte'!$C$5:$C$104,MATCH($A75,'Catálogo fonte'!$A$5:$A$104,0)),"")))</f>
        <v/>
      </c>
      <c r="I75" s="27">
        <f>IF(OR($A75="",$B75=""),"",IFERROR(INDEX('Catálogo fonte'!$E$5:$E$104,MATCH($A75,'Catálogo fonte'!$A$5:$A$104,0)),""))</f>
        <v/>
      </c>
      <c r="J75" s="28">
        <f>IF(OR($A75="",$B75=""),"",IFERROR(INDEX('Catálogo fonte'!$D$5:$D$104,MATCH($A75,'Catálogo fonte'!$A$5:$A$104,0)),""))</f>
        <v/>
      </c>
      <c r="K75" s="54">
        <f>IF(OR($A75="",$B75=""),"",IF($F75&lt;&gt;"",$F75,IFERROR(INDEX('Catálogo fonte'!$F$5:$F$104,MATCH($A75,'Catálogo fonte'!$A$5:$A$104,0)),"")))</f>
        <v/>
      </c>
      <c r="L75" s="35">
        <f>IF(OR($A75="",$B75=""),"",IFERROR(INDEX('Catálogo fonte'!$G$5:$G$104,MATCH($A75,'Catálogo fonte'!$A$5:$A$104,0)),""))</f>
        <v/>
      </c>
      <c r="M75" s="28">
        <f>IF(OR($A75="",$B75=""),"",IFERROR(INDEX('Catálogo fonte'!$H$5:$H$104,MATCH($A75,'Catálogo fonte'!$A$5:$A$104,0)),""))</f>
        <v/>
      </c>
      <c r="N75" s="28">
        <f>IF(OR($A75="",$B75=""),"",IFERROR(INDEX('Catálogo fonte'!$I$5:$I$104,MATCH($A75,'Catálogo fonte'!$A$5:$A$104,0)),""))</f>
        <v/>
      </c>
      <c r="O75" s="55">
        <f>IF(OR($A75="",$B75=""),"",IFERROR(INDEX('Catálogo fonte'!$J$5:$J$104,MATCH($A75,'Catálogo fonte'!$A$5:$A$104,0)),""))</f>
        <v/>
      </c>
      <c r="P75" s="56">
        <f>IF(OR($A75="",$B75=""),"",IFERROR(INDEX('Catálogo fonte'!$K$5:$K$104,MATCH($A75,'Catálogo fonte'!$A$5:$A$104,0)),""))</f>
        <v/>
      </c>
      <c r="Q75" s="56">
        <f>IF(OR($A75="",$B75=""),"",IFERROR(INDEX('Catálogo fonte'!$L$5:$L$104,MATCH($A75,'Catálogo fonte'!$A$5:$A$104,0)),""))</f>
        <v/>
      </c>
      <c r="R75" s="56">
        <f>IF(OR($A75="",$B75=""),"",IFERROR(INDEX('Catálogo fonte'!$M$5:$M$104,MATCH($A75,'Catálogo fonte'!$A$5:$A$104,0)),""))</f>
        <v/>
      </c>
      <c r="S75" s="28">
        <f>IF(OR($A75="",$B75=""),"",IFERROR(INDEX('Catálogo fonte'!$N$5:$N$104,MATCH($A75,'Catálogo fonte'!$A$5:$A$104,0)),""))</f>
        <v/>
      </c>
      <c r="T75" s="28">
        <f>IF(OR($A75="",$B75=""),"",IFERROR(INDEX('Catálogo fonte'!$O$5:$O$104,MATCH($A75,'Catálogo fonte'!$A$5:$A$104,0)),""))</f>
        <v/>
      </c>
      <c r="U75" s="28">
        <f>IF(OR($A75="",$B75=""),"",IFERROR(INDEX('Catálogo fonte'!$P$5:$P$104,MATCH($A75,'Catálogo fonte'!$A$5:$A$104,0)),""))</f>
        <v/>
      </c>
      <c r="V75" s="28">
        <f>IF(OR($A75="",$B75=""),"",--($S75&lt;&gt;"")+--($T75&lt;&gt;"")+--($U75&lt;&gt;""))</f>
        <v/>
      </c>
      <c r="W75" s="27">
        <f>IF(OR($A75="",$B75="",$C75&lt;&gt;"Sim"),"",_xlfn.TEXTJOIN(" | ",TRUE,IF($AP75&lt;&gt;"Regra válida","Regra do canal inválida",""),IF(COUNTIF('Catálogo fonte'!$A$5:$A$104,$A75)&gt;1,"SKU duplicado",""),IF($AO75&lt;&gt;"Sim","Produto inativo",""),IF($AB75&lt;&gt;"Sim","Canal inativo",""),IF($G75="","Título ausente",""),IF(AND($G75&lt;&gt;"",$AL75&lt;&gt;"",LEN($G75)&gt;$AL75),"Título excede o limite",""),IF(AND($AC75="Sim",$H75=""),"Categoria ausente",""),IF(AND($AK75&gt;0,LEN($I75)&lt;$AK75),"Descrição abaixo do mínimo",""),IF(AND($AE75="Sim",$J75=""),"Marca ausente",""),IF(OR($K75="",NOT(ISNUMBER($K75)),$K75&lt;=0),"Preço inválido",""),IF(AND(ISNUMBER($K75),$AM75&lt;&gt;"",$K75&lt;$AM75),"Preço abaixo do mínimo",""),IF(AND(ISNUMBER($K75),$AN75&lt;&gt;"",$K75&gt;$AN75),"Preço acima do máximo",""),IF(AND($AD75="Sim",$L75=""),"GTIN ausente",""),IF(AND($L75&lt;&gt;"",NOT(IFERROR(AND(LEN($L75)=13,ISNUMBER(VALUE($L75))),FALSE))),"GTIN inválido",""),IF(AND($AF75="Sim",$M75=""),"Cor ausente",""),IF(AND($AG75="Sim",$N75=""),"Tamanho/modelo ausente",""),IF(AND($AH75="Sim",OR(NOT(ISNUMBER($O75)),$O75&lt;=0)),"Peso ausente ou inválido",""),IF(AND($AI75="Sim",OR(NOT(ISNUMBER($P75)),$P75&lt;=0,NOT(ISNUMBER($Q75)),$Q75&lt;=0,NOT(ISNUMBER($R75)),$R75&lt;=0)),"Dimensões ausentes ou inválidas",""),IF($V75&lt;$AJ75,"Mídias abaixo do mínimo","")))</f>
        <v/>
      </c>
      <c r="X75" s="28">
        <f>IF(OR($A75="",$B75=""),"",IF($C75&lt;&gt;"Sim","Não selecionado",IF($W75="","Pronto para publicar","Bloqueado")))</f>
        <v/>
      </c>
      <c r="Y75" s="21" t="n"/>
      <c r="Z75" s="27">
        <f>IF(OR($A75="",$B75=""),"",IF($C75&lt;&gt;"Sim","Fora do feed",IF($X75="Bloqueado","Bloqueado",IF($Y75="Publicar","Liberado para feed",IF($Y75="Manter rascunho","Mantido em rascunho","Aguardando decisão")))))</f>
        <v/>
      </c>
      <c r="AA75" s="27">
        <f>IF(OR($A75="",$B75=""),"",$A75&amp;"|"&amp;$B75)</f>
        <v/>
      </c>
      <c r="AB75" s="28">
        <f>IF($B75="","",IFERROR(INDEX('Regras por canal'!$B$5:$B$9,MATCH($B75,'Regras por canal'!$A$5:$A$9,0)),""))</f>
        <v/>
      </c>
      <c r="AC75" s="28">
        <f>IF($B75="","",IFERROR(INDEX('Regras por canal'!$C$5:$C$9,MATCH($B75,'Regras por canal'!$A$5:$A$9,0)),""))</f>
        <v/>
      </c>
      <c r="AD75" s="28">
        <f>IF($B75="","",IFERROR(INDEX('Regras por canal'!$D$5:$D$9,MATCH($B75,'Regras por canal'!$A$5:$A$9,0)),""))</f>
        <v/>
      </c>
      <c r="AE75" s="28">
        <f>IF($B75="","",IFERROR(INDEX('Regras por canal'!$E$5:$E$9,MATCH($B75,'Regras por canal'!$A$5:$A$9,0)),""))</f>
        <v/>
      </c>
      <c r="AF75" s="28">
        <f>IF($B75="","",IFERROR(INDEX('Regras por canal'!$F$5:$F$9,MATCH($B75,'Regras por canal'!$A$5:$A$9,0)),""))</f>
        <v/>
      </c>
      <c r="AG75" s="28">
        <f>IF($B75="","",IFERROR(INDEX('Regras por canal'!$G$5:$G$9,MATCH($B75,'Regras por canal'!$A$5:$A$9,0)),""))</f>
        <v/>
      </c>
      <c r="AH75" s="28">
        <f>IF($B75="","",IFERROR(INDEX('Regras por canal'!$H$5:$H$9,MATCH($B75,'Regras por canal'!$A$5:$A$9,0)),""))</f>
        <v/>
      </c>
      <c r="AI75" s="28">
        <f>IF($B75="","",IFERROR(INDEX('Regras por canal'!$I$5:$I$9,MATCH($B75,'Regras por canal'!$A$5:$A$9,0)),""))</f>
        <v/>
      </c>
      <c r="AJ75" s="28">
        <f>IF($B75="","",IFERROR(INDEX('Regras por canal'!$J$5:$J$9,MATCH($B75,'Regras por canal'!$A$5:$A$9,0)),""))</f>
        <v/>
      </c>
      <c r="AK75" s="28">
        <f>IF($B75="","",IFERROR(INDEX('Regras por canal'!$K$5:$K$9,MATCH($B75,'Regras por canal'!$A$5:$A$9,0)),""))</f>
        <v/>
      </c>
      <c r="AL75" s="28">
        <f>IF($B75="","",IFERROR(INDEX('Regras por canal'!$L$5:$L$9,MATCH($B75,'Regras por canal'!$A$5:$A$9,0)),""))</f>
        <v/>
      </c>
      <c r="AM75" s="28">
        <f>IF($B75="","",IFERROR(INDEX('Regras por canal'!$M$5:$M$9,MATCH($B75,'Regras por canal'!$A$5:$A$9,0)),""))</f>
        <v/>
      </c>
      <c r="AN75" s="28">
        <f>IF($B75="","",IFERROR(INDEX('Regras por canal'!$N$5:$N$9,MATCH($B75,'Regras por canal'!$A$5:$A$9,0)),""))</f>
        <v/>
      </c>
      <c r="AO75" s="28">
        <f>IF($A75="","",IFERROR(INDEX('Catálogo fonte'!$Q$5:$Q$104,MATCH($A75,'Catálogo fonte'!$A$5:$A$104,0)),""))</f>
        <v/>
      </c>
      <c r="AP75" s="28">
        <f>IF($B75="","",IFERROR(INDEX('Regras por canal'!$Q$5:$Q$9,MATCH($B75,'Regras por canal'!$A$5:$A$9,0)),""))</f>
        <v/>
      </c>
    </row>
    <row r="76" ht="24" customHeight="1">
      <c r="A76" s="28">
        <f>IF(OR(INDEX('Catálogo fonte'!$A$5:$A$104,INT((ROW()-5)/5)+1)="",INDEX('Regras por canal'!$A$5:$A$9,MOD(ROW()-5,5)+1)=""),"",INDEX('Catálogo fonte'!$A$5:$A$104,INT((ROW()-5)/5)+1))</f>
        <v/>
      </c>
      <c r="B76" s="27">
        <f>IF($A76="","",INDEX('Regras por canal'!$A$5:$A$9,MOD(ROW()-5,5)+1))</f>
        <v/>
      </c>
      <c r="C76" s="21" t="n"/>
      <c r="D76" s="32" t="n"/>
      <c r="E76" s="32" t="n"/>
      <c r="F76" s="53" t="n"/>
      <c r="G76" s="27">
        <f>IF(OR($A76="",$B76=""),"",IF($D76&lt;&gt;"",$D76,IFERROR(INDEX('Catálogo fonte'!$B$5:$B$104,MATCH($A76,'Catálogo fonte'!$A$5:$A$104,0)),"")))</f>
        <v/>
      </c>
      <c r="H76" s="27">
        <f>IF(OR($A76="",$B76=""),"",IF($E76&lt;&gt;"",$E76,IFERROR(INDEX('Catálogo fonte'!$C$5:$C$104,MATCH($A76,'Catálogo fonte'!$A$5:$A$104,0)),"")))</f>
        <v/>
      </c>
      <c r="I76" s="27">
        <f>IF(OR($A76="",$B76=""),"",IFERROR(INDEX('Catálogo fonte'!$E$5:$E$104,MATCH($A76,'Catálogo fonte'!$A$5:$A$104,0)),""))</f>
        <v/>
      </c>
      <c r="J76" s="28">
        <f>IF(OR($A76="",$B76=""),"",IFERROR(INDEX('Catálogo fonte'!$D$5:$D$104,MATCH($A76,'Catálogo fonte'!$A$5:$A$104,0)),""))</f>
        <v/>
      </c>
      <c r="K76" s="54">
        <f>IF(OR($A76="",$B76=""),"",IF($F76&lt;&gt;"",$F76,IFERROR(INDEX('Catálogo fonte'!$F$5:$F$104,MATCH($A76,'Catálogo fonte'!$A$5:$A$104,0)),"")))</f>
        <v/>
      </c>
      <c r="L76" s="35">
        <f>IF(OR($A76="",$B76=""),"",IFERROR(INDEX('Catálogo fonte'!$G$5:$G$104,MATCH($A76,'Catálogo fonte'!$A$5:$A$104,0)),""))</f>
        <v/>
      </c>
      <c r="M76" s="28">
        <f>IF(OR($A76="",$B76=""),"",IFERROR(INDEX('Catálogo fonte'!$H$5:$H$104,MATCH($A76,'Catálogo fonte'!$A$5:$A$104,0)),""))</f>
        <v/>
      </c>
      <c r="N76" s="28">
        <f>IF(OR($A76="",$B76=""),"",IFERROR(INDEX('Catálogo fonte'!$I$5:$I$104,MATCH($A76,'Catálogo fonte'!$A$5:$A$104,0)),""))</f>
        <v/>
      </c>
      <c r="O76" s="55">
        <f>IF(OR($A76="",$B76=""),"",IFERROR(INDEX('Catálogo fonte'!$J$5:$J$104,MATCH($A76,'Catálogo fonte'!$A$5:$A$104,0)),""))</f>
        <v/>
      </c>
      <c r="P76" s="56">
        <f>IF(OR($A76="",$B76=""),"",IFERROR(INDEX('Catálogo fonte'!$K$5:$K$104,MATCH($A76,'Catálogo fonte'!$A$5:$A$104,0)),""))</f>
        <v/>
      </c>
      <c r="Q76" s="56">
        <f>IF(OR($A76="",$B76=""),"",IFERROR(INDEX('Catálogo fonte'!$L$5:$L$104,MATCH($A76,'Catálogo fonte'!$A$5:$A$104,0)),""))</f>
        <v/>
      </c>
      <c r="R76" s="56">
        <f>IF(OR($A76="",$B76=""),"",IFERROR(INDEX('Catálogo fonte'!$M$5:$M$104,MATCH($A76,'Catálogo fonte'!$A$5:$A$104,0)),""))</f>
        <v/>
      </c>
      <c r="S76" s="28">
        <f>IF(OR($A76="",$B76=""),"",IFERROR(INDEX('Catálogo fonte'!$N$5:$N$104,MATCH($A76,'Catálogo fonte'!$A$5:$A$104,0)),""))</f>
        <v/>
      </c>
      <c r="T76" s="28">
        <f>IF(OR($A76="",$B76=""),"",IFERROR(INDEX('Catálogo fonte'!$O$5:$O$104,MATCH($A76,'Catálogo fonte'!$A$5:$A$104,0)),""))</f>
        <v/>
      </c>
      <c r="U76" s="28">
        <f>IF(OR($A76="",$B76=""),"",IFERROR(INDEX('Catálogo fonte'!$P$5:$P$104,MATCH($A76,'Catálogo fonte'!$A$5:$A$104,0)),""))</f>
        <v/>
      </c>
      <c r="V76" s="28">
        <f>IF(OR($A76="",$B76=""),"",--($S76&lt;&gt;"")+--($T76&lt;&gt;"")+--($U76&lt;&gt;""))</f>
        <v/>
      </c>
      <c r="W76" s="27">
        <f>IF(OR($A76="",$B76="",$C76&lt;&gt;"Sim"),"",_xlfn.TEXTJOIN(" | ",TRUE,IF($AP76&lt;&gt;"Regra válida","Regra do canal inválida",""),IF(COUNTIF('Catálogo fonte'!$A$5:$A$104,$A76)&gt;1,"SKU duplicado",""),IF($AO76&lt;&gt;"Sim","Produto inativo",""),IF($AB76&lt;&gt;"Sim","Canal inativo",""),IF($G76="","Título ausente",""),IF(AND($G76&lt;&gt;"",$AL76&lt;&gt;"",LEN($G76)&gt;$AL76),"Título excede o limite",""),IF(AND($AC76="Sim",$H76=""),"Categoria ausente",""),IF(AND($AK76&gt;0,LEN($I76)&lt;$AK76),"Descrição abaixo do mínimo",""),IF(AND($AE76="Sim",$J76=""),"Marca ausente",""),IF(OR($K76="",NOT(ISNUMBER($K76)),$K76&lt;=0),"Preço inválido",""),IF(AND(ISNUMBER($K76),$AM76&lt;&gt;"",$K76&lt;$AM76),"Preço abaixo do mínimo",""),IF(AND(ISNUMBER($K76),$AN76&lt;&gt;"",$K76&gt;$AN76),"Preço acima do máximo",""),IF(AND($AD76="Sim",$L76=""),"GTIN ausente",""),IF(AND($L76&lt;&gt;"",NOT(IFERROR(AND(LEN($L76)=13,ISNUMBER(VALUE($L76))),FALSE))),"GTIN inválido",""),IF(AND($AF76="Sim",$M76=""),"Cor ausente",""),IF(AND($AG76="Sim",$N76=""),"Tamanho/modelo ausente",""),IF(AND($AH76="Sim",OR(NOT(ISNUMBER($O76)),$O76&lt;=0)),"Peso ausente ou inválido",""),IF(AND($AI76="Sim",OR(NOT(ISNUMBER($P76)),$P76&lt;=0,NOT(ISNUMBER($Q76)),$Q76&lt;=0,NOT(ISNUMBER($R76)),$R76&lt;=0)),"Dimensões ausentes ou inválidas",""),IF($V76&lt;$AJ76,"Mídias abaixo do mínimo","")))</f>
        <v/>
      </c>
      <c r="X76" s="28">
        <f>IF(OR($A76="",$B76=""),"",IF($C76&lt;&gt;"Sim","Não selecionado",IF($W76="","Pronto para publicar","Bloqueado")))</f>
        <v/>
      </c>
      <c r="Y76" s="21" t="n"/>
      <c r="Z76" s="27">
        <f>IF(OR($A76="",$B76=""),"",IF($C76&lt;&gt;"Sim","Fora do feed",IF($X76="Bloqueado","Bloqueado",IF($Y76="Publicar","Liberado para feed",IF($Y76="Manter rascunho","Mantido em rascunho","Aguardando decisão")))))</f>
        <v/>
      </c>
      <c r="AA76" s="27">
        <f>IF(OR($A76="",$B76=""),"",$A76&amp;"|"&amp;$B76)</f>
        <v/>
      </c>
      <c r="AB76" s="28">
        <f>IF($B76="","",IFERROR(INDEX('Regras por canal'!$B$5:$B$9,MATCH($B76,'Regras por canal'!$A$5:$A$9,0)),""))</f>
        <v/>
      </c>
      <c r="AC76" s="28">
        <f>IF($B76="","",IFERROR(INDEX('Regras por canal'!$C$5:$C$9,MATCH($B76,'Regras por canal'!$A$5:$A$9,0)),""))</f>
        <v/>
      </c>
      <c r="AD76" s="28">
        <f>IF($B76="","",IFERROR(INDEX('Regras por canal'!$D$5:$D$9,MATCH($B76,'Regras por canal'!$A$5:$A$9,0)),""))</f>
        <v/>
      </c>
      <c r="AE76" s="28">
        <f>IF($B76="","",IFERROR(INDEX('Regras por canal'!$E$5:$E$9,MATCH($B76,'Regras por canal'!$A$5:$A$9,0)),""))</f>
        <v/>
      </c>
      <c r="AF76" s="28">
        <f>IF($B76="","",IFERROR(INDEX('Regras por canal'!$F$5:$F$9,MATCH($B76,'Regras por canal'!$A$5:$A$9,0)),""))</f>
        <v/>
      </c>
      <c r="AG76" s="28">
        <f>IF($B76="","",IFERROR(INDEX('Regras por canal'!$G$5:$G$9,MATCH($B76,'Regras por canal'!$A$5:$A$9,0)),""))</f>
        <v/>
      </c>
      <c r="AH76" s="28">
        <f>IF($B76="","",IFERROR(INDEX('Regras por canal'!$H$5:$H$9,MATCH($B76,'Regras por canal'!$A$5:$A$9,0)),""))</f>
        <v/>
      </c>
      <c r="AI76" s="28">
        <f>IF($B76="","",IFERROR(INDEX('Regras por canal'!$I$5:$I$9,MATCH($B76,'Regras por canal'!$A$5:$A$9,0)),""))</f>
        <v/>
      </c>
      <c r="AJ76" s="28">
        <f>IF($B76="","",IFERROR(INDEX('Regras por canal'!$J$5:$J$9,MATCH($B76,'Regras por canal'!$A$5:$A$9,0)),""))</f>
        <v/>
      </c>
      <c r="AK76" s="28">
        <f>IF($B76="","",IFERROR(INDEX('Regras por canal'!$K$5:$K$9,MATCH($B76,'Regras por canal'!$A$5:$A$9,0)),""))</f>
        <v/>
      </c>
      <c r="AL76" s="28">
        <f>IF($B76="","",IFERROR(INDEX('Regras por canal'!$L$5:$L$9,MATCH($B76,'Regras por canal'!$A$5:$A$9,0)),""))</f>
        <v/>
      </c>
      <c r="AM76" s="28">
        <f>IF($B76="","",IFERROR(INDEX('Regras por canal'!$M$5:$M$9,MATCH($B76,'Regras por canal'!$A$5:$A$9,0)),""))</f>
        <v/>
      </c>
      <c r="AN76" s="28">
        <f>IF($B76="","",IFERROR(INDEX('Regras por canal'!$N$5:$N$9,MATCH($B76,'Regras por canal'!$A$5:$A$9,0)),""))</f>
        <v/>
      </c>
      <c r="AO76" s="28">
        <f>IF($A76="","",IFERROR(INDEX('Catálogo fonte'!$Q$5:$Q$104,MATCH($A76,'Catálogo fonte'!$A$5:$A$104,0)),""))</f>
        <v/>
      </c>
      <c r="AP76" s="28">
        <f>IF($B76="","",IFERROR(INDEX('Regras por canal'!$Q$5:$Q$9,MATCH($B76,'Regras por canal'!$A$5:$A$9,0)),""))</f>
        <v/>
      </c>
    </row>
    <row r="77" ht="24" customHeight="1">
      <c r="A77" s="28">
        <f>IF(OR(INDEX('Catálogo fonte'!$A$5:$A$104,INT((ROW()-5)/5)+1)="",INDEX('Regras por canal'!$A$5:$A$9,MOD(ROW()-5,5)+1)=""),"",INDEX('Catálogo fonte'!$A$5:$A$104,INT((ROW()-5)/5)+1))</f>
        <v/>
      </c>
      <c r="B77" s="27">
        <f>IF($A77="","",INDEX('Regras por canal'!$A$5:$A$9,MOD(ROW()-5,5)+1))</f>
        <v/>
      </c>
      <c r="C77" s="21" t="n"/>
      <c r="D77" s="32" t="n"/>
      <c r="E77" s="32" t="n"/>
      <c r="F77" s="53" t="n"/>
      <c r="G77" s="27">
        <f>IF(OR($A77="",$B77=""),"",IF($D77&lt;&gt;"",$D77,IFERROR(INDEX('Catálogo fonte'!$B$5:$B$104,MATCH($A77,'Catálogo fonte'!$A$5:$A$104,0)),"")))</f>
        <v/>
      </c>
      <c r="H77" s="27">
        <f>IF(OR($A77="",$B77=""),"",IF($E77&lt;&gt;"",$E77,IFERROR(INDEX('Catálogo fonte'!$C$5:$C$104,MATCH($A77,'Catálogo fonte'!$A$5:$A$104,0)),"")))</f>
        <v/>
      </c>
      <c r="I77" s="27">
        <f>IF(OR($A77="",$B77=""),"",IFERROR(INDEX('Catálogo fonte'!$E$5:$E$104,MATCH($A77,'Catálogo fonte'!$A$5:$A$104,0)),""))</f>
        <v/>
      </c>
      <c r="J77" s="28">
        <f>IF(OR($A77="",$B77=""),"",IFERROR(INDEX('Catálogo fonte'!$D$5:$D$104,MATCH($A77,'Catálogo fonte'!$A$5:$A$104,0)),""))</f>
        <v/>
      </c>
      <c r="K77" s="54">
        <f>IF(OR($A77="",$B77=""),"",IF($F77&lt;&gt;"",$F77,IFERROR(INDEX('Catálogo fonte'!$F$5:$F$104,MATCH($A77,'Catálogo fonte'!$A$5:$A$104,0)),"")))</f>
        <v/>
      </c>
      <c r="L77" s="35">
        <f>IF(OR($A77="",$B77=""),"",IFERROR(INDEX('Catálogo fonte'!$G$5:$G$104,MATCH($A77,'Catálogo fonte'!$A$5:$A$104,0)),""))</f>
        <v/>
      </c>
      <c r="M77" s="28">
        <f>IF(OR($A77="",$B77=""),"",IFERROR(INDEX('Catálogo fonte'!$H$5:$H$104,MATCH($A77,'Catálogo fonte'!$A$5:$A$104,0)),""))</f>
        <v/>
      </c>
      <c r="N77" s="28">
        <f>IF(OR($A77="",$B77=""),"",IFERROR(INDEX('Catálogo fonte'!$I$5:$I$104,MATCH($A77,'Catálogo fonte'!$A$5:$A$104,0)),""))</f>
        <v/>
      </c>
      <c r="O77" s="55">
        <f>IF(OR($A77="",$B77=""),"",IFERROR(INDEX('Catálogo fonte'!$J$5:$J$104,MATCH($A77,'Catálogo fonte'!$A$5:$A$104,0)),""))</f>
        <v/>
      </c>
      <c r="P77" s="56">
        <f>IF(OR($A77="",$B77=""),"",IFERROR(INDEX('Catálogo fonte'!$K$5:$K$104,MATCH($A77,'Catálogo fonte'!$A$5:$A$104,0)),""))</f>
        <v/>
      </c>
      <c r="Q77" s="56">
        <f>IF(OR($A77="",$B77=""),"",IFERROR(INDEX('Catálogo fonte'!$L$5:$L$104,MATCH($A77,'Catálogo fonte'!$A$5:$A$104,0)),""))</f>
        <v/>
      </c>
      <c r="R77" s="56">
        <f>IF(OR($A77="",$B77=""),"",IFERROR(INDEX('Catálogo fonte'!$M$5:$M$104,MATCH($A77,'Catálogo fonte'!$A$5:$A$104,0)),""))</f>
        <v/>
      </c>
      <c r="S77" s="28">
        <f>IF(OR($A77="",$B77=""),"",IFERROR(INDEX('Catálogo fonte'!$N$5:$N$104,MATCH($A77,'Catálogo fonte'!$A$5:$A$104,0)),""))</f>
        <v/>
      </c>
      <c r="T77" s="28">
        <f>IF(OR($A77="",$B77=""),"",IFERROR(INDEX('Catálogo fonte'!$O$5:$O$104,MATCH($A77,'Catálogo fonte'!$A$5:$A$104,0)),""))</f>
        <v/>
      </c>
      <c r="U77" s="28">
        <f>IF(OR($A77="",$B77=""),"",IFERROR(INDEX('Catálogo fonte'!$P$5:$P$104,MATCH($A77,'Catálogo fonte'!$A$5:$A$104,0)),""))</f>
        <v/>
      </c>
      <c r="V77" s="28">
        <f>IF(OR($A77="",$B77=""),"",--($S77&lt;&gt;"")+--($T77&lt;&gt;"")+--($U77&lt;&gt;""))</f>
        <v/>
      </c>
      <c r="W77" s="27">
        <f>IF(OR($A77="",$B77="",$C77&lt;&gt;"Sim"),"",_xlfn.TEXTJOIN(" | ",TRUE,IF($AP77&lt;&gt;"Regra válida","Regra do canal inválida",""),IF(COUNTIF('Catálogo fonte'!$A$5:$A$104,$A77)&gt;1,"SKU duplicado",""),IF($AO77&lt;&gt;"Sim","Produto inativo",""),IF($AB77&lt;&gt;"Sim","Canal inativo",""),IF($G77="","Título ausente",""),IF(AND($G77&lt;&gt;"",$AL77&lt;&gt;"",LEN($G77)&gt;$AL77),"Título excede o limite",""),IF(AND($AC77="Sim",$H77=""),"Categoria ausente",""),IF(AND($AK77&gt;0,LEN($I77)&lt;$AK77),"Descrição abaixo do mínimo",""),IF(AND($AE77="Sim",$J77=""),"Marca ausente",""),IF(OR($K77="",NOT(ISNUMBER($K77)),$K77&lt;=0),"Preço inválido",""),IF(AND(ISNUMBER($K77),$AM77&lt;&gt;"",$K77&lt;$AM77),"Preço abaixo do mínimo",""),IF(AND(ISNUMBER($K77),$AN77&lt;&gt;"",$K77&gt;$AN77),"Preço acima do máximo",""),IF(AND($AD77="Sim",$L77=""),"GTIN ausente",""),IF(AND($L77&lt;&gt;"",NOT(IFERROR(AND(LEN($L77)=13,ISNUMBER(VALUE($L77))),FALSE))),"GTIN inválido",""),IF(AND($AF77="Sim",$M77=""),"Cor ausente",""),IF(AND($AG77="Sim",$N77=""),"Tamanho/modelo ausente",""),IF(AND($AH77="Sim",OR(NOT(ISNUMBER($O77)),$O77&lt;=0)),"Peso ausente ou inválido",""),IF(AND($AI77="Sim",OR(NOT(ISNUMBER($P77)),$P77&lt;=0,NOT(ISNUMBER($Q77)),$Q77&lt;=0,NOT(ISNUMBER($R77)),$R77&lt;=0)),"Dimensões ausentes ou inválidas",""),IF($V77&lt;$AJ77,"Mídias abaixo do mínimo","")))</f>
        <v/>
      </c>
      <c r="X77" s="28">
        <f>IF(OR($A77="",$B77=""),"",IF($C77&lt;&gt;"Sim","Não selecionado",IF($W77="","Pronto para publicar","Bloqueado")))</f>
        <v/>
      </c>
      <c r="Y77" s="21" t="n"/>
      <c r="Z77" s="27">
        <f>IF(OR($A77="",$B77=""),"",IF($C77&lt;&gt;"Sim","Fora do feed",IF($X77="Bloqueado","Bloqueado",IF($Y77="Publicar","Liberado para feed",IF($Y77="Manter rascunho","Mantido em rascunho","Aguardando decisão")))))</f>
        <v/>
      </c>
      <c r="AA77" s="27">
        <f>IF(OR($A77="",$B77=""),"",$A77&amp;"|"&amp;$B77)</f>
        <v/>
      </c>
      <c r="AB77" s="28">
        <f>IF($B77="","",IFERROR(INDEX('Regras por canal'!$B$5:$B$9,MATCH($B77,'Regras por canal'!$A$5:$A$9,0)),""))</f>
        <v/>
      </c>
      <c r="AC77" s="28">
        <f>IF($B77="","",IFERROR(INDEX('Regras por canal'!$C$5:$C$9,MATCH($B77,'Regras por canal'!$A$5:$A$9,0)),""))</f>
        <v/>
      </c>
      <c r="AD77" s="28">
        <f>IF($B77="","",IFERROR(INDEX('Regras por canal'!$D$5:$D$9,MATCH($B77,'Regras por canal'!$A$5:$A$9,0)),""))</f>
        <v/>
      </c>
      <c r="AE77" s="28">
        <f>IF($B77="","",IFERROR(INDEX('Regras por canal'!$E$5:$E$9,MATCH($B77,'Regras por canal'!$A$5:$A$9,0)),""))</f>
        <v/>
      </c>
      <c r="AF77" s="28">
        <f>IF($B77="","",IFERROR(INDEX('Regras por canal'!$F$5:$F$9,MATCH($B77,'Regras por canal'!$A$5:$A$9,0)),""))</f>
        <v/>
      </c>
      <c r="AG77" s="28">
        <f>IF($B77="","",IFERROR(INDEX('Regras por canal'!$G$5:$G$9,MATCH($B77,'Regras por canal'!$A$5:$A$9,0)),""))</f>
        <v/>
      </c>
      <c r="AH77" s="28">
        <f>IF($B77="","",IFERROR(INDEX('Regras por canal'!$H$5:$H$9,MATCH($B77,'Regras por canal'!$A$5:$A$9,0)),""))</f>
        <v/>
      </c>
      <c r="AI77" s="28">
        <f>IF($B77="","",IFERROR(INDEX('Regras por canal'!$I$5:$I$9,MATCH($B77,'Regras por canal'!$A$5:$A$9,0)),""))</f>
        <v/>
      </c>
      <c r="AJ77" s="28">
        <f>IF($B77="","",IFERROR(INDEX('Regras por canal'!$J$5:$J$9,MATCH($B77,'Regras por canal'!$A$5:$A$9,0)),""))</f>
        <v/>
      </c>
      <c r="AK77" s="28">
        <f>IF($B77="","",IFERROR(INDEX('Regras por canal'!$K$5:$K$9,MATCH($B77,'Regras por canal'!$A$5:$A$9,0)),""))</f>
        <v/>
      </c>
      <c r="AL77" s="28">
        <f>IF($B77="","",IFERROR(INDEX('Regras por canal'!$L$5:$L$9,MATCH($B77,'Regras por canal'!$A$5:$A$9,0)),""))</f>
        <v/>
      </c>
      <c r="AM77" s="28">
        <f>IF($B77="","",IFERROR(INDEX('Regras por canal'!$M$5:$M$9,MATCH($B77,'Regras por canal'!$A$5:$A$9,0)),""))</f>
        <v/>
      </c>
      <c r="AN77" s="28">
        <f>IF($B77="","",IFERROR(INDEX('Regras por canal'!$N$5:$N$9,MATCH($B77,'Regras por canal'!$A$5:$A$9,0)),""))</f>
        <v/>
      </c>
      <c r="AO77" s="28">
        <f>IF($A77="","",IFERROR(INDEX('Catálogo fonte'!$Q$5:$Q$104,MATCH($A77,'Catálogo fonte'!$A$5:$A$104,0)),""))</f>
        <v/>
      </c>
      <c r="AP77" s="28">
        <f>IF($B77="","",IFERROR(INDEX('Regras por canal'!$Q$5:$Q$9,MATCH($B77,'Regras por canal'!$A$5:$A$9,0)),""))</f>
        <v/>
      </c>
    </row>
    <row r="78" ht="24" customHeight="1">
      <c r="A78" s="28">
        <f>IF(OR(INDEX('Catálogo fonte'!$A$5:$A$104,INT((ROW()-5)/5)+1)="",INDEX('Regras por canal'!$A$5:$A$9,MOD(ROW()-5,5)+1)=""),"",INDEX('Catálogo fonte'!$A$5:$A$104,INT((ROW()-5)/5)+1))</f>
        <v/>
      </c>
      <c r="B78" s="27">
        <f>IF($A78="","",INDEX('Regras por canal'!$A$5:$A$9,MOD(ROW()-5,5)+1))</f>
        <v/>
      </c>
      <c r="C78" s="21" t="n"/>
      <c r="D78" s="32" t="n"/>
      <c r="E78" s="32" t="n"/>
      <c r="F78" s="53" t="n"/>
      <c r="G78" s="27">
        <f>IF(OR($A78="",$B78=""),"",IF($D78&lt;&gt;"",$D78,IFERROR(INDEX('Catálogo fonte'!$B$5:$B$104,MATCH($A78,'Catálogo fonte'!$A$5:$A$104,0)),"")))</f>
        <v/>
      </c>
      <c r="H78" s="27">
        <f>IF(OR($A78="",$B78=""),"",IF($E78&lt;&gt;"",$E78,IFERROR(INDEX('Catálogo fonte'!$C$5:$C$104,MATCH($A78,'Catálogo fonte'!$A$5:$A$104,0)),"")))</f>
        <v/>
      </c>
      <c r="I78" s="27">
        <f>IF(OR($A78="",$B78=""),"",IFERROR(INDEX('Catálogo fonte'!$E$5:$E$104,MATCH($A78,'Catálogo fonte'!$A$5:$A$104,0)),""))</f>
        <v/>
      </c>
      <c r="J78" s="28">
        <f>IF(OR($A78="",$B78=""),"",IFERROR(INDEX('Catálogo fonte'!$D$5:$D$104,MATCH($A78,'Catálogo fonte'!$A$5:$A$104,0)),""))</f>
        <v/>
      </c>
      <c r="K78" s="54">
        <f>IF(OR($A78="",$B78=""),"",IF($F78&lt;&gt;"",$F78,IFERROR(INDEX('Catálogo fonte'!$F$5:$F$104,MATCH($A78,'Catálogo fonte'!$A$5:$A$104,0)),"")))</f>
        <v/>
      </c>
      <c r="L78" s="35">
        <f>IF(OR($A78="",$B78=""),"",IFERROR(INDEX('Catálogo fonte'!$G$5:$G$104,MATCH($A78,'Catálogo fonte'!$A$5:$A$104,0)),""))</f>
        <v/>
      </c>
      <c r="M78" s="28">
        <f>IF(OR($A78="",$B78=""),"",IFERROR(INDEX('Catálogo fonte'!$H$5:$H$104,MATCH($A78,'Catálogo fonte'!$A$5:$A$104,0)),""))</f>
        <v/>
      </c>
      <c r="N78" s="28">
        <f>IF(OR($A78="",$B78=""),"",IFERROR(INDEX('Catálogo fonte'!$I$5:$I$104,MATCH($A78,'Catálogo fonte'!$A$5:$A$104,0)),""))</f>
        <v/>
      </c>
      <c r="O78" s="55">
        <f>IF(OR($A78="",$B78=""),"",IFERROR(INDEX('Catálogo fonte'!$J$5:$J$104,MATCH($A78,'Catálogo fonte'!$A$5:$A$104,0)),""))</f>
        <v/>
      </c>
      <c r="P78" s="56">
        <f>IF(OR($A78="",$B78=""),"",IFERROR(INDEX('Catálogo fonte'!$K$5:$K$104,MATCH($A78,'Catálogo fonte'!$A$5:$A$104,0)),""))</f>
        <v/>
      </c>
      <c r="Q78" s="56">
        <f>IF(OR($A78="",$B78=""),"",IFERROR(INDEX('Catálogo fonte'!$L$5:$L$104,MATCH($A78,'Catálogo fonte'!$A$5:$A$104,0)),""))</f>
        <v/>
      </c>
      <c r="R78" s="56">
        <f>IF(OR($A78="",$B78=""),"",IFERROR(INDEX('Catálogo fonte'!$M$5:$M$104,MATCH($A78,'Catálogo fonte'!$A$5:$A$104,0)),""))</f>
        <v/>
      </c>
      <c r="S78" s="28">
        <f>IF(OR($A78="",$B78=""),"",IFERROR(INDEX('Catálogo fonte'!$N$5:$N$104,MATCH($A78,'Catálogo fonte'!$A$5:$A$104,0)),""))</f>
        <v/>
      </c>
      <c r="T78" s="28">
        <f>IF(OR($A78="",$B78=""),"",IFERROR(INDEX('Catálogo fonte'!$O$5:$O$104,MATCH($A78,'Catálogo fonte'!$A$5:$A$104,0)),""))</f>
        <v/>
      </c>
      <c r="U78" s="28">
        <f>IF(OR($A78="",$B78=""),"",IFERROR(INDEX('Catálogo fonte'!$P$5:$P$104,MATCH($A78,'Catálogo fonte'!$A$5:$A$104,0)),""))</f>
        <v/>
      </c>
      <c r="V78" s="28">
        <f>IF(OR($A78="",$B78=""),"",--($S78&lt;&gt;"")+--($T78&lt;&gt;"")+--($U78&lt;&gt;""))</f>
        <v/>
      </c>
      <c r="W78" s="27">
        <f>IF(OR($A78="",$B78="",$C78&lt;&gt;"Sim"),"",_xlfn.TEXTJOIN(" | ",TRUE,IF($AP78&lt;&gt;"Regra válida","Regra do canal inválida",""),IF(COUNTIF('Catálogo fonte'!$A$5:$A$104,$A78)&gt;1,"SKU duplicado",""),IF($AO78&lt;&gt;"Sim","Produto inativo",""),IF($AB78&lt;&gt;"Sim","Canal inativo",""),IF($G78="","Título ausente",""),IF(AND($G78&lt;&gt;"",$AL78&lt;&gt;"",LEN($G78)&gt;$AL78),"Título excede o limite",""),IF(AND($AC78="Sim",$H78=""),"Categoria ausente",""),IF(AND($AK78&gt;0,LEN($I78)&lt;$AK78),"Descrição abaixo do mínimo",""),IF(AND($AE78="Sim",$J78=""),"Marca ausente",""),IF(OR($K78="",NOT(ISNUMBER($K78)),$K78&lt;=0),"Preço inválido",""),IF(AND(ISNUMBER($K78),$AM78&lt;&gt;"",$K78&lt;$AM78),"Preço abaixo do mínimo",""),IF(AND(ISNUMBER($K78),$AN78&lt;&gt;"",$K78&gt;$AN78),"Preço acima do máximo",""),IF(AND($AD78="Sim",$L78=""),"GTIN ausente",""),IF(AND($L78&lt;&gt;"",NOT(IFERROR(AND(LEN($L78)=13,ISNUMBER(VALUE($L78))),FALSE))),"GTIN inválido",""),IF(AND($AF78="Sim",$M78=""),"Cor ausente",""),IF(AND($AG78="Sim",$N78=""),"Tamanho/modelo ausente",""),IF(AND($AH78="Sim",OR(NOT(ISNUMBER($O78)),$O78&lt;=0)),"Peso ausente ou inválido",""),IF(AND($AI78="Sim",OR(NOT(ISNUMBER($P78)),$P78&lt;=0,NOT(ISNUMBER($Q78)),$Q78&lt;=0,NOT(ISNUMBER($R78)),$R78&lt;=0)),"Dimensões ausentes ou inválidas",""),IF($V78&lt;$AJ78,"Mídias abaixo do mínimo","")))</f>
        <v/>
      </c>
      <c r="X78" s="28">
        <f>IF(OR($A78="",$B78=""),"",IF($C78&lt;&gt;"Sim","Não selecionado",IF($W78="","Pronto para publicar","Bloqueado")))</f>
        <v/>
      </c>
      <c r="Y78" s="21" t="n"/>
      <c r="Z78" s="27">
        <f>IF(OR($A78="",$B78=""),"",IF($C78&lt;&gt;"Sim","Fora do feed",IF($X78="Bloqueado","Bloqueado",IF($Y78="Publicar","Liberado para feed",IF($Y78="Manter rascunho","Mantido em rascunho","Aguardando decisão")))))</f>
        <v/>
      </c>
      <c r="AA78" s="27">
        <f>IF(OR($A78="",$B78=""),"",$A78&amp;"|"&amp;$B78)</f>
        <v/>
      </c>
      <c r="AB78" s="28">
        <f>IF($B78="","",IFERROR(INDEX('Regras por canal'!$B$5:$B$9,MATCH($B78,'Regras por canal'!$A$5:$A$9,0)),""))</f>
        <v/>
      </c>
      <c r="AC78" s="28">
        <f>IF($B78="","",IFERROR(INDEX('Regras por canal'!$C$5:$C$9,MATCH($B78,'Regras por canal'!$A$5:$A$9,0)),""))</f>
        <v/>
      </c>
      <c r="AD78" s="28">
        <f>IF($B78="","",IFERROR(INDEX('Regras por canal'!$D$5:$D$9,MATCH($B78,'Regras por canal'!$A$5:$A$9,0)),""))</f>
        <v/>
      </c>
      <c r="AE78" s="28">
        <f>IF($B78="","",IFERROR(INDEX('Regras por canal'!$E$5:$E$9,MATCH($B78,'Regras por canal'!$A$5:$A$9,0)),""))</f>
        <v/>
      </c>
      <c r="AF78" s="28">
        <f>IF($B78="","",IFERROR(INDEX('Regras por canal'!$F$5:$F$9,MATCH($B78,'Regras por canal'!$A$5:$A$9,0)),""))</f>
        <v/>
      </c>
      <c r="AG78" s="28">
        <f>IF($B78="","",IFERROR(INDEX('Regras por canal'!$G$5:$G$9,MATCH($B78,'Regras por canal'!$A$5:$A$9,0)),""))</f>
        <v/>
      </c>
      <c r="AH78" s="28">
        <f>IF($B78="","",IFERROR(INDEX('Regras por canal'!$H$5:$H$9,MATCH($B78,'Regras por canal'!$A$5:$A$9,0)),""))</f>
        <v/>
      </c>
      <c r="AI78" s="28">
        <f>IF($B78="","",IFERROR(INDEX('Regras por canal'!$I$5:$I$9,MATCH($B78,'Regras por canal'!$A$5:$A$9,0)),""))</f>
        <v/>
      </c>
      <c r="AJ78" s="28">
        <f>IF($B78="","",IFERROR(INDEX('Regras por canal'!$J$5:$J$9,MATCH($B78,'Regras por canal'!$A$5:$A$9,0)),""))</f>
        <v/>
      </c>
      <c r="AK78" s="28">
        <f>IF($B78="","",IFERROR(INDEX('Regras por canal'!$K$5:$K$9,MATCH($B78,'Regras por canal'!$A$5:$A$9,0)),""))</f>
        <v/>
      </c>
      <c r="AL78" s="28">
        <f>IF($B78="","",IFERROR(INDEX('Regras por canal'!$L$5:$L$9,MATCH($B78,'Regras por canal'!$A$5:$A$9,0)),""))</f>
        <v/>
      </c>
      <c r="AM78" s="28">
        <f>IF($B78="","",IFERROR(INDEX('Regras por canal'!$M$5:$M$9,MATCH($B78,'Regras por canal'!$A$5:$A$9,0)),""))</f>
        <v/>
      </c>
      <c r="AN78" s="28">
        <f>IF($B78="","",IFERROR(INDEX('Regras por canal'!$N$5:$N$9,MATCH($B78,'Regras por canal'!$A$5:$A$9,0)),""))</f>
        <v/>
      </c>
      <c r="AO78" s="28">
        <f>IF($A78="","",IFERROR(INDEX('Catálogo fonte'!$Q$5:$Q$104,MATCH($A78,'Catálogo fonte'!$A$5:$A$104,0)),""))</f>
        <v/>
      </c>
      <c r="AP78" s="28">
        <f>IF($B78="","",IFERROR(INDEX('Regras por canal'!$Q$5:$Q$9,MATCH($B78,'Regras por canal'!$A$5:$A$9,0)),""))</f>
        <v/>
      </c>
    </row>
    <row r="79" ht="24" customHeight="1">
      <c r="A79" s="28">
        <f>IF(OR(INDEX('Catálogo fonte'!$A$5:$A$104,INT((ROW()-5)/5)+1)="",INDEX('Regras por canal'!$A$5:$A$9,MOD(ROW()-5,5)+1)=""),"",INDEX('Catálogo fonte'!$A$5:$A$104,INT((ROW()-5)/5)+1))</f>
        <v/>
      </c>
      <c r="B79" s="27">
        <f>IF($A79="","",INDEX('Regras por canal'!$A$5:$A$9,MOD(ROW()-5,5)+1))</f>
        <v/>
      </c>
      <c r="C79" s="21" t="n"/>
      <c r="D79" s="32" t="n"/>
      <c r="E79" s="32" t="n"/>
      <c r="F79" s="53" t="n"/>
      <c r="G79" s="27">
        <f>IF(OR($A79="",$B79=""),"",IF($D79&lt;&gt;"",$D79,IFERROR(INDEX('Catálogo fonte'!$B$5:$B$104,MATCH($A79,'Catálogo fonte'!$A$5:$A$104,0)),"")))</f>
        <v/>
      </c>
      <c r="H79" s="27">
        <f>IF(OR($A79="",$B79=""),"",IF($E79&lt;&gt;"",$E79,IFERROR(INDEX('Catálogo fonte'!$C$5:$C$104,MATCH($A79,'Catálogo fonte'!$A$5:$A$104,0)),"")))</f>
        <v/>
      </c>
      <c r="I79" s="27">
        <f>IF(OR($A79="",$B79=""),"",IFERROR(INDEX('Catálogo fonte'!$E$5:$E$104,MATCH($A79,'Catálogo fonte'!$A$5:$A$104,0)),""))</f>
        <v/>
      </c>
      <c r="J79" s="28">
        <f>IF(OR($A79="",$B79=""),"",IFERROR(INDEX('Catálogo fonte'!$D$5:$D$104,MATCH($A79,'Catálogo fonte'!$A$5:$A$104,0)),""))</f>
        <v/>
      </c>
      <c r="K79" s="54">
        <f>IF(OR($A79="",$B79=""),"",IF($F79&lt;&gt;"",$F79,IFERROR(INDEX('Catálogo fonte'!$F$5:$F$104,MATCH($A79,'Catálogo fonte'!$A$5:$A$104,0)),"")))</f>
        <v/>
      </c>
      <c r="L79" s="35">
        <f>IF(OR($A79="",$B79=""),"",IFERROR(INDEX('Catálogo fonte'!$G$5:$G$104,MATCH($A79,'Catálogo fonte'!$A$5:$A$104,0)),""))</f>
        <v/>
      </c>
      <c r="M79" s="28">
        <f>IF(OR($A79="",$B79=""),"",IFERROR(INDEX('Catálogo fonte'!$H$5:$H$104,MATCH($A79,'Catálogo fonte'!$A$5:$A$104,0)),""))</f>
        <v/>
      </c>
      <c r="N79" s="28">
        <f>IF(OR($A79="",$B79=""),"",IFERROR(INDEX('Catálogo fonte'!$I$5:$I$104,MATCH($A79,'Catálogo fonte'!$A$5:$A$104,0)),""))</f>
        <v/>
      </c>
      <c r="O79" s="55">
        <f>IF(OR($A79="",$B79=""),"",IFERROR(INDEX('Catálogo fonte'!$J$5:$J$104,MATCH($A79,'Catálogo fonte'!$A$5:$A$104,0)),""))</f>
        <v/>
      </c>
      <c r="P79" s="56">
        <f>IF(OR($A79="",$B79=""),"",IFERROR(INDEX('Catálogo fonte'!$K$5:$K$104,MATCH($A79,'Catálogo fonte'!$A$5:$A$104,0)),""))</f>
        <v/>
      </c>
      <c r="Q79" s="56">
        <f>IF(OR($A79="",$B79=""),"",IFERROR(INDEX('Catálogo fonte'!$L$5:$L$104,MATCH($A79,'Catálogo fonte'!$A$5:$A$104,0)),""))</f>
        <v/>
      </c>
      <c r="R79" s="56">
        <f>IF(OR($A79="",$B79=""),"",IFERROR(INDEX('Catálogo fonte'!$M$5:$M$104,MATCH($A79,'Catálogo fonte'!$A$5:$A$104,0)),""))</f>
        <v/>
      </c>
      <c r="S79" s="28">
        <f>IF(OR($A79="",$B79=""),"",IFERROR(INDEX('Catálogo fonte'!$N$5:$N$104,MATCH($A79,'Catálogo fonte'!$A$5:$A$104,0)),""))</f>
        <v/>
      </c>
      <c r="T79" s="28">
        <f>IF(OR($A79="",$B79=""),"",IFERROR(INDEX('Catálogo fonte'!$O$5:$O$104,MATCH($A79,'Catálogo fonte'!$A$5:$A$104,0)),""))</f>
        <v/>
      </c>
      <c r="U79" s="28">
        <f>IF(OR($A79="",$B79=""),"",IFERROR(INDEX('Catálogo fonte'!$P$5:$P$104,MATCH($A79,'Catálogo fonte'!$A$5:$A$104,0)),""))</f>
        <v/>
      </c>
      <c r="V79" s="28">
        <f>IF(OR($A79="",$B79=""),"",--($S79&lt;&gt;"")+--($T79&lt;&gt;"")+--($U79&lt;&gt;""))</f>
        <v/>
      </c>
      <c r="W79" s="27">
        <f>IF(OR($A79="",$B79="",$C79&lt;&gt;"Sim"),"",_xlfn.TEXTJOIN(" | ",TRUE,IF($AP79&lt;&gt;"Regra válida","Regra do canal inválida",""),IF(COUNTIF('Catálogo fonte'!$A$5:$A$104,$A79)&gt;1,"SKU duplicado",""),IF($AO79&lt;&gt;"Sim","Produto inativo",""),IF($AB79&lt;&gt;"Sim","Canal inativo",""),IF($G79="","Título ausente",""),IF(AND($G79&lt;&gt;"",$AL79&lt;&gt;"",LEN($G79)&gt;$AL79),"Título excede o limite",""),IF(AND($AC79="Sim",$H79=""),"Categoria ausente",""),IF(AND($AK79&gt;0,LEN($I79)&lt;$AK79),"Descrição abaixo do mínimo",""),IF(AND($AE79="Sim",$J79=""),"Marca ausente",""),IF(OR($K79="",NOT(ISNUMBER($K79)),$K79&lt;=0),"Preço inválido",""),IF(AND(ISNUMBER($K79),$AM79&lt;&gt;"",$K79&lt;$AM79),"Preço abaixo do mínimo",""),IF(AND(ISNUMBER($K79),$AN79&lt;&gt;"",$K79&gt;$AN79),"Preço acima do máximo",""),IF(AND($AD79="Sim",$L79=""),"GTIN ausente",""),IF(AND($L79&lt;&gt;"",NOT(IFERROR(AND(LEN($L79)=13,ISNUMBER(VALUE($L79))),FALSE))),"GTIN inválido",""),IF(AND($AF79="Sim",$M79=""),"Cor ausente",""),IF(AND($AG79="Sim",$N79=""),"Tamanho/modelo ausente",""),IF(AND($AH79="Sim",OR(NOT(ISNUMBER($O79)),$O79&lt;=0)),"Peso ausente ou inválido",""),IF(AND($AI79="Sim",OR(NOT(ISNUMBER($P79)),$P79&lt;=0,NOT(ISNUMBER($Q79)),$Q79&lt;=0,NOT(ISNUMBER($R79)),$R79&lt;=0)),"Dimensões ausentes ou inválidas",""),IF($V79&lt;$AJ79,"Mídias abaixo do mínimo","")))</f>
        <v/>
      </c>
      <c r="X79" s="28">
        <f>IF(OR($A79="",$B79=""),"",IF($C79&lt;&gt;"Sim","Não selecionado",IF($W79="","Pronto para publicar","Bloqueado")))</f>
        <v/>
      </c>
      <c r="Y79" s="21" t="n"/>
      <c r="Z79" s="27">
        <f>IF(OR($A79="",$B79=""),"",IF($C79&lt;&gt;"Sim","Fora do feed",IF($X79="Bloqueado","Bloqueado",IF($Y79="Publicar","Liberado para feed",IF($Y79="Manter rascunho","Mantido em rascunho","Aguardando decisão")))))</f>
        <v/>
      </c>
      <c r="AA79" s="27">
        <f>IF(OR($A79="",$B79=""),"",$A79&amp;"|"&amp;$B79)</f>
        <v/>
      </c>
      <c r="AB79" s="28">
        <f>IF($B79="","",IFERROR(INDEX('Regras por canal'!$B$5:$B$9,MATCH($B79,'Regras por canal'!$A$5:$A$9,0)),""))</f>
        <v/>
      </c>
      <c r="AC79" s="28">
        <f>IF($B79="","",IFERROR(INDEX('Regras por canal'!$C$5:$C$9,MATCH($B79,'Regras por canal'!$A$5:$A$9,0)),""))</f>
        <v/>
      </c>
      <c r="AD79" s="28">
        <f>IF($B79="","",IFERROR(INDEX('Regras por canal'!$D$5:$D$9,MATCH($B79,'Regras por canal'!$A$5:$A$9,0)),""))</f>
        <v/>
      </c>
      <c r="AE79" s="28">
        <f>IF($B79="","",IFERROR(INDEX('Regras por canal'!$E$5:$E$9,MATCH($B79,'Regras por canal'!$A$5:$A$9,0)),""))</f>
        <v/>
      </c>
      <c r="AF79" s="28">
        <f>IF($B79="","",IFERROR(INDEX('Regras por canal'!$F$5:$F$9,MATCH($B79,'Regras por canal'!$A$5:$A$9,0)),""))</f>
        <v/>
      </c>
      <c r="AG79" s="28">
        <f>IF($B79="","",IFERROR(INDEX('Regras por canal'!$G$5:$G$9,MATCH($B79,'Regras por canal'!$A$5:$A$9,0)),""))</f>
        <v/>
      </c>
      <c r="AH79" s="28">
        <f>IF($B79="","",IFERROR(INDEX('Regras por canal'!$H$5:$H$9,MATCH($B79,'Regras por canal'!$A$5:$A$9,0)),""))</f>
        <v/>
      </c>
      <c r="AI79" s="28">
        <f>IF($B79="","",IFERROR(INDEX('Regras por canal'!$I$5:$I$9,MATCH($B79,'Regras por canal'!$A$5:$A$9,0)),""))</f>
        <v/>
      </c>
      <c r="AJ79" s="28">
        <f>IF($B79="","",IFERROR(INDEX('Regras por canal'!$J$5:$J$9,MATCH($B79,'Regras por canal'!$A$5:$A$9,0)),""))</f>
        <v/>
      </c>
      <c r="AK79" s="28">
        <f>IF($B79="","",IFERROR(INDEX('Regras por canal'!$K$5:$K$9,MATCH($B79,'Regras por canal'!$A$5:$A$9,0)),""))</f>
        <v/>
      </c>
      <c r="AL79" s="28">
        <f>IF($B79="","",IFERROR(INDEX('Regras por canal'!$L$5:$L$9,MATCH($B79,'Regras por canal'!$A$5:$A$9,0)),""))</f>
        <v/>
      </c>
      <c r="AM79" s="28">
        <f>IF($B79="","",IFERROR(INDEX('Regras por canal'!$M$5:$M$9,MATCH($B79,'Regras por canal'!$A$5:$A$9,0)),""))</f>
        <v/>
      </c>
      <c r="AN79" s="28">
        <f>IF($B79="","",IFERROR(INDEX('Regras por canal'!$N$5:$N$9,MATCH($B79,'Regras por canal'!$A$5:$A$9,0)),""))</f>
        <v/>
      </c>
      <c r="AO79" s="28">
        <f>IF($A79="","",IFERROR(INDEX('Catálogo fonte'!$Q$5:$Q$104,MATCH($A79,'Catálogo fonte'!$A$5:$A$104,0)),""))</f>
        <v/>
      </c>
      <c r="AP79" s="28">
        <f>IF($B79="","",IFERROR(INDEX('Regras por canal'!$Q$5:$Q$9,MATCH($B79,'Regras por canal'!$A$5:$A$9,0)),""))</f>
        <v/>
      </c>
    </row>
    <row r="80" ht="24" customHeight="1">
      <c r="A80" s="28">
        <f>IF(OR(INDEX('Catálogo fonte'!$A$5:$A$104,INT((ROW()-5)/5)+1)="",INDEX('Regras por canal'!$A$5:$A$9,MOD(ROW()-5,5)+1)=""),"",INDEX('Catálogo fonte'!$A$5:$A$104,INT((ROW()-5)/5)+1))</f>
        <v/>
      </c>
      <c r="B80" s="27">
        <f>IF($A80="","",INDEX('Regras por canal'!$A$5:$A$9,MOD(ROW()-5,5)+1))</f>
        <v/>
      </c>
      <c r="C80" s="21" t="n"/>
      <c r="D80" s="32" t="n"/>
      <c r="E80" s="32" t="n"/>
      <c r="F80" s="53" t="n"/>
      <c r="G80" s="27">
        <f>IF(OR($A80="",$B80=""),"",IF($D80&lt;&gt;"",$D80,IFERROR(INDEX('Catálogo fonte'!$B$5:$B$104,MATCH($A80,'Catálogo fonte'!$A$5:$A$104,0)),"")))</f>
        <v/>
      </c>
      <c r="H80" s="27">
        <f>IF(OR($A80="",$B80=""),"",IF($E80&lt;&gt;"",$E80,IFERROR(INDEX('Catálogo fonte'!$C$5:$C$104,MATCH($A80,'Catálogo fonte'!$A$5:$A$104,0)),"")))</f>
        <v/>
      </c>
      <c r="I80" s="27">
        <f>IF(OR($A80="",$B80=""),"",IFERROR(INDEX('Catálogo fonte'!$E$5:$E$104,MATCH($A80,'Catálogo fonte'!$A$5:$A$104,0)),""))</f>
        <v/>
      </c>
      <c r="J80" s="28">
        <f>IF(OR($A80="",$B80=""),"",IFERROR(INDEX('Catálogo fonte'!$D$5:$D$104,MATCH($A80,'Catálogo fonte'!$A$5:$A$104,0)),""))</f>
        <v/>
      </c>
      <c r="K80" s="54">
        <f>IF(OR($A80="",$B80=""),"",IF($F80&lt;&gt;"",$F80,IFERROR(INDEX('Catálogo fonte'!$F$5:$F$104,MATCH($A80,'Catálogo fonte'!$A$5:$A$104,0)),"")))</f>
        <v/>
      </c>
      <c r="L80" s="35">
        <f>IF(OR($A80="",$B80=""),"",IFERROR(INDEX('Catálogo fonte'!$G$5:$G$104,MATCH($A80,'Catálogo fonte'!$A$5:$A$104,0)),""))</f>
        <v/>
      </c>
      <c r="M80" s="28">
        <f>IF(OR($A80="",$B80=""),"",IFERROR(INDEX('Catálogo fonte'!$H$5:$H$104,MATCH($A80,'Catálogo fonte'!$A$5:$A$104,0)),""))</f>
        <v/>
      </c>
      <c r="N80" s="28">
        <f>IF(OR($A80="",$B80=""),"",IFERROR(INDEX('Catálogo fonte'!$I$5:$I$104,MATCH($A80,'Catálogo fonte'!$A$5:$A$104,0)),""))</f>
        <v/>
      </c>
      <c r="O80" s="55">
        <f>IF(OR($A80="",$B80=""),"",IFERROR(INDEX('Catálogo fonte'!$J$5:$J$104,MATCH($A80,'Catálogo fonte'!$A$5:$A$104,0)),""))</f>
        <v/>
      </c>
      <c r="P80" s="56">
        <f>IF(OR($A80="",$B80=""),"",IFERROR(INDEX('Catálogo fonte'!$K$5:$K$104,MATCH($A80,'Catálogo fonte'!$A$5:$A$104,0)),""))</f>
        <v/>
      </c>
      <c r="Q80" s="56">
        <f>IF(OR($A80="",$B80=""),"",IFERROR(INDEX('Catálogo fonte'!$L$5:$L$104,MATCH($A80,'Catálogo fonte'!$A$5:$A$104,0)),""))</f>
        <v/>
      </c>
      <c r="R80" s="56">
        <f>IF(OR($A80="",$B80=""),"",IFERROR(INDEX('Catálogo fonte'!$M$5:$M$104,MATCH($A80,'Catálogo fonte'!$A$5:$A$104,0)),""))</f>
        <v/>
      </c>
      <c r="S80" s="28">
        <f>IF(OR($A80="",$B80=""),"",IFERROR(INDEX('Catálogo fonte'!$N$5:$N$104,MATCH($A80,'Catálogo fonte'!$A$5:$A$104,0)),""))</f>
        <v/>
      </c>
      <c r="T80" s="28">
        <f>IF(OR($A80="",$B80=""),"",IFERROR(INDEX('Catálogo fonte'!$O$5:$O$104,MATCH($A80,'Catálogo fonte'!$A$5:$A$104,0)),""))</f>
        <v/>
      </c>
      <c r="U80" s="28">
        <f>IF(OR($A80="",$B80=""),"",IFERROR(INDEX('Catálogo fonte'!$P$5:$P$104,MATCH($A80,'Catálogo fonte'!$A$5:$A$104,0)),""))</f>
        <v/>
      </c>
      <c r="V80" s="28">
        <f>IF(OR($A80="",$B80=""),"",--($S80&lt;&gt;"")+--($T80&lt;&gt;"")+--($U80&lt;&gt;""))</f>
        <v/>
      </c>
      <c r="W80" s="27">
        <f>IF(OR($A80="",$B80="",$C80&lt;&gt;"Sim"),"",_xlfn.TEXTJOIN(" | ",TRUE,IF($AP80&lt;&gt;"Regra válida","Regra do canal inválida",""),IF(COUNTIF('Catálogo fonte'!$A$5:$A$104,$A80)&gt;1,"SKU duplicado",""),IF($AO80&lt;&gt;"Sim","Produto inativo",""),IF($AB80&lt;&gt;"Sim","Canal inativo",""),IF($G80="","Título ausente",""),IF(AND($G80&lt;&gt;"",$AL80&lt;&gt;"",LEN($G80)&gt;$AL80),"Título excede o limite",""),IF(AND($AC80="Sim",$H80=""),"Categoria ausente",""),IF(AND($AK80&gt;0,LEN($I80)&lt;$AK80),"Descrição abaixo do mínimo",""),IF(AND($AE80="Sim",$J80=""),"Marca ausente",""),IF(OR($K80="",NOT(ISNUMBER($K80)),$K80&lt;=0),"Preço inválido",""),IF(AND(ISNUMBER($K80),$AM80&lt;&gt;"",$K80&lt;$AM80),"Preço abaixo do mínimo",""),IF(AND(ISNUMBER($K80),$AN80&lt;&gt;"",$K80&gt;$AN80),"Preço acima do máximo",""),IF(AND($AD80="Sim",$L80=""),"GTIN ausente",""),IF(AND($L80&lt;&gt;"",NOT(IFERROR(AND(LEN($L80)=13,ISNUMBER(VALUE($L80))),FALSE))),"GTIN inválido",""),IF(AND($AF80="Sim",$M80=""),"Cor ausente",""),IF(AND($AG80="Sim",$N80=""),"Tamanho/modelo ausente",""),IF(AND($AH80="Sim",OR(NOT(ISNUMBER($O80)),$O80&lt;=0)),"Peso ausente ou inválido",""),IF(AND($AI80="Sim",OR(NOT(ISNUMBER($P80)),$P80&lt;=0,NOT(ISNUMBER($Q80)),$Q80&lt;=0,NOT(ISNUMBER($R80)),$R80&lt;=0)),"Dimensões ausentes ou inválidas",""),IF($V80&lt;$AJ80,"Mídias abaixo do mínimo","")))</f>
        <v/>
      </c>
      <c r="X80" s="28">
        <f>IF(OR($A80="",$B80=""),"",IF($C80&lt;&gt;"Sim","Não selecionado",IF($W80="","Pronto para publicar","Bloqueado")))</f>
        <v/>
      </c>
      <c r="Y80" s="21" t="n"/>
      <c r="Z80" s="27">
        <f>IF(OR($A80="",$B80=""),"",IF($C80&lt;&gt;"Sim","Fora do feed",IF($X80="Bloqueado","Bloqueado",IF($Y80="Publicar","Liberado para feed",IF($Y80="Manter rascunho","Mantido em rascunho","Aguardando decisão")))))</f>
        <v/>
      </c>
      <c r="AA80" s="27">
        <f>IF(OR($A80="",$B80=""),"",$A80&amp;"|"&amp;$B80)</f>
        <v/>
      </c>
      <c r="AB80" s="28">
        <f>IF($B80="","",IFERROR(INDEX('Regras por canal'!$B$5:$B$9,MATCH($B80,'Regras por canal'!$A$5:$A$9,0)),""))</f>
        <v/>
      </c>
      <c r="AC80" s="28">
        <f>IF($B80="","",IFERROR(INDEX('Regras por canal'!$C$5:$C$9,MATCH($B80,'Regras por canal'!$A$5:$A$9,0)),""))</f>
        <v/>
      </c>
      <c r="AD80" s="28">
        <f>IF($B80="","",IFERROR(INDEX('Regras por canal'!$D$5:$D$9,MATCH($B80,'Regras por canal'!$A$5:$A$9,0)),""))</f>
        <v/>
      </c>
      <c r="AE80" s="28">
        <f>IF($B80="","",IFERROR(INDEX('Regras por canal'!$E$5:$E$9,MATCH($B80,'Regras por canal'!$A$5:$A$9,0)),""))</f>
        <v/>
      </c>
      <c r="AF80" s="28">
        <f>IF($B80="","",IFERROR(INDEX('Regras por canal'!$F$5:$F$9,MATCH($B80,'Regras por canal'!$A$5:$A$9,0)),""))</f>
        <v/>
      </c>
      <c r="AG80" s="28">
        <f>IF($B80="","",IFERROR(INDEX('Regras por canal'!$G$5:$G$9,MATCH($B80,'Regras por canal'!$A$5:$A$9,0)),""))</f>
        <v/>
      </c>
      <c r="AH80" s="28">
        <f>IF($B80="","",IFERROR(INDEX('Regras por canal'!$H$5:$H$9,MATCH($B80,'Regras por canal'!$A$5:$A$9,0)),""))</f>
        <v/>
      </c>
      <c r="AI80" s="28">
        <f>IF($B80="","",IFERROR(INDEX('Regras por canal'!$I$5:$I$9,MATCH($B80,'Regras por canal'!$A$5:$A$9,0)),""))</f>
        <v/>
      </c>
      <c r="AJ80" s="28">
        <f>IF($B80="","",IFERROR(INDEX('Regras por canal'!$J$5:$J$9,MATCH($B80,'Regras por canal'!$A$5:$A$9,0)),""))</f>
        <v/>
      </c>
      <c r="AK80" s="28">
        <f>IF($B80="","",IFERROR(INDEX('Regras por canal'!$K$5:$K$9,MATCH($B80,'Regras por canal'!$A$5:$A$9,0)),""))</f>
        <v/>
      </c>
      <c r="AL80" s="28">
        <f>IF($B80="","",IFERROR(INDEX('Regras por canal'!$L$5:$L$9,MATCH($B80,'Regras por canal'!$A$5:$A$9,0)),""))</f>
        <v/>
      </c>
      <c r="AM80" s="28">
        <f>IF($B80="","",IFERROR(INDEX('Regras por canal'!$M$5:$M$9,MATCH($B80,'Regras por canal'!$A$5:$A$9,0)),""))</f>
        <v/>
      </c>
      <c r="AN80" s="28">
        <f>IF($B80="","",IFERROR(INDEX('Regras por canal'!$N$5:$N$9,MATCH($B80,'Regras por canal'!$A$5:$A$9,0)),""))</f>
        <v/>
      </c>
      <c r="AO80" s="28">
        <f>IF($A80="","",IFERROR(INDEX('Catálogo fonte'!$Q$5:$Q$104,MATCH($A80,'Catálogo fonte'!$A$5:$A$104,0)),""))</f>
        <v/>
      </c>
      <c r="AP80" s="28">
        <f>IF($B80="","",IFERROR(INDEX('Regras por canal'!$Q$5:$Q$9,MATCH($B80,'Regras por canal'!$A$5:$A$9,0)),""))</f>
        <v/>
      </c>
    </row>
    <row r="81" ht="24" customHeight="1">
      <c r="A81" s="28">
        <f>IF(OR(INDEX('Catálogo fonte'!$A$5:$A$104,INT((ROW()-5)/5)+1)="",INDEX('Regras por canal'!$A$5:$A$9,MOD(ROW()-5,5)+1)=""),"",INDEX('Catálogo fonte'!$A$5:$A$104,INT((ROW()-5)/5)+1))</f>
        <v/>
      </c>
      <c r="B81" s="27">
        <f>IF($A81="","",INDEX('Regras por canal'!$A$5:$A$9,MOD(ROW()-5,5)+1))</f>
        <v/>
      </c>
      <c r="C81" s="21" t="n"/>
      <c r="D81" s="32" t="n"/>
      <c r="E81" s="32" t="n"/>
      <c r="F81" s="53" t="n"/>
      <c r="G81" s="27">
        <f>IF(OR($A81="",$B81=""),"",IF($D81&lt;&gt;"",$D81,IFERROR(INDEX('Catálogo fonte'!$B$5:$B$104,MATCH($A81,'Catálogo fonte'!$A$5:$A$104,0)),"")))</f>
        <v/>
      </c>
      <c r="H81" s="27">
        <f>IF(OR($A81="",$B81=""),"",IF($E81&lt;&gt;"",$E81,IFERROR(INDEX('Catálogo fonte'!$C$5:$C$104,MATCH($A81,'Catálogo fonte'!$A$5:$A$104,0)),"")))</f>
        <v/>
      </c>
      <c r="I81" s="27">
        <f>IF(OR($A81="",$B81=""),"",IFERROR(INDEX('Catálogo fonte'!$E$5:$E$104,MATCH($A81,'Catálogo fonte'!$A$5:$A$104,0)),""))</f>
        <v/>
      </c>
      <c r="J81" s="28">
        <f>IF(OR($A81="",$B81=""),"",IFERROR(INDEX('Catálogo fonte'!$D$5:$D$104,MATCH($A81,'Catálogo fonte'!$A$5:$A$104,0)),""))</f>
        <v/>
      </c>
      <c r="K81" s="54">
        <f>IF(OR($A81="",$B81=""),"",IF($F81&lt;&gt;"",$F81,IFERROR(INDEX('Catálogo fonte'!$F$5:$F$104,MATCH($A81,'Catálogo fonte'!$A$5:$A$104,0)),"")))</f>
        <v/>
      </c>
      <c r="L81" s="35">
        <f>IF(OR($A81="",$B81=""),"",IFERROR(INDEX('Catálogo fonte'!$G$5:$G$104,MATCH($A81,'Catálogo fonte'!$A$5:$A$104,0)),""))</f>
        <v/>
      </c>
      <c r="M81" s="28">
        <f>IF(OR($A81="",$B81=""),"",IFERROR(INDEX('Catálogo fonte'!$H$5:$H$104,MATCH($A81,'Catálogo fonte'!$A$5:$A$104,0)),""))</f>
        <v/>
      </c>
      <c r="N81" s="28">
        <f>IF(OR($A81="",$B81=""),"",IFERROR(INDEX('Catálogo fonte'!$I$5:$I$104,MATCH($A81,'Catálogo fonte'!$A$5:$A$104,0)),""))</f>
        <v/>
      </c>
      <c r="O81" s="55">
        <f>IF(OR($A81="",$B81=""),"",IFERROR(INDEX('Catálogo fonte'!$J$5:$J$104,MATCH($A81,'Catálogo fonte'!$A$5:$A$104,0)),""))</f>
        <v/>
      </c>
      <c r="P81" s="56">
        <f>IF(OR($A81="",$B81=""),"",IFERROR(INDEX('Catálogo fonte'!$K$5:$K$104,MATCH($A81,'Catálogo fonte'!$A$5:$A$104,0)),""))</f>
        <v/>
      </c>
      <c r="Q81" s="56">
        <f>IF(OR($A81="",$B81=""),"",IFERROR(INDEX('Catálogo fonte'!$L$5:$L$104,MATCH($A81,'Catálogo fonte'!$A$5:$A$104,0)),""))</f>
        <v/>
      </c>
      <c r="R81" s="56">
        <f>IF(OR($A81="",$B81=""),"",IFERROR(INDEX('Catálogo fonte'!$M$5:$M$104,MATCH($A81,'Catálogo fonte'!$A$5:$A$104,0)),""))</f>
        <v/>
      </c>
      <c r="S81" s="28">
        <f>IF(OR($A81="",$B81=""),"",IFERROR(INDEX('Catálogo fonte'!$N$5:$N$104,MATCH($A81,'Catálogo fonte'!$A$5:$A$104,0)),""))</f>
        <v/>
      </c>
      <c r="T81" s="28">
        <f>IF(OR($A81="",$B81=""),"",IFERROR(INDEX('Catálogo fonte'!$O$5:$O$104,MATCH($A81,'Catálogo fonte'!$A$5:$A$104,0)),""))</f>
        <v/>
      </c>
      <c r="U81" s="28">
        <f>IF(OR($A81="",$B81=""),"",IFERROR(INDEX('Catálogo fonte'!$P$5:$P$104,MATCH($A81,'Catálogo fonte'!$A$5:$A$104,0)),""))</f>
        <v/>
      </c>
      <c r="V81" s="28">
        <f>IF(OR($A81="",$B81=""),"",--($S81&lt;&gt;"")+--($T81&lt;&gt;"")+--($U81&lt;&gt;""))</f>
        <v/>
      </c>
      <c r="W81" s="27">
        <f>IF(OR($A81="",$B81="",$C81&lt;&gt;"Sim"),"",_xlfn.TEXTJOIN(" | ",TRUE,IF($AP81&lt;&gt;"Regra válida","Regra do canal inválida",""),IF(COUNTIF('Catálogo fonte'!$A$5:$A$104,$A81)&gt;1,"SKU duplicado",""),IF($AO81&lt;&gt;"Sim","Produto inativo",""),IF($AB81&lt;&gt;"Sim","Canal inativo",""),IF($G81="","Título ausente",""),IF(AND($G81&lt;&gt;"",$AL81&lt;&gt;"",LEN($G81)&gt;$AL81),"Título excede o limite",""),IF(AND($AC81="Sim",$H81=""),"Categoria ausente",""),IF(AND($AK81&gt;0,LEN($I81)&lt;$AK81),"Descrição abaixo do mínimo",""),IF(AND($AE81="Sim",$J81=""),"Marca ausente",""),IF(OR($K81="",NOT(ISNUMBER($K81)),$K81&lt;=0),"Preço inválido",""),IF(AND(ISNUMBER($K81),$AM81&lt;&gt;"",$K81&lt;$AM81),"Preço abaixo do mínimo",""),IF(AND(ISNUMBER($K81),$AN81&lt;&gt;"",$K81&gt;$AN81),"Preço acima do máximo",""),IF(AND($AD81="Sim",$L81=""),"GTIN ausente",""),IF(AND($L81&lt;&gt;"",NOT(IFERROR(AND(LEN($L81)=13,ISNUMBER(VALUE($L81))),FALSE))),"GTIN inválido",""),IF(AND($AF81="Sim",$M81=""),"Cor ausente",""),IF(AND($AG81="Sim",$N81=""),"Tamanho/modelo ausente",""),IF(AND($AH81="Sim",OR(NOT(ISNUMBER($O81)),$O81&lt;=0)),"Peso ausente ou inválido",""),IF(AND($AI81="Sim",OR(NOT(ISNUMBER($P81)),$P81&lt;=0,NOT(ISNUMBER($Q81)),$Q81&lt;=0,NOT(ISNUMBER($R81)),$R81&lt;=0)),"Dimensões ausentes ou inválidas",""),IF($V81&lt;$AJ81,"Mídias abaixo do mínimo","")))</f>
        <v/>
      </c>
      <c r="X81" s="28">
        <f>IF(OR($A81="",$B81=""),"",IF($C81&lt;&gt;"Sim","Não selecionado",IF($W81="","Pronto para publicar","Bloqueado")))</f>
        <v/>
      </c>
      <c r="Y81" s="21" t="n"/>
      <c r="Z81" s="27">
        <f>IF(OR($A81="",$B81=""),"",IF($C81&lt;&gt;"Sim","Fora do feed",IF($X81="Bloqueado","Bloqueado",IF($Y81="Publicar","Liberado para feed",IF($Y81="Manter rascunho","Mantido em rascunho","Aguardando decisão")))))</f>
        <v/>
      </c>
      <c r="AA81" s="27">
        <f>IF(OR($A81="",$B81=""),"",$A81&amp;"|"&amp;$B81)</f>
        <v/>
      </c>
      <c r="AB81" s="28">
        <f>IF($B81="","",IFERROR(INDEX('Regras por canal'!$B$5:$B$9,MATCH($B81,'Regras por canal'!$A$5:$A$9,0)),""))</f>
        <v/>
      </c>
      <c r="AC81" s="28">
        <f>IF($B81="","",IFERROR(INDEX('Regras por canal'!$C$5:$C$9,MATCH($B81,'Regras por canal'!$A$5:$A$9,0)),""))</f>
        <v/>
      </c>
      <c r="AD81" s="28">
        <f>IF($B81="","",IFERROR(INDEX('Regras por canal'!$D$5:$D$9,MATCH($B81,'Regras por canal'!$A$5:$A$9,0)),""))</f>
        <v/>
      </c>
      <c r="AE81" s="28">
        <f>IF($B81="","",IFERROR(INDEX('Regras por canal'!$E$5:$E$9,MATCH($B81,'Regras por canal'!$A$5:$A$9,0)),""))</f>
        <v/>
      </c>
      <c r="AF81" s="28">
        <f>IF($B81="","",IFERROR(INDEX('Regras por canal'!$F$5:$F$9,MATCH($B81,'Regras por canal'!$A$5:$A$9,0)),""))</f>
        <v/>
      </c>
      <c r="AG81" s="28">
        <f>IF($B81="","",IFERROR(INDEX('Regras por canal'!$G$5:$G$9,MATCH($B81,'Regras por canal'!$A$5:$A$9,0)),""))</f>
        <v/>
      </c>
      <c r="AH81" s="28">
        <f>IF($B81="","",IFERROR(INDEX('Regras por canal'!$H$5:$H$9,MATCH($B81,'Regras por canal'!$A$5:$A$9,0)),""))</f>
        <v/>
      </c>
      <c r="AI81" s="28">
        <f>IF($B81="","",IFERROR(INDEX('Regras por canal'!$I$5:$I$9,MATCH($B81,'Regras por canal'!$A$5:$A$9,0)),""))</f>
        <v/>
      </c>
      <c r="AJ81" s="28">
        <f>IF($B81="","",IFERROR(INDEX('Regras por canal'!$J$5:$J$9,MATCH($B81,'Regras por canal'!$A$5:$A$9,0)),""))</f>
        <v/>
      </c>
      <c r="AK81" s="28">
        <f>IF($B81="","",IFERROR(INDEX('Regras por canal'!$K$5:$K$9,MATCH($B81,'Regras por canal'!$A$5:$A$9,0)),""))</f>
        <v/>
      </c>
      <c r="AL81" s="28">
        <f>IF($B81="","",IFERROR(INDEX('Regras por canal'!$L$5:$L$9,MATCH($B81,'Regras por canal'!$A$5:$A$9,0)),""))</f>
        <v/>
      </c>
      <c r="AM81" s="28">
        <f>IF($B81="","",IFERROR(INDEX('Regras por canal'!$M$5:$M$9,MATCH($B81,'Regras por canal'!$A$5:$A$9,0)),""))</f>
        <v/>
      </c>
      <c r="AN81" s="28">
        <f>IF($B81="","",IFERROR(INDEX('Regras por canal'!$N$5:$N$9,MATCH($B81,'Regras por canal'!$A$5:$A$9,0)),""))</f>
        <v/>
      </c>
      <c r="AO81" s="28">
        <f>IF($A81="","",IFERROR(INDEX('Catálogo fonte'!$Q$5:$Q$104,MATCH($A81,'Catálogo fonte'!$A$5:$A$104,0)),""))</f>
        <v/>
      </c>
      <c r="AP81" s="28">
        <f>IF($B81="","",IFERROR(INDEX('Regras por canal'!$Q$5:$Q$9,MATCH($B81,'Regras por canal'!$A$5:$A$9,0)),""))</f>
        <v/>
      </c>
    </row>
    <row r="82" ht="24" customHeight="1">
      <c r="A82" s="28">
        <f>IF(OR(INDEX('Catálogo fonte'!$A$5:$A$104,INT((ROW()-5)/5)+1)="",INDEX('Regras por canal'!$A$5:$A$9,MOD(ROW()-5,5)+1)=""),"",INDEX('Catálogo fonte'!$A$5:$A$104,INT((ROW()-5)/5)+1))</f>
        <v/>
      </c>
      <c r="B82" s="27">
        <f>IF($A82="","",INDEX('Regras por canal'!$A$5:$A$9,MOD(ROW()-5,5)+1))</f>
        <v/>
      </c>
      <c r="C82" s="21" t="n"/>
      <c r="D82" s="32" t="n"/>
      <c r="E82" s="32" t="n"/>
      <c r="F82" s="53" t="n"/>
      <c r="G82" s="27">
        <f>IF(OR($A82="",$B82=""),"",IF($D82&lt;&gt;"",$D82,IFERROR(INDEX('Catálogo fonte'!$B$5:$B$104,MATCH($A82,'Catálogo fonte'!$A$5:$A$104,0)),"")))</f>
        <v/>
      </c>
      <c r="H82" s="27">
        <f>IF(OR($A82="",$B82=""),"",IF($E82&lt;&gt;"",$E82,IFERROR(INDEX('Catálogo fonte'!$C$5:$C$104,MATCH($A82,'Catálogo fonte'!$A$5:$A$104,0)),"")))</f>
        <v/>
      </c>
      <c r="I82" s="27">
        <f>IF(OR($A82="",$B82=""),"",IFERROR(INDEX('Catálogo fonte'!$E$5:$E$104,MATCH($A82,'Catálogo fonte'!$A$5:$A$104,0)),""))</f>
        <v/>
      </c>
      <c r="J82" s="28">
        <f>IF(OR($A82="",$B82=""),"",IFERROR(INDEX('Catálogo fonte'!$D$5:$D$104,MATCH($A82,'Catálogo fonte'!$A$5:$A$104,0)),""))</f>
        <v/>
      </c>
      <c r="K82" s="54">
        <f>IF(OR($A82="",$B82=""),"",IF($F82&lt;&gt;"",$F82,IFERROR(INDEX('Catálogo fonte'!$F$5:$F$104,MATCH($A82,'Catálogo fonte'!$A$5:$A$104,0)),"")))</f>
        <v/>
      </c>
      <c r="L82" s="35">
        <f>IF(OR($A82="",$B82=""),"",IFERROR(INDEX('Catálogo fonte'!$G$5:$G$104,MATCH($A82,'Catálogo fonte'!$A$5:$A$104,0)),""))</f>
        <v/>
      </c>
      <c r="M82" s="28">
        <f>IF(OR($A82="",$B82=""),"",IFERROR(INDEX('Catálogo fonte'!$H$5:$H$104,MATCH($A82,'Catálogo fonte'!$A$5:$A$104,0)),""))</f>
        <v/>
      </c>
      <c r="N82" s="28">
        <f>IF(OR($A82="",$B82=""),"",IFERROR(INDEX('Catálogo fonte'!$I$5:$I$104,MATCH($A82,'Catálogo fonte'!$A$5:$A$104,0)),""))</f>
        <v/>
      </c>
      <c r="O82" s="55">
        <f>IF(OR($A82="",$B82=""),"",IFERROR(INDEX('Catálogo fonte'!$J$5:$J$104,MATCH($A82,'Catálogo fonte'!$A$5:$A$104,0)),""))</f>
        <v/>
      </c>
      <c r="P82" s="56">
        <f>IF(OR($A82="",$B82=""),"",IFERROR(INDEX('Catálogo fonte'!$K$5:$K$104,MATCH($A82,'Catálogo fonte'!$A$5:$A$104,0)),""))</f>
        <v/>
      </c>
      <c r="Q82" s="56">
        <f>IF(OR($A82="",$B82=""),"",IFERROR(INDEX('Catálogo fonte'!$L$5:$L$104,MATCH($A82,'Catálogo fonte'!$A$5:$A$104,0)),""))</f>
        <v/>
      </c>
      <c r="R82" s="56">
        <f>IF(OR($A82="",$B82=""),"",IFERROR(INDEX('Catálogo fonte'!$M$5:$M$104,MATCH($A82,'Catálogo fonte'!$A$5:$A$104,0)),""))</f>
        <v/>
      </c>
      <c r="S82" s="28">
        <f>IF(OR($A82="",$B82=""),"",IFERROR(INDEX('Catálogo fonte'!$N$5:$N$104,MATCH($A82,'Catálogo fonte'!$A$5:$A$104,0)),""))</f>
        <v/>
      </c>
      <c r="T82" s="28">
        <f>IF(OR($A82="",$B82=""),"",IFERROR(INDEX('Catálogo fonte'!$O$5:$O$104,MATCH($A82,'Catálogo fonte'!$A$5:$A$104,0)),""))</f>
        <v/>
      </c>
      <c r="U82" s="28">
        <f>IF(OR($A82="",$B82=""),"",IFERROR(INDEX('Catálogo fonte'!$P$5:$P$104,MATCH($A82,'Catálogo fonte'!$A$5:$A$104,0)),""))</f>
        <v/>
      </c>
      <c r="V82" s="28">
        <f>IF(OR($A82="",$B82=""),"",--($S82&lt;&gt;"")+--($T82&lt;&gt;"")+--($U82&lt;&gt;""))</f>
        <v/>
      </c>
      <c r="W82" s="27">
        <f>IF(OR($A82="",$B82="",$C82&lt;&gt;"Sim"),"",_xlfn.TEXTJOIN(" | ",TRUE,IF($AP82&lt;&gt;"Regra válida","Regra do canal inválida",""),IF(COUNTIF('Catálogo fonte'!$A$5:$A$104,$A82)&gt;1,"SKU duplicado",""),IF($AO82&lt;&gt;"Sim","Produto inativo",""),IF($AB82&lt;&gt;"Sim","Canal inativo",""),IF($G82="","Título ausente",""),IF(AND($G82&lt;&gt;"",$AL82&lt;&gt;"",LEN($G82)&gt;$AL82),"Título excede o limite",""),IF(AND($AC82="Sim",$H82=""),"Categoria ausente",""),IF(AND($AK82&gt;0,LEN($I82)&lt;$AK82),"Descrição abaixo do mínimo",""),IF(AND($AE82="Sim",$J82=""),"Marca ausente",""),IF(OR($K82="",NOT(ISNUMBER($K82)),$K82&lt;=0),"Preço inválido",""),IF(AND(ISNUMBER($K82),$AM82&lt;&gt;"",$K82&lt;$AM82),"Preço abaixo do mínimo",""),IF(AND(ISNUMBER($K82),$AN82&lt;&gt;"",$K82&gt;$AN82),"Preço acima do máximo",""),IF(AND($AD82="Sim",$L82=""),"GTIN ausente",""),IF(AND($L82&lt;&gt;"",NOT(IFERROR(AND(LEN($L82)=13,ISNUMBER(VALUE($L82))),FALSE))),"GTIN inválido",""),IF(AND($AF82="Sim",$M82=""),"Cor ausente",""),IF(AND($AG82="Sim",$N82=""),"Tamanho/modelo ausente",""),IF(AND($AH82="Sim",OR(NOT(ISNUMBER($O82)),$O82&lt;=0)),"Peso ausente ou inválido",""),IF(AND($AI82="Sim",OR(NOT(ISNUMBER($P82)),$P82&lt;=0,NOT(ISNUMBER($Q82)),$Q82&lt;=0,NOT(ISNUMBER($R82)),$R82&lt;=0)),"Dimensões ausentes ou inválidas",""),IF($V82&lt;$AJ82,"Mídias abaixo do mínimo","")))</f>
        <v/>
      </c>
      <c r="X82" s="28">
        <f>IF(OR($A82="",$B82=""),"",IF($C82&lt;&gt;"Sim","Não selecionado",IF($W82="","Pronto para publicar","Bloqueado")))</f>
        <v/>
      </c>
      <c r="Y82" s="21" t="n"/>
      <c r="Z82" s="27">
        <f>IF(OR($A82="",$B82=""),"",IF($C82&lt;&gt;"Sim","Fora do feed",IF($X82="Bloqueado","Bloqueado",IF($Y82="Publicar","Liberado para feed",IF($Y82="Manter rascunho","Mantido em rascunho","Aguardando decisão")))))</f>
        <v/>
      </c>
      <c r="AA82" s="27">
        <f>IF(OR($A82="",$B82=""),"",$A82&amp;"|"&amp;$B82)</f>
        <v/>
      </c>
      <c r="AB82" s="28">
        <f>IF($B82="","",IFERROR(INDEX('Regras por canal'!$B$5:$B$9,MATCH($B82,'Regras por canal'!$A$5:$A$9,0)),""))</f>
        <v/>
      </c>
      <c r="AC82" s="28">
        <f>IF($B82="","",IFERROR(INDEX('Regras por canal'!$C$5:$C$9,MATCH($B82,'Regras por canal'!$A$5:$A$9,0)),""))</f>
        <v/>
      </c>
      <c r="AD82" s="28">
        <f>IF($B82="","",IFERROR(INDEX('Regras por canal'!$D$5:$D$9,MATCH($B82,'Regras por canal'!$A$5:$A$9,0)),""))</f>
        <v/>
      </c>
      <c r="AE82" s="28">
        <f>IF($B82="","",IFERROR(INDEX('Regras por canal'!$E$5:$E$9,MATCH($B82,'Regras por canal'!$A$5:$A$9,0)),""))</f>
        <v/>
      </c>
      <c r="AF82" s="28">
        <f>IF($B82="","",IFERROR(INDEX('Regras por canal'!$F$5:$F$9,MATCH($B82,'Regras por canal'!$A$5:$A$9,0)),""))</f>
        <v/>
      </c>
      <c r="AG82" s="28">
        <f>IF($B82="","",IFERROR(INDEX('Regras por canal'!$G$5:$G$9,MATCH($B82,'Regras por canal'!$A$5:$A$9,0)),""))</f>
        <v/>
      </c>
      <c r="AH82" s="28">
        <f>IF($B82="","",IFERROR(INDEX('Regras por canal'!$H$5:$H$9,MATCH($B82,'Regras por canal'!$A$5:$A$9,0)),""))</f>
        <v/>
      </c>
      <c r="AI82" s="28">
        <f>IF($B82="","",IFERROR(INDEX('Regras por canal'!$I$5:$I$9,MATCH($B82,'Regras por canal'!$A$5:$A$9,0)),""))</f>
        <v/>
      </c>
      <c r="AJ82" s="28">
        <f>IF($B82="","",IFERROR(INDEX('Regras por canal'!$J$5:$J$9,MATCH($B82,'Regras por canal'!$A$5:$A$9,0)),""))</f>
        <v/>
      </c>
      <c r="AK82" s="28">
        <f>IF($B82="","",IFERROR(INDEX('Regras por canal'!$K$5:$K$9,MATCH($B82,'Regras por canal'!$A$5:$A$9,0)),""))</f>
        <v/>
      </c>
      <c r="AL82" s="28">
        <f>IF($B82="","",IFERROR(INDEX('Regras por canal'!$L$5:$L$9,MATCH($B82,'Regras por canal'!$A$5:$A$9,0)),""))</f>
        <v/>
      </c>
      <c r="AM82" s="28">
        <f>IF($B82="","",IFERROR(INDEX('Regras por canal'!$M$5:$M$9,MATCH($B82,'Regras por canal'!$A$5:$A$9,0)),""))</f>
        <v/>
      </c>
      <c r="AN82" s="28">
        <f>IF($B82="","",IFERROR(INDEX('Regras por canal'!$N$5:$N$9,MATCH($B82,'Regras por canal'!$A$5:$A$9,0)),""))</f>
        <v/>
      </c>
      <c r="AO82" s="28">
        <f>IF($A82="","",IFERROR(INDEX('Catálogo fonte'!$Q$5:$Q$104,MATCH($A82,'Catálogo fonte'!$A$5:$A$104,0)),""))</f>
        <v/>
      </c>
      <c r="AP82" s="28">
        <f>IF($B82="","",IFERROR(INDEX('Regras por canal'!$Q$5:$Q$9,MATCH($B82,'Regras por canal'!$A$5:$A$9,0)),""))</f>
        <v/>
      </c>
    </row>
    <row r="83" ht="24" customHeight="1">
      <c r="A83" s="28">
        <f>IF(OR(INDEX('Catálogo fonte'!$A$5:$A$104,INT((ROW()-5)/5)+1)="",INDEX('Regras por canal'!$A$5:$A$9,MOD(ROW()-5,5)+1)=""),"",INDEX('Catálogo fonte'!$A$5:$A$104,INT((ROW()-5)/5)+1))</f>
        <v/>
      </c>
      <c r="B83" s="27">
        <f>IF($A83="","",INDEX('Regras por canal'!$A$5:$A$9,MOD(ROW()-5,5)+1))</f>
        <v/>
      </c>
      <c r="C83" s="21" t="n"/>
      <c r="D83" s="32" t="n"/>
      <c r="E83" s="32" t="n"/>
      <c r="F83" s="53" t="n"/>
      <c r="G83" s="27">
        <f>IF(OR($A83="",$B83=""),"",IF($D83&lt;&gt;"",$D83,IFERROR(INDEX('Catálogo fonte'!$B$5:$B$104,MATCH($A83,'Catálogo fonte'!$A$5:$A$104,0)),"")))</f>
        <v/>
      </c>
      <c r="H83" s="27">
        <f>IF(OR($A83="",$B83=""),"",IF($E83&lt;&gt;"",$E83,IFERROR(INDEX('Catálogo fonte'!$C$5:$C$104,MATCH($A83,'Catálogo fonte'!$A$5:$A$104,0)),"")))</f>
        <v/>
      </c>
      <c r="I83" s="27">
        <f>IF(OR($A83="",$B83=""),"",IFERROR(INDEX('Catálogo fonte'!$E$5:$E$104,MATCH($A83,'Catálogo fonte'!$A$5:$A$104,0)),""))</f>
        <v/>
      </c>
      <c r="J83" s="28">
        <f>IF(OR($A83="",$B83=""),"",IFERROR(INDEX('Catálogo fonte'!$D$5:$D$104,MATCH($A83,'Catálogo fonte'!$A$5:$A$104,0)),""))</f>
        <v/>
      </c>
      <c r="K83" s="54">
        <f>IF(OR($A83="",$B83=""),"",IF($F83&lt;&gt;"",$F83,IFERROR(INDEX('Catálogo fonte'!$F$5:$F$104,MATCH($A83,'Catálogo fonte'!$A$5:$A$104,0)),"")))</f>
        <v/>
      </c>
      <c r="L83" s="35">
        <f>IF(OR($A83="",$B83=""),"",IFERROR(INDEX('Catálogo fonte'!$G$5:$G$104,MATCH($A83,'Catálogo fonte'!$A$5:$A$104,0)),""))</f>
        <v/>
      </c>
      <c r="M83" s="28">
        <f>IF(OR($A83="",$B83=""),"",IFERROR(INDEX('Catálogo fonte'!$H$5:$H$104,MATCH($A83,'Catálogo fonte'!$A$5:$A$104,0)),""))</f>
        <v/>
      </c>
      <c r="N83" s="28">
        <f>IF(OR($A83="",$B83=""),"",IFERROR(INDEX('Catálogo fonte'!$I$5:$I$104,MATCH($A83,'Catálogo fonte'!$A$5:$A$104,0)),""))</f>
        <v/>
      </c>
      <c r="O83" s="55">
        <f>IF(OR($A83="",$B83=""),"",IFERROR(INDEX('Catálogo fonte'!$J$5:$J$104,MATCH($A83,'Catálogo fonte'!$A$5:$A$104,0)),""))</f>
        <v/>
      </c>
      <c r="P83" s="56">
        <f>IF(OR($A83="",$B83=""),"",IFERROR(INDEX('Catálogo fonte'!$K$5:$K$104,MATCH($A83,'Catálogo fonte'!$A$5:$A$104,0)),""))</f>
        <v/>
      </c>
      <c r="Q83" s="56">
        <f>IF(OR($A83="",$B83=""),"",IFERROR(INDEX('Catálogo fonte'!$L$5:$L$104,MATCH($A83,'Catálogo fonte'!$A$5:$A$104,0)),""))</f>
        <v/>
      </c>
      <c r="R83" s="56">
        <f>IF(OR($A83="",$B83=""),"",IFERROR(INDEX('Catálogo fonte'!$M$5:$M$104,MATCH($A83,'Catálogo fonte'!$A$5:$A$104,0)),""))</f>
        <v/>
      </c>
      <c r="S83" s="28">
        <f>IF(OR($A83="",$B83=""),"",IFERROR(INDEX('Catálogo fonte'!$N$5:$N$104,MATCH($A83,'Catálogo fonte'!$A$5:$A$104,0)),""))</f>
        <v/>
      </c>
      <c r="T83" s="28">
        <f>IF(OR($A83="",$B83=""),"",IFERROR(INDEX('Catálogo fonte'!$O$5:$O$104,MATCH($A83,'Catálogo fonte'!$A$5:$A$104,0)),""))</f>
        <v/>
      </c>
      <c r="U83" s="28">
        <f>IF(OR($A83="",$B83=""),"",IFERROR(INDEX('Catálogo fonte'!$P$5:$P$104,MATCH($A83,'Catálogo fonte'!$A$5:$A$104,0)),""))</f>
        <v/>
      </c>
      <c r="V83" s="28">
        <f>IF(OR($A83="",$B83=""),"",--($S83&lt;&gt;"")+--($T83&lt;&gt;"")+--($U83&lt;&gt;""))</f>
        <v/>
      </c>
      <c r="W83" s="27">
        <f>IF(OR($A83="",$B83="",$C83&lt;&gt;"Sim"),"",_xlfn.TEXTJOIN(" | ",TRUE,IF($AP83&lt;&gt;"Regra válida","Regra do canal inválida",""),IF(COUNTIF('Catálogo fonte'!$A$5:$A$104,$A83)&gt;1,"SKU duplicado",""),IF($AO83&lt;&gt;"Sim","Produto inativo",""),IF($AB83&lt;&gt;"Sim","Canal inativo",""),IF($G83="","Título ausente",""),IF(AND($G83&lt;&gt;"",$AL83&lt;&gt;"",LEN($G83)&gt;$AL83),"Título excede o limite",""),IF(AND($AC83="Sim",$H83=""),"Categoria ausente",""),IF(AND($AK83&gt;0,LEN($I83)&lt;$AK83),"Descrição abaixo do mínimo",""),IF(AND($AE83="Sim",$J83=""),"Marca ausente",""),IF(OR($K83="",NOT(ISNUMBER($K83)),$K83&lt;=0),"Preço inválido",""),IF(AND(ISNUMBER($K83),$AM83&lt;&gt;"",$K83&lt;$AM83),"Preço abaixo do mínimo",""),IF(AND(ISNUMBER($K83),$AN83&lt;&gt;"",$K83&gt;$AN83),"Preço acima do máximo",""),IF(AND($AD83="Sim",$L83=""),"GTIN ausente",""),IF(AND($L83&lt;&gt;"",NOT(IFERROR(AND(LEN($L83)=13,ISNUMBER(VALUE($L83))),FALSE))),"GTIN inválido",""),IF(AND($AF83="Sim",$M83=""),"Cor ausente",""),IF(AND($AG83="Sim",$N83=""),"Tamanho/modelo ausente",""),IF(AND($AH83="Sim",OR(NOT(ISNUMBER($O83)),$O83&lt;=0)),"Peso ausente ou inválido",""),IF(AND($AI83="Sim",OR(NOT(ISNUMBER($P83)),$P83&lt;=0,NOT(ISNUMBER($Q83)),$Q83&lt;=0,NOT(ISNUMBER($R83)),$R83&lt;=0)),"Dimensões ausentes ou inválidas",""),IF($V83&lt;$AJ83,"Mídias abaixo do mínimo","")))</f>
        <v/>
      </c>
      <c r="X83" s="28">
        <f>IF(OR($A83="",$B83=""),"",IF($C83&lt;&gt;"Sim","Não selecionado",IF($W83="","Pronto para publicar","Bloqueado")))</f>
        <v/>
      </c>
      <c r="Y83" s="21" t="n"/>
      <c r="Z83" s="27">
        <f>IF(OR($A83="",$B83=""),"",IF($C83&lt;&gt;"Sim","Fora do feed",IF($X83="Bloqueado","Bloqueado",IF($Y83="Publicar","Liberado para feed",IF($Y83="Manter rascunho","Mantido em rascunho","Aguardando decisão")))))</f>
        <v/>
      </c>
      <c r="AA83" s="27">
        <f>IF(OR($A83="",$B83=""),"",$A83&amp;"|"&amp;$B83)</f>
        <v/>
      </c>
      <c r="AB83" s="28">
        <f>IF($B83="","",IFERROR(INDEX('Regras por canal'!$B$5:$B$9,MATCH($B83,'Regras por canal'!$A$5:$A$9,0)),""))</f>
        <v/>
      </c>
      <c r="AC83" s="28">
        <f>IF($B83="","",IFERROR(INDEX('Regras por canal'!$C$5:$C$9,MATCH($B83,'Regras por canal'!$A$5:$A$9,0)),""))</f>
        <v/>
      </c>
      <c r="AD83" s="28">
        <f>IF($B83="","",IFERROR(INDEX('Regras por canal'!$D$5:$D$9,MATCH($B83,'Regras por canal'!$A$5:$A$9,0)),""))</f>
        <v/>
      </c>
      <c r="AE83" s="28">
        <f>IF($B83="","",IFERROR(INDEX('Regras por canal'!$E$5:$E$9,MATCH($B83,'Regras por canal'!$A$5:$A$9,0)),""))</f>
        <v/>
      </c>
      <c r="AF83" s="28">
        <f>IF($B83="","",IFERROR(INDEX('Regras por canal'!$F$5:$F$9,MATCH($B83,'Regras por canal'!$A$5:$A$9,0)),""))</f>
        <v/>
      </c>
      <c r="AG83" s="28">
        <f>IF($B83="","",IFERROR(INDEX('Regras por canal'!$G$5:$G$9,MATCH($B83,'Regras por canal'!$A$5:$A$9,0)),""))</f>
        <v/>
      </c>
      <c r="AH83" s="28">
        <f>IF($B83="","",IFERROR(INDEX('Regras por canal'!$H$5:$H$9,MATCH($B83,'Regras por canal'!$A$5:$A$9,0)),""))</f>
        <v/>
      </c>
      <c r="AI83" s="28">
        <f>IF($B83="","",IFERROR(INDEX('Regras por canal'!$I$5:$I$9,MATCH($B83,'Regras por canal'!$A$5:$A$9,0)),""))</f>
        <v/>
      </c>
      <c r="AJ83" s="28">
        <f>IF($B83="","",IFERROR(INDEX('Regras por canal'!$J$5:$J$9,MATCH($B83,'Regras por canal'!$A$5:$A$9,0)),""))</f>
        <v/>
      </c>
      <c r="AK83" s="28">
        <f>IF($B83="","",IFERROR(INDEX('Regras por canal'!$K$5:$K$9,MATCH($B83,'Regras por canal'!$A$5:$A$9,0)),""))</f>
        <v/>
      </c>
      <c r="AL83" s="28">
        <f>IF($B83="","",IFERROR(INDEX('Regras por canal'!$L$5:$L$9,MATCH($B83,'Regras por canal'!$A$5:$A$9,0)),""))</f>
        <v/>
      </c>
      <c r="AM83" s="28">
        <f>IF($B83="","",IFERROR(INDEX('Regras por canal'!$M$5:$M$9,MATCH($B83,'Regras por canal'!$A$5:$A$9,0)),""))</f>
        <v/>
      </c>
      <c r="AN83" s="28">
        <f>IF($B83="","",IFERROR(INDEX('Regras por canal'!$N$5:$N$9,MATCH($B83,'Regras por canal'!$A$5:$A$9,0)),""))</f>
        <v/>
      </c>
      <c r="AO83" s="28">
        <f>IF($A83="","",IFERROR(INDEX('Catálogo fonte'!$Q$5:$Q$104,MATCH($A83,'Catálogo fonte'!$A$5:$A$104,0)),""))</f>
        <v/>
      </c>
      <c r="AP83" s="28">
        <f>IF($B83="","",IFERROR(INDEX('Regras por canal'!$Q$5:$Q$9,MATCH($B83,'Regras por canal'!$A$5:$A$9,0)),""))</f>
        <v/>
      </c>
    </row>
    <row r="84" ht="24" customHeight="1">
      <c r="A84" s="28">
        <f>IF(OR(INDEX('Catálogo fonte'!$A$5:$A$104,INT((ROW()-5)/5)+1)="",INDEX('Regras por canal'!$A$5:$A$9,MOD(ROW()-5,5)+1)=""),"",INDEX('Catálogo fonte'!$A$5:$A$104,INT((ROW()-5)/5)+1))</f>
        <v/>
      </c>
      <c r="B84" s="27">
        <f>IF($A84="","",INDEX('Regras por canal'!$A$5:$A$9,MOD(ROW()-5,5)+1))</f>
        <v/>
      </c>
      <c r="C84" s="21" t="n"/>
      <c r="D84" s="32" t="n"/>
      <c r="E84" s="32" t="n"/>
      <c r="F84" s="53" t="n"/>
      <c r="G84" s="27">
        <f>IF(OR($A84="",$B84=""),"",IF($D84&lt;&gt;"",$D84,IFERROR(INDEX('Catálogo fonte'!$B$5:$B$104,MATCH($A84,'Catálogo fonte'!$A$5:$A$104,0)),"")))</f>
        <v/>
      </c>
      <c r="H84" s="27">
        <f>IF(OR($A84="",$B84=""),"",IF($E84&lt;&gt;"",$E84,IFERROR(INDEX('Catálogo fonte'!$C$5:$C$104,MATCH($A84,'Catálogo fonte'!$A$5:$A$104,0)),"")))</f>
        <v/>
      </c>
      <c r="I84" s="27">
        <f>IF(OR($A84="",$B84=""),"",IFERROR(INDEX('Catálogo fonte'!$E$5:$E$104,MATCH($A84,'Catálogo fonte'!$A$5:$A$104,0)),""))</f>
        <v/>
      </c>
      <c r="J84" s="28">
        <f>IF(OR($A84="",$B84=""),"",IFERROR(INDEX('Catálogo fonte'!$D$5:$D$104,MATCH($A84,'Catálogo fonte'!$A$5:$A$104,0)),""))</f>
        <v/>
      </c>
      <c r="K84" s="54">
        <f>IF(OR($A84="",$B84=""),"",IF($F84&lt;&gt;"",$F84,IFERROR(INDEX('Catálogo fonte'!$F$5:$F$104,MATCH($A84,'Catálogo fonte'!$A$5:$A$104,0)),"")))</f>
        <v/>
      </c>
      <c r="L84" s="35">
        <f>IF(OR($A84="",$B84=""),"",IFERROR(INDEX('Catálogo fonte'!$G$5:$G$104,MATCH($A84,'Catálogo fonte'!$A$5:$A$104,0)),""))</f>
        <v/>
      </c>
      <c r="M84" s="28">
        <f>IF(OR($A84="",$B84=""),"",IFERROR(INDEX('Catálogo fonte'!$H$5:$H$104,MATCH($A84,'Catálogo fonte'!$A$5:$A$104,0)),""))</f>
        <v/>
      </c>
      <c r="N84" s="28">
        <f>IF(OR($A84="",$B84=""),"",IFERROR(INDEX('Catálogo fonte'!$I$5:$I$104,MATCH($A84,'Catálogo fonte'!$A$5:$A$104,0)),""))</f>
        <v/>
      </c>
      <c r="O84" s="55">
        <f>IF(OR($A84="",$B84=""),"",IFERROR(INDEX('Catálogo fonte'!$J$5:$J$104,MATCH($A84,'Catálogo fonte'!$A$5:$A$104,0)),""))</f>
        <v/>
      </c>
      <c r="P84" s="56">
        <f>IF(OR($A84="",$B84=""),"",IFERROR(INDEX('Catálogo fonte'!$K$5:$K$104,MATCH($A84,'Catálogo fonte'!$A$5:$A$104,0)),""))</f>
        <v/>
      </c>
      <c r="Q84" s="56">
        <f>IF(OR($A84="",$B84=""),"",IFERROR(INDEX('Catálogo fonte'!$L$5:$L$104,MATCH($A84,'Catálogo fonte'!$A$5:$A$104,0)),""))</f>
        <v/>
      </c>
      <c r="R84" s="56">
        <f>IF(OR($A84="",$B84=""),"",IFERROR(INDEX('Catálogo fonte'!$M$5:$M$104,MATCH($A84,'Catálogo fonte'!$A$5:$A$104,0)),""))</f>
        <v/>
      </c>
      <c r="S84" s="28">
        <f>IF(OR($A84="",$B84=""),"",IFERROR(INDEX('Catálogo fonte'!$N$5:$N$104,MATCH($A84,'Catálogo fonte'!$A$5:$A$104,0)),""))</f>
        <v/>
      </c>
      <c r="T84" s="28">
        <f>IF(OR($A84="",$B84=""),"",IFERROR(INDEX('Catálogo fonte'!$O$5:$O$104,MATCH($A84,'Catálogo fonte'!$A$5:$A$104,0)),""))</f>
        <v/>
      </c>
      <c r="U84" s="28">
        <f>IF(OR($A84="",$B84=""),"",IFERROR(INDEX('Catálogo fonte'!$P$5:$P$104,MATCH($A84,'Catálogo fonte'!$A$5:$A$104,0)),""))</f>
        <v/>
      </c>
      <c r="V84" s="28">
        <f>IF(OR($A84="",$B84=""),"",--($S84&lt;&gt;"")+--($T84&lt;&gt;"")+--($U84&lt;&gt;""))</f>
        <v/>
      </c>
      <c r="W84" s="27">
        <f>IF(OR($A84="",$B84="",$C84&lt;&gt;"Sim"),"",_xlfn.TEXTJOIN(" | ",TRUE,IF($AP84&lt;&gt;"Regra válida","Regra do canal inválida",""),IF(COUNTIF('Catálogo fonte'!$A$5:$A$104,$A84)&gt;1,"SKU duplicado",""),IF($AO84&lt;&gt;"Sim","Produto inativo",""),IF($AB84&lt;&gt;"Sim","Canal inativo",""),IF($G84="","Título ausente",""),IF(AND($G84&lt;&gt;"",$AL84&lt;&gt;"",LEN($G84)&gt;$AL84),"Título excede o limite",""),IF(AND($AC84="Sim",$H84=""),"Categoria ausente",""),IF(AND($AK84&gt;0,LEN($I84)&lt;$AK84),"Descrição abaixo do mínimo",""),IF(AND($AE84="Sim",$J84=""),"Marca ausente",""),IF(OR($K84="",NOT(ISNUMBER($K84)),$K84&lt;=0),"Preço inválido",""),IF(AND(ISNUMBER($K84),$AM84&lt;&gt;"",$K84&lt;$AM84),"Preço abaixo do mínimo",""),IF(AND(ISNUMBER($K84),$AN84&lt;&gt;"",$K84&gt;$AN84),"Preço acima do máximo",""),IF(AND($AD84="Sim",$L84=""),"GTIN ausente",""),IF(AND($L84&lt;&gt;"",NOT(IFERROR(AND(LEN($L84)=13,ISNUMBER(VALUE($L84))),FALSE))),"GTIN inválido",""),IF(AND($AF84="Sim",$M84=""),"Cor ausente",""),IF(AND($AG84="Sim",$N84=""),"Tamanho/modelo ausente",""),IF(AND($AH84="Sim",OR(NOT(ISNUMBER($O84)),$O84&lt;=0)),"Peso ausente ou inválido",""),IF(AND($AI84="Sim",OR(NOT(ISNUMBER($P84)),$P84&lt;=0,NOT(ISNUMBER($Q84)),$Q84&lt;=0,NOT(ISNUMBER($R84)),$R84&lt;=0)),"Dimensões ausentes ou inválidas",""),IF($V84&lt;$AJ84,"Mídias abaixo do mínimo","")))</f>
        <v/>
      </c>
      <c r="X84" s="28">
        <f>IF(OR($A84="",$B84=""),"",IF($C84&lt;&gt;"Sim","Não selecionado",IF($W84="","Pronto para publicar","Bloqueado")))</f>
        <v/>
      </c>
      <c r="Y84" s="21" t="n"/>
      <c r="Z84" s="27">
        <f>IF(OR($A84="",$B84=""),"",IF($C84&lt;&gt;"Sim","Fora do feed",IF($X84="Bloqueado","Bloqueado",IF($Y84="Publicar","Liberado para feed",IF($Y84="Manter rascunho","Mantido em rascunho","Aguardando decisão")))))</f>
        <v/>
      </c>
      <c r="AA84" s="27">
        <f>IF(OR($A84="",$B84=""),"",$A84&amp;"|"&amp;$B84)</f>
        <v/>
      </c>
      <c r="AB84" s="28">
        <f>IF($B84="","",IFERROR(INDEX('Regras por canal'!$B$5:$B$9,MATCH($B84,'Regras por canal'!$A$5:$A$9,0)),""))</f>
        <v/>
      </c>
      <c r="AC84" s="28">
        <f>IF($B84="","",IFERROR(INDEX('Regras por canal'!$C$5:$C$9,MATCH($B84,'Regras por canal'!$A$5:$A$9,0)),""))</f>
        <v/>
      </c>
      <c r="AD84" s="28">
        <f>IF($B84="","",IFERROR(INDEX('Regras por canal'!$D$5:$D$9,MATCH($B84,'Regras por canal'!$A$5:$A$9,0)),""))</f>
        <v/>
      </c>
      <c r="AE84" s="28">
        <f>IF($B84="","",IFERROR(INDEX('Regras por canal'!$E$5:$E$9,MATCH($B84,'Regras por canal'!$A$5:$A$9,0)),""))</f>
        <v/>
      </c>
      <c r="AF84" s="28">
        <f>IF($B84="","",IFERROR(INDEX('Regras por canal'!$F$5:$F$9,MATCH($B84,'Regras por canal'!$A$5:$A$9,0)),""))</f>
        <v/>
      </c>
      <c r="AG84" s="28">
        <f>IF($B84="","",IFERROR(INDEX('Regras por canal'!$G$5:$G$9,MATCH($B84,'Regras por canal'!$A$5:$A$9,0)),""))</f>
        <v/>
      </c>
      <c r="AH84" s="28">
        <f>IF($B84="","",IFERROR(INDEX('Regras por canal'!$H$5:$H$9,MATCH($B84,'Regras por canal'!$A$5:$A$9,0)),""))</f>
        <v/>
      </c>
      <c r="AI84" s="28">
        <f>IF($B84="","",IFERROR(INDEX('Regras por canal'!$I$5:$I$9,MATCH($B84,'Regras por canal'!$A$5:$A$9,0)),""))</f>
        <v/>
      </c>
      <c r="AJ84" s="28">
        <f>IF($B84="","",IFERROR(INDEX('Regras por canal'!$J$5:$J$9,MATCH($B84,'Regras por canal'!$A$5:$A$9,0)),""))</f>
        <v/>
      </c>
      <c r="AK84" s="28">
        <f>IF($B84="","",IFERROR(INDEX('Regras por canal'!$K$5:$K$9,MATCH($B84,'Regras por canal'!$A$5:$A$9,0)),""))</f>
        <v/>
      </c>
      <c r="AL84" s="28">
        <f>IF($B84="","",IFERROR(INDEX('Regras por canal'!$L$5:$L$9,MATCH($B84,'Regras por canal'!$A$5:$A$9,0)),""))</f>
        <v/>
      </c>
      <c r="AM84" s="28">
        <f>IF($B84="","",IFERROR(INDEX('Regras por canal'!$M$5:$M$9,MATCH($B84,'Regras por canal'!$A$5:$A$9,0)),""))</f>
        <v/>
      </c>
      <c r="AN84" s="28">
        <f>IF($B84="","",IFERROR(INDEX('Regras por canal'!$N$5:$N$9,MATCH($B84,'Regras por canal'!$A$5:$A$9,0)),""))</f>
        <v/>
      </c>
      <c r="AO84" s="28">
        <f>IF($A84="","",IFERROR(INDEX('Catálogo fonte'!$Q$5:$Q$104,MATCH($A84,'Catálogo fonte'!$A$5:$A$104,0)),""))</f>
        <v/>
      </c>
      <c r="AP84" s="28">
        <f>IF($B84="","",IFERROR(INDEX('Regras por canal'!$Q$5:$Q$9,MATCH($B84,'Regras por canal'!$A$5:$A$9,0)),""))</f>
        <v/>
      </c>
    </row>
    <row r="85" ht="24" customHeight="1">
      <c r="A85" s="28">
        <f>IF(OR(INDEX('Catálogo fonte'!$A$5:$A$104,INT((ROW()-5)/5)+1)="",INDEX('Regras por canal'!$A$5:$A$9,MOD(ROW()-5,5)+1)=""),"",INDEX('Catálogo fonte'!$A$5:$A$104,INT((ROW()-5)/5)+1))</f>
        <v/>
      </c>
      <c r="B85" s="27">
        <f>IF($A85="","",INDEX('Regras por canal'!$A$5:$A$9,MOD(ROW()-5,5)+1))</f>
        <v/>
      </c>
      <c r="C85" s="21" t="n"/>
      <c r="D85" s="32" t="n"/>
      <c r="E85" s="32" t="n"/>
      <c r="F85" s="53" t="n"/>
      <c r="G85" s="27">
        <f>IF(OR($A85="",$B85=""),"",IF($D85&lt;&gt;"",$D85,IFERROR(INDEX('Catálogo fonte'!$B$5:$B$104,MATCH($A85,'Catálogo fonte'!$A$5:$A$104,0)),"")))</f>
        <v/>
      </c>
      <c r="H85" s="27">
        <f>IF(OR($A85="",$B85=""),"",IF($E85&lt;&gt;"",$E85,IFERROR(INDEX('Catálogo fonte'!$C$5:$C$104,MATCH($A85,'Catálogo fonte'!$A$5:$A$104,0)),"")))</f>
        <v/>
      </c>
      <c r="I85" s="27">
        <f>IF(OR($A85="",$B85=""),"",IFERROR(INDEX('Catálogo fonte'!$E$5:$E$104,MATCH($A85,'Catálogo fonte'!$A$5:$A$104,0)),""))</f>
        <v/>
      </c>
      <c r="J85" s="28">
        <f>IF(OR($A85="",$B85=""),"",IFERROR(INDEX('Catálogo fonte'!$D$5:$D$104,MATCH($A85,'Catálogo fonte'!$A$5:$A$104,0)),""))</f>
        <v/>
      </c>
      <c r="K85" s="54">
        <f>IF(OR($A85="",$B85=""),"",IF($F85&lt;&gt;"",$F85,IFERROR(INDEX('Catálogo fonte'!$F$5:$F$104,MATCH($A85,'Catálogo fonte'!$A$5:$A$104,0)),"")))</f>
        <v/>
      </c>
      <c r="L85" s="35">
        <f>IF(OR($A85="",$B85=""),"",IFERROR(INDEX('Catálogo fonte'!$G$5:$G$104,MATCH($A85,'Catálogo fonte'!$A$5:$A$104,0)),""))</f>
        <v/>
      </c>
      <c r="M85" s="28">
        <f>IF(OR($A85="",$B85=""),"",IFERROR(INDEX('Catálogo fonte'!$H$5:$H$104,MATCH($A85,'Catálogo fonte'!$A$5:$A$104,0)),""))</f>
        <v/>
      </c>
      <c r="N85" s="28">
        <f>IF(OR($A85="",$B85=""),"",IFERROR(INDEX('Catálogo fonte'!$I$5:$I$104,MATCH($A85,'Catálogo fonte'!$A$5:$A$104,0)),""))</f>
        <v/>
      </c>
      <c r="O85" s="55">
        <f>IF(OR($A85="",$B85=""),"",IFERROR(INDEX('Catálogo fonte'!$J$5:$J$104,MATCH($A85,'Catálogo fonte'!$A$5:$A$104,0)),""))</f>
        <v/>
      </c>
      <c r="P85" s="56">
        <f>IF(OR($A85="",$B85=""),"",IFERROR(INDEX('Catálogo fonte'!$K$5:$K$104,MATCH($A85,'Catálogo fonte'!$A$5:$A$104,0)),""))</f>
        <v/>
      </c>
      <c r="Q85" s="56">
        <f>IF(OR($A85="",$B85=""),"",IFERROR(INDEX('Catálogo fonte'!$L$5:$L$104,MATCH($A85,'Catálogo fonte'!$A$5:$A$104,0)),""))</f>
        <v/>
      </c>
      <c r="R85" s="56">
        <f>IF(OR($A85="",$B85=""),"",IFERROR(INDEX('Catálogo fonte'!$M$5:$M$104,MATCH($A85,'Catálogo fonte'!$A$5:$A$104,0)),""))</f>
        <v/>
      </c>
      <c r="S85" s="28">
        <f>IF(OR($A85="",$B85=""),"",IFERROR(INDEX('Catálogo fonte'!$N$5:$N$104,MATCH($A85,'Catálogo fonte'!$A$5:$A$104,0)),""))</f>
        <v/>
      </c>
      <c r="T85" s="28">
        <f>IF(OR($A85="",$B85=""),"",IFERROR(INDEX('Catálogo fonte'!$O$5:$O$104,MATCH($A85,'Catálogo fonte'!$A$5:$A$104,0)),""))</f>
        <v/>
      </c>
      <c r="U85" s="28">
        <f>IF(OR($A85="",$B85=""),"",IFERROR(INDEX('Catálogo fonte'!$P$5:$P$104,MATCH($A85,'Catálogo fonte'!$A$5:$A$104,0)),""))</f>
        <v/>
      </c>
      <c r="V85" s="28">
        <f>IF(OR($A85="",$B85=""),"",--($S85&lt;&gt;"")+--($T85&lt;&gt;"")+--($U85&lt;&gt;""))</f>
        <v/>
      </c>
      <c r="W85" s="27">
        <f>IF(OR($A85="",$B85="",$C85&lt;&gt;"Sim"),"",_xlfn.TEXTJOIN(" | ",TRUE,IF($AP85&lt;&gt;"Regra válida","Regra do canal inválida",""),IF(COUNTIF('Catálogo fonte'!$A$5:$A$104,$A85)&gt;1,"SKU duplicado",""),IF($AO85&lt;&gt;"Sim","Produto inativo",""),IF($AB85&lt;&gt;"Sim","Canal inativo",""),IF($G85="","Título ausente",""),IF(AND($G85&lt;&gt;"",$AL85&lt;&gt;"",LEN($G85)&gt;$AL85),"Título excede o limite",""),IF(AND($AC85="Sim",$H85=""),"Categoria ausente",""),IF(AND($AK85&gt;0,LEN($I85)&lt;$AK85),"Descrição abaixo do mínimo",""),IF(AND($AE85="Sim",$J85=""),"Marca ausente",""),IF(OR($K85="",NOT(ISNUMBER($K85)),$K85&lt;=0),"Preço inválido",""),IF(AND(ISNUMBER($K85),$AM85&lt;&gt;"",$K85&lt;$AM85),"Preço abaixo do mínimo",""),IF(AND(ISNUMBER($K85),$AN85&lt;&gt;"",$K85&gt;$AN85),"Preço acima do máximo",""),IF(AND($AD85="Sim",$L85=""),"GTIN ausente",""),IF(AND($L85&lt;&gt;"",NOT(IFERROR(AND(LEN($L85)=13,ISNUMBER(VALUE($L85))),FALSE))),"GTIN inválido",""),IF(AND($AF85="Sim",$M85=""),"Cor ausente",""),IF(AND($AG85="Sim",$N85=""),"Tamanho/modelo ausente",""),IF(AND($AH85="Sim",OR(NOT(ISNUMBER($O85)),$O85&lt;=0)),"Peso ausente ou inválido",""),IF(AND($AI85="Sim",OR(NOT(ISNUMBER($P85)),$P85&lt;=0,NOT(ISNUMBER($Q85)),$Q85&lt;=0,NOT(ISNUMBER($R85)),$R85&lt;=0)),"Dimensões ausentes ou inválidas",""),IF($V85&lt;$AJ85,"Mídias abaixo do mínimo","")))</f>
        <v/>
      </c>
      <c r="X85" s="28">
        <f>IF(OR($A85="",$B85=""),"",IF($C85&lt;&gt;"Sim","Não selecionado",IF($W85="","Pronto para publicar","Bloqueado")))</f>
        <v/>
      </c>
      <c r="Y85" s="21" t="n"/>
      <c r="Z85" s="27">
        <f>IF(OR($A85="",$B85=""),"",IF($C85&lt;&gt;"Sim","Fora do feed",IF($X85="Bloqueado","Bloqueado",IF($Y85="Publicar","Liberado para feed",IF($Y85="Manter rascunho","Mantido em rascunho","Aguardando decisão")))))</f>
        <v/>
      </c>
      <c r="AA85" s="27">
        <f>IF(OR($A85="",$B85=""),"",$A85&amp;"|"&amp;$B85)</f>
        <v/>
      </c>
      <c r="AB85" s="28">
        <f>IF($B85="","",IFERROR(INDEX('Regras por canal'!$B$5:$B$9,MATCH($B85,'Regras por canal'!$A$5:$A$9,0)),""))</f>
        <v/>
      </c>
      <c r="AC85" s="28">
        <f>IF($B85="","",IFERROR(INDEX('Regras por canal'!$C$5:$C$9,MATCH($B85,'Regras por canal'!$A$5:$A$9,0)),""))</f>
        <v/>
      </c>
      <c r="AD85" s="28">
        <f>IF($B85="","",IFERROR(INDEX('Regras por canal'!$D$5:$D$9,MATCH($B85,'Regras por canal'!$A$5:$A$9,0)),""))</f>
        <v/>
      </c>
      <c r="AE85" s="28">
        <f>IF($B85="","",IFERROR(INDEX('Regras por canal'!$E$5:$E$9,MATCH($B85,'Regras por canal'!$A$5:$A$9,0)),""))</f>
        <v/>
      </c>
      <c r="AF85" s="28">
        <f>IF($B85="","",IFERROR(INDEX('Regras por canal'!$F$5:$F$9,MATCH($B85,'Regras por canal'!$A$5:$A$9,0)),""))</f>
        <v/>
      </c>
      <c r="AG85" s="28">
        <f>IF($B85="","",IFERROR(INDEX('Regras por canal'!$G$5:$G$9,MATCH($B85,'Regras por canal'!$A$5:$A$9,0)),""))</f>
        <v/>
      </c>
      <c r="AH85" s="28">
        <f>IF($B85="","",IFERROR(INDEX('Regras por canal'!$H$5:$H$9,MATCH($B85,'Regras por canal'!$A$5:$A$9,0)),""))</f>
        <v/>
      </c>
      <c r="AI85" s="28">
        <f>IF($B85="","",IFERROR(INDEX('Regras por canal'!$I$5:$I$9,MATCH($B85,'Regras por canal'!$A$5:$A$9,0)),""))</f>
        <v/>
      </c>
      <c r="AJ85" s="28">
        <f>IF($B85="","",IFERROR(INDEX('Regras por canal'!$J$5:$J$9,MATCH($B85,'Regras por canal'!$A$5:$A$9,0)),""))</f>
        <v/>
      </c>
      <c r="AK85" s="28">
        <f>IF($B85="","",IFERROR(INDEX('Regras por canal'!$K$5:$K$9,MATCH($B85,'Regras por canal'!$A$5:$A$9,0)),""))</f>
        <v/>
      </c>
      <c r="AL85" s="28">
        <f>IF($B85="","",IFERROR(INDEX('Regras por canal'!$L$5:$L$9,MATCH($B85,'Regras por canal'!$A$5:$A$9,0)),""))</f>
        <v/>
      </c>
      <c r="AM85" s="28">
        <f>IF($B85="","",IFERROR(INDEX('Regras por canal'!$M$5:$M$9,MATCH($B85,'Regras por canal'!$A$5:$A$9,0)),""))</f>
        <v/>
      </c>
      <c r="AN85" s="28">
        <f>IF($B85="","",IFERROR(INDEX('Regras por canal'!$N$5:$N$9,MATCH($B85,'Regras por canal'!$A$5:$A$9,0)),""))</f>
        <v/>
      </c>
      <c r="AO85" s="28">
        <f>IF($A85="","",IFERROR(INDEX('Catálogo fonte'!$Q$5:$Q$104,MATCH($A85,'Catálogo fonte'!$A$5:$A$104,0)),""))</f>
        <v/>
      </c>
      <c r="AP85" s="28">
        <f>IF($B85="","",IFERROR(INDEX('Regras por canal'!$Q$5:$Q$9,MATCH($B85,'Regras por canal'!$A$5:$A$9,0)),""))</f>
        <v/>
      </c>
    </row>
    <row r="86" ht="24" customHeight="1">
      <c r="A86" s="28">
        <f>IF(OR(INDEX('Catálogo fonte'!$A$5:$A$104,INT((ROW()-5)/5)+1)="",INDEX('Regras por canal'!$A$5:$A$9,MOD(ROW()-5,5)+1)=""),"",INDEX('Catálogo fonte'!$A$5:$A$104,INT((ROW()-5)/5)+1))</f>
        <v/>
      </c>
      <c r="B86" s="27">
        <f>IF($A86="","",INDEX('Regras por canal'!$A$5:$A$9,MOD(ROW()-5,5)+1))</f>
        <v/>
      </c>
      <c r="C86" s="21" t="n"/>
      <c r="D86" s="32" t="n"/>
      <c r="E86" s="32" t="n"/>
      <c r="F86" s="53" t="n"/>
      <c r="G86" s="27">
        <f>IF(OR($A86="",$B86=""),"",IF($D86&lt;&gt;"",$D86,IFERROR(INDEX('Catálogo fonte'!$B$5:$B$104,MATCH($A86,'Catálogo fonte'!$A$5:$A$104,0)),"")))</f>
        <v/>
      </c>
      <c r="H86" s="27">
        <f>IF(OR($A86="",$B86=""),"",IF($E86&lt;&gt;"",$E86,IFERROR(INDEX('Catálogo fonte'!$C$5:$C$104,MATCH($A86,'Catálogo fonte'!$A$5:$A$104,0)),"")))</f>
        <v/>
      </c>
      <c r="I86" s="27">
        <f>IF(OR($A86="",$B86=""),"",IFERROR(INDEX('Catálogo fonte'!$E$5:$E$104,MATCH($A86,'Catálogo fonte'!$A$5:$A$104,0)),""))</f>
        <v/>
      </c>
      <c r="J86" s="28">
        <f>IF(OR($A86="",$B86=""),"",IFERROR(INDEX('Catálogo fonte'!$D$5:$D$104,MATCH($A86,'Catálogo fonte'!$A$5:$A$104,0)),""))</f>
        <v/>
      </c>
      <c r="K86" s="54">
        <f>IF(OR($A86="",$B86=""),"",IF($F86&lt;&gt;"",$F86,IFERROR(INDEX('Catálogo fonte'!$F$5:$F$104,MATCH($A86,'Catálogo fonte'!$A$5:$A$104,0)),"")))</f>
        <v/>
      </c>
      <c r="L86" s="35">
        <f>IF(OR($A86="",$B86=""),"",IFERROR(INDEX('Catálogo fonte'!$G$5:$G$104,MATCH($A86,'Catálogo fonte'!$A$5:$A$104,0)),""))</f>
        <v/>
      </c>
      <c r="M86" s="28">
        <f>IF(OR($A86="",$B86=""),"",IFERROR(INDEX('Catálogo fonte'!$H$5:$H$104,MATCH($A86,'Catálogo fonte'!$A$5:$A$104,0)),""))</f>
        <v/>
      </c>
      <c r="N86" s="28">
        <f>IF(OR($A86="",$B86=""),"",IFERROR(INDEX('Catálogo fonte'!$I$5:$I$104,MATCH($A86,'Catálogo fonte'!$A$5:$A$104,0)),""))</f>
        <v/>
      </c>
      <c r="O86" s="55">
        <f>IF(OR($A86="",$B86=""),"",IFERROR(INDEX('Catálogo fonte'!$J$5:$J$104,MATCH($A86,'Catálogo fonte'!$A$5:$A$104,0)),""))</f>
        <v/>
      </c>
      <c r="P86" s="56">
        <f>IF(OR($A86="",$B86=""),"",IFERROR(INDEX('Catálogo fonte'!$K$5:$K$104,MATCH($A86,'Catálogo fonte'!$A$5:$A$104,0)),""))</f>
        <v/>
      </c>
      <c r="Q86" s="56">
        <f>IF(OR($A86="",$B86=""),"",IFERROR(INDEX('Catálogo fonte'!$L$5:$L$104,MATCH($A86,'Catálogo fonte'!$A$5:$A$104,0)),""))</f>
        <v/>
      </c>
      <c r="R86" s="56">
        <f>IF(OR($A86="",$B86=""),"",IFERROR(INDEX('Catálogo fonte'!$M$5:$M$104,MATCH($A86,'Catálogo fonte'!$A$5:$A$104,0)),""))</f>
        <v/>
      </c>
      <c r="S86" s="28">
        <f>IF(OR($A86="",$B86=""),"",IFERROR(INDEX('Catálogo fonte'!$N$5:$N$104,MATCH($A86,'Catálogo fonte'!$A$5:$A$104,0)),""))</f>
        <v/>
      </c>
      <c r="T86" s="28">
        <f>IF(OR($A86="",$B86=""),"",IFERROR(INDEX('Catálogo fonte'!$O$5:$O$104,MATCH($A86,'Catálogo fonte'!$A$5:$A$104,0)),""))</f>
        <v/>
      </c>
      <c r="U86" s="28">
        <f>IF(OR($A86="",$B86=""),"",IFERROR(INDEX('Catálogo fonte'!$P$5:$P$104,MATCH($A86,'Catálogo fonte'!$A$5:$A$104,0)),""))</f>
        <v/>
      </c>
      <c r="V86" s="28">
        <f>IF(OR($A86="",$B86=""),"",--($S86&lt;&gt;"")+--($T86&lt;&gt;"")+--($U86&lt;&gt;""))</f>
        <v/>
      </c>
      <c r="W86" s="27">
        <f>IF(OR($A86="",$B86="",$C86&lt;&gt;"Sim"),"",_xlfn.TEXTJOIN(" | ",TRUE,IF($AP86&lt;&gt;"Regra válida","Regra do canal inválida",""),IF(COUNTIF('Catálogo fonte'!$A$5:$A$104,$A86)&gt;1,"SKU duplicado",""),IF($AO86&lt;&gt;"Sim","Produto inativo",""),IF($AB86&lt;&gt;"Sim","Canal inativo",""),IF($G86="","Título ausente",""),IF(AND($G86&lt;&gt;"",$AL86&lt;&gt;"",LEN($G86)&gt;$AL86),"Título excede o limite",""),IF(AND($AC86="Sim",$H86=""),"Categoria ausente",""),IF(AND($AK86&gt;0,LEN($I86)&lt;$AK86),"Descrição abaixo do mínimo",""),IF(AND($AE86="Sim",$J86=""),"Marca ausente",""),IF(OR($K86="",NOT(ISNUMBER($K86)),$K86&lt;=0),"Preço inválido",""),IF(AND(ISNUMBER($K86),$AM86&lt;&gt;"",$K86&lt;$AM86),"Preço abaixo do mínimo",""),IF(AND(ISNUMBER($K86),$AN86&lt;&gt;"",$K86&gt;$AN86),"Preço acima do máximo",""),IF(AND($AD86="Sim",$L86=""),"GTIN ausente",""),IF(AND($L86&lt;&gt;"",NOT(IFERROR(AND(LEN($L86)=13,ISNUMBER(VALUE($L86))),FALSE))),"GTIN inválido",""),IF(AND($AF86="Sim",$M86=""),"Cor ausente",""),IF(AND($AG86="Sim",$N86=""),"Tamanho/modelo ausente",""),IF(AND($AH86="Sim",OR(NOT(ISNUMBER($O86)),$O86&lt;=0)),"Peso ausente ou inválido",""),IF(AND($AI86="Sim",OR(NOT(ISNUMBER($P86)),$P86&lt;=0,NOT(ISNUMBER($Q86)),$Q86&lt;=0,NOT(ISNUMBER($R86)),$R86&lt;=0)),"Dimensões ausentes ou inválidas",""),IF($V86&lt;$AJ86,"Mídias abaixo do mínimo","")))</f>
        <v/>
      </c>
      <c r="X86" s="28">
        <f>IF(OR($A86="",$B86=""),"",IF($C86&lt;&gt;"Sim","Não selecionado",IF($W86="","Pronto para publicar","Bloqueado")))</f>
        <v/>
      </c>
      <c r="Y86" s="21" t="n"/>
      <c r="Z86" s="27">
        <f>IF(OR($A86="",$B86=""),"",IF($C86&lt;&gt;"Sim","Fora do feed",IF($X86="Bloqueado","Bloqueado",IF($Y86="Publicar","Liberado para feed",IF($Y86="Manter rascunho","Mantido em rascunho","Aguardando decisão")))))</f>
        <v/>
      </c>
      <c r="AA86" s="27">
        <f>IF(OR($A86="",$B86=""),"",$A86&amp;"|"&amp;$B86)</f>
        <v/>
      </c>
      <c r="AB86" s="28">
        <f>IF($B86="","",IFERROR(INDEX('Regras por canal'!$B$5:$B$9,MATCH($B86,'Regras por canal'!$A$5:$A$9,0)),""))</f>
        <v/>
      </c>
      <c r="AC86" s="28">
        <f>IF($B86="","",IFERROR(INDEX('Regras por canal'!$C$5:$C$9,MATCH($B86,'Regras por canal'!$A$5:$A$9,0)),""))</f>
        <v/>
      </c>
      <c r="AD86" s="28">
        <f>IF($B86="","",IFERROR(INDEX('Regras por canal'!$D$5:$D$9,MATCH($B86,'Regras por canal'!$A$5:$A$9,0)),""))</f>
        <v/>
      </c>
      <c r="AE86" s="28">
        <f>IF($B86="","",IFERROR(INDEX('Regras por canal'!$E$5:$E$9,MATCH($B86,'Regras por canal'!$A$5:$A$9,0)),""))</f>
        <v/>
      </c>
      <c r="AF86" s="28">
        <f>IF($B86="","",IFERROR(INDEX('Regras por canal'!$F$5:$F$9,MATCH($B86,'Regras por canal'!$A$5:$A$9,0)),""))</f>
        <v/>
      </c>
      <c r="AG86" s="28">
        <f>IF($B86="","",IFERROR(INDEX('Regras por canal'!$G$5:$G$9,MATCH($B86,'Regras por canal'!$A$5:$A$9,0)),""))</f>
        <v/>
      </c>
      <c r="AH86" s="28">
        <f>IF($B86="","",IFERROR(INDEX('Regras por canal'!$H$5:$H$9,MATCH($B86,'Regras por canal'!$A$5:$A$9,0)),""))</f>
        <v/>
      </c>
      <c r="AI86" s="28">
        <f>IF($B86="","",IFERROR(INDEX('Regras por canal'!$I$5:$I$9,MATCH($B86,'Regras por canal'!$A$5:$A$9,0)),""))</f>
        <v/>
      </c>
      <c r="AJ86" s="28">
        <f>IF($B86="","",IFERROR(INDEX('Regras por canal'!$J$5:$J$9,MATCH($B86,'Regras por canal'!$A$5:$A$9,0)),""))</f>
        <v/>
      </c>
      <c r="AK86" s="28">
        <f>IF($B86="","",IFERROR(INDEX('Regras por canal'!$K$5:$K$9,MATCH($B86,'Regras por canal'!$A$5:$A$9,0)),""))</f>
        <v/>
      </c>
      <c r="AL86" s="28">
        <f>IF($B86="","",IFERROR(INDEX('Regras por canal'!$L$5:$L$9,MATCH($B86,'Regras por canal'!$A$5:$A$9,0)),""))</f>
        <v/>
      </c>
      <c r="AM86" s="28">
        <f>IF($B86="","",IFERROR(INDEX('Regras por canal'!$M$5:$M$9,MATCH($B86,'Regras por canal'!$A$5:$A$9,0)),""))</f>
        <v/>
      </c>
      <c r="AN86" s="28">
        <f>IF($B86="","",IFERROR(INDEX('Regras por canal'!$N$5:$N$9,MATCH($B86,'Regras por canal'!$A$5:$A$9,0)),""))</f>
        <v/>
      </c>
      <c r="AO86" s="28">
        <f>IF($A86="","",IFERROR(INDEX('Catálogo fonte'!$Q$5:$Q$104,MATCH($A86,'Catálogo fonte'!$A$5:$A$104,0)),""))</f>
        <v/>
      </c>
      <c r="AP86" s="28">
        <f>IF($B86="","",IFERROR(INDEX('Regras por canal'!$Q$5:$Q$9,MATCH($B86,'Regras por canal'!$A$5:$A$9,0)),""))</f>
        <v/>
      </c>
    </row>
    <row r="87" ht="24" customHeight="1">
      <c r="A87" s="28">
        <f>IF(OR(INDEX('Catálogo fonte'!$A$5:$A$104,INT((ROW()-5)/5)+1)="",INDEX('Regras por canal'!$A$5:$A$9,MOD(ROW()-5,5)+1)=""),"",INDEX('Catálogo fonte'!$A$5:$A$104,INT((ROW()-5)/5)+1))</f>
        <v/>
      </c>
      <c r="B87" s="27">
        <f>IF($A87="","",INDEX('Regras por canal'!$A$5:$A$9,MOD(ROW()-5,5)+1))</f>
        <v/>
      </c>
      <c r="C87" s="21" t="n"/>
      <c r="D87" s="32" t="n"/>
      <c r="E87" s="32" t="n"/>
      <c r="F87" s="53" t="n"/>
      <c r="G87" s="27">
        <f>IF(OR($A87="",$B87=""),"",IF($D87&lt;&gt;"",$D87,IFERROR(INDEX('Catálogo fonte'!$B$5:$B$104,MATCH($A87,'Catálogo fonte'!$A$5:$A$104,0)),"")))</f>
        <v/>
      </c>
      <c r="H87" s="27">
        <f>IF(OR($A87="",$B87=""),"",IF($E87&lt;&gt;"",$E87,IFERROR(INDEX('Catálogo fonte'!$C$5:$C$104,MATCH($A87,'Catálogo fonte'!$A$5:$A$104,0)),"")))</f>
        <v/>
      </c>
      <c r="I87" s="27">
        <f>IF(OR($A87="",$B87=""),"",IFERROR(INDEX('Catálogo fonte'!$E$5:$E$104,MATCH($A87,'Catálogo fonte'!$A$5:$A$104,0)),""))</f>
        <v/>
      </c>
      <c r="J87" s="28">
        <f>IF(OR($A87="",$B87=""),"",IFERROR(INDEX('Catálogo fonte'!$D$5:$D$104,MATCH($A87,'Catálogo fonte'!$A$5:$A$104,0)),""))</f>
        <v/>
      </c>
      <c r="K87" s="54">
        <f>IF(OR($A87="",$B87=""),"",IF($F87&lt;&gt;"",$F87,IFERROR(INDEX('Catálogo fonte'!$F$5:$F$104,MATCH($A87,'Catálogo fonte'!$A$5:$A$104,0)),"")))</f>
        <v/>
      </c>
      <c r="L87" s="35">
        <f>IF(OR($A87="",$B87=""),"",IFERROR(INDEX('Catálogo fonte'!$G$5:$G$104,MATCH($A87,'Catálogo fonte'!$A$5:$A$104,0)),""))</f>
        <v/>
      </c>
      <c r="M87" s="28">
        <f>IF(OR($A87="",$B87=""),"",IFERROR(INDEX('Catálogo fonte'!$H$5:$H$104,MATCH($A87,'Catálogo fonte'!$A$5:$A$104,0)),""))</f>
        <v/>
      </c>
      <c r="N87" s="28">
        <f>IF(OR($A87="",$B87=""),"",IFERROR(INDEX('Catálogo fonte'!$I$5:$I$104,MATCH($A87,'Catálogo fonte'!$A$5:$A$104,0)),""))</f>
        <v/>
      </c>
      <c r="O87" s="55">
        <f>IF(OR($A87="",$B87=""),"",IFERROR(INDEX('Catálogo fonte'!$J$5:$J$104,MATCH($A87,'Catálogo fonte'!$A$5:$A$104,0)),""))</f>
        <v/>
      </c>
      <c r="P87" s="56">
        <f>IF(OR($A87="",$B87=""),"",IFERROR(INDEX('Catálogo fonte'!$K$5:$K$104,MATCH($A87,'Catálogo fonte'!$A$5:$A$104,0)),""))</f>
        <v/>
      </c>
      <c r="Q87" s="56">
        <f>IF(OR($A87="",$B87=""),"",IFERROR(INDEX('Catálogo fonte'!$L$5:$L$104,MATCH($A87,'Catálogo fonte'!$A$5:$A$104,0)),""))</f>
        <v/>
      </c>
      <c r="R87" s="56">
        <f>IF(OR($A87="",$B87=""),"",IFERROR(INDEX('Catálogo fonte'!$M$5:$M$104,MATCH($A87,'Catálogo fonte'!$A$5:$A$104,0)),""))</f>
        <v/>
      </c>
      <c r="S87" s="28">
        <f>IF(OR($A87="",$B87=""),"",IFERROR(INDEX('Catálogo fonte'!$N$5:$N$104,MATCH($A87,'Catálogo fonte'!$A$5:$A$104,0)),""))</f>
        <v/>
      </c>
      <c r="T87" s="28">
        <f>IF(OR($A87="",$B87=""),"",IFERROR(INDEX('Catálogo fonte'!$O$5:$O$104,MATCH($A87,'Catálogo fonte'!$A$5:$A$104,0)),""))</f>
        <v/>
      </c>
      <c r="U87" s="28">
        <f>IF(OR($A87="",$B87=""),"",IFERROR(INDEX('Catálogo fonte'!$P$5:$P$104,MATCH($A87,'Catálogo fonte'!$A$5:$A$104,0)),""))</f>
        <v/>
      </c>
      <c r="V87" s="28">
        <f>IF(OR($A87="",$B87=""),"",--($S87&lt;&gt;"")+--($T87&lt;&gt;"")+--($U87&lt;&gt;""))</f>
        <v/>
      </c>
      <c r="W87" s="27">
        <f>IF(OR($A87="",$B87="",$C87&lt;&gt;"Sim"),"",_xlfn.TEXTJOIN(" | ",TRUE,IF($AP87&lt;&gt;"Regra válida","Regra do canal inválida",""),IF(COUNTIF('Catálogo fonte'!$A$5:$A$104,$A87)&gt;1,"SKU duplicado",""),IF($AO87&lt;&gt;"Sim","Produto inativo",""),IF($AB87&lt;&gt;"Sim","Canal inativo",""),IF($G87="","Título ausente",""),IF(AND($G87&lt;&gt;"",$AL87&lt;&gt;"",LEN($G87)&gt;$AL87),"Título excede o limite",""),IF(AND($AC87="Sim",$H87=""),"Categoria ausente",""),IF(AND($AK87&gt;0,LEN($I87)&lt;$AK87),"Descrição abaixo do mínimo",""),IF(AND($AE87="Sim",$J87=""),"Marca ausente",""),IF(OR($K87="",NOT(ISNUMBER($K87)),$K87&lt;=0),"Preço inválido",""),IF(AND(ISNUMBER($K87),$AM87&lt;&gt;"",$K87&lt;$AM87),"Preço abaixo do mínimo",""),IF(AND(ISNUMBER($K87),$AN87&lt;&gt;"",$K87&gt;$AN87),"Preço acima do máximo",""),IF(AND($AD87="Sim",$L87=""),"GTIN ausente",""),IF(AND($L87&lt;&gt;"",NOT(IFERROR(AND(LEN($L87)=13,ISNUMBER(VALUE($L87))),FALSE))),"GTIN inválido",""),IF(AND($AF87="Sim",$M87=""),"Cor ausente",""),IF(AND($AG87="Sim",$N87=""),"Tamanho/modelo ausente",""),IF(AND($AH87="Sim",OR(NOT(ISNUMBER($O87)),$O87&lt;=0)),"Peso ausente ou inválido",""),IF(AND($AI87="Sim",OR(NOT(ISNUMBER($P87)),$P87&lt;=0,NOT(ISNUMBER($Q87)),$Q87&lt;=0,NOT(ISNUMBER($R87)),$R87&lt;=0)),"Dimensões ausentes ou inválidas",""),IF($V87&lt;$AJ87,"Mídias abaixo do mínimo","")))</f>
        <v/>
      </c>
      <c r="X87" s="28">
        <f>IF(OR($A87="",$B87=""),"",IF($C87&lt;&gt;"Sim","Não selecionado",IF($W87="","Pronto para publicar","Bloqueado")))</f>
        <v/>
      </c>
      <c r="Y87" s="21" t="n"/>
      <c r="Z87" s="27">
        <f>IF(OR($A87="",$B87=""),"",IF($C87&lt;&gt;"Sim","Fora do feed",IF($X87="Bloqueado","Bloqueado",IF($Y87="Publicar","Liberado para feed",IF($Y87="Manter rascunho","Mantido em rascunho","Aguardando decisão")))))</f>
        <v/>
      </c>
      <c r="AA87" s="27">
        <f>IF(OR($A87="",$B87=""),"",$A87&amp;"|"&amp;$B87)</f>
        <v/>
      </c>
      <c r="AB87" s="28">
        <f>IF($B87="","",IFERROR(INDEX('Regras por canal'!$B$5:$B$9,MATCH($B87,'Regras por canal'!$A$5:$A$9,0)),""))</f>
        <v/>
      </c>
      <c r="AC87" s="28">
        <f>IF($B87="","",IFERROR(INDEX('Regras por canal'!$C$5:$C$9,MATCH($B87,'Regras por canal'!$A$5:$A$9,0)),""))</f>
        <v/>
      </c>
      <c r="AD87" s="28">
        <f>IF($B87="","",IFERROR(INDEX('Regras por canal'!$D$5:$D$9,MATCH($B87,'Regras por canal'!$A$5:$A$9,0)),""))</f>
        <v/>
      </c>
      <c r="AE87" s="28">
        <f>IF($B87="","",IFERROR(INDEX('Regras por canal'!$E$5:$E$9,MATCH($B87,'Regras por canal'!$A$5:$A$9,0)),""))</f>
        <v/>
      </c>
      <c r="AF87" s="28">
        <f>IF($B87="","",IFERROR(INDEX('Regras por canal'!$F$5:$F$9,MATCH($B87,'Regras por canal'!$A$5:$A$9,0)),""))</f>
        <v/>
      </c>
      <c r="AG87" s="28">
        <f>IF($B87="","",IFERROR(INDEX('Regras por canal'!$G$5:$G$9,MATCH($B87,'Regras por canal'!$A$5:$A$9,0)),""))</f>
        <v/>
      </c>
      <c r="AH87" s="28">
        <f>IF($B87="","",IFERROR(INDEX('Regras por canal'!$H$5:$H$9,MATCH($B87,'Regras por canal'!$A$5:$A$9,0)),""))</f>
        <v/>
      </c>
      <c r="AI87" s="28">
        <f>IF($B87="","",IFERROR(INDEX('Regras por canal'!$I$5:$I$9,MATCH($B87,'Regras por canal'!$A$5:$A$9,0)),""))</f>
        <v/>
      </c>
      <c r="AJ87" s="28">
        <f>IF($B87="","",IFERROR(INDEX('Regras por canal'!$J$5:$J$9,MATCH($B87,'Regras por canal'!$A$5:$A$9,0)),""))</f>
        <v/>
      </c>
      <c r="AK87" s="28">
        <f>IF($B87="","",IFERROR(INDEX('Regras por canal'!$K$5:$K$9,MATCH($B87,'Regras por canal'!$A$5:$A$9,0)),""))</f>
        <v/>
      </c>
      <c r="AL87" s="28">
        <f>IF($B87="","",IFERROR(INDEX('Regras por canal'!$L$5:$L$9,MATCH($B87,'Regras por canal'!$A$5:$A$9,0)),""))</f>
        <v/>
      </c>
      <c r="AM87" s="28">
        <f>IF($B87="","",IFERROR(INDEX('Regras por canal'!$M$5:$M$9,MATCH($B87,'Regras por canal'!$A$5:$A$9,0)),""))</f>
        <v/>
      </c>
      <c r="AN87" s="28">
        <f>IF($B87="","",IFERROR(INDEX('Regras por canal'!$N$5:$N$9,MATCH($B87,'Regras por canal'!$A$5:$A$9,0)),""))</f>
        <v/>
      </c>
      <c r="AO87" s="28">
        <f>IF($A87="","",IFERROR(INDEX('Catálogo fonte'!$Q$5:$Q$104,MATCH($A87,'Catálogo fonte'!$A$5:$A$104,0)),""))</f>
        <v/>
      </c>
      <c r="AP87" s="28">
        <f>IF($B87="","",IFERROR(INDEX('Regras por canal'!$Q$5:$Q$9,MATCH($B87,'Regras por canal'!$A$5:$A$9,0)),""))</f>
        <v/>
      </c>
    </row>
    <row r="88" ht="24" customHeight="1">
      <c r="A88" s="28">
        <f>IF(OR(INDEX('Catálogo fonte'!$A$5:$A$104,INT((ROW()-5)/5)+1)="",INDEX('Regras por canal'!$A$5:$A$9,MOD(ROW()-5,5)+1)=""),"",INDEX('Catálogo fonte'!$A$5:$A$104,INT((ROW()-5)/5)+1))</f>
        <v/>
      </c>
      <c r="B88" s="27">
        <f>IF($A88="","",INDEX('Regras por canal'!$A$5:$A$9,MOD(ROW()-5,5)+1))</f>
        <v/>
      </c>
      <c r="C88" s="21" t="n"/>
      <c r="D88" s="32" t="n"/>
      <c r="E88" s="32" t="n"/>
      <c r="F88" s="53" t="n"/>
      <c r="G88" s="27">
        <f>IF(OR($A88="",$B88=""),"",IF($D88&lt;&gt;"",$D88,IFERROR(INDEX('Catálogo fonte'!$B$5:$B$104,MATCH($A88,'Catálogo fonte'!$A$5:$A$104,0)),"")))</f>
        <v/>
      </c>
      <c r="H88" s="27">
        <f>IF(OR($A88="",$B88=""),"",IF($E88&lt;&gt;"",$E88,IFERROR(INDEX('Catálogo fonte'!$C$5:$C$104,MATCH($A88,'Catálogo fonte'!$A$5:$A$104,0)),"")))</f>
        <v/>
      </c>
      <c r="I88" s="27">
        <f>IF(OR($A88="",$B88=""),"",IFERROR(INDEX('Catálogo fonte'!$E$5:$E$104,MATCH($A88,'Catálogo fonte'!$A$5:$A$104,0)),""))</f>
        <v/>
      </c>
      <c r="J88" s="28">
        <f>IF(OR($A88="",$B88=""),"",IFERROR(INDEX('Catálogo fonte'!$D$5:$D$104,MATCH($A88,'Catálogo fonte'!$A$5:$A$104,0)),""))</f>
        <v/>
      </c>
      <c r="K88" s="54">
        <f>IF(OR($A88="",$B88=""),"",IF($F88&lt;&gt;"",$F88,IFERROR(INDEX('Catálogo fonte'!$F$5:$F$104,MATCH($A88,'Catálogo fonte'!$A$5:$A$104,0)),"")))</f>
        <v/>
      </c>
      <c r="L88" s="35">
        <f>IF(OR($A88="",$B88=""),"",IFERROR(INDEX('Catálogo fonte'!$G$5:$G$104,MATCH($A88,'Catálogo fonte'!$A$5:$A$104,0)),""))</f>
        <v/>
      </c>
      <c r="M88" s="28">
        <f>IF(OR($A88="",$B88=""),"",IFERROR(INDEX('Catálogo fonte'!$H$5:$H$104,MATCH($A88,'Catálogo fonte'!$A$5:$A$104,0)),""))</f>
        <v/>
      </c>
      <c r="N88" s="28">
        <f>IF(OR($A88="",$B88=""),"",IFERROR(INDEX('Catálogo fonte'!$I$5:$I$104,MATCH($A88,'Catálogo fonte'!$A$5:$A$104,0)),""))</f>
        <v/>
      </c>
      <c r="O88" s="55">
        <f>IF(OR($A88="",$B88=""),"",IFERROR(INDEX('Catálogo fonte'!$J$5:$J$104,MATCH($A88,'Catálogo fonte'!$A$5:$A$104,0)),""))</f>
        <v/>
      </c>
      <c r="P88" s="56">
        <f>IF(OR($A88="",$B88=""),"",IFERROR(INDEX('Catálogo fonte'!$K$5:$K$104,MATCH($A88,'Catálogo fonte'!$A$5:$A$104,0)),""))</f>
        <v/>
      </c>
      <c r="Q88" s="56">
        <f>IF(OR($A88="",$B88=""),"",IFERROR(INDEX('Catálogo fonte'!$L$5:$L$104,MATCH($A88,'Catálogo fonte'!$A$5:$A$104,0)),""))</f>
        <v/>
      </c>
      <c r="R88" s="56">
        <f>IF(OR($A88="",$B88=""),"",IFERROR(INDEX('Catálogo fonte'!$M$5:$M$104,MATCH($A88,'Catálogo fonte'!$A$5:$A$104,0)),""))</f>
        <v/>
      </c>
      <c r="S88" s="28">
        <f>IF(OR($A88="",$B88=""),"",IFERROR(INDEX('Catálogo fonte'!$N$5:$N$104,MATCH($A88,'Catálogo fonte'!$A$5:$A$104,0)),""))</f>
        <v/>
      </c>
      <c r="T88" s="28">
        <f>IF(OR($A88="",$B88=""),"",IFERROR(INDEX('Catálogo fonte'!$O$5:$O$104,MATCH($A88,'Catálogo fonte'!$A$5:$A$104,0)),""))</f>
        <v/>
      </c>
      <c r="U88" s="28">
        <f>IF(OR($A88="",$B88=""),"",IFERROR(INDEX('Catálogo fonte'!$P$5:$P$104,MATCH($A88,'Catálogo fonte'!$A$5:$A$104,0)),""))</f>
        <v/>
      </c>
      <c r="V88" s="28">
        <f>IF(OR($A88="",$B88=""),"",--($S88&lt;&gt;"")+--($T88&lt;&gt;"")+--($U88&lt;&gt;""))</f>
        <v/>
      </c>
      <c r="W88" s="27">
        <f>IF(OR($A88="",$B88="",$C88&lt;&gt;"Sim"),"",_xlfn.TEXTJOIN(" | ",TRUE,IF($AP88&lt;&gt;"Regra válida","Regra do canal inválida",""),IF(COUNTIF('Catálogo fonte'!$A$5:$A$104,$A88)&gt;1,"SKU duplicado",""),IF($AO88&lt;&gt;"Sim","Produto inativo",""),IF($AB88&lt;&gt;"Sim","Canal inativo",""),IF($G88="","Título ausente",""),IF(AND($G88&lt;&gt;"",$AL88&lt;&gt;"",LEN($G88)&gt;$AL88),"Título excede o limite",""),IF(AND($AC88="Sim",$H88=""),"Categoria ausente",""),IF(AND($AK88&gt;0,LEN($I88)&lt;$AK88),"Descrição abaixo do mínimo",""),IF(AND($AE88="Sim",$J88=""),"Marca ausente",""),IF(OR($K88="",NOT(ISNUMBER($K88)),$K88&lt;=0),"Preço inválido",""),IF(AND(ISNUMBER($K88),$AM88&lt;&gt;"",$K88&lt;$AM88),"Preço abaixo do mínimo",""),IF(AND(ISNUMBER($K88),$AN88&lt;&gt;"",$K88&gt;$AN88),"Preço acima do máximo",""),IF(AND($AD88="Sim",$L88=""),"GTIN ausente",""),IF(AND($L88&lt;&gt;"",NOT(IFERROR(AND(LEN($L88)=13,ISNUMBER(VALUE($L88))),FALSE))),"GTIN inválido",""),IF(AND($AF88="Sim",$M88=""),"Cor ausente",""),IF(AND($AG88="Sim",$N88=""),"Tamanho/modelo ausente",""),IF(AND($AH88="Sim",OR(NOT(ISNUMBER($O88)),$O88&lt;=0)),"Peso ausente ou inválido",""),IF(AND($AI88="Sim",OR(NOT(ISNUMBER($P88)),$P88&lt;=0,NOT(ISNUMBER($Q88)),$Q88&lt;=0,NOT(ISNUMBER($R88)),$R88&lt;=0)),"Dimensões ausentes ou inválidas",""),IF($V88&lt;$AJ88,"Mídias abaixo do mínimo","")))</f>
        <v/>
      </c>
      <c r="X88" s="28">
        <f>IF(OR($A88="",$B88=""),"",IF($C88&lt;&gt;"Sim","Não selecionado",IF($W88="","Pronto para publicar","Bloqueado")))</f>
        <v/>
      </c>
      <c r="Y88" s="21" t="n"/>
      <c r="Z88" s="27">
        <f>IF(OR($A88="",$B88=""),"",IF($C88&lt;&gt;"Sim","Fora do feed",IF($X88="Bloqueado","Bloqueado",IF($Y88="Publicar","Liberado para feed",IF($Y88="Manter rascunho","Mantido em rascunho","Aguardando decisão")))))</f>
        <v/>
      </c>
      <c r="AA88" s="27">
        <f>IF(OR($A88="",$B88=""),"",$A88&amp;"|"&amp;$B88)</f>
        <v/>
      </c>
      <c r="AB88" s="28">
        <f>IF($B88="","",IFERROR(INDEX('Regras por canal'!$B$5:$B$9,MATCH($B88,'Regras por canal'!$A$5:$A$9,0)),""))</f>
        <v/>
      </c>
      <c r="AC88" s="28">
        <f>IF($B88="","",IFERROR(INDEX('Regras por canal'!$C$5:$C$9,MATCH($B88,'Regras por canal'!$A$5:$A$9,0)),""))</f>
        <v/>
      </c>
      <c r="AD88" s="28">
        <f>IF($B88="","",IFERROR(INDEX('Regras por canal'!$D$5:$D$9,MATCH($B88,'Regras por canal'!$A$5:$A$9,0)),""))</f>
        <v/>
      </c>
      <c r="AE88" s="28">
        <f>IF($B88="","",IFERROR(INDEX('Regras por canal'!$E$5:$E$9,MATCH($B88,'Regras por canal'!$A$5:$A$9,0)),""))</f>
        <v/>
      </c>
      <c r="AF88" s="28">
        <f>IF($B88="","",IFERROR(INDEX('Regras por canal'!$F$5:$F$9,MATCH($B88,'Regras por canal'!$A$5:$A$9,0)),""))</f>
        <v/>
      </c>
      <c r="AG88" s="28">
        <f>IF($B88="","",IFERROR(INDEX('Regras por canal'!$G$5:$G$9,MATCH($B88,'Regras por canal'!$A$5:$A$9,0)),""))</f>
        <v/>
      </c>
      <c r="AH88" s="28">
        <f>IF($B88="","",IFERROR(INDEX('Regras por canal'!$H$5:$H$9,MATCH($B88,'Regras por canal'!$A$5:$A$9,0)),""))</f>
        <v/>
      </c>
      <c r="AI88" s="28">
        <f>IF($B88="","",IFERROR(INDEX('Regras por canal'!$I$5:$I$9,MATCH($B88,'Regras por canal'!$A$5:$A$9,0)),""))</f>
        <v/>
      </c>
      <c r="AJ88" s="28">
        <f>IF($B88="","",IFERROR(INDEX('Regras por canal'!$J$5:$J$9,MATCH($B88,'Regras por canal'!$A$5:$A$9,0)),""))</f>
        <v/>
      </c>
      <c r="AK88" s="28">
        <f>IF($B88="","",IFERROR(INDEX('Regras por canal'!$K$5:$K$9,MATCH($B88,'Regras por canal'!$A$5:$A$9,0)),""))</f>
        <v/>
      </c>
      <c r="AL88" s="28">
        <f>IF($B88="","",IFERROR(INDEX('Regras por canal'!$L$5:$L$9,MATCH($B88,'Regras por canal'!$A$5:$A$9,0)),""))</f>
        <v/>
      </c>
      <c r="AM88" s="28">
        <f>IF($B88="","",IFERROR(INDEX('Regras por canal'!$M$5:$M$9,MATCH($B88,'Regras por canal'!$A$5:$A$9,0)),""))</f>
        <v/>
      </c>
      <c r="AN88" s="28">
        <f>IF($B88="","",IFERROR(INDEX('Regras por canal'!$N$5:$N$9,MATCH($B88,'Regras por canal'!$A$5:$A$9,0)),""))</f>
        <v/>
      </c>
      <c r="AO88" s="28">
        <f>IF($A88="","",IFERROR(INDEX('Catálogo fonte'!$Q$5:$Q$104,MATCH($A88,'Catálogo fonte'!$A$5:$A$104,0)),""))</f>
        <v/>
      </c>
      <c r="AP88" s="28">
        <f>IF($B88="","",IFERROR(INDEX('Regras por canal'!$Q$5:$Q$9,MATCH($B88,'Regras por canal'!$A$5:$A$9,0)),""))</f>
        <v/>
      </c>
    </row>
    <row r="89" ht="24" customHeight="1">
      <c r="A89" s="28">
        <f>IF(OR(INDEX('Catálogo fonte'!$A$5:$A$104,INT((ROW()-5)/5)+1)="",INDEX('Regras por canal'!$A$5:$A$9,MOD(ROW()-5,5)+1)=""),"",INDEX('Catálogo fonte'!$A$5:$A$104,INT((ROW()-5)/5)+1))</f>
        <v/>
      </c>
      <c r="B89" s="27">
        <f>IF($A89="","",INDEX('Regras por canal'!$A$5:$A$9,MOD(ROW()-5,5)+1))</f>
        <v/>
      </c>
      <c r="C89" s="21" t="n"/>
      <c r="D89" s="32" t="n"/>
      <c r="E89" s="32" t="n"/>
      <c r="F89" s="53" t="n"/>
      <c r="G89" s="27">
        <f>IF(OR($A89="",$B89=""),"",IF($D89&lt;&gt;"",$D89,IFERROR(INDEX('Catálogo fonte'!$B$5:$B$104,MATCH($A89,'Catálogo fonte'!$A$5:$A$104,0)),"")))</f>
        <v/>
      </c>
      <c r="H89" s="27">
        <f>IF(OR($A89="",$B89=""),"",IF($E89&lt;&gt;"",$E89,IFERROR(INDEX('Catálogo fonte'!$C$5:$C$104,MATCH($A89,'Catálogo fonte'!$A$5:$A$104,0)),"")))</f>
        <v/>
      </c>
      <c r="I89" s="27">
        <f>IF(OR($A89="",$B89=""),"",IFERROR(INDEX('Catálogo fonte'!$E$5:$E$104,MATCH($A89,'Catálogo fonte'!$A$5:$A$104,0)),""))</f>
        <v/>
      </c>
      <c r="J89" s="28">
        <f>IF(OR($A89="",$B89=""),"",IFERROR(INDEX('Catálogo fonte'!$D$5:$D$104,MATCH($A89,'Catálogo fonte'!$A$5:$A$104,0)),""))</f>
        <v/>
      </c>
      <c r="K89" s="54">
        <f>IF(OR($A89="",$B89=""),"",IF($F89&lt;&gt;"",$F89,IFERROR(INDEX('Catálogo fonte'!$F$5:$F$104,MATCH($A89,'Catálogo fonte'!$A$5:$A$104,0)),"")))</f>
        <v/>
      </c>
      <c r="L89" s="35">
        <f>IF(OR($A89="",$B89=""),"",IFERROR(INDEX('Catálogo fonte'!$G$5:$G$104,MATCH($A89,'Catálogo fonte'!$A$5:$A$104,0)),""))</f>
        <v/>
      </c>
      <c r="M89" s="28">
        <f>IF(OR($A89="",$B89=""),"",IFERROR(INDEX('Catálogo fonte'!$H$5:$H$104,MATCH($A89,'Catálogo fonte'!$A$5:$A$104,0)),""))</f>
        <v/>
      </c>
      <c r="N89" s="28">
        <f>IF(OR($A89="",$B89=""),"",IFERROR(INDEX('Catálogo fonte'!$I$5:$I$104,MATCH($A89,'Catálogo fonte'!$A$5:$A$104,0)),""))</f>
        <v/>
      </c>
      <c r="O89" s="55">
        <f>IF(OR($A89="",$B89=""),"",IFERROR(INDEX('Catálogo fonte'!$J$5:$J$104,MATCH($A89,'Catálogo fonte'!$A$5:$A$104,0)),""))</f>
        <v/>
      </c>
      <c r="P89" s="56">
        <f>IF(OR($A89="",$B89=""),"",IFERROR(INDEX('Catálogo fonte'!$K$5:$K$104,MATCH($A89,'Catálogo fonte'!$A$5:$A$104,0)),""))</f>
        <v/>
      </c>
      <c r="Q89" s="56">
        <f>IF(OR($A89="",$B89=""),"",IFERROR(INDEX('Catálogo fonte'!$L$5:$L$104,MATCH($A89,'Catálogo fonte'!$A$5:$A$104,0)),""))</f>
        <v/>
      </c>
      <c r="R89" s="56">
        <f>IF(OR($A89="",$B89=""),"",IFERROR(INDEX('Catálogo fonte'!$M$5:$M$104,MATCH($A89,'Catálogo fonte'!$A$5:$A$104,0)),""))</f>
        <v/>
      </c>
      <c r="S89" s="28">
        <f>IF(OR($A89="",$B89=""),"",IFERROR(INDEX('Catálogo fonte'!$N$5:$N$104,MATCH($A89,'Catálogo fonte'!$A$5:$A$104,0)),""))</f>
        <v/>
      </c>
      <c r="T89" s="28">
        <f>IF(OR($A89="",$B89=""),"",IFERROR(INDEX('Catálogo fonte'!$O$5:$O$104,MATCH($A89,'Catálogo fonte'!$A$5:$A$104,0)),""))</f>
        <v/>
      </c>
      <c r="U89" s="28">
        <f>IF(OR($A89="",$B89=""),"",IFERROR(INDEX('Catálogo fonte'!$P$5:$P$104,MATCH($A89,'Catálogo fonte'!$A$5:$A$104,0)),""))</f>
        <v/>
      </c>
      <c r="V89" s="28">
        <f>IF(OR($A89="",$B89=""),"",--($S89&lt;&gt;"")+--($T89&lt;&gt;"")+--($U89&lt;&gt;""))</f>
        <v/>
      </c>
      <c r="W89" s="27">
        <f>IF(OR($A89="",$B89="",$C89&lt;&gt;"Sim"),"",_xlfn.TEXTJOIN(" | ",TRUE,IF($AP89&lt;&gt;"Regra válida","Regra do canal inválida",""),IF(COUNTIF('Catálogo fonte'!$A$5:$A$104,$A89)&gt;1,"SKU duplicado",""),IF($AO89&lt;&gt;"Sim","Produto inativo",""),IF($AB89&lt;&gt;"Sim","Canal inativo",""),IF($G89="","Título ausente",""),IF(AND($G89&lt;&gt;"",$AL89&lt;&gt;"",LEN($G89)&gt;$AL89),"Título excede o limite",""),IF(AND($AC89="Sim",$H89=""),"Categoria ausente",""),IF(AND($AK89&gt;0,LEN($I89)&lt;$AK89),"Descrição abaixo do mínimo",""),IF(AND($AE89="Sim",$J89=""),"Marca ausente",""),IF(OR($K89="",NOT(ISNUMBER($K89)),$K89&lt;=0),"Preço inválido",""),IF(AND(ISNUMBER($K89),$AM89&lt;&gt;"",$K89&lt;$AM89),"Preço abaixo do mínimo",""),IF(AND(ISNUMBER($K89),$AN89&lt;&gt;"",$K89&gt;$AN89),"Preço acima do máximo",""),IF(AND($AD89="Sim",$L89=""),"GTIN ausente",""),IF(AND($L89&lt;&gt;"",NOT(IFERROR(AND(LEN($L89)=13,ISNUMBER(VALUE($L89))),FALSE))),"GTIN inválido",""),IF(AND($AF89="Sim",$M89=""),"Cor ausente",""),IF(AND($AG89="Sim",$N89=""),"Tamanho/modelo ausente",""),IF(AND($AH89="Sim",OR(NOT(ISNUMBER($O89)),$O89&lt;=0)),"Peso ausente ou inválido",""),IF(AND($AI89="Sim",OR(NOT(ISNUMBER($P89)),$P89&lt;=0,NOT(ISNUMBER($Q89)),$Q89&lt;=0,NOT(ISNUMBER($R89)),$R89&lt;=0)),"Dimensões ausentes ou inválidas",""),IF($V89&lt;$AJ89,"Mídias abaixo do mínimo","")))</f>
        <v/>
      </c>
      <c r="X89" s="28">
        <f>IF(OR($A89="",$B89=""),"",IF($C89&lt;&gt;"Sim","Não selecionado",IF($W89="","Pronto para publicar","Bloqueado")))</f>
        <v/>
      </c>
      <c r="Y89" s="21" t="n"/>
      <c r="Z89" s="27">
        <f>IF(OR($A89="",$B89=""),"",IF($C89&lt;&gt;"Sim","Fora do feed",IF($X89="Bloqueado","Bloqueado",IF($Y89="Publicar","Liberado para feed",IF($Y89="Manter rascunho","Mantido em rascunho","Aguardando decisão")))))</f>
        <v/>
      </c>
      <c r="AA89" s="27">
        <f>IF(OR($A89="",$B89=""),"",$A89&amp;"|"&amp;$B89)</f>
        <v/>
      </c>
      <c r="AB89" s="28">
        <f>IF($B89="","",IFERROR(INDEX('Regras por canal'!$B$5:$B$9,MATCH($B89,'Regras por canal'!$A$5:$A$9,0)),""))</f>
        <v/>
      </c>
      <c r="AC89" s="28">
        <f>IF($B89="","",IFERROR(INDEX('Regras por canal'!$C$5:$C$9,MATCH($B89,'Regras por canal'!$A$5:$A$9,0)),""))</f>
        <v/>
      </c>
      <c r="AD89" s="28">
        <f>IF($B89="","",IFERROR(INDEX('Regras por canal'!$D$5:$D$9,MATCH($B89,'Regras por canal'!$A$5:$A$9,0)),""))</f>
        <v/>
      </c>
      <c r="AE89" s="28">
        <f>IF($B89="","",IFERROR(INDEX('Regras por canal'!$E$5:$E$9,MATCH($B89,'Regras por canal'!$A$5:$A$9,0)),""))</f>
        <v/>
      </c>
      <c r="AF89" s="28">
        <f>IF($B89="","",IFERROR(INDEX('Regras por canal'!$F$5:$F$9,MATCH($B89,'Regras por canal'!$A$5:$A$9,0)),""))</f>
        <v/>
      </c>
      <c r="AG89" s="28">
        <f>IF($B89="","",IFERROR(INDEX('Regras por canal'!$G$5:$G$9,MATCH($B89,'Regras por canal'!$A$5:$A$9,0)),""))</f>
        <v/>
      </c>
      <c r="AH89" s="28">
        <f>IF($B89="","",IFERROR(INDEX('Regras por canal'!$H$5:$H$9,MATCH($B89,'Regras por canal'!$A$5:$A$9,0)),""))</f>
        <v/>
      </c>
      <c r="AI89" s="28">
        <f>IF($B89="","",IFERROR(INDEX('Regras por canal'!$I$5:$I$9,MATCH($B89,'Regras por canal'!$A$5:$A$9,0)),""))</f>
        <v/>
      </c>
      <c r="AJ89" s="28">
        <f>IF($B89="","",IFERROR(INDEX('Regras por canal'!$J$5:$J$9,MATCH($B89,'Regras por canal'!$A$5:$A$9,0)),""))</f>
        <v/>
      </c>
      <c r="AK89" s="28">
        <f>IF($B89="","",IFERROR(INDEX('Regras por canal'!$K$5:$K$9,MATCH($B89,'Regras por canal'!$A$5:$A$9,0)),""))</f>
        <v/>
      </c>
      <c r="AL89" s="28">
        <f>IF($B89="","",IFERROR(INDEX('Regras por canal'!$L$5:$L$9,MATCH($B89,'Regras por canal'!$A$5:$A$9,0)),""))</f>
        <v/>
      </c>
      <c r="AM89" s="28">
        <f>IF($B89="","",IFERROR(INDEX('Regras por canal'!$M$5:$M$9,MATCH($B89,'Regras por canal'!$A$5:$A$9,0)),""))</f>
        <v/>
      </c>
      <c r="AN89" s="28">
        <f>IF($B89="","",IFERROR(INDEX('Regras por canal'!$N$5:$N$9,MATCH($B89,'Regras por canal'!$A$5:$A$9,0)),""))</f>
        <v/>
      </c>
      <c r="AO89" s="28">
        <f>IF($A89="","",IFERROR(INDEX('Catálogo fonte'!$Q$5:$Q$104,MATCH($A89,'Catálogo fonte'!$A$5:$A$104,0)),""))</f>
        <v/>
      </c>
      <c r="AP89" s="28">
        <f>IF($B89="","",IFERROR(INDEX('Regras por canal'!$Q$5:$Q$9,MATCH($B89,'Regras por canal'!$A$5:$A$9,0)),""))</f>
        <v/>
      </c>
    </row>
    <row r="90" ht="24" customHeight="1">
      <c r="A90" s="28">
        <f>IF(OR(INDEX('Catálogo fonte'!$A$5:$A$104,INT((ROW()-5)/5)+1)="",INDEX('Regras por canal'!$A$5:$A$9,MOD(ROW()-5,5)+1)=""),"",INDEX('Catálogo fonte'!$A$5:$A$104,INT((ROW()-5)/5)+1))</f>
        <v/>
      </c>
      <c r="B90" s="27">
        <f>IF($A90="","",INDEX('Regras por canal'!$A$5:$A$9,MOD(ROW()-5,5)+1))</f>
        <v/>
      </c>
      <c r="C90" s="21" t="n"/>
      <c r="D90" s="32" t="n"/>
      <c r="E90" s="32" t="n"/>
      <c r="F90" s="53" t="n"/>
      <c r="G90" s="27">
        <f>IF(OR($A90="",$B90=""),"",IF($D90&lt;&gt;"",$D90,IFERROR(INDEX('Catálogo fonte'!$B$5:$B$104,MATCH($A90,'Catálogo fonte'!$A$5:$A$104,0)),"")))</f>
        <v/>
      </c>
      <c r="H90" s="27">
        <f>IF(OR($A90="",$B90=""),"",IF($E90&lt;&gt;"",$E90,IFERROR(INDEX('Catálogo fonte'!$C$5:$C$104,MATCH($A90,'Catálogo fonte'!$A$5:$A$104,0)),"")))</f>
        <v/>
      </c>
      <c r="I90" s="27">
        <f>IF(OR($A90="",$B90=""),"",IFERROR(INDEX('Catálogo fonte'!$E$5:$E$104,MATCH($A90,'Catálogo fonte'!$A$5:$A$104,0)),""))</f>
        <v/>
      </c>
      <c r="J90" s="28">
        <f>IF(OR($A90="",$B90=""),"",IFERROR(INDEX('Catálogo fonte'!$D$5:$D$104,MATCH($A90,'Catálogo fonte'!$A$5:$A$104,0)),""))</f>
        <v/>
      </c>
      <c r="K90" s="54">
        <f>IF(OR($A90="",$B90=""),"",IF($F90&lt;&gt;"",$F90,IFERROR(INDEX('Catálogo fonte'!$F$5:$F$104,MATCH($A90,'Catálogo fonte'!$A$5:$A$104,0)),"")))</f>
        <v/>
      </c>
      <c r="L90" s="35">
        <f>IF(OR($A90="",$B90=""),"",IFERROR(INDEX('Catálogo fonte'!$G$5:$G$104,MATCH($A90,'Catálogo fonte'!$A$5:$A$104,0)),""))</f>
        <v/>
      </c>
      <c r="M90" s="28">
        <f>IF(OR($A90="",$B90=""),"",IFERROR(INDEX('Catálogo fonte'!$H$5:$H$104,MATCH($A90,'Catálogo fonte'!$A$5:$A$104,0)),""))</f>
        <v/>
      </c>
      <c r="N90" s="28">
        <f>IF(OR($A90="",$B90=""),"",IFERROR(INDEX('Catálogo fonte'!$I$5:$I$104,MATCH($A90,'Catálogo fonte'!$A$5:$A$104,0)),""))</f>
        <v/>
      </c>
      <c r="O90" s="55">
        <f>IF(OR($A90="",$B90=""),"",IFERROR(INDEX('Catálogo fonte'!$J$5:$J$104,MATCH($A90,'Catálogo fonte'!$A$5:$A$104,0)),""))</f>
        <v/>
      </c>
      <c r="P90" s="56">
        <f>IF(OR($A90="",$B90=""),"",IFERROR(INDEX('Catálogo fonte'!$K$5:$K$104,MATCH($A90,'Catálogo fonte'!$A$5:$A$104,0)),""))</f>
        <v/>
      </c>
      <c r="Q90" s="56">
        <f>IF(OR($A90="",$B90=""),"",IFERROR(INDEX('Catálogo fonte'!$L$5:$L$104,MATCH($A90,'Catálogo fonte'!$A$5:$A$104,0)),""))</f>
        <v/>
      </c>
      <c r="R90" s="56">
        <f>IF(OR($A90="",$B90=""),"",IFERROR(INDEX('Catálogo fonte'!$M$5:$M$104,MATCH($A90,'Catálogo fonte'!$A$5:$A$104,0)),""))</f>
        <v/>
      </c>
      <c r="S90" s="28">
        <f>IF(OR($A90="",$B90=""),"",IFERROR(INDEX('Catálogo fonte'!$N$5:$N$104,MATCH($A90,'Catálogo fonte'!$A$5:$A$104,0)),""))</f>
        <v/>
      </c>
      <c r="T90" s="28">
        <f>IF(OR($A90="",$B90=""),"",IFERROR(INDEX('Catálogo fonte'!$O$5:$O$104,MATCH($A90,'Catálogo fonte'!$A$5:$A$104,0)),""))</f>
        <v/>
      </c>
      <c r="U90" s="28">
        <f>IF(OR($A90="",$B90=""),"",IFERROR(INDEX('Catálogo fonte'!$P$5:$P$104,MATCH($A90,'Catálogo fonte'!$A$5:$A$104,0)),""))</f>
        <v/>
      </c>
      <c r="V90" s="28">
        <f>IF(OR($A90="",$B90=""),"",--($S90&lt;&gt;"")+--($T90&lt;&gt;"")+--($U90&lt;&gt;""))</f>
        <v/>
      </c>
      <c r="W90" s="27">
        <f>IF(OR($A90="",$B90="",$C90&lt;&gt;"Sim"),"",_xlfn.TEXTJOIN(" | ",TRUE,IF($AP90&lt;&gt;"Regra válida","Regra do canal inválida",""),IF(COUNTIF('Catálogo fonte'!$A$5:$A$104,$A90)&gt;1,"SKU duplicado",""),IF($AO90&lt;&gt;"Sim","Produto inativo",""),IF($AB90&lt;&gt;"Sim","Canal inativo",""),IF($G90="","Título ausente",""),IF(AND($G90&lt;&gt;"",$AL90&lt;&gt;"",LEN($G90)&gt;$AL90),"Título excede o limite",""),IF(AND($AC90="Sim",$H90=""),"Categoria ausente",""),IF(AND($AK90&gt;0,LEN($I90)&lt;$AK90),"Descrição abaixo do mínimo",""),IF(AND($AE90="Sim",$J90=""),"Marca ausente",""),IF(OR($K90="",NOT(ISNUMBER($K90)),$K90&lt;=0),"Preço inválido",""),IF(AND(ISNUMBER($K90),$AM90&lt;&gt;"",$K90&lt;$AM90),"Preço abaixo do mínimo",""),IF(AND(ISNUMBER($K90),$AN90&lt;&gt;"",$K90&gt;$AN90),"Preço acima do máximo",""),IF(AND($AD90="Sim",$L90=""),"GTIN ausente",""),IF(AND($L90&lt;&gt;"",NOT(IFERROR(AND(LEN($L90)=13,ISNUMBER(VALUE($L90))),FALSE))),"GTIN inválido",""),IF(AND($AF90="Sim",$M90=""),"Cor ausente",""),IF(AND($AG90="Sim",$N90=""),"Tamanho/modelo ausente",""),IF(AND($AH90="Sim",OR(NOT(ISNUMBER($O90)),$O90&lt;=0)),"Peso ausente ou inválido",""),IF(AND($AI90="Sim",OR(NOT(ISNUMBER($P90)),$P90&lt;=0,NOT(ISNUMBER($Q90)),$Q90&lt;=0,NOT(ISNUMBER($R90)),$R90&lt;=0)),"Dimensões ausentes ou inválidas",""),IF($V90&lt;$AJ90,"Mídias abaixo do mínimo","")))</f>
        <v/>
      </c>
      <c r="X90" s="28">
        <f>IF(OR($A90="",$B90=""),"",IF($C90&lt;&gt;"Sim","Não selecionado",IF($W90="","Pronto para publicar","Bloqueado")))</f>
        <v/>
      </c>
      <c r="Y90" s="21" t="n"/>
      <c r="Z90" s="27">
        <f>IF(OR($A90="",$B90=""),"",IF($C90&lt;&gt;"Sim","Fora do feed",IF($X90="Bloqueado","Bloqueado",IF($Y90="Publicar","Liberado para feed",IF($Y90="Manter rascunho","Mantido em rascunho","Aguardando decisão")))))</f>
        <v/>
      </c>
      <c r="AA90" s="27">
        <f>IF(OR($A90="",$B90=""),"",$A90&amp;"|"&amp;$B90)</f>
        <v/>
      </c>
      <c r="AB90" s="28">
        <f>IF($B90="","",IFERROR(INDEX('Regras por canal'!$B$5:$B$9,MATCH($B90,'Regras por canal'!$A$5:$A$9,0)),""))</f>
        <v/>
      </c>
      <c r="AC90" s="28">
        <f>IF($B90="","",IFERROR(INDEX('Regras por canal'!$C$5:$C$9,MATCH($B90,'Regras por canal'!$A$5:$A$9,0)),""))</f>
        <v/>
      </c>
      <c r="AD90" s="28">
        <f>IF($B90="","",IFERROR(INDEX('Regras por canal'!$D$5:$D$9,MATCH($B90,'Regras por canal'!$A$5:$A$9,0)),""))</f>
        <v/>
      </c>
      <c r="AE90" s="28">
        <f>IF($B90="","",IFERROR(INDEX('Regras por canal'!$E$5:$E$9,MATCH($B90,'Regras por canal'!$A$5:$A$9,0)),""))</f>
        <v/>
      </c>
      <c r="AF90" s="28">
        <f>IF($B90="","",IFERROR(INDEX('Regras por canal'!$F$5:$F$9,MATCH($B90,'Regras por canal'!$A$5:$A$9,0)),""))</f>
        <v/>
      </c>
      <c r="AG90" s="28">
        <f>IF($B90="","",IFERROR(INDEX('Regras por canal'!$G$5:$G$9,MATCH($B90,'Regras por canal'!$A$5:$A$9,0)),""))</f>
        <v/>
      </c>
      <c r="AH90" s="28">
        <f>IF($B90="","",IFERROR(INDEX('Regras por canal'!$H$5:$H$9,MATCH($B90,'Regras por canal'!$A$5:$A$9,0)),""))</f>
        <v/>
      </c>
      <c r="AI90" s="28">
        <f>IF($B90="","",IFERROR(INDEX('Regras por canal'!$I$5:$I$9,MATCH($B90,'Regras por canal'!$A$5:$A$9,0)),""))</f>
        <v/>
      </c>
      <c r="AJ90" s="28">
        <f>IF($B90="","",IFERROR(INDEX('Regras por canal'!$J$5:$J$9,MATCH($B90,'Regras por canal'!$A$5:$A$9,0)),""))</f>
        <v/>
      </c>
      <c r="AK90" s="28">
        <f>IF($B90="","",IFERROR(INDEX('Regras por canal'!$K$5:$K$9,MATCH($B90,'Regras por canal'!$A$5:$A$9,0)),""))</f>
        <v/>
      </c>
      <c r="AL90" s="28">
        <f>IF($B90="","",IFERROR(INDEX('Regras por canal'!$L$5:$L$9,MATCH($B90,'Regras por canal'!$A$5:$A$9,0)),""))</f>
        <v/>
      </c>
      <c r="AM90" s="28">
        <f>IF($B90="","",IFERROR(INDEX('Regras por canal'!$M$5:$M$9,MATCH($B90,'Regras por canal'!$A$5:$A$9,0)),""))</f>
        <v/>
      </c>
      <c r="AN90" s="28">
        <f>IF($B90="","",IFERROR(INDEX('Regras por canal'!$N$5:$N$9,MATCH($B90,'Regras por canal'!$A$5:$A$9,0)),""))</f>
        <v/>
      </c>
      <c r="AO90" s="28">
        <f>IF($A90="","",IFERROR(INDEX('Catálogo fonte'!$Q$5:$Q$104,MATCH($A90,'Catálogo fonte'!$A$5:$A$104,0)),""))</f>
        <v/>
      </c>
      <c r="AP90" s="28">
        <f>IF($B90="","",IFERROR(INDEX('Regras por canal'!$Q$5:$Q$9,MATCH($B90,'Regras por canal'!$A$5:$A$9,0)),""))</f>
        <v/>
      </c>
    </row>
    <row r="91" ht="24" customHeight="1">
      <c r="A91" s="28">
        <f>IF(OR(INDEX('Catálogo fonte'!$A$5:$A$104,INT((ROW()-5)/5)+1)="",INDEX('Regras por canal'!$A$5:$A$9,MOD(ROW()-5,5)+1)=""),"",INDEX('Catálogo fonte'!$A$5:$A$104,INT((ROW()-5)/5)+1))</f>
        <v/>
      </c>
      <c r="B91" s="27">
        <f>IF($A91="","",INDEX('Regras por canal'!$A$5:$A$9,MOD(ROW()-5,5)+1))</f>
        <v/>
      </c>
      <c r="C91" s="21" t="n"/>
      <c r="D91" s="32" t="n"/>
      <c r="E91" s="32" t="n"/>
      <c r="F91" s="53" t="n"/>
      <c r="G91" s="27">
        <f>IF(OR($A91="",$B91=""),"",IF($D91&lt;&gt;"",$D91,IFERROR(INDEX('Catálogo fonte'!$B$5:$B$104,MATCH($A91,'Catálogo fonte'!$A$5:$A$104,0)),"")))</f>
        <v/>
      </c>
      <c r="H91" s="27">
        <f>IF(OR($A91="",$B91=""),"",IF($E91&lt;&gt;"",$E91,IFERROR(INDEX('Catálogo fonte'!$C$5:$C$104,MATCH($A91,'Catálogo fonte'!$A$5:$A$104,0)),"")))</f>
        <v/>
      </c>
      <c r="I91" s="27">
        <f>IF(OR($A91="",$B91=""),"",IFERROR(INDEX('Catálogo fonte'!$E$5:$E$104,MATCH($A91,'Catálogo fonte'!$A$5:$A$104,0)),""))</f>
        <v/>
      </c>
      <c r="J91" s="28">
        <f>IF(OR($A91="",$B91=""),"",IFERROR(INDEX('Catálogo fonte'!$D$5:$D$104,MATCH($A91,'Catálogo fonte'!$A$5:$A$104,0)),""))</f>
        <v/>
      </c>
      <c r="K91" s="54">
        <f>IF(OR($A91="",$B91=""),"",IF($F91&lt;&gt;"",$F91,IFERROR(INDEX('Catálogo fonte'!$F$5:$F$104,MATCH($A91,'Catálogo fonte'!$A$5:$A$104,0)),"")))</f>
        <v/>
      </c>
      <c r="L91" s="35">
        <f>IF(OR($A91="",$B91=""),"",IFERROR(INDEX('Catálogo fonte'!$G$5:$G$104,MATCH($A91,'Catálogo fonte'!$A$5:$A$104,0)),""))</f>
        <v/>
      </c>
      <c r="M91" s="28">
        <f>IF(OR($A91="",$B91=""),"",IFERROR(INDEX('Catálogo fonte'!$H$5:$H$104,MATCH($A91,'Catálogo fonte'!$A$5:$A$104,0)),""))</f>
        <v/>
      </c>
      <c r="N91" s="28">
        <f>IF(OR($A91="",$B91=""),"",IFERROR(INDEX('Catálogo fonte'!$I$5:$I$104,MATCH($A91,'Catálogo fonte'!$A$5:$A$104,0)),""))</f>
        <v/>
      </c>
      <c r="O91" s="55">
        <f>IF(OR($A91="",$B91=""),"",IFERROR(INDEX('Catálogo fonte'!$J$5:$J$104,MATCH($A91,'Catálogo fonte'!$A$5:$A$104,0)),""))</f>
        <v/>
      </c>
      <c r="P91" s="56">
        <f>IF(OR($A91="",$B91=""),"",IFERROR(INDEX('Catálogo fonte'!$K$5:$K$104,MATCH($A91,'Catálogo fonte'!$A$5:$A$104,0)),""))</f>
        <v/>
      </c>
      <c r="Q91" s="56">
        <f>IF(OR($A91="",$B91=""),"",IFERROR(INDEX('Catálogo fonte'!$L$5:$L$104,MATCH($A91,'Catálogo fonte'!$A$5:$A$104,0)),""))</f>
        <v/>
      </c>
      <c r="R91" s="56">
        <f>IF(OR($A91="",$B91=""),"",IFERROR(INDEX('Catálogo fonte'!$M$5:$M$104,MATCH($A91,'Catálogo fonte'!$A$5:$A$104,0)),""))</f>
        <v/>
      </c>
      <c r="S91" s="28">
        <f>IF(OR($A91="",$B91=""),"",IFERROR(INDEX('Catálogo fonte'!$N$5:$N$104,MATCH($A91,'Catálogo fonte'!$A$5:$A$104,0)),""))</f>
        <v/>
      </c>
      <c r="T91" s="28">
        <f>IF(OR($A91="",$B91=""),"",IFERROR(INDEX('Catálogo fonte'!$O$5:$O$104,MATCH($A91,'Catálogo fonte'!$A$5:$A$104,0)),""))</f>
        <v/>
      </c>
      <c r="U91" s="28">
        <f>IF(OR($A91="",$B91=""),"",IFERROR(INDEX('Catálogo fonte'!$P$5:$P$104,MATCH($A91,'Catálogo fonte'!$A$5:$A$104,0)),""))</f>
        <v/>
      </c>
      <c r="V91" s="28">
        <f>IF(OR($A91="",$B91=""),"",--($S91&lt;&gt;"")+--($T91&lt;&gt;"")+--($U91&lt;&gt;""))</f>
        <v/>
      </c>
      <c r="W91" s="27">
        <f>IF(OR($A91="",$B91="",$C91&lt;&gt;"Sim"),"",_xlfn.TEXTJOIN(" | ",TRUE,IF($AP91&lt;&gt;"Regra válida","Regra do canal inválida",""),IF(COUNTIF('Catálogo fonte'!$A$5:$A$104,$A91)&gt;1,"SKU duplicado",""),IF($AO91&lt;&gt;"Sim","Produto inativo",""),IF($AB91&lt;&gt;"Sim","Canal inativo",""),IF($G91="","Título ausente",""),IF(AND($G91&lt;&gt;"",$AL91&lt;&gt;"",LEN($G91)&gt;$AL91),"Título excede o limite",""),IF(AND($AC91="Sim",$H91=""),"Categoria ausente",""),IF(AND($AK91&gt;0,LEN($I91)&lt;$AK91),"Descrição abaixo do mínimo",""),IF(AND($AE91="Sim",$J91=""),"Marca ausente",""),IF(OR($K91="",NOT(ISNUMBER($K91)),$K91&lt;=0),"Preço inválido",""),IF(AND(ISNUMBER($K91),$AM91&lt;&gt;"",$K91&lt;$AM91),"Preço abaixo do mínimo",""),IF(AND(ISNUMBER($K91),$AN91&lt;&gt;"",$K91&gt;$AN91),"Preço acima do máximo",""),IF(AND($AD91="Sim",$L91=""),"GTIN ausente",""),IF(AND($L91&lt;&gt;"",NOT(IFERROR(AND(LEN($L91)=13,ISNUMBER(VALUE($L91))),FALSE))),"GTIN inválido",""),IF(AND($AF91="Sim",$M91=""),"Cor ausente",""),IF(AND($AG91="Sim",$N91=""),"Tamanho/modelo ausente",""),IF(AND($AH91="Sim",OR(NOT(ISNUMBER($O91)),$O91&lt;=0)),"Peso ausente ou inválido",""),IF(AND($AI91="Sim",OR(NOT(ISNUMBER($P91)),$P91&lt;=0,NOT(ISNUMBER($Q91)),$Q91&lt;=0,NOT(ISNUMBER($R91)),$R91&lt;=0)),"Dimensões ausentes ou inválidas",""),IF($V91&lt;$AJ91,"Mídias abaixo do mínimo","")))</f>
        <v/>
      </c>
      <c r="X91" s="28">
        <f>IF(OR($A91="",$B91=""),"",IF($C91&lt;&gt;"Sim","Não selecionado",IF($W91="","Pronto para publicar","Bloqueado")))</f>
        <v/>
      </c>
      <c r="Y91" s="21" t="n"/>
      <c r="Z91" s="27">
        <f>IF(OR($A91="",$B91=""),"",IF($C91&lt;&gt;"Sim","Fora do feed",IF($X91="Bloqueado","Bloqueado",IF($Y91="Publicar","Liberado para feed",IF($Y91="Manter rascunho","Mantido em rascunho","Aguardando decisão")))))</f>
        <v/>
      </c>
      <c r="AA91" s="27">
        <f>IF(OR($A91="",$B91=""),"",$A91&amp;"|"&amp;$B91)</f>
        <v/>
      </c>
      <c r="AB91" s="28">
        <f>IF($B91="","",IFERROR(INDEX('Regras por canal'!$B$5:$B$9,MATCH($B91,'Regras por canal'!$A$5:$A$9,0)),""))</f>
        <v/>
      </c>
      <c r="AC91" s="28">
        <f>IF($B91="","",IFERROR(INDEX('Regras por canal'!$C$5:$C$9,MATCH($B91,'Regras por canal'!$A$5:$A$9,0)),""))</f>
        <v/>
      </c>
      <c r="AD91" s="28">
        <f>IF($B91="","",IFERROR(INDEX('Regras por canal'!$D$5:$D$9,MATCH($B91,'Regras por canal'!$A$5:$A$9,0)),""))</f>
        <v/>
      </c>
      <c r="AE91" s="28">
        <f>IF($B91="","",IFERROR(INDEX('Regras por canal'!$E$5:$E$9,MATCH($B91,'Regras por canal'!$A$5:$A$9,0)),""))</f>
        <v/>
      </c>
      <c r="AF91" s="28">
        <f>IF($B91="","",IFERROR(INDEX('Regras por canal'!$F$5:$F$9,MATCH($B91,'Regras por canal'!$A$5:$A$9,0)),""))</f>
        <v/>
      </c>
      <c r="AG91" s="28">
        <f>IF($B91="","",IFERROR(INDEX('Regras por canal'!$G$5:$G$9,MATCH($B91,'Regras por canal'!$A$5:$A$9,0)),""))</f>
        <v/>
      </c>
      <c r="AH91" s="28">
        <f>IF($B91="","",IFERROR(INDEX('Regras por canal'!$H$5:$H$9,MATCH($B91,'Regras por canal'!$A$5:$A$9,0)),""))</f>
        <v/>
      </c>
      <c r="AI91" s="28">
        <f>IF($B91="","",IFERROR(INDEX('Regras por canal'!$I$5:$I$9,MATCH($B91,'Regras por canal'!$A$5:$A$9,0)),""))</f>
        <v/>
      </c>
      <c r="AJ91" s="28">
        <f>IF($B91="","",IFERROR(INDEX('Regras por canal'!$J$5:$J$9,MATCH($B91,'Regras por canal'!$A$5:$A$9,0)),""))</f>
        <v/>
      </c>
      <c r="AK91" s="28">
        <f>IF($B91="","",IFERROR(INDEX('Regras por canal'!$K$5:$K$9,MATCH($B91,'Regras por canal'!$A$5:$A$9,0)),""))</f>
        <v/>
      </c>
      <c r="AL91" s="28">
        <f>IF($B91="","",IFERROR(INDEX('Regras por canal'!$L$5:$L$9,MATCH($B91,'Regras por canal'!$A$5:$A$9,0)),""))</f>
        <v/>
      </c>
      <c r="AM91" s="28">
        <f>IF($B91="","",IFERROR(INDEX('Regras por canal'!$M$5:$M$9,MATCH($B91,'Regras por canal'!$A$5:$A$9,0)),""))</f>
        <v/>
      </c>
      <c r="AN91" s="28">
        <f>IF($B91="","",IFERROR(INDEX('Regras por canal'!$N$5:$N$9,MATCH($B91,'Regras por canal'!$A$5:$A$9,0)),""))</f>
        <v/>
      </c>
      <c r="AO91" s="28">
        <f>IF($A91="","",IFERROR(INDEX('Catálogo fonte'!$Q$5:$Q$104,MATCH($A91,'Catálogo fonte'!$A$5:$A$104,0)),""))</f>
        <v/>
      </c>
      <c r="AP91" s="28">
        <f>IF($B91="","",IFERROR(INDEX('Regras por canal'!$Q$5:$Q$9,MATCH($B91,'Regras por canal'!$A$5:$A$9,0)),""))</f>
        <v/>
      </c>
    </row>
    <row r="92" ht="24" customHeight="1">
      <c r="A92" s="28">
        <f>IF(OR(INDEX('Catálogo fonte'!$A$5:$A$104,INT((ROW()-5)/5)+1)="",INDEX('Regras por canal'!$A$5:$A$9,MOD(ROW()-5,5)+1)=""),"",INDEX('Catálogo fonte'!$A$5:$A$104,INT((ROW()-5)/5)+1))</f>
        <v/>
      </c>
      <c r="B92" s="27">
        <f>IF($A92="","",INDEX('Regras por canal'!$A$5:$A$9,MOD(ROW()-5,5)+1))</f>
        <v/>
      </c>
      <c r="C92" s="21" t="n"/>
      <c r="D92" s="32" t="n"/>
      <c r="E92" s="32" t="n"/>
      <c r="F92" s="53" t="n"/>
      <c r="G92" s="27">
        <f>IF(OR($A92="",$B92=""),"",IF($D92&lt;&gt;"",$D92,IFERROR(INDEX('Catálogo fonte'!$B$5:$B$104,MATCH($A92,'Catálogo fonte'!$A$5:$A$104,0)),"")))</f>
        <v/>
      </c>
      <c r="H92" s="27">
        <f>IF(OR($A92="",$B92=""),"",IF($E92&lt;&gt;"",$E92,IFERROR(INDEX('Catálogo fonte'!$C$5:$C$104,MATCH($A92,'Catálogo fonte'!$A$5:$A$104,0)),"")))</f>
        <v/>
      </c>
      <c r="I92" s="27">
        <f>IF(OR($A92="",$B92=""),"",IFERROR(INDEX('Catálogo fonte'!$E$5:$E$104,MATCH($A92,'Catálogo fonte'!$A$5:$A$104,0)),""))</f>
        <v/>
      </c>
      <c r="J92" s="28">
        <f>IF(OR($A92="",$B92=""),"",IFERROR(INDEX('Catálogo fonte'!$D$5:$D$104,MATCH($A92,'Catálogo fonte'!$A$5:$A$104,0)),""))</f>
        <v/>
      </c>
      <c r="K92" s="54">
        <f>IF(OR($A92="",$B92=""),"",IF($F92&lt;&gt;"",$F92,IFERROR(INDEX('Catálogo fonte'!$F$5:$F$104,MATCH($A92,'Catálogo fonte'!$A$5:$A$104,0)),"")))</f>
        <v/>
      </c>
      <c r="L92" s="35">
        <f>IF(OR($A92="",$B92=""),"",IFERROR(INDEX('Catálogo fonte'!$G$5:$G$104,MATCH($A92,'Catálogo fonte'!$A$5:$A$104,0)),""))</f>
        <v/>
      </c>
      <c r="M92" s="28">
        <f>IF(OR($A92="",$B92=""),"",IFERROR(INDEX('Catálogo fonte'!$H$5:$H$104,MATCH($A92,'Catálogo fonte'!$A$5:$A$104,0)),""))</f>
        <v/>
      </c>
      <c r="N92" s="28">
        <f>IF(OR($A92="",$B92=""),"",IFERROR(INDEX('Catálogo fonte'!$I$5:$I$104,MATCH($A92,'Catálogo fonte'!$A$5:$A$104,0)),""))</f>
        <v/>
      </c>
      <c r="O92" s="55">
        <f>IF(OR($A92="",$B92=""),"",IFERROR(INDEX('Catálogo fonte'!$J$5:$J$104,MATCH($A92,'Catálogo fonte'!$A$5:$A$104,0)),""))</f>
        <v/>
      </c>
      <c r="P92" s="56">
        <f>IF(OR($A92="",$B92=""),"",IFERROR(INDEX('Catálogo fonte'!$K$5:$K$104,MATCH($A92,'Catálogo fonte'!$A$5:$A$104,0)),""))</f>
        <v/>
      </c>
      <c r="Q92" s="56">
        <f>IF(OR($A92="",$B92=""),"",IFERROR(INDEX('Catálogo fonte'!$L$5:$L$104,MATCH($A92,'Catálogo fonte'!$A$5:$A$104,0)),""))</f>
        <v/>
      </c>
      <c r="R92" s="56">
        <f>IF(OR($A92="",$B92=""),"",IFERROR(INDEX('Catálogo fonte'!$M$5:$M$104,MATCH($A92,'Catálogo fonte'!$A$5:$A$104,0)),""))</f>
        <v/>
      </c>
      <c r="S92" s="28">
        <f>IF(OR($A92="",$B92=""),"",IFERROR(INDEX('Catálogo fonte'!$N$5:$N$104,MATCH($A92,'Catálogo fonte'!$A$5:$A$104,0)),""))</f>
        <v/>
      </c>
      <c r="T92" s="28">
        <f>IF(OR($A92="",$B92=""),"",IFERROR(INDEX('Catálogo fonte'!$O$5:$O$104,MATCH($A92,'Catálogo fonte'!$A$5:$A$104,0)),""))</f>
        <v/>
      </c>
      <c r="U92" s="28">
        <f>IF(OR($A92="",$B92=""),"",IFERROR(INDEX('Catálogo fonte'!$P$5:$P$104,MATCH($A92,'Catálogo fonte'!$A$5:$A$104,0)),""))</f>
        <v/>
      </c>
      <c r="V92" s="28">
        <f>IF(OR($A92="",$B92=""),"",--($S92&lt;&gt;"")+--($T92&lt;&gt;"")+--($U92&lt;&gt;""))</f>
        <v/>
      </c>
      <c r="W92" s="27">
        <f>IF(OR($A92="",$B92="",$C92&lt;&gt;"Sim"),"",_xlfn.TEXTJOIN(" | ",TRUE,IF($AP92&lt;&gt;"Regra válida","Regra do canal inválida",""),IF(COUNTIF('Catálogo fonte'!$A$5:$A$104,$A92)&gt;1,"SKU duplicado",""),IF($AO92&lt;&gt;"Sim","Produto inativo",""),IF($AB92&lt;&gt;"Sim","Canal inativo",""),IF($G92="","Título ausente",""),IF(AND($G92&lt;&gt;"",$AL92&lt;&gt;"",LEN($G92)&gt;$AL92),"Título excede o limite",""),IF(AND($AC92="Sim",$H92=""),"Categoria ausente",""),IF(AND($AK92&gt;0,LEN($I92)&lt;$AK92),"Descrição abaixo do mínimo",""),IF(AND($AE92="Sim",$J92=""),"Marca ausente",""),IF(OR($K92="",NOT(ISNUMBER($K92)),$K92&lt;=0),"Preço inválido",""),IF(AND(ISNUMBER($K92),$AM92&lt;&gt;"",$K92&lt;$AM92),"Preço abaixo do mínimo",""),IF(AND(ISNUMBER($K92),$AN92&lt;&gt;"",$K92&gt;$AN92),"Preço acima do máximo",""),IF(AND($AD92="Sim",$L92=""),"GTIN ausente",""),IF(AND($L92&lt;&gt;"",NOT(IFERROR(AND(LEN($L92)=13,ISNUMBER(VALUE($L92))),FALSE))),"GTIN inválido",""),IF(AND($AF92="Sim",$M92=""),"Cor ausente",""),IF(AND($AG92="Sim",$N92=""),"Tamanho/modelo ausente",""),IF(AND($AH92="Sim",OR(NOT(ISNUMBER($O92)),$O92&lt;=0)),"Peso ausente ou inválido",""),IF(AND($AI92="Sim",OR(NOT(ISNUMBER($P92)),$P92&lt;=0,NOT(ISNUMBER($Q92)),$Q92&lt;=0,NOT(ISNUMBER($R92)),$R92&lt;=0)),"Dimensões ausentes ou inválidas",""),IF($V92&lt;$AJ92,"Mídias abaixo do mínimo","")))</f>
        <v/>
      </c>
      <c r="X92" s="28">
        <f>IF(OR($A92="",$B92=""),"",IF($C92&lt;&gt;"Sim","Não selecionado",IF($W92="","Pronto para publicar","Bloqueado")))</f>
        <v/>
      </c>
      <c r="Y92" s="21" t="n"/>
      <c r="Z92" s="27">
        <f>IF(OR($A92="",$B92=""),"",IF($C92&lt;&gt;"Sim","Fora do feed",IF($X92="Bloqueado","Bloqueado",IF($Y92="Publicar","Liberado para feed",IF($Y92="Manter rascunho","Mantido em rascunho","Aguardando decisão")))))</f>
        <v/>
      </c>
      <c r="AA92" s="27">
        <f>IF(OR($A92="",$B92=""),"",$A92&amp;"|"&amp;$B92)</f>
        <v/>
      </c>
      <c r="AB92" s="28">
        <f>IF($B92="","",IFERROR(INDEX('Regras por canal'!$B$5:$B$9,MATCH($B92,'Regras por canal'!$A$5:$A$9,0)),""))</f>
        <v/>
      </c>
      <c r="AC92" s="28">
        <f>IF($B92="","",IFERROR(INDEX('Regras por canal'!$C$5:$C$9,MATCH($B92,'Regras por canal'!$A$5:$A$9,0)),""))</f>
        <v/>
      </c>
      <c r="AD92" s="28">
        <f>IF($B92="","",IFERROR(INDEX('Regras por canal'!$D$5:$D$9,MATCH($B92,'Regras por canal'!$A$5:$A$9,0)),""))</f>
        <v/>
      </c>
      <c r="AE92" s="28">
        <f>IF($B92="","",IFERROR(INDEX('Regras por canal'!$E$5:$E$9,MATCH($B92,'Regras por canal'!$A$5:$A$9,0)),""))</f>
        <v/>
      </c>
      <c r="AF92" s="28">
        <f>IF($B92="","",IFERROR(INDEX('Regras por canal'!$F$5:$F$9,MATCH($B92,'Regras por canal'!$A$5:$A$9,0)),""))</f>
        <v/>
      </c>
      <c r="AG92" s="28">
        <f>IF($B92="","",IFERROR(INDEX('Regras por canal'!$G$5:$G$9,MATCH($B92,'Regras por canal'!$A$5:$A$9,0)),""))</f>
        <v/>
      </c>
      <c r="AH92" s="28">
        <f>IF($B92="","",IFERROR(INDEX('Regras por canal'!$H$5:$H$9,MATCH($B92,'Regras por canal'!$A$5:$A$9,0)),""))</f>
        <v/>
      </c>
      <c r="AI92" s="28">
        <f>IF($B92="","",IFERROR(INDEX('Regras por canal'!$I$5:$I$9,MATCH($B92,'Regras por canal'!$A$5:$A$9,0)),""))</f>
        <v/>
      </c>
      <c r="AJ92" s="28">
        <f>IF($B92="","",IFERROR(INDEX('Regras por canal'!$J$5:$J$9,MATCH($B92,'Regras por canal'!$A$5:$A$9,0)),""))</f>
        <v/>
      </c>
      <c r="AK92" s="28">
        <f>IF($B92="","",IFERROR(INDEX('Regras por canal'!$K$5:$K$9,MATCH($B92,'Regras por canal'!$A$5:$A$9,0)),""))</f>
        <v/>
      </c>
      <c r="AL92" s="28">
        <f>IF($B92="","",IFERROR(INDEX('Regras por canal'!$L$5:$L$9,MATCH($B92,'Regras por canal'!$A$5:$A$9,0)),""))</f>
        <v/>
      </c>
      <c r="AM92" s="28">
        <f>IF($B92="","",IFERROR(INDEX('Regras por canal'!$M$5:$M$9,MATCH($B92,'Regras por canal'!$A$5:$A$9,0)),""))</f>
        <v/>
      </c>
      <c r="AN92" s="28">
        <f>IF($B92="","",IFERROR(INDEX('Regras por canal'!$N$5:$N$9,MATCH($B92,'Regras por canal'!$A$5:$A$9,0)),""))</f>
        <v/>
      </c>
      <c r="AO92" s="28">
        <f>IF($A92="","",IFERROR(INDEX('Catálogo fonte'!$Q$5:$Q$104,MATCH($A92,'Catálogo fonte'!$A$5:$A$104,0)),""))</f>
        <v/>
      </c>
      <c r="AP92" s="28">
        <f>IF($B92="","",IFERROR(INDEX('Regras por canal'!$Q$5:$Q$9,MATCH($B92,'Regras por canal'!$A$5:$A$9,0)),""))</f>
        <v/>
      </c>
    </row>
    <row r="93" ht="24" customHeight="1">
      <c r="A93" s="28">
        <f>IF(OR(INDEX('Catálogo fonte'!$A$5:$A$104,INT((ROW()-5)/5)+1)="",INDEX('Regras por canal'!$A$5:$A$9,MOD(ROW()-5,5)+1)=""),"",INDEX('Catálogo fonte'!$A$5:$A$104,INT((ROW()-5)/5)+1))</f>
        <v/>
      </c>
      <c r="B93" s="27">
        <f>IF($A93="","",INDEX('Regras por canal'!$A$5:$A$9,MOD(ROW()-5,5)+1))</f>
        <v/>
      </c>
      <c r="C93" s="21" t="n"/>
      <c r="D93" s="32" t="n"/>
      <c r="E93" s="32" t="n"/>
      <c r="F93" s="53" t="n"/>
      <c r="G93" s="27">
        <f>IF(OR($A93="",$B93=""),"",IF($D93&lt;&gt;"",$D93,IFERROR(INDEX('Catálogo fonte'!$B$5:$B$104,MATCH($A93,'Catálogo fonte'!$A$5:$A$104,0)),"")))</f>
        <v/>
      </c>
      <c r="H93" s="27">
        <f>IF(OR($A93="",$B93=""),"",IF($E93&lt;&gt;"",$E93,IFERROR(INDEX('Catálogo fonte'!$C$5:$C$104,MATCH($A93,'Catálogo fonte'!$A$5:$A$104,0)),"")))</f>
        <v/>
      </c>
      <c r="I93" s="27">
        <f>IF(OR($A93="",$B93=""),"",IFERROR(INDEX('Catálogo fonte'!$E$5:$E$104,MATCH($A93,'Catálogo fonte'!$A$5:$A$104,0)),""))</f>
        <v/>
      </c>
      <c r="J93" s="28">
        <f>IF(OR($A93="",$B93=""),"",IFERROR(INDEX('Catálogo fonte'!$D$5:$D$104,MATCH($A93,'Catálogo fonte'!$A$5:$A$104,0)),""))</f>
        <v/>
      </c>
      <c r="K93" s="54">
        <f>IF(OR($A93="",$B93=""),"",IF($F93&lt;&gt;"",$F93,IFERROR(INDEX('Catálogo fonte'!$F$5:$F$104,MATCH($A93,'Catálogo fonte'!$A$5:$A$104,0)),"")))</f>
        <v/>
      </c>
      <c r="L93" s="35">
        <f>IF(OR($A93="",$B93=""),"",IFERROR(INDEX('Catálogo fonte'!$G$5:$G$104,MATCH($A93,'Catálogo fonte'!$A$5:$A$104,0)),""))</f>
        <v/>
      </c>
      <c r="M93" s="28">
        <f>IF(OR($A93="",$B93=""),"",IFERROR(INDEX('Catálogo fonte'!$H$5:$H$104,MATCH($A93,'Catálogo fonte'!$A$5:$A$104,0)),""))</f>
        <v/>
      </c>
      <c r="N93" s="28">
        <f>IF(OR($A93="",$B93=""),"",IFERROR(INDEX('Catálogo fonte'!$I$5:$I$104,MATCH($A93,'Catálogo fonte'!$A$5:$A$104,0)),""))</f>
        <v/>
      </c>
      <c r="O93" s="55">
        <f>IF(OR($A93="",$B93=""),"",IFERROR(INDEX('Catálogo fonte'!$J$5:$J$104,MATCH($A93,'Catálogo fonte'!$A$5:$A$104,0)),""))</f>
        <v/>
      </c>
      <c r="P93" s="56">
        <f>IF(OR($A93="",$B93=""),"",IFERROR(INDEX('Catálogo fonte'!$K$5:$K$104,MATCH($A93,'Catálogo fonte'!$A$5:$A$104,0)),""))</f>
        <v/>
      </c>
      <c r="Q93" s="56">
        <f>IF(OR($A93="",$B93=""),"",IFERROR(INDEX('Catálogo fonte'!$L$5:$L$104,MATCH($A93,'Catálogo fonte'!$A$5:$A$104,0)),""))</f>
        <v/>
      </c>
      <c r="R93" s="56">
        <f>IF(OR($A93="",$B93=""),"",IFERROR(INDEX('Catálogo fonte'!$M$5:$M$104,MATCH($A93,'Catálogo fonte'!$A$5:$A$104,0)),""))</f>
        <v/>
      </c>
      <c r="S93" s="28">
        <f>IF(OR($A93="",$B93=""),"",IFERROR(INDEX('Catálogo fonte'!$N$5:$N$104,MATCH($A93,'Catálogo fonte'!$A$5:$A$104,0)),""))</f>
        <v/>
      </c>
      <c r="T93" s="28">
        <f>IF(OR($A93="",$B93=""),"",IFERROR(INDEX('Catálogo fonte'!$O$5:$O$104,MATCH($A93,'Catálogo fonte'!$A$5:$A$104,0)),""))</f>
        <v/>
      </c>
      <c r="U93" s="28">
        <f>IF(OR($A93="",$B93=""),"",IFERROR(INDEX('Catálogo fonte'!$P$5:$P$104,MATCH($A93,'Catálogo fonte'!$A$5:$A$104,0)),""))</f>
        <v/>
      </c>
      <c r="V93" s="28">
        <f>IF(OR($A93="",$B93=""),"",--($S93&lt;&gt;"")+--($T93&lt;&gt;"")+--($U93&lt;&gt;""))</f>
        <v/>
      </c>
      <c r="W93" s="27">
        <f>IF(OR($A93="",$B93="",$C93&lt;&gt;"Sim"),"",_xlfn.TEXTJOIN(" | ",TRUE,IF($AP93&lt;&gt;"Regra válida","Regra do canal inválida",""),IF(COUNTIF('Catálogo fonte'!$A$5:$A$104,$A93)&gt;1,"SKU duplicado",""),IF($AO93&lt;&gt;"Sim","Produto inativo",""),IF($AB93&lt;&gt;"Sim","Canal inativo",""),IF($G93="","Título ausente",""),IF(AND($G93&lt;&gt;"",$AL93&lt;&gt;"",LEN($G93)&gt;$AL93),"Título excede o limite",""),IF(AND($AC93="Sim",$H93=""),"Categoria ausente",""),IF(AND($AK93&gt;0,LEN($I93)&lt;$AK93),"Descrição abaixo do mínimo",""),IF(AND($AE93="Sim",$J93=""),"Marca ausente",""),IF(OR($K93="",NOT(ISNUMBER($K93)),$K93&lt;=0),"Preço inválido",""),IF(AND(ISNUMBER($K93),$AM93&lt;&gt;"",$K93&lt;$AM93),"Preço abaixo do mínimo",""),IF(AND(ISNUMBER($K93),$AN93&lt;&gt;"",$K93&gt;$AN93),"Preço acima do máximo",""),IF(AND($AD93="Sim",$L93=""),"GTIN ausente",""),IF(AND($L93&lt;&gt;"",NOT(IFERROR(AND(LEN($L93)=13,ISNUMBER(VALUE($L93))),FALSE))),"GTIN inválido",""),IF(AND($AF93="Sim",$M93=""),"Cor ausente",""),IF(AND($AG93="Sim",$N93=""),"Tamanho/modelo ausente",""),IF(AND($AH93="Sim",OR(NOT(ISNUMBER($O93)),$O93&lt;=0)),"Peso ausente ou inválido",""),IF(AND($AI93="Sim",OR(NOT(ISNUMBER($P93)),$P93&lt;=0,NOT(ISNUMBER($Q93)),$Q93&lt;=0,NOT(ISNUMBER($R93)),$R93&lt;=0)),"Dimensões ausentes ou inválidas",""),IF($V93&lt;$AJ93,"Mídias abaixo do mínimo","")))</f>
        <v/>
      </c>
      <c r="X93" s="28">
        <f>IF(OR($A93="",$B93=""),"",IF($C93&lt;&gt;"Sim","Não selecionado",IF($W93="","Pronto para publicar","Bloqueado")))</f>
        <v/>
      </c>
      <c r="Y93" s="21" t="n"/>
      <c r="Z93" s="27">
        <f>IF(OR($A93="",$B93=""),"",IF($C93&lt;&gt;"Sim","Fora do feed",IF($X93="Bloqueado","Bloqueado",IF($Y93="Publicar","Liberado para feed",IF($Y93="Manter rascunho","Mantido em rascunho","Aguardando decisão")))))</f>
        <v/>
      </c>
      <c r="AA93" s="27">
        <f>IF(OR($A93="",$B93=""),"",$A93&amp;"|"&amp;$B93)</f>
        <v/>
      </c>
      <c r="AB93" s="28">
        <f>IF($B93="","",IFERROR(INDEX('Regras por canal'!$B$5:$B$9,MATCH($B93,'Regras por canal'!$A$5:$A$9,0)),""))</f>
        <v/>
      </c>
      <c r="AC93" s="28">
        <f>IF($B93="","",IFERROR(INDEX('Regras por canal'!$C$5:$C$9,MATCH($B93,'Regras por canal'!$A$5:$A$9,0)),""))</f>
        <v/>
      </c>
      <c r="AD93" s="28">
        <f>IF($B93="","",IFERROR(INDEX('Regras por canal'!$D$5:$D$9,MATCH($B93,'Regras por canal'!$A$5:$A$9,0)),""))</f>
        <v/>
      </c>
      <c r="AE93" s="28">
        <f>IF($B93="","",IFERROR(INDEX('Regras por canal'!$E$5:$E$9,MATCH($B93,'Regras por canal'!$A$5:$A$9,0)),""))</f>
        <v/>
      </c>
      <c r="AF93" s="28">
        <f>IF($B93="","",IFERROR(INDEX('Regras por canal'!$F$5:$F$9,MATCH($B93,'Regras por canal'!$A$5:$A$9,0)),""))</f>
        <v/>
      </c>
      <c r="AG93" s="28">
        <f>IF($B93="","",IFERROR(INDEX('Regras por canal'!$G$5:$G$9,MATCH($B93,'Regras por canal'!$A$5:$A$9,0)),""))</f>
        <v/>
      </c>
      <c r="AH93" s="28">
        <f>IF($B93="","",IFERROR(INDEX('Regras por canal'!$H$5:$H$9,MATCH($B93,'Regras por canal'!$A$5:$A$9,0)),""))</f>
        <v/>
      </c>
      <c r="AI93" s="28">
        <f>IF($B93="","",IFERROR(INDEX('Regras por canal'!$I$5:$I$9,MATCH($B93,'Regras por canal'!$A$5:$A$9,0)),""))</f>
        <v/>
      </c>
      <c r="AJ93" s="28">
        <f>IF($B93="","",IFERROR(INDEX('Regras por canal'!$J$5:$J$9,MATCH($B93,'Regras por canal'!$A$5:$A$9,0)),""))</f>
        <v/>
      </c>
      <c r="AK93" s="28">
        <f>IF($B93="","",IFERROR(INDEX('Regras por canal'!$K$5:$K$9,MATCH($B93,'Regras por canal'!$A$5:$A$9,0)),""))</f>
        <v/>
      </c>
      <c r="AL93" s="28">
        <f>IF($B93="","",IFERROR(INDEX('Regras por canal'!$L$5:$L$9,MATCH($B93,'Regras por canal'!$A$5:$A$9,0)),""))</f>
        <v/>
      </c>
      <c r="AM93" s="28">
        <f>IF($B93="","",IFERROR(INDEX('Regras por canal'!$M$5:$M$9,MATCH($B93,'Regras por canal'!$A$5:$A$9,0)),""))</f>
        <v/>
      </c>
      <c r="AN93" s="28">
        <f>IF($B93="","",IFERROR(INDEX('Regras por canal'!$N$5:$N$9,MATCH($B93,'Regras por canal'!$A$5:$A$9,0)),""))</f>
        <v/>
      </c>
      <c r="AO93" s="28">
        <f>IF($A93="","",IFERROR(INDEX('Catálogo fonte'!$Q$5:$Q$104,MATCH($A93,'Catálogo fonte'!$A$5:$A$104,0)),""))</f>
        <v/>
      </c>
      <c r="AP93" s="28">
        <f>IF($B93="","",IFERROR(INDEX('Regras por canal'!$Q$5:$Q$9,MATCH($B93,'Regras por canal'!$A$5:$A$9,0)),""))</f>
        <v/>
      </c>
    </row>
    <row r="94" ht="24" customHeight="1">
      <c r="A94" s="28">
        <f>IF(OR(INDEX('Catálogo fonte'!$A$5:$A$104,INT((ROW()-5)/5)+1)="",INDEX('Regras por canal'!$A$5:$A$9,MOD(ROW()-5,5)+1)=""),"",INDEX('Catálogo fonte'!$A$5:$A$104,INT((ROW()-5)/5)+1))</f>
        <v/>
      </c>
      <c r="B94" s="27">
        <f>IF($A94="","",INDEX('Regras por canal'!$A$5:$A$9,MOD(ROW()-5,5)+1))</f>
        <v/>
      </c>
      <c r="C94" s="21" t="n"/>
      <c r="D94" s="32" t="n"/>
      <c r="E94" s="32" t="n"/>
      <c r="F94" s="53" t="n"/>
      <c r="G94" s="27">
        <f>IF(OR($A94="",$B94=""),"",IF($D94&lt;&gt;"",$D94,IFERROR(INDEX('Catálogo fonte'!$B$5:$B$104,MATCH($A94,'Catálogo fonte'!$A$5:$A$104,0)),"")))</f>
        <v/>
      </c>
      <c r="H94" s="27">
        <f>IF(OR($A94="",$B94=""),"",IF($E94&lt;&gt;"",$E94,IFERROR(INDEX('Catálogo fonte'!$C$5:$C$104,MATCH($A94,'Catálogo fonte'!$A$5:$A$104,0)),"")))</f>
        <v/>
      </c>
      <c r="I94" s="27">
        <f>IF(OR($A94="",$B94=""),"",IFERROR(INDEX('Catálogo fonte'!$E$5:$E$104,MATCH($A94,'Catálogo fonte'!$A$5:$A$104,0)),""))</f>
        <v/>
      </c>
      <c r="J94" s="28">
        <f>IF(OR($A94="",$B94=""),"",IFERROR(INDEX('Catálogo fonte'!$D$5:$D$104,MATCH($A94,'Catálogo fonte'!$A$5:$A$104,0)),""))</f>
        <v/>
      </c>
      <c r="K94" s="54">
        <f>IF(OR($A94="",$B94=""),"",IF($F94&lt;&gt;"",$F94,IFERROR(INDEX('Catálogo fonte'!$F$5:$F$104,MATCH($A94,'Catálogo fonte'!$A$5:$A$104,0)),"")))</f>
        <v/>
      </c>
      <c r="L94" s="35">
        <f>IF(OR($A94="",$B94=""),"",IFERROR(INDEX('Catálogo fonte'!$G$5:$G$104,MATCH($A94,'Catálogo fonte'!$A$5:$A$104,0)),""))</f>
        <v/>
      </c>
      <c r="M94" s="28">
        <f>IF(OR($A94="",$B94=""),"",IFERROR(INDEX('Catálogo fonte'!$H$5:$H$104,MATCH($A94,'Catálogo fonte'!$A$5:$A$104,0)),""))</f>
        <v/>
      </c>
      <c r="N94" s="28">
        <f>IF(OR($A94="",$B94=""),"",IFERROR(INDEX('Catálogo fonte'!$I$5:$I$104,MATCH($A94,'Catálogo fonte'!$A$5:$A$104,0)),""))</f>
        <v/>
      </c>
      <c r="O94" s="55">
        <f>IF(OR($A94="",$B94=""),"",IFERROR(INDEX('Catálogo fonte'!$J$5:$J$104,MATCH($A94,'Catálogo fonte'!$A$5:$A$104,0)),""))</f>
        <v/>
      </c>
      <c r="P94" s="56">
        <f>IF(OR($A94="",$B94=""),"",IFERROR(INDEX('Catálogo fonte'!$K$5:$K$104,MATCH($A94,'Catálogo fonte'!$A$5:$A$104,0)),""))</f>
        <v/>
      </c>
      <c r="Q94" s="56">
        <f>IF(OR($A94="",$B94=""),"",IFERROR(INDEX('Catálogo fonte'!$L$5:$L$104,MATCH($A94,'Catálogo fonte'!$A$5:$A$104,0)),""))</f>
        <v/>
      </c>
      <c r="R94" s="56">
        <f>IF(OR($A94="",$B94=""),"",IFERROR(INDEX('Catálogo fonte'!$M$5:$M$104,MATCH($A94,'Catálogo fonte'!$A$5:$A$104,0)),""))</f>
        <v/>
      </c>
      <c r="S94" s="28">
        <f>IF(OR($A94="",$B94=""),"",IFERROR(INDEX('Catálogo fonte'!$N$5:$N$104,MATCH($A94,'Catálogo fonte'!$A$5:$A$104,0)),""))</f>
        <v/>
      </c>
      <c r="T94" s="28">
        <f>IF(OR($A94="",$B94=""),"",IFERROR(INDEX('Catálogo fonte'!$O$5:$O$104,MATCH($A94,'Catálogo fonte'!$A$5:$A$104,0)),""))</f>
        <v/>
      </c>
      <c r="U94" s="28">
        <f>IF(OR($A94="",$B94=""),"",IFERROR(INDEX('Catálogo fonte'!$P$5:$P$104,MATCH($A94,'Catálogo fonte'!$A$5:$A$104,0)),""))</f>
        <v/>
      </c>
      <c r="V94" s="28">
        <f>IF(OR($A94="",$B94=""),"",--($S94&lt;&gt;"")+--($T94&lt;&gt;"")+--($U94&lt;&gt;""))</f>
        <v/>
      </c>
      <c r="W94" s="27">
        <f>IF(OR($A94="",$B94="",$C94&lt;&gt;"Sim"),"",_xlfn.TEXTJOIN(" | ",TRUE,IF($AP94&lt;&gt;"Regra válida","Regra do canal inválida",""),IF(COUNTIF('Catálogo fonte'!$A$5:$A$104,$A94)&gt;1,"SKU duplicado",""),IF($AO94&lt;&gt;"Sim","Produto inativo",""),IF($AB94&lt;&gt;"Sim","Canal inativo",""),IF($G94="","Título ausente",""),IF(AND($G94&lt;&gt;"",$AL94&lt;&gt;"",LEN($G94)&gt;$AL94),"Título excede o limite",""),IF(AND($AC94="Sim",$H94=""),"Categoria ausente",""),IF(AND($AK94&gt;0,LEN($I94)&lt;$AK94),"Descrição abaixo do mínimo",""),IF(AND($AE94="Sim",$J94=""),"Marca ausente",""),IF(OR($K94="",NOT(ISNUMBER($K94)),$K94&lt;=0),"Preço inválido",""),IF(AND(ISNUMBER($K94),$AM94&lt;&gt;"",$K94&lt;$AM94),"Preço abaixo do mínimo",""),IF(AND(ISNUMBER($K94),$AN94&lt;&gt;"",$K94&gt;$AN94),"Preço acima do máximo",""),IF(AND($AD94="Sim",$L94=""),"GTIN ausente",""),IF(AND($L94&lt;&gt;"",NOT(IFERROR(AND(LEN($L94)=13,ISNUMBER(VALUE($L94))),FALSE))),"GTIN inválido",""),IF(AND($AF94="Sim",$M94=""),"Cor ausente",""),IF(AND($AG94="Sim",$N94=""),"Tamanho/modelo ausente",""),IF(AND($AH94="Sim",OR(NOT(ISNUMBER($O94)),$O94&lt;=0)),"Peso ausente ou inválido",""),IF(AND($AI94="Sim",OR(NOT(ISNUMBER($P94)),$P94&lt;=0,NOT(ISNUMBER($Q94)),$Q94&lt;=0,NOT(ISNUMBER($R94)),$R94&lt;=0)),"Dimensões ausentes ou inválidas",""),IF($V94&lt;$AJ94,"Mídias abaixo do mínimo","")))</f>
        <v/>
      </c>
      <c r="X94" s="28">
        <f>IF(OR($A94="",$B94=""),"",IF($C94&lt;&gt;"Sim","Não selecionado",IF($W94="","Pronto para publicar","Bloqueado")))</f>
        <v/>
      </c>
      <c r="Y94" s="21" t="n"/>
      <c r="Z94" s="27">
        <f>IF(OR($A94="",$B94=""),"",IF($C94&lt;&gt;"Sim","Fora do feed",IF($X94="Bloqueado","Bloqueado",IF($Y94="Publicar","Liberado para feed",IF($Y94="Manter rascunho","Mantido em rascunho","Aguardando decisão")))))</f>
        <v/>
      </c>
      <c r="AA94" s="27">
        <f>IF(OR($A94="",$B94=""),"",$A94&amp;"|"&amp;$B94)</f>
        <v/>
      </c>
      <c r="AB94" s="28">
        <f>IF($B94="","",IFERROR(INDEX('Regras por canal'!$B$5:$B$9,MATCH($B94,'Regras por canal'!$A$5:$A$9,0)),""))</f>
        <v/>
      </c>
      <c r="AC94" s="28">
        <f>IF($B94="","",IFERROR(INDEX('Regras por canal'!$C$5:$C$9,MATCH($B94,'Regras por canal'!$A$5:$A$9,0)),""))</f>
        <v/>
      </c>
      <c r="AD94" s="28">
        <f>IF($B94="","",IFERROR(INDEX('Regras por canal'!$D$5:$D$9,MATCH($B94,'Regras por canal'!$A$5:$A$9,0)),""))</f>
        <v/>
      </c>
      <c r="AE94" s="28">
        <f>IF($B94="","",IFERROR(INDEX('Regras por canal'!$E$5:$E$9,MATCH($B94,'Regras por canal'!$A$5:$A$9,0)),""))</f>
        <v/>
      </c>
      <c r="AF94" s="28">
        <f>IF($B94="","",IFERROR(INDEX('Regras por canal'!$F$5:$F$9,MATCH($B94,'Regras por canal'!$A$5:$A$9,0)),""))</f>
        <v/>
      </c>
      <c r="AG94" s="28">
        <f>IF($B94="","",IFERROR(INDEX('Regras por canal'!$G$5:$G$9,MATCH($B94,'Regras por canal'!$A$5:$A$9,0)),""))</f>
        <v/>
      </c>
      <c r="AH94" s="28">
        <f>IF($B94="","",IFERROR(INDEX('Regras por canal'!$H$5:$H$9,MATCH($B94,'Regras por canal'!$A$5:$A$9,0)),""))</f>
        <v/>
      </c>
      <c r="AI94" s="28">
        <f>IF($B94="","",IFERROR(INDEX('Regras por canal'!$I$5:$I$9,MATCH($B94,'Regras por canal'!$A$5:$A$9,0)),""))</f>
        <v/>
      </c>
      <c r="AJ94" s="28">
        <f>IF($B94="","",IFERROR(INDEX('Regras por canal'!$J$5:$J$9,MATCH($B94,'Regras por canal'!$A$5:$A$9,0)),""))</f>
        <v/>
      </c>
      <c r="AK94" s="28">
        <f>IF($B94="","",IFERROR(INDEX('Regras por canal'!$K$5:$K$9,MATCH($B94,'Regras por canal'!$A$5:$A$9,0)),""))</f>
        <v/>
      </c>
      <c r="AL94" s="28">
        <f>IF($B94="","",IFERROR(INDEX('Regras por canal'!$L$5:$L$9,MATCH($B94,'Regras por canal'!$A$5:$A$9,0)),""))</f>
        <v/>
      </c>
      <c r="AM94" s="28">
        <f>IF($B94="","",IFERROR(INDEX('Regras por canal'!$M$5:$M$9,MATCH($B94,'Regras por canal'!$A$5:$A$9,0)),""))</f>
        <v/>
      </c>
      <c r="AN94" s="28">
        <f>IF($B94="","",IFERROR(INDEX('Regras por canal'!$N$5:$N$9,MATCH($B94,'Regras por canal'!$A$5:$A$9,0)),""))</f>
        <v/>
      </c>
      <c r="AO94" s="28">
        <f>IF($A94="","",IFERROR(INDEX('Catálogo fonte'!$Q$5:$Q$104,MATCH($A94,'Catálogo fonte'!$A$5:$A$104,0)),""))</f>
        <v/>
      </c>
      <c r="AP94" s="28">
        <f>IF($B94="","",IFERROR(INDEX('Regras por canal'!$Q$5:$Q$9,MATCH($B94,'Regras por canal'!$A$5:$A$9,0)),""))</f>
        <v/>
      </c>
    </row>
    <row r="95" ht="24" customHeight="1">
      <c r="A95" s="28">
        <f>IF(OR(INDEX('Catálogo fonte'!$A$5:$A$104,INT((ROW()-5)/5)+1)="",INDEX('Regras por canal'!$A$5:$A$9,MOD(ROW()-5,5)+1)=""),"",INDEX('Catálogo fonte'!$A$5:$A$104,INT((ROW()-5)/5)+1))</f>
        <v/>
      </c>
      <c r="B95" s="27">
        <f>IF($A95="","",INDEX('Regras por canal'!$A$5:$A$9,MOD(ROW()-5,5)+1))</f>
        <v/>
      </c>
      <c r="C95" s="21" t="n"/>
      <c r="D95" s="32" t="n"/>
      <c r="E95" s="32" t="n"/>
      <c r="F95" s="53" t="n"/>
      <c r="G95" s="27">
        <f>IF(OR($A95="",$B95=""),"",IF($D95&lt;&gt;"",$D95,IFERROR(INDEX('Catálogo fonte'!$B$5:$B$104,MATCH($A95,'Catálogo fonte'!$A$5:$A$104,0)),"")))</f>
        <v/>
      </c>
      <c r="H95" s="27">
        <f>IF(OR($A95="",$B95=""),"",IF($E95&lt;&gt;"",$E95,IFERROR(INDEX('Catálogo fonte'!$C$5:$C$104,MATCH($A95,'Catálogo fonte'!$A$5:$A$104,0)),"")))</f>
        <v/>
      </c>
      <c r="I95" s="27">
        <f>IF(OR($A95="",$B95=""),"",IFERROR(INDEX('Catálogo fonte'!$E$5:$E$104,MATCH($A95,'Catálogo fonte'!$A$5:$A$104,0)),""))</f>
        <v/>
      </c>
      <c r="J95" s="28">
        <f>IF(OR($A95="",$B95=""),"",IFERROR(INDEX('Catálogo fonte'!$D$5:$D$104,MATCH($A95,'Catálogo fonte'!$A$5:$A$104,0)),""))</f>
        <v/>
      </c>
      <c r="K95" s="54">
        <f>IF(OR($A95="",$B95=""),"",IF($F95&lt;&gt;"",$F95,IFERROR(INDEX('Catálogo fonte'!$F$5:$F$104,MATCH($A95,'Catálogo fonte'!$A$5:$A$104,0)),"")))</f>
        <v/>
      </c>
      <c r="L95" s="35">
        <f>IF(OR($A95="",$B95=""),"",IFERROR(INDEX('Catálogo fonte'!$G$5:$G$104,MATCH($A95,'Catálogo fonte'!$A$5:$A$104,0)),""))</f>
        <v/>
      </c>
      <c r="M95" s="28">
        <f>IF(OR($A95="",$B95=""),"",IFERROR(INDEX('Catálogo fonte'!$H$5:$H$104,MATCH($A95,'Catálogo fonte'!$A$5:$A$104,0)),""))</f>
        <v/>
      </c>
      <c r="N95" s="28">
        <f>IF(OR($A95="",$B95=""),"",IFERROR(INDEX('Catálogo fonte'!$I$5:$I$104,MATCH($A95,'Catálogo fonte'!$A$5:$A$104,0)),""))</f>
        <v/>
      </c>
      <c r="O95" s="55">
        <f>IF(OR($A95="",$B95=""),"",IFERROR(INDEX('Catálogo fonte'!$J$5:$J$104,MATCH($A95,'Catálogo fonte'!$A$5:$A$104,0)),""))</f>
        <v/>
      </c>
      <c r="P95" s="56">
        <f>IF(OR($A95="",$B95=""),"",IFERROR(INDEX('Catálogo fonte'!$K$5:$K$104,MATCH($A95,'Catálogo fonte'!$A$5:$A$104,0)),""))</f>
        <v/>
      </c>
      <c r="Q95" s="56">
        <f>IF(OR($A95="",$B95=""),"",IFERROR(INDEX('Catálogo fonte'!$L$5:$L$104,MATCH($A95,'Catálogo fonte'!$A$5:$A$104,0)),""))</f>
        <v/>
      </c>
      <c r="R95" s="56">
        <f>IF(OR($A95="",$B95=""),"",IFERROR(INDEX('Catálogo fonte'!$M$5:$M$104,MATCH($A95,'Catálogo fonte'!$A$5:$A$104,0)),""))</f>
        <v/>
      </c>
      <c r="S95" s="28">
        <f>IF(OR($A95="",$B95=""),"",IFERROR(INDEX('Catálogo fonte'!$N$5:$N$104,MATCH($A95,'Catálogo fonte'!$A$5:$A$104,0)),""))</f>
        <v/>
      </c>
      <c r="T95" s="28">
        <f>IF(OR($A95="",$B95=""),"",IFERROR(INDEX('Catálogo fonte'!$O$5:$O$104,MATCH($A95,'Catálogo fonte'!$A$5:$A$104,0)),""))</f>
        <v/>
      </c>
      <c r="U95" s="28">
        <f>IF(OR($A95="",$B95=""),"",IFERROR(INDEX('Catálogo fonte'!$P$5:$P$104,MATCH($A95,'Catálogo fonte'!$A$5:$A$104,0)),""))</f>
        <v/>
      </c>
      <c r="V95" s="28">
        <f>IF(OR($A95="",$B95=""),"",--($S95&lt;&gt;"")+--($T95&lt;&gt;"")+--($U95&lt;&gt;""))</f>
        <v/>
      </c>
      <c r="W95" s="27">
        <f>IF(OR($A95="",$B95="",$C95&lt;&gt;"Sim"),"",_xlfn.TEXTJOIN(" | ",TRUE,IF($AP95&lt;&gt;"Regra válida","Regra do canal inválida",""),IF(COUNTIF('Catálogo fonte'!$A$5:$A$104,$A95)&gt;1,"SKU duplicado",""),IF($AO95&lt;&gt;"Sim","Produto inativo",""),IF($AB95&lt;&gt;"Sim","Canal inativo",""),IF($G95="","Título ausente",""),IF(AND($G95&lt;&gt;"",$AL95&lt;&gt;"",LEN($G95)&gt;$AL95),"Título excede o limite",""),IF(AND($AC95="Sim",$H95=""),"Categoria ausente",""),IF(AND($AK95&gt;0,LEN($I95)&lt;$AK95),"Descrição abaixo do mínimo",""),IF(AND($AE95="Sim",$J95=""),"Marca ausente",""),IF(OR($K95="",NOT(ISNUMBER($K95)),$K95&lt;=0),"Preço inválido",""),IF(AND(ISNUMBER($K95),$AM95&lt;&gt;"",$K95&lt;$AM95),"Preço abaixo do mínimo",""),IF(AND(ISNUMBER($K95),$AN95&lt;&gt;"",$K95&gt;$AN95),"Preço acima do máximo",""),IF(AND($AD95="Sim",$L95=""),"GTIN ausente",""),IF(AND($L95&lt;&gt;"",NOT(IFERROR(AND(LEN($L95)=13,ISNUMBER(VALUE($L95))),FALSE))),"GTIN inválido",""),IF(AND($AF95="Sim",$M95=""),"Cor ausente",""),IF(AND($AG95="Sim",$N95=""),"Tamanho/modelo ausente",""),IF(AND($AH95="Sim",OR(NOT(ISNUMBER($O95)),$O95&lt;=0)),"Peso ausente ou inválido",""),IF(AND($AI95="Sim",OR(NOT(ISNUMBER($P95)),$P95&lt;=0,NOT(ISNUMBER($Q95)),$Q95&lt;=0,NOT(ISNUMBER($R95)),$R95&lt;=0)),"Dimensões ausentes ou inválidas",""),IF($V95&lt;$AJ95,"Mídias abaixo do mínimo","")))</f>
        <v/>
      </c>
      <c r="X95" s="28">
        <f>IF(OR($A95="",$B95=""),"",IF($C95&lt;&gt;"Sim","Não selecionado",IF($W95="","Pronto para publicar","Bloqueado")))</f>
        <v/>
      </c>
      <c r="Y95" s="21" t="n"/>
      <c r="Z95" s="27">
        <f>IF(OR($A95="",$B95=""),"",IF($C95&lt;&gt;"Sim","Fora do feed",IF($X95="Bloqueado","Bloqueado",IF($Y95="Publicar","Liberado para feed",IF($Y95="Manter rascunho","Mantido em rascunho","Aguardando decisão")))))</f>
        <v/>
      </c>
      <c r="AA95" s="27">
        <f>IF(OR($A95="",$B95=""),"",$A95&amp;"|"&amp;$B95)</f>
        <v/>
      </c>
      <c r="AB95" s="28">
        <f>IF($B95="","",IFERROR(INDEX('Regras por canal'!$B$5:$B$9,MATCH($B95,'Regras por canal'!$A$5:$A$9,0)),""))</f>
        <v/>
      </c>
      <c r="AC95" s="28">
        <f>IF($B95="","",IFERROR(INDEX('Regras por canal'!$C$5:$C$9,MATCH($B95,'Regras por canal'!$A$5:$A$9,0)),""))</f>
        <v/>
      </c>
      <c r="AD95" s="28">
        <f>IF($B95="","",IFERROR(INDEX('Regras por canal'!$D$5:$D$9,MATCH($B95,'Regras por canal'!$A$5:$A$9,0)),""))</f>
        <v/>
      </c>
      <c r="AE95" s="28">
        <f>IF($B95="","",IFERROR(INDEX('Regras por canal'!$E$5:$E$9,MATCH($B95,'Regras por canal'!$A$5:$A$9,0)),""))</f>
        <v/>
      </c>
      <c r="AF95" s="28">
        <f>IF($B95="","",IFERROR(INDEX('Regras por canal'!$F$5:$F$9,MATCH($B95,'Regras por canal'!$A$5:$A$9,0)),""))</f>
        <v/>
      </c>
      <c r="AG95" s="28">
        <f>IF($B95="","",IFERROR(INDEX('Regras por canal'!$G$5:$G$9,MATCH($B95,'Regras por canal'!$A$5:$A$9,0)),""))</f>
        <v/>
      </c>
      <c r="AH95" s="28">
        <f>IF($B95="","",IFERROR(INDEX('Regras por canal'!$H$5:$H$9,MATCH($B95,'Regras por canal'!$A$5:$A$9,0)),""))</f>
        <v/>
      </c>
      <c r="AI95" s="28">
        <f>IF($B95="","",IFERROR(INDEX('Regras por canal'!$I$5:$I$9,MATCH($B95,'Regras por canal'!$A$5:$A$9,0)),""))</f>
        <v/>
      </c>
      <c r="AJ95" s="28">
        <f>IF($B95="","",IFERROR(INDEX('Regras por canal'!$J$5:$J$9,MATCH($B95,'Regras por canal'!$A$5:$A$9,0)),""))</f>
        <v/>
      </c>
      <c r="AK95" s="28">
        <f>IF($B95="","",IFERROR(INDEX('Regras por canal'!$K$5:$K$9,MATCH($B95,'Regras por canal'!$A$5:$A$9,0)),""))</f>
        <v/>
      </c>
      <c r="AL95" s="28">
        <f>IF($B95="","",IFERROR(INDEX('Regras por canal'!$L$5:$L$9,MATCH($B95,'Regras por canal'!$A$5:$A$9,0)),""))</f>
        <v/>
      </c>
      <c r="AM95" s="28">
        <f>IF($B95="","",IFERROR(INDEX('Regras por canal'!$M$5:$M$9,MATCH($B95,'Regras por canal'!$A$5:$A$9,0)),""))</f>
        <v/>
      </c>
      <c r="AN95" s="28">
        <f>IF($B95="","",IFERROR(INDEX('Regras por canal'!$N$5:$N$9,MATCH($B95,'Regras por canal'!$A$5:$A$9,0)),""))</f>
        <v/>
      </c>
      <c r="AO95" s="28">
        <f>IF($A95="","",IFERROR(INDEX('Catálogo fonte'!$Q$5:$Q$104,MATCH($A95,'Catálogo fonte'!$A$5:$A$104,0)),""))</f>
        <v/>
      </c>
      <c r="AP95" s="28">
        <f>IF($B95="","",IFERROR(INDEX('Regras por canal'!$Q$5:$Q$9,MATCH($B95,'Regras por canal'!$A$5:$A$9,0)),""))</f>
        <v/>
      </c>
    </row>
    <row r="96" ht="24" customHeight="1">
      <c r="A96" s="28">
        <f>IF(OR(INDEX('Catálogo fonte'!$A$5:$A$104,INT((ROW()-5)/5)+1)="",INDEX('Regras por canal'!$A$5:$A$9,MOD(ROW()-5,5)+1)=""),"",INDEX('Catálogo fonte'!$A$5:$A$104,INT((ROW()-5)/5)+1))</f>
        <v/>
      </c>
      <c r="B96" s="27">
        <f>IF($A96="","",INDEX('Regras por canal'!$A$5:$A$9,MOD(ROW()-5,5)+1))</f>
        <v/>
      </c>
      <c r="C96" s="21" t="n"/>
      <c r="D96" s="32" t="n"/>
      <c r="E96" s="32" t="n"/>
      <c r="F96" s="53" t="n"/>
      <c r="G96" s="27">
        <f>IF(OR($A96="",$B96=""),"",IF($D96&lt;&gt;"",$D96,IFERROR(INDEX('Catálogo fonte'!$B$5:$B$104,MATCH($A96,'Catálogo fonte'!$A$5:$A$104,0)),"")))</f>
        <v/>
      </c>
      <c r="H96" s="27">
        <f>IF(OR($A96="",$B96=""),"",IF($E96&lt;&gt;"",$E96,IFERROR(INDEX('Catálogo fonte'!$C$5:$C$104,MATCH($A96,'Catálogo fonte'!$A$5:$A$104,0)),"")))</f>
        <v/>
      </c>
      <c r="I96" s="27">
        <f>IF(OR($A96="",$B96=""),"",IFERROR(INDEX('Catálogo fonte'!$E$5:$E$104,MATCH($A96,'Catálogo fonte'!$A$5:$A$104,0)),""))</f>
        <v/>
      </c>
      <c r="J96" s="28">
        <f>IF(OR($A96="",$B96=""),"",IFERROR(INDEX('Catálogo fonte'!$D$5:$D$104,MATCH($A96,'Catálogo fonte'!$A$5:$A$104,0)),""))</f>
        <v/>
      </c>
      <c r="K96" s="54">
        <f>IF(OR($A96="",$B96=""),"",IF($F96&lt;&gt;"",$F96,IFERROR(INDEX('Catálogo fonte'!$F$5:$F$104,MATCH($A96,'Catálogo fonte'!$A$5:$A$104,0)),"")))</f>
        <v/>
      </c>
      <c r="L96" s="35">
        <f>IF(OR($A96="",$B96=""),"",IFERROR(INDEX('Catálogo fonte'!$G$5:$G$104,MATCH($A96,'Catálogo fonte'!$A$5:$A$104,0)),""))</f>
        <v/>
      </c>
      <c r="M96" s="28">
        <f>IF(OR($A96="",$B96=""),"",IFERROR(INDEX('Catálogo fonte'!$H$5:$H$104,MATCH($A96,'Catálogo fonte'!$A$5:$A$104,0)),""))</f>
        <v/>
      </c>
      <c r="N96" s="28">
        <f>IF(OR($A96="",$B96=""),"",IFERROR(INDEX('Catálogo fonte'!$I$5:$I$104,MATCH($A96,'Catálogo fonte'!$A$5:$A$104,0)),""))</f>
        <v/>
      </c>
      <c r="O96" s="55">
        <f>IF(OR($A96="",$B96=""),"",IFERROR(INDEX('Catálogo fonte'!$J$5:$J$104,MATCH($A96,'Catálogo fonte'!$A$5:$A$104,0)),""))</f>
        <v/>
      </c>
      <c r="P96" s="56">
        <f>IF(OR($A96="",$B96=""),"",IFERROR(INDEX('Catálogo fonte'!$K$5:$K$104,MATCH($A96,'Catálogo fonte'!$A$5:$A$104,0)),""))</f>
        <v/>
      </c>
      <c r="Q96" s="56">
        <f>IF(OR($A96="",$B96=""),"",IFERROR(INDEX('Catálogo fonte'!$L$5:$L$104,MATCH($A96,'Catálogo fonte'!$A$5:$A$104,0)),""))</f>
        <v/>
      </c>
      <c r="R96" s="56">
        <f>IF(OR($A96="",$B96=""),"",IFERROR(INDEX('Catálogo fonte'!$M$5:$M$104,MATCH($A96,'Catálogo fonte'!$A$5:$A$104,0)),""))</f>
        <v/>
      </c>
      <c r="S96" s="28">
        <f>IF(OR($A96="",$B96=""),"",IFERROR(INDEX('Catálogo fonte'!$N$5:$N$104,MATCH($A96,'Catálogo fonte'!$A$5:$A$104,0)),""))</f>
        <v/>
      </c>
      <c r="T96" s="28">
        <f>IF(OR($A96="",$B96=""),"",IFERROR(INDEX('Catálogo fonte'!$O$5:$O$104,MATCH($A96,'Catálogo fonte'!$A$5:$A$104,0)),""))</f>
        <v/>
      </c>
      <c r="U96" s="28">
        <f>IF(OR($A96="",$B96=""),"",IFERROR(INDEX('Catálogo fonte'!$P$5:$P$104,MATCH($A96,'Catálogo fonte'!$A$5:$A$104,0)),""))</f>
        <v/>
      </c>
      <c r="V96" s="28">
        <f>IF(OR($A96="",$B96=""),"",--($S96&lt;&gt;"")+--($T96&lt;&gt;"")+--($U96&lt;&gt;""))</f>
        <v/>
      </c>
      <c r="W96" s="27">
        <f>IF(OR($A96="",$B96="",$C96&lt;&gt;"Sim"),"",_xlfn.TEXTJOIN(" | ",TRUE,IF($AP96&lt;&gt;"Regra válida","Regra do canal inválida",""),IF(COUNTIF('Catálogo fonte'!$A$5:$A$104,$A96)&gt;1,"SKU duplicado",""),IF($AO96&lt;&gt;"Sim","Produto inativo",""),IF($AB96&lt;&gt;"Sim","Canal inativo",""),IF($G96="","Título ausente",""),IF(AND($G96&lt;&gt;"",$AL96&lt;&gt;"",LEN($G96)&gt;$AL96),"Título excede o limite",""),IF(AND($AC96="Sim",$H96=""),"Categoria ausente",""),IF(AND($AK96&gt;0,LEN($I96)&lt;$AK96),"Descrição abaixo do mínimo",""),IF(AND($AE96="Sim",$J96=""),"Marca ausente",""),IF(OR($K96="",NOT(ISNUMBER($K96)),$K96&lt;=0),"Preço inválido",""),IF(AND(ISNUMBER($K96),$AM96&lt;&gt;"",$K96&lt;$AM96),"Preço abaixo do mínimo",""),IF(AND(ISNUMBER($K96),$AN96&lt;&gt;"",$K96&gt;$AN96),"Preço acima do máximo",""),IF(AND($AD96="Sim",$L96=""),"GTIN ausente",""),IF(AND($L96&lt;&gt;"",NOT(IFERROR(AND(LEN($L96)=13,ISNUMBER(VALUE($L96))),FALSE))),"GTIN inválido",""),IF(AND($AF96="Sim",$M96=""),"Cor ausente",""),IF(AND($AG96="Sim",$N96=""),"Tamanho/modelo ausente",""),IF(AND($AH96="Sim",OR(NOT(ISNUMBER($O96)),$O96&lt;=0)),"Peso ausente ou inválido",""),IF(AND($AI96="Sim",OR(NOT(ISNUMBER($P96)),$P96&lt;=0,NOT(ISNUMBER($Q96)),$Q96&lt;=0,NOT(ISNUMBER($R96)),$R96&lt;=0)),"Dimensões ausentes ou inválidas",""),IF($V96&lt;$AJ96,"Mídias abaixo do mínimo","")))</f>
        <v/>
      </c>
      <c r="X96" s="28">
        <f>IF(OR($A96="",$B96=""),"",IF($C96&lt;&gt;"Sim","Não selecionado",IF($W96="","Pronto para publicar","Bloqueado")))</f>
        <v/>
      </c>
      <c r="Y96" s="21" t="n"/>
      <c r="Z96" s="27">
        <f>IF(OR($A96="",$B96=""),"",IF($C96&lt;&gt;"Sim","Fora do feed",IF($X96="Bloqueado","Bloqueado",IF($Y96="Publicar","Liberado para feed",IF($Y96="Manter rascunho","Mantido em rascunho","Aguardando decisão")))))</f>
        <v/>
      </c>
      <c r="AA96" s="27">
        <f>IF(OR($A96="",$B96=""),"",$A96&amp;"|"&amp;$B96)</f>
        <v/>
      </c>
      <c r="AB96" s="28">
        <f>IF($B96="","",IFERROR(INDEX('Regras por canal'!$B$5:$B$9,MATCH($B96,'Regras por canal'!$A$5:$A$9,0)),""))</f>
        <v/>
      </c>
      <c r="AC96" s="28">
        <f>IF($B96="","",IFERROR(INDEX('Regras por canal'!$C$5:$C$9,MATCH($B96,'Regras por canal'!$A$5:$A$9,0)),""))</f>
        <v/>
      </c>
      <c r="AD96" s="28">
        <f>IF($B96="","",IFERROR(INDEX('Regras por canal'!$D$5:$D$9,MATCH($B96,'Regras por canal'!$A$5:$A$9,0)),""))</f>
        <v/>
      </c>
      <c r="AE96" s="28">
        <f>IF($B96="","",IFERROR(INDEX('Regras por canal'!$E$5:$E$9,MATCH($B96,'Regras por canal'!$A$5:$A$9,0)),""))</f>
        <v/>
      </c>
      <c r="AF96" s="28">
        <f>IF($B96="","",IFERROR(INDEX('Regras por canal'!$F$5:$F$9,MATCH($B96,'Regras por canal'!$A$5:$A$9,0)),""))</f>
        <v/>
      </c>
      <c r="AG96" s="28">
        <f>IF($B96="","",IFERROR(INDEX('Regras por canal'!$G$5:$G$9,MATCH($B96,'Regras por canal'!$A$5:$A$9,0)),""))</f>
        <v/>
      </c>
      <c r="AH96" s="28">
        <f>IF($B96="","",IFERROR(INDEX('Regras por canal'!$H$5:$H$9,MATCH($B96,'Regras por canal'!$A$5:$A$9,0)),""))</f>
        <v/>
      </c>
      <c r="AI96" s="28">
        <f>IF($B96="","",IFERROR(INDEX('Regras por canal'!$I$5:$I$9,MATCH($B96,'Regras por canal'!$A$5:$A$9,0)),""))</f>
        <v/>
      </c>
      <c r="AJ96" s="28">
        <f>IF($B96="","",IFERROR(INDEX('Regras por canal'!$J$5:$J$9,MATCH($B96,'Regras por canal'!$A$5:$A$9,0)),""))</f>
        <v/>
      </c>
      <c r="AK96" s="28">
        <f>IF($B96="","",IFERROR(INDEX('Regras por canal'!$K$5:$K$9,MATCH($B96,'Regras por canal'!$A$5:$A$9,0)),""))</f>
        <v/>
      </c>
      <c r="AL96" s="28">
        <f>IF($B96="","",IFERROR(INDEX('Regras por canal'!$L$5:$L$9,MATCH($B96,'Regras por canal'!$A$5:$A$9,0)),""))</f>
        <v/>
      </c>
      <c r="AM96" s="28">
        <f>IF($B96="","",IFERROR(INDEX('Regras por canal'!$M$5:$M$9,MATCH($B96,'Regras por canal'!$A$5:$A$9,0)),""))</f>
        <v/>
      </c>
      <c r="AN96" s="28">
        <f>IF($B96="","",IFERROR(INDEX('Regras por canal'!$N$5:$N$9,MATCH($B96,'Regras por canal'!$A$5:$A$9,0)),""))</f>
        <v/>
      </c>
      <c r="AO96" s="28">
        <f>IF($A96="","",IFERROR(INDEX('Catálogo fonte'!$Q$5:$Q$104,MATCH($A96,'Catálogo fonte'!$A$5:$A$104,0)),""))</f>
        <v/>
      </c>
      <c r="AP96" s="28">
        <f>IF($B96="","",IFERROR(INDEX('Regras por canal'!$Q$5:$Q$9,MATCH($B96,'Regras por canal'!$A$5:$A$9,0)),""))</f>
        <v/>
      </c>
    </row>
    <row r="97" ht="24" customHeight="1">
      <c r="A97" s="28">
        <f>IF(OR(INDEX('Catálogo fonte'!$A$5:$A$104,INT((ROW()-5)/5)+1)="",INDEX('Regras por canal'!$A$5:$A$9,MOD(ROW()-5,5)+1)=""),"",INDEX('Catálogo fonte'!$A$5:$A$104,INT((ROW()-5)/5)+1))</f>
        <v/>
      </c>
      <c r="B97" s="27">
        <f>IF($A97="","",INDEX('Regras por canal'!$A$5:$A$9,MOD(ROW()-5,5)+1))</f>
        <v/>
      </c>
      <c r="C97" s="21" t="n"/>
      <c r="D97" s="32" t="n"/>
      <c r="E97" s="32" t="n"/>
      <c r="F97" s="53" t="n"/>
      <c r="G97" s="27">
        <f>IF(OR($A97="",$B97=""),"",IF($D97&lt;&gt;"",$D97,IFERROR(INDEX('Catálogo fonte'!$B$5:$B$104,MATCH($A97,'Catálogo fonte'!$A$5:$A$104,0)),"")))</f>
        <v/>
      </c>
      <c r="H97" s="27">
        <f>IF(OR($A97="",$B97=""),"",IF($E97&lt;&gt;"",$E97,IFERROR(INDEX('Catálogo fonte'!$C$5:$C$104,MATCH($A97,'Catálogo fonte'!$A$5:$A$104,0)),"")))</f>
        <v/>
      </c>
      <c r="I97" s="27">
        <f>IF(OR($A97="",$B97=""),"",IFERROR(INDEX('Catálogo fonte'!$E$5:$E$104,MATCH($A97,'Catálogo fonte'!$A$5:$A$104,0)),""))</f>
        <v/>
      </c>
      <c r="J97" s="28">
        <f>IF(OR($A97="",$B97=""),"",IFERROR(INDEX('Catálogo fonte'!$D$5:$D$104,MATCH($A97,'Catálogo fonte'!$A$5:$A$104,0)),""))</f>
        <v/>
      </c>
      <c r="K97" s="54">
        <f>IF(OR($A97="",$B97=""),"",IF($F97&lt;&gt;"",$F97,IFERROR(INDEX('Catálogo fonte'!$F$5:$F$104,MATCH($A97,'Catálogo fonte'!$A$5:$A$104,0)),"")))</f>
        <v/>
      </c>
      <c r="L97" s="35">
        <f>IF(OR($A97="",$B97=""),"",IFERROR(INDEX('Catálogo fonte'!$G$5:$G$104,MATCH($A97,'Catálogo fonte'!$A$5:$A$104,0)),""))</f>
        <v/>
      </c>
      <c r="M97" s="28">
        <f>IF(OR($A97="",$B97=""),"",IFERROR(INDEX('Catálogo fonte'!$H$5:$H$104,MATCH($A97,'Catálogo fonte'!$A$5:$A$104,0)),""))</f>
        <v/>
      </c>
      <c r="N97" s="28">
        <f>IF(OR($A97="",$B97=""),"",IFERROR(INDEX('Catálogo fonte'!$I$5:$I$104,MATCH($A97,'Catálogo fonte'!$A$5:$A$104,0)),""))</f>
        <v/>
      </c>
      <c r="O97" s="55">
        <f>IF(OR($A97="",$B97=""),"",IFERROR(INDEX('Catálogo fonte'!$J$5:$J$104,MATCH($A97,'Catálogo fonte'!$A$5:$A$104,0)),""))</f>
        <v/>
      </c>
      <c r="P97" s="56">
        <f>IF(OR($A97="",$B97=""),"",IFERROR(INDEX('Catálogo fonte'!$K$5:$K$104,MATCH($A97,'Catálogo fonte'!$A$5:$A$104,0)),""))</f>
        <v/>
      </c>
      <c r="Q97" s="56">
        <f>IF(OR($A97="",$B97=""),"",IFERROR(INDEX('Catálogo fonte'!$L$5:$L$104,MATCH($A97,'Catálogo fonte'!$A$5:$A$104,0)),""))</f>
        <v/>
      </c>
      <c r="R97" s="56">
        <f>IF(OR($A97="",$B97=""),"",IFERROR(INDEX('Catálogo fonte'!$M$5:$M$104,MATCH($A97,'Catálogo fonte'!$A$5:$A$104,0)),""))</f>
        <v/>
      </c>
      <c r="S97" s="28">
        <f>IF(OR($A97="",$B97=""),"",IFERROR(INDEX('Catálogo fonte'!$N$5:$N$104,MATCH($A97,'Catálogo fonte'!$A$5:$A$104,0)),""))</f>
        <v/>
      </c>
      <c r="T97" s="28">
        <f>IF(OR($A97="",$B97=""),"",IFERROR(INDEX('Catálogo fonte'!$O$5:$O$104,MATCH($A97,'Catálogo fonte'!$A$5:$A$104,0)),""))</f>
        <v/>
      </c>
      <c r="U97" s="28">
        <f>IF(OR($A97="",$B97=""),"",IFERROR(INDEX('Catálogo fonte'!$P$5:$P$104,MATCH($A97,'Catálogo fonte'!$A$5:$A$104,0)),""))</f>
        <v/>
      </c>
      <c r="V97" s="28">
        <f>IF(OR($A97="",$B97=""),"",--($S97&lt;&gt;"")+--($T97&lt;&gt;"")+--($U97&lt;&gt;""))</f>
        <v/>
      </c>
      <c r="W97" s="27">
        <f>IF(OR($A97="",$B97="",$C97&lt;&gt;"Sim"),"",_xlfn.TEXTJOIN(" | ",TRUE,IF($AP97&lt;&gt;"Regra válida","Regra do canal inválida",""),IF(COUNTIF('Catálogo fonte'!$A$5:$A$104,$A97)&gt;1,"SKU duplicado",""),IF($AO97&lt;&gt;"Sim","Produto inativo",""),IF($AB97&lt;&gt;"Sim","Canal inativo",""),IF($G97="","Título ausente",""),IF(AND($G97&lt;&gt;"",$AL97&lt;&gt;"",LEN($G97)&gt;$AL97),"Título excede o limite",""),IF(AND($AC97="Sim",$H97=""),"Categoria ausente",""),IF(AND($AK97&gt;0,LEN($I97)&lt;$AK97),"Descrição abaixo do mínimo",""),IF(AND($AE97="Sim",$J97=""),"Marca ausente",""),IF(OR($K97="",NOT(ISNUMBER($K97)),$K97&lt;=0),"Preço inválido",""),IF(AND(ISNUMBER($K97),$AM97&lt;&gt;"",$K97&lt;$AM97),"Preço abaixo do mínimo",""),IF(AND(ISNUMBER($K97),$AN97&lt;&gt;"",$K97&gt;$AN97),"Preço acima do máximo",""),IF(AND($AD97="Sim",$L97=""),"GTIN ausente",""),IF(AND($L97&lt;&gt;"",NOT(IFERROR(AND(LEN($L97)=13,ISNUMBER(VALUE($L97))),FALSE))),"GTIN inválido",""),IF(AND($AF97="Sim",$M97=""),"Cor ausente",""),IF(AND($AG97="Sim",$N97=""),"Tamanho/modelo ausente",""),IF(AND($AH97="Sim",OR(NOT(ISNUMBER($O97)),$O97&lt;=0)),"Peso ausente ou inválido",""),IF(AND($AI97="Sim",OR(NOT(ISNUMBER($P97)),$P97&lt;=0,NOT(ISNUMBER($Q97)),$Q97&lt;=0,NOT(ISNUMBER($R97)),$R97&lt;=0)),"Dimensões ausentes ou inválidas",""),IF($V97&lt;$AJ97,"Mídias abaixo do mínimo","")))</f>
        <v/>
      </c>
      <c r="X97" s="28">
        <f>IF(OR($A97="",$B97=""),"",IF($C97&lt;&gt;"Sim","Não selecionado",IF($W97="","Pronto para publicar","Bloqueado")))</f>
        <v/>
      </c>
      <c r="Y97" s="21" t="n"/>
      <c r="Z97" s="27">
        <f>IF(OR($A97="",$B97=""),"",IF($C97&lt;&gt;"Sim","Fora do feed",IF($X97="Bloqueado","Bloqueado",IF($Y97="Publicar","Liberado para feed",IF($Y97="Manter rascunho","Mantido em rascunho","Aguardando decisão")))))</f>
        <v/>
      </c>
      <c r="AA97" s="27">
        <f>IF(OR($A97="",$B97=""),"",$A97&amp;"|"&amp;$B97)</f>
        <v/>
      </c>
      <c r="AB97" s="28">
        <f>IF($B97="","",IFERROR(INDEX('Regras por canal'!$B$5:$B$9,MATCH($B97,'Regras por canal'!$A$5:$A$9,0)),""))</f>
        <v/>
      </c>
      <c r="AC97" s="28">
        <f>IF($B97="","",IFERROR(INDEX('Regras por canal'!$C$5:$C$9,MATCH($B97,'Regras por canal'!$A$5:$A$9,0)),""))</f>
        <v/>
      </c>
      <c r="AD97" s="28">
        <f>IF($B97="","",IFERROR(INDEX('Regras por canal'!$D$5:$D$9,MATCH($B97,'Regras por canal'!$A$5:$A$9,0)),""))</f>
        <v/>
      </c>
      <c r="AE97" s="28">
        <f>IF($B97="","",IFERROR(INDEX('Regras por canal'!$E$5:$E$9,MATCH($B97,'Regras por canal'!$A$5:$A$9,0)),""))</f>
        <v/>
      </c>
      <c r="AF97" s="28">
        <f>IF($B97="","",IFERROR(INDEX('Regras por canal'!$F$5:$F$9,MATCH($B97,'Regras por canal'!$A$5:$A$9,0)),""))</f>
        <v/>
      </c>
      <c r="AG97" s="28">
        <f>IF($B97="","",IFERROR(INDEX('Regras por canal'!$G$5:$G$9,MATCH($B97,'Regras por canal'!$A$5:$A$9,0)),""))</f>
        <v/>
      </c>
      <c r="AH97" s="28">
        <f>IF($B97="","",IFERROR(INDEX('Regras por canal'!$H$5:$H$9,MATCH($B97,'Regras por canal'!$A$5:$A$9,0)),""))</f>
        <v/>
      </c>
      <c r="AI97" s="28">
        <f>IF($B97="","",IFERROR(INDEX('Regras por canal'!$I$5:$I$9,MATCH($B97,'Regras por canal'!$A$5:$A$9,0)),""))</f>
        <v/>
      </c>
      <c r="AJ97" s="28">
        <f>IF($B97="","",IFERROR(INDEX('Regras por canal'!$J$5:$J$9,MATCH($B97,'Regras por canal'!$A$5:$A$9,0)),""))</f>
        <v/>
      </c>
      <c r="AK97" s="28">
        <f>IF($B97="","",IFERROR(INDEX('Regras por canal'!$K$5:$K$9,MATCH($B97,'Regras por canal'!$A$5:$A$9,0)),""))</f>
        <v/>
      </c>
      <c r="AL97" s="28">
        <f>IF($B97="","",IFERROR(INDEX('Regras por canal'!$L$5:$L$9,MATCH($B97,'Regras por canal'!$A$5:$A$9,0)),""))</f>
        <v/>
      </c>
      <c r="AM97" s="28">
        <f>IF($B97="","",IFERROR(INDEX('Regras por canal'!$M$5:$M$9,MATCH($B97,'Regras por canal'!$A$5:$A$9,0)),""))</f>
        <v/>
      </c>
      <c r="AN97" s="28">
        <f>IF($B97="","",IFERROR(INDEX('Regras por canal'!$N$5:$N$9,MATCH($B97,'Regras por canal'!$A$5:$A$9,0)),""))</f>
        <v/>
      </c>
      <c r="AO97" s="28">
        <f>IF($A97="","",IFERROR(INDEX('Catálogo fonte'!$Q$5:$Q$104,MATCH($A97,'Catálogo fonte'!$A$5:$A$104,0)),""))</f>
        <v/>
      </c>
      <c r="AP97" s="28">
        <f>IF($B97="","",IFERROR(INDEX('Regras por canal'!$Q$5:$Q$9,MATCH($B97,'Regras por canal'!$A$5:$A$9,0)),""))</f>
        <v/>
      </c>
    </row>
    <row r="98" ht="24" customHeight="1">
      <c r="A98" s="28">
        <f>IF(OR(INDEX('Catálogo fonte'!$A$5:$A$104,INT((ROW()-5)/5)+1)="",INDEX('Regras por canal'!$A$5:$A$9,MOD(ROW()-5,5)+1)=""),"",INDEX('Catálogo fonte'!$A$5:$A$104,INT((ROW()-5)/5)+1))</f>
        <v/>
      </c>
      <c r="B98" s="27">
        <f>IF($A98="","",INDEX('Regras por canal'!$A$5:$A$9,MOD(ROW()-5,5)+1))</f>
        <v/>
      </c>
      <c r="C98" s="21" t="n"/>
      <c r="D98" s="32" t="n"/>
      <c r="E98" s="32" t="n"/>
      <c r="F98" s="53" t="n"/>
      <c r="G98" s="27">
        <f>IF(OR($A98="",$B98=""),"",IF($D98&lt;&gt;"",$D98,IFERROR(INDEX('Catálogo fonte'!$B$5:$B$104,MATCH($A98,'Catálogo fonte'!$A$5:$A$104,0)),"")))</f>
        <v/>
      </c>
      <c r="H98" s="27">
        <f>IF(OR($A98="",$B98=""),"",IF($E98&lt;&gt;"",$E98,IFERROR(INDEX('Catálogo fonte'!$C$5:$C$104,MATCH($A98,'Catálogo fonte'!$A$5:$A$104,0)),"")))</f>
        <v/>
      </c>
      <c r="I98" s="27">
        <f>IF(OR($A98="",$B98=""),"",IFERROR(INDEX('Catálogo fonte'!$E$5:$E$104,MATCH($A98,'Catálogo fonte'!$A$5:$A$104,0)),""))</f>
        <v/>
      </c>
      <c r="J98" s="28">
        <f>IF(OR($A98="",$B98=""),"",IFERROR(INDEX('Catálogo fonte'!$D$5:$D$104,MATCH($A98,'Catálogo fonte'!$A$5:$A$104,0)),""))</f>
        <v/>
      </c>
      <c r="K98" s="54">
        <f>IF(OR($A98="",$B98=""),"",IF($F98&lt;&gt;"",$F98,IFERROR(INDEX('Catálogo fonte'!$F$5:$F$104,MATCH($A98,'Catálogo fonte'!$A$5:$A$104,0)),"")))</f>
        <v/>
      </c>
      <c r="L98" s="35">
        <f>IF(OR($A98="",$B98=""),"",IFERROR(INDEX('Catálogo fonte'!$G$5:$G$104,MATCH($A98,'Catálogo fonte'!$A$5:$A$104,0)),""))</f>
        <v/>
      </c>
      <c r="M98" s="28">
        <f>IF(OR($A98="",$B98=""),"",IFERROR(INDEX('Catálogo fonte'!$H$5:$H$104,MATCH($A98,'Catálogo fonte'!$A$5:$A$104,0)),""))</f>
        <v/>
      </c>
      <c r="N98" s="28">
        <f>IF(OR($A98="",$B98=""),"",IFERROR(INDEX('Catálogo fonte'!$I$5:$I$104,MATCH($A98,'Catálogo fonte'!$A$5:$A$104,0)),""))</f>
        <v/>
      </c>
      <c r="O98" s="55">
        <f>IF(OR($A98="",$B98=""),"",IFERROR(INDEX('Catálogo fonte'!$J$5:$J$104,MATCH($A98,'Catálogo fonte'!$A$5:$A$104,0)),""))</f>
        <v/>
      </c>
      <c r="P98" s="56">
        <f>IF(OR($A98="",$B98=""),"",IFERROR(INDEX('Catálogo fonte'!$K$5:$K$104,MATCH($A98,'Catálogo fonte'!$A$5:$A$104,0)),""))</f>
        <v/>
      </c>
      <c r="Q98" s="56">
        <f>IF(OR($A98="",$B98=""),"",IFERROR(INDEX('Catálogo fonte'!$L$5:$L$104,MATCH($A98,'Catálogo fonte'!$A$5:$A$104,0)),""))</f>
        <v/>
      </c>
      <c r="R98" s="56">
        <f>IF(OR($A98="",$B98=""),"",IFERROR(INDEX('Catálogo fonte'!$M$5:$M$104,MATCH($A98,'Catálogo fonte'!$A$5:$A$104,0)),""))</f>
        <v/>
      </c>
      <c r="S98" s="28">
        <f>IF(OR($A98="",$B98=""),"",IFERROR(INDEX('Catálogo fonte'!$N$5:$N$104,MATCH($A98,'Catálogo fonte'!$A$5:$A$104,0)),""))</f>
        <v/>
      </c>
      <c r="T98" s="28">
        <f>IF(OR($A98="",$B98=""),"",IFERROR(INDEX('Catálogo fonte'!$O$5:$O$104,MATCH($A98,'Catálogo fonte'!$A$5:$A$104,0)),""))</f>
        <v/>
      </c>
      <c r="U98" s="28">
        <f>IF(OR($A98="",$B98=""),"",IFERROR(INDEX('Catálogo fonte'!$P$5:$P$104,MATCH($A98,'Catálogo fonte'!$A$5:$A$104,0)),""))</f>
        <v/>
      </c>
      <c r="V98" s="28">
        <f>IF(OR($A98="",$B98=""),"",--($S98&lt;&gt;"")+--($T98&lt;&gt;"")+--($U98&lt;&gt;""))</f>
        <v/>
      </c>
      <c r="W98" s="27">
        <f>IF(OR($A98="",$B98="",$C98&lt;&gt;"Sim"),"",_xlfn.TEXTJOIN(" | ",TRUE,IF($AP98&lt;&gt;"Regra válida","Regra do canal inválida",""),IF(COUNTIF('Catálogo fonte'!$A$5:$A$104,$A98)&gt;1,"SKU duplicado",""),IF($AO98&lt;&gt;"Sim","Produto inativo",""),IF($AB98&lt;&gt;"Sim","Canal inativo",""),IF($G98="","Título ausente",""),IF(AND($G98&lt;&gt;"",$AL98&lt;&gt;"",LEN($G98)&gt;$AL98),"Título excede o limite",""),IF(AND($AC98="Sim",$H98=""),"Categoria ausente",""),IF(AND($AK98&gt;0,LEN($I98)&lt;$AK98),"Descrição abaixo do mínimo",""),IF(AND($AE98="Sim",$J98=""),"Marca ausente",""),IF(OR($K98="",NOT(ISNUMBER($K98)),$K98&lt;=0),"Preço inválido",""),IF(AND(ISNUMBER($K98),$AM98&lt;&gt;"",$K98&lt;$AM98),"Preço abaixo do mínimo",""),IF(AND(ISNUMBER($K98),$AN98&lt;&gt;"",$K98&gt;$AN98),"Preço acima do máximo",""),IF(AND($AD98="Sim",$L98=""),"GTIN ausente",""),IF(AND($L98&lt;&gt;"",NOT(IFERROR(AND(LEN($L98)=13,ISNUMBER(VALUE($L98))),FALSE))),"GTIN inválido",""),IF(AND($AF98="Sim",$M98=""),"Cor ausente",""),IF(AND($AG98="Sim",$N98=""),"Tamanho/modelo ausente",""),IF(AND($AH98="Sim",OR(NOT(ISNUMBER($O98)),$O98&lt;=0)),"Peso ausente ou inválido",""),IF(AND($AI98="Sim",OR(NOT(ISNUMBER($P98)),$P98&lt;=0,NOT(ISNUMBER($Q98)),$Q98&lt;=0,NOT(ISNUMBER($R98)),$R98&lt;=0)),"Dimensões ausentes ou inválidas",""),IF($V98&lt;$AJ98,"Mídias abaixo do mínimo","")))</f>
        <v/>
      </c>
      <c r="X98" s="28">
        <f>IF(OR($A98="",$B98=""),"",IF($C98&lt;&gt;"Sim","Não selecionado",IF($W98="","Pronto para publicar","Bloqueado")))</f>
        <v/>
      </c>
      <c r="Y98" s="21" t="n"/>
      <c r="Z98" s="27">
        <f>IF(OR($A98="",$B98=""),"",IF($C98&lt;&gt;"Sim","Fora do feed",IF($X98="Bloqueado","Bloqueado",IF($Y98="Publicar","Liberado para feed",IF($Y98="Manter rascunho","Mantido em rascunho","Aguardando decisão")))))</f>
        <v/>
      </c>
      <c r="AA98" s="27">
        <f>IF(OR($A98="",$B98=""),"",$A98&amp;"|"&amp;$B98)</f>
        <v/>
      </c>
      <c r="AB98" s="28">
        <f>IF($B98="","",IFERROR(INDEX('Regras por canal'!$B$5:$B$9,MATCH($B98,'Regras por canal'!$A$5:$A$9,0)),""))</f>
        <v/>
      </c>
      <c r="AC98" s="28">
        <f>IF($B98="","",IFERROR(INDEX('Regras por canal'!$C$5:$C$9,MATCH($B98,'Regras por canal'!$A$5:$A$9,0)),""))</f>
        <v/>
      </c>
      <c r="AD98" s="28">
        <f>IF($B98="","",IFERROR(INDEX('Regras por canal'!$D$5:$D$9,MATCH($B98,'Regras por canal'!$A$5:$A$9,0)),""))</f>
        <v/>
      </c>
      <c r="AE98" s="28">
        <f>IF($B98="","",IFERROR(INDEX('Regras por canal'!$E$5:$E$9,MATCH($B98,'Regras por canal'!$A$5:$A$9,0)),""))</f>
        <v/>
      </c>
      <c r="AF98" s="28">
        <f>IF($B98="","",IFERROR(INDEX('Regras por canal'!$F$5:$F$9,MATCH($B98,'Regras por canal'!$A$5:$A$9,0)),""))</f>
        <v/>
      </c>
      <c r="AG98" s="28">
        <f>IF($B98="","",IFERROR(INDEX('Regras por canal'!$G$5:$G$9,MATCH($B98,'Regras por canal'!$A$5:$A$9,0)),""))</f>
        <v/>
      </c>
      <c r="AH98" s="28">
        <f>IF($B98="","",IFERROR(INDEX('Regras por canal'!$H$5:$H$9,MATCH($B98,'Regras por canal'!$A$5:$A$9,0)),""))</f>
        <v/>
      </c>
      <c r="AI98" s="28">
        <f>IF($B98="","",IFERROR(INDEX('Regras por canal'!$I$5:$I$9,MATCH($B98,'Regras por canal'!$A$5:$A$9,0)),""))</f>
        <v/>
      </c>
      <c r="AJ98" s="28">
        <f>IF($B98="","",IFERROR(INDEX('Regras por canal'!$J$5:$J$9,MATCH($B98,'Regras por canal'!$A$5:$A$9,0)),""))</f>
        <v/>
      </c>
      <c r="AK98" s="28">
        <f>IF($B98="","",IFERROR(INDEX('Regras por canal'!$K$5:$K$9,MATCH($B98,'Regras por canal'!$A$5:$A$9,0)),""))</f>
        <v/>
      </c>
      <c r="AL98" s="28">
        <f>IF($B98="","",IFERROR(INDEX('Regras por canal'!$L$5:$L$9,MATCH($B98,'Regras por canal'!$A$5:$A$9,0)),""))</f>
        <v/>
      </c>
      <c r="AM98" s="28">
        <f>IF($B98="","",IFERROR(INDEX('Regras por canal'!$M$5:$M$9,MATCH($B98,'Regras por canal'!$A$5:$A$9,0)),""))</f>
        <v/>
      </c>
      <c r="AN98" s="28">
        <f>IF($B98="","",IFERROR(INDEX('Regras por canal'!$N$5:$N$9,MATCH($B98,'Regras por canal'!$A$5:$A$9,0)),""))</f>
        <v/>
      </c>
      <c r="AO98" s="28">
        <f>IF($A98="","",IFERROR(INDEX('Catálogo fonte'!$Q$5:$Q$104,MATCH($A98,'Catálogo fonte'!$A$5:$A$104,0)),""))</f>
        <v/>
      </c>
      <c r="AP98" s="28">
        <f>IF($B98="","",IFERROR(INDEX('Regras por canal'!$Q$5:$Q$9,MATCH($B98,'Regras por canal'!$A$5:$A$9,0)),""))</f>
        <v/>
      </c>
    </row>
    <row r="99" ht="24" customHeight="1">
      <c r="A99" s="28">
        <f>IF(OR(INDEX('Catálogo fonte'!$A$5:$A$104,INT((ROW()-5)/5)+1)="",INDEX('Regras por canal'!$A$5:$A$9,MOD(ROW()-5,5)+1)=""),"",INDEX('Catálogo fonte'!$A$5:$A$104,INT((ROW()-5)/5)+1))</f>
        <v/>
      </c>
      <c r="B99" s="27">
        <f>IF($A99="","",INDEX('Regras por canal'!$A$5:$A$9,MOD(ROW()-5,5)+1))</f>
        <v/>
      </c>
      <c r="C99" s="21" t="n"/>
      <c r="D99" s="32" t="n"/>
      <c r="E99" s="32" t="n"/>
      <c r="F99" s="53" t="n"/>
      <c r="G99" s="27">
        <f>IF(OR($A99="",$B99=""),"",IF($D99&lt;&gt;"",$D99,IFERROR(INDEX('Catálogo fonte'!$B$5:$B$104,MATCH($A99,'Catálogo fonte'!$A$5:$A$104,0)),"")))</f>
        <v/>
      </c>
      <c r="H99" s="27">
        <f>IF(OR($A99="",$B99=""),"",IF($E99&lt;&gt;"",$E99,IFERROR(INDEX('Catálogo fonte'!$C$5:$C$104,MATCH($A99,'Catálogo fonte'!$A$5:$A$104,0)),"")))</f>
        <v/>
      </c>
      <c r="I99" s="27">
        <f>IF(OR($A99="",$B99=""),"",IFERROR(INDEX('Catálogo fonte'!$E$5:$E$104,MATCH($A99,'Catálogo fonte'!$A$5:$A$104,0)),""))</f>
        <v/>
      </c>
      <c r="J99" s="28">
        <f>IF(OR($A99="",$B99=""),"",IFERROR(INDEX('Catálogo fonte'!$D$5:$D$104,MATCH($A99,'Catálogo fonte'!$A$5:$A$104,0)),""))</f>
        <v/>
      </c>
      <c r="K99" s="54">
        <f>IF(OR($A99="",$B99=""),"",IF($F99&lt;&gt;"",$F99,IFERROR(INDEX('Catálogo fonte'!$F$5:$F$104,MATCH($A99,'Catálogo fonte'!$A$5:$A$104,0)),"")))</f>
        <v/>
      </c>
      <c r="L99" s="35">
        <f>IF(OR($A99="",$B99=""),"",IFERROR(INDEX('Catálogo fonte'!$G$5:$G$104,MATCH($A99,'Catálogo fonte'!$A$5:$A$104,0)),""))</f>
        <v/>
      </c>
      <c r="M99" s="28">
        <f>IF(OR($A99="",$B99=""),"",IFERROR(INDEX('Catálogo fonte'!$H$5:$H$104,MATCH($A99,'Catálogo fonte'!$A$5:$A$104,0)),""))</f>
        <v/>
      </c>
      <c r="N99" s="28">
        <f>IF(OR($A99="",$B99=""),"",IFERROR(INDEX('Catálogo fonte'!$I$5:$I$104,MATCH($A99,'Catálogo fonte'!$A$5:$A$104,0)),""))</f>
        <v/>
      </c>
      <c r="O99" s="55">
        <f>IF(OR($A99="",$B99=""),"",IFERROR(INDEX('Catálogo fonte'!$J$5:$J$104,MATCH($A99,'Catálogo fonte'!$A$5:$A$104,0)),""))</f>
        <v/>
      </c>
      <c r="P99" s="56">
        <f>IF(OR($A99="",$B99=""),"",IFERROR(INDEX('Catálogo fonte'!$K$5:$K$104,MATCH($A99,'Catálogo fonte'!$A$5:$A$104,0)),""))</f>
        <v/>
      </c>
      <c r="Q99" s="56">
        <f>IF(OR($A99="",$B99=""),"",IFERROR(INDEX('Catálogo fonte'!$L$5:$L$104,MATCH($A99,'Catálogo fonte'!$A$5:$A$104,0)),""))</f>
        <v/>
      </c>
      <c r="R99" s="56">
        <f>IF(OR($A99="",$B99=""),"",IFERROR(INDEX('Catálogo fonte'!$M$5:$M$104,MATCH($A99,'Catálogo fonte'!$A$5:$A$104,0)),""))</f>
        <v/>
      </c>
      <c r="S99" s="28">
        <f>IF(OR($A99="",$B99=""),"",IFERROR(INDEX('Catálogo fonte'!$N$5:$N$104,MATCH($A99,'Catálogo fonte'!$A$5:$A$104,0)),""))</f>
        <v/>
      </c>
      <c r="T99" s="28">
        <f>IF(OR($A99="",$B99=""),"",IFERROR(INDEX('Catálogo fonte'!$O$5:$O$104,MATCH($A99,'Catálogo fonte'!$A$5:$A$104,0)),""))</f>
        <v/>
      </c>
      <c r="U99" s="28">
        <f>IF(OR($A99="",$B99=""),"",IFERROR(INDEX('Catálogo fonte'!$P$5:$P$104,MATCH($A99,'Catálogo fonte'!$A$5:$A$104,0)),""))</f>
        <v/>
      </c>
      <c r="V99" s="28">
        <f>IF(OR($A99="",$B99=""),"",--($S99&lt;&gt;"")+--($T99&lt;&gt;"")+--($U99&lt;&gt;""))</f>
        <v/>
      </c>
      <c r="W99" s="27">
        <f>IF(OR($A99="",$B99="",$C99&lt;&gt;"Sim"),"",_xlfn.TEXTJOIN(" | ",TRUE,IF($AP99&lt;&gt;"Regra válida","Regra do canal inválida",""),IF(COUNTIF('Catálogo fonte'!$A$5:$A$104,$A99)&gt;1,"SKU duplicado",""),IF($AO99&lt;&gt;"Sim","Produto inativo",""),IF($AB99&lt;&gt;"Sim","Canal inativo",""),IF($G99="","Título ausente",""),IF(AND($G99&lt;&gt;"",$AL99&lt;&gt;"",LEN($G99)&gt;$AL99),"Título excede o limite",""),IF(AND($AC99="Sim",$H99=""),"Categoria ausente",""),IF(AND($AK99&gt;0,LEN($I99)&lt;$AK99),"Descrição abaixo do mínimo",""),IF(AND($AE99="Sim",$J99=""),"Marca ausente",""),IF(OR($K99="",NOT(ISNUMBER($K99)),$K99&lt;=0),"Preço inválido",""),IF(AND(ISNUMBER($K99),$AM99&lt;&gt;"",$K99&lt;$AM99),"Preço abaixo do mínimo",""),IF(AND(ISNUMBER($K99),$AN99&lt;&gt;"",$K99&gt;$AN99),"Preço acima do máximo",""),IF(AND($AD99="Sim",$L99=""),"GTIN ausente",""),IF(AND($L99&lt;&gt;"",NOT(IFERROR(AND(LEN($L99)=13,ISNUMBER(VALUE($L99))),FALSE))),"GTIN inválido",""),IF(AND($AF99="Sim",$M99=""),"Cor ausente",""),IF(AND($AG99="Sim",$N99=""),"Tamanho/modelo ausente",""),IF(AND($AH99="Sim",OR(NOT(ISNUMBER($O99)),$O99&lt;=0)),"Peso ausente ou inválido",""),IF(AND($AI99="Sim",OR(NOT(ISNUMBER($P99)),$P99&lt;=0,NOT(ISNUMBER($Q99)),$Q99&lt;=0,NOT(ISNUMBER($R99)),$R99&lt;=0)),"Dimensões ausentes ou inválidas",""),IF($V99&lt;$AJ99,"Mídias abaixo do mínimo","")))</f>
        <v/>
      </c>
      <c r="X99" s="28">
        <f>IF(OR($A99="",$B99=""),"",IF($C99&lt;&gt;"Sim","Não selecionado",IF($W99="","Pronto para publicar","Bloqueado")))</f>
        <v/>
      </c>
      <c r="Y99" s="21" t="n"/>
      <c r="Z99" s="27">
        <f>IF(OR($A99="",$B99=""),"",IF($C99&lt;&gt;"Sim","Fora do feed",IF($X99="Bloqueado","Bloqueado",IF($Y99="Publicar","Liberado para feed",IF($Y99="Manter rascunho","Mantido em rascunho","Aguardando decisão")))))</f>
        <v/>
      </c>
      <c r="AA99" s="27">
        <f>IF(OR($A99="",$B99=""),"",$A99&amp;"|"&amp;$B99)</f>
        <v/>
      </c>
      <c r="AB99" s="28">
        <f>IF($B99="","",IFERROR(INDEX('Regras por canal'!$B$5:$B$9,MATCH($B99,'Regras por canal'!$A$5:$A$9,0)),""))</f>
        <v/>
      </c>
      <c r="AC99" s="28">
        <f>IF($B99="","",IFERROR(INDEX('Regras por canal'!$C$5:$C$9,MATCH($B99,'Regras por canal'!$A$5:$A$9,0)),""))</f>
        <v/>
      </c>
      <c r="AD99" s="28">
        <f>IF($B99="","",IFERROR(INDEX('Regras por canal'!$D$5:$D$9,MATCH($B99,'Regras por canal'!$A$5:$A$9,0)),""))</f>
        <v/>
      </c>
      <c r="AE99" s="28">
        <f>IF($B99="","",IFERROR(INDEX('Regras por canal'!$E$5:$E$9,MATCH($B99,'Regras por canal'!$A$5:$A$9,0)),""))</f>
        <v/>
      </c>
      <c r="AF99" s="28">
        <f>IF($B99="","",IFERROR(INDEX('Regras por canal'!$F$5:$F$9,MATCH($B99,'Regras por canal'!$A$5:$A$9,0)),""))</f>
        <v/>
      </c>
      <c r="AG99" s="28">
        <f>IF($B99="","",IFERROR(INDEX('Regras por canal'!$G$5:$G$9,MATCH($B99,'Regras por canal'!$A$5:$A$9,0)),""))</f>
        <v/>
      </c>
      <c r="AH99" s="28">
        <f>IF($B99="","",IFERROR(INDEX('Regras por canal'!$H$5:$H$9,MATCH($B99,'Regras por canal'!$A$5:$A$9,0)),""))</f>
        <v/>
      </c>
      <c r="AI99" s="28">
        <f>IF($B99="","",IFERROR(INDEX('Regras por canal'!$I$5:$I$9,MATCH($B99,'Regras por canal'!$A$5:$A$9,0)),""))</f>
        <v/>
      </c>
      <c r="AJ99" s="28">
        <f>IF($B99="","",IFERROR(INDEX('Regras por canal'!$J$5:$J$9,MATCH($B99,'Regras por canal'!$A$5:$A$9,0)),""))</f>
        <v/>
      </c>
      <c r="AK99" s="28">
        <f>IF($B99="","",IFERROR(INDEX('Regras por canal'!$K$5:$K$9,MATCH($B99,'Regras por canal'!$A$5:$A$9,0)),""))</f>
        <v/>
      </c>
      <c r="AL99" s="28">
        <f>IF($B99="","",IFERROR(INDEX('Regras por canal'!$L$5:$L$9,MATCH($B99,'Regras por canal'!$A$5:$A$9,0)),""))</f>
        <v/>
      </c>
      <c r="AM99" s="28">
        <f>IF($B99="","",IFERROR(INDEX('Regras por canal'!$M$5:$M$9,MATCH($B99,'Regras por canal'!$A$5:$A$9,0)),""))</f>
        <v/>
      </c>
      <c r="AN99" s="28">
        <f>IF($B99="","",IFERROR(INDEX('Regras por canal'!$N$5:$N$9,MATCH($B99,'Regras por canal'!$A$5:$A$9,0)),""))</f>
        <v/>
      </c>
      <c r="AO99" s="28">
        <f>IF($A99="","",IFERROR(INDEX('Catálogo fonte'!$Q$5:$Q$104,MATCH($A99,'Catálogo fonte'!$A$5:$A$104,0)),""))</f>
        <v/>
      </c>
      <c r="AP99" s="28">
        <f>IF($B99="","",IFERROR(INDEX('Regras por canal'!$Q$5:$Q$9,MATCH($B99,'Regras por canal'!$A$5:$A$9,0)),""))</f>
        <v/>
      </c>
    </row>
    <row r="100" ht="24" customHeight="1">
      <c r="A100" s="28">
        <f>IF(OR(INDEX('Catálogo fonte'!$A$5:$A$104,INT((ROW()-5)/5)+1)="",INDEX('Regras por canal'!$A$5:$A$9,MOD(ROW()-5,5)+1)=""),"",INDEX('Catálogo fonte'!$A$5:$A$104,INT((ROW()-5)/5)+1))</f>
        <v/>
      </c>
      <c r="B100" s="27">
        <f>IF($A100="","",INDEX('Regras por canal'!$A$5:$A$9,MOD(ROW()-5,5)+1))</f>
        <v/>
      </c>
      <c r="C100" s="21" t="n"/>
      <c r="D100" s="32" t="n"/>
      <c r="E100" s="32" t="n"/>
      <c r="F100" s="53" t="n"/>
      <c r="G100" s="27">
        <f>IF(OR($A100="",$B100=""),"",IF($D100&lt;&gt;"",$D100,IFERROR(INDEX('Catálogo fonte'!$B$5:$B$104,MATCH($A100,'Catálogo fonte'!$A$5:$A$104,0)),"")))</f>
        <v/>
      </c>
      <c r="H100" s="27">
        <f>IF(OR($A100="",$B100=""),"",IF($E100&lt;&gt;"",$E100,IFERROR(INDEX('Catálogo fonte'!$C$5:$C$104,MATCH($A100,'Catálogo fonte'!$A$5:$A$104,0)),"")))</f>
        <v/>
      </c>
      <c r="I100" s="27">
        <f>IF(OR($A100="",$B100=""),"",IFERROR(INDEX('Catálogo fonte'!$E$5:$E$104,MATCH($A100,'Catálogo fonte'!$A$5:$A$104,0)),""))</f>
        <v/>
      </c>
      <c r="J100" s="28">
        <f>IF(OR($A100="",$B100=""),"",IFERROR(INDEX('Catálogo fonte'!$D$5:$D$104,MATCH($A100,'Catálogo fonte'!$A$5:$A$104,0)),""))</f>
        <v/>
      </c>
      <c r="K100" s="54">
        <f>IF(OR($A100="",$B100=""),"",IF($F100&lt;&gt;"",$F100,IFERROR(INDEX('Catálogo fonte'!$F$5:$F$104,MATCH($A100,'Catálogo fonte'!$A$5:$A$104,0)),"")))</f>
        <v/>
      </c>
      <c r="L100" s="35">
        <f>IF(OR($A100="",$B100=""),"",IFERROR(INDEX('Catálogo fonte'!$G$5:$G$104,MATCH($A100,'Catálogo fonte'!$A$5:$A$104,0)),""))</f>
        <v/>
      </c>
      <c r="M100" s="28">
        <f>IF(OR($A100="",$B100=""),"",IFERROR(INDEX('Catálogo fonte'!$H$5:$H$104,MATCH($A100,'Catálogo fonte'!$A$5:$A$104,0)),""))</f>
        <v/>
      </c>
      <c r="N100" s="28">
        <f>IF(OR($A100="",$B100=""),"",IFERROR(INDEX('Catálogo fonte'!$I$5:$I$104,MATCH($A100,'Catálogo fonte'!$A$5:$A$104,0)),""))</f>
        <v/>
      </c>
      <c r="O100" s="55">
        <f>IF(OR($A100="",$B100=""),"",IFERROR(INDEX('Catálogo fonte'!$J$5:$J$104,MATCH($A100,'Catálogo fonte'!$A$5:$A$104,0)),""))</f>
        <v/>
      </c>
      <c r="P100" s="56">
        <f>IF(OR($A100="",$B100=""),"",IFERROR(INDEX('Catálogo fonte'!$K$5:$K$104,MATCH($A100,'Catálogo fonte'!$A$5:$A$104,0)),""))</f>
        <v/>
      </c>
      <c r="Q100" s="56">
        <f>IF(OR($A100="",$B100=""),"",IFERROR(INDEX('Catálogo fonte'!$L$5:$L$104,MATCH($A100,'Catálogo fonte'!$A$5:$A$104,0)),""))</f>
        <v/>
      </c>
      <c r="R100" s="56">
        <f>IF(OR($A100="",$B100=""),"",IFERROR(INDEX('Catálogo fonte'!$M$5:$M$104,MATCH($A100,'Catálogo fonte'!$A$5:$A$104,0)),""))</f>
        <v/>
      </c>
      <c r="S100" s="28">
        <f>IF(OR($A100="",$B100=""),"",IFERROR(INDEX('Catálogo fonte'!$N$5:$N$104,MATCH($A100,'Catálogo fonte'!$A$5:$A$104,0)),""))</f>
        <v/>
      </c>
      <c r="T100" s="28">
        <f>IF(OR($A100="",$B100=""),"",IFERROR(INDEX('Catálogo fonte'!$O$5:$O$104,MATCH($A100,'Catálogo fonte'!$A$5:$A$104,0)),""))</f>
        <v/>
      </c>
      <c r="U100" s="28">
        <f>IF(OR($A100="",$B100=""),"",IFERROR(INDEX('Catálogo fonte'!$P$5:$P$104,MATCH($A100,'Catálogo fonte'!$A$5:$A$104,0)),""))</f>
        <v/>
      </c>
      <c r="V100" s="28">
        <f>IF(OR($A100="",$B100=""),"",--($S100&lt;&gt;"")+--($T100&lt;&gt;"")+--($U100&lt;&gt;""))</f>
        <v/>
      </c>
      <c r="W100" s="27">
        <f>IF(OR($A100="",$B100="",$C100&lt;&gt;"Sim"),"",_xlfn.TEXTJOIN(" | ",TRUE,IF($AP100&lt;&gt;"Regra válida","Regra do canal inválida",""),IF(COUNTIF('Catálogo fonte'!$A$5:$A$104,$A100)&gt;1,"SKU duplicado",""),IF($AO100&lt;&gt;"Sim","Produto inativo",""),IF($AB100&lt;&gt;"Sim","Canal inativo",""),IF($G100="","Título ausente",""),IF(AND($G100&lt;&gt;"",$AL100&lt;&gt;"",LEN($G100)&gt;$AL100),"Título excede o limite",""),IF(AND($AC100="Sim",$H100=""),"Categoria ausente",""),IF(AND($AK100&gt;0,LEN($I100)&lt;$AK100),"Descrição abaixo do mínimo",""),IF(AND($AE100="Sim",$J100=""),"Marca ausente",""),IF(OR($K100="",NOT(ISNUMBER($K100)),$K100&lt;=0),"Preço inválido",""),IF(AND(ISNUMBER($K100),$AM100&lt;&gt;"",$K100&lt;$AM100),"Preço abaixo do mínimo",""),IF(AND(ISNUMBER($K100),$AN100&lt;&gt;"",$K100&gt;$AN100),"Preço acima do máximo",""),IF(AND($AD100="Sim",$L100=""),"GTIN ausente",""),IF(AND($L100&lt;&gt;"",NOT(IFERROR(AND(LEN($L100)=13,ISNUMBER(VALUE($L100))),FALSE))),"GTIN inválido",""),IF(AND($AF100="Sim",$M100=""),"Cor ausente",""),IF(AND($AG100="Sim",$N100=""),"Tamanho/modelo ausente",""),IF(AND($AH100="Sim",OR(NOT(ISNUMBER($O100)),$O100&lt;=0)),"Peso ausente ou inválido",""),IF(AND($AI100="Sim",OR(NOT(ISNUMBER($P100)),$P100&lt;=0,NOT(ISNUMBER($Q100)),$Q100&lt;=0,NOT(ISNUMBER($R100)),$R100&lt;=0)),"Dimensões ausentes ou inválidas",""),IF($V100&lt;$AJ100,"Mídias abaixo do mínimo","")))</f>
        <v/>
      </c>
      <c r="X100" s="28">
        <f>IF(OR($A100="",$B100=""),"",IF($C100&lt;&gt;"Sim","Não selecionado",IF($W100="","Pronto para publicar","Bloqueado")))</f>
        <v/>
      </c>
      <c r="Y100" s="21" t="n"/>
      <c r="Z100" s="27">
        <f>IF(OR($A100="",$B100=""),"",IF($C100&lt;&gt;"Sim","Fora do feed",IF($X100="Bloqueado","Bloqueado",IF($Y100="Publicar","Liberado para feed",IF($Y100="Manter rascunho","Mantido em rascunho","Aguardando decisão")))))</f>
        <v/>
      </c>
      <c r="AA100" s="27">
        <f>IF(OR($A100="",$B100=""),"",$A100&amp;"|"&amp;$B100)</f>
        <v/>
      </c>
      <c r="AB100" s="28">
        <f>IF($B100="","",IFERROR(INDEX('Regras por canal'!$B$5:$B$9,MATCH($B100,'Regras por canal'!$A$5:$A$9,0)),""))</f>
        <v/>
      </c>
      <c r="AC100" s="28">
        <f>IF($B100="","",IFERROR(INDEX('Regras por canal'!$C$5:$C$9,MATCH($B100,'Regras por canal'!$A$5:$A$9,0)),""))</f>
        <v/>
      </c>
      <c r="AD100" s="28">
        <f>IF($B100="","",IFERROR(INDEX('Regras por canal'!$D$5:$D$9,MATCH($B100,'Regras por canal'!$A$5:$A$9,0)),""))</f>
        <v/>
      </c>
      <c r="AE100" s="28">
        <f>IF($B100="","",IFERROR(INDEX('Regras por canal'!$E$5:$E$9,MATCH($B100,'Regras por canal'!$A$5:$A$9,0)),""))</f>
        <v/>
      </c>
      <c r="AF100" s="28">
        <f>IF($B100="","",IFERROR(INDEX('Regras por canal'!$F$5:$F$9,MATCH($B100,'Regras por canal'!$A$5:$A$9,0)),""))</f>
        <v/>
      </c>
      <c r="AG100" s="28">
        <f>IF($B100="","",IFERROR(INDEX('Regras por canal'!$G$5:$G$9,MATCH($B100,'Regras por canal'!$A$5:$A$9,0)),""))</f>
        <v/>
      </c>
      <c r="AH100" s="28">
        <f>IF($B100="","",IFERROR(INDEX('Regras por canal'!$H$5:$H$9,MATCH($B100,'Regras por canal'!$A$5:$A$9,0)),""))</f>
        <v/>
      </c>
      <c r="AI100" s="28">
        <f>IF($B100="","",IFERROR(INDEX('Regras por canal'!$I$5:$I$9,MATCH($B100,'Regras por canal'!$A$5:$A$9,0)),""))</f>
        <v/>
      </c>
      <c r="AJ100" s="28">
        <f>IF($B100="","",IFERROR(INDEX('Regras por canal'!$J$5:$J$9,MATCH($B100,'Regras por canal'!$A$5:$A$9,0)),""))</f>
        <v/>
      </c>
      <c r="AK100" s="28">
        <f>IF($B100="","",IFERROR(INDEX('Regras por canal'!$K$5:$K$9,MATCH($B100,'Regras por canal'!$A$5:$A$9,0)),""))</f>
        <v/>
      </c>
      <c r="AL100" s="28">
        <f>IF($B100="","",IFERROR(INDEX('Regras por canal'!$L$5:$L$9,MATCH($B100,'Regras por canal'!$A$5:$A$9,0)),""))</f>
        <v/>
      </c>
      <c r="AM100" s="28">
        <f>IF($B100="","",IFERROR(INDEX('Regras por canal'!$M$5:$M$9,MATCH($B100,'Regras por canal'!$A$5:$A$9,0)),""))</f>
        <v/>
      </c>
      <c r="AN100" s="28">
        <f>IF($B100="","",IFERROR(INDEX('Regras por canal'!$N$5:$N$9,MATCH($B100,'Regras por canal'!$A$5:$A$9,0)),""))</f>
        <v/>
      </c>
      <c r="AO100" s="28">
        <f>IF($A100="","",IFERROR(INDEX('Catálogo fonte'!$Q$5:$Q$104,MATCH($A100,'Catálogo fonte'!$A$5:$A$104,0)),""))</f>
        <v/>
      </c>
      <c r="AP100" s="28">
        <f>IF($B100="","",IFERROR(INDEX('Regras por canal'!$Q$5:$Q$9,MATCH($B100,'Regras por canal'!$A$5:$A$9,0)),""))</f>
        <v/>
      </c>
    </row>
    <row r="101" ht="24" customHeight="1">
      <c r="A101" s="28">
        <f>IF(OR(INDEX('Catálogo fonte'!$A$5:$A$104,INT((ROW()-5)/5)+1)="",INDEX('Regras por canal'!$A$5:$A$9,MOD(ROW()-5,5)+1)=""),"",INDEX('Catálogo fonte'!$A$5:$A$104,INT((ROW()-5)/5)+1))</f>
        <v/>
      </c>
      <c r="B101" s="27">
        <f>IF($A101="","",INDEX('Regras por canal'!$A$5:$A$9,MOD(ROW()-5,5)+1))</f>
        <v/>
      </c>
      <c r="C101" s="21" t="n"/>
      <c r="D101" s="32" t="n"/>
      <c r="E101" s="32" t="n"/>
      <c r="F101" s="53" t="n"/>
      <c r="G101" s="27">
        <f>IF(OR($A101="",$B101=""),"",IF($D101&lt;&gt;"",$D101,IFERROR(INDEX('Catálogo fonte'!$B$5:$B$104,MATCH($A101,'Catálogo fonte'!$A$5:$A$104,0)),"")))</f>
        <v/>
      </c>
      <c r="H101" s="27">
        <f>IF(OR($A101="",$B101=""),"",IF($E101&lt;&gt;"",$E101,IFERROR(INDEX('Catálogo fonte'!$C$5:$C$104,MATCH($A101,'Catálogo fonte'!$A$5:$A$104,0)),"")))</f>
        <v/>
      </c>
      <c r="I101" s="27">
        <f>IF(OR($A101="",$B101=""),"",IFERROR(INDEX('Catálogo fonte'!$E$5:$E$104,MATCH($A101,'Catálogo fonte'!$A$5:$A$104,0)),""))</f>
        <v/>
      </c>
      <c r="J101" s="28">
        <f>IF(OR($A101="",$B101=""),"",IFERROR(INDEX('Catálogo fonte'!$D$5:$D$104,MATCH($A101,'Catálogo fonte'!$A$5:$A$104,0)),""))</f>
        <v/>
      </c>
      <c r="K101" s="54">
        <f>IF(OR($A101="",$B101=""),"",IF($F101&lt;&gt;"",$F101,IFERROR(INDEX('Catálogo fonte'!$F$5:$F$104,MATCH($A101,'Catálogo fonte'!$A$5:$A$104,0)),"")))</f>
        <v/>
      </c>
      <c r="L101" s="35">
        <f>IF(OR($A101="",$B101=""),"",IFERROR(INDEX('Catálogo fonte'!$G$5:$G$104,MATCH($A101,'Catálogo fonte'!$A$5:$A$104,0)),""))</f>
        <v/>
      </c>
      <c r="M101" s="28">
        <f>IF(OR($A101="",$B101=""),"",IFERROR(INDEX('Catálogo fonte'!$H$5:$H$104,MATCH($A101,'Catálogo fonte'!$A$5:$A$104,0)),""))</f>
        <v/>
      </c>
      <c r="N101" s="28">
        <f>IF(OR($A101="",$B101=""),"",IFERROR(INDEX('Catálogo fonte'!$I$5:$I$104,MATCH($A101,'Catálogo fonte'!$A$5:$A$104,0)),""))</f>
        <v/>
      </c>
      <c r="O101" s="55">
        <f>IF(OR($A101="",$B101=""),"",IFERROR(INDEX('Catálogo fonte'!$J$5:$J$104,MATCH($A101,'Catálogo fonte'!$A$5:$A$104,0)),""))</f>
        <v/>
      </c>
      <c r="P101" s="56">
        <f>IF(OR($A101="",$B101=""),"",IFERROR(INDEX('Catálogo fonte'!$K$5:$K$104,MATCH($A101,'Catálogo fonte'!$A$5:$A$104,0)),""))</f>
        <v/>
      </c>
      <c r="Q101" s="56">
        <f>IF(OR($A101="",$B101=""),"",IFERROR(INDEX('Catálogo fonte'!$L$5:$L$104,MATCH($A101,'Catálogo fonte'!$A$5:$A$104,0)),""))</f>
        <v/>
      </c>
      <c r="R101" s="56">
        <f>IF(OR($A101="",$B101=""),"",IFERROR(INDEX('Catálogo fonte'!$M$5:$M$104,MATCH($A101,'Catálogo fonte'!$A$5:$A$104,0)),""))</f>
        <v/>
      </c>
      <c r="S101" s="28">
        <f>IF(OR($A101="",$B101=""),"",IFERROR(INDEX('Catálogo fonte'!$N$5:$N$104,MATCH($A101,'Catálogo fonte'!$A$5:$A$104,0)),""))</f>
        <v/>
      </c>
      <c r="T101" s="28">
        <f>IF(OR($A101="",$B101=""),"",IFERROR(INDEX('Catálogo fonte'!$O$5:$O$104,MATCH($A101,'Catálogo fonte'!$A$5:$A$104,0)),""))</f>
        <v/>
      </c>
      <c r="U101" s="28">
        <f>IF(OR($A101="",$B101=""),"",IFERROR(INDEX('Catálogo fonte'!$P$5:$P$104,MATCH($A101,'Catálogo fonte'!$A$5:$A$104,0)),""))</f>
        <v/>
      </c>
      <c r="V101" s="28">
        <f>IF(OR($A101="",$B101=""),"",--($S101&lt;&gt;"")+--($T101&lt;&gt;"")+--($U101&lt;&gt;""))</f>
        <v/>
      </c>
      <c r="W101" s="27">
        <f>IF(OR($A101="",$B101="",$C101&lt;&gt;"Sim"),"",_xlfn.TEXTJOIN(" | ",TRUE,IF($AP101&lt;&gt;"Regra válida","Regra do canal inválida",""),IF(COUNTIF('Catálogo fonte'!$A$5:$A$104,$A101)&gt;1,"SKU duplicado",""),IF($AO101&lt;&gt;"Sim","Produto inativo",""),IF($AB101&lt;&gt;"Sim","Canal inativo",""),IF($G101="","Título ausente",""),IF(AND($G101&lt;&gt;"",$AL101&lt;&gt;"",LEN($G101)&gt;$AL101),"Título excede o limite",""),IF(AND($AC101="Sim",$H101=""),"Categoria ausente",""),IF(AND($AK101&gt;0,LEN($I101)&lt;$AK101),"Descrição abaixo do mínimo",""),IF(AND($AE101="Sim",$J101=""),"Marca ausente",""),IF(OR($K101="",NOT(ISNUMBER($K101)),$K101&lt;=0),"Preço inválido",""),IF(AND(ISNUMBER($K101),$AM101&lt;&gt;"",$K101&lt;$AM101),"Preço abaixo do mínimo",""),IF(AND(ISNUMBER($K101),$AN101&lt;&gt;"",$K101&gt;$AN101),"Preço acima do máximo",""),IF(AND($AD101="Sim",$L101=""),"GTIN ausente",""),IF(AND($L101&lt;&gt;"",NOT(IFERROR(AND(LEN($L101)=13,ISNUMBER(VALUE($L101))),FALSE))),"GTIN inválido",""),IF(AND($AF101="Sim",$M101=""),"Cor ausente",""),IF(AND($AG101="Sim",$N101=""),"Tamanho/modelo ausente",""),IF(AND($AH101="Sim",OR(NOT(ISNUMBER($O101)),$O101&lt;=0)),"Peso ausente ou inválido",""),IF(AND($AI101="Sim",OR(NOT(ISNUMBER($P101)),$P101&lt;=0,NOT(ISNUMBER($Q101)),$Q101&lt;=0,NOT(ISNUMBER($R101)),$R101&lt;=0)),"Dimensões ausentes ou inválidas",""),IF($V101&lt;$AJ101,"Mídias abaixo do mínimo","")))</f>
        <v/>
      </c>
      <c r="X101" s="28">
        <f>IF(OR($A101="",$B101=""),"",IF($C101&lt;&gt;"Sim","Não selecionado",IF($W101="","Pronto para publicar","Bloqueado")))</f>
        <v/>
      </c>
      <c r="Y101" s="21" t="n"/>
      <c r="Z101" s="27">
        <f>IF(OR($A101="",$B101=""),"",IF($C101&lt;&gt;"Sim","Fora do feed",IF($X101="Bloqueado","Bloqueado",IF($Y101="Publicar","Liberado para feed",IF($Y101="Manter rascunho","Mantido em rascunho","Aguardando decisão")))))</f>
        <v/>
      </c>
      <c r="AA101" s="27">
        <f>IF(OR($A101="",$B101=""),"",$A101&amp;"|"&amp;$B101)</f>
        <v/>
      </c>
      <c r="AB101" s="28">
        <f>IF($B101="","",IFERROR(INDEX('Regras por canal'!$B$5:$B$9,MATCH($B101,'Regras por canal'!$A$5:$A$9,0)),""))</f>
        <v/>
      </c>
      <c r="AC101" s="28">
        <f>IF($B101="","",IFERROR(INDEX('Regras por canal'!$C$5:$C$9,MATCH($B101,'Regras por canal'!$A$5:$A$9,0)),""))</f>
        <v/>
      </c>
      <c r="AD101" s="28">
        <f>IF($B101="","",IFERROR(INDEX('Regras por canal'!$D$5:$D$9,MATCH($B101,'Regras por canal'!$A$5:$A$9,0)),""))</f>
        <v/>
      </c>
      <c r="AE101" s="28">
        <f>IF($B101="","",IFERROR(INDEX('Regras por canal'!$E$5:$E$9,MATCH($B101,'Regras por canal'!$A$5:$A$9,0)),""))</f>
        <v/>
      </c>
      <c r="AF101" s="28">
        <f>IF($B101="","",IFERROR(INDEX('Regras por canal'!$F$5:$F$9,MATCH($B101,'Regras por canal'!$A$5:$A$9,0)),""))</f>
        <v/>
      </c>
      <c r="AG101" s="28">
        <f>IF($B101="","",IFERROR(INDEX('Regras por canal'!$G$5:$G$9,MATCH($B101,'Regras por canal'!$A$5:$A$9,0)),""))</f>
        <v/>
      </c>
      <c r="AH101" s="28">
        <f>IF($B101="","",IFERROR(INDEX('Regras por canal'!$H$5:$H$9,MATCH($B101,'Regras por canal'!$A$5:$A$9,0)),""))</f>
        <v/>
      </c>
      <c r="AI101" s="28">
        <f>IF($B101="","",IFERROR(INDEX('Regras por canal'!$I$5:$I$9,MATCH($B101,'Regras por canal'!$A$5:$A$9,0)),""))</f>
        <v/>
      </c>
      <c r="AJ101" s="28">
        <f>IF($B101="","",IFERROR(INDEX('Regras por canal'!$J$5:$J$9,MATCH($B101,'Regras por canal'!$A$5:$A$9,0)),""))</f>
        <v/>
      </c>
      <c r="AK101" s="28">
        <f>IF($B101="","",IFERROR(INDEX('Regras por canal'!$K$5:$K$9,MATCH($B101,'Regras por canal'!$A$5:$A$9,0)),""))</f>
        <v/>
      </c>
      <c r="AL101" s="28">
        <f>IF($B101="","",IFERROR(INDEX('Regras por canal'!$L$5:$L$9,MATCH($B101,'Regras por canal'!$A$5:$A$9,0)),""))</f>
        <v/>
      </c>
      <c r="AM101" s="28">
        <f>IF($B101="","",IFERROR(INDEX('Regras por canal'!$M$5:$M$9,MATCH($B101,'Regras por canal'!$A$5:$A$9,0)),""))</f>
        <v/>
      </c>
      <c r="AN101" s="28">
        <f>IF($B101="","",IFERROR(INDEX('Regras por canal'!$N$5:$N$9,MATCH($B101,'Regras por canal'!$A$5:$A$9,0)),""))</f>
        <v/>
      </c>
      <c r="AO101" s="28">
        <f>IF($A101="","",IFERROR(INDEX('Catálogo fonte'!$Q$5:$Q$104,MATCH($A101,'Catálogo fonte'!$A$5:$A$104,0)),""))</f>
        <v/>
      </c>
      <c r="AP101" s="28">
        <f>IF($B101="","",IFERROR(INDEX('Regras por canal'!$Q$5:$Q$9,MATCH($B101,'Regras por canal'!$A$5:$A$9,0)),""))</f>
        <v/>
      </c>
    </row>
    <row r="102" ht="24" customHeight="1">
      <c r="A102" s="28">
        <f>IF(OR(INDEX('Catálogo fonte'!$A$5:$A$104,INT((ROW()-5)/5)+1)="",INDEX('Regras por canal'!$A$5:$A$9,MOD(ROW()-5,5)+1)=""),"",INDEX('Catálogo fonte'!$A$5:$A$104,INT((ROW()-5)/5)+1))</f>
        <v/>
      </c>
      <c r="B102" s="27">
        <f>IF($A102="","",INDEX('Regras por canal'!$A$5:$A$9,MOD(ROW()-5,5)+1))</f>
        <v/>
      </c>
      <c r="C102" s="21" t="n"/>
      <c r="D102" s="32" t="n"/>
      <c r="E102" s="32" t="n"/>
      <c r="F102" s="53" t="n"/>
      <c r="G102" s="27">
        <f>IF(OR($A102="",$B102=""),"",IF($D102&lt;&gt;"",$D102,IFERROR(INDEX('Catálogo fonte'!$B$5:$B$104,MATCH($A102,'Catálogo fonte'!$A$5:$A$104,0)),"")))</f>
        <v/>
      </c>
      <c r="H102" s="27">
        <f>IF(OR($A102="",$B102=""),"",IF($E102&lt;&gt;"",$E102,IFERROR(INDEX('Catálogo fonte'!$C$5:$C$104,MATCH($A102,'Catálogo fonte'!$A$5:$A$104,0)),"")))</f>
        <v/>
      </c>
      <c r="I102" s="27">
        <f>IF(OR($A102="",$B102=""),"",IFERROR(INDEX('Catálogo fonte'!$E$5:$E$104,MATCH($A102,'Catálogo fonte'!$A$5:$A$104,0)),""))</f>
        <v/>
      </c>
      <c r="J102" s="28">
        <f>IF(OR($A102="",$B102=""),"",IFERROR(INDEX('Catálogo fonte'!$D$5:$D$104,MATCH($A102,'Catálogo fonte'!$A$5:$A$104,0)),""))</f>
        <v/>
      </c>
      <c r="K102" s="54">
        <f>IF(OR($A102="",$B102=""),"",IF($F102&lt;&gt;"",$F102,IFERROR(INDEX('Catálogo fonte'!$F$5:$F$104,MATCH($A102,'Catálogo fonte'!$A$5:$A$104,0)),"")))</f>
        <v/>
      </c>
      <c r="L102" s="35">
        <f>IF(OR($A102="",$B102=""),"",IFERROR(INDEX('Catálogo fonte'!$G$5:$G$104,MATCH($A102,'Catálogo fonte'!$A$5:$A$104,0)),""))</f>
        <v/>
      </c>
      <c r="M102" s="28">
        <f>IF(OR($A102="",$B102=""),"",IFERROR(INDEX('Catálogo fonte'!$H$5:$H$104,MATCH($A102,'Catálogo fonte'!$A$5:$A$104,0)),""))</f>
        <v/>
      </c>
      <c r="N102" s="28">
        <f>IF(OR($A102="",$B102=""),"",IFERROR(INDEX('Catálogo fonte'!$I$5:$I$104,MATCH($A102,'Catálogo fonte'!$A$5:$A$104,0)),""))</f>
        <v/>
      </c>
      <c r="O102" s="55">
        <f>IF(OR($A102="",$B102=""),"",IFERROR(INDEX('Catálogo fonte'!$J$5:$J$104,MATCH($A102,'Catálogo fonte'!$A$5:$A$104,0)),""))</f>
        <v/>
      </c>
      <c r="P102" s="56">
        <f>IF(OR($A102="",$B102=""),"",IFERROR(INDEX('Catálogo fonte'!$K$5:$K$104,MATCH($A102,'Catálogo fonte'!$A$5:$A$104,0)),""))</f>
        <v/>
      </c>
      <c r="Q102" s="56">
        <f>IF(OR($A102="",$B102=""),"",IFERROR(INDEX('Catálogo fonte'!$L$5:$L$104,MATCH($A102,'Catálogo fonte'!$A$5:$A$104,0)),""))</f>
        <v/>
      </c>
      <c r="R102" s="56">
        <f>IF(OR($A102="",$B102=""),"",IFERROR(INDEX('Catálogo fonte'!$M$5:$M$104,MATCH($A102,'Catálogo fonte'!$A$5:$A$104,0)),""))</f>
        <v/>
      </c>
      <c r="S102" s="28">
        <f>IF(OR($A102="",$B102=""),"",IFERROR(INDEX('Catálogo fonte'!$N$5:$N$104,MATCH($A102,'Catálogo fonte'!$A$5:$A$104,0)),""))</f>
        <v/>
      </c>
      <c r="T102" s="28">
        <f>IF(OR($A102="",$B102=""),"",IFERROR(INDEX('Catálogo fonte'!$O$5:$O$104,MATCH($A102,'Catálogo fonte'!$A$5:$A$104,0)),""))</f>
        <v/>
      </c>
      <c r="U102" s="28">
        <f>IF(OR($A102="",$B102=""),"",IFERROR(INDEX('Catálogo fonte'!$P$5:$P$104,MATCH($A102,'Catálogo fonte'!$A$5:$A$104,0)),""))</f>
        <v/>
      </c>
      <c r="V102" s="28">
        <f>IF(OR($A102="",$B102=""),"",--($S102&lt;&gt;"")+--($T102&lt;&gt;"")+--($U102&lt;&gt;""))</f>
        <v/>
      </c>
      <c r="W102" s="27">
        <f>IF(OR($A102="",$B102="",$C102&lt;&gt;"Sim"),"",_xlfn.TEXTJOIN(" | ",TRUE,IF($AP102&lt;&gt;"Regra válida","Regra do canal inválida",""),IF(COUNTIF('Catálogo fonte'!$A$5:$A$104,$A102)&gt;1,"SKU duplicado",""),IF($AO102&lt;&gt;"Sim","Produto inativo",""),IF($AB102&lt;&gt;"Sim","Canal inativo",""),IF($G102="","Título ausente",""),IF(AND($G102&lt;&gt;"",$AL102&lt;&gt;"",LEN($G102)&gt;$AL102),"Título excede o limite",""),IF(AND($AC102="Sim",$H102=""),"Categoria ausente",""),IF(AND($AK102&gt;0,LEN($I102)&lt;$AK102),"Descrição abaixo do mínimo",""),IF(AND($AE102="Sim",$J102=""),"Marca ausente",""),IF(OR($K102="",NOT(ISNUMBER($K102)),$K102&lt;=0),"Preço inválido",""),IF(AND(ISNUMBER($K102),$AM102&lt;&gt;"",$K102&lt;$AM102),"Preço abaixo do mínimo",""),IF(AND(ISNUMBER($K102),$AN102&lt;&gt;"",$K102&gt;$AN102),"Preço acima do máximo",""),IF(AND($AD102="Sim",$L102=""),"GTIN ausente",""),IF(AND($L102&lt;&gt;"",NOT(IFERROR(AND(LEN($L102)=13,ISNUMBER(VALUE($L102))),FALSE))),"GTIN inválido",""),IF(AND($AF102="Sim",$M102=""),"Cor ausente",""),IF(AND($AG102="Sim",$N102=""),"Tamanho/modelo ausente",""),IF(AND($AH102="Sim",OR(NOT(ISNUMBER($O102)),$O102&lt;=0)),"Peso ausente ou inválido",""),IF(AND($AI102="Sim",OR(NOT(ISNUMBER($P102)),$P102&lt;=0,NOT(ISNUMBER($Q102)),$Q102&lt;=0,NOT(ISNUMBER($R102)),$R102&lt;=0)),"Dimensões ausentes ou inválidas",""),IF($V102&lt;$AJ102,"Mídias abaixo do mínimo","")))</f>
        <v/>
      </c>
      <c r="X102" s="28">
        <f>IF(OR($A102="",$B102=""),"",IF($C102&lt;&gt;"Sim","Não selecionado",IF($W102="","Pronto para publicar","Bloqueado")))</f>
        <v/>
      </c>
      <c r="Y102" s="21" t="n"/>
      <c r="Z102" s="27">
        <f>IF(OR($A102="",$B102=""),"",IF($C102&lt;&gt;"Sim","Fora do feed",IF($X102="Bloqueado","Bloqueado",IF($Y102="Publicar","Liberado para feed",IF($Y102="Manter rascunho","Mantido em rascunho","Aguardando decisão")))))</f>
        <v/>
      </c>
      <c r="AA102" s="27">
        <f>IF(OR($A102="",$B102=""),"",$A102&amp;"|"&amp;$B102)</f>
        <v/>
      </c>
      <c r="AB102" s="28">
        <f>IF($B102="","",IFERROR(INDEX('Regras por canal'!$B$5:$B$9,MATCH($B102,'Regras por canal'!$A$5:$A$9,0)),""))</f>
        <v/>
      </c>
      <c r="AC102" s="28">
        <f>IF($B102="","",IFERROR(INDEX('Regras por canal'!$C$5:$C$9,MATCH($B102,'Regras por canal'!$A$5:$A$9,0)),""))</f>
        <v/>
      </c>
      <c r="AD102" s="28">
        <f>IF($B102="","",IFERROR(INDEX('Regras por canal'!$D$5:$D$9,MATCH($B102,'Regras por canal'!$A$5:$A$9,0)),""))</f>
        <v/>
      </c>
      <c r="AE102" s="28">
        <f>IF($B102="","",IFERROR(INDEX('Regras por canal'!$E$5:$E$9,MATCH($B102,'Regras por canal'!$A$5:$A$9,0)),""))</f>
        <v/>
      </c>
      <c r="AF102" s="28">
        <f>IF($B102="","",IFERROR(INDEX('Regras por canal'!$F$5:$F$9,MATCH($B102,'Regras por canal'!$A$5:$A$9,0)),""))</f>
        <v/>
      </c>
      <c r="AG102" s="28">
        <f>IF($B102="","",IFERROR(INDEX('Regras por canal'!$G$5:$G$9,MATCH($B102,'Regras por canal'!$A$5:$A$9,0)),""))</f>
        <v/>
      </c>
      <c r="AH102" s="28">
        <f>IF($B102="","",IFERROR(INDEX('Regras por canal'!$H$5:$H$9,MATCH($B102,'Regras por canal'!$A$5:$A$9,0)),""))</f>
        <v/>
      </c>
      <c r="AI102" s="28">
        <f>IF($B102="","",IFERROR(INDEX('Regras por canal'!$I$5:$I$9,MATCH($B102,'Regras por canal'!$A$5:$A$9,0)),""))</f>
        <v/>
      </c>
      <c r="AJ102" s="28">
        <f>IF($B102="","",IFERROR(INDEX('Regras por canal'!$J$5:$J$9,MATCH($B102,'Regras por canal'!$A$5:$A$9,0)),""))</f>
        <v/>
      </c>
      <c r="AK102" s="28">
        <f>IF($B102="","",IFERROR(INDEX('Regras por canal'!$K$5:$K$9,MATCH($B102,'Regras por canal'!$A$5:$A$9,0)),""))</f>
        <v/>
      </c>
      <c r="AL102" s="28">
        <f>IF($B102="","",IFERROR(INDEX('Regras por canal'!$L$5:$L$9,MATCH($B102,'Regras por canal'!$A$5:$A$9,0)),""))</f>
        <v/>
      </c>
      <c r="AM102" s="28">
        <f>IF($B102="","",IFERROR(INDEX('Regras por canal'!$M$5:$M$9,MATCH($B102,'Regras por canal'!$A$5:$A$9,0)),""))</f>
        <v/>
      </c>
      <c r="AN102" s="28">
        <f>IF($B102="","",IFERROR(INDEX('Regras por canal'!$N$5:$N$9,MATCH($B102,'Regras por canal'!$A$5:$A$9,0)),""))</f>
        <v/>
      </c>
      <c r="AO102" s="28">
        <f>IF($A102="","",IFERROR(INDEX('Catálogo fonte'!$Q$5:$Q$104,MATCH($A102,'Catálogo fonte'!$A$5:$A$104,0)),""))</f>
        <v/>
      </c>
      <c r="AP102" s="28">
        <f>IF($B102="","",IFERROR(INDEX('Regras por canal'!$Q$5:$Q$9,MATCH($B102,'Regras por canal'!$A$5:$A$9,0)),""))</f>
        <v/>
      </c>
    </row>
    <row r="103" ht="24" customHeight="1">
      <c r="A103" s="28">
        <f>IF(OR(INDEX('Catálogo fonte'!$A$5:$A$104,INT((ROW()-5)/5)+1)="",INDEX('Regras por canal'!$A$5:$A$9,MOD(ROW()-5,5)+1)=""),"",INDEX('Catálogo fonte'!$A$5:$A$104,INT((ROW()-5)/5)+1))</f>
        <v/>
      </c>
      <c r="B103" s="27">
        <f>IF($A103="","",INDEX('Regras por canal'!$A$5:$A$9,MOD(ROW()-5,5)+1))</f>
        <v/>
      </c>
      <c r="C103" s="21" t="n"/>
      <c r="D103" s="32" t="n"/>
      <c r="E103" s="32" t="n"/>
      <c r="F103" s="53" t="n"/>
      <c r="G103" s="27">
        <f>IF(OR($A103="",$B103=""),"",IF($D103&lt;&gt;"",$D103,IFERROR(INDEX('Catálogo fonte'!$B$5:$B$104,MATCH($A103,'Catálogo fonte'!$A$5:$A$104,0)),"")))</f>
        <v/>
      </c>
      <c r="H103" s="27">
        <f>IF(OR($A103="",$B103=""),"",IF($E103&lt;&gt;"",$E103,IFERROR(INDEX('Catálogo fonte'!$C$5:$C$104,MATCH($A103,'Catálogo fonte'!$A$5:$A$104,0)),"")))</f>
        <v/>
      </c>
      <c r="I103" s="27">
        <f>IF(OR($A103="",$B103=""),"",IFERROR(INDEX('Catálogo fonte'!$E$5:$E$104,MATCH($A103,'Catálogo fonte'!$A$5:$A$104,0)),""))</f>
        <v/>
      </c>
      <c r="J103" s="28">
        <f>IF(OR($A103="",$B103=""),"",IFERROR(INDEX('Catálogo fonte'!$D$5:$D$104,MATCH($A103,'Catálogo fonte'!$A$5:$A$104,0)),""))</f>
        <v/>
      </c>
      <c r="K103" s="54">
        <f>IF(OR($A103="",$B103=""),"",IF($F103&lt;&gt;"",$F103,IFERROR(INDEX('Catálogo fonte'!$F$5:$F$104,MATCH($A103,'Catálogo fonte'!$A$5:$A$104,0)),"")))</f>
        <v/>
      </c>
      <c r="L103" s="35">
        <f>IF(OR($A103="",$B103=""),"",IFERROR(INDEX('Catálogo fonte'!$G$5:$G$104,MATCH($A103,'Catálogo fonte'!$A$5:$A$104,0)),""))</f>
        <v/>
      </c>
      <c r="M103" s="28">
        <f>IF(OR($A103="",$B103=""),"",IFERROR(INDEX('Catálogo fonte'!$H$5:$H$104,MATCH($A103,'Catálogo fonte'!$A$5:$A$104,0)),""))</f>
        <v/>
      </c>
      <c r="N103" s="28">
        <f>IF(OR($A103="",$B103=""),"",IFERROR(INDEX('Catálogo fonte'!$I$5:$I$104,MATCH($A103,'Catálogo fonte'!$A$5:$A$104,0)),""))</f>
        <v/>
      </c>
      <c r="O103" s="55">
        <f>IF(OR($A103="",$B103=""),"",IFERROR(INDEX('Catálogo fonte'!$J$5:$J$104,MATCH($A103,'Catálogo fonte'!$A$5:$A$104,0)),""))</f>
        <v/>
      </c>
      <c r="P103" s="56">
        <f>IF(OR($A103="",$B103=""),"",IFERROR(INDEX('Catálogo fonte'!$K$5:$K$104,MATCH($A103,'Catálogo fonte'!$A$5:$A$104,0)),""))</f>
        <v/>
      </c>
      <c r="Q103" s="56">
        <f>IF(OR($A103="",$B103=""),"",IFERROR(INDEX('Catálogo fonte'!$L$5:$L$104,MATCH($A103,'Catálogo fonte'!$A$5:$A$104,0)),""))</f>
        <v/>
      </c>
      <c r="R103" s="56">
        <f>IF(OR($A103="",$B103=""),"",IFERROR(INDEX('Catálogo fonte'!$M$5:$M$104,MATCH($A103,'Catálogo fonte'!$A$5:$A$104,0)),""))</f>
        <v/>
      </c>
      <c r="S103" s="28">
        <f>IF(OR($A103="",$B103=""),"",IFERROR(INDEX('Catálogo fonte'!$N$5:$N$104,MATCH($A103,'Catálogo fonte'!$A$5:$A$104,0)),""))</f>
        <v/>
      </c>
      <c r="T103" s="28">
        <f>IF(OR($A103="",$B103=""),"",IFERROR(INDEX('Catálogo fonte'!$O$5:$O$104,MATCH($A103,'Catálogo fonte'!$A$5:$A$104,0)),""))</f>
        <v/>
      </c>
      <c r="U103" s="28">
        <f>IF(OR($A103="",$B103=""),"",IFERROR(INDEX('Catálogo fonte'!$P$5:$P$104,MATCH($A103,'Catálogo fonte'!$A$5:$A$104,0)),""))</f>
        <v/>
      </c>
      <c r="V103" s="28">
        <f>IF(OR($A103="",$B103=""),"",--($S103&lt;&gt;"")+--($T103&lt;&gt;"")+--($U103&lt;&gt;""))</f>
        <v/>
      </c>
      <c r="W103" s="27">
        <f>IF(OR($A103="",$B103="",$C103&lt;&gt;"Sim"),"",_xlfn.TEXTJOIN(" | ",TRUE,IF($AP103&lt;&gt;"Regra válida","Regra do canal inválida",""),IF(COUNTIF('Catálogo fonte'!$A$5:$A$104,$A103)&gt;1,"SKU duplicado",""),IF($AO103&lt;&gt;"Sim","Produto inativo",""),IF($AB103&lt;&gt;"Sim","Canal inativo",""),IF($G103="","Título ausente",""),IF(AND($G103&lt;&gt;"",$AL103&lt;&gt;"",LEN($G103)&gt;$AL103),"Título excede o limite",""),IF(AND($AC103="Sim",$H103=""),"Categoria ausente",""),IF(AND($AK103&gt;0,LEN($I103)&lt;$AK103),"Descrição abaixo do mínimo",""),IF(AND($AE103="Sim",$J103=""),"Marca ausente",""),IF(OR($K103="",NOT(ISNUMBER($K103)),$K103&lt;=0),"Preço inválido",""),IF(AND(ISNUMBER($K103),$AM103&lt;&gt;"",$K103&lt;$AM103),"Preço abaixo do mínimo",""),IF(AND(ISNUMBER($K103),$AN103&lt;&gt;"",$K103&gt;$AN103),"Preço acima do máximo",""),IF(AND($AD103="Sim",$L103=""),"GTIN ausente",""),IF(AND($L103&lt;&gt;"",NOT(IFERROR(AND(LEN($L103)=13,ISNUMBER(VALUE($L103))),FALSE))),"GTIN inválido",""),IF(AND($AF103="Sim",$M103=""),"Cor ausente",""),IF(AND($AG103="Sim",$N103=""),"Tamanho/modelo ausente",""),IF(AND($AH103="Sim",OR(NOT(ISNUMBER($O103)),$O103&lt;=0)),"Peso ausente ou inválido",""),IF(AND($AI103="Sim",OR(NOT(ISNUMBER($P103)),$P103&lt;=0,NOT(ISNUMBER($Q103)),$Q103&lt;=0,NOT(ISNUMBER($R103)),$R103&lt;=0)),"Dimensões ausentes ou inválidas",""),IF($V103&lt;$AJ103,"Mídias abaixo do mínimo","")))</f>
        <v/>
      </c>
      <c r="X103" s="28">
        <f>IF(OR($A103="",$B103=""),"",IF($C103&lt;&gt;"Sim","Não selecionado",IF($W103="","Pronto para publicar","Bloqueado")))</f>
        <v/>
      </c>
      <c r="Y103" s="21" t="n"/>
      <c r="Z103" s="27">
        <f>IF(OR($A103="",$B103=""),"",IF($C103&lt;&gt;"Sim","Fora do feed",IF($X103="Bloqueado","Bloqueado",IF($Y103="Publicar","Liberado para feed",IF($Y103="Manter rascunho","Mantido em rascunho","Aguardando decisão")))))</f>
        <v/>
      </c>
      <c r="AA103" s="27">
        <f>IF(OR($A103="",$B103=""),"",$A103&amp;"|"&amp;$B103)</f>
        <v/>
      </c>
      <c r="AB103" s="28">
        <f>IF($B103="","",IFERROR(INDEX('Regras por canal'!$B$5:$B$9,MATCH($B103,'Regras por canal'!$A$5:$A$9,0)),""))</f>
        <v/>
      </c>
      <c r="AC103" s="28">
        <f>IF($B103="","",IFERROR(INDEX('Regras por canal'!$C$5:$C$9,MATCH($B103,'Regras por canal'!$A$5:$A$9,0)),""))</f>
        <v/>
      </c>
      <c r="AD103" s="28">
        <f>IF($B103="","",IFERROR(INDEX('Regras por canal'!$D$5:$D$9,MATCH($B103,'Regras por canal'!$A$5:$A$9,0)),""))</f>
        <v/>
      </c>
      <c r="AE103" s="28">
        <f>IF($B103="","",IFERROR(INDEX('Regras por canal'!$E$5:$E$9,MATCH($B103,'Regras por canal'!$A$5:$A$9,0)),""))</f>
        <v/>
      </c>
      <c r="AF103" s="28">
        <f>IF($B103="","",IFERROR(INDEX('Regras por canal'!$F$5:$F$9,MATCH($B103,'Regras por canal'!$A$5:$A$9,0)),""))</f>
        <v/>
      </c>
      <c r="AG103" s="28">
        <f>IF($B103="","",IFERROR(INDEX('Regras por canal'!$G$5:$G$9,MATCH($B103,'Regras por canal'!$A$5:$A$9,0)),""))</f>
        <v/>
      </c>
      <c r="AH103" s="28">
        <f>IF($B103="","",IFERROR(INDEX('Regras por canal'!$H$5:$H$9,MATCH($B103,'Regras por canal'!$A$5:$A$9,0)),""))</f>
        <v/>
      </c>
      <c r="AI103" s="28">
        <f>IF($B103="","",IFERROR(INDEX('Regras por canal'!$I$5:$I$9,MATCH($B103,'Regras por canal'!$A$5:$A$9,0)),""))</f>
        <v/>
      </c>
      <c r="AJ103" s="28">
        <f>IF($B103="","",IFERROR(INDEX('Regras por canal'!$J$5:$J$9,MATCH($B103,'Regras por canal'!$A$5:$A$9,0)),""))</f>
        <v/>
      </c>
      <c r="AK103" s="28">
        <f>IF($B103="","",IFERROR(INDEX('Regras por canal'!$K$5:$K$9,MATCH($B103,'Regras por canal'!$A$5:$A$9,0)),""))</f>
        <v/>
      </c>
      <c r="AL103" s="28">
        <f>IF($B103="","",IFERROR(INDEX('Regras por canal'!$L$5:$L$9,MATCH($B103,'Regras por canal'!$A$5:$A$9,0)),""))</f>
        <v/>
      </c>
      <c r="AM103" s="28">
        <f>IF($B103="","",IFERROR(INDEX('Regras por canal'!$M$5:$M$9,MATCH($B103,'Regras por canal'!$A$5:$A$9,0)),""))</f>
        <v/>
      </c>
      <c r="AN103" s="28">
        <f>IF($B103="","",IFERROR(INDEX('Regras por canal'!$N$5:$N$9,MATCH($B103,'Regras por canal'!$A$5:$A$9,0)),""))</f>
        <v/>
      </c>
      <c r="AO103" s="28">
        <f>IF($A103="","",IFERROR(INDEX('Catálogo fonte'!$Q$5:$Q$104,MATCH($A103,'Catálogo fonte'!$A$5:$A$104,0)),""))</f>
        <v/>
      </c>
      <c r="AP103" s="28">
        <f>IF($B103="","",IFERROR(INDEX('Regras por canal'!$Q$5:$Q$9,MATCH($B103,'Regras por canal'!$A$5:$A$9,0)),""))</f>
        <v/>
      </c>
    </row>
    <row r="104" ht="24" customHeight="1">
      <c r="A104" s="28">
        <f>IF(OR(INDEX('Catálogo fonte'!$A$5:$A$104,INT((ROW()-5)/5)+1)="",INDEX('Regras por canal'!$A$5:$A$9,MOD(ROW()-5,5)+1)=""),"",INDEX('Catálogo fonte'!$A$5:$A$104,INT((ROW()-5)/5)+1))</f>
        <v/>
      </c>
      <c r="B104" s="27">
        <f>IF($A104="","",INDEX('Regras por canal'!$A$5:$A$9,MOD(ROW()-5,5)+1))</f>
        <v/>
      </c>
      <c r="C104" s="21" t="n"/>
      <c r="D104" s="32" t="n"/>
      <c r="E104" s="32" t="n"/>
      <c r="F104" s="53" t="n"/>
      <c r="G104" s="27">
        <f>IF(OR($A104="",$B104=""),"",IF($D104&lt;&gt;"",$D104,IFERROR(INDEX('Catálogo fonte'!$B$5:$B$104,MATCH($A104,'Catálogo fonte'!$A$5:$A$104,0)),"")))</f>
        <v/>
      </c>
      <c r="H104" s="27">
        <f>IF(OR($A104="",$B104=""),"",IF($E104&lt;&gt;"",$E104,IFERROR(INDEX('Catálogo fonte'!$C$5:$C$104,MATCH($A104,'Catálogo fonte'!$A$5:$A$104,0)),"")))</f>
        <v/>
      </c>
      <c r="I104" s="27">
        <f>IF(OR($A104="",$B104=""),"",IFERROR(INDEX('Catálogo fonte'!$E$5:$E$104,MATCH($A104,'Catálogo fonte'!$A$5:$A$104,0)),""))</f>
        <v/>
      </c>
      <c r="J104" s="28">
        <f>IF(OR($A104="",$B104=""),"",IFERROR(INDEX('Catálogo fonte'!$D$5:$D$104,MATCH($A104,'Catálogo fonte'!$A$5:$A$104,0)),""))</f>
        <v/>
      </c>
      <c r="K104" s="54">
        <f>IF(OR($A104="",$B104=""),"",IF($F104&lt;&gt;"",$F104,IFERROR(INDEX('Catálogo fonte'!$F$5:$F$104,MATCH($A104,'Catálogo fonte'!$A$5:$A$104,0)),"")))</f>
        <v/>
      </c>
      <c r="L104" s="35">
        <f>IF(OR($A104="",$B104=""),"",IFERROR(INDEX('Catálogo fonte'!$G$5:$G$104,MATCH($A104,'Catálogo fonte'!$A$5:$A$104,0)),""))</f>
        <v/>
      </c>
      <c r="M104" s="28">
        <f>IF(OR($A104="",$B104=""),"",IFERROR(INDEX('Catálogo fonte'!$H$5:$H$104,MATCH($A104,'Catálogo fonte'!$A$5:$A$104,0)),""))</f>
        <v/>
      </c>
      <c r="N104" s="28">
        <f>IF(OR($A104="",$B104=""),"",IFERROR(INDEX('Catálogo fonte'!$I$5:$I$104,MATCH($A104,'Catálogo fonte'!$A$5:$A$104,0)),""))</f>
        <v/>
      </c>
      <c r="O104" s="55">
        <f>IF(OR($A104="",$B104=""),"",IFERROR(INDEX('Catálogo fonte'!$J$5:$J$104,MATCH($A104,'Catálogo fonte'!$A$5:$A$104,0)),""))</f>
        <v/>
      </c>
      <c r="P104" s="56">
        <f>IF(OR($A104="",$B104=""),"",IFERROR(INDEX('Catálogo fonte'!$K$5:$K$104,MATCH($A104,'Catálogo fonte'!$A$5:$A$104,0)),""))</f>
        <v/>
      </c>
      <c r="Q104" s="56">
        <f>IF(OR($A104="",$B104=""),"",IFERROR(INDEX('Catálogo fonte'!$L$5:$L$104,MATCH($A104,'Catálogo fonte'!$A$5:$A$104,0)),""))</f>
        <v/>
      </c>
      <c r="R104" s="56">
        <f>IF(OR($A104="",$B104=""),"",IFERROR(INDEX('Catálogo fonte'!$M$5:$M$104,MATCH($A104,'Catálogo fonte'!$A$5:$A$104,0)),""))</f>
        <v/>
      </c>
      <c r="S104" s="28">
        <f>IF(OR($A104="",$B104=""),"",IFERROR(INDEX('Catálogo fonte'!$N$5:$N$104,MATCH($A104,'Catálogo fonte'!$A$5:$A$104,0)),""))</f>
        <v/>
      </c>
      <c r="T104" s="28">
        <f>IF(OR($A104="",$B104=""),"",IFERROR(INDEX('Catálogo fonte'!$O$5:$O$104,MATCH($A104,'Catálogo fonte'!$A$5:$A$104,0)),""))</f>
        <v/>
      </c>
      <c r="U104" s="28">
        <f>IF(OR($A104="",$B104=""),"",IFERROR(INDEX('Catálogo fonte'!$P$5:$P$104,MATCH($A104,'Catálogo fonte'!$A$5:$A$104,0)),""))</f>
        <v/>
      </c>
      <c r="V104" s="28">
        <f>IF(OR($A104="",$B104=""),"",--($S104&lt;&gt;"")+--($T104&lt;&gt;"")+--($U104&lt;&gt;""))</f>
        <v/>
      </c>
      <c r="W104" s="27">
        <f>IF(OR($A104="",$B104="",$C104&lt;&gt;"Sim"),"",_xlfn.TEXTJOIN(" | ",TRUE,IF($AP104&lt;&gt;"Regra válida","Regra do canal inválida",""),IF(COUNTIF('Catálogo fonte'!$A$5:$A$104,$A104)&gt;1,"SKU duplicado",""),IF($AO104&lt;&gt;"Sim","Produto inativo",""),IF($AB104&lt;&gt;"Sim","Canal inativo",""),IF($G104="","Título ausente",""),IF(AND($G104&lt;&gt;"",$AL104&lt;&gt;"",LEN($G104)&gt;$AL104),"Título excede o limite",""),IF(AND($AC104="Sim",$H104=""),"Categoria ausente",""),IF(AND($AK104&gt;0,LEN($I104)&lt;$AK104),"Descrição abaixo do mínimo",""),IF(AND($AE104="Sim",$J104=""),"Marca ausente",""),IF(OR($K104="",NOT(ISNUMBER($K104)),$K104&lt;=0),"Preço inválido",""),IF(AND(ISNUMBER($K104),$AM104&lt;&gt;"",$K104&lt;$AM104),"Preço abaixo do mínimo",""),IF(AND(ISNUMBER($K104),$AN104&lt;&gt;"",$K104&gt;$AN104),"Preço acima do máximo",""),IF(AND($AD104="Sim",$L104=""),"GTIN ausente",""),IF(AND($L104&lt;&gt;"",NOT(IFERROR(AND(LEN($L104)=13,ISNUMBER(VALUE($L104))),FALSE))),"GTIN inválido",""),IF(AND($AF104="Sim",$M104=""),"Cor ausente",""),IF(AND($AG104="Sim",$N104=""),"Tamanho/modelo ausente",""),IF(AND($AH104="Sim",OR(NOT(ISNUMBER($O104)),$O104&lt;=0)),"Peso ausente ou inválido",""),IF(AND($AI104="Sim",OR(NOT(ISNUMBER($P104)),$P104&lt;=0,NOT(ISNUMBER($Q104)),$Q104&lt;=0,NOT(ISNUMBER($R104)),$R104&lt;=0)),"Dimensões ausentes ou inválidas",""),IF($V104&lt;$AJ104,"Mídias abaixo do mínimo","")))</f>
        <v/>
      </c>
      <c r="X104" s="28">
        <f>IF(OR($A104="",$B104=""),"",IF($C104&lt;&gt;"Sim","Não selecionado",IF($W104="","Pronto para publicar","Bloqueado")))</f>
        <v/>
      </c>
      <c r="Y104" s="21" t="n"/>
      <c r="Z104" s="27">
        <f>IF(OR($A104="",$B104=""),"",IF($C104&lt;&gt;"Sim","Fora do feed",IF($X104="Bloqueado","Bloqueado",IF($Y104="Publicar","Liberado para feed",IF($Y104="Manter rascunho","Mantido em rascunho","Aguardando decisão")))))</f>
        <v/>
      </c>
      <c r="AA104" s="27">
        <f>IF(OR($A104="",$B104=""),"",$A104&amp;"|"&amp;$B104)</f>
        <v/>
      </c>
      <c r="AB104" s="28">
        <f>IF($B104="","",IFERROR(INDEX('Regras por canal'!$B$5:$B$9,MATCH($B104,'Regras por canal'!$A$5:$A$9,0)),""))</f>
        <v/>
      </c>
      <c r="AC104" s="28">
        <f>IF($B104="","",IFERROR(INDEX('Regras por canal'!$C$5:$C$9,MATCH($B104,'Regras por canal'!$A$5:$A$9,0)),""))</f>
        <v/>
      </c>
      <c r="AD104" s="28">
        <f>IF($B104="","",IFERROR(INDEX('Regras por canal'!$D$5:$D$9,MATCH($B104,'Regras por canal'!$A$5:$A$9,0)),""))</f>
        <v/>
      </c>
      <c r="AE104" s="28">
        <f>IF($B104="","",IFERROR(INDEX('Regras por canal'!$E$5:$E$9,MATCH($B104,'Regras por canal'!$A$5:$A$9,0)),""))</f>
        <v/>
      </c>
      <c r="AF104" s="28">
        <f>IF($B104="","",IFERROR(INDEX('Regras por canal'!$F$5:$F$9,MATCH($B104,'Regras por canal'!$A$5:$A$9,0)),""))</f>
        <v/>
      </c>
      <c r="AG104" s="28">
        <f>IF($B104="","",IFERROR(INDEX('Regras por canal'!$G$5:$G$9,MATCH($B104,'Regras por canal'!$A$5:$A$9,0)),""))</f>
        <v/>
      </c>
      <c r="AH104" s="28">
        <f>IF($B104="","",IFERROR(INDEX('Regras por canal'!$H$5:$H$9,MATCH($B104,'Regras por canal'!$A$5:$A$9,0)),""))</f>
        <v/>
      </c>
      <c r="AI104" s="28">
        <f>IF($B104="","",IFERROR(INDEX('Regras por canal'!$I$5:$I$9,MATCH($B104,'Regras por canal'!$A$5:$A$9,0)),""))</f>
        <v/>
      </c>
      <c r="AJ104" s="28">
        <f>IF($B104="","",IFERROR(INDEX('Regras por canal'!$J$5:$J$9,MATCH($B104,'Regras por canal'!$A$5:$A$9,0)),""))</f>
        <v/>
      </c>
      <c r="AK104" s="28">
        <f>IF($B104="","",IFERROR(INDEX('Regras por canal'!$K$5:$K$9,MATCH($B104,'Regras por canal'!$A$5:$A$9,0)),""))</f>
        <v/>
      </c>
      <c r="AL104" s="28">
        <f>IF($B104="","",IFERROR(INDEX('Regras por canal'!$L$5:$L$9,MATCH($B104,'Regras por canal'!$A$5:$A$9,0)),""))</f>
        <v/>
      </c>
      <c r="AM104" s="28">
        <f>IF($B104="","",IFERROR(INDEX('Regras por canal'!$M$5:$M$9,MATCH($B104,'Regras por canal'!$A$5:$A$9,0)),""))</f>
        <v/>
      </c>
      <c r="AN104" s="28">
        <f>IF($B104="","",IFERROR(INDEX('Regras por canal'!$N$5:$N$9,MATCH($B104,'Regras por canal'!$A$5:$A$9,0)),""))</f>
        <v/>
      </c>
      <c r="AO104" s="28">
        <f>IF($A104="","",IFERROR(INDEX('Catálogo fonte'!$Q$5:$Q$104,MATCH($A104,'Catálogo fonte'!$A$5:$A$104,0)),""))</f>
        <v/>
      </c>
      <c r="AP104" s="28">
        <f>IF($B104="","",IFERROR(INDEX('Regras por canal'!$Q$5:$Q$9,MATCH($B104,'Regras por canal'!$A$5:$A$9,0)),""))</f>
        <v/>
      </c>
    </row>
    <row r="105" ht="24" customHeight="1">
      <c r="A105" s="28">
        <f>IF(OR(INDEX('Catálogo fonte'!$A$5:$A$104,INT((ROW()-5)/5)+1)="",INDEX('Regras por canal'!$A$5:$A$9,MOD(ROW()-5,5)+1)=""),"",INDEX('Catálogo fonte'!$A$5:$A$104,INT((ROW()-5)/5)+1))</f>
        <v/>
      </c>
      <c r="B105" s="27">
        <f>IF($A105="","",INDEX('Regras por canal'!$A$5:$A$9,MOD(ROW()-5,5)+1))</f>
        <v/>
      </c>
      <c r="C105" s="21" t="n"/>
      <c r="D105" s="32" t="n"/>
      <c r="E105" s="32" t="n"/>
      <c r="F105" s="53" t="n"/>
      <c r="G105" s="27">
        <f>IF(OR($A105="",$B105=""),"",IF($D105&lt;&gt;"",$D105,IFERROR(INDEX('Catálogo fonte'!$B$5:$B$104,MATCH($A105,'Catálogo fonte'!$A$5:$A$104,0)),"")))</f>
        <v/>
      </c>
      <c r="H105" s="27">
        <f>IF(OR($A105="",$B105=""),"",IF($E105&lt;&gt;"",$E105,IFERROR(INDEX('Catálogo fonte'!$C$5:$C$104,MATCH($A105,'Catálogo fonte'!$A$5:$A$104,0)),"")))</f>
        <v/>
      </c>
      <c r="I105" s="27">
        <f>IF(OR($A105="",$B105=""),"",IFERROR(INDEX('Catálogo fonte'!$E$5:$E$104,MATCH($A105,'Catálogo fonte'!$A$5:$A$104,0)),""))</f>
        <v/>
      </c>
      <c r="J105" s="28">
        <f>IF(OR($A105="",$B105=""),"",IFERROR(INDEX('Catálogo fonte'!$D$5:$D$104,MATCH($A105,'Catálogo fonte'!$A$5:$A$104,0)),""))</f>
        <v/>
      </c>
      <c r="K105" s="54">
        <f>IF(OR($A105="",$B105=""),"",IF($F105&lt;&gt;"",$F105,IFERROR(INDEX('Catálogo fonte'!$F$5:$F$104,MATCH($A105,'Catálogo fonte'!$A$5:$A$104,0)),"")))</f>
        <v/>
      </c>
      <c r="L105" s="35">
        <f>IF(OR($A105="",$B105=""),"",IFERROR(INDEX('Catálogo fonte'!$G$5:$G$104,MATCH($A105,'Catálogo fonte'!$A$5:$A$104,0)),""))</f>
        <v/>
      </c>
      <c r="M105" s="28">
        <f>IF(OR($A105="",$B105=""),"",IFERROR(INDEX('Catálogo fonte'!$H$5:$H$104,MATCH($A105,'Catálogo fonte'!$A$5:$A$104,0)),""))</f>
        <v/>
      </c>
      <c r="N105" s="28">
        <f>IF(OR($A105="",$B105=""),"",IFERROR(INDEX('Catálogo fonte'!$I$5:$I$104,MATCH($A105,'Catálogo fonte'!$A$5:$A$104,0)),""))</f>
        <v/>
      </c>
      <c r="O105" s="55">
        <f>IF(OR($A105="",$B105=""),"",IFERROR(INDEX('Catálogo fonte'!$J$5:$J$104,MATCH($A105,'Catálogo fonte'!$A$5:$A$104,0)),""))</f>
        <v/>
      </c>
      <c r="P105" s="56">
        <f>IF(OR($A105="",$B105=""),"",IFERROR(INDEX('Catálogo fonte'!$K$5:$K$104,MATCH($A105,'Catálogo fonte'!$A$5:$A$104,0)),""))</f>
        <v/>
      </c>
      <c r="Q105" s="56">
        <f>IF(OR($A105="",$B105=""),"",IFERROR(INDEX('Catálogo fonte'!$L$5:$L$104,MATCH($A105,'Catálogo fonte'!$A$5:$A$104,0)),""))</f>
        <v/>
      </c>
      <c r="R105" s="56">
        <f>IF(OR($A105="",$B105=""),"",IFERROR(INDEX('Catálogo fonte'!$M$5:$M$104,MATCH($A105,'Catálogo fonte'!$A$5:$A$104,0)),""))</f>
        <v/>
      </c>
      <c r="S105" s="28">
        <f>IF(OR($A105="",$B105=""),"",IFERROR(INDEX('Catálogo fonte'!$N$5:$N$104,MATCH($A105,'Catálogo fonte'!$A$5:$A$104,0)),""))</f>
        <v/>
      </c>
      <c r="T105" s="28">
        <f>IF(OR($A105="",$B105=""),"",IFERROR(INDEX('Catálogo fonte'!$O$5:$O$104,MATCH($A105,'Catálogo fonte'!$A$5:$A$104,0)),""))</f>
        <v/>
      </c>
      <c r="U105" s="28">
        <f>IF(OR($A105="",$B105=""),"",IFERROR(INDEX('Catálogo fonte'!$P$5:$P$104,MATCH($A105,'Catálogo fonte'!$A$5:$A$104,0)),""))</f>
        <v/>
      </c>
      <c r="V105" s="28">
        <f>IF(OR($A105="",$B105=""),"",--($S105&lt;&gt;"")+--($T105&lt;&gt;"")+--($U105&lt;&gt;""))</f>
        <v/>
      </c>
      <c r="W105" s="27">
        <f>IF(OR($A105="",$B105="",$C105&lt;&gt;"Sim"),"",_xlfn.TEXTJOIN(" | ",TRUE,IF($AP105&lt;&gt;"Regra válida","Regra do canal inválida",""),IF(COUNTIF('Catálogo fonte'!$A$5:$A$104,$A105)&gt;1,"SKU duplicado",""),IF($AO105&lt;&gt;"Sim","Produto inativo",""),IF($AB105&lt;&gt;"Sim","Canal inativo",""),IF($G105="","Título ausente",""),IF(AND($G105&lt;&gt;"",$AL105&lt;&gt;"",LEN($G105)&gt;$AL105),"Título excede o limite",""),IF(AND($AC105="Sim",$H105=""),"Categoria ausente",""),IF(AND($AK105&gt;0,LEN($I105)&lt;$AK105),"Descrição abaixo do mínimo",""),IF(AND($AE105="Sim",$J105=""),"Marca ausente",""),IF(OR($K105="",NOT(ISNUMBER($K105)),$K105&lt;=0),"Preço inválido",""),IF(AND(ISNUMBER($K105),$AM105&lt;&gt;"",$K105&lt;$AM105),"Preço abaixo do mínimo",""),IF(AND(ISNUMBER($K105),$AN105&lt;&gt;"",$K105&gt;$AN105),"Preço acima do máximo",""),IF(AND($AD105="Sim",$L105=""),"GTIN ausente",""),IF(AND($L105&lt;&gt;"",NOT(IFERROR(AND(LEN($L105)=13,ISNUMBER(VALUE($L105))),FALSE))),"GTIN inválido",""),IF(AND($AF105="Sim",$M105=""),"Cor ausente",""),IF(AND($AG105="Sim",$N105=""),"Tamanho/modelo ausente",""),IF(AND($AH105="Sim",OR(NOT(ISNUMBER($O105)),$O105&lt;=0)),"Peso ausente ou inválido",""),IF(AND($AI105="Sim",OR(NOT(ISNUMBER($P105)),$P105&lt;=0,NOT(ISNUMBER($Q105)),$Q105&lt;=0,NOT(ISNUMBER($R105)),$R105&lt;=0)),"Dimensões ausentes ou inválidas",""),IF($V105&lt;$AJ105,"Mídias abaixo do mínimo","")))</f>
        <v/>
      </c>
      <c r="X105" s="28">
        <f>IF(OR($A105="",$B105=""),"",IF($C105&lt;&gt;"Sim","Não selecionado",IF($W105="","Pronto para publicar","Bloqueado")))</f>
        <v/>
      </c>
      <c r="Y105" s="21" t="n"/>
      <c r="Z105" s="27">
        <f>IF(OR($A105="",$B105=""),"",IF($C105&lt;&gt;"Sim","Fora do feed",IF($X105="Bloqueado","Bloqueado",IF($Y105="Publicar","Liberado para feed",IF($Y105="Manter rascunho","Mantido em rascunho","Aguardando decisão")))))</f>
        <v/>
      </c>
      <c r="AA105" s="27">
        <f>IF(OR($A105="",$B105=""),"",$A105&amp;"|"&amp;$B105)</f>
        <v/>
      </c>
      <c r="AB105" s="28">
        <f>IF($B105="","",IFERROR(INDEX('Regras por canal'!$B$5:$B$9,MATCH($B105,'Regras por canal'!$A$5:$A$9,0)),""))</f>
        <v/>
      </c>
      <c r="AC105" s="28">
        <f>IF($B105="","",IFERROR(INDEX('Regras por canal'!$C$5:$C$9,MATCH($B105,'Regras por canal'!$A$5:$A$9,0)),""))</f>
        <v/>
      </c>
      <c r="AD105" s="28">
        <f>IF($B105="","",IFERROR(INDEX('Regras por canal'!$D$5:$D$9,MATCH($B105,'Regras por canal'!$A$5:$A$9,0)),""))</f>
        <v/>
      </c>
      <c r="AE105" s="28">
        <f>IF($B105="","",IFERROR(INDEX('Regras por canal'!$E$5:$E$9,MATCH($B105,'Regras por canal'!$A$5:$A$9,0)),""))</f>
        <v/>
      </c>
      <c r="AF105" s="28">
        <f>IF($B105="","",IFERROR(INDEX('Regras por canal'!$F$5:$F$9,MATCH($B105,'Regras por canal'!$A$5:$A$9,0)),""))</f>
        <v/>
      </c>
      <c r="AG105" s="28">
        <f>IF($B105="","",IFERROR(INDEX('Regras por canal'!$G$5:$G$9,MATCH($B105,'Regras por canal'!$A$5:$A$9,0)),""))</f>
        <v/>
      </c>
      <c r="AH105" s="28">
        <f>IF($B105="","",IFERROR(INDEX('Regras por canal'!$H$5:$H$9,MATCH($B105,'Regras por canal'!$A$5:$A$9,0)),""))</f>
        <v/>
      </c>
      <c r="AI105" s="28">
        <f>IF($B105="","",IFERROR(INDEX('Regras por canal'!$I$5:$I$9,MATCH($B105,'Regras por canal'!$A$5:$A$9,0)),""))</f>
        <v/>
      </c>
      <c r="AJ105" s="28">
        <f>IF($B105="","",IFERROR(INDEX('Regras por canal'!$J$5:$J$9,MATCH($B105,'Regras por canal'!$A$5:$A$9,0)),""))</f>
        <v/>
      </c>
      <c r="AK105" s="28">
        <f>IF($B105="","",IFERROR(INDEX('Regras por canal'!$K$5:$K$9,MATCH($B105,'Regras por canal'!$A$5:$A$9,0)),""))</f>
        <v/>
      </c>
      <c r="AL105" s="28">
        <f>IF($B105="","",IFERROR(INDEX('Regras por canal'!$L$5:$L$9,MATCH($B105,'Regras por canal'!$A$5:$A$9,0)),""))</f>
        <v/>
      </c>
      <c r="AM105" s="28">
        <f>IF($B105="","",IFERROR(INDEX('Regras por canal'!$M$5:$M$9,MATCH($B105,'Regras por canal'!$A$5:$A$9,0)),""))</f>
        <v/>
      </c>
      <c r="AN105" s="28">
        <f>IF($B105="","",IFERROR(INDEX('Regras por canal'!$N$5:$N$9,MATCH($B105,'Regras por canal'!$A$5:$A$9,0)),""))</f>
        <v/>
      </c>
      <c r="AO105" s="28">
        <f>IF($A105="","",IFERROR(INDEX('Catálogo fonte'!$Q$5:$Q$104,MATCH($A105,'Catálogo fonte'!$A$5:$A$104,0)),""))</f>
        <v/>
      </c>
      <c r="AP105" s="28">
        <f>IF($B105="","",IFERROR(INDEX('Regras por canal'!$Q$5:$Q$9,MATCH($B105,'Regras por canal'!$A$5:$A$9,0)),""))</f>
        <v/>
      </c>
    </row>
    <row r="106" ht="24" customHeight="1">
      <c r="A106" s="28">
        <f>IF(OR(INDEX('Catálogo fonte'!$A$5:$A$104,INT((ROW()-5)/5)+1)="",INDEX('Regras por canal'!$A$5:$A$9,MOD(ROW()-5,5)+1)=""),"",INDEX('Catálogo fonte'!$A$5:$A$104,INT((ROW()-5)/5)+1))</f>
        <v/>
      </c>
      <c r="B106" s="27">
        <f>IF($A106="","",INDEX('Regras por canal'!$A$5:$A$9,MOD(ROW()-5,5)+1))</f>
        <v/>
      </c>
      <c r="C106" s="21" t="n"/>
      <c r="D106" s="32" t="n"/>
      <c r="E106" s="32" t="n"/>
      <c r="F106" s="53" t="n"/>
      <c r="G106" s="27">
        <f>IF(OR($A106="",$B106=""),"",IF($D106&lt;&gt;"",$D106,IFERROR(INDEX('Catálogo fonte'!$B$5:$B$104,MATCH($A106,'Catálogo fonte'!$A$5:$A$104,0)),"")))</f>
        <v/>
      </c>
      <c r="H106" s="27">
        <f>IF(OR($A106="",$B106=""),"",IF($E106&lt;&gt;"",$E106,IFERROR(INDEX('Catálogo fonte'!$C$5:$C$104,MATCH($A106,'Catálogo fonte'!$A$5:$A$104,0)),"")))</f>
        <v/>
      </c>
      <c r="I106" s="27">
        <f>IF(OR($A106="",$B106=""),"",IFERROR(INDEX('Catálogo fonte'!$E$5:$E$104,MATCH($A106,'Catálogo fonte'!$A$5:$A$104,0)),""))</f>
        <v/>
      </c>
      <c r="J106" s="28">
        <f>IF(OR($A106="",$B106=""),"",IFERROR(INDEX('Catálogo fonte'!$D$5:$D$104,MATCH($A106,'Catálogo fonte'!$A$5:$A$104,0)),""))</f>
        <v/>
      </c>
      <c r="K106" s="54">
        <f>IF(OR($A106="",$B106=""),"",IF($F106&lt;&gt;"",$F106,IFERROR(INDEX('Catálogo fonte'!$F$5:$F$104,MATCH($A106,'Catálogo fonte'!$A$5:$A$104,0)),"")))</f>
        <v/>
      </c>
      <c r="L106" s="35">
        <f>IF(OR($A106="",$B106=""),"",IFERROR(INDEX('Catálogo fonte'!$G$5:$G$104,MATCH($A106,'Catálogo fonte'!$A$5:$A$104,0)),""))</f>
        <v/>
      </c>
      <c r="M106" s="28">
        <f>IF(OR($A106="",$B106=""),"",IFERROR(INDEX('Catálogo fonte'!$H$5:$H$104,MATCH($A106,'Catálogo fonte'!$A$5:$A$104,0)),""))</f>
        <v/>
      </c>
      <c r="N106" s="28">
        <f>IF(OR($A106="",$B106=""),"",IFERROR(INDEX('Catálogo fonte'!$I$5:$I$104,MATCH($A106,'Catálogo fonte'!$A$5:$A$104,0)),""))</f>
        <v/>
      </c>
      <c r="O106" s="55">
        <f>IF(OR($A106="",$B106=""),"",IFERROR(INDEX('Catálogo fonte'!$J$5:$J$104,MATCH($A106,'Catálogo fonte'!$A$5:$A$104,0)),""))</f>
        <v/>
      </c>
      <c r="P106" s="56">
        <f>IF(OR($A106="",$B106=""),"",IFERROR(INDEX('Catálogo fonte'!$K$5:$K$104,MATCH($A106,'Catálogo fonte'!$A$5:$A$104,0)),""))</f>
        <v/>
      </c>
      <c r="Q106" s="56">
        <f>IF(OR($A106="",$B106=""),"",IFERROR(INDEX('Catálogo fonte'!$L$5:$L$104,MATCH($A106,'Catálogo fonte'!$A$5:$A$104,0)),""))</f>
        <v/>
      </c>
      <c r="R106" s="56">
        <f>IF(OR($A106="",$B106=""),"",IFERROR(INDEX('Catálogo fonte'!$M$5:$M$104,MATCH($A106,'Catálogo fonte'!$A$5:$A$104,0)),""))</f>
        <v/>
      </c>
      <c r="S106" s="28">
        <f>IF(OR($A106="",$B106=""),"",IFERROR(INDEX('Catálogo fonte'!$N$5:$N$104,MATCH($A106,'Catálogo fonte'!$A$5:$A$104,0)),""))</f>
        <v/>
      </c>
      <c r="T106" s="28">
        <f>IF(OR($A106="",$B106=""),"",IFERROR(INDEX('Catálogo fonte'!$O$5:$O$104,MATCH($A106,'Catálogo fonte'!$A$5:$A$104,0)),""))</f>
        <v/>
      </c>
      <c r="U106" s="28">
        <f>IF(OR($A106="",$B106=""),"",IFERROR(INDEX('Catálogo fonte'!$P$5:$P$104,MATCH($A106,'Catálogo fonte'!$A$5:$A$104,0)),""))</f>
        <v/>
      </c>
      <c r="V106" s="28">
        <f>IF(OR($A106="",$B106=""),"",--($S106&lt;&gt;"")+--($T106&lt;&gt;"")+--($U106&lt;&gt;""))</f>
        <v/>
      </c>
      <c r="W106" s="27">
        <f>IF(OR($A106="",$B106="",$C106&lt;&gt;"Sim"),"",_xlfn.TEXTJOIN(" | ",TRUE,IF($AP106&lt;&gt;"Regra válida","Regra do canal inválida",""),IF(COUNTIF('Catálogo fonte'!$A$5:$A$104,$A106)&gt;1,"SKU duplicado",""),IF($AO106&lt;&gt;"Sim","Produto inativo",""),IF($AB106&lt;&gt;"Sim","Canal inativo",""),IF($G106="","Título ausente",""),IF(AND($G106&lt;&gt;"",$AL106&lt;&gt;"",LEN($G106)&gt;$AL106),"Título excede o limite",""),IF(AND($AC106="Sim",$H106=""),"Categoria ausente",""),IF(AND($AK106&gt;0,LEN($I106)&lt;$AK106),"Descrição abaixo do mínimo",""),IF(AND($AE106="Sim",$J106=""),"Marca ausente",""),IF(OR($K106="",NOT(ISNUMBER($K106)),$K106&lt;=0),"Preço inválido",""),IF(AND(ISNUMBER($K106),$AM106&lt;&gt;"",$K106&lt;$AM106),"Preço abaixo do mínimo",""),IF(AND(ISNUMBER($K106),$AN106&lt;&gt;"",$K106&gt;$AN106),"Preço acima do máximo",""),IF(AND($AD106="Sim",$L106=""),"GTIN ausente",""),IF(AND($L106&lt;&gt;"",NOT(IFERROR(AND(LEN($L106)=13,ISNUMBER(VALUE($L106))),FALSE))),"GTIN inválido",""),IF(AND($AF106="Sim",$M106=""),"Cor ausente",""),IF(AND($AG106="Sim",$N106=""),"Tamanho/modelo ausente",""),IF(AND($AH106="Sim",OR(NOT(ISNUMBER($O106)),$O106&lt;=0)),"Peso ausente ou inválido",""),IF(AND($AI106="Sim",OR(NOT(ISNUMBER($P106)),$P106&lt;=0,NOT(ISNUMBER($Q106)),$Q106&lt;=0,NOT(ISNUMBER($R106)),$R106&lt;=0)),"Dimensões ausentes ou inválidas",""),IF($V106&lt;$AJ106,"Mídias abaixo do mínimo","")))</f>
        <v/>
      </c>
      <c r="X106" s="28">
        <f>IF(OR($A106="",$B106=""),"",IF($C106&lt;&gt;"Sim","Não selecionado",IF($W106="","Pronto para publicar","Bloqueado")))</f>
        <v/>
      </c>
      <c r="Y106" s="21" t="n"/>
      <c r="Z106" s="27">
        <f>IF(OR($A106="",$B106=""),"",IF($C106&lt;&gt;"Sim","Fora do feed",IF($X106="Bloqueado","Bloqueado",IF($Y106="Publicar","Liberado para feed",IF($Y106="Manter rascunho","Mantido em rascunho","Aguardando decisão")))))</f>
        <v/>
      </c>
      <c r="AA106" s="27">
        <f>IF(OR($A106="",$B106=""),"",$A106&amp;"|"&amp;$B106)</f>
        <v/>
      </c>
      <c r="AB106" s="28">
        <f>IF($B106="","",IFERROR(INDEX('Regras por canal'!$B$5:$B$9,MATCH($B106,'Regras por canal'!$A$5:$A$9,0)),""))</f>
        <v/>
      </c>
      <c r="AC106" s="28">
        <f>IF($B106="","",IFERROR(INDEX('Regras por canal'!$C$5:$C$9,MATCH($B106,'Regras por canal'!$A$5:$A$9,0)),""))</f>
        <v/>
      </c>
      <c r="AD106" s="28">
        <f>IF($B106="","",IFERROR(INDEX('Regras por canal'!$D$5:$D$9,MATCH($B106,'Regras por canal'!$A$5:$A$9,0)),""))</f>
        <v/>
      </c>
      <c r="AE106" s="28">
        <f>IF($B106="","",IFERROR(INDEX('Regras por canal'!$E$5:$E$9,MATCH($B106,'Regras por canal'!$A$5:$A$9,0)),""))</f>
        <v/>
      </c>
      <c r="AF106" s="28">
        <f>IF($B106="","",IFERROR(INDEX('Regras por canal'!$F$5:$F$9,MATCH($B106,'Regras por canal'!$A$5:$A$9,0)),""))</f>
        <v/>
      </c>
      <c r="AG106" s="28">
        <f>IF($B106="","",IFERROR(INDEX('Regras por canal'!$G$5:$G$9,MATCH($B106,'Regras por canal'!$A$5:$A$9,0)),""))</f>
        <v/>
      </c>
      <c r="AH106" s="28">
        <f>IF($B106="","",IFERROR(INDEX('Regras por canal'!$H$5:$H$9,MATCH($B106,'Regras por canal'!$A$5:$A$9,0)),""))</f>
        <v/>
      </c>
      <c r="AI106" s="28">
        <f>IF($B106="","",IFERROR(INDEX('Regras por canal'!$I$5:$I$9,MATCH($B106,'Regras por canal'!$A$5:$A$9,0)),""))</f>
        <v/>
      </c>
      <c r="AJ106" s="28">
        <f>IF($B106="","",IFERROR(INDEX('Regras por canal'!$J$5:$J$9,MATCH($B106,'Regras por canal'!$A$5:$A$9,0)),""))</f>
        <v/>
      </c>
      <c r="AK106" s="28">
        <f>IF($B106="","",IFERROR(INDEX('Regras por canal'!$K$5:$K$9,MATCH($B106,'Regras por canal'!$A$5:$A$9,0)),""))</f>
        <v/>
      </c>
      <c r="AL106" s="28">
        <f>IF($B106="","",IFERROR(INDEX('Regras por canal'!$L$5:$L$9,MATCH($B106,'Regras por canal'!$A$5:$A$9,0)),""))</f>
        <v/>
      </c>
      <c r="AM106" s="28">
        <f>IF($B106="","",IFERROR(INDEX('Regras por canal'!$M$5:$M$9,MATCH($B106,'Regras por canal'!$A$5:$A$9,0)),""))</f>
        <v/>
      </c>
      <c r="AN106" s="28">
        <f>IF($B106="","",IFERROR(INDEX('Regras por canal'!$N$5:$N$9,MATCH($B106,'Regras por canal'!$A$5:$A$9,0)),""))</f>
        <v/>
      </c>
      <c r="AO106" s="28">
        <f>IF($A106="","",IFERROR(INDEX('Catálogo fonte'!$Q$5:$Q$104,MATCH($A106,'Catálogo fonte'!$A$5:$A$104,0)),""))</f>
        <v/>
      </c>
      <c r="AP106" s="28">
        <f>IF($B106="","",IFERROR(INDEX('Regras por canal'!$Q$5:$Q$9,MATCH($B106,'Regras por canal'!$A$5:$A$9,0)),""))</f>
        <v/>
      </c>
    </row>
    <row r="107" ht="24" customHeight="1">
      <c r="A107" s="28">
        <f>IF(OR(INDEX('Catálogo fonte'!$A$5:$A$104,INT((ROW()-5)/5)+1)="",INDEX('Regras por canal'!$A$5:$A$9,MOD(ROW()-5,5)+1)=""),"",INDEX('Catálogo fonte'!$A$5:$A$104,INT((ROW()-5)/5)+1))</f>
        <v/>
      </c>
      <c r="B107" s="27">
        <f>IF($A107="","",INDEX('Regras por canal'!$A$5:$A$9,MOD(ROW()-5,5)+1))</f>
        <v/>
      </c>
      <c r="C107" s="21" t="n"/>
      <c r="D107" s="32" t="n"/>
      <c r="E107" s="32" t="n"/>
      <c r="F107" s="53" t="n"/>
      <c r="G107" s="27">
        <f>IF(OR($A107="",$B107=""),"",IF($D107&lt;&gt;"",$D107,IFERROR(INDEX('Catálogo fonte'!$B$5:$B$104,MATCH($A107,'Catálogo fonte'!$A$5:$A$104,0)),"")))</f>
        <v/>
      </c>
      <c r="H107" s="27">
        <f>IF(OR($A107="",$B107=""),"",IF($E107&lt;&gt;"",$E107,IFERROR(INDEX('Catálogo fonte'!$C$5:$C$104,MATCH($A107,'Catálogo fonte'!$A$5:$A$104,0)),"")))</f>
        <v/>
      </c>
      <c r="I107" s="27">
        <f>IF(OR($A107="",$B107=""),"",IFERROR(INDEX('Catálogo fonte'!$E$5:$E$104,MATCH($A107,'Catálogo fonte'!$A$5:$A$104,0)),""))</f>
        <v/>
      </c>
      <c r="J107" s="28">
        <f>IF(OR($A107="",$B107=""),"",IFERROR(INDEX('Catálogo fonte'!$D$5:$D$104,MATCH($A107,'Catálogo fonte'!$A$5:$A$104,0)),""))</f>
        <v/>
      </c>
      <c r="K107" s="54">
        <f>IF(OR($A107="",$B107=""),"",IF($F107&lt;&gt;"",$F107,IFERROR(INDEX('Catálogo fonte'!$F$5:$F$104,MATCH($A107,'Catálogo fonte'!$A$5:$A$104,0)),"")))</f>
        <v/>
      </c>
      <c r="L107" s="35">
        <f>IF(OR($A107="",$B107=""),"",IFERROR(INDEX('Catálogo fonte'!$G$5:$G$104,MATCH($A107,'Catálogo fonte'!$A$5:$A$104,0)),""))</f>
        <v/>
      </c>
      <c r="M107" s="28">
        <f>IF(OR($A107="",$B107=""),"",IFERROR(INDEX('Catálogo fonte'!$H$5:$H$104,MATCH($A107,'Catálogo fonte'!$A$5:$A$104,0)),""))</f>
        <v/>
      </c>
      <c r="N107" s="28">
        <f>IF(OR($A107="",$B107=""),"",IFERROR(INDEX('Catálogo fonte'!$I$5:$I$104,MATCH($A107,'Catálogo fonte'!$A$5:$A$104,0)),""))</f>
        <v/>
      </c>
      <c r="O107" s="55">
        <f>IF(OR($A107="",$B107=""),"",IFERROR(INDEX('Catálogo fonte'!$J$5:$J$104,MATCH($A107,'Catálogo fonte'!$A$5:$A$104,0)),""))</f>
        <v/>
      </c>
      <c r="P107" s="56">
        <f>IF(OR($A107="",$B107=""),"",IFERROR(INDEX('Catálogo fonte'!$K$5:$K$104,MATCH($A107,'Catálogo fonte'!$A$5:$A$104,0)),""))</f>
        <v/>
      </c>
      <c r="Q107" s="56">
        <f>IF(OR($A107="",$B107=""),"",IFERROR(INDEX('Catálogo fonte'!$L$5:$L$104,MATCH($A107,'Catálogo fonte'!$A$5:$A$104,0)),""))</f>
        <v/>
      </c>
      <c r="R107" s="56">
        <f>IF(OR($A107="",$B107=""),"",IFERROR(INDEX('Catálogo fonte'!$M$5:$M$104,MATCH($A107,'Catálogo fonte'!$A$5:$A$104,0)),""))</f>
        <v/>
      </c>
      <c r="S107" s="28">
        <f>IF(OR($A107="",$B107=""),"",IFERROR(INDEX('Catálogo fonte'!$N$5:$N$104,MATCH($A107,'Catálogo fonte'!$A$5:$A$104,0)),""))</f>
        <v/>
      </c>
      <c r="T107" s="28">
        <f>IF(OR($A107="",$B107=""),"",IFERROR(INDEX('Catálogo fonte'!$O$5:$O$104,MATCH($A107,'Catálogo fonte'!$A$5:$A$104,0)),""))</f>
        <v/>
      </c>
      <c r="U107" s="28">
        <f>IF(OR($A107="",$B107=""),"",IFERROR(INDEX('Catálogo fonte'!$P$5:$P$104,MATCH($A107,'Catálogo fonte'!$A$5:$A$104,0)),""))</f>
        <v/>
      </c>
      <c r="V107" s="28">
        <f>IF(OR($A107="",$B107=""),"",--($S107&lt;&gt;"")+--($T107&lt;&gt;"")+--($U107&lt;&gt;""))</f>
        <v/>
      </c>
      <c r="W107" s="27">
        <f>IF(OR($A107="",$B107="",$C107&lt;&gt;"Sim"),"",_xlfn.TEXTJOIN(" | ",TRUE,IF($AP107&lt;&gt;"Regra válida","Regra do canal inválida",""),IF(COUNTIF('Catálogo fonte'!$A$5:$A$104,$A107)&gt;1,"SKU duplicado",""),IF($AO107&lt;&gt;"Sim","Produto inativo",""),IF($AB107&lt;&gt;"Sim","Canal inativo",""),IF($G107="","Título ausente",""),IF(AND($G107&lt;&gt;"",$AL107&lt;&gt;"",LEN($G107)&gt;$AL107),"Título excede o limite",""),IF(AND($AC107="Sim",$H107=""),"Categoria ausente",""),IF(AND($AK107&gt;0,LEN($I107)&lt;$AK107),"Descrição abaixo do mínimo",""),IF(AND($AE107="Sim",$J107=""),"Marca ausente",""),IF(OR($K107="",NOT(ISNUMBER($K107)),$K107&lt;=0),"Preço inválido",""),IF(AND(ISNUMBER($K107),$AM107&lt;&gt;"",$K107&lt;$AM107),"Preço abaixo do mínimo",""),IF(AND(ISNUMBER($K107),$AN107&lt;&gt;"",$K107&gt;$AN107),"Preço acima do máximo",""),IF(AND($AD107="Sim",$L107=""),"GTIN ausente",""),IF(AND($L107&lt;&gt;"",NOT(IFERROR(AND(LEN($L107)=13,ISNUMBER(VALUE($L107))),FALSE))),"GTIN inválido",""),IF(AND($AF107="Sim",$M107=""),"Cor ausente",""),IF(AND($AG107="Sim",$N107=""),"Tamanho/modelo ausente",""),IF(AND($AH107="Sim",OR(NOT(ISNUMBER($O107)),$O107&lt;=0)),"Peso ausente ou inválido",""),IF(AND($AI107="Sim",OR(NOT(ISNUMBER($P107)),$P107&lt;=0,NOT(ISNUMBER($Q107)),$Q107&lt;=0,NOT(ISNUMBER($R107)),$R107&lt;=0)),"Dimensões ausentes ou inválidas",""),IF($V107&lt;$AJ107,"Mídias abaixo do mínimo","")))</f>
        <v/>
      </c>
      <c r="X107" s="28">
        <f>IF(OR($A107="",$B107=""),"",IF($C107&lt;&gt;"Sim","Não selecionado",IF($W107="","Pronto para publicar","Bloqueado")))</f>
        <v/>
      </c>
      <c r="Y107" s="21" t="n"/>
      <c r="Z107" s="27">
        <f>IF(OR($A107="",$B107=""),"",IF($C107&lt;&gt;"Sim","Fora do feed",IF($X107="Bloqueado","Bloqueado",IF($Y107="Publicar","Liberado para feed",IF($Y107="Manter rascunho","Mantido em rascunho","Aguardando decisão")))))</f>
        <v/>
      </c>
      <c r="AA107" s="27">
        <f>IF(OR($A107="",$B107=""),"",$A107&amp;"|"&amp;$B107)</f>
        <v/>
      </c>
      <c r="AB107" s="28">
        <f>IF($B107="","",IFERROR(INDEX('Regras por canal'!$B$5:$B$9,MATCH($B107,'Regras por canal'!$A$5:$A$9,0)),""))</f>
        <v/>
      </c>
      <c r="AC107" s="28">
        <f>IF($B107="","",IFERROR(INDEX('Regras por canal'!$C$5:$C$9,MATCH($B107,'Regras por canal'!$A$5:$A$9,0)),""))</f>
        <v/>
      </c>
      <c r="AD107" s="28">
        <f>IF($B107="","",IFERROR(INDEX('Regras por canal'!$D$5:$D$9,MATCH($B107,'Regras por canal'!$A$5:$A$9,0)),""))</f>
        <v/>
      </c>
      <c r="AE107" s="28">
        <f>IF($B107="","",IFERROR(INDEX('Regras por canal'!$E$5:$E$9,MATCH($B107,'Regras por canal'!$A$5:$A$9,0)),""))</f>
        <v/>
      </c>
      <c r="AF107" s="28">
        <f>IF($B107="","",IFERROR(INDEX('Regras por canal'!$F$5:$F$9,MATCH($B107,'Regras por canal'!$A$5:$A$9,0)),""))</f>
        <v/>
      </c>
      <c r="AG107" s="28">
        <f>IF($B107="","",IFERROR(INDEX('Regras por canal'!$G$5:$G$9,MATCH($B107,'Regras por canal'!$A$5:$A$9,0)),""))</f>
        <v/>
      </c>
      <c r="AH107" s="28">
        <f>IF($B107="","",IFERROR(INDEX('Regras por canal'!$H$5:$H$9,MATCH($B107,'Regras por canal'!$A$5:$A$9,0)),""))</f>
        <v/>
      </c>
      <c r="AI107" s="28">
        <f>IF($B107="","",IFERROR(INDEX('Regras por canal'!$I$5:$I$9,MATCH($B107,'Regras por canal'!$A$5:$A$9,0)),""))</f>
        <v/>
      </c>
      <c r="AJ107" s="28">
        <f>IF($B107="","",IFERROR(INDEX('Regras por canal'!$J$5:$J$9,MATCH($B107,'Regras por canal'!$A$5:$A$9,0)),""))</f>
        <v/>
      </c>
      <c r="AK107" s="28">
        <f>IF($B107="","",IFERROR(INDEX('Regras por canal'!$K$5:$K$9,MATCH($B107,'Regras por canal'!$A$5:$A$9,0)),""))</f>
        <v/>
      </c>
      <c r="AL107" s="28">
        <f>IF($B107="","",IFERROR(INDEX('Regras por canal'!$L$5:$L$9,MATCH($B107,'Regras por canal'!$A$5:$A$9,0)),""))</f>
        <v/>
      </c>
      <c r="AM107" s="28">
        <f>IF($B107="","",IFERROR(INDEX('Regras por canal'!$M$5:$M$9,MATCH($B107,'Regras por canal'!$A$5:$A$9,0)),""))</f>
        <v/>
      </c>
      <c r="AN107" s="28">
        <f>IF($B107="","",IFERROR(INDEX('Regras por canal'!$N$5:$N$9,MATCH($B107,'Regras por canal'!$A$5:$A$9,0)),""))</f>
        <v/>
      </c>
      <c r="AO107" s="28">
        <f>IF($A107="","",IFERROR(INDEX('Catálogo fonte'!$Q$5:$Q$104,MATCH($A107,'Catálogo fonte'!$A$5:$A$104,0)),""))</f>
        <v/>
      </c>
      <c r="AP107" s="28">
        <f>IF($B107="","",IFERROR(INDEX('Regras por canal'!$Q$5:$Q$9,MATCH($B107,'Regras por canal'!$A$5:$A$9,0)),""))</f>
        <v/>
      </c>
    </row>
    <row r="108" ht="24" customHeight="1">
      <c r="A108" s="28">
        <f>IF(OR(INDEX('Catálogo fonte'!$A$5:$A$104,INT((ROW()-5)/5)+1)="",INDEX('Regras por canal'!$A$5:$A$9,MOD(ROW()-5,5)+1)=""),"",INDEX('Catálogo fonte'!$A$5:$A$104,INT((ROW()-5)/5)+1))</f>
        <v/>
      </c>
      <c r="B108" s="27">
        <f>IF($A108="","",INDEX('Regras por canal'!$A$5:$A$9,MOD(ROW()-5,5)+1))</f>
        <v/>
      </c>
      <c r="C108" s="21" t="n"/>
      <c r="D108" s="32" t="n"/>
      <c r="E108" s="32" t="n"/>
      <c r="F108" s="53" t="n"/>
      <c r="G108" s="27">
        <f>IF(OR($A108="",$B108=""),"",IF($D108&lt;&gt;"",$D108,IFERROR(INDEX('Catálogo fonte'!$B$5:$B$104,MATCH($A108,'Catálogo fonte'!$A$5:$A$104,0)),"")))</f>
        <v/>
      </c>
      <c r="H108" s="27">
        <f>IF(OR($A108="",$B108=""),"",IF($E108&lt;&gt;"",$E108,IFERROR(INDEX('Catálogo fonte'!$C$5:$C$104,MATCH($A108,'Catálogo fonte'!$A$5:$A$104,0)),"")))</f>
        <v/>
      </c>
      <c r="I108" s="27">
        <f>IF(OR($A108="",$B108=""),"",IFERROR(INDEX('Catálogo fonte'!$E$5:$E$104,MATCH($A108,'Catálogo fonte'!$A$5:$A$104,0)),""))</f>
        <v/>
      </c>
      <c r="J108" s="28">
        <f>IF(OR($A108="",$B108=""),"",IFERROR(INDEX('Catálogo fonte'!$D$5:$D$104,MATCH($A108,'Catálogo fonte'!$A$5:$A$104,0)),""))</f>
        <v/>
      </c>
      <c r="K108" s="54">
        <f>IF(OR($A108="",$B108=""),"",IF($F108&lt;&gt;"",$F108,IFERROR(INDEX('Catálogo fonte'!$F$5:$F$104,MATCH($A108,'Catálogo fonte'!$A$5:$A$104,0)),"")))</f>
        <v/>
      </c>
      <c r="L108" s="35">
        <f>IF(OR($A108="",$B108=""),"",IFERROR(INDEX('Catálogo fonte'!$G$5:$G$104,MATCH($A108,'Catálogo fonte'!$A$5:$A$104,0)),""))</f>
        <v/>
      </c>
      <c r="M108" s="28">
        <f>IF(OR($A108="",$B108=""),"",IFERROR(INDEX('Catálogo fonte'!$H$5:$H$104,MATCH($A108,'Catálogo fonte'!$A$5:$A$104,0)),""))</f>
        <v/>
      </c>
      <c r="N108" s="28">
        <f>IF(OR($A108="",$B108=""),"",IFERROR(INDEX('Catálogo fonte'!$I$5:$I$104,MATCH($A108,'Catálogo fonte'!$A$5:$A$104,0)),""))</f>
        <v/>
      </c>
      <c r="O108" s="55">
        <f>IF(OR($A108="",$B108=""),"",IFERROR(INDEX('Catálogo fonte'!$J$5:$J$104,MATCH($A108,'Catálogo fonte'!$A$5:$A$104,0)),""))</f>
        <v/>
      </c>
      <c r="P108" s="56">
        <f>IF(OR($A108="",$B108=""),"",IFERROR(INDEX('Catálogo fonte'!$K$5:$K$104,MATCH($A108,'Catálogo fonte'!$A$5:$A$104,0)),""))</f>
        <v/>
      </c>
      <c r="Q108" s="56">
        <f>IF(OR($A108="",$B108=""),"",IFERROR(INDEX('Catálogo fonte'!$L$5:$L$104,MATCH($A108,'Catálogo fonte'!$A$5:$A$104,0)),""))</f>
        <v/>
      </c>
      <c r="R108" s="56">
        <f>IF(OR($A108="",$B108=""),"",IFERROR(INDEX('Catálogo fonte'!$M$5:$M$104,MATCH($A108,'Catálogo fonte'!$A$5:$A$104,0)),""))</f>
        <v/>
      </c>
      <c r="S108" s="28">
        <f>IF(OR($A108="",$B108=""),"",IFERROR(INDEX('Catálogo fonte'!$N$5:$N$104,MATCH($A108,'Catálogo fonte'!$A$5:$A$104,0)),""))</f>
        <v/>
      </c>
      <c r="T108" s="28">
        <f>IF(OR($A108="",$B108=""),"",IFERROR(INDEX('Catálogo fonte'!$O$5:$O$104,MATCH($A108,'Catálogo fonte'!$A$5:$A$104,0)),""))</f>
        <v/>
      </c>
      <c r="U108" s="28">
        <f>IF(OR($A108="",$B108=""),"",IFERROR(INDEX('Catálogo fonte'!$P$5:$P$104,MATCH($A108,'Catálogo fonte'!$A$5:$A$104,0)),""))</f>
        <v/>
      </c>
      <c r="V108" s="28">
        <f>IF(OR($A108="",$B108=""),"",--($S108&lt;&gt;"")+--($T108&lt;&gt;"")+--($U108&lt;&gt;""))</f>
        <v/>
      </c>
      <c r="W108" s="27">
        <f>IF(OR($A108="",$B108="",$C108&lt;&gt;"Sim"),"",_xlfn.TEXTJOIN(" | ",TRUE,IF($AP108&lt;&gt;"Regra válida","Regra do canal inválida",""),IF(COUNTIF('Catálogo fonte'!$A$5:$A$104,$A108)&gt;1,"SKU duplicado",""),IF($AO108&lt;&gt;"Sim","Produto inativo",""),IF($AB108&lt;&gt;"Sim","Canal inativo",""),IF($G108="","Título ausente",""),IF(AND($G108&lt;&gt;"",$AL108&lt;&gt;"",LEN($G108)&gt;$AL108),"Título excede o limite",""),IF(AND($AC108="Sim",$H108=""),"Categoria ausente",""),IF(AND($AK108&gt;0,LEN($I108)&lt;$AK108),"Descrição abaixo do mínimo",""),IF(AND($AE108="Sim",$J108=""),"Marca ausente",""),IF(OR($K108="",NOT(ISNUMBER($K108)),$K108&lt;=0),"Preço inválido",""),IF(AND(ISNUMBER($K108),$AM108&lt;&gt;"",$K108&lt;$AM108),"Preço abaixo do mínimo",""),IF(AND(ISNUMBER($K108),$AN108&lt;&gt;"",$K108&gt;$AN108),"Preço acima do máximo",""),IF(AND($AD108="Sim",$L108=""),"GTIN ausente",""),IF(AND($L108&lt;&gt;"",NOT(IFERROR(AND(LEN($L108)=13,ISNUMBER(VALUE($L108))),FALSE))),"GTIN inválido",""),IF(AND($AF108="Sim",$M108=""),"Cor ausente",""),IF(AND($AG108="Sim",$N108=""),"Tamanho/modelo ausente",""),IF(AND($AH108="Sim",OR(NOT(ISNUMBER($O108)),$O108&lt;=0)),"Peso ausente ou inválido",""),IF(AND($AI108="Sim",OR(NOT(ISNUMBER($P108)),$P108&lt;=0,NOT(ISNUMBER($Q108)),$Q108&lt;=0,NOT(ISNUMBER($R108)),$R108&lt;=0)),"Dimensões ausentes ou inválidas",""),IF($V108&lt;$AJ108,"Mídias abaixo do mínimo","")))</f>
        <v/>
      </c>
      <c r="X108" s="28">
        <f>IF(OR($A108="",$B108=""),"",IF($C108&lt;&gt;"Sim","Não selecionado",IF($W108="","Pronto para publicar","Bloqueado")))</f>
        <v/>
      </c>
      <c r="Y108" s="21" t="n"/>
      <c r="Z108" s="27">
        <f>IF(OR($A108="",$B108=""),"",IF($C108&lt;&gt;"Sim","Fora do feed",IF($X108="Bloqueado","Bloqueado",IF($Y108="Publicar","Liberado para feed",IF($Y108="Manter rascunho","Mantido em rascunho","Aguardando decisão")))))</f>
        <v/>
      </c>
      <c r="AA108" s="27">
        <f>IF(OR($A108="",$B108=""),"",$A108&amp;"|"&amp;$B108)</f>
        <v/>
      </c>
      <c r="AB108" s="28">
        <f>IF($B108="","",IFERROR(INDEX('Regras por canal'!$B$5:$B$9,MATCH($B108,'Regras por canal'!$A$5:$A$9,0)),""))</f>
        <v/>
      </c>
      <c r="AC108" s="28">
        <f>IF($B108="","",IFERROR(INDEX('Regras por canal'!$C$5:$C$9,MATCH($B108,'Regras por canal'!$A$5:$A$9,0)),""))</f>
        <v/>
      </c>
      <c r="AD108" s="28">
        <f>IF($B108="","",IFERROR(INDEX('Regras por canal'!$D$5:$D$9,MATCH($B108,'Regras por canal'!$A$5:$A$9,0)),""))</f>
        <v/>
      </c>
      <c r="AE108" s="28">
        <f>IF($B108="","",IFERROR(INDEX('Regras por canal'!$E$5:$E$9,MATCH($B108,'Regras por canal'!$A$5:$A$9,0)),""))</f>
        <v/>
      </c>
      <c r="AF108" s="28">
        <f>IF($B108="","",IFERROR(INDEX('Regras por canal'!$F$5:$F$9,MATCH($B108,'Regras por canal'!$A$5:$A$9,0)),""))</f>
        <v/>
      </c>
      <c r="AG108" s="28">
        <f>IF($B108="","",IFERROR(INDEX('Regras por canal'!$G$5:$G$9,MATCH($B108,'Regras por canal'!$A$5:$A$9,0)),""))</f>
        <v/>
      </c>
      <c r="AH108" s="28">
        <f>IF($B108="","",IFERROR(INDEX('Regras por canal'!$H$5:$H$9,MATCH($B108,'Regras por canal'!$A$5:$A$9,0)),""))</f>
        <v/>
      </c>
      <c r="AI108" s="28">
        <f>IF($B108="","",IFERROR(INDEX('Regras por canal'!$I$5:$I$9,MATCH($B108,'Regras por canal'!$A$5:$A$9,0)),""))</f>
        <v/>
      </c>
      <c r="AJ108" s="28">
        <f>IF($B108="","",IFERROR(INDEX('Regras por canal'!$J$5:$J$9,MATCH($B108,'Regras por canal'!$A$5:$A$9,0)),""))</f>
        <v/>
      </c>
      <c r="AK108" s="28">
        <f>IF($B108="","",IFERROR(INDEX('Regras por canal'!$K$5:$K$9,MATCH($B108,'Regras por canal'!$A$5:$A$9,0)),""))</f>
        <v/>
      </c>
      <c r="AL108" s="28">
        <f>IF($B108="","",IFERROR(INDEX('Regras por canal'!$L$5:$L$9,MATCH($B108,'Regras por canal'!$A$5:$A$9,0)),""))</f>
        <v/>
      </c>
      <c r="AM108" s="28">
        <f>IF($B108="","",IFERROR(INDEX('Regras por canal'!$M$5:$M$9,MATCH($B108,'Regras por canal'!$A$5:$A$9,0)),""))</f>
        <v/>
      </c>
      <c r="AN108" s="28">
        <f>IF($B108="","",IFERROR(INDEX('Regras por canal'!$N$5:$N$9,MATCH($B108,'Regras por canal'!$A$5:$A$9,0)),""))</f>
        <v/>
      </c>
      <c r="AO108" s="28">
        <f>IF($A108="","",IFERROR(INDEX('Catálogo fonte'!$Q$5:$Q$104,MATCH($A108,'Catálogo fonte'!$A$5:$A$104,0)),""))</f>
        <v/>
      </c>
      <c r="AP108" s="28">
        <f>IF($B108="","",IFERROR(INDEX('Regras por canal'!$Q$5:$Q$9,MATCH($B108,'Regras por canal'!$A$5:$A$9,0)),""))</f>
        <v/>
      </c>
    </row>
    <row r="109" ht="24" customHeight="1">
      <c r="A109" s="28">
        <f>IF(OR(INDEX('Catálogo fonte'!$A$5:$A$104,INT((ROW()-5)/5)+1)="",INDEX('Regras por canal'!$A$5:$A$9,MOD(ROW()-5,5)+1)=""),"",INDEX('Catálogo fonte'!$A$5:$A$104,INT((ROW()-5)/5)+1))</f>
        <v/>
      </c>
      <c r="B109" s="27">
        <f>IF($A109="","",INDEX('Regras por canal'!$A$5:$A$9,MOD(ROW()-5,5)+1))</f>
        <v/>
      </c>
      <c r="C109" s="21" t="n"/>
      <c r="D109" s="32" t="n"/>
      <c r="E109" s="32" t="n"/>
      <c r="F109" s="53" t="n"/>
      <c r="G109" s="27">
        <f>IF(OR($A109="",$B109=""),"",IF($D109&lt;&gt;"",$D109,IFERROR(INDEX('Catálogo fonte'!$B$5:$B$104,MATCH($A109,'Catálogo fonte'!$A$5:$A$104,0)),"")))</f>
        <v/>
      </c>
      <c r="H109" s="27">
        <f>IF(OR($A109="",$B109=""),"",IF($E109&lt;&gt;"",$E109,IFERROR(INDEX('Catálogo fonte'!$C$5:$C$104,MATCH($A109,'Catálogo fonte'!$A$5:$A$104,0)),"")))</f>
        <v/>
      </c>
      <c r="I109" s="27">
        <f>IF(OR($A109="",$B109=""),"",IFERROR(INDEX('Catálogo fonte'!$E$5:$E$104,MATCH($A109,'Catálogo fonte'!$A$5:$A$104,0)),""))</f>
        <v/>
      </c>
      <c r="J109" s="28">
        <f>IF(OR($A109="",$B109=""),"",IFERROR(INDEX('Catálogo fonte'!$D$5:$D$104,MATCH($A109,'Catálogo fonte'!$A$5:$A$104,0)),""))</f>
        <v/>
      </c>
      <c r="K109" s="54">
        <f>IF(OR($A109="",$B109=""),"",IF($F109&lt;&gt;"",$F109,IFERROR(INDEX('Catálogo fonte'!$F$5:$F$104,MATCH($A109,'Catálogo fonte'!$A$5:$A$104,0)),"")))</f>
        <v/>
      </c>
      <c r="L109" s="35">
        <f>IF(OR($A109="",$B109=""),"",IFERROR(INDEX('Catálogo fonte'!$G$5:$G$104,MATCH($A109,'Catálogo fonte'!$A$5:$A$104,0)),""))</f>
        <v/>
      </c>
      <c r="M109" s="28">
        <f>IF(OR($A109="",$B109=""),"",IFERROR(INDEX('Catálogo fonte'!$H$5:$H$104,MATCH($A109,'Catálogo fonte'!$A$5:$A$104,0)),""))</f>
        <v/>
      </c>
      <c r="N109" s="28">
        <f>IF(OR($A109="",$B109=""),"",IFERROR(INDEX('Catálogo fonte'!$I$5:$I$104,MATCH($A109,'Catálogo fonte'!$A$5:$A$104,0)),""))</f>
        <v/>
      </c>
      <c r="O109" s="55">
        <f>IF(OR($A109="",$B109=""),"",IFERROR(INDEX('Catálogo fonte'!$J$5:$J$104,MATCH($A109,'Catálogo fonte'!$A$5:$A$104,0)),""))</f>
        <v/>
      </c>
      <c r="P109" s="56">
        <f>IF(OR($A109="",$B109=""),"",IFERROR(INDEX('Catálogo fonte'!$K$5:$K$104,MATCH($A109,'Catálogo fonte'!$A$5:$A$104,0)),""))</f>
        <v/>
      </c>
      <c r="Q109" s="56">
        <f>IF(OR($A109="",$B109=""),"",IFERROR(INDEX('Catálogo fonte'!$L$5:$L$104,MATCH($A109,'Catálogo fonte'!$A$5:$A$104,0)),""))</f>
        <v/>
      </c>
      <c r="R109" s="56">
        <f>IF(OR($A109="",$B109=""),"",IFERROR(INDEX('Catálogo fonte'!$M$5:$M$104,MATCH($A109,'Catálogo fonte'!$A$5:$A$104,0)),""))</f>
        <v/>
      </c>
      <c r="S109" s="28">
        <f>IF(OR($A109="",$B109=""),"",IFERROR(INDEX('Catálogo fonte'!$N$5:$N$104,MATCH($A109,'Catálogo fonte'!$A$5:$A$104,0)),""))</f>
        <v/>
      </c>
      <c r="T109" s="28">
        <f>IF(OR($A109="",$B109=""),"",IFERROR(INDEX('Catálogo fonte'!$O$5:$O$104,MATCH($A109,'Catálogo fonte'!$A$5:$A$104,0)),""))</f>
        <v/>
      </c>
      <c r="U109" s="28">
        <f>IF(OR($A109="",$B109=""),"",IFERROR(INDEX('Catálogo fonte'!$P$5:$P$104,MATCH($A109,'Catálogo fonte'!$A$5:$A$104,0)),""))</f>
        <v/>
      </c>
      <c r="V109" s="28">
        <f>IF(OR($A109="",$B109=""),"",--($S109&lt;&gt;"")+--($T109&lt;&gt;"")+--($U109&lt;&gt;""))</f>
        <v/>
      </c>
      <c r="W109" s="27">
        <f>IF(OR($A109="",$B109="",$C109&lt;&gt;"Sim"),"",_xlfn.TEXTJOIN(" | ",TRUE,IF($AP109&lt;&gt;"Regra válida","Regra do canal inválida",""),IF(COUNTIF('Catálogo fonte'!$A$5:$A$104,$A109)&gt;1,"SKU duplicado",""),IF($AO109&lt;&gt;"Sim","Produto inativo",""),IF($AB109&lt;&gt;"Sim","Canal inativo",""),IF($G109="","Título ausente",""),IF(AND($G109&lt;&gt;"",$AL109&lt;&gt;"",LEN($G109)&gt;$AL109),"Título excede o limite",""),IF(AND($AC109="Sim",$H109=""),"Categoria ausente",""),IF(AND($AK109&gt;0,LEN($I109)&lt;$AK109),"Descrição abaixo do mínimo",""),IF(AND($AE109="Sim",$J109=""),"Marca ausente",""),IF(OR($K109="",NOT(ISNUMBER($K109)),$K109&lt;=0),"Preço inválido",""),IF(AND(ISNUMBER($K109),$AM109&lt;&gt;"",$K109&lt;$AM109),"Preço abaixo do mínimo",""),IF(AND(ISNUMBER($K109),$AN109&lt;&gt;"",$K109&gt;$AN109),"Preço acima do máximo",""),IF(AND($AD109="Sim",$L109=""),"GTIN ausente",""),IF(AND($L109&lt;&gt;"",NOT(IFERROR(AND(LEN($L109)=13,ISNUMBER(VALUE($L109))),FALSE))),"GTIN inválido",""),IF(AND($AF109="Sim",$M109=""),"Cor ausente",""),IF(AND($AG109="Sim",$N109=""),"Tamanho/modelo ausente",""),IF(AND($AH109="Sim",OR(NOT(ISNUMBER($O109)),$O109&lt;=0)),"Peso ausente ou inválido",""),IF(AND($AI109="Sim",OR(NOT(ISNUMBER($P109)),$P109&lt;=0,NOT(ISNUMBER($Q109)),$Q109&lt;=0,NOT(ISNUMBER($R109)),$R109&lt;=0)),"Dimensões ausentes ou inválidas",""),IF($V109&lt;$AJ109,"Mídias abaixo do mínimo","")))</f>
        <v/>
      </c>
      <c r="X109" s="28">
        <f>IF(OR($A109="",$B109=""),"",IF($C109&lt;&gt;"Sim","Não selecionado",IF($W109="","Pronto para publicar","Bloqueado")))</f>
        <v/>
      </c>
      <c r="Y109" s="21" t="n"/>
      <c r="Z109" s="27">
        <f>IF(OR($A109="",$B109=""),"",IF($C109&lt;&gt;"Sim","Fora do feed",IF($X109="Bloqueado","Bloqueado",IF($Y109="Publicar","Liberado para feed",IF($Y109="Manter rascunho","Mantido em rascunho","Aguardando decisão")))))</f>
        <v/>
      </c>
      <c r="AA109" s="27">
        <f>IF(OR($A109="",$B109=""),"",$A109&amp;"|"&amp;$B109)</f>
        <v/>
      </c>
      <c r="AB109" s="28">
        <f>IF($B109="","",IFERROR(INDEX('Regras por canal'!$B$5:$B$9,MATCH($B109,'Regras por canal'!$A$5:$A$9,0)),""))</f>
        <v/>
      </c>
      <c r="AC109" s="28">
        <f>IF($B109="","",IFERROR(INDEX('Regras por canal'!$C$5:$C$9,MATCH($B109,'Regras por canal'!$A$5:$A$9,0)),""))</f>
        <v/>
      </c>
      <c r="AD109" s="28">
        <f>IF($B109="","",IFERROR(INDEX('Regras por canal'!$D$5:$D$9,MATCH($B109,'Regras por canal'!$A$5:$A$9,0)),""))</f>
        <v/>
      </c>
      <c r="AE109" s="28">
        <f>IF($B109="","",IFERROR(INDEX('Regras por canal'!$E$5:$E$9,MATCH($B109,'Regras por canal'!$A$5:$A$9,0)),""))</f>
        <v/>
      </c>
      <c r="AF109" s="28">
        <f>IF($B109="","",IFERROR(INDEX('Regras por canal'!$F$5:$F$9,MATCH($B109,'Regras por canal'!$A$5:$A$9,0)),""))</f>
        <v/>
      </c>
      <c r="AG109" s="28">
        <f>IF($B109="","",IFERROR(INDEX('Regras por canal'!$G$5:$G$9,MATCH($B109,'Regras por canal'!$A$5:$A$9,0)),""))</f>
        <v/>
      </c>
      <c r="AH109" s="28">
        <f>IF($B109="","",IFERROR(INDEX('Regras por canal'!$H$5:$H$9,MATCH($B109,'Regras por canal'!$A$5:$A$9,0)),""))</f>
        <v/>
      </c>
      <c r="AI109" s="28">
        <f>IF($B109="","",IFERROR(INDEX('Regras por canal'!$I$5:$I$9,MATCH($B109,'Regras por canal'!$A$5:$A$9,0)),""))</f>
        <v/>
      </c>
      <c r="AJ109" s="28">
        <f>IF($B109="","",IFERROR(INDEX('Regras por canal'!$J$5:$J$9,MATCH($B109,'Regras por canal'!$A$5:$A$9,0)),""))</f>
        <v/>
      </c>
      <c r="AK109" s="28">
        <f>IF($B109="","",IFERROR(INDEX('Regras por canal'!$K$5:$K$9,MATCH($B109,'Regras por canal'!$A$5:$A$9,0)),""))</f>
        <v/>
      </c>
      <c r="AL109" s="28">
        <f>IF($B109="","",IFERROR(INDEX('Regras por canal'!$L$5:$L$9,MATCH($B109,'Regras por canal'!$A$5:$A$9,0)),""))</f>
        <v/>
      </c>
      <c r="AM109" s="28">
        <f>IF($B109="","",IFERROR(INDEX('Regras por canal'!$M$5:$M$9,MATCH($B109,'Regras por canal'!$A$5:$A$9,0)),""))</f>
        <v/>
      </c>
      <c r="AN109" s="28">
        <f>IF($B109="","",IFERROR(INDEX('Regras por canal'!$N$5:$N$9,MATCH($B109,'Regras por canal'!$A$5:$A$9,0)),""))</f>
        <v/>
      </c>
      <c r="AO109" s="28">
        <f>IF($A109="","",IFERROR(INDEX('Catálogo fonte'!$Q$5:$Q$104,MATCH($A109,'Catálogo fonte'!$A$5:$A$104,0)),""))</f>
        <v/>
      </c>
      <c r="AP109" s="28">
        <f>IF($B109="","",IFERROR(INDEX('Regras por canal'!$Q$5:$Q$9,MATCH($B109,'Regras por canal'!$A$5:$A$9,0)),""))</f>
        <v/>
      </c>
    </row>
    <row r="110" ht="24" customHeight="1">
      <c r="A110" s="28">
        <f>IF(OR(INDEX('Catálogo fonte'!$A$5:$A$104,INT((ROW()-5)/5)+1)="",INDEX('Regras por canal'!$A$5:$A$9,MOD(ROW()-5,5)+1)=""),"",INDEX('Catálogo fonte'!$A$5:$A$104,INT((ROW()-5)/5)+1))</f>
        <v/>
      </c>
      <c r="B110" s="27">
        <f>IF($A110="","",INDEX('Regras por canal'!$A$5:$A$9,MOD(ROW()-5,5)+1))</f>
        <v/>
      </c>
      <c r="C110" s="21" t="n"/>
      <c r="D110" s="32" t="n"/>
      <c r="E110" s="32" t="n"/>
      <c r="F110" s="53" t="n"/>
      <c r="G110" s="27">
        <f>IF(OR($A110="",$B110=""),"",IF($D110&lt;&gt;"",$D110,IFERROR(INDEX('Catálogo fonte'!$B$5:$B$104,MATCH($A110,'Catálogo fonte'!$A$5:$A$104,0)),"")))</f>
        <v/>
      </c>
      <c r="H110" s="27">
        <f>IF(OR($A110="",$B110=""),"",IF($E110&lt;&gt;"",$E110,IFERROR(INDEX('Catálogo fonte'!$C$5:$C$104,MATCH($A110,'Catálogo fonte'!$A$5:$A$104,0)),"")))</f>
        <v/>
      </c>
      <c r="I110" s="27">
        <f>IF(OR($A110="",$B110=""),"",IFERROR(INDEX('Catálogo fonte'!$E$5:$E$104,MATCH($A110,'Catálogo fonte'!$A$5:$A$104,0)),""))</f>
        <v/>
      </c>
      <c r="J110" s="28">
        <f>IF(OR($A110="",$B110=""),"",IFERROR(INDEX('Catálogo fonte'!$D$5:$D$104,MATCH($A110,'Catálogo fonte'!$A$5:$A$104,0)),""))</f>
        <v/>
      </c>
      <c r="K110" s="54">
        <f>IF(OR($A110="",$B110=""),"",IF($F110&lt;&gt;"",$F110,IFERROR(INDEX('Catálogo fonte'!$F$5:$F$104,MATCH($A110,'Catálogo fonte'!$A$5:$A$104,0)),"")))</f>
        <v/>
      </c>
      <c r="L110" s="35">
        <f>IF(OR($A110="",$B110=""),"",IFERROR(INDEX('Catálogo fonte'!$G$5:$G$104,MATCH($A110,'Catálogo fonte'!$A$5:$A$104,0)),""))</f>
        <v/>
      </c>
      <c r="M110" s="28">
        <f>IF(OR($A110="",$B110=""),"",IFERROR(INDEX('Catálogo fonte'!$H$5:$H$104,MATCH($A110,'Catálogo fonte'!$A$5:$A$104,0)),""))</f>
        <v/>
      </c>
      <c r="N110" s="28">
        <f>IF(OR($A110="",$B110=""),"",IFERROR(INDEX('Catálogo fonte'!$I$5:$I$104,MATCH($A110,'Catálogo fonte'!$A$5:$A$104,0)),""))</f>
        <v/>
      </c>
      <c r="O110" s="55">
        <f>IF(OR($A110="",$B110=""),"",IFERROR(INDEX('Catálogo fonte'!$J$5:$J$104,MATCH($A110,'Catálogo fonte'!$A$5:$A$104,0)),""))</f>
        <v/>
      </c>
      <c r="P110" s="56">
        <f>IF(OR($A110="",$B110=""),"",IFERROR(INDEX('Catálogo fonte'!$K$5:$K$104,MATCH($A110,'Catálogo fonte'!$A$5:$A$104,0)),""))</f>
        <v/>
      </c>
      <c r="Q110" s="56">
        <f>IF(OR($A110="",$B110=""),"",IFERROR(INDEX('Catálogo fonte'!$L$5:$L$104,MATCH($A110,'Catálogo fonte'!$A$5:$A$104,0)),""))</f>
        <v/>
      </c>
      <c r="R110" s="56">
        <f>IF(OR($A110="",$B110=""),"",IFERROR(INDEX('Catálogo fonte'!$M$5:$M$104,MATCH($A110,'Catálogo fonte'!$A$5:$A$104,0)),""))</f>
        <v/>
      </c>
      <c r="S110" s="28">
        <f>IF(OR($A110="",$B110=""),"",IFERROR(INDEX('Catálogo fonte'!$N$5:$N$104,MATCH($A110,'Catálogo fonte'!$A$5:$A$104,0)),""))</f>
        <v/>
      </c>
      <c r="T110" s="28">
        <f>IF(OR($A110="",$B110=""),"",IFERROR(INDEX('Catálogo fonte'!$O$5:$O$104,MATCH($A110,'Catálogo fonte'!$A$5:$A$104,0)),""))</f>
        <v/>
      </c>
      <c r="U110" s="28">
        <f>IF(OR($A110="",$B110=""),"",IFERROR(INDEX('Catálogo fonte'!$P$5:$P$104,MATCH($A110,'Catálogo fonte'!$A$5:$A$104,0)),""))</f>
        <v/>
      </c>
      <c r="V110" s="28">
        <f>IF(OR($A110="",$B110=""),"",--($S110&lt;&gt;"")+--($T110&lt;&gt;"")+--($U110&lt;&gt;""))</f>
        <v/>
      </c>
      <c r="W110" s="27">
        <f>IF(OR($A110="",$B110="",$C110&lt;&gt;"Sim"),"",_xlfn.TEXTJOIN(" | ",TRUE,IF($AP110&lt;&gt;"Regra válida","Regra do canal inválida",""),IF(COUNTIF('Catálogo fonte'!$A$5:$A$104,$A110)&gt;1,"SKU duplicado",""),IF($AO110&lt;&gt;"Sim","Produto inativo",""),IF($AB110&lt;&gt;"Sim","Canal inativo",""),IF($G110="","Título ausente",""),IF(AND($G110&lt;&gt;"",$AL110&lt;&gt;"",LEN($G110)&gt;$AL110),"Título excede o limite",""),IF(AND($AC110="Sim",$H110=""),"Categoria ausente",""),IF(AND($AK110&gt;0,LEN($I110)&lt;$AK110),"Descrição abaixo do mínimo",""),IF(AND($AE110="Sim",$J110=""),"Marca ausente",""),IF(OR($K110="",NOT(ISNUMBER($K110)),$K110&lt;=0),"Preço inválido",""),IF(AND(ISNUMBER($K110),$AM110&lt;&gt;"",$K110&lt;$AM110),"Preço abaixo do mínimo",""),IF(AND(ISNUMBER($K110),$AN110&lt;&gt;"",$K110&gt;$AN110),"Preço acima do máximo",""),IF(AND($AD110="Sim",$L110=""),"GTIN ausente",""),IF(AND($L110&lt;&gt;"",NOT(IFERROR(AND(LEN($L110)=13,ISNUMBER(VALUE($L110))),FALSE))),"GTIN inválido",""),IF(AND($AF110="Sim",$M110=""),"Cor ausente",""),IF(AND($AG110="Sim",$N110=""),"Tamanho/modelo ausente",""),IF(AND($AH110="Sim",OR(NOT(ISNUMBER($O110)),$O110&lt;=0)),"Peso ausente ou inválido",""),IF(AND($AI110="Sim",OR(NOT(ISNUMBER($P110)),$P110&lt;=0,NOT(ISNUMBER($Q110)),$Q110&lt;=0,NOT(ISNUMBER($R110)),$R110&lt;=0)),"Dimensões ausentes ou inválidas",""),IF($V110&lt;$AJ110,"Mídias abaixo do mínimo","")))</f>
        <v/>
      </c>
      <c r="X110" s="28">
        <f>IF(OR($A110="",$B110=""),"",IF($C110&lt;&gt;"Sim","Não selecionado",IF($W110="","Pronto para publicar","Bloqueado")))</f>
        <v/>
      </c>
      <c r="Y110" s="21" t="n"/>
      <c r="Z110" s="27">
        <f>IF(OR($A110="",$B110=""),"",IF($C110&lt;&gt;"Sim","Fora do feed",IF($X110="Bloqueado","Bloqueado",IF($Y110="Publicar","Liberado para feed",IF($Y110="Manter rascunho","Mantido em rascunho","Aguardando decisão")))))</f>
        <v/>
      </c>
      <c r="AA110" s="27">
        <f>IF(OR($A110="",$B110=""),"",$A110&amp;"|"&amp;$B110)</f>
        <v/>
      </c>
      <c r="AB110" s="28">
        <f>IF($B110="","",IFERROR(INDEX('Regras por canal'!$B$5:$B$9,MATCH($B110,'Regras por canal'!$A$5:$A$9,0)),""))</f>
        <v/>
      </c>
      <c r="AC110" s="28">
        <f>IF($B110="","",IFERROR(INDEX('Regras por canal'!$C$5:$C$9,MATCH($B110,'Regras por canal'!$A$5:$A$9,0)),""))</f>
        <v/>
      </c>
      <c r="AD110" s="28">
        <f>IF($B110="","",IFERROR(INDEX('Regras por canal'!$D$5:$D$9,MATCH($B110,'Regras por canal'!$A$5:$A$9,0)),""))</f>
        <v/>
      </c>
      <c r="AE110" s="28">
        <f>IF($B110="","",IFERROR(INDEX('Regras por canal'!$E$5:$E$9,MATCH($B110,'Regras por canal'!$A$5:$A$9,0)),""))</f>
        <v/>
      </c>
      <c r="AF110" s="28">
        <f>IF($B110="","",IFERROR(INDEX('Regras por canal'!$F$5:$F$9,MATCH($B110,'Regras por canal'!$A$5:$A$9,0)),""))</f>
        <v/>
      </c>
      <c r="AG110" s="28">
        <f>IF($B110="","",IFERROR(INDEX('Regras por canal'!$G$5:$G$9,MATCH($B110,'Regras por canal'!$A$5:$A$9,0)),""))</f>
        <v/>
      </c>
      <c r="AH110" s="28">
        <f>IF($B110="","",IFERROR(INDEX('Regras por canal'!$H$5:$H$9,MATCH($B110,'Regras por canal'!$A$5:$A$9,0)),""))</f>
        <v/>
      </c>
      <c r="AI110" s="28">
        <f>IF($B110="","",IFERROR(INDEX('Regras por canal'!$I$5:$I$9,MATCH($B110,'Regras por canal'!$A$5:$A$9,0)),""))</f>
        <v/>
      </c>
      <c r="AJ110" s="28">
        <f>IF($B110="","",IFERROR(INDEX('Regras por canal'!$J$5:$J$9,MATCH($B110,'Regras por canal'!$A$5:$A$9,0)),""))</f>
        <v/>
      </c>
      <c r="AK110" s="28">
        <f>IF($B110="","",IFERROR(INDEX('Regras por canal'!$K$5:$K$9,MATCH($B110,'Regras por canal'!$A$5:$A$9,0)),""))</f>
        <v/>
      </c>
      <c r="AL110" s="28">
        <f>IF($B110="","",IFERROR(INDEX('Regras por canal'!$L$5:$L$9,MATCH($B110,'Regras por canal'!$A$5:$A$9,0)),""))</f>
        <v/>
      </c>
      <c r="AM110" s="28">
        <f>IF($B110="","",IFERROR(INDEX('Regras por canal'!$M$5:$M$9,MATCH($B110,'Regras por canal'!$A$5:$A$9,0)),""))</f>
        <v/>
      </c>
      <c r="AN110" s="28">
        <f>IF($B110="","",IFERROR(INDEX('Regras por canal'!$N$5:$N$9,MATCH($B110,'Regras por canal'!$A$5:$A$9,0)),""))</f>
        <v/>
      </c>
      <c r="AO110" s="28">
        <f>IF($A110="","",IFERROR(INDEX('Catálogo fonte'!$Q$5:$Q$104,MATCH($A110,'Catálogo fonte'!$A$5:$A$104,0)),""))</f>
        <v/>
      </c>
      <c r="AP110" s="28">
        <f>IF($B110="","",IFERROR(INDEX('Regras por canal'!$Q$5:$Q$9,MATCH($B110,'Regras por canal'!$A$5:$A$9,0)),""))</f>
        <v/>
      </c>
    </row>
    <row r="111" ht="24" customHeight="1">
      <c r="A111" s="28">
        <f>IF(OR(INDEX('Catálogo fonte'!$A$5:$A$104,INT((ROW()-5)/5)+1)="",INDEX('Regras por canal'!$A$5:$A$9,MOD(ROW()-5,5)+1)=""),"",INDEX('Catálogo fonte'!$A$5:$A$104,INT((ROW()-5)/5)+1))</f>
        <v/>
      </c>
      <c r="B111" s="27">
        <f>IF($A111="","",INDEX('Regras por canal'!$A$5:$A$9,MOD(ROW()-5,5)+1))</f>
        <v/>
      </c>
      <c r="C111" s="21" t="n"/>
      <c r="D111" s="32" t="n"/>
      <c r="E111" s="32" t="n"/>
      <c r="F111" s="53" t="n"/>
      <c r="G111" s="27">
        <f>IF(OR($A111="",$B111=""),"",IF($D111&lt;&gt;"",$D111,IFERROR(INDEX('Catálogo fonte'!$B$5:$B$104,MATCH($A111,'Catálogo fonte'!$A$5:$A$104,0)),"")))</f>
        <v/>
      </c>
      <c r="H111" s="27">
        <f>IF(OR($A111="",$B111=""),"",IF($E111&lt;&gt;"",$E111,IFERROR(INDEX('Catálogo fonte'!$C$5:$C$104,MATCH($A111,'Catálogo fonte'!$A$5:$A$104,0)),"")))</f>
        <v/>
      </c>
      <c r="I111" s="27">
        <f>IF(OR($A111="",$B111=""),"",IFERROR(INDEX('Catálogo fonte'!$E$5:$E$104,MATCH($A111,'Catálogo fonte'!$A$5:$A$104,0)),""))</f>
        <v/>
      </c>
      <c r="J111" s="28">
        <f>IF(OR($A111="",$B111=""),"",IFERROR(INDEX('Catálogo fonte'!$D$5:$D$104,MATCH($A111,'Catálogo fonte'!$A$5:$A$104,0)),""))</f>
        <v/>
      </c>
      <c r="K111" s="54">
        <f>IF(OR($A111="",$B111=""),"",IF($F111&lt;&gt;"",$F111,IFERROR(INDEX('Catálogo fonte'!$F$5:$F$104,MATCH($A111,'Catálogo fonte'!$A$5:$A$104,0)),"")))</f>
        <v/>
      </c>
      <c r="L111" s="35">
        <f>IF(OR($A111="",$B111=""),"",IFERROR(INDEX('Catálogo fonte'!$G$5:$G$104,MATCH($A111,'Catálogo fonte'!$A$5:$A$104,0)),""))</f>
        <v/>
      </c>
      <c r="M111" s="28">
        <f>IF(OR($A111="",$B111=""),"",IFERROR(INDEX('Catálogo fonte'!$H$5:$H$104,MATCH($A111,'Catálogo fonte'!$A$5:$A$104,0)),""))</f>
        <v/>
      </c>
      <c r="N111" s="28">
        <f>IF(OR($A111="",$B111=""),"",IFERROR(INDEX('Catálogo fonte'!$I$5:$I$104,MATCH($A111,'Catálogo fonte'!$A$5:$A$104,0)),""))</f>
        <v/>
      </c>
      <c r="O111" s="55">
        <f>IF(OR($A111="",$B111=""),"",IFERROR(INDEX('Catálogo fonte'!$J$5:$J$104,MATCH($A111,'Catálogo fonte'!$A$5:$A$104,0)),""))</f>
        <v/>
      </c>
      <c r="P111" s="56">
        <f>IF(OR($A111="",$B111=""),"",IFERROR(INDEX('Catálogo fonte'!$K$5:$K$104,MATCH($A111,'Catálogo fonte'!$A$5:$A$104,0)),""))</f>
        <v/>
      </c>
      <c r="Q111" s="56">
        <f>IF(OR($A111="",$B111=""),"",IFERROR(INDEX('Catálogo fonte'!$L$5:$L$104,MATCH($A111,'Catálogo fonte'!$A$5:$A$104,0)),""))</f>
        <v/>
      </c>
      <c r="R111" s="56">
        <f>IF(OR($A111="",$B111=""),"",IFERROR(INDEX('Catálogo fonte'!$M$5:$M$104,MATCH($A111,'Catálogo fonte'!$A$5:$A$104,0)),""))</f>
        <v/>
      </c>
      <c r="S111" s="28">
        <f>IF(OR($A111="",$B111=""),"",IFERROR(INDEX('Catálogo fonte'!$N$5:$N$104,MATCH($A111,'Catálogo fonte'!$A$5:$A$104,0)),""))</f>
        <v/>
      </c>
      <c r="T111" s="28">
        <f>IF(OR($A111="",$B111=""),"",IFERROR(INDEX('Catálogo fonte'!$O$5:$O$104,MATCH($A111,'Catálogo fonte'!$A$5:$A$104,0)),""))</f>
        <v/>
      </c>
      <c r="U111" s="28">
        <f>IF(OR($A111="",$B111=""),"",IFERROR(INDEX('Catálogo fonte'!$P$5:$P$104,MATCH($A111,'Catálogo fonte'!$A$5:$A$104,0)),""))</f>
        <v/>
      </c>
      <c r="V111" s="28">
        <f>IF(OR($A111="",$B111=""),"",--($S111&lt;&gt;"")+--($T111&lt;&gt;"")+--($U111&lt;&gt;""))</f>
        <v/>
      </c>
      <c r="W111" s="27">
        <f>IF(OR($A111="",$B111="",$C111&lt;&gt;"Sim"),"",_xlfn.TEXTJOIN(" | ",TRUE,IF($AP111&lt;&gt;"Regra válida","Regra do canal inválida",""),IF(COUNTIF('Catálogo fonte'!$A$5:$A$104,$A111)&gt;1,"SKU duplicado",""),IF($AO111&lt;&gt;"Sim","Produto inativo",""),IF($AB111&lt;&gt;"Sim","Canal inativo",""),IF($G111="","Título ausente",""),IF(AND($G111&lt;&gt;"",$AL111&lt;&gt;"",LEN($G111)&gt;$AL111),"Título excede o limite",""),IF(AND($AC111="Sim",$H111=""),"Categoria ausente",""),IF(AND($AK111&gt;0,LEN($I111)&lt;$AK111),"Descrição abaixo do mínimo",""),IF(AND($AE111="Sim",$J111=""),"Marca ausente",""),IF(OR($K111="",NOT(ISNUMBER($K111)),$K111&lt;=0),"Preço inválido",""),IF(AND(ISNUMBER($K111),$AM111&lt;&gt;"",$K111&lt;$AM111),"Preço abaixo do mínimo",""),IF(AND(ISNUMBER($K111),$AN111&lt;&gt;"",$K111&gt;$AN111),"Preço acima do máximo",""),IF(AND($AD111="Sim",$L111=""),"GTIN ausente",""),IF(AND($L111&lt;&gt;"",NOT(IFERROR(AND(LEN($L111)=13,ISNUMBER(VALUE($L111))),FALSE))),"GTIN inválido",""),IF(AND($AF111="Sim",$M111=""),"Cor ausente",""),IF(AND($AG111="Sim",$N111=""),"Tamanho/modelo ausente",""),IF(AND($AH111="Sim",OR(NOT(ISNUMBER($O111)),$O111&lt;=0)),"Peso ausente ou inválido",""),IF(AND($AI111="Sim",OR(NOT(ISNUMBER($P111)),$P111&lt;=0,NOT(ISNUMBER($Q111)),$Q111&lt;=0,NOT(ISNUMBER($R111)),$R111&lt;=0)),"Dimensões ausentes ou inválidas",""),IF($V111&lt;$AJ111,"Mídias abaixo do mínimo","")))</f>
        <v/>
      </c>
      <c r="X111" s="28">
        <f>IF(OR($A111="",$B111=""),"",IF($C111&lt;&gt;"Sim","Não selecionado",IF($W111="","Pronto para publicar","Bloqueado")))</f>
        <v/>
      </c>
      <c r="Y111" s="21" t="n"/>
      <c r="Z111" s="27">
        <f>IF(OR($A111="",$B111=""),"",IF($C111&lt;&gt;"Sim","Fora do feed",IF($X111="Bloqueado","Bloqueado",IF($Y111="Publicar","Liberado para feed",IF($Y111="Manter rascunho","Mantido em rascunho","Aguardando decisão")))))</f>
        <v/>
      </c>
      <c r="AA111" s="27">
        <f>IF(OR($A111="",$B111=""),"",$A111&amp;"|"&amp;$B111)</f>
        <v/>
      </c>
      <c r="AB111" s="28">
        <f>IF($B111="","",IFERROR(INDEX('Regras por canal'!$B$5:$B$9,MATCH($B111,'Regras por canal'!$A$5:$A$9,0)),""))</f>
        <v/>
      </c>
      <c r="AC111" s="28">
        <f>IF($B111="","",IFERROR(INDEX('Regras por canal'!$C$5:$C$9,MATCH($B111,'Regras por canal'!$A$5:$A$9,0)),""))</f>
        <v/>
      </c>
      <c r="AD111" s="28">
        <f>IF($B111="","",IFERROR(INDEX('Regras por canal'!$D$5:$D$9,MATCH($B111,'Regras por canal'!$A$5:$A$9,0)),""))</f>
        <v/>
      </c>
      <c r="AE111" s="28">
        <f>IF($B111="","",IFERROR(INDEX('Regras por canal'!$E$5:$E$9,MATCH($B111,'Regras por canal'!$A$5:$A$9,0)),""))</f>
        <v/>
      </c>
      <c r="AF111" s="28">
        <f>IF($B111="","",IFERROR(INDEX('Regras por canal'!$F$5:$F$9,MATCH($B111,'Regras por canal'!$A$5:$A$9,0)),""))</f>
        <v/>
      </c>
      <c r="AG111" s="28">
        <f>IF($B111="","",IFERROR(INDEX('Regras por canal'!$G$5:$G$9,MATCH($B111,'Regras por canal'!$A$5:$A$9,0)),""))</f>
        <v/>
      </c>
      <c r="AH111" s="28">
        <f>IF($B111="","",IFERROR(INDEX('Regras por canal'!$H$5:$H$9,MATCH($B111,'Regras por canal'!$A$5:$A$9,0)),""))</f>
        <v/>
      </c>
      <c r="AI111" s="28">
        <f>IF($B111="","",IFERROR(INDEX('Regras por canal'!$I$5:$I$9,MATCH($B111,'Regras por canal'!$A$5:$A$9,0)),""))</f>
        <v/>
      </c>
      <c r="AJ111" s="28">
        <f>IF($B111="","",IFERROR(INDEX('Regras por canal'!$J$5:$J$9,MATCH($B111,'Regras por canal'!$A$5:$A$9,0)),""))</f>
        <v/>
      </c>
      <c r="AK111" s="28">
        <f>IF($B111="","",IFERROR(INDEX('Regras por canal'!$K$5:$K$9,MATCH($B111,'Regras por canal'!$A$5:$A$9,0)),""))</f>
        <v/>
      </c>
      <c r="AL111" s="28">
        <f>IF($B111="","",IFERROR(INDEX('Regras por canal'!$L$5:$L$9,MATCH($B111,'Regras por canal'!$A$5:$A$9,0)),""))</f>
        <v/>
      </c>
      <c r="AM111" s="28">
        <f>IF($B111="","",IFERROR(INDEX('Regras por canal'!$M$5:$M$9,MATCH($B111,'Regras por canal'!$A$5:$A$9,0)),""))</f>
        <v/>
      </c>
      <c r="AN111" s="28">
        <f>IF($B111="","",IFERROR(INDEX('Regras por canal'!$N$5:$N$9,MATCH($B111,'Regras por canal'!$A$5:$A$9,0)),""))</f>
        <v/>
      </c>
      <c r="AO111" s="28">
        <f>IF($A111="","",IFERROR(INDEX('Catálogo fonte'!$Q$5:$Q$104,MATCH($A111,'Catálogo fonte'!$A$5:$A$104,0)),""))</f>
        <v/>
      </c>
      <c r="AP111" s="28">
        <f>IF($B111="","",IFERROR(INDEX('Regras por canal'!$Q$5:$Q$9,MATCH($B111,'Regras por canal'!$A$5:$A$9,0)),""))</f>
        <v/>
      </c>
    </row>
    <row r="112" ht="24" customHeight="1">
      <c r="A112" s="28">
        <f>IF(OR(INDEX('Catálogo fonte'!$A$5:$A$104,INT((ROW()-5)/5)+1)="",INDEX('Regras por canal'!$A$5:$A$9,MOD(ROW()-5,5)+1)=""),"",INDEX('Catálogo fonte'!$A$5:$A$104,INT((ROW()-5)/5)+1))</f>
        <v/>
      </c>
      <c r="B112" s="27">
        <f>IF($A112="","",INDEX('Regras por canal'!$A$5:$A$9,MOD(ROW()-5,5)+1))</f>
        <v/>
      </c>
      <c r="C112" s="21" t="n"/>
      <c r="D112" s="32" t="n"/>
      <c r="E112" s="32" t="n"/>
      <c r="F112" s="53" t="n"/>
      <c r="G112" s="27">
        <f>IF(OR($A112="",$B112=""),"",IF($D112&lt;&gt;"",$D112,IFERROR(INDEX('Catálogo fonte'!$B$5:$B$104,MATCH($A112,'Catálogo fonte'!$A$5:$A$104,0)),"")))</f>
        <v/>
      </c>
      <c r="H112" s="27">
        <f>IF(OR($A112="",$B112=""),"",IF($E112&lt;&gt;"",$E112,IFERROR(INDEX('Catálogo fonte'!$C$5:$C$104,MATCH($A112,'Catálogo fonte'!$A$5:$A$104,0)),"")))</f>
        <v/>
      </c>
      <c r="I112" s="27">
        <f>IF(OR($A112="",$B112=""),"",IFERROR(INDEX('Catálogo fonte'!$E$5:$E$104,MATCH($A112,'Catálogo fonte'!$A$5:$A$104,0)),""))</f>
        <v/>
      </c>
      <c r="J112" s="28">
        <f>IF(OR($A112="",$B112=""),"",IFERROR(INDEX('Catálogo fonte'!$D$5:$D$104,MATCH($A112,'Catálogo fonte'!$A$5:$A$104,0)),""))</f>
        <v/>
      </c>
      <c r="K112" s="54">
        <f>IF(OR($A112="",$B112=""),"",IF($F112&lt;&gt;"",$F112,IFERROR(INDEX('Catálogo fonte'!$F$5:$F$104,MATCH($A112,'Catálogo fonte'!$A$5:$A$104,0)),"")))</f>
        <v/>
      </c>
      <c r="L112" s="35">
        <f>IF(OR($A112="",$B112=""),"",IFERROR(INDEX('Catálogo fonte'!$G$5:$G$104,MATCH($A112,'Catálogo fonte'!$A$5:$A$104,0)),""))</f>
        <v/>
      </c>
      <c r="M112" s="28">
        <f>IF(OR($A112="",$B112=""),"",IFERROR(INDEX('Catálogo fonte'!$H$5:$H$104,MATCH($A112,'Catálogo fonte'!$A$5:$A$104,0)),""))</f>
        <v/>
      </c>
      <c r="N112" s="28">
        <f>IF(OR($A112="",$B112=""),"",IFERROR(INDEX('Catálogo fonte'!$I$5:$I$104,MATCH($A112,'Catálogo fonte'!$A$5:$A$104,0)),""))</f>
        <v/>
      </c>
      <c r="O112" s="55">
        <f>IF(OR($A112="",$B112=""),"",IFERROR(INDEX('Catálogo fonte'!$J$5:$J$104,MATCH($A112,'Catálogo fonte'!$A$5:$A$104,0)),""))</f>
        <v/>
      </c>
      <c r="P112" s="56">
        <f>IF(OR($A112="",$B112=""),"",IFERROR(INDEX('Catálogo fonte'!$K$5:$K$104,MATCH($A112,'Catálogo fonte'!$A$5:$A$104,0)),""))</f>
        <v/>
      </c>
      <c r="Q112" s="56">
        <f>IF(OR($A112="",$B112=""),"",IFERROR(INDEX('Catálogo fonte'!$L$5:$L$104,MATCH($A112,'Catálogo fonte'!$A$5:$A$104,0)),""))</f>
        <v/>
      </c>
      <c r="R112" s="56">
        <f>IF(OR($A112="",$B112=""),"",IFERROR(INDEX('Catálogo fonte'!$M$5:$M$104,MATCH($A112,'Catálogo fonte'!$A$5:$A$104,0)),""))</f>
        <v/>
      </c>
      <c r="S112" s="28">
        <f>IF(OR($A112="",$B112=""),"",IFERROR(INDEX('Catálogo fonte'!$N$5:$N$104,MATCH($A112,'Catálogo fonte'!$A$5:$A$104,0)),""))</f>
        <v/>
      </c>
      <c r="T112" s="28">
        <f>IF(OR($A112="",$B112=""),"",IFERROR(INDEX('Catálogo fonte'!$O$5:$O$104,MATCH($A112,'Catálogo fonte'!$A$5:$A$104,0)),""))</f>
        <v/>
      </c>
      <c r="U112" s="28">
        <f>IF(OR($A112="",$B112=""),"",IFERROR(INDEX('Catálogo fonte'!$P$5:$P$104,MATCH($A112,'Catálogo fonte'!$A$5:$A$104,0)),""))</f>
        <v/>
      </c>
      <c r="V112" s="28">
        <f>IF(OR($A112="",$B112=""),"",--($S112&lt;&gt;"")+--($T112&lt;&gt;"")+--($U112&lt;&gt;""))</f>
        <v/>
      </c>
      <c r="W112" s="27">
        <f>IF(OR($A112="",$B112="",$C112&lt;&gt;"Sim"),"",_xlfn.TEXTJOIN(" | ",TRUE,IF($AP112&lt;&gt;"Regra válida","Regra do canal inválida",""),IF(COUNTIF('Catálogo fonte'!$A$5:$A$104,$A112)&gt;1,"SKU duplicado",""),IF($AO112&lt;&gt;"Sim","Produto inativo",""),IF($AB112&lt;&gt;"Sim","Canal inativo",""),IF($G112="","Título ausente",""),IF(AND($G112&lt;&gt;"",$AL112&lt;&gt;"",LEN($G112)&gt;$AL112),"Título excede o limite",""),IF(AND($AC112="Sim",$H112=""),"Categoria ausente",""),IF(AND($AK112&gt;0,LEN($I112)&lt;$AK112),"Descrição abaixo do mínimo",""),IF(AND($AE112="Sim",$J112=""),"Marca ausente",""),IF(OR($K112="",NOT(ISNUMBER($K112)),$K112&lt;=0),"Preço inválido",""),IF(AND(ISNUMBER($K112),$AM112&lt;&gt;"",$K112&lt;$AM112),"Preço abaixo do mínimo",""),IF(AND(ISNUMBER($K112),$AN112&lt;&gt;"",$K112&gt;$AN112),"Preço acima do máximo",""),IF(AND($AD112="Sim",$L112=""),"GTIN ausente",""),IF(AND($L112&lt;&gt;"",NOT(IFERROR(AND(LEN($L112)=13,ISNUMBER(VALUE($L112))),FALSE))),"GTIN inválido",""),IF(AND($AF112="Sim",$M112=""),"Cor ausente",""),IF(AND($AG112="Sim",$N112=""),"Tamanho/modelo ausente",""),IF(AND($AH112="Sim",OR(NOT(ISNUMBER($O112)),$O112&lt;=0)),"Peso ausente ou inválido",""),IF(AND($AI112="Sim",OR(NOT(ISNUMBER($P112)),$P112&lt;=0,NOT(ISNUMBER($Q112)),$Q112&lt;=0,NOT(ISNUMBER($R112)),$R112&lt;=0)),"Dimensões ausentes ou inválidas",""),IF($V112&lt;$AJ112,"Mídias abaixo do mínimo","")))</f>
        <v/>
      </c>
      <c r="X112" s="28">
        <f>IF(OR($A112="",$B112=""),"",IF($C112&lt;&gt;"Sim","Não selecionado",IF($W112="","Pronto para publicar","Bloqueado")))</f>
        <v/>
      </c>
      <c r="Y112" s="21" t="n"/>
      <c r="Z112" s="27">
        <f>IF(OR($A112="",$B112=""),"",IF($C112&lt;&gt;"Sim","Fora do feed",IF($X112="Bloqueado","Bloqueado",IF($Y112="Publicar","Liberado para feed",IF($Y112="Manter rascunho","Mantido em rascunho","Aguardando decisão")))))</f>
        <v/>
      </c>
      <c r="AA112" s="27">
        <f>IF(OR($A112="",$B112=""),"",$A112&amp;"|"&amp;$B112)</f>
        <v/>
      </c>
      <c r="AB112" s="28">
        <f>IF($B112="","",IFERROR(INDEX('Regras por canal'!$B$5:$B$9,MATCH($B112,'Regras por canal'!$A$5:$A$9,0)),""))</f>
        <v/>
      </c>
      <c r="AC112" s="28">
        <f>IF($B112="","",IFERROR(INDEX('Regras por canal'!$C$5:$C$9,MATCH($B112,'Regras por canal'!$A$5:$A$9,0)),""))</f>
        <v/>
      </c>
      <c r="AD112" s="28">
        <f>IF($B112="","",IFERROR(INDEX('Regras por canal'!$D$5:$D$9,MATCH($B112,'Regras por canal'!$A$5:$A$9,0)),""))</f>
        <v/>
      </c>
      <c r="AE112" s="28">
        <f>IF($B112="","",IFERROR(INDEX('Regras por canal'!$E$5:$E$9,MATCH($B112,'Regras por canal'!$A$5:$A$9,0)),""))</f>
        <v/>
      </c>
      <c r="AF112" s="28">
        <f>IF($B112="","",IFERROR(INDEX('Regras por canal'!$F$5:$F$9,MATCH($B112,'Regras por canal'!$A$5:$A$9,0)),""))</f>
        <v/>
      </c>
      <c r="AG112" s="28">
        <f>IF($B112="","",IFERROR(INDEX('Regras por canal'!$G$5:$G$9,MATCH($B112,'Regras por canal'!$A$5:$A$9,0)),""))</f>
        <v/>
      </c>
      <c r="AH112" s="28">
        <f>IF($B112="","",IFERROR(INDEX('Regras por canal'!$H$5:$H$9,MATCH($B112,'Regras por canal'!$A$5:$A$9,0)),""))</f>
        <v/>
      </c>
      <c r="AI112" s="28">
        <f>IF($B112="","",IFERROR(INDEX('Regras por canal'!$I$5:$I$9,MATCH($B112,'Regras por canal'!$A$5:$A$9,0)),""))</f>
        <v/>
      </c>
      <c r="AJ112" s="28">
        <f>IF($B112="","",IFERROR(INDEX('Regras por canal'!$J$5:$J$9,MATCH($B112,'Regras por canal'!$A$5:$A$9,0)),""))</f>
        <v/>
      </c>
      <c r="AK112" s="28">
        <f>IF($B112="","",IFERROR(INDEX('Regras por canal'!$K$5:$K$9,MATCH($B112,'Regras por canal'!$A$5:$A$9,0)),""))</f>
        <v/>
      </c>
      <c r="AL112" s="28">
        <f>IF($B112="","",IFERROR(INDEX('Regras por canal'!$L$5:$L$9,MATCH($B112,'Regras por canal'!$A$5:$A$9,0)),""))</f>
        <v/>
      </c>
      <c r="AM112" s="28">
        <f>IF($B112="","",IFERROR(INDEX('Regras por canal'!$M$5:$M$9,MATCH($B112,'Regras por canal'!$A$5:$A$9,0)),""))</f>
        <v/>
      </c>
      <c r="AN112" s="28">
        <f>IF($B112="","",IFERROR(INDEX('Regras por canal'!$N$5:$N$9,MATCH($B112,'Regras por canal'!$A$5:$A$9,0)),""))</f>
        <v/>
      </c>
      <c r="AO112" s="28">
        <f>IF($A112="","",IFERROR(INDEX('Catálogo fonte'!$Q$5:$Q$104,MATCH($A112,'Catálogo fonte'!$A$5:$A$104,0)),""))</f>
        <v/>
      </c>
      <c r="AP112" s="28">
        <f>IF($B112="","",IFERROR(INDEX('Regras por canal'!$Q$5:$Q$9,MATCH($B112,'Regras por canal'!$A$5:$A$9,0)),""))</f>
        <v/>
      </c>
    </row>
    <row r="113" ht="24" customHeight="1">
      <c r="A113" s="28">
        <f>IF(OR(INDEX('Catálogo fonte'!$A$5:$A$104,INT((ROW()-5)/5)+1)="",INDEX('Regras por canal'!$A$5:$A$9,MOD(ROW()-5,5)+1)=""),"",INDEX('Catálogo fonte'!$A$5:$A$104,INT((ROW()-5)/5)+1))</f>
        <v/>
      </c>
      <c r="B113" s="27">
        <f>IF($A113="","",INDEX('Regras por canal'!$A$5:$A$9,MOD(ROW()-5,5)+1))</f>
        <v/>
      </c>
      <c r="C113" s="21" t="n"/>
      <c r="D113" s="32" t="n"/>
      <c r="E113" s="32" t="n"/>
      <c r="F113" s="53" t="n"/>
      <c r="G113" s="27">
        <f>IF(OR($A113="",$B113=""),"",IF($D113&lt;&gt;"",$D113,IFERROR(INDEX('Catálogo fonte'!$B$5:$B$104,MATCH($A113,'Catálogo fonte'!$A$5:$A$104,0)),"")))</f>
        <v/>
      </c>
      <c r="H113" s="27">
        <f>IF(OR($A113="",$B113=""),"",IF($E113&lt;&gt;"",$E113,IFERROR(INDEX('Catálogo fonte'!$C$5:$C$104,MATCH($A113,'Catálogo fonte'!$A$5:$A$104,0)),"")))</f>
        <v/>
      </c>
      <c r="I113" s="27">
        <f>IF(OR($A113="",$B113=""),"",IFERROR(INDEX('Catálogo fonte'!$E$5:$E$104,MATCH($A113,'Catálogo fonte'!$A$5:$A$104,0)),""))</f>
        <v/>
      </c>
      <c r="J113" s="28">
        <f>IF(OR($A113="",$B113=""),"",IFERROR(INDEX('Catálogo fonte'!$D$5:$D$104,MATCH($A113,'Catálogo fonte'!$A$5:$A$104,0)),""))</f>
        <v/>
      </c>
      <c r="K113" s="54">
        <f>IF(OR($A113="",$B113=""),"",IF($F113&lt;&gt;"",$F113,IFERROR(INDEX('Catálogo fonte'!$F$5:$F$104,MATCH($A113,'Catálogo fonte'!$A$5:$A$104,0)),"")))</f>
        <v/>
      </c>
      <c r="L113" s="35">
        <f>IF(OR($A113="",$B113=""),"",IFERROR(INDEX('Catálogo fonte'!$G$5:$G$104,MATCH($A113,'Catálogo fonte'!$A$5:$A$104,0)),""))</f>
        <v/>
      </c>
      <c r="M113" s="28">
        <f>IF(OR($A113="",$B113=""),"",IFERROR(INDEX('Catálogo fonte'!$H$5:$H$104,MATCH($A113,'Catálogo fonte'!$A$5:$A$104,0)),""))</f>
        <v/>
      </c>
      <c r="N113" s="28">
        <f>IF(OR($A113="",$B113=""),"",IFERROR(INDEX('Catálogo fonte'!$I$5:$I$104,MATCH($A113,'Catálogo fonte'!$A$5:$A$104,0)),""))</f>
        <v/>
      </c>
      <c r="O113" s="55">
        <f>IF(OR($A113="",$B113=""),"",IFERROR(INDEX('Catálogo fonte'!$J$5:$J$104,MATCH($A113,'Catálogo fonte'!$A$5:$A$104,0)),""))</f>
        <v/>
      </c>
      <c r="P113" s="56">
        <f>IF(OR($A113="",$B113=""),"",IFERROR(INDEX('Catálogo fonte'!$K$5:$K$104,MATCH($A113,'Catálogo fonte'!$A$5:$A$104,0)),""))</f>
        <v/>
      </c>
      <c r="Q113" s="56">
        <f>IF(OR($A113="",$B113=""),"",IFERROR(INDEX('Catálogo fonte'!$L$5:$L$104,MATCH($A113,'Catálogo fonte'!$A$5:$A$104,0)),""))</f>
        <v/>
      </c>
      <c r="R113" s="56">
        <f>IF(OR($A113="",$B113=""),"",IFERROR(INDEX('Catálogo fonte'!$M$5:$M$104,MATCH($A113,'Catálogo fonte'!$A$5:$A$104,0)),""))</f>
        <v/>
      </c>
      <c r="S113" s="28">
        <f>IF(OR($A113="",$B113=""),"",IFERROR(INDEX('Catálogo fonte'!$N$5:$N$104,MATCH($A113,'Catálogo fonte'!$A$5:$A$104,0)),""))</f>
        <v/>
      </c>
      <c r="T113" s="28">
        <f>IF(OR($A113="",$B113=""),"",IFERROR(INDEX('Catálogo fonte'!$O$5:$O$104,MATCH($A113,'Catálogo fonte'!$A$5:$A$104,0)),""))</f>
        <v/>
      </c>
      <c r="U113" s="28">
        <f>IF(OR($A113="",$B113=""),"",IFERROR(INDEX('Catálogo fonte'!$P$5:$P$104,MATCH($A113,'Catálogo fonte'!$A$5:$A$104,0)),""))</f>
        <v/>
      </c>
      <c r="V113" s="28">
        <f>IF(OR($A113="",$B113=""),"",--($S113&lt;&gt;"")+--($T113&lt;&gt;"")+--($U113&lt;&gt;""))</f>
        <v/>
      </c>
      <c r="W113" s="27">
        <f>IF(OR($A113="",$B113="",$C113&lt;&gt;"Sim"),"",_xlfn.TEXTJOIN(" | ",TRUE,IF($AP113&lt;&gt;"Regra válida","Regra do canal inválida",""),IF(COUNTIF('Catálogo fonte'!$A$5:$A$104,$A113)&gt;1,"SKU duplicado",""),IF($AO113&lt;&gt;"Sim","Produto inativo",""),IF($AB113&lt;&gt;"Sim","Canal inativo",""),IF($G113="","Título ausente",""),IF(AND($G113&lt;&gt;"",$AL113&lt;&gt;"",LEN($G113)&gt;$AL113),"Título excede o limite",""),IF(AND($AC113="Sim",$H113=""),"Categoria ausente",""),IF(AND($AK113&gt;0,LEN($I113)&lt;$AK113),"Descrição abaixo do mínimo",""),IF(AND($AE113="Sim",$J113=""),"Marca ausente",""),IF(OR($K113="",NOT(ISNUMBER($K113)),$K113&lt;=0),"Preço inválido",""),IF(AND(ISNUMBER($K113),$AM113&lt;&gt;"",$K113&lt;$AM113),"Preço abaixo do mínimo",""),IF(AND(ISNUMBER($K113),$AN113&lt;&gt;"",$K113&gt;$AN113),"Preço acima do máximo",""),IF(AND($AD113="Sim",$L113=""),"GTIN ausente",""),IF(AND($L113&lt;&gt;"",NOT(IFERROR(AND(LEN($L113)=13,ISNUMBER(VALUE($L113))),FALSE))),"GTIN inválido",""),IF(AND($AF113="Sim",$M113=""),"Cor ausente",""),IF(AND($AG113="Sim",$N113=""),"Tamanho/modelo ausente",""),IF(AND($AH113="Sim",OR(NOT(ISNUMBER($O113)),$O113&lt;=0)),"Peso ausente ou inválido",""),IF(AND($AI113="Sim",OR(NOT(ISNUMBER($P113)),$P113&lt;=0,NOT(ISNUMBER($Q113)),$Q113&lt;=0,NOT(ISNUMBER($R113)),$R113&lt;=0)),"Dimensões ausentes ou inválidas",""),IF($V113&lt;$AJ113,"Mídias abaixo do mínimo","")))</f>
        <v/>
      </c>
      <c r="X113" s="28">
        <f>IF(OR($A113="",$B113=""),"",IF($C113&lt;&gt;"Sim","Não selecionado",IF($W113="","Pronto para publicar","Bloqueado")))</f>
        <v/>
      </c>
      <c r="Y113" s="21" t="n"/>
      <c r="Z113" s="27">
        <f>IF(OR($A113="",$B113=""),"",IF($C113&lt;&gt;"Sim","Fora do feed",IF($X113="Bloqueado","Bloqueado",IF($Y113="Publicar","Liberado para feed",IF($Y113="Manter rascunho","Mantido em rascunho","Aguardando decisão")))))</f>
        <v/>
      </c>
      <c r="AA113" s="27">
        <f>IF(OR($A113="",$B113=""),"",$A113&amp;"|"&amp;$B113)</f>
        <v/>
      </c>
      <c r="AB113" s="28">
        <f>IF($B113="","",IFERROR(INDEX('Regras por canal'!$B$5:$B$9,MATCH($B113,'Regras por canal'!$A$5:$A$9,0)),""))</f>
        <v/>
      </c>
      <c r="AC113" s="28">
        <f>IF($B113="","",IFERROR(INDEX('Regras por canal'!$C$5:$C$9,MATCH($B113,'Regras por canal'!$A$5:$A$9,0)),""))</f>
        <v/>
      </c>
      <c r="AD113" s="28">
        <f>IF($B113="","",IFERROR(INDEX('Regras por canal'!$D$5:$D$9,MATCH($B113,'Regras por canal'!$A$5:$A$9,0)),""))</f>
        <v/>
      </c>
      <c r="AE113" s="28">
        <f>IF($B113="","",IFERROR(INDEX('Regras por canal'!$E$5:$E$9,MATCH($B113,'Regras por canal'!$A$5:$A$9,0)),""))</f>
        <v/>
      </c>
      <c r="AF113" s="28">
        <f>IF($B113="","",IFERROR(INDEX('Regras por canal'!$F$5:$F$9,MATCH($B113,'Regras por canal'!$A$5:$A$9,0)),""))</f>
        <v/>
      </c>
      <c r="AG113" s="28">
        <f>IF($B113="","",IFERROR(INDEX('Regras por canal'!$G$5:$G$9,MATCH($B113,'Regras por canal'!$A$5:$A$9,0)),""))</f>
        <v/>
      </c>
      <c r="AH113" s="28">
        <f>IF($B113="","",IFERROR(INDEX('Regras por canal'!$H$5:$H$9,MATCH($B113,'Regras por canal'!$A$5:$A$9,0)),""))</f>
        <v/>
      </c>
      <c r="AI113" s="28">
        <f>IF($B113="","",IFERROR(INDEX('Regras por canal'!$I$5:$I$9,MATCH($B113,'Regras por canal'!$A$5:$A$9,0)),""))</f>
        <v/>
      </c>
      <c r="AJ113" s="28">
        <f>IF($B113="","",IFERROR(INDEX('Regras por canal'!$J$5:$J$9,MATCH($B113,'Regras por canal'!$A$5:$A$9,0)),""))</f>
        <v/>
      </c>
      <c r="AK113" s="28">
        <f>IF($B113="","",IFERROR(INDEX('Regras por canal'!$K$5:$K$9,MATCH($B113,'Regras por canal'!$A$5:$A$9,0)),""))</f>
        <v/>
      </c>
      <c r="AL113" s="28">
        <f>IF($B113="","",IFERROR(INDEX('Regras por canal'!$L$5:$L$9,MATCH($B113,'Regras por canal'!$A$5:$A$9,0)),""))</f>
        <v/>
      </c>
      <c r="AM113" s="28">
        <f>IF($B113="","",IFERROR(INDEX('Regras por canal'!$M$5:$M$9,MATCH($B113,'Regras por canal'!$A$5:$A$9,0)),""))</f>
        <v/>
      </c>
      <c r="AN113" s="28">
        <f>IF($B113="","",IFERROR(INDEX('Regras por canal'!$N$5:$N$9,MATCH($B113,'Regras por canal'!$A$5:$A$9,0)),""))</f>
        <v/>
      </c>
      <c r="AO113" s="28">
        <f>IF($A113="","",IFERROR(INDEX('Catálogo fonte'!$Q$5:$Q$104,MATCH($A113,'Catálogo fonte'!$A$5:$A$104,0)),""))</f>
        <v/>
      </c>
      <c r="AP113" s="28">
        <f>IF($B113="","",IFERROR(INDEX('Regras por canal'!$Q$5:$Q$9,MATCH($B113,'Regras por canal'!$A$5:$A$9,0)),""))</f>
        <v/>
      </c>
    </row>
    <row r="114" ht="24" customHeight="1">
      <c r="A114" s="28">
        <f>IF(OR(INDEX('Catálogo fonte'!$A$5:$A$104,INT((ROW()-5)/5)+1)="",INDEX('Regras por canal'!$A$5:$A$9,MOD(ROW()-5,5)+1)=""),"",INDEX('Catálogo fonte'!$A$5:$A$104,INT((ROW()-5)/5)+1))</f>
        <v/>
      </c>
      <c r="B114" s="27">
        <f>IF($A114="","",INDEX('Regras por canal'!$A$5:$A$9,MOD(ROW()-5,5)+1))</f>
        <v/>
      </c>
      <c r="C114" s="21" t="n"/>
      <c r="D114" s="32" t="n"/>
      <c r="E114" s="32" t="n"/>
      <c r="F114" s="53" t="n"/>
      <c r="G114" s="27">
        <f>IF(OR($A114="",$B114=""),"",IF($D114&lt;&gt;"",$D114,IFERROR(INDEX('Catálogo fonte'!$B$5:$B$104,MATCH($A114,'Catálogo fonte'!$A$5:$A$104,0)),"")))</f>
        <v/>
      </c>
      <c r="H114" s="27">
        <f>IF(OR($A114="",$B114=""),"",IF($E114&lt;&gt;"",$E114,IFERROR(INDEX('Catálogo fonte'!$C$5:$C$104,MATCH($A114,'Catálogo fonte'!$A$5:$A$104,0)),"")))</f>
        <v/>
      </c>
      <c r="I114" s="27">
        <f>IF(OR($A114="",$B114=""),"",IFERROR(INDEX('Catálogo fonte'!$E$5:$E$104,MATCH($A114,'Catálogo fonte'!$A$5:$A$104,0)),""))</f>
        <v/>
      </c>
      <c r="J114" s="28">
        <f>IF(OR($A114="",$B114=""),"",IFERROR(INDEX('Catálogo fonte'!$D$5:$D$104,MATCH($A114,'Catálogo fonte'!$A$5:$A$104,0)),""))</f>
        <v/>
      </c>
      <c r="K114" s="54">
        <f>IF(OR($A114="",$B114=""),"",IF($F114&lt;&gt;"",$F114,IFERROR(INDEX('Catálogo fonte'!$F$5:$F$104,MATCH($A114,'Catálogo fonte'!$A$5:$A$104,0)),"")))</f>
        <v/>
      </c>
      <c r="L114" s="35">
        <f>IF(OR($A114="",$B114=""),"",IFERROR(INDEX('Catálogo fonte'!$G$5:$G$104,MATCH($A114,'Catálogo fonte'!$A$5:$A$104,0)),""))</f>
        <v/>
      </c>
      <c r="M114" s="28">
        <f>IF(OR($A114="",$B114=""),"",IFERROR(INDEX('Catálogo fonte'!$H$5:$H$104,MATCH($A114,'Catálogo fonte'!$A$5:$A$104,0)),""))</f>
        <v/>
      </c>
      <c r="N114" s="28">
        <f>IF(OR($A114="",$B114=""),"",IFERROR(INDEX('Catálogo fonte'!$I$5:$I$104,MATCH($A114,'Catálogo fonte'!$A$5:$A$104,0)),""))</f>
        <v/>
      </c>
      <c r="O114" s="55">
        <f>IF(OR($A114="",$B114=""),"",IFERROR(INDEX('Catálogo fonte'!$J$5:$J$104,MATCH($A114,'Catálogo fonte'!$A$5:$A$104,0)),""))</f>
        <v/>
      </c>
      <c r="P114" s="56">
        <f>IF(OR($A114="",$B114=""),"",IFERROR(INDEX('Catálogo fonte'!$K$5:$K$104,MATCH($A114,'Catálogo fonte'!$A$5:$A$104,0)),""))</f>
        <v/>
      </c>
      <c r="Q114" s="56">
        <f>IF(OR($A114="",$B114=""),"",IFERROR(INDEX('Catálogo fonte'!$L$5:$L$104,MATCH($A114,'Catálogo fonte'!$A$5:$A$104,0)),""))</f>
        <v/>
      </c>
      <c r="R114" s="56">
        <f>IF(OR($A114="",$B114=""),"",IFERROR(INDEX('Catálogo fonte'!$M$5:$M$104,MATCH($A114,'Catálogo fonte'!$A$5:$A$104,0)),""))</f>
        <v/>
      </c>
      <c r="S114" s="28">
        <f>IF(OR($A114="",$B114=""),"",IFERROR(INDEX('Catálogo fonte'!$N$5:$N$104,MATCH($A114,'Catálogo fonte'!$A$5:$A$104,0)),""))</f>
        <v/>
      </c>
      <c r="T114" s="28">
        <f>IF(OR($A114="",$B114=""),"",IFERROR(INDEX('Catálogo fonte'!$O$5:$O$104,MATCH($A114,'Catálogo fonte'!$A$5:$A$104,0)),""))</f>
        <v/>
      </c>
      <c r="U114" s="28">
        <f>IF(OR($A114="",$B114=""),"",IFERROR(INDEX('Catálogo fonte'!$P$5:$P$104,MATCH($A114,'Catálogo fonte'!$A$5:$A$104,0)),""))</f>
        <v/>
      </c>
      <c r="V114" s="28">
        <f>IF(OR($A114="",$B114=""),"",--($S114&lt;&gt;"")+--($T114&lt;&gt;"")+--($U114&lt;&gt;""))</f>
        <v/>
      </c>
      <c r="W114" s="27">
        <f>IF(OR($A114="",$B114="",$C114&lt;&gt;"Sim"),"",_xlfn.TEXTJOIN(" | ",TRUE,IF($AP114&lt;&gt;"Regra válida","Regra do canal inválida",""),IF(COUNTIF('Catálogo fonte'!$A$5:$A$104,$A114)&gt;1,"SKU duplicado",""),IF($AO114&lt;&gt;"Sim","Produto inativo",""),IF($AB114&lt;&gt;"Sim","Canal inativo",""),IF($G114="","Título ausente",""),IF(AND($G114&lt;&gt;"",$AL114&lt;&gt;"",LEN($G114)&gt;$AL114),"Título excede o limite",""),IF(AND($AC114="Sim",$H114=""),"Categoria ausente",""),IF(AND($AK114&gt;0,LEN($I114)&lt;$AK114),"Descrição abaixo do mínimo",""),IF(AND($AE114="Sim",$J114=""),"Marca ausente",""),IF(OR($K114="",NOT(ISNUMBER($K114)),$K114&lt;=0),"Preço inválido",""),IF(AND(ISNUMBER($K114),$AM114&lt;&gt;"",$K114&lt;$AM114),"Preço abaixo do mínimo",""),IF(AND(ISNUMBER($K114),$AN114&lt;&gt;"",$K114&gt;$AN114),"Preço acima do máximo",""),IF(AND($AD114="Sim",$L114=""),"GTIN ausente",""),IF(AND($L114&lt;&gt;"",NOT(IFERROR(AND(LEN($L114)=13,ISNUMBER(VALUE($L114))),FALSE))),"GTIN inválido",""),IF(AND($AF114="Sim",$M114=""),"Cor ausente",""),IF(AND($AG114="Sim",$N114=""),"Tamanho/modelo ausente",""),IF(AND($AH114="Sim",OR(NOT(ISNUMBER($O114)),$O114&lt;=0)),"Peso ausente ou inválido",""),IF(AND($AI114="Sim",OR(NOT(ISNUMBER($P114)),$P114&lt;=0,NOT(ISNUMBER($Q114)),$Q114&lt;=0,NOT(ISNUMBER($R114)),$R114&lt;=0)),"Dimensões ausentes ou inválidas",""),IF($V114&lt;$AJ114,"Mídias abaixo do mínimo","")))</f>
        <v/>
      </c>
      <c r="X114" s="28">
        <f>IF(OR($A114="",$B114=""),"",IF($C114&lt;&gt;"Sim","Não selecionado",IF($W114="","Pronto para publicar","Bloqueado")))</f>
        <v/>
      </c>
      <c r="Y114" s="21" t="n"/>
      <c r="Z114" s="27">
        <f>IF(OR($A114="",$B114=""),"",IF($C114&lt;&gt;"Sim","Fora do feed",IF($X114="Bloqueado","Bloqueado",IF($Y114="Publicar","Liberado para feed",IF($Y114="Manter rascunho","Mantido em rascunho","Aguardando decisão")))))</f>
        <v/>
      </c>
      <c r="AA114" s="27">
        <f>IF(OR($A114="",$B114=""),"",$A114&amp;"|"&amp;$B114)</f>
        <v/>
      </c>
      <c r="AB114" s="28">
        <f>IF($B114="","",IFERROR(INDEX('Regras por canal'!$B$5:$B$9,MATCH($B114,'Regras por canal'!$A$5:$A$9,0)),""))</f>
        <v/>
      </c>
      <c r="AC114" s="28">
        <f>IF($B114="","",IFERROR(INDEX('Regras por canal'!$C$5:$C$9,MATCH($B114,'Regras por canal'!$A$5:$A$9,0)),""))</f>
        <v/>
      </c>
      <c r="AD114" s="28">
        <f>IF($B114="","",IFERROR(INDEX('Regras por canal'!$D$5:$D$9,MATCH($B114,'Regras por canal'!$A$5:$A$9,0)),""))</f>
        <v/>
      </c>
      <c r="AE114" s="28">
        <f>IF($B114="","",IFERROR(INDEX('Regras por canal'!$E$5:$E$9,MATCH($B114,'Regras por canal'!$A$5:$A$9,0)),""))</f>
        <v/>
      </c>
      <c r="AF114" s="28">
        <f>IF($B114="","",IFERROR(INDEX('Regras por canal'!$F$5:$F$9,MATCH($B114,'Regras por canal'!$A$5:$A$9,0)),""))</f>
        <v/>
      </c>
      <c r="AG114" s="28">
        <f>IF($B114="","",IFERROR(INDEX('Regras por canal'!$G$5:$G$9,MATCH($B114,'Regras por canal'!$A$5:$A$9,0)),""))</f>
        <v/>
      </c>
      <c r="AH114" s="28">
        <f>IF($B114="","",IFERROR(INDEX('Regras por canal'!$H$5:$H$9,MATCH($B114,'Regras por canal'!$A$5:$A$9,0)),""))</f>
        <v/>
      </c>
      <c r="AI114" s="28">
        <f>IF($B114="","",IFERROR(INDEX('Regras por canal'!$I$5:$I$9,MATCH($B114,'Regras por canal'!$A$5:$A$9,0)),""))</f>
        <v/>
      </c>
      <c r="AJ114" s="28">
        <f>IF($B114="","",IFERROR(INDEX('Regras por canal'!$J$5:$J$9,MATCH($B114,'Regras por canal'!$A$5:$A$9,0)),""))</f>
        <v/>
      </c>
      <c r="AK114" s="28">
        <f>IF($B114="","",IFERROR(INDEX('Regras por canal'!$K$5:$K$9,MATCH($B114,'Regras por canal'!$A$5:$A$9,0)),""))</f>
        <v/>
      </c>
      <c r="AL114" s="28">
        <f>IF($B114="","",IFERROR(INDEX('Regras por canal'!$L$5:$L$9,MATCH($B114,'Regras por canal'!$A$5:$A$9,0)),""))</f>
        <v/>
      </c>
      <c r="AM114" s="28">
        <f>IF($B114="","",IFERROR(INDEX('Regras por canal'!$M$5:$M$9,MATCH($B114,'Regras por canal'!$A$5:$A$9,0)),""))</f>
        <v/>
      </c>
      <c r="AN114" s="28">
        <f>IF($B114="","",IFERROR(INDEX('Regras por canal'!$N$5:$N$9,MATCH($B114,'Regras por canal'!$A$5:$A$9,0)),""))</f>
        <v/>
      </c>
      <c r="AO114" s="28">
        <f>IF($A114="","",IFERROR(INDEX('Catálogo fonte'!$Q$5:$Q$104,MATCH($A114,'Catálogo fonte'!$A$5:$A$104,0)),""))</f>
        <v/>
      </c>
      <c r="AP114" s="28">
        <f>IF($B114="","",IFERROR(INDEX('Regras por canal'!$Q$5:$Q$9,MATCH($B114,'Regras por canal'!$A$5:$A$9,0)),""))</f>
        <v/>
      </c>
    </row>
    <row r="115" ht="24" customHeight="1">
      <c r="A115" s="28">
        <f>IF(OR(INDEX('Catálogo fonte'!$A$5:$A$104,INT((ROW()-5)/5)+1)="",INDEX('Regras por canal'!$A$5:$A$9,MOD(ROW()-5,5)+1)=""),"",INDEX('Catálogo fonte'!$A$5:$A$104,INT((ROW()-5)/5)+1))</f>
        <v/>
      </c>
      <c r="B115" s="27">
        <f>IF($A115="","",INDEX('Regras por canal'!$A$5:$A$9,MOD(ROW()-5,5)+1))</f>
        <v/>
      </c>
      <c r="C115" s="21" t="n"/>
      <c r="D115" s="32" t="n"/>
      <c r="E115" s="32" t="n"/>
      <c r="F115" s="53" t="n"/>
      <c r="G115" s="27">
        <f>IF(OR($A115="",$B115=""),"",IF($D115&lt;&gt;"",$D115,IFERROR(INDEX('Catálogo fonte'!$B$5:$B$104,MATCH($A115,'Catálogo fonte'!$A$5:$A$104,0)),"")))</f>
        <v/>
      </c>
      <c r="H115" s="27">
        <f>IF(OR($A115="",$B115=""),"",IF($E115&lt;&gt;"",$E115,IFERROR(INDEX('Catálogo fonte'!$C$5:$C$104,MATCH($A115,'Catálogo fonte'!$A$5:$A$104,0)),"")))</f>
        <v/>
      </c>
      <c r="I115" s="27">
        <f>IF(OR($A115="",$B115=""),"",IFERROR(INDEX('Catálogo fonte'!$E$5:$E$104,MATCH($A115,'Catálogo fonte'!$A$5:$A$104,0)),""))</f>
        <v/>
      </c>
      <c r="J115" s="28">
        <f>IF(OR($A115="",$B115=""),"",IFERROR(INDEX('Catálogo fonte'!$D$5:$D$104,MATCH($A115,'Catálogo fonte'!$A$5:$A$104,0)),""))</f>
        <v/>
      </c>
      <c r="K115" s="54">
        <f>IF(OR($A115="",$B115=""),"",IF($F115&lt;&gt;"",$F115,IFERROR(INDEX('Catálogo fonte'!$F$5:$F$104,MATCH($A115,'Catálogo fonte'!$A$5:$A$104,0)),"")))</f>
        <v/>
      </c>
      <c r="L115" s="35">
        <f>IF(OR($A115="",$B115=""),"",IFERROR(INDEX('Catálogo fonte'!$G$5:$G$104,MATCH($A115,'Catálogo fonte'!$A$5:$A$104,0)),""))</f>
        <v/>
      </c>
      <c r="M115" s="28">
        <f>IF(OR($A115="",$B115=""),"",IFERROR(INDEX('Catálogo fonte'!$H$5:$H$104,MATCH($A115,'Catálogo fonte'!$A$5:$A$104,0)),""))</f>
        <v/>
      </c>
      <c r="N115" s="28">
        <f>IF(OR($A115="",$B115=""),"",IFERROR(INDEX('Catálogo fonte'!$I$5:$I$104,MATCH($A115,'Catálogo fonte'!$A$5:$A$104,0)),""))</f>
        <v/>
      </c>
      <c r="O115" s="55">
        <f>IF(OR($A115="",$B115=""),"",IFERROR(INDEX('Catálogo fonte'!$J$5:$J$104,MATCH($A115,'Catálogo fonte'!$A$5:$A$104,0)),""))</f>
        <v/>
      </c>
      <c r="P115" s="56">
        <f>IF(OR($A115="",$B115=""),"",IFERROR(INDEX('Catálogo fonte'!$K$5:$K$104,MATCH($A115,'Catálogo fonte'!$A$5:$A$104,0)),""))</f>
        <v/>
      </c>
      <c r="Q115" s="56">
        <f>IF(OR($A115="",$B115=""),"",IFERROR(INDEX('Catálogo fonte'!$L$5:$L$104,MATCH($A115,'Catálogo fonte'!$A$5:$A$104,0)),""))</f>
        <v/>
      </c>
      <c r="R115" s="56">
        <f>IF(OR($A115="",$B115=""),"",IFERROR(INDEX('Catálogo fonte'!$M$5:$M$104,MATCH($A115,'Catálogo fonte'!$A$5:$A$104,0)),""))</f>
        <v/>
      </c>
      <c r="S115" s="28">
        <f>IF(OR($A115="",$B115=""),"",IFERROR(INDEX('Catálogo fonte'!$N$5:$N$104,MATCH($A115,'Catálogo fonte'!$A$5:$A$104,0)),""))</f>
        <v/>
      </c>
      <c r="T115" s="28">
        <f>IF(OR($A115="",$B115=""),"",IFERROR(INDEX('Catálogo fonte'!$O$5:$O$104,MATCH($A115,'Catálogo fonte'!$A$5:$A$104,0)),""))</f>
        <v/>
      </c>
      <c r="U115" s="28">
        <f>IF(OR($A115="",$B115=""),"",IFERROR(INDEX('Catálogo fonte'!$P$5:$P$104,MATCH($A115,'Catálogo fonte'!$A$5:$A$104,0)),""))</f>
        <v/>
      </c>
      <c r="V115" s="28">
        <f>IF(OR($A115="",$B115=""),"",--($S115&lt;&gt;"")+--($T115&lt;&gt;"")+--($U115&lt;&gt;""))</f>
        <v/>
      </c>
      <c r="W115" s="27">
        <f>IF(OR($A115="",$B115="",$C115&lt;&gt;"Sim"),"",_xlfn.TEXTJOIN(" | ",TRUE,IF($AP115&lt;&gt;"Regra válida","Regra do canal inválida",""),IF(COUNTIF('Catálogo fonte'!$A$5:$A$104,$A115)&gt;1,"SKU duplicado",""),IF($AO115&lt;&gt;"Sim","Produto inativo",""),IF($AB115&lt;&gt;"Sim","Canal inativo",""),IF($G115="","Título ausente",""),IF(AND($G115&lt;&gt;"",$AL115&lt;&gt;"",LEN($G115)&gt;$AL115),"Título excede o limite",""),IF(AND($AC115="Sim",$H115=""),"Categoria ausente",""),IF(AND($AK115&gt;0,LEN($I115)&lt;$AK115),"Descrição abaixo do mínimo",""),IF(AND($AE115="Sim",$J115=""),"Marca ausente",""),IF(OR($K115="",NOT(ISNUMBER($K115)),$K115&lt;=0),"Preço inválido",""),IF(AND(ISNUMBER($K115),$AM115&lt;&gt;"",$K115&lt;$AM115),"Preço abaixo do mínimo",""),IF(AND(ISNUMBER($K115),$AN115&lt;&gt;"",$K115&gt;$AN115),"Preço acima do máximo",""),IF(AND($AD115="Sim",$L115=""),"GTIN ausente",""),IF(AND($L115&lt;&gt;"",NOT(IFERROR(AND(LEN($L115)=13,ISNUMBER(VALUE($L115))),FALSE))),"GTIN inválido",""),IF(AND($AF115="Sim",$M115=""),"Cor ausente",""),IF(AND($AG115="Sim",$N115=""),"Tamanho/modelo ausente",""),IF(AND($AH115="Sim",OR(NOT(ISNUMBER($O115)),$O115&lt;=0)),"Peso ausente ou inválido",""),IF(AND($AI115="Sim",OR(NOT(ISNUMBER($P115)),$P115&lt;=0,NOT(ISNUMBER($Q115)),$Q115&lt;=0,NOT(ISNUMBER($R115)),$R115&lt;=0)),"Dimensões ausentes ou inválidas",""),IF($V115&lt;$AJ115,"Mídias abaixo do mínimo","")))</f>
        <v/>
      </c>
      <c r="X115" s="28">
        <f>IF(OR($A115="",$B115=""),"",IF($C115&lt;&gt;"Sim","Não selecionado",IF($W115="","Pronto para publicar","Bloqueado")))</f>
        <v/>
      </c>
      <c r="Y115" s="21" t="n"/>
      <c r="Z115" s="27">
        <f>IF(OR($A115="",$B115=""),"",IF($C115&lt;&gt;"Sim","Fora do feed",IF($X115="Bloqueado","Bloqueado",IF($Y115="Publicar","Liberado para feed",IF($Y115="Manter rascunho","Mantido em rascunho","Aguardando decisão")))))</f>
        <v/>
      </c>
      <c r="AA115" s="27">
        <f>IF(OR($A115="",$B115=""),"",$A115&amp;"|"&amp;$B115)</f>
        <v/>
      </c>
      <c r="AB115" s="28">
        <f>IF($B115="","",IFERROR(INDEX('Regras por canal'!$B$5:$B$9,MATCH($B115,'Regras por canal'!$A$5:$A$9,0)),""))</f>
        <v/>
      </c>
      <c r="AC115" s="28">
        <f>IF($B115="","",IFERROR(INDEX('Regras por canal'!$C$5:$C$9,MATCH($B115,'Regras por canal'!$A$5:$A$9,0)),""))</f>
        <v/>
      </c>
      <c r="AD115" s="28">
        <f>IF($B115="","",IFERROR(INDEX('Regras por canal'!$D$5:$D$9,MATCH($B115,'Regras por canal'!$A$5:$A$9,0)),""))</f>
        <v/>
      </c>
      <c r="AE115" s="28">
        <f>IF($B115="","",IFERROR(INDEX('Regras por canal'!$E$5:$E$9,MATCH($B115,'Regras por canal'!$A$5:$A$9,0)),""))</f>
        <v/>
      </c>
      <c r="AF115" s="28">
        <f>IF($B115="","",IFERROR(INDEX('Regras por canal'!$F$5:$F$9,MATCH($B115,'Regras por canal'!$A$5:$A$9,0)),""))</f>
        <v/>
      </c>
      <c r="AG115" s="28">
        <f>IF($B115="","",IFERROR(INDEX('Regras por canal'!$G$5:$G$9,MATCH($B115,'Regras por canal'!$A$5:$A$9,0)),""))</f>
        <v/>
      </c>
      <c r="AH115" s="28">
        <f>IF($B115="","",IFERROR(INDEX('Regras por canal'!$H$5:$H$9,MATCH($B115,'Regras por canal'!$A$5:$A$9,0)),""))</f>
        <v/>
      </c>
      <c r="AI115" s="28">
        <f>IF($B115="","",IFERROR(INDEX('Regras por canal'!$I$5:$I$9,MATCH($B115,'Regras por canal'!$A$5:$A$9,0)),""))</f>
        <v/>
      </c>
      <c r="AJ115" s="28">
        <f>IF($B115="","",IFERROR(INDEX('Regras por canal'!$J$5:$J$9,MATCH($B115,'Regras por canal'!$A$5:$A$9,0)),""))</f>
        <v/>
      </c>
      <c r="AK115" s="28">
        <f>IF($B115="","",IFERROR(INDEX('Regras por canal'!$K$5:$K$9,MATCH($B115,'Regras por canal'!$A$5:$A$9,0)),""))</f>
        <v/>
      </c>
      <c r="AL115" s="28">
        <f>IF($B115="","",IFERROR(INDEX('Regras por canal'!$L$5:$L$9,MATCH($B115,'Regras por canal'!$A$5:$A$9,0)),""))</f>
        <v/>
      </c>
      <c r="AM115" s="28">
        <f>IF($B115="","",IFERROR(INDEX('Regras por canal'!$M$5:$M$9,MATCH($B115,'Regras por canal'!$A$5:$A$9,0)),""))</f>
        <v/>
      </c>
      <c r="AN115" s="28">
        <f>IF($B115="","",IFERROR(INDEX('Regras por canal'!$N$5:$N$9,MATCH($B115,'Regras por canal'!$A$5:$A$9,0)),""))</f>
        <v/>
      </c>
      <c r="AO115" s="28">
        <f>IF($A115="","",IFERROR(INDEX('Catálogo fonte'!$Q$5:$Q$104,MATCH($A115,'Catálogo fonte'!$A$5:$A$104,0)),""))</f>
        <v/>
      </c>
      <c r="AP115" s="28">
        <f>IF($B115="","",IFERROR(INDEX('Regras por canal'!$Q$5:$Q$9,MATCH($B115,'Regras por canal'!$A$5:$A$9,0)),""))</f>
        <v/>
      </c>
    </row>
    <row r="116" ht="24" customHeight="1">
      <c r="A116" s="28">
        <f>IF(OR(INDEX('Catálogo fonte'!$A$5:$A$104,INT((ROW()-5)/5)+1)="",INDEX('Regras por canal'!$A$5:$A$9,MOD(ROW()-5,5)+1)=""),"",INDEX('Catálogo fonte'!$A$5:$A$104,INT((ROW()-5)/5)+1))</f>
        <v/>
      </c>
      <c r="B116" s="27">
        <f>IF($A116="","",INDEX('Regras por canal'!$A$5:$A$9,MOD(ROW()-5,5)+1))</f>
        <v/>
      </c>
      <c r="C116" s="21" t="n"/>
      <c r="D116" s="32" t="n"/>
      <c r="E116" s="32" t="n"/>
      <c r="F116" s="53" t="n"/>
      <c r="G116" s="27">
        <f>IF(OR($A116="",$B116=""),"",IF($D116&lt;&gt;"",$D116,IFERROR(INDEX('Catálogo fonte'!$B$5:$B$104,MATCH($A116,'Catálogo fonte'!$A$5:$A$104,0)),"")))</f>
        <v/>
      </c>
      <c r="H116" s="27">
        <f>IF(OR($A116="",$B116=""),"",IF($E116&lt;&gt;"",$E116,IFERROR(INDEX('Catálogo fonte'!$C$5:$C$104,MATCH($A116,'Catálogo fonte'!$A$5:$A$104,0)),"")))</f>
        <v/>
      </c>
      <c r="I116" s="27">
        <f>IF(OR($A116="",$B116=""),"",IFERROR(INDEX('Catálogo fonte'!$E$5:$E$104,MATCH($A116,'Catálogo fonte'!$A$5:$A$104,0)),""))</f>
        <v/>
      </c>
      <c r="J116" s="28">
        <f>IF(OR($A116="",$B116=""),"",IFERROR(INDEX('Catálogo fonte'!$D$5:$D$104,MATCH($A116,'Catálogo fonte'!$A$5:$A$104,0)),""))</f>
        <v/>
      </c>
      <c r="K116" s="54">
        <f>IF(OR($A116="",$B116=""),"",IF($F116&lt;&gt;"",$F116,IFERROR(INDEX('Catálogo fonte'!$F$5:$F$104,MATCH($A116,'Catálogo fonte'!$A$5:$A$104,0)),"")))</f>
        <v/>
      </c>
      <c r="L116" s="35">
        <f>IF(OR($A116="",$B116=""),"",IFERROR(INDEX('Catálogo fonte'!$G$5:$G$104,MATCH($A116,'Catálogo fonte'!$A$5:$A$104,0)),""))</f>
        <v/>
      </c>
      <c r="M116" s="28">
        <f>IF(OR($A116="",$B116=""),"",IFERROR(INDEX('Catálogo fonte'!$H$5:$H$104,MATCH($A116,'Catálogo fonte'!$A$5:$A$104,0)),""))</f>
        <v/>
      </c>
      <c r="N116" s="28">
        <f>IF(OR($A116="",$B116=""),"",IFERROR(INDEX('Catálogo fonte'!$I$5:$I$104,MATCH($A116,'Catálogo fonte'!$A$5:$A$104,0)),""))</f>
        <v/>
      </c>
      <c r="O116" s="55">
        <f>IF(OR($A116="",$B116=""),"",IFERROR(INDEX('Catálogo fonte'!$J$5:$J$104,MATCH($A116,'Catálogo fonte'!$A$5:$A$104,0)),""))</f>
        <v/>
      </c>
      <c r="P116" s="56">
        <f>IF(OR($A116="",$B116=""),"",IFERROR(INDEX('Catálogo fonte'!$K$5:$K$104,MATCH($A116,'Catálogo fonte'!$A$5:$A$104,0)),""))</f>
        <v/>
      </c>
      <c r="Q116" s="56">
        <f>IF(OR($A116="",$B116=""),"",IFERROR(INDEX('Catálogo fonte'!$L$5:$L$104,MATCH($A116,'Catálogo fonte'!$A$5:$A$104,0)),""))</f>
        <v/>
      </c>
      <c r="R116" s="56">
        <f>IF(OR($A116="",$B116=""),"",IFERROR(INDEX('Catálogo fonte'!$M$5:$M$104,MATCH($A116,'Catálogo fonte'!$A$5:$A$104,0)),""))</f>
        <v/>
      </c>
      <c r="S116" s="28">
        <f>IF(OR($A116="",$B116=""),"",IFERROR(INDEX('Catálogo fonte'!$N$5:$N$104,MATCH($A116,'Catálogo fonte'!$A$5:$A$104,0)),""))</f>
        <v/>
      </c>
      <c r="T116" s="28">
        <f>IF(OR($A116="",$B116=""),"",IFERROR(INDEX('Catálogo fonte'!$O$5:$O$104,MATCH($A116,'Catálogo fonte'!$A$5:$A$104,0)),""))</f>
        <v/>
      </c>
      <c r="U116" s="28">
        <f>IF(OR($A116="",$B116=""),"",IFERROR(INDEX('Catálogo fonte'!$P$5:$P$104,MATCH($A116,'Catálogo fonte'!$A$5:$A$104,0)),""))</f>
        <v/>
      </c>
      <c r="V116" s="28">
        <f>IF(OR($A116="",$B116=""),"",--($S116&lt;&gt;"")+--($T116&lt;&gt;"")+--($U116&lt;&gt;""))</f>
        <v/>
      </c>
      <c r="W116" s="27">
        <f>IF(OR($A116="",$B116="",$C116&lt;&gt;"Sim"),"",_xlfn.TEXTJOIN(" | ",TRUE,IF($AP116&lt;&gt;"Regra válida","Regra do canal inválida",""),IF(COUNTIF('Catálogo fonte'!$A$5:$A$104,$A116)&gt;1,"SKU duplicado",""),IF($AO116&lt;&gt;"Sim","Produto inativo",""),IF($AB116&lt;&gt;"Sim","Canal inativo",""),IF($G116="","Título ausente",""),IF(AND($G116&lt;&gt;"",$AL116&lt;&gt;"",LEN($G116)&gt;$AL116),"Título excede o limite",""),IF(AND($AC116="Sim",$H116=""),"Categoria ausente",""),IF(AND($AK116&gt;0,LEN($I116)&lt;$AK116),"Descrição abaixo do mínimo",""),IF(AND($AE116="Sim",$J116=""),"Marca ausente",""),IF(OR($K116="",NOT(ISNUMBER($K116)),$K116&lt;=0),"Preço inválido",""),IF(AND(ISNUMBER($K116),$AM116&lt;&gt;"",$K116&lt;$AM116),"Preço abaixo do mínimo",""),IF(AND(ISNUMBER($K116),$AN116&lt;&gt;"",$K116&gt;$AN116),"Preço acima do máximo",""),IF(AND($AD116="Sim",$L116=""),"GTIN ausente",""),IF(AND($L116&lt;&gt;"",NOT(IFERROR(AND(LEN($L116)=13,ISNUMBER(VALUE($L116))),FALSE))),"GTIN inválido",""),IF(AND($AF116="Sim",$M116=""),"Cor ausente",""),IF(AND($AG116="Sim",$N116=""),"Tamanho/modelo ausente",""),IF(AND($AH116="Sim",OR(NOT(ISNUMBER($O116)),$O116&lt;=0)),"Peso ausente ou inválido",""),IF(AND($AI116="Sim",OR(NOT(ISNUMBER($P116)),$P116&lt;=0,NOT(ISNUMBER($Q116)),$Q116&lt;=0,NOT(ISNUMBER($R116)),$R116&lt;=0)),"Dimensões ausentes ou inválidas",""),IF($V116&lt;$AJ116,"Mídias abaixo do mínimo","")))</f>
        <v/>
      </c>
      <c r="X116" s="28">
        <f>IF(OR($A116="",$B116=""),"",IF($C116&lt;&gt;"Sim","Não selecionado",IF($W116="","Pronto para publicar","Bloqueado")))</f>
        <v/>
      </c>
      <c r="Y116" s="21" t="n"/>
      <c r="Z116" s="27">
        <f>IF(OR($A116="",$B116=""),"",IF($C116&lt;&gt;"Sim","Fora do feed",IF($X116="Bloqueado","Bloqueado",IF($Y116="Publicar","Liberado para feed",IF($Y116="Manter rascunho","Mantido em rascunho","Aguardando decisão")))))</f>
        <v/>
      </c>
      <c r="AA116" s="27">
        <f>IF(OR($A116="",$B116=""),"",$A116&amp;"|"&amp;$B116)</f>
        <v/>
      </c>
      <c r="AB116" s="28">
        <f>IF($B116="","",IFERROR(INDEX('Regras por canal'!$B$5:$B$9,MATCH($B116,'Regras por canal'!$A$5:$A$9,0)),""))</f>
        <v/>
      </c>
      <c r="AC116" s="28">
        <f>IF($B116="","",IFERROR(INDEX('Regras por canal'!$C$5:$C$9,MATCH($B116,'Regras por canal'!$A$5:$A$9,0)),""))</f>
        <v/>
      </c>
      <c r="AD116" s="28">
        <f>IF($B116="","",IFERROR(INDEX('Regras por canal'!$D$5:$D$9,MATCH($B116,'Regras por canal'!$A$5:$A$9,0)),""))</f>
        <v/>
      </c>
      <c r="AE116" s="28">
        <f>IF($B116="","",IFERROR(INDEX('Regras por canal'!$E$5:$E$9,MATCH($B116,'Regras por canal'!$A$5:$A$9,0)),""))</f>
        <v/>
      </c>
      <c r="AF116" s="28">
        <f>IF($B116="","",IFERROR(INDEX('Regras por canal'!$F$5:$F$9,MATCH($B116,'Regras por canal'!$A$5:$A$9,0)),""))</f>
        <v/>
      </c>
      <c r="AG116" s="28">
        <f>IF($B116="","",IFERROR(INDEX('Regras por canal'!$G$5:$G$9,MATCH($B116,'Regras por canal'!$A$5:$A$9,0)),""))</f>
        <v/>
      </c>
      <c r="AH116" s="28">
        <f>IF($B116="","",IFERROR(INDEX('Regras por canal'!$H$5:$H$9,MATCH($B116,'Regras por canal'!$A$5:$A$9,0)),""))</f>
        <v/>
      </c>
      <c r="AI116" s="28">
        <f>IF($B116="","",IFERROR(INDEX('Regras por canal'!$I$5:$I$9,MATCH($B116,'Regras por canal'!$A$5:$A$9,0)),""))</f>
        <v/>
      </c>
      <c r="AJ116" s="28">
        <f>IF($B116="","",IFERROR(INDEX('Regras por canal'!$J$5:$J$9,MATCH($B116,'Regras por canal'!$A$5:$A$9,0)),""))</f>
        <v/>
      </c>
      <c r="AK116" s="28">
        <f>IF($B116="","",IFERROR(INDEX('Regras por canal'!$K$5:$K$9,MATCH($B116,'Regras por canal'!$A$5:$A$9,0)),""))</f>
        <v/>
      </c>
      <c r="AL116" s="28">
        <f>IF($B116="","",IFERROR(INDEX('Regras por canal'!$L$5:$L$9,MATCH($B116,'Regras por canal'!$A$5:$A$9,0)),""))</f>
        <v/>
      </c>
      <c r="AM116" s="28">
        <f>IF($B116="","",IFERROR(INDEX('Regras por canal'!$M$5:$M$9,MATCH($B116,'Regras por canal'!$A$5:$A$9,0)),""))</f>
        <v/>
      </c>
      <c r="AN116" s="28">
        <f>IF($B116="","",IFERROR(INDEX('Regras por canal'!$N$5:$N$9,MATCH($B116,'Regras por canal'!$A$5:$A$9,0)),""))</f>
        <v/>
      </c>
      <c r="AO116" s="28">
        <f>IF($A116="","",IFERROR(INDEX('Catálogo fonte'!$Q$5:$Q$104,MATCH($A116,'Catálogo fonte'!$A$5:$A$104,0)),""))</f>
        <v/>
      </c>
      <c r="AP116" s="28">
        <f>IF($B116="","",IFERROR(INDEX('Regras por canal'!$Q$5:$Q$9,MATCH($B116,'Regras por canal'!$A$5:$A$9,0)),""))</f>
        <v/>
      </c>
    </row>
    <row r="117" ht="24" customHeight="1">
      <c r="A117" s="28">
        <f>IF(OR(INDEX('Catálogo fonte'!$A$5:$A$104,INT((ROW()-5)/5)+1)="",INDEX('Regras por canal'!$A$5:$A$9,MOD(ROW()-5,5)+1)=""),"",INDEX('Catálogo fonte'!$A$5:$A$104,INT((ROW()-5)/5)+1))</f>
        <v/>
      </c>
      <c r="B117" s="27">
        <f>IF($A117="","",INDEX('Regras por canal'!$A$5:$A$9,MOD(ROW()-5,5)+1))</f>
        <v/>
      </c>
      <c r="C117" s="21" t="n"/>
      <c r="D117" s="32" t="n"/>
      <c r="E117" s="32" t="n"/>
      <c r="F117" s="53" t="n"/>
      <c r="G117" s="27">
        <f>IF(OR($A117="",$B117=""),"",IF($D117&lt;&gt;"",$D117,IFERROR(INDEX('Catálogo fonte'!$B$5:$B$104,MATCH($A117,'Catálogo fonte'!$A$5:$A$104,0)),"")))</f>
        <v/>
      </c>
      <c r="H117" s="27">
        <f>IF(OR($A117="",$B117=""),"",IF($E117&lt;&gt;"",$E117,IFERROR(INDEX('Catálogo fonte'!$C$5:$C$104,MATCH($A117,'Catálogo fonte'!$A$5:$A$104,0)),"")))</f>
        <v/>
      </c>
      <c r="I117" s="27">
        <f>IF(OR($A117="",$B117=""),"",IFERROR(INDEX('Catálogo fonte'!$E$5:$E$104,MATCH($A117,'Catálogo fonte'!$A$5:$A$104,0)),""))</f>
        <v/>
      </c>
      <c r="J117" s="28">
        <f>IF(OR($A117="",$B117=""),"",IFERROR(INDEX('Catálogo fonte'!$D$5:$D$104,MATCH($A117,'Catálogo fonte'!$A$5:$A$104,0)),""))</f>
        <v/>
      </c>
      <c r="K117" s="54">
        <f>IF(OR($A117="",$B117=""),"",IF($F117&lt;&gt;"",$F117,IFERROR(INDEX('Catálogo fonte'!$F$5:$F$104,MATCH($A117,'Catálogo fonte'!$A$5:$A$104,0)),"")))</f>
        <v/>
      </c>
      <c r="L117" s="35">
        <f>IF(OR($A117="",$B117=""),"",IFERROR(INDEX('Catálogo fonte'!$G$5:$G$104,MATCH($A117,'Catálogo fonte'!$A$5:$A$104,0)),""))</f>
        <v/>
      </c>
      <c r="M117" s="28">
        <f>IF(OR($A117="",$B117=""),"",IFERROR(INDEX('Catálogo fonte'!$H$5:$H$104,MATCH($A117,'Catálogo fonte'!$A$5:$A$104,0)),""))</f>
        <v/>
      </c>
      <c r="N117" s="28">
        <f>IF(OR($A117="",$B117=""),"",IFERROR(INDEX('Catálogo fonte'!$I$5:$I$104,MATCH($A117,'Catálogo fonte'!$A$5:$A$104,0)),""))</f>
        <v/>
      </c>
      <c r="O117" s="55">
        <f>IF(OR($A117="",$B117=""),"",IFERROR(INDEX('Catálogo fonte'!$J$5:$J$104,MATCH($A117,'Catálogo fonte'!$A$5:$A$104,0)),""))</f>
        <v/>
      </c>
      <c r="P117" s="56">
        <f>IF(OR($A117="",$B117=""),"",IFERROR(INDEX('Catálogo fonte'!$K$5:$K$104,MATCH($A117,'Catálogo fonte'!$A$5:$A$104,0)),""))</f>
        <v/>
      </c>
      <c r="Q117" s="56">
        <f>IF(OR($A117="",$B117=""),"",IFERROR(INDEX('Catálogo fonte'!$L$5:$L$104,MATCH($A117,'Catálogo fonte'!$A$5:$A$104,0)),""))</f>
        <v/>
      </c>
      <c r="R117" s="56">
        <f>IF(OR($A117="",$B117=""),"",IFERROR(INDEX('Catálogo fonte'!$M$5:$M$104,MATCH($A117,'Catálogo fonte'!$A$5:$A$104,0)),""))</f>
        <v/>
      </c>
      <c r="S117" s="28">
        <f>IF(OR($A117="",$B117=""),"",IFERROR(INDEX('Catálogo fonte'!$N$5:$N$104,MATCH($A117,'Catálogo fonte'!$A$5:$A$104,0)),""))</f>
        <v/>
      </c>
      <c r="T117" s="28">
        <f>IF(OR($A117="",$B117=""),"",IFERROR(INDEX('Catálogo fonte'!$O$5:$O$104,MATCH($A117,'Catálogo fonte'!$A$5:$A$104,0)),""))</f>
        <v/>
      </c>
      <c r="U117" s="28">
        <f>IF(OR($A117="",$B117=""),"",IFERROR(INDEX('Catálogo fonte'!$P$5:$P$104,MATCH($A117,'Catálogo fonte'!$A$5:$A$104,0)),""))</f>
        <v/>
      </c>
      <c r="V117" s="28">
        <f>IF(OR($A117="",$B117=""),"",--($S117&lt;&gt;"")+--($T117&lt;&gt;"")+--($U117&lt;&gt;""))</f>
        <v/>
      </c>
      <c r="W117" s="27">
        <f>IF(OR($A117="",$B117="",$C117&lt;&gt;"Sim"),"",_xlfn.TEXTJOIN(" | ",TRUE,IF($AP117&lt;&gt;"Regra válida","Regra do canal inválida",""),IF(COUNTIF('Catálogo fonte'!$A$5:$A$104,$A117)&gt;1,"SKU duplicado",""),IF($AO117&lt;&gt;"Sim","Produto inativo",""),IF($AB117&lt;&gt;"Sim","Canal inativo",""),IF($G117="","Título ausente",""),IF(AND($G117&lt;&gt;"",$AL117&lt;&gt;"",LEN($G117)&gt;$AL117),"Título excede o limite",""),IF(AND($AC117="Sim",$H117=""),"Categoria ausente",""),IF(AND($AK117&gt;0,LEN($I117)&lt;$AK117),"Descrição abaixo do mínimo",""),IF(AND($AE117="Sim",$J117=""),"Marca ausente",""),IF(OR($K117="",NOT(ISNUMBER($K117)),$K117&lt;=0),"Preço inválido",""),IF(AND(ISNUMBER($K117),$AM117&lt;&gt;"",$K117&lt;$AM117),"Preço abaixo do mínimo",""),IF(AND(ISNUMBER($K117),$AN117&lt;&gt;"",$K117&gt;$AN117),"Preço acima do máximo",""),IF(AND($AD117="Sim",$L117=""),"GTIN ausente",""),IF(AND($L117&lt;&gt;"",NOT(IFERROR(AND(LEN($L117)=13,ISNUMBER(VALUE($L117))),FALSE))),"GTIN inválido",""),IF(AND($AF117="Sim",$M117=""),"Cor ausente",""),IF(AND($AG117="Sim",$N117=""),"Tamanho/modelo ausente",""),IF(AND($AH117="Sim",OR(NOT(ISNUMBER($O117)),$O117&lt;=0)),"Peso ausente ou inválido",""),IF(AND($AI117="Sim",OR(NOT(ISNUMBER($P117)),$P117&lt;=0,NOT(ISNUMBER($Q117)),$Q117&lt;=0,NOT(ISNUMBER($R117)),$R117&lt;=0)),"Dimensões ausentes ou inválidas",""),IF($V117&lt;$AJ117,"Mídias abaixo do mínimo","")))</f>
        <v/>
      </c>
      <c r="X117" s="28">
        <f>IF(OR($A117="",$B117=""),"",IF($C117&lt;&gt;"Sim","Não selecionado",IF($W117="","Pronto para publicar","Bloqueado")))</f>
        <v/>
      </c>
      <c r="Y117" s="21" t="n"/>
      <c r="Z117" s="27">
        <f>IF(OR($A117="",$B117=""),"",IF($C117&lt;&gt;"Sim","Fora do feed",IF($X117="Bloqueado","Bloqueado",IF($Y117="Publicar","Liberado para feed",IF($Y117="Manter rascunho","Mantido em rascunho","Aguardando decisão")))))</f>
        <v/>
      </c>
      <c r="AA117" s="27">
        <f>IF(OR($A117="",$B117=""),"",$A117&amp;"|"&amp;$B117)</f>
        <v/>
      </c>
      <c r="AB117" s="28">
        <f>IF($B117="","",IFERROR(INDEX('Regras por canal'!$B$5:$B$9,MATCH($B117,'Regras por canal'!$A$5:$A$9,0)),""))</f>
        <v/>
      </c>
      <c r="AC117" s="28">
        <f>IF($B117="","",IFERROR(INDEX('Regras por canal'!$C$5:$C$9,MATCH($B117,'Regras por canal'!$A$5:$A$9,0)),""))</f>
        <v/>
      </c>
      <c r="AD117" s="28">
        <f>IF($B117="","",IFERROR(INDEX('Regras por canal'!$D$5:$D$9,MATCH($B117,'Regras por canal'!$A$5:$A$9,0)),""))</f>
        <v/>
      </c>
      <c r="AE117" s="28">
        <f>IF($B117="","",IFERROR(INDEX('Regras por canal'!$E$5:$E$9,MATCH($B117,'Regras por canal'!$A$5:$A$9,0)),""))</f>
        <v/>
      </c>
      <c r="AF117" s="28">
        <f>IF($B117="","",IFERROR(INDEX('Regras por canal'!$F$5:$F$9,MATCH($B117,'Regras por canal'!$A$5:$A$9,0)),""))</f>
        <v/>
      </c>
      <c r="AG117" s="28">
        <f>IF($B117="","",IFERROR(INDEX('Regras por canal'!$G$5:$G$9,MATCH($B117,'Regras por canal'!$A$5:$A$9,0)),""))</f>
        <v/>
      </c>
      <c r="AH117" s="28">
        <f>IF($B117="","",IFERROR(INDEX('Regras por canal'!$H$5:$H$9,MATCH($B117,'Regras por canal'!$A$5:$A$9,0)),""))</f>
        <v/>
      </c>
      <c r="AI117" s="28">
        <f>IF($B117="","",IFERROR(INDEX('Regras por canal'!$I$5:$I$9,MATCH($B117,'Regras por canal'!$A$5:$A$9,0)),""))</f>
        <v/>
      </c>
      <c r="AJ117" s="28">
        <f>IF($B117="","",IFERROR(INDEX('Regras por canal'!$J$5:$J$9,MATCH($B117,'Regras por canal'!$A$5:$A$9,0)),""))</f>
        <v/>
      </c>
      <c r="AK117" s="28">
        <f>IF($B117="","",IFERROR(INDEX('Regras por canal'!$K$5:$K$9,MATCH($B117,'Regras por canal'!$A$5:$A$9,0)),""))</f>
        <v/>
      </c>
      <c r="AL117" s="28">
        <f>IF($B117="","",IFERROR(INDEX('Regras por canal'!$L$5:$L$9,MATCH($B117,'Regras por canal'!$A$5:$A$9,0)),""))</f>
        <v/>
      </c>
      <c r="AM117" s="28">
        <f>IF($B117="","",IFERROR(INDEX('Regras por canal'!$M$5:$M$9,MATCH($B117,'Regras por canal'!$A$5:$A$9,0)),""))</f>
        <v/>
      </c>
      <c r="AN117" s="28">
        <f>IF($B117="","",IFERROR(INDEX('Regras por canal'!$N$5:$N$9,MATCH($B117,'Regras por canal'!$A$5:$A$9,0)),""))</f>
        <v/>
      </c>
      <c r="AO117" s="28">
        <f>IF($A117="","",IFERROR(INDEX('Catálogo fonte'!$Q$5:$Q$104,MATCH($A117,'Catálogo fonte'!$A$5:$A$104,0)),""))</f>
        <v/>
      </c>
      <c r="AP117" s="28">
        <f>IF($B117="","",IFERROR(INDEX('Regras por canal'!$Q$5:$Q$9,MATCH($B117,'Regras por canal'!$A$5:$A$9,0)),""))</f>
        <v/>
      </c>
    </row>
    <row r="118" ht="24" customHeight="1">
      <c r="A118" s="28">
        <f>IF(OR(INDEX('Catálogo fonte'!$A$5:$A$104,INT((ROW()-5)/5)+1)="",INDEX('Regras por canal'!$A$5:$A$9,MOD(ROW()-5,5)+1)=""),"",INDEX('Catálogo fonte'!$A$5:$A$104,INT((ROW()-5)/5)+1))</f>
        <v/>
      </c>
      <c r="B118" s="27">
        <f>IF($A118="","",INDEX('Regras por canal'!$A$5:$A$9,MOD(ROW()-5,5)+1))</f>
        <v/>
      </c>
      <c r="C118" s="21" t="n"/>
      <c r="D118" s="32" t="n"/>
      <c r="E118" s="32" t="n"/>
      <c r="F118" s="53" t="n"/>
      <c r="G118" s="27">
        <f>IF(OR($A118="",$B118=""),"",IF($D118&lt;&gt;"",$D118,IFERROR(INDEX('Catálogo fonte'!$B$5:$B$104,MATCH($A118,'Catálogo fonte'!$A$5:$A$104,0)),"")))</f>
        <v/>
      </c>
      <c r="H118" s="27">
        <f>IF(OR($A118="",$B118=""),"",IF($E118&lt;&gt;"",$E118,IFERROR(INDEX('Catálogo fonte'!$C$5:$C$104,MATCH($A118,'Catálogo fonte'!$A$5:$A$104,0)),"")))</f>
        <v/>
      </c>
      <c r="I118" s="27">
        <f>IF(OR($A118="",$B118=""),"",IFERROR(INDEX('Catálogo fonte'!$E$5:$E$104,MATCH($A118,'Catálogo fonte'!$A$5:$A$104,0)),""))</f>
        <v/>
      </c>
      <c r="J118" s="28">
        <f>IF(OR($A118="",$B118=""),"",IFERROR(INDEX('Catálogo fonte'!$D$5:$D$104,MATCH($A118,'Catálogo fonte'!$A$5:$A$104,0)),""))</f>
        <v/>
      </c>
      <c r="K118" s="54">
        <f>IF(OR($A118="",$B118=""),"",IF($F118&lt;&gt;"",$F118,IFERROR(INDEX('Catálogo fonte'!$F$5:$F$104,MATCH($A118,'Catálogo fonte'!$A$5:$A$104,0)),"")))</f>
        <v/>
      </c>
      <c r="L118" s="35">
        <f>IF(OR($A118="",$B118=""),"",IFERROR(INDEX('Catálogo fonte'!$G$5:$G$104,MATCH($A118,'Catálogo fonte'!$A$5:$A$104,0)),""))</f>
        <v/>
      </c>
      <c r="M118" s="28">
        <f>IF(OR($A118="",$B118=""),"",IFERROR(INDEX('Catálogo fonte'!$H$5:$H$104,MATCH($A118,'Catálogo fonte'!$A$5:$A$104,0)),""))</f>
        <v/>
      </c>
      <c r="N118" s="28">
        <f>IF(OR($A118="",$B118=""),"",IFERROR(INDEX('Catálogo fonte'!$I$5:$I$104,MATCH($A118,'Catálogo fonte'!$A$5:$A$104,0)),""))</f>
        <v/>
      </c>
      <c r="O118" s="55">
        <f>IF(OR($A118="",$B118=""),"",IFERROR(INDEX('Catálogo fonte'!$J$5:$J$104,MATCH($A118,'Catálogo fonte'!$A$5:$A$104,0)),""))</f>
        <v/>
      </c>
      <c r="P118" s="56">
        <f>IF(OR($A118="",$B118=""),"",IFERROR(INDEX('Catálogo fonte'!$K$5:$K$104,MATCH($A118,'Catálogo fonte'!$A$5:$A$104,0)),""))</f>
        <v/>
      </c>
      <c r="Q118" s="56">
        <f>IF(OR($A118="",$B118=""),"",IFERROR(INDEX('Catálogo fonte'!$L$5:$L$104,MATCH($A118,'Catálogo fonte'!$A$5:$A$104,0)),""))</f>
        <v/>
      </c>
      <c r="R118" s="56">
        <f>IF(OR($A118="",$B118=""),"",IFERROR(INDEX('Catálogo fonte'!$M$5:$M$104,MATCH($A118,'Catálogo fonte'!$A$5:$A$104,0)),""))</f>
        <v/>
      </c>
      <c r="S118" s="28">
        <f>IF(OR($A118="",$B118=""),"",IFERROR(INDEX('Catálogo fonte'!$N$5:$N$104,MATCH($A118,'Catálogo fonte'!$A$5:$A$104,0)),""))</f>
        <v/>
      </c>
      <c r="T118" s="28">
        <f>IF(OR($A118="",$B118=""),"",IFERROR(INDEX('Catálogo fonte'!$O$5:$O$104,MATCH($A118,'Catálogo fonte'!$A$5:$A$104,0)),""))</f>
        <v/>
      </c>
      <c r="U118" s="28">
        <f>IF(OR($A118="",$B118=""),"",IFERROR(INDEX('Catálogo fonte'!$P$5:$P$104,MATCH($A118,'Catálogo fonte'!$A$5:$A$104,0)),""))</f>
        <v/>
      </c>
      <c r="V118" s="28">
        <f>IF(OR($A118="",$B118=""),"",--($S118&lt;&gt;"")+--($T118&lt;&gt;"")+--($U118&lt;&gt;""))</f>
        <v/>
      </c>
      <c r="W118" s="27">
        <f>IF(OR($A118="",$B118="",$C118&lt;&gt;"Sim"),"",_xlfn.TEXTJOIN(" | ",TRUE,IF($AP118&lt;&gt;"Regra válida","Regra do canal inválida",""),IF(COUNTIF('Catálogo fonte'!$A$5:$A$104,$A118)&gt;1,"SKU duplicado",""),IF($AO118&lt;&gt;"Sim","Produto inativo",""),IF($AB118&lt;&gt;"Sim","Canal inativo",""),IF($G118="","Título ausente",""),IF(AND($G118&lt;&gt;"",$AL118&lt;&gt;"",LEN($G118)&gt;$AL118),"Título excede o limite",""),IF(AND($AC118="Sim",$H118=""),"Categoria ausente",""),IF(AND($AK118&gt;0,LEN($I118)&lt;$AK118),"Descrição abaixo do mínimo",""),IF(AND($AE118="Sim",$J118=""),"Marca ausente",""),IF(OR($K118="",NOT(ISNUMBER($K118)),$K118&lt;=0),"Preço inválido",""),IF(AND(ISNUMBER($K118),$AM118&lt;&gt;"",$K118&lt;$AM118),"Preço abaixo do mínimo",""),IF(AND(ISNUMBER($K118),$AN118&lt;&gt;"",$K118&gt;$AN118),"Preço acima do máximo",""),IF(AND($AD118="Sim",$L118=""),"GTIN ausente",""),IF(AND($L118&lt;&gt;"",NOT(IFERROR(AND(LEN($L118)=13,ISNUMBER(VALUE($L118))),FALSE))),"GTIN inválido",""),IF(AND($AF118="Sim",$M118=""),"Cor ausente",""),IF(AND($AG118="Sim",$N118=""),"Tamanho/modelo ausente",""),IF(AND($AH118="Sim",OR(NOT(ISNUMBER($O118)),$O118&lt;=0)),"Peso ausente ou inválido",""),IF(AND($AI118="Sim",OR(NOT(ISNUMBER($P118)),$P118&lt;=0,NOT(ISNUMBER($Q118)),$Q118&lt;=0,NOT(ISNUMBER($R118)),$R118&lt;=0)),"Dimensões ausentes ou inválidas",""),IF($V118&lt;$AJ118,"Mídias abaixo do mínimo","")))</f>
        <v/>
      </c>
      <c r="X118" s="28">
        <f>IF(OR($A118="",$B118=""),"",IF($C118&lt;&gt;"Sim","Não selecionado",IF($W118="","Pronto para publicar","Bloqueado")))</f>
        <v/>
      </c>
      <c r="Y118" s="21" t="n"/>
      <c r="Z118" s="27">
        <f>IF(OR($A118="",$B118=""),"",IF($C118&lt;&gt;"Sim","Fora do feed",IF($X118="Bloqueado","Bloqueado",IF($Y118="Publicar","Liberado para feed",IF($Y118="Manter rascunho","Mantido em rascunho","Aguardando decisão")))))</f>
        <v/>
      </c>
      <c r="AA118" s="27">
        <f>IF(OR($A118="",$B118=""),"",$A118&amp;"|"&amp;$B118)</f>
        <v/>
      </c>
      <c r="AB118" s="28">
        <f>IF($B118="","",IFERROR(INDEX('Regras por canal'!$B$5:$B$9,MATCH($B118,'Regras por canal'!$A$5:$A$9,0)),""))</f>
        <v/>
      </c>
      <c r="AC118" s="28">
        <f>IF($B118="","",IFERROR(INDEX('Regras por canal'!$C$5:$C$9,MATCH($B118,'Regras por canal'!$A$5:$A$9,0)),""))</f>
        <v/>
      </c>
      <c r="AD118" s="28">
        <f>IF($B118="","",IFERROR(INDEX('Regras por canal'!$D$5:$D$9,MATCH($B118,'Regras por canal'!$A$5:$A$9,0)),""))</f>
        <v/>
      </c>
      <c r="AE118" s="28">
        <f>IF($B118="","",IFERROR(INDEX('Regras por canal'!$E$5:$E$9,MATCH($B118,'Regras por canal'!$A$5:$A$9,0)),""))</f>
        <v/>
      </c>
      <c r="AF118" s="28">
        <f>IF($B118="","",IFERROR(INDEX('Regras por canal'!$F$5:$F$9,MATCH($B118,'Regras por canal'!$A$5:$A$9,0)),""))</f>
        <v/>
      </c>
      <c r="AG118" s="28">
        <f>IF($B118="","",IFERROR(INDEX('Regras por canal'!$G$5:$G$9,MATCH($B118,'Regras por canal'!$A$5:$A$9,0)),""))</f>
        <v/>
      </c>
      <c r="AH118" s="28">
        <f>IF($B118="","",IFERROR(INDEX('Regras por canal'!$H$5:$H$9,MATCH($B118,'Regras por canal'!$A$5:$A$9,0)),""))</f>
        <v/>
      </c>
      <c r="AI118" s="28">
        <f>IF($B118="","",IFERROR(INDEX('Regras por canal'!$I$5:$I$9,MATCH($B118,'Regras por canal'!$A$5:$A$9,0)),""))</f>
        <v/>
      </c>
      <c r="AJ118" s="28">
        <f>IF($B118="","",IFERROR(INDEX('Regras por canal'!$J$5:$J$9,MATCH($B118,'Regras por canal'!$A$5:$A$9,0)),""))</f>
        <v/>
      </c>
      <c r="AK118" s="28">
        <f>IF($B118="","",IFERROR(INDEX('Regras por canal'!$K$5:$K$9,MATCH($B118,'Regras por canal'!$A$5:$A$9,0)),""))</f>
        <v/>
      </c>
      <c r="AL118" s="28">
        <f>IF($B118="","",IFERROR(INDEX('Regras por canal'!$L$5:$L$9,MATCH($B118,'Regras por canal'!$A$5:$A$9,0)),""))</f>
        <v/>
      </c>
      <c r="AM118" s="28">
        <f>IF($B118="","",IFERROR(INDEX('Regras por canal'!$M$5:$M$9,MATCH($B118,'Regras por canal'!$A$5:$A$9,0)),""))</f>
        <v/>
      </c>
      <c r="AN118" s="28">
        <f>IF($B118="","",IFERROR(INDEX('Regras por canal'!$N$5:$N$9,MATCH($B118,'Regras por canal'!$A$5:$A$9,0)),""))</f>
        <v/>
      </c>
      <c r="AO118" s="28">
        <f>IF($A118="","",IFERROR(INDEX('Catálogo fonte'!$Q$5:$Q$104,MATCH($A118,'Catálogo fonte'!$A$5:$A$104,0)),""))</f>
        <v/>
      </c>
      <c r="AP118" s="28">
        <f>IF($B118="","",IFERROR(INDEX('Regras por canal'!$Q$5:$Q$9,MATCH($B118,'Regras por canal'!$A$5:$A$9,0)),""))</f>
        <v/>
      </c>
    </row>
    <row r="119" ht="24" customHeight="1">
      <c r="A119" s="28">
        <f>IF(OR(INDEX('Catálogo fonte'!$A$5:$A$104,INT((ROW()-5)/5)+1)="",INDEX('Regras por canal'!$A$5:$A$9,MOD(ROW()-5,5)+1)=""),"",INDEX('Catálogo fonte'!$A$5:$A$104,INT((ROW()-5)/5)+1))</f>
        <v/>
      </c>
      <c r="B119" s="27">
        <f>IF($A119="","",INDEX('Regras por canal'!$A$5:$A$9,MOD(ROW()-5,5)+1))</f>
        <v/>
      </c>
      <c r="C119" s="21" t="n"/>
      <c r="D119" s="32" t="n"/>
      <c r="E119" s="32" t="n"/>
      <c r="F119" s="53" t="n"/>
      <c r="G119" s="27">
        <f>IF(OR($A119="",$B119=""),"",IF($D119&lt;&gt;"",$D119,IFERROR(INDEX('Catálogo fonte'!$B$5:$B$104,MATCH($A119,'Catálogo fonte'!$A$5:$A$104,0)),"")))</f>
        <v/>
      </c>
      <c r="H119" s="27">
        <f>IF(OR($A119="",$B119=""),"",IF($E119&lt;&gt;"",$E119,IFERROR(INDEX('Catálogo fonte'!$C$5:$C$104,MATCH($A119,'Catálogo fonte'!$A$5:$A$104,0)),"")))</f>
        <v/>
      </c>
      <c r="I119" s="27">
        <f>IF(OR($A119="",$B119=""),"",IFERROR(INDEX('Catálogo fonte'!$E$5:$E$104,MATCH($A119,'Catálogo fonte'!$A$5:$A$104,0)),""))</f>
        <v/>
      </c>
      <c r="J119" s="28">
        <f>IF(OR($A119="",$B119=""),"",IFERROR(INDEX('Catálogo fonte'!$D$5:$D$104,MATCH($A119,'Catálogo fonte'!$A$5:$A$104,0)),""))</f>
        <v/>
      </c>
      <c r="K119" s="54">
        <f>IF(OR($A119="",$B119=""),"",IF($F119&lt;&gt;"",$F119,IFERROR(INDEX('Catálogo fonte'!$F$5:$F$104,MATCH($A119,'Catálogo fonte'!$A$5:$A$104,0)),"")))</f>
        <v/>
      </c>
      <c r="L119" s="35">
        <f>IF(OR($A119="",$B119=""),"",IFERROR(INDEX('Catálogo fonte'!$G$5:$G$104,MATCH($A119,'Catálogo fonte'!$A$5:$A$104,0)),""))</f>
        <v/>
      </c>
      <c r="M119" s="28">
        <f>IF(OR($A119="",$B119=""),"",IFERROR(INDEX('Catálogo fonte'!$H$5:$H$104,MATCH($A119,'Catálogo fonte'!$A$5:$A$104,0)),""))</f>
        <v/>
      </c>
      <c r="N119" s="28">
        <f>IF(OR($A119="",$B119=""),"",IFERROR(INDEX('Catálogo fonte'!$I$5:$I$104,MATCH($A119,'Catálogo fonte'!$A$5:$A$104,0)),""))</f>
        <v/>
      </c>
      <c r="O119" s="55">
        <f>IF(OR($A119="",$B119=""),"",IFERROR(INDEX('Catálogo fonte'!$J$5:$J$104,MATCH($A119,'Catálogo fonte'!$A$5:$A$104,0)),""))</f>
        <v/>
      </c>
      <c r="P119" s="56">
        <f>IF(OR($A119="",$B119=""),"",IFERROR(INDEX('Catálogo fonte'!$K$5:$K$104,MATCH($A119,'Catálogo fonte'!$A$5:$A$104,0)),""))</f>
        <v/>
      </c>
      <c r="Q119" s="56">
        <f>IF(OR($A119="",$B119=""),"",IFERROR(INDEX('Catálogo fonte'!$L$5:$L$104,MATCH($A119,'Catálogo fonte'!$A$5:$A$104,0)),""))</f>
        <v/>
      </c>
      <c r="R119" s="56">
        <f>IF(OR($A119="",$B119=""),"",IFERROR(INDEX('Catálogo fonte'!$M$5:$M$104,MATCH($A119,'Catálogo fonte'!$A$5:$A$104,0)),""))</f>
        <v/>
      </c>
      <c r="S119" s="28">
        <f>IF(OR($A119="",$B119=""),"",IFERROR(INDEX('Catálogo fonte'!$N$5:$N$104,MATCH($A119,'Catálogo fonte'!$A$5:$A$104,0)),""))</f>
        <v/>
      </c>
      <c r="T119" s="28">
        <f>IF(OR($A119="",$B119=""),"",IFERROR(INDEX('Catálogo fonte'!$O$5:$O$104,MATCH($A119,'Catálogo fonte'!$A$5:$A$104,0)),""))</f>
        <v/>
      </c>
      <c r="U119" s="28">
        <f>IF(OR($A119="",$B119=""),"",IFERROR(INDEX('Catálogo fonte'!$P$5:$P$104,MATCH($A119,'Catálogo fonte'!$A$5:$A$104,0)),""))</f>
        <v/>
      </c>
      <c r="V119" s="28">
        <f>IF(OR($A119="",$B119=""),"",--($S119&lt;&gt;"")+--($T119&lt;&gt;"")+--($U119&lt;&gt;""))</f>
        <v/>
      </c>
      <c r="W119" s="27">
        <f>IF(OR($A119="",$B119="",$C119&lt;&gt;"Sim"),"",_xlfn.TEXTJOIN(" | ",TRUE,IF($AP119&lt;&gt;"Regra válida","Regra do canal inválida",""),IF(COUNTIF('Catálogo fonte'!$A$5:$A$104,$A119)&gt;1,"SKU duplicado",""),IF($AO119&lt;&gt;"Sim","Produto inativo",""),IF($AB119&lt;&gt;"Sim","Canal inativo",""),IF($G119="","Título ausente",""),IF(AND($G119&lt;&gt;"",$AL119&lt;&gt;"",LEN($G119)&gt;$AL119),"Título excede o limite",""),IF(AND($AC119="Sim",$H119=""),"Categoria ausente",""),IF(AND($AK119&gt;0,LEN($I119)&lt;$AK119),"Descrição abaixo do mínimo",""),IF(AND($AE119="Sim",$J119=""),"Marca ausente",""),IF(OR($K119="",NOT(ISNUMBER($K119)),$K119&lt;=0),"Preço inválido",""),IF(AND(ISNUMBER($K119),$AM119&lt;&gt;"",$K119&lt;$AM119),"Preço abaixo do mínimo",""),IF(AND(ISNUMBER($K119),$AN119&lt;&gt;"",$K119&gt;$AN119),"Preço acima do máximo",""),IF(AND($AD119="Sim",$L119=""),"GTIN ausente",""),IF(AND($L119&lt;&gt;"",NOT(IFERROR(AND(LEN($L119)=13,ISNUMBER(VALUE($L119))),FALSE))),"GTIN inválido",""),IF(AND($AF119="Sim",$M119=""),"Cor ausente",""),IF(AND($AG119="Sim",$N119=""),"Tamanho/modelo ausente",""),IF(AND($AH119="Sim",OR(NOT(ISNUMBER($O119)),$O119&lt;=0)),"Peso ausente ou inválido",""),IF(AND($AI119="Sim",OR(NOT(ISNUMBER($P119)),$P119&lt;=0,NOT(ISNUMBER($Q119)),$Q119&lt;=0,NOT(ISNUMBER($R119)),$R119&lt;=0)),"Dimensões ausentes ou inválidas",""),IF($V119&lt;$AJ119,"Mídias abaixo do mínimo","")))</f>
        <v/>
      </c>
      <c r="X119" s="28">
        <f>IF(OR($A119="",$B119=""),"",IF($C119&lt;&gt;"Sim","Não selecionado",IF($W119="","Pronto para publicar","Bloqueado")))</f>
        <v/>
      </c>
      <c r="Y119" s="21" t="n"/>
      <c r="Z119" s="27">
        <f>IF(OR($A119="",$B119=""),"",IF($C119&lt;&gt;"Sim","Fora do feed",IF($X119="Bloqueado","Bloqueado",IF($Y119="Publicar","Liberado para feed",IF($Y119="Manter rascunho","Mantido em rascunho","Aguardando decisão")))))</f>
        <v/>
      </c>
      <c r="AA119" s="27">
        <f>IF(OR($A119="",$B119=""),"",$A119&amp;"|"&amp;$B119)</f>
        <v/>
      </c>
      <c r="AB119" s="28">
        <f>IF($B119="","",IFERROR(INDEX('Regras por canal'!$B$5:$B$9,MATCH($B119,'Regras por canal'!$A$5:$A$9,0)),""))</f>
        <v/>
      </c>
      <c r="AC119" s="28">
        <f>IF($B119="","",IFERROR(INDEX('Regras por canal'!$C$5:$C$9,MATCH($B119,'Regras por canal'!$A$5:$A$9,0)),""))</f>
        <v/>
      </c>
      <c r="AD119" s="28">
        <f>IF($B119="","",IFERROR(INDEX('Regras por canal'!$D$5:$D$9,MATCH($B119,'Regras por canal'!$A$5:$A$9,0)),""))</f>
        <v/>
      </c>
      <c r="AE119" s="28">
        <f>IF($B119="","",IFERROR(INDEX('Regras por canal'!$E$5:$E$9,MATCH($B119,'Regras por canal'!$A$5:$A$9,0)),""))</f>
        <v/>
      </c>
      <c r="AF119" s="28">
        <f>IF($B119="","",IFERROR(INDEX('Regras por canal'!$F$5:$F$9,MATCH($B119,'Regras por canal'!$A$5:$A$9,0)),""))</f>
        <v/>
      </c>
      <c r="AG119" s="28">
        <f>IF($B119="","",IFERROR(INDEX('Regras por canal'!$G$5:$G$9,MATCH($B119,'Regras por canal'!$A$5:$A$9,0)),""))</f>
        <v/>
      </c>
      <c r="AH119" s="28">
        <f>IF($B119="","",IFERROR(INDEX('Regras por canal'!$H$5:$H$9,MATCH($B119,'Regras por canal'!$A$5:$A$9,0)),""))</f>
        <v/>
      </c>
      <c r="AI119" s="28">
        <f>IF($B119="","",IFERROR(INDEX('Regras por canal'!$I$5:$I$9,MATCH($B119,'Regras por canal'!$A$5:$A$9,0)),""))</f>
        <v/>
      </c>
      <c r="AJ119" s="28">
        <f>IF($B119="","",IFERROR(INDEX('Regras por canal'!$J$5:$J$9,MATCH($B119,'Regras por canal'!$A$5:$A$9,0)),""))</f>
        <v/>
      </c>
      <c r="AK119" s="28">
        <f>IF($B119="","",IFERROR(INDEX('Regras por canal'!$K$5:$K$9,MATCH($B119,'Regras por canal'!$A$5:$A$9,0)),""))</f>
        <v/>
      </c>
      <c r="AL119" s="28">
        <f>IF($B119="","",IFERROR(INDEX('Regras por canal'!$L$5:$L$9,MATCH($B119,'Regras por canal'!$A$5:$A$9,0)),""))</f>
        <v/>
      </c>
      <c r="AM119" s="28">
        <f>IF($B119="","",IFERROR(INDEX('Regras por canal'!$M$5:$M$9,MATCH($B119,'Regras por canal'!$A$5:$A$9,0)),""))</f>
        <v/>
      </c>
      <c r="AN119" s="28">
        <f>IF($B119="","",IFERROR(INDEX('Regras por canal'!$N$5:$N$9,MATCH($B119,'Regras por canal'!$A$5:$A$9,0)),""))</f>
        <v/>
      </c>
      <c r="AO119" s="28">
        <f>IF($A119="","",IFERROR(INDEX('Catálogo fonte'!$Q$5:$Q$104,MATCH($A119,'Catálogo fonte'!$A$5:$A$104,0)),""))</f>
        <v/>
      </c>
      <c r="AP119" s="28">
        <f>IF($B119="","",IFERROR(INDEX('Regras por canal'!$Q$5:$Q$9,MATCH($B119,'Regras por canal'!$A$5:$A$9,0)),""))</f>
        <v/>
      </c>
    </row>
    <row r="120" ht="24" customHeight="1">
      <c r="A120" s="28">
        <f>IF(OR(INDEX('Catálogo fonte'!$A$5:$A$104,INT((ROW()-5)/5)+1)="",INDEX('Regras por canal'!$A$5:$A$9,MOD(ROW()-5,5)+1)=""),"",INDEX('Catálogo fonte'!$A$5:$A$104,INT((ROW()-5)/5)+1))</f>
        <v/>
      </c>
      <c r="B120" s="27">
        <f>IF($A120="","",INDEX('Regras por canal'!$A$5:$A$9,MOD(ROW()-5,5)+1))</f>
        <v/>
      </c>
      <c r="C120" s="21" t="n"/>
      <c r="D120" s="32" t="n"/>
      <c r="E120" s="32" t="n"/>
      <c r="F120" s="53" t="n"/>
      <c r="G120" s="27">
        <f>IF(OR($A120="",$B120=""),"",IF($D120&lt;&gt;"",$D120,IFERROR(INDEX('Catálogo fonte'!$B$5:$B$104,MATCH($A120,'Catálogo fonte'!$A$5:$A$104,0)),"")))</f>
        <v/>
      </c>
      <c r="H120" s="27">
        <f>IF(OR($A120="",$B120=""),"",IF($E120&lt;&gt;"",$E120,IFERROR(INDEX('Catálogo fonte'!$C$5:$C$104,MATCH($A120,'Catálogo fonte'!$A$5:$A$104,0)),"")))</f>
        <v/>
      </c>
      <c r="I120" s="27">
        <f>IF(OR($A120="",$B120=""),"",IFERROR(INDEX('Catálogo fonte'!$E$5:$E$104,MATCH($A120,'Catálogo fonte'!$A$5:$A$104,0)),""))</f>
        <v/>
      </c>
      <c r="J120" s="28">
        <f>IF(OR($A120="",$B120=""),"",IFERROR(INDEX('Catálogo fonte'!$D$5:$D$104,MATCH($A120,'Catálogo fonte'!$A$5:$A$104,0)),""))</f>
        <v/>
      </c>
      <c r="K120" s="54">
        <f>IF(OR($A120="",$B120=""),"",IF($F120&lt;&gt;"",$F120,IFERROR(INDEX('Catálogo fonte'!$F$5:$F$104,MATCH($A120,'Catálogo fonte'!$A$5:$A$104,0)),"")))</f>
        <v/>
      </c>
      <c r="L120" s="35">
        <f>IF(OR($A120="",$B120=""),"",IFERROR(INDEX('Catálogo fonte'!$G$5:$G$104,MATCH($A120,'Catálogo fonte'!$A$5:$A$104,0)),""))</f>
        <v/>
      </c>
      <c r="M120" s="28">
        <f>IF(OR($A120="",$B120=""),"",IFERROR(INDEX('Catálogo fonte'!$H$5:$H$104,MATCH($A120,'Catálogo fonte'!$A$5:$A$104,0)),""))</f>
        <v/>
      </c>
      <c r="N120" s="28">
        <f>IF(OR($A120="",$B120=""),"",IFERROR(INDEX('Catálogo fonte'!$I$5:$I$104,MATCH($A120,'Catálogo fonte'!$A$5:$A$104,0)),""))</f>
        <v/>
      </c>
      <c r="O120" s="55">
        <f>IF(OR($A120="",$B120=""),"",IFERROR(INDEX('Catálogo fonte'!$J$5:$J$104,MATCH($A120,'Catálogo fonte'!$A$5:$A$104,0)),""))</f>
        <v/>
      </c>
      <c r="P120" s="56">
        <f>IF(OR($A120="",$B120=""),"",IFERROR(INDEX('Catálogo fonte'!$K$5:$K$104,MATCH($A120,'Catálogo fonte'!$A$5:$A$104,0)),""))</f>
        <v/>
      </c>
      <c r="Q120" s="56">
        <f>IF(OR($A120="",$B120=""),"",IFERROR(INDEX('Catálogo fonte'!$L$5:$L$104,MATCH($A120,'Catálogo fonte'!$A$5:$A$104,0)),""))</f>
        <v/>
      </c>
      <c r="R120" s="56">
        <f>IF(OR($A120="",$B120=""),"",IFERROR(INDEX('Catálogo fonte'!$M$5:$M$104,MATCH($A120,'Catálogo fonte'!$A$5:$A$104,0)),""))</f>
        <v/>
      </c>
      <c r="S120" s="28">
        <f>IF(OR($A120="",$B120=""),"",IFERROR(INDEX('Catálogo fonte'!$N$5:$N$104,MATCH($A120,'Catálogo fonte'!$A$5:$A$104,0)),""))</f>
        <v/>
      </c>
      <c r="T120" s="28">
        <f>IF(OR($A120="",$B120=""),"",IFERROR(INDEX('Catálogo fonte'!$O$5:$O$104,MATCH($A120,'Catálogo fonte'!$A$5:$A$104,0)),""))</f>
        <v/>
      </c>
      <c r="U120" s="28">
        <f>IF(OR($A120="",$B120=""),"",IFERROR(INDEX('Catálogo fonte'!$P$5:$P$104,MATCH($A120,'Catálogo fonte'!$A$5:$A$104,0)),""))</f>
        <v/>
      </c>
      <c r="V120" s="28">
        <f>IF(OR($A120="",$B120=""),"",--($S120&lt;&gt;"")+--($T120&lt;&gt;"")+--($U120&lt;&gt;""))</f>
        <v/>
      </c>
      <c r="W120" s="27">
        <f>IF(OR($A120="",$B120="",$C120&lt;&gt;"Sim"),"",_xlfn.TEXTJOIN(" | ",TRUE,IF($AP120&lt;&gt;"Regra válida","Regra do canal inválida",""),IF(COUNTIF('Catálogo fonte'!$A$5:$A$104,$A120)&gt;1,"SKU duplicado",""),IF($AO120&lt;&gt;"Sim","Produto inativo",""),IF($AB120&lt;&gt;"Sim","Canal inativo",""),IF($G120="","Título ausente",""),IF(AND($G120&lt;&gt;"",$AL120&lt;&gt;"",LEN($G120)&gt;$AL120),"Título excede o limite",""),IF(AND($AC120="Sim",$H120=""),"Categoria ausente",""),IF(AND($AK120&gt;0,LEN($I120)&lt;$AK120),"Descrição abaixo do mínimo",""),IF(AND($AE120="Sim",$J120=""),"Marca ausente",""),IF(OR($K120="",NOT(ISNUMBER($K120)),$K120&lt;=0),"Preço inválido",""),IF(AND(ISNUMBER($K120),$AM120&lt;&gt;"",$K120&lt;$AM120),"Preço abaixo do mínimo",""),IF(AND(ISNUMBER($K120),$AN120&lt;&gt;"",$K120&gt;$AN120),"Preço acima do máximo",""),IF(AND($AD120="Sim",$L120=""),"GTIN ausente",""),IF(AND($L120&lt;&gt;"",NOT(IFERROR(AND(LEN($L120)=13,ISNUMBER(VALUE($L120))),FALSE))),"GTIN inválido",""),IF(AND($AF120="Sim",$M120=""),"Cor ausente",""),IF(AND($AG120="Sim",$N120=""),"Tamanho/modelo ausente",""),IF(AND($AH120="Sim",OR(NOT(ISNUMBER($O120)),$O120&lt;=0)),"Peso ausente ou inválido",""),IF(AND($AI120="Sim",OR(NOT(ISNUMBER($P120)),$P120&lt;=0,NOT(ISNUMBER($Q120)),$Q120&lt;=0,NOT(ISNUMBER($R120)),$R120&lt;=0)),"Dimensões ausentes ou inválidas",""),IF($V120&lt;$AJ120,"Mídias abaixo do mínimo","")))</f>
        <v/>
      </c>
      <c r="X120" s="28">
        <f>IF(OR($A120="",$B120=""),"",IF($C120&lt;&gt;"Sim","Não selecionado",IF($W120="","Pronto para publicar","Bloqueado")))</f>
        <v/>
      </c>
      <c r="Y120" s="21" t="n"/>
      <c r="Z120" s="27">
        <f>IF(OR($A120="",$B120=""),"",IF($C120&lt;&gt;"Sim","Fora do feed",IF($X120="Bloqueado","Bloqueado",IF($Y120="Publicar","Liberado para feed",IF($Y120="Manter rascunho","Mantido em rascunho","Aguardando decisão")))))</f>
        <v/>
      </c>
      <c r="AA120" s="27">
        <f>IF(OR($A120="",$B120=""),"",$A120&amp;"|"&amp;$B120)</f>
        <v/>
      </c>
      <c r="AB120" s="28">
        <f>IF($B120="","",IFERROR(INDEX('Regras por canal'!$B$5:$B$9,MATCH($B120,'Regras por canal'!$A$5:$A$9,0)),""))</f>
        <v/>
      </c>
      <c r="AC120" s="28">
        <f>IF($B120="","",IFERROR(INDEX('Regras por canal'!$C$5:$C$9,MATCH($B120,'Regras por canal'!$A$5:$A$9,0)),""))</f>
        <v/>
      </c>
      <c r="AD120" s="28">
        <f>IF($B120="","",IFERROR(INDEX('Regras por canal'!$D$5:$D$9,MATCH($B120,'Regras por canal'!$A$5:$A$9,0)),""))</f>
        <v/>
      </c>
      <c r="AE120" s="28">
        <f>IF($B120="","",IFERROR(INDEX('Regras por canal'!$E$5:$E$9,MATCH($B120,'Regras por canal'!$A$5:$A$9,0)),""))</f>
        <v/>
      </c>
      <c r="AF120" s="28">
        <f>IF($B120="","",IFERROR(INDEX('Regras por canal'!$F$5:$F$9,MATCH($B120,'Regras por canal'!$A$5:$A$9,0)),""))</f>
        <v/>
      </c>
      <c r="AG120" s="28">
        <f>IF($B120="","",IFERROR(INDEX('Regras por canal'!$G$5:$G$9,MATCH($B120,'Regras por canal'!$A$5:$A$9,0)),""))</f>
        <v/>
      </c>
      <c r="AH120" s="28">
        <f>IF($B120="","",IFERROR(INDEX('Regras por canal'!$H$5:$H$9,MATCH($B120,'Regras por canal'!$A$5:$A$9,0)),""))</f>
        <v/>
      </c>
      <c r="AI120" s="28">
        <f>IF($B120="","",IFERROR(INDEX('Regras por canal'!$I$5:$I$9,MATCH($B120,'Regras por canal'!$A$5:$A$9,0)),""))</f>
        <v/>
      </c>
      <c r="AJ120" s="28">
        <f>IF($B120="","",IFERROR(INDEX('Regras por canal'!$J$5:$J$9,MATCH($B120,'Regras por canal'!$A$5:$A$9,0)),""))</f>
        <v/>
      </c>
      <c r="AK120" s="28">
        <f>IF($B120="","",IFERROR(INDEX('Regras por canal'!$K$5:$K$9,MATCH($B120,'Regras por canal'!$A$5:$A$9,0)),""))</f>
        <v/>
      </c>
      <c r="AL120" s="28">
        <f>IF($B120="","",IFERROR(INDEX('Regras por canal'!$L$5:$L$9,MATCH($B120,'Regras por canal'!$A$5:$A$9,0)),""))</f>
        <v/>
      </c>
      <c r="AM120" s="28">
        <f>IF($B120="","",IFERROR(INDEX('Regras por canal'!$M$5:$M$9,MATCH($B120,'Regras por canal'!$A$5:$A$9,0)),""))</f>
        <v/>
      </c>
      <c r="AN120" s="28">
        <f>IF($B120="","",IFERROR(INDEX('Regras por canal'!$N$5:$N$9,MATCH($B120,'Regras por canal'!$A$5:$A$9,0)),""))</f>
        <v/>
      </c>
      <c r="AO120" s="28">
        <f>IF($A120="","",IFERROR(INDEX('Catálogo fonte'!$Q$5:$Q$104,MATCH($A120,'Catálogo fonte'!$A$5:$A$104,0)),""))</f>
        <v/>
      </c>
      <c r="AP120" s="28">
        <f>IF($B120="","",IFERROR(INDEX('Regras por canal'!$Q$5:$Q$9,MATCH($B120,'Regras por canal'!$A$5:$A$9,0)),""))</f>
        <v/>
      </c>
    </row>
    <row r="121" ht="24" customHeight="1">
      <c r="A121" s="28">
        <f>IF(OR(INDEX('Catálogo fonte'!$A$5:$A$104,INT((ROW()-5)/5)+1)="",INDEX('Regras por canal'!$A$5:$A$9,MOD(ROW()-5,5)+1)=""),"",INDEX('Catálogo fonte'!$A$5:$A$104,INT((ROW()-5)/5)+1))</f>
        <v/>
      </c>
      <c r="B121" s="27">
        <f>IF($A121="","",INDEX('Regras por canal'!$A$5:$A$9,MOD(ROW()-5,5)+1))</f>
        <v/>
      </c>
      <c r="C121" s="21" t="n"/>
      <c r="D121" s="32" t="n"/>
      <c r="E121" s="32" t="n"/>
      <c r="F121" s="53" t="n"/>
      <c r="G121" s="27">
        <f>IF(OR($A121="",$B121=""),"",IF($D121&lt;&gt;"",$D121,IFERROR(INDEX('Catálogo fonte'!$B$5:$B$104,MATCH($A121,'Catálogo fonte'!$A$5:$A$104,0)),"")))</f>
        <v/>
      </c>
      <c r="H121" s="27">
        <f>IF(OR($A121="",$B121=""),"",IF($E121&lt;&gt;"",$E121,IFERROR(INDEX('Catálogo fonte'!$C$5:$C$104,MATCH($A121,'Catálogo fonte'!$A$5:$A$104,0)),"")))</f>
        <v/>
      </c>
      <c r="I121" s="27">
        <f>IF(OR($A121="",$B121=""),"",IFERROR(INDEX('Catálogo fonte'!$E$5:$E$104,MATCH($A121,'Catálogo fonte'!$A$5:$A$104,0)),""))</f>
        <v/>
      </c>
      <c r="J121" s="28">
        <f>IF(OR($A121="",$B121=""),"",IFERROR(INDEX('Catálogo fonte'!$D$5:$D$104,MATCH($A121,'Catálogo fonte'!$A$5:$A$104,0)),""))</f>
        <v/>
      </c>
      <c r="K121" s="54">
        <f>IF(OR($A121="",$B121=""),"",IF($F121&lt;&gt;"",$F121,IFERROR(INDEX('Catálogo fonte'!$F$5:$F$104,MATCH($A121,'Catálogo fonte'!$A$5:$A$104,0)),"")))</f>
        <v/>
      </c>
      <c r="L121" s="35">
        <f>IF(OR($A121="",$B121=""),"",IFERROR(INDEX('Catálogo fonte'!$G$5:$G$104,MATCH($A121,'Catálogo fonte'!$A$5:$A$104,0)),""))</f>
        <v/>
      </c>
      <c r="M121" s="28">
        <f>IF(OR($A121="",$B121=""),"",IFERROR(INDEX('Catálogo fonte'!$H$5:$H$104,MATCH($A121,'Catálogo fonte'!$A$5:$A$104,0)),""))</f>
        <v/>
      </c>
      <c r="N121" s="28">
        <f>IF(OR($A121="",$B121=""),"",IFERROR(INDEX('Catálogo fonte'!$I$5:$I$104,MATCH($A121,'Catálogo fonte'!$A$5:$A$104,0)),""))</f>
        <v/>
      </c>
      <c r="O121" s="55">
        <f>IF(OR($A121="",$B121=""),"",IFERROR(INDEX('Catálogo fonte'!$J$5:$J$104,MATCH($A121,'Catálogo fonte'!$A$5:$A$104,0)),""))</f>
        <v/>
      </c>
      <c r="P121" s="56">
        <f>IF(OR($A121="",$B121=""),"",IFERROR(INDEX('Catálogo fonte'!$K$5:$K$104,MATCH($A121,'Catálogo fonte'!$A$5:$A$104,0)),""))</f>
        <v/>
      </c>
      <c r="Q121" s="56">
        <f>IF(OR($A121="",$B121=""),"",IFERROR(INDEX('Catálogo fonte'!$L$5:$L$104,MATCH($A121,'Catálogo fonte'!$A$5:$A$104,0)),""))</f>
        <v/>
      </c>
      <c r="R121" s="56">
        <f>IF(OR($A121="",$B121=""),"",IFERROR(INDEX('Catálogo fonte'!$M$5:$M$104,MATCH($A121,'Catálogo fonte'!$A$5:$A$104,0)),""))</f>
        <v/>
      </c>
      <c r="S121" s="28">
        <f>IF(OR($A121="",$B121=""),"",IFERROR(INDEX('Catálogo fonte'!$N$5:$N$104,MATCH($A121,'Catálogo fonte'!$A$5:$A$104,0)),""))</f>
        <v/>
      </c>
      <c r="T121" s="28">
        <f>IF(OR($A121="",$B121=""),"",IFERROR(INDEX('Catálogo fonte'!$O$5:$O$104,MATCH($A121,'Catálogo fonte'!$A$5:$A$104,0)),""))</f>
        <v/>
      </c>
      <c r="U121" s="28">
        <f>IF(OR($A121="",$B121=""),"",IFERROR(INDEX('Catálogo fonte'!$P$5:$P$104,MATCH($A121,'Catálogo fonte'!$A$5:$A$104,0)),""))</f>
        <v/>
      </c>
      <c r="V121" s="28">
        <f>IF(OR($A121="",$B121=""),"",--($S121&lt;&gt;"")+--($T121&lt;&gt;"")+--($U121&lt;&gt;""))</f>
        <v/>
      </c>
      <c r="W121" s="27">
        <f>IF(OR($A121="",$B121="",$C121&lt;&gt;"Sim"),"",_xlfn.TEXTJOIN(" | ",TRUE,IF($AP121&lt;&gt;"Regra válida","Regra do canal inválida",""),IF(COUNTIF('Catálogo fonte'!$A$5:$A$104,$A121)&gt;1,"SKU duplicado",""),IF($AO121&lt;&gt;"Sim","Produto inativo",""),IF($AB121&lt;&gt;"Sim","Canal inativo",""),IF($G121="","Título ausente",""),IF(AND($G121&lt;&gt;"",$AL121&lt;&gt;"",LEN($G121)&gt;$AL121),"Título excede o limite",""),IF(AND($AC121="Sim",$H121=""),"Categoria ausente",""),IF(AND($AK121&gt;0,LEN($I121)&lt;$AK121),"Descrição abaixo do mínimo",""),IF(AND($AE121="Sim",$J121=""),"Marca ausente",""),IF(OR($K121="",NOT(ISNUMBER($K121)),$K121&lt;=0),"Preço inválido",""),IF(AND(ISNUMBER($K121),$AM121&lt;&gt;"",$K121&lt;$AM121),"Preço abaixo do mínimo",""),IF(AND(ISNUMBER($K121),$AN121&lt;&gt;"",$K121&gt;$AN121),"Preço acima do máximo",""),IF(AND($AD121="Sim",$L121=""),"GTIN ausente",""),IF(AND($L121&lt;&gt;"",NOT(IFERROR(AND(LEN($L121)=13,ISNUMBER(VALUE($L121))),FALSE))),"GTIN inválido",""),IF(AND($AF121="Sim",$M121=""),"Cor ausente",""),IF(AND($AG121="Sim",$N121=""),"Tamanho/modelo ausente",""),IF(AND($AH121="Sim",OR(NOT(ISNUMBER($O121)),$O121&lt;=0)),"Peso ausente ou inválido",""),IF(AND($AI121="Sim",OR(NOT(ISNUMBER($P121)),$P121&lt;=0,NOT(ISNUMBER($Q121)),$Q121&lt;=0,NOT(ISNUMBER($R121)),$R121&lt;=0)),"Dimensões ausentes ou inválidas",""),IF($V121&lt;$AJ121,"Mídias abaixo do mínimo","")))</f>
        <v/>
      </c>
      <c r="X121" s="28">
        <f>IF(OR($A121="",$B121=""),"",IF($C121&lt;&gt;"Sim","Não selecionado",IF($W121="","Pronto para publicar","Bloqueado")))</f>
        <v/>
      </c>
      <c r="Y121" s="21" t="n"/>
      <c r="Z121" s="27">
        <f>IF(OR($A121="",$B121=""),"",IF($C121&lt;&gt;"Sim","Fora do feed",IF($X121="Bloqueado","Bloqueado",IF($Y121="Publicar","Liberado para feed",IF($Y121="Manter rascunho","Mantido em rascunho","Aguardando decisão")))))</f>
        <v/>
      </c>
      <c r="AA121" s="27">
        <f>IF(OR($A121="",$B121=""),"",$A121&amp;"|"&amp;$B121)</f>
        <v/>
      </c>
      <c r="AB121" s="28">
        <f>IF($B121="","",IFERROR(INDEX('Regras por canal'!$B$5:$B$9,MATCH($B121,'Regras por canal'!$A$5:$A$9,0)),""))</f>
        <v/>
      </c>
      <c r="AC121" s="28">
        <f>IF($B121="","",IFERROR(INDEX('Regras por canal'!$C$5:$C$9,MATCH($B121,'Regras por canal'!$A$5:$A$9,0)),""))</f>
        <v/>
      </c>
      <c r="AD121" s="28">
        <f>IF($B121="","",IFERROR(INDEX('Regras por canal'!$D$5:$D$9,MATCH($B121,'Regras por canal'!$A$5:$A$9,0)),""))</f>
        <v/>
      </c>
      <c r="AE121" s="28">
        <f>IF($B121="","",IFERROR(INDEX('Regras por canal'!$E$5:$E$9,MATCH($B121,'Regras por canal'!$A$5:$A$9,0)),""))</f>
        <v/>
      </c>
      <c r="AF121" s="28">
        <f>IF($B121="","",IFERROR(INDEX('Regras por canal'!$F$5:$F$9,MATCH($B121,'Regras por canal'!$A$5:$A$9,0)),""))</f>
        <v/>
      </c>
      <c r="AG121" s="28">
        <f>IF($B121="","",IFERROR(INDEX('Regras por canal'!$G$5:$G$9,MATCH($B121,'Regras por canal'!$A$5:$A$9,0)),""))</f>
        <v/>
      </c>
      <c r="AH121" s="28">
        <f>IF($B121="","",IFERROR(INDEX('Regras por canal'!$H$5:$H$9,MATCH($B121,'Regras por canal'!$A$5:$A$9,0)),""))</f>
        <v/>
      </c>
      <c r="AI121" s="28">
        <f>IF($B121="","",IFERROR(INDEX('Regras por canal'!$I$5:$I$9,MATCH($B121,'Regras por canal'!$A$5:$A$9,0)),""))</f>
        <v/>
      </c>
      <c r="AJ121" s="28">
        <f>IF($B121="","",IFERROR(INDEX('Regras por canal'!$J$5:$J$9,MATCH($B121,'Regras por canal'!$A$5:$A$9,0)),""))</f>
        <v/>
      </c>
      <c r="AK121" s="28">
        <f>IF($B121="","",IFERROR(INDEX('Regras por canal'!$K$5:$K$9,MATCH($B121,'Regras por canal'!$A$5:$A$9,0)),""))</f>
        <v/>
      </c>
      <c r="AL121" s="28">
        <f>IF($B121="","",IFERROR(INDEX('Regras por canal'!$L$5:$L$9,MATCH($B121,'Regras por canal'!$A$5:$A$9,0)),""))</f>
        <v/>
      </c>
      <c r="AM121" s="28">
        <f>IF($B121="","",IFERROR(INDEX('Regras por canal'!$M$5:$M$9,MATCH($B121,'Regras por canal'!$A$5:$A$9,0)),""))</f>
        <v/>
      </c>
      <c r="AN121" s="28">
        <f>IF($B121="","",IFERROR(INDEX('Regras por canal'!$N$5:$N$9,MATCH($B121,'Regras por canal'!$A$5:$A$9,0)),""))</f>
        <v/>
      </c>
      <c r="AO121" s="28">
        <f>IF($A121="","",IFERROR(INDEX('Catálogo fonte'!$Q$5:$Q$104,MATCH($A121,'Catálogo fonte'!$A$5:$A$104,0)),""))</f>
        <v/>
      </c>
      <c r="AP121" s="28">
        <f>IF($B121="","",IFERROR(INDEX('Regras por canal'!$Q$5:$Q$9,MATCH($B121,'Regras por canal'!$A$5:$A$9,0)),""))</f>
        <v/>
      </c>
    </row>
    <row r="122" ht="24" customHeight="1">
      <c r="A122" s="28">
        <f>IF(OR(INDEX('Catálogo fonte'!$A$5:$A$104,INT((ROW()-5)/5)+1)="",INDEX('Regras por canal'!$A$5:$A$9,MOD(ROW()-5,5)+1)=""),"",INDEX('Catálogo fonte'!$A$5:$A$104,INT((ROW()-5)/5)+1))</f>
        <v/>
      </c>
      <c r="B122" s="27">
        <f>IF($A122="","",INDEX('Regras por canal'!$A$5:$A$9,MOD(ROW()-5,5)+1))</f>
        <v/>
      </c>
      <c r="C122" s="21" t="n"/>
      <c r="D122" s="32" t="n"/>
      <c r="E122" s="32" t="n"/>
      <c r="F122" s="53" t="n"/>
      <c r="G122" s="27">
        <f>IF(OR($A122="",$B122=""),"",IF($D122&lt;&gt;"",$D122,IFERROR(INDEX('Catálogo fonte'!$B$5:$B$104,MATCH($A122,'Catálogo fonte'!$A$5:$A$104,0)),"")))</f>
        <v/>
      </c>
      <c r="H122" s="27">
        <f>IF(OR($A122="",$B122=""),"",IF($E122&lt;&gt;"",$E122,IFERROR(INDEX('Catálogo fonte'!$C$5:$C$104,MATCH($A122,'Catálogo fonte'!$A$5:$A$104,0)),"")))</f>
        <v/>
      </c>
      <c r="I122" s="27">
        <f>IF(OR($A122="",$B122=""),"",IFERROR(INDEX('Catálogo fonte'!$E$5:$E$104,MATCH($A122,'Catálogo fonte'!$A$5:$A$104,0)),""))</f>
        <v/>
      </c>
      <c r="J122" s="28">
        <f>IF(OR($A122="",$B122=""),"",IFERROR(INDEX('Catálogo fonte'!$D$5:$D$104,MATCH($A122,'Catálogo fonte'!$A$5:$A$104,0)),""))</f>
        <v/>
      </c>
      <c r="K122" s="54">
        <f>IF(OR($A122="",$B122=""),"",IF($F122&lt;&gt;"",$F122,IFERROR(INDEX('Catálogo fonte'!$F$5:$F$104,MATCH($A122,'Catálogo fonte'!$A$5:$A$104,0)),"")))</f>
        <v/>
      </c>
      <c r="L122" s="35">
        <f>IF(OR($A122="",$B122=""),"",IFERROR(INDEX('Catálogo fonte'!$G$5:$G$104,MATCH($A122,'Catálogo fonte'!$A$5:$A$104,0)),""))</f>
        <v/>
      </c>
      <c r="M122" s="28">
        <f>IF(OR($A122="",$B122=""),"",IFERROR(INDEX('Catálogo fonte'!$H$5:$H$104,MATCH($A122,'Catálogo fonte'!$A$5:$A$104,0)),""))</f>
        <v/>
      </c>
      <c r="N122" s="28">
        <f>IF(OR($A122="",$B122=""),"",IFERROR(INDEX('Catálogo fonte'!$I$5:$I$104,MATCH($A122,'Catálogo fonte'!$A$5:$A$104,0)),""))</f>
        <v/>
      </c>
      <c r="O122" s="55">
        <f>IF(OR($A122="",$B122=""),"",IFERROR(INDEX('Catálogo fonte'!$J$5:$J$104,MATCH($A122,'Catálogo fonte'!$A$5:$A$104,0)),""))</f>
        <v/>
      </c>
      <c r="P122" s="56">
        <f>IF(OR($A122="",$B122=""),"",IFERROR(INDEX('Catálogo fonte'!$K$5:$K$104,MATCH($A122,'Catálogo fonte'!$A$5:$A$104,0)),""))</f>
        <v/>
      </c>
      <c r="Q122" s="56">
        <f>IF(OR($A122="",$B122=""),"",IFERROR(INDEX('Catálogo fonte'!$L$5:$L$104,MATCH($A122,'Catálogo fonte'!$A$5:$A$104,0)),""))</f>
        <v/>
      </c>
      <c r="R122" s="56">
        <f>IF(OR($A122="",$B122=""),"",IFERROR(INDEX('Catálogo fonte'!$M$5:$M$104,MATCH($A122,'Catálogo fonte'!$A$5:$A$104,0)),""))</f>
        <v/>
      </c>
      <c r="S122" s="28">
        <f>IF(OR($A122="",$B122=""),"",IFERROR(INDEX('Catálogo fonte'!$N$5:$N$104,MATCH($A122,'Catálogo fonte'!$A$5:$A$104,0)),""))</f>
        <v/>
      </c>
      <c r="T122" s="28">
        <f>IF(OR($A122="",$B122=""),"",IFERROR(INDEX('Catálogo fonte'!$O$5:$O$104,MATCH($A122,'Catálogo fonte'!$A$5:$A$104,0)),""))</f>
        <v/>
      </c>
      <c r="U122" s="28">
        <f>IF(OR($A122="",$B122=""),"",IFERROR(INDEX('Catálogo fonte'!$P$5:$P$104,MATCH($A122,'Catálogo fonte'!$A$5:$A$104,0)),""))</f>
        <v/>
      </c>
      <c r="V122" s="28">
        <f>IF(OR($A122="",$B122=""),"",--($S122&lt;&gt;"")+--($T122&lt;&gt;"")+--($U122&lt;&gt;""))</f>
        <v/>
      </c>
      <c r="W122" s="27">
        <f>IF(OR($A122="",$B122="",$C122&lt;&gt;"Sim"),"",_xlfn.TEXTJOIN(" | ",TRUE,IF($AP122&lt;&gt;"Regra válida","Regra do canal inválida",""),IF(COUNTIF('Catálogo fonte'!$A$5:$A$104,$A122)&gt;1,"SKU duplicado",""),IF($AO122&lt;&gt;"Sim","Produto inativo",""),IF($AB122&lt;&gt;"Sim","Canal inativo",""),IF($G122="","Título ausente",""),IF(AND($G122&lt;&gt;"",$AL122&lt;&gt;"",LEN($G122)&gt;$AL122),"Título excede o limite",""),IF(AND($AC122="Sim",$H122=""),"Categoria ausente",""),IF(AND($AK122&gt;0,LEN($I122)&lt;$AK122),"Descrição abaixo do mínimo",""),IF(AND($AE122="Sim",$J122=""),"Marca ausente",""),IF(OR($K122="",NOT(ISNUMBER($K122)),$K122&lt;=0),"Preço inválido",""),IF(AND(ISNUMBER($K122),$AM122&lt;&gt;"",$K122&lt;$AM122),"Preço abaixo do mínimo",""),IF(AND(ISNUMBER($K122),$AN122&lt;&gt;"",$K122&gt;$AN122),"Preço acima do máximo",""),IF(AND($AD122="Sim",$L122=""),"GTIN ausente",""),IF(AND($L122&lt;&gt;"",NOT(IFERROR(AND(LEN($L122)=13,ISNUMBER(VALUE($L122))),FALSE))),"GTIN inválido",""),IF(AND($AF122="Sim",$M122=""),"Cor ausente",""),IF(AND($AG122="Sim",$N122=""),"Tamanho/modelo ausente",""),IF(AND($AH122="Sim",OR(NOT(ISNUMBER($O122)),$O122&lt;=0)),"Peso ausente ou inválido",""),IF(AND($AI122="Sim",OR(NOT(ISNUMBER($P122)),$P122&lt;=0,NOT(ISNUMBER($Q122)),$Q122&lt;=0,NOT(ISNUMBER($R122)),$R122&lt;=0)),"Dimensões ausentes ou inválidas",""),IF($V122&lt;$AJ122,"Mídias abaixo do mínimo","")))</f>
        <v/>
      </c>
      <c r="X122" s="28">
        <f>IF(OR($A122="",$B122=""),"",IF($C122&lt;&gt;"Sim","Não selecionado",IF($W122="","Pronto para publicar","Bloqueado")))</f>
        <v/>
      </c>
      <c r="Y122" s="21" t="n"/>
      <c r="Z122" s="27">
        <f>IF(OR($A122="",$B122=""),"",IF($C122&lt;&gt;"Sim","Fora do feed",IF($X122="Bloqueado","Bloqueado",IF($Y122="Publicar","Liberado para feed",IF($Y122="Manter rascunho","Mantido em rascunho","Aguardando decisão")))))</f>
        <v/>
      </c>
      <c r="AA122" s="27">
        <f>IF(OR($A122="",$B122=""),"",$A122&amp;"|"&amp;$B122)</f>
        <v/>
      </c>
      <c r="AB122" s="28">
        <f>IF($B122="","",IFERROR(INDEX('Regras por canal'!$B$5:$B$9,MATCH($B122,'Regras por canal'!$A$5:$A$9,0)),""))</f>
        <v/>
      </c>
      <c r="AC122" s="28">
        <f>IF($B122="","",IFERROR(INDEX('Regras por canal'!$C$5:$C$9,MATCH($B122,'Regras por canal'!$A$5:$A$9,0)),""))</f>
        <v/>
      </c>
      <c r="AD122" s="28">
        <f>IF($B122="","",IFERROR(INDEX('Regras por canal'!$D$5:$D$9,MATCH($B122,'Regras por canal'!$A$5:$A$9,0)),""))</f>
        <v/>
      </c>
      <c r="AE122" s="28">
        <f>IF($B122="","",IFERROR(INDEX('Regras por canal'!$E$5:$E$9,MATCH($B122,'Regras por canal'!$A$5:$A$9,0)),""))</f>
        <v/>
      </c>
      <c r="AF122" s="28">
        <f>IF($B122="","",IFERROR(INDEX('Regras por canal'!$F$5:$F$9,MATCH($B122,'Regras por canal'!$A$5:$A$9,0)),""))</f>
        <v/>
      </c>
      <c r="AG122" s="28">
        <f>IF($B122="","",IFERROR(INDEX('Regras por canal'!$G$5:$G$9,MATCH($B122,'Regras por canal'!$A$5:$A$9,0)),""))</f>
        <v/>
      </c>
      <c r="AH122" s="28">
        <f>IF($B122="","",IFERROR(INDEX('Regras por canal'!$H$5:$H$9,MATCH($B122,'Regras por canal'!$A$5:$A$9,0)),""))</f>
        <v/>
      </c>
      <c r="AI122" s="28">
        <f>IF($B122="","",IFERROR(INDEX('Regras por canal'!$I$5:$I$9,MATCH($B122,'Regras por canal'!$A$5:$A$9,0)),""))</f>
        <v/>
      </c>
      <c r="AJ122" s="28">
        <f>IF($B122="","",IFERROR(INDEX('Regras por canal'!$J$5:$J$9,MATCH($B122,'Regras por canal'!$A$5:$A$9,0)),""))</f>
        <v/>
      </c>
      <c r="AK122" s="28">
        <f>IF($B122="","",IFERROR(INDEX('Regras por canal'!$K$5:$K$9,MATCH($B122,'Regras por canal'!$A$5:$A$9,0)),""))</f>
        <v/>
      </c>
      <c r="AL122" s="28">
        <f>IF($B122="","",IFERROR(INDEX('Regras por canal'!$L$5:$L$9,MATCH($B122,'Regras por canal'!$A$5:$A$9,0)),""))</f>
        <v/>
      </c>
      <c r="AM122" s="28">
        <f>IF($B122="","",IFERROR(INDEX('Regras por canal'!$M$5:$M$9,MATCH($B122,'Regras por canal'!$A$5:$A$9,0)),""))</f>
        <v/>
      </c>
      <c r="AN122" s="28">
        <f>IF($B122="","",IFERROR(INDEX('Regras por canal'!$N$5:$N$9,MATCH($B122,'Regras por canal'!$A$5:$A$9,0)),""))</f>
        <v/>
      </c>
      <c r="AO122" s="28">
        <f>IF($A122="","",IFERROR(INDEX('Catálogo fonte'!$Q$5:$Q$104,MATCH($A122,'Catálogo fonte'!$A$5:$A$104,0)),""))</f>
        <v/>
      </c>
      <c r="AP122" s="28">
        <f>IF($B122="","",IFERROR(INDEX('Regras por canal'!$Q$5:$Q$9,MATCH($B122,'Regras por canal'!$A$5:$A$9,0)),""))</f>
        <v/>
      </c>
    </row>
    <row r="123" ht="24" customHeight="1">
      <c r="A123" s="28">
        <f>IF(OR(INDEX('Catálogo fonte'!$A$5:$A$104,INT((ROW()-5)/5)+1)="",INDEX('Regras por canal'!$A$5:$A$9,MOD(ROW()-5,5)+1)=""),"",INDEX('Catálogo fonte'!$A$5:$A$104,INT((ROW()-5)/5)+1))</f>
        <v/>
      </c>
      <c r="B123" s="27">
        <f>IF($A123="","",INDEX('Regras por canal'!$A$5:$A$9,MOD(ROW()-5,5)+1))</f>
        <v/>
      </c>
      <c r="C123" s="21" t="n"/>
      <c r="D123" s="32" t="n"/>
      <c r="E123" s="32" t="n"/>
      <c r="F123" s="53" t="n"/>
      <c r="G123" s="27">
        <f>IF(OR($A123="",$B123=""),"",IF($D123&lt;&gt;"",$D123,IFERROR(INDEX('Catálogo fonte'!$B$5:$B$104,MATCH($A123,'Catálogo fonte'!$A$5:$A$104,0)),"")))</f>
        <v/>
      </c>
      <c r="H123" s="27">
        <f>IF(OR($A123="",$B123=""),"",IF($E123&lt;&gt;"",$E123,IFERROR(INDEX('Catálogo fonte'!$C$5:$C$104,MATCH($A123,'Catálogo fonte'!$A$5:$A$104,0)),"")))</f>
        <v/>
      </c>
      <c r="I123" s="27">
        <f>IF(OR($A123="",$B123=""),"",IFERROR(INDEX('Catálogo fonte'!$E$5:$E$104,MATCH($A123,'Catálogo fonte'!$A$5:$A$104,0)),""))</f>
        <v/>
      </c>
      <c r="J123" s="28">
        <f>IF(OR($A123="",$B123=""),"",IFERROR(INDEX('Catálogo fonte'!$D$5:$D$104,MATCH($A123,'Catálogo fonte'!$A$5:$A$104,0)),""))</f>
        <v/>
      </c>
      <c r="K123" s="54">
        <f>IF(OR($A123="",$B123=""),"",IF($F123&lt;&gt;"",$F123,IFERROR(INDEX('Catálogo fonte'!$F$5:$F$104,MATCH($A123,'Catálogo fonte'!$A$5:$A$104,0)),"")))</f>
        <v/>
      </c>
      <c r="L123" s="35">
        <f>IF(OR($A123="",$B123=""),"",IFERROR(INDEX('Catálogo fonte'!$G$5:$G$104,MATCH($A123,'Catálogo fonte'!$A$5:$A$104,0)),""))</f>
        <v/>
      </c>
      <c r="M123" s="28">
        <f>IF(OR($A123="",$B123=""),"",IFERROR(INDEX('Catálogo fonte'!$H$5:$H$104,MATCH($A123,'Catálogo fonte'!$A$5:$A$104,0)),""))</f>
        <v/>
      </c>
      <c r="N123" s="28">
        <f>IF(OR($A123="",$B123=""),"",IFERROR(INDEX('Catálogo fonte'!$I$5:$I$104,MATCH($A123,'Catálogo fonte'!$A$5:$A$104,0)),""))</f>
        <v/>
      </c>
      <c r="O123" s="55">
        <f>IF(OR($A123="",$B123=""),"",IFERROR(INDEX('Catálogo fonte'!$J$5:$J$104,MATCH($A123,'Catálogo fonte'!$A$5:$A$104,0)),""))</f>
        <v/>
      </c>
      <c r="P123" s="56">
        <f>IF(OR($A123="",$B123=""),"",IFERROR(INDEX('Catálogo fonte'!$K$5:$K$104,MATCH($A123,'Catálogo fonte'!$A$5:$A$104,0)),""))</f>
        <v/>
      </c>
      <c r="Q123" s="56">
        <f>IF(OR($A123="",$B123=""),"",IFERROR(INDEX('Catálogo fonte'!$L$5:$L$104,MATCH($A123,'Catálogo fonte'!$A$5:$A$104,0)),""))</f>
        <v/>
      </c>
      <c r="R123" s="56">
        <f>IF(OR($A123="",$B123=""),"",IFERROR(INDEX('Catálogo fonte'!$M$5:$M$104,MATCH($A123,'Catálogo fonte'!$A$5:$A$104,0)),""))</f>
        <v/>
      </c>
      <c r="S123" s="28">
        <f>IF(OR($A123="",$B123=""),"",IFERROR(INDEX('Catálogo fonte'!$N$5:$N$104,MATCH($A123,'Catálogo fonte'!$A$5:$A$104,0)),""))</f>
        <v/>
      </c>
      <c r="T123" s="28">
        <f>IF(OR($A123="",$B123=""),"",IFERROR(INDEX('Catálogo fonte'!$O$5:$O$104,MATCH($A123,'Catálogo fonte'!$A$5:$A$104,0)),""))</f>
        <v/>
      </c>
      <c r="U123" s="28">
        <f>IF(OR($A123="",$B123=""),"",IFERROR(INDEX('Catálogo fonte'!$P$5:$P$104,MATCH($A123,'Catálogo fonte'!$A$5:$A$104,0)),""))</f>
        <v/>
      </c>
      <c r="V123" s="28">
        <f>IF(OR($A123="",$B123=""),"",--($S123&lt;&gt;"")+--($T123&lt;&gt;"")+--($U123&lt;&gt;""))</f>
        <v/>
      </c>
      <c r="W123" s="27">
        <f>IF(OR($A123="",$B123="",$C123&lt;&gt;"Sim"),"",_xlfn.TEXTJOIN(" | ",TRUE,IF($AP123&lt;&gt;"Regra válida","Regra do canal inválida",""),IF(COUNTIF('Catálogo fonte'!$A$5:$A$104,$A123)&gt;1,"SKU duplicado",""),IF($AO123&lt;&gt;"Sim","Produto inativo",""),IF($AB123&lt;&gt;"Sim","Canal inativo",""),IF($G123="","Título ausente",""),IF(AND($G123&lt;&gt;"",$AL123&lt;&gt;"",LEN($G123)&gt;$AL123),"Título excede o limite",""),IF(AND($AC123="Sim",$H123=""),"Categoria ausente",""),IF(AND($AK123&gt;0,LEN($I123)&lt;$AK123),"Descrição abaixo do mínimo",""),IF(AND($AE123="Sim",$J123=""),"Marca ausente",""),IF(OR($K123="",NOT(ISNUMBER($K123)),$K123&lt;=0),"Preço inválido",""),IF(AND(ISNUMBER($K123),$AM123&lt;&gt;"",$K123&lt;$AM123),"Preço abaixo do mínimo",""),IF(AND(ISNUMBER($K123),$AN123&lt;&gt;"",$K123&gt;$AN123),"Preço acima do máximo",""),IF(AND($AD123="Sim",$L123=""),"GTIN ausente",""),IF(AND($L123&lt;&gt;"",NOT(IFERROR(AND(LEN($L123)=13,ISNUMBER(VALUE($L123))),FALSE))),"GTIN inválido",""),IF(AND($AF123="Sim",$M123=""),"Cor ausente",""),IF(AND($AG123="Sim",$N123=""),"Tamanho/modelo ausente",""),IF(AND($AH123="Sim",OR(NOT(ISNUMBER($O123)),$O123&lt;=0)),"Peso ausente ou inválido",""),IF(AND($AI123="Sim",OR(NOT(ISNUMBER($P123)),$P123&lt;=0,NOT(ISNUMBER($Q123)),$Q123&lt;=0,NOT(ISNUMBER($R123)),$R123&lt;=0)),"Dimensões ausentes ou inválidas",""),IF($V123&lt;$AJ123,"Mídias abaixo do mínimo","")))</f>
        <v/>
      </c>
      <c r="X123" s="28">
        <f>IF(OR($A123="",$B123=""),"",IF($C123&lt;&gt;"Sim","Não selecionado",IF($W123="","Pronto para publicar","Bloqueado")))</f>
        <v/>
      </c>
      <c r="Y123" s="21" t="n"/>
      <c r="Z123" s="27">
        <f>IF(OR($A123="",$B123=""),"",IF($C123&lt;&gt;"Sim","Fora do feed",IF($X123="Bloqueado","Bloqueado",IF($Y123="Publicar","Liberado para feed",IF($Y123="Manter rascunho","Mantido em rascunho","Aguardando decisão")))))</f>
        <v/>
      </c>
      <c r="AA123" s="27">
        <f>IF(OR($A123="",$B123=""),"",$A123&amp;"|"&amp;$B123)</f>
        <v/>
      </c>
      <c r="AB123" s="28">
        <f>IF($B123="","",IFERROR(INDEX('Regras por canal'!$B$5:$B$9,MATCH($B123,'Regras por canal'!$A$5:$A$9,0)),""))</f>
        <v/>
      </c>
      <c r="AC123" s="28">
        <f>IF($B123="","",IFERROR(INDEX('Regras por canal'!$C$5:$C$9,MATCH($B123,'Regras por canal'!$A$5:$A$9,0)),""))</f>
        <v/>
      </c>
      <c r="AD123" s="28">
        <f>IF($B123="","",IFERROR(INDEX('Regras por canal'!$D$5:$D$9,MATCH($B123,'Regras por canal'!$A$5:$A$9,0)),""))</f>
        <v/>
      </c>
      <c r="AE123" s="28">
        <f>IF($B123="","",IFERROR(INDEX('Regras por canal'!$E$5:$E$9,MATCH($B123,'Regras por canal'!$A$5:$A$9,0)),""))</f>
        <v/>
      </c>
      <c r="AF123" s="28">
        <f>IF($B123="","",IFERROR(INDEX('Regras por canal'!$F$5:$F$9,MATCH($B123,'Regras por canal'!$A$5:$A$9,0)),""))</f>
        <v/>
      </c>
      <c r="AG123" s="28">
        <f>IF($B123="","",IFERROR(INDEX('Regras por canal'!$G$5:$G$9,MATCH($B123,'Regras por canal'!$A$5:$A$9,0)),""))</f>
        <v/>
      </c>
      <c r="AH123" s="28">
        <f>IF($B123="","",IFERROR(INDEX('Regras por canal'!$H$5:$H$9,MATCH($B123,'Regras por canal'!$A$5:$A$9,0)),""))</f>
        <v/>
      </c>
      <c r="AI123" s="28">
        <f>IF($B123="","",IFERROR(INDEX('Regras por canal'!$I$5:$I$9,MATCH($B123,'Regras por canal'!$A$5:$A$9,0)),""))</f>
        <v/>
      </c>
      <c r="AJ123" s="28">
        <f>IF($B123="","",IFERROR(INDEX('Regras por canal'!$J$5:$J$9,MATCH($B123,'Regras por canal'!$A$5:$A$9,0)),""))</f>
        <v/>
      </c>
      <c r="AK123" s="28">
        <f>IF($B123="","",IFERROR(INDEX('Regras por canal'!$K$5:$K$9,MATCH($B123,'Regras por canal'!$A$5:$A$9,0)),""))</f>
        <v/>
      </c>
      <c r="AL123" s="28">
        <f>IF($B123="","",IFERROR(INDEX('Regras por canal'!$L$5:$L$9,MATCH($B123,'Regras por canal'!$A$5:$A$9,0)),""))</f>
        <v/>
      </c>
      <c r="AM123" s="28">
        <f>IF($B123="","",IFERROR(INDEX('Regras por canal'!$M$5:$M$9,MATCH($B123,'Regras por canal'!$A$5:$A$9,0)),""))</f>
        <v/>
      </c>
      <c r="AN123" s="28">
        <f>IF($B123="","",IFERROR(INDEX('Regras por canal'!$N$5:$N$9,MATCH($B123,'Regras por canal'!$A$5:$A$9,0)),""))</f>
        <v/>
      </c>
      <c r="AO123" s="28">
        <f>IF($A123="","",IFERROR(INDEX('Catálogo fonte'!$Q$5:$Q$104,MATCH($A123,'Catálogo fonte'!$A$5:$A$104,0)),""))</f>
        <v/>
      </c>
      <c r="AP123" s="28">
        <f>IF($B123="","",IFERROR(INDEX('Regras por canal'!$Q$5:$Q$9,MATCH($B123,'Regras por canal'!$A$5:$A$9,0)),""))</f>
        <v/>
      </c>
    </row>
    <row r="124" ht="24" customHeight="1">
      <c r="A124" s="28">
        <f>IF(OR(INDEX('Catálogo fonte'!$A$5:$A$104,INT((ROW()-5)/5)+1)="",INDEX('Regras por canal'!$A$5:$A$9,MOD(ROW()-5,5)+1)=""),"",INDEX('Catálogo fonte'!$A$5:$A$104,INT((ROW()-5)/5)+1))</f>
        <v/>
      </c>
      <c r="B124" s="27">
        <f>IF($A124="","",INDEX('Regras por canal'!$A$5:$A$9,MOD(ROW()-5,5)+1))</f>
        <v/>
      </c>
      <c r="C124" s="21" t="n"/>
      <c r="D124" s="32" t="n"/>
      <c r="E124" s="32" t="n"/>
      <c r="F124" s="53" t="n"/>
      <c r="G124" s="27">
        <f>IF(OR($A124="",$B124=""),"",IF($D124&lt;&gt;"",$D124,IFERROR(INDEX('Catálogo fonte'!$B$5:$B$104,MATCH($A124,'Catálogo fonte'!$A$5:$A$104,0)),"")))</f>
        <v/>
      </c>
      <c r="H124" s="27">
        <f>IF(OR($A124="",$B124=""),"",IF($E124&lt;&gt;"",$E124,IFERROR(INDEX('Catálogo fonte'!$C$5:$C$104,MATCH($A124,'Catálogo fonte'!$A$5:$A$104,0)),"")))</f>
        <v/>
      </c>
      <c r="I124" s="27">
        <f>IF(OR($A124="",$B124=""),"",IFERROR(INDEX('Catálogo fonte'!$E$5:$E$104,MATCH($A124,'Catálogo fonte'!$A$5:$A$104,0)),""))</f>
        <v/>
      </c>
      <c r="J124" s="28">
        <f>IF(OR($A124="",$B124=""),"",IFERROR(INDEX('Catálogo fonte'!$D$5:$D$104,MATCH($A124,'Catálogo fonte'!$A$5:$A$104,0)),""))</f>
        <v/>
      </c>
      <c r="K124" s="54">
        <f>IF(OR($A124="",$B124=""),"",IF($F124&lt;&gt;"",$F124,IFERROR(INDEX('Catálogo fonte'!$F$5:$F$104,MATCH($A124,'Catálogo fonte'!$A$5:$A$104,0)),"")))</f>
        <v/>
      </c>
      <c r="L124" s="35">
        <f>IF(OR($A124="",$B124=""),"",IFERROR(INDEX('Catálogo fonte'!$G$5:$G$104,MATCH($A124,'Catálogo fonte'!$A$5:$A$104,0)),""))</f>
        <v/>
      </c>
      <c r="M124" s="28">
        <f>IF(OR($A124="",$B124=""),"",IFERROR(INDEX('Catálogo fonte'!$H$5:$H$104,MATCH($A124,'Catálogo fonte'!$A$5:$A$104,0)),""))</f>
        <v/>
      </c>
      <c r="N124" s="28">
        <f>IF(OR($A124="",$B124=""),"",IFERROR(INDEX('Catálogo fonte'!$I$5:$I$104,MATCH($A124,'Catálogo fonte'!$A$5:$A$104,0)),""))</f>
        <v/>
      </c>
      <c r="O124" s="55">
        <f>IF(OR($A124="",$B124=""),"",IFERROR(INDEX('Catálogo fonte'!$J$5:$J$104,MATCH($A124,'Catálogo fonte'!$A$5:$A$104,0)),""))</f>
        <v/>
      </c>
      <c r="P124" s="56">
        <f>IF(OR($A124="",$B124=""),"",IFERROR(INDEX('Catálogo fonte'!$K$5:$K$104,MATCH($A124,'Catálogo fonte'!$A$5:$A$104,0)),""))</f>
        <v/>
      </c>
      <c r="Q124" s="56">
        <f>IF(OR($A124="",$B124=""),"",IFERROR(INDEX('Catálogo fonte'!$L$5:$L$104,MATCH($A124,'Catálogo fonte'!$A$5:$A$104,0)),""))</f>
        <v/>
      </c>
      <c r="R124" s="56">
        <f>IF(OR($A124="",$B124=""),"",IFERROR(INDEX('Catálogo fonte'!$M$5:$M$104,MATCH($A124,'Catálogo fonte'!$A$5:$A$104,0)),""))</f>
        <v/>
      </c>
      <c r="S124" s="28">
        <f>IF(OR($A124="",$B124=""),"",IFERROR(INDEX('Catálogo fonte'!$N$5:$N$104,MATCH($A124,'Catálogo fonte'!$A$5:$A$104,0)),""))</f>
        <v/>
      </c>
      <c r="T124" s="28">
        <f>IF(OR($A124="",$B124=""),"",IFERROR(INDEX('Catálogo fonte'!$O$5:$O$104,MATCH($A124,'Catálogo fonte'!$A$5:$A$104,0)),""))</f>
        <v/>
      </c>
      <c r="U124" s="28">
        <f>IF(OR($A124="",$B124=""),"",IFERROR(INDEX('Catálogo fonte'!$P$5:$P$104,MATCH($A124,'Catálogo fonte'!$A$5:$A$104,0)),""))</f>
        <v/>
      </c>
      <c r="V124" s="28">
        <f>IF(OR($A124="",$B124=""),"",--($S124&lt;&gt;"")+--($T124&lt;&gt;"")+--($U124&lt;&gt;""))</f>
        <v/>
      </c>
      <c r="W124" s="27">
        <f>IF(OR($A124="",$B124="",$C124&lt;&gt;"Sim"),"",_xlfn.TEXTJOIN(" | ",TRUE,IF($AP124&lt;&gt;"Regra válida","Regra do canal inválida",""),IF(COUNTIF('Catálogo fonte'!$A$5:$A$104,$A124)&gt;1,"SKU duplicado",""),IF($AO124&lt;&gt;"Sim","Produto inativo",""),IF($AB124&lt;&gt;"Sim","Canal inativo",""),IF($G124="","Título ausente",""),IF(AND($G124&lt;&gt;"",$AL124&lt;&gt;"",LEN($G124)&gt;$AL124),"Título excede o limite",""),IF(AND($AC124="Sim",$H124=""),"Categoria ausente",""),IF(AND($AK124&gt;0,LEN($I124)&lt;$AK124),"Descrição abaixo do mínimo",""),IF(AND($AE124="Sim",$J124=""),"Marca ausente",""),IF(OR($K124="",NOT(ISNUMBER($K124)),$K124&lt;=0),"Preço inválido",""),IF(AND(ISNUMBER($K124),$AM124&lt;&gt;"",$K124&lt;$AM124),"Preço abaixo do mínimo",""),IF(AND(ISNUMBER($K124),$AN124&lt;&gt;"",$K124&gt;$AN124),"Preço acima do máximo",""),IF(AND($AD124="Sim",$L124=""),"GTIN ausente",""),IF(AND($L124&lt;&gt;"",NOT(IFERROR(AND(LEN($L124)=13,ISNUMBER(VALUE($L124))),FALSE))),"GTIN inválido",""),IF(AND($AF124="Sim",$M124=""),"Cor ausente",""),IF(AND($AG124="Sim",$N124=""),"Tamanho/modelo ausente",""),IF(AND($AH124="Sim",OR(NOT(ISNUMBER($O124)),$O124&lt;=0)),"Peso ausente ou inválido",""),IF(AND($AI124="Sim",OR(NOT(ISNUMBER($P124)),$P124&lt;=0,NOT(ISNUMBER($Q124)),$Q124&lt;=0,NOT(ISNUMBER($R124)),$R124&lt;=0)),"Dimensões ausentes ou inválidas",""),IF($V124&lt;$AJ124,"Mídias abaixo do mínimo","")))</f>
        <v/>
      </c>
      <c r="X124" s="28">
        <f>IF(OR($A124="",$B124=""),"",IF($C124&lt;&gt;"Sim","Não selecionado",IF($W124="","Pronto para publicar","Bloqueado")))</f>
        <v/>
      </c>
      <c r="Y124" s="21" t="n"/>
      <c r="Z124" s="27">
        <f>IF(OR($A124="",$B124=""),"",IF($C124&lt;&gt;"Sim","Fora do feed",IF($X124="Bloqueado","Bloqueado",IF($Y124="Publicar","Liberado para feed",IF($Y124="Manter rascunho","Mantido em rascunho","Aguardando decisão")))))</f>
        <v/>
      </c>
      <c r="AA124" s="27">
        <f>IF(OR($A124="",$B124=""),"",$A124&amp;"|"&amp;$B124)</f>
        <v/>
      </c>
      <c r="AB124" s="28">
        <f>IF($B124="","",IFERROR(INDEX('Regras por canal'!$B$5:$B$9,MATCH($B124,'Regras por canal'!$A$5:$A$9,0)),""))</f>
        <v/>
      </c>
      <c r="AC124" s="28">
        <f>IF($B124="","",IFERROR(INDEX('Regras por canal'!$C$5:$C$9,MATCH($B124,'Regras por canal'!$A$5:$A$9,0)),""))</f>
        <v/>
      </c>
      <c r="AD124" s="28">
        <f>IF($B124="","",IFERROR(INDEX('Regras por canal'!$D$5:$D$9,MATCH($B124,'Regras por canal'!$A$5:$A$9,0)),""))</f>
        <v/>
      </c>
      <c r="AE124" s="28">
        <f>IF($B124="","",IFERROR(INDEX('Regras por canal'!$E$5:$E$9,MATCH($B124,'Regras por canal'!$A$5:$A$9,0)),""))</f>
        <v/>
      </c>
      <c r="AF124" s="28">
        <f>IF($B124="","",IFERROR(INDEX('Regras por canal'!$F$5:$F$9,MATCH($B124,'Regras por canal'!$A$5:$A$9,0)),""))</f>
        <v/>
      </c>
      <c r="AG124" s="28">
        <f>IF($B124="","",IFERROR(INDEX('Regras por canal'!$G$5:$G$9,MATCH($B124,'Regras por canal'!$A$5:$A$9,0)),""))</f>
        <v/>
      </c>
      <c r="AH124" s="28">
        <f>IF($B124="","",IFERROR(INDEX('Regras por canal'!$H$5:$H$9,MATCH($B124,'Regras por canal'!$A$5:$A$9,0)),""))</f>
        <v/>
      </c>
      <c r="AI124" s="28">
        <f>IF($B124="","",IFERROR(INDEX('Regras por canal'!$I$5:$I$9,MATCH($B124,'Regras por canal'!$A$5:$A$9,0)),""))</f>
        <v/>
      </c>
      <c r="AJ124" s="28">
        <f>IF($B124="","",IFERROR(INDEX('Regras por canal'!$J$5:$J$9,MATCH($B124,'Regras por canal'!$A$5:$A$9,0)),""))</f>
        <v/>
      </c>
      <c r="AK124" s="28">
        <f>IF($B124="","",IFERROR(INDEX('Regras por canal'!$K$5:$K$9,MATCH($B124,'Regras por canal'!$A$5:$A$9,0)),""))</f>
        <v/>
      </c>
      <c r="AL124" s="28">
        <f>IF($B124="","",IFERROR(INDEX('Regras por canal'!$L$5:$L$9,MATCH($B124,'Regras por canal'!$A$5:$A$9,0)),""))</f>
        <v/>
      </c>
      <c r="AM124" s="28">
        <f>IF($B124="","",IFERROR(INDEX('Regras por canal'!$M$5:$M$9,MATCH($B124,'Regras por canal'!$A$5:$A$9,0)),""))</f>
        <v/>
      </c>
      <c r="AN124" s="28">
        <f>IF($B124="","",IFERROR(INDEX('Regras por canal'!$N$5:$N$9,MATCH($B124,'Regras por canal'!$A$5:$A$9,0)),""))</f>
        <v/>
      </c>
      <c r="AO124" s="28">
        <f>IF($A124="","",IFERROR(INDEX('Catálogo fonte'!$Q$5:$Q$104,MATCH($A124,'Catálogo fonte'!$A$5:$A$104,0)),""))</f>
        <v/>
      </c>
      <c r="AP124" s="28">
        <f>IF($B124="","",IFERROR(INDEX('Regras por canal'!$Q$5:$Q$9,MATCH($B124,'Regras por canal'!$A$5:$A$9,0)),""))</f>
        <v/>
      </c>
    </row>
    <row r="125" ht="24" customHeight="1">
      <c r="A125" s="28">
        <f>IF(OR(INDEX('Catálogo fonte'!$A$5:$A$104,INT((ROW()-5)/5)+1)="",INDEX('Regras por canal'!$A$5:$A$9,MOD(ROW()-5,5)+1)=""),"",INDEX('Catálogo fonte'!$A$5:$A$104,INT((ROW()-5)/5)+1))</f>
        <v/>
      </c>
      <c r="B125" s="27">
        <f>IF($A125="","",INDEX('Regras por canal'!$A$5:$A$9,MOD(ROW()-5,5)+1))</f>
        <v/>
      </c>
      <c r="C125" s="21" t="n"/>
      <c r="D125" s="32" t="n"/>
      <c r="E125" s="32" t="n"/>
      <c r="F125" s="53" t="n"/>
      <c r="G125" s="27">
        <f>IF(OR($A125="",$B125=""),"",IF($D125&lt;&gt;"",$D125,IFERROR(INDEX('Catálogo fonte'!$B$5:$B$104,MATCH($A125,'Catálogo fonte'!$A$5:$A$104,0)),"")))</f>
        <v/>
      </c>
      <c r="H125" s="27">
        <f>IF(OR($A125="",$B125=""),"",IF($E125&lt;&gt;"",$E125,IFERROR(INDEX('Catálogo fonte'!$C$5:$C$104,MATCH($A125,'Catálogo fonte'!$A$5:$A$104,0)),"")))</f>
        <v/>
      </c>
      <c r="I125" s="27">
        <f>IF(OR($A125="",$B125=""),"",IFERROR(INDEX('Catálogo fonte'!$E$5:$E$104,MATCH($A125,'Catálogo fonte'!$A$5:$A$104,0)),""))</f>
        <v/>
      </c>
      <c r="J125" s="28">
        <f>IF(OR($A125="",$B125=""),"",IFERROR(INDEX('Catálogo fonte'!$D$5:$D$104,MATCH($A125,'Catálogo fonte'!$A$5:$A$104,0)),""))</f>
        <v/>
      </c>
      <c r="K125" s="54">
        <f>IF(OR($A125="",$B125=""),"",IF($F125&lt;&gt;"",$F125,IFERROR(INDEX('Catálogo fonte'!$F$5:$F$104,MATCH($A125,'Catálogo fonte'!$A$5:$A$104,0)),"")))</f>
        <v/>
      </c>
      <c r="L125" s="35">
        <f>IF(OR($A125="",$B125=""),"",IFERROR(INDEX('Catálogo fonte'!$G$5:$G$104,MATCH($A125,'Catálogo fonte'!$A$5:$A$104,0)),""))</f>
        <v/>
      </c>
      <c r="M125" s="28">
        <f>IF(OR($A125="",$B125=""),"",IFERROR(INDEX('Catálogo fonte'!$H$5:$H$104,MATCH($A125,'Catálogo fonte'!$A$5:$A$104,0)),""))</f>
        <v/>
      </c>
      <c r="N125" s="28">
        <f>IF(OR($A125="",$B125=""),"",IFERROR(INDEX('Catálogo fonte'!$I$5:$I$104,MATCH($A125,'Catálogo fonte'!$A$5:$A$104,0)),""))</f>
        <v/>
      </c>
      <c r="O125" s="55">
        <f>IF(OR($A125="",$B125=""),"",IFERROR(INDEX('Catálogo fonte'!$J$5:$J$104,MATCH($A125,'Catálogo fonte'!$A$5:$A$104,0)),""))</f>
        <v/>
      </c>
      <c r="P125" s="56">
        <f>IF(OR($A125="",$B125=""),"",IFERROR(INDEX('Catálogo fonte'!$K$5:$K$104,MATCH($A125,'Catálogo fonte'!$A$5:$A$104,0)),""))</f>
        <v/>
      </c>
      <c r="Q125" s="56">
        <f>IF(OR($A125="",$B125=""),"",IFERROR(INDEX('Catálogo fonte'!$L$5:$L$104,MATCH($A125,'Catálogo fonte'!$A$5:$A$104,0)),""))</f>
        <v/>
      </c>
      <c r="R125" s="56">
        <f>IF(OR($A125="",$B125=""),"",IFERROR(INDEX('Catálogo fonte'!$M$5:$M$104,MATCH($A125,'Catálogo fonte'!$A$5:$A$104,0)),""))</f>
        <v/>
      </c>
      <c r="S125" s="28">
        <f>IF(OR($A125="",$B125=""),"",IFERROR(INDEX('Catálogo fonte'!$N$5:$N$104,MATCH($A125,'Catálogo fonte'!$A$5:$A$104,0)),""))</f>
        <v/>
      </c>
      <c r="T125" s="28">
        <f>IF(OR($A125="",$B125=""),"",IFERROR(INDEX('Catálogo fonte'!$O$5:$O$104,MATCH($A125,'Catálogo fonte'!$A$5:$A$104,0)),""))</f>
        <v/>
      </c>
      <c r="U125" s="28">
        <f>IF(OR($A125="",$B125=""),"",IFERROR(INDEX('Catálogo fonte'!$P$5:$P$104,MATCH($A125,'Catálogo fonte'!$A$5:$A$104,0)),""))</f>
        <v/>
      </c>
      <c r="V125" s="28">
        <f>IF(OR($A125="",$B125=""),"",--($S125&lt;&gt;"")+--($T125&lt;&gt;"")+--($U125&lt;&gt;""))</f>
        <v/>
      </c>
      <c r="W125" s="27">
        <f>IF(OR($A125="",$B125="",$C125&lt;&gt;"Sim"),"",_xlfn.TEXTJOIN(" | ",TRUE,IF($AP125&lt;&gt;"Regra válida","Regra do canal inválida",""),IF(COUNTIF('Catálogo fonte'!$A$5:$A$104,$A125)&gt;1,"SKU duplicado",""),IF($AO125&lt;&gt;"Sim","Produto inativo",""),IF($AB125&lt;&gt;"Sim","Canal inativo",""),IF($G125="","Título ausente",""),IF(AND($G125&lt;&gt;"",$AL125&lt;&gt;"",LEN($G125)&gt;$AL125),"Título excede o limite",""),IF(AND($AC125="Sim",$H125=""),"Categoria ausente",""),IF(AND($AK125&gt;0,LEN($I125)&lt;$AK125),"Descrição abaixo do mínimo",""),IF(AND($AE125="Sim",$J125=""),"Marca ausente",""),IF(OR($K125="",NOT(ISNUMBER($K125)),$K125&lt;=0),"Preço inválido",""),IF(AND(ISNUMBER($K125),$AM125&lt;&gt;"",$K125&lt;$AM125),"Preço abaixo do mínimo",""),IF(AND(ISNUMBER($K125),$AN125&lt;&gt;"",$K125&gt;$AN125),"Preço acima do máximo",""),IF(AND($AD125="Sim",$L125=""),"GTIN ausente",""),IF(AND($L125&lt;&gt;"",NOT(IFERROR(AND(LEN($L125)=13,ISNUMBER(VALUE($L125))),FALSE))),"GTIN inválido",""),IF(AND($AF125="Sim",$M125=""),"Cor ausente",""),IF(AND($AG125="Sim",$N125=""),"Tamanho/modelo ausente",""),IF(AND($AH125="Sim",OR(NOT(ISNUMBER($O125)),$O125&lt;=0)),"Peso ausente ou inválido",""),IF(AND($AI125="Sim",OR(NOT(ISNUMBER($P125)),$P125&lt;=0,NOT(ISNUMBER($Q125)),$Q125&lt;=0,NOT(ISNUMBER($R125)),$R125&lt;=0)),"Dimensões ausentes ou inválidas",""),IF($V125&lt;$AJ125,"Mídias abaixo do mínimo","")))</f>
        <v/>
      </c>
      <c r="X125" s="28">
        <f>IF(OR($A125="",$B125=""),"",IF($C125&lt;&gt;"Sim","Não selecionado",IF($W125="","Pronto para publicar","Bloqueado")))</f>
        <v/>
      </c>
      <c r="Y125" s="21" t="n"/>
      <c r="Z125" s="27">
        <f>IF(OR($A125="",$B125=""),"",IF($C125&lt;&gt;"Sim","Fora do feed",IF($X125="Bloqueado","Bloqueado",IF($Y125="Publicar","Liberado para feed",IF($Y125="Manter rascunho","Mantido em rascunho","Aguardando decisão")))))</f>
        <v/>
      </c>
      <c r="AA125" s="27">
        <f>IF(OR($A125="",$B125=""),"",$A125&amp;"|"&amp;$B125)</f>
        <v/>
      </c>
      <c r="AB125" s="28">
        <f>IF($B125="","",IFERROR(INDEX('Regras por canal'!$B$5:$B$9,MATCH($B125,'Regras por canal'!$A$5:$A$9,0)),""))</f>
        <v/>
      </c>
      <c r="AC125" s="28">
        <f>IF($B125="","",IFERROR(INDEX('Regras por canal'!$C$5:$C$9,MATCH($B125,'Regras por canal'!$A$5:$A$9,0)),""))</f>
        <v/>
      </c>
      <c r="AD125" s="28">
        <f>IF($B125="","",IFERROR(INDEX('Regras por canal'!$D$5:$D$9,MATCH($B125,'Regras por canal'!$A$5:$A$9,0)),""))</f>
        <v/>
      </c>
      <c r="AE125" s="28">
        <f>IF($B125="","",IFERROR(INDEX('Regras por canal'!$E$5:$E$9,MATCH($B125,'Regras por canal'!$A$5:$A$9,0)),""))</f>
        <v/>
      </c>
      <c r="AF125" s="28">
        <f>IF($B125="","",IFERROR(INDEX('Regras por canal'!$F$5:$F$9,MATCH($B125,'Regras por canal'!$A$5:$A$9,0)),""))</f>
        <v/>
      </c>
      <c r="AG125" s="28">
        <f>IF($B125="","",IFERROR(INDEX('Regras por canal'!$G$5:$G$9,MATCH($B125,'Regras por canal'!$A$5:$A$9,0)),""))</f>
        <v/>
      </c>
      <c r="AH125" s="28">
        <f>IF($B125="","",IFERROR(INDEX('Regras por canal'!$H$5:$H$9,MATCH($B125,'Regras por canal'!$A$5:$A$9,0)),""))</f>
        <v/>
      </c>
      <c r="AI125" s="28">
        <f>IF($B125="","",IFERROR(INDEX('Regras por canal'!$I$5:$I$9,MATCH($B125,'Regras por canal'!$A$5:$A$9,0)),""))</f>
        <v/>
      </c>
      <c r="AJ125" s="28">
        <f>IF($B125="","",IFERROR(INDEX('Regras por canal'!$J$5:$J$9,MATCH($B125,'Regras por canal'!$A$5:$A$9,0)),""))</f>
        <v/>
      </c>
      <c r="AK125" s="28">
        <f>IF($B125="","",IFERROR(INDEX('Regras por canal'!$K$5:$K$9,MATCH($B125,'Regras por canal'!$A$5:$A$9,0)),""))</f>
        <v/>
      </c>
      <c r="AL125" s="28">
        <f>IF($B125="","",IFERROR(INDEX('Regras por canal'!$L$5:$L$9,MATCH($B125,'Regras por canal'!$A$5:$A$9,0)),""))</f>
        <v/>
      </c>
      <c r="AM125" s="28">
        <f>IF($B125="","",IFERROR(INDEX('Regras por canal'!$M$5:$M$9,MATCH($B125,'Regras por canal'!$A$5:$A$9,0)),""))</f>
        <v/>
      </c>
      <c r="AN125" s="28">
        <f>IF($B125="","",IFERROR(INDEX('Regras por canal'!$N$5:$N$9,MATCH($B125,'Regras por canal'!$A$5:$A$9,0)),""))</f>
        <v/>
      </c>
      <c r="AO125" s="28">
        <f>IF($A125="","",IFERROR(INDEX('Catálogo fonte'!$Q$5:$Q$104,MATCH($A125,'Catálogo fonte'!$A$5:$A$104,0)),""))</f>
        <v/>
      </c>
      <c r="AP125" s="28">
        <f>IF($B125="","",IFERROR(INDEX('Regras por canal'!$Q$5:$Q$9,MATCH($B125,'Regras por canal'!$A$5:$A$9,0)),""))</f>
        <v/>
      </c>
    </row>
    <row r="126" ht="24" customHeight="1">
      <c r="A126" s="28">
        <f>IF(OR(INDEX('Catálogo fonte'!$A$5:$A$104,INT((ROW()-5)/5)+1)="",INDEX('Regras por canal'!$A$5:$A$9,MOD(ROW()-5,5)+1)=""),"",INDEX('Catálogo fonte'!$A$5:$A$104,INT((ROW()-5)/5)+1))</f>
        <v/>
      </c>
      <c r="B126" s="27">
        <f>IF($A126="","",INDEX('Regras por canal'!$A$5:$A$9,MOD(ROW()-5,5)+1))</f>
        <v/>
      </c>
      <c r="C126" s="21" t="n"/>
      <c r="D126" s="32" t="n"/>
      <c r="E126" s="32" t="n"/>
      <c r="F126" s="53" t="n"/>
      <c r="G126" s="27">
        <f>IF(OR($A126="",$B126=""),"",IF($D126&lt;&gt;"",$D126,IFERROR(INDEX('Catálogo fonte'!$B$5:$B$104,MATCH($A126,'Catálogo fonte'!$A$5:$A$104,0)),"")))</f>
        <v/>
      </c>
      <c r="H126" s="27">
        <f>IF(OR($A126="",$B126=""),"",IF($E126&lt;&gt;"",$E126,IFERROR(INDEX('Catálogo fonte'!$C$5:$C$104,MATCH($A126,'Catálogo fonte'!$A$5:$A$104,0)),"")))</f>
        <v/>
      </c>
      <c r="I126" s="27">
        <f>IF(OR($A126="",$B126=""),"",IFERROR(INDEX('Catálogo fonte'!$E$5:$E$104,MATCH($A126,'Catálogo fonte'!$A$5:$A$104,0)),""))</f>
        <v/>
      </c>
      <c r="J126" s="28">
        <f>IF(OR($A126="",$B126=""),"",IFERROR(INDEX('Catálogo fonte'!$D$5:$D$104,MATCH($A126,'Catálogo fonte'!$A$5:$A$104,0)),""))</f>
        <v/>
      </c>
      <c r="K126" s="54">
        <f>IF(OR($A126="",$B126=""),"",IF($F126&lt;&gt;"",$F126,IFERROR(INDEX('Catálogo fonte'!$F$5:$F$104,MATCH($A126,'Catálogo fonte'!$A$5:$A$104,0)),"")))</f>
        <v/>
      </c>
      <c r="L126" s="35">
        <f>IF(OR($A126="",$B126=""),"",IFERROR(INDEX('Catálogo fonte'!$G$5:$G$104,MATCH($A126,'Catálogo fonte'!$A$5:$A$104,0)),""))</f>
        <v/>
      </c>
      <c r="M126" s="28">
        <f>IF(OR($A126="",$B126=""),"",IFERROR(INDEX('Catálogo fonte'!$H$5:$H$104,MATCH($A126,'Catálogo fonte'!$A$5:$A$104,0)),""))</f>
        <v/>
      </c>
      <c r="N126" s="28">
        <f>IF(OR($A126="",$B126=""),"",IFERROR(INDEX('Catálogo fonte'!$I$5:$I$104,MATCH($A126,'Catálogo fonte'!$A$5:$A$104,0)),""))</f>
        <v/>
      </c>
      <c r="O126" s="55">
        <f>IF(OR($A126="",$B126=""),"",IFERROR(INDEX('Catálogo fonte'!$J$5:$J$104,MATCH($A126,'Catálogo fonte'!$A$5:$A$104,0)),""))</f>
        <v/>
      </c>
      <c r="P126" s="56">
        <f>IF(OR($A126="",$B126=""),"",IFERROR(INDEX('Catálogo fonte'!$K$5:$K$104,MATCH($A126,'Catálogo fonte'!$A$5:$A$104,0)),""))</f>
        <v/>
      </c>
      <c r="Q126" s="56">
        <f>IF(OR($A126="",$B126=""),"",IFERROR(INDEX('Catálogo fonte'!$L$5:$L$104,MATCH($A126,'Catálogo fonte'!$A$5:$A$104,0)),""))</f>
        <v/>
      </c>
      <c r="R126" s="56">
        <f>IF(OR($A126="",$B126=""),"",IFERROR(INDEX('Catálogo fonte'!$M$5:$M$104,MATCH($A126,'Catálogo fonte'!$A$5:$A$104,0)),""))</f>
        <v/>
      </c>
      <c r="S126" s="28">
        <f>IF(OR($A126="",$B126=""),"",IFERROR(INDEX('Catálogo fonte'!$N$5:$N$104,MATCH($A126,'Catálogo fonte'!$A$5:$A$104,0)),""))</f>
        <v/>
      </c>
      <c r="T126" s="28">
        <f>IF(OR($A126="",$B126=""),"",IFERROR(INDEX('Catálogo fonte'!$O$5:$O$104,MATCH($A126,'Catálogo fonte'!$A$5:$A$104,0)),""))</f>
        <v/>
      </c>
      <c r="U126" s="28">
        <f>IF(OR($A126="",$B126=""),"",IFERROR(INDEX('Catálogo fonte'!$P$5:$P$104,MATCH($A126,'Catálogo fonte'!$A$5:$A$104,0)),""))</f>
        <v/>
      </c>
      <c r="V126" s="28">
        <f>IF(OR($A126="",$B126=""),"",--($S126&lt;&gt;"")+--($T126&lt;&gt;"")+--($U126&lt;&gt;""))</f>
        <v/>
      </c>
      <c r="W126" s="27">
        <f>IF(OR($A126="",$B126="",$C126&lt;&gt;"Sim"),"",_xlfn.TEXTJOIN(" | ",TRUE,IF($AP126&lt;&gt;"Regra válida","Regra do canal inválida",""),IF(COUNTIF('Catálogo fonte'!$A$5:$A$104,$A126)&gt;1,"SKU duplicado",""),IF($AO126&lt;&gt;"Sim","Produto inativo",""),IF($AB126&lt;&gt;"Sim","Canal inativo",""),IF($G126="","Título ausente",""),IF(AND($G126&lt;&gt;"",$AL126&lt;&gt;"",LEN($G126)&gt;$AL126),"Título excede o limite",""),IF(AND($AC126="Sim",$H126=""),"Categoria ausente",""),IF(AND($AK126&gt;0,LEN($I126)&lt;$AK126),"Descrição abaixo do mínimo",""),IF(AND($AE126="Sim",$J126=""),"Marca ausente",""),IF(OR($K126="",NOT(ISNUMBER($K126)),$K126&lt;=0),"Preço inválido",""),IF(AND(ISNUMBER($K126),$AM126&lt;&gt;"",$K126&lt;$AM126),"Preço abaixo do mínimo",""),IF(AND(ISNUMBER($K126),$AN126&lt;&gt;"",$K126&gt;$AN126),"Preço acima do máximo",""),IF(AND($AD126="Sim",$L126=""),"GTIN ausente",""),IF(AND($L126&lt;&gt;"",NOT(IFERROR(AND(LEN($L126)=13,ISNUMBER(VALUE($L126))),FALSE))),"GTIN inválido",""),IF(AND($AF126="Sim",$M126=""),"Cor ausente",""),IF(AND($AG126="Sim",$N126=""),"Tamanho/modelo ausente",""),IF(AND($AH126="Sim",OR(NOT(ISNUMBER($O126)),$O126&lt;=0)),"Peso ausente ou inválido",""),IF(AND($AI126="Sim",OR(NOT(ISNUMBER($P126)),$P126&lt;=0,NOT(ISNUMBER($Q126)),$Q126&lt;=0,NOT(ISNUMBER($R126)),$R126&lt;=0)),"Dimensões ausentes ou inválidas",""),IF($V126&lt;$AJ126,"Mídias abaixo do mínimo","")))</f>
        <v/>
      </c>
      <c r="X126" s="28">
        <f>IF(OR($A126="",$B126=""),"",IF($C126&lt;&gt;"Sim","Não selecionado",IF($W126="","Pronto para publicar","Bloqueado")))</f>
        <v/>
      </c>
      <c r="Y126" s="21" t="n"/>
      <c r="Z126" s="27">
        <f>IF(OR($A126="",$B126=""),"",IF($C126&lt;&gt;"Sim","Fora do feed",IF($X126="Bloqueado","Bloqueado",IF($Y126="Publicar","Liberado para feed",IF($Y126="Manter rascunho","Mantido em rascunho","Aguardando decisão")))))</f>
        <v/>
      </c>
      <c r="AA126" s="27">
        <f>IF(OR($A126="",$B126=""),"",$A126&amp;"|"&amp;$B126)</f>
        <v/>
      </c>
      <c r="AB126" s="28">
        <f>IF($B126="","",IFERROR(INDEX('Regras por canal'!$B$5:$B$9,MATCH($B126,'Regras por canal'!$A$5:$A$9,0)),""))</f>
        <v/>
      </c>
      <c r="AC126" s="28">
        <f>IF($B126="","",IFERROR(INDEX('Regras por canal'!$C$5:$C$9,MATCH($B126,'Regras por canal'!$A$5:$A$9,0)),""))</f>
        <v/>
      </c>
      <c r="AD126" s="28">
        <f>IF($B126="","",IFERROR(INDEX('Regras por canal'!$D$5:$D$9,MATCH($B126,'Regras por canal'!$A$5:$A$9,0)),""))</f>
        <v/>
      </c>
      <c r="AE126" s="28">
        <f>IF($B126="","",IFERROR(INDEX('Regras por canal'!$E$5:$E$9,MATCH($B126,'Regras por canal'!$A$5:$A$9,0)),""))</f>
        <v/>
      </c>
      <c r="AF126" s="28">
        <f>IF($B126="","",IFERROR(INDEX('Regras por canal'!$F$5:$F$9,MATCH($B126,'Regras por canal'!$A$5:$A$9,0)),""))</f>
        <v/>
      </c>
      <c r="AG126" s="28">
        <f>IF($B126="","",IFERROR(INDEX('Regras por canal'!$G$5:$G$9,MATCH($B126,'Regras por canal'!$A$5:$A$9,0)),""))</f>
        <v/>
      </c>
      <c r="AH126" s="28">
        <f>IF($B126="","",IFERROR(INDEX('Regras por canal'!$H$5:$H$9,MATCH($B126,'Regras por canal'!$A$5:$A$9,0)),""))</f>
        <v/>
      </c>
      <c r="AI126" s="28">
        <f>IF($B126="","",IFERROR(INDEX('Regras por canal'!$I$5:$I$9,MATCH($B126,'Regras por canal'!$A$5:$A$9,0)),""))</f>
        <v/>
      </c>
      <c r="AJ126" s="28">
        <f>IF($B126="","",IFERROR(INDEX('Regras por canal'!$J$5:$J$9,MATCH($B126,'Regras por canal'!$A$5:$A$9,0)),""))</f>
        <v/>
      </c>
      <c r="AK126" s="28">
        <f>IF($B126="","",IFERROR(INDEX('Regras por canal'!$K$5:$K$9,MATCH($B126,'Regras por canal'!$A$5:$A$9,0)),""))</f>
        <v/>
      </c>
      <c r="AL126" s="28">
        <f>IF($B126="","",IFERROR(INDEX('Regras por canal'!$L$5:$L$9,MATCH($B126,'Regras por canal'!$A$5:$A$9,0)),""))</f>
        <v/>
      </c>
      <c r="AM126" s="28">
        <f>IF($B126="","",IFERROR(INDEX('Regras por canal'!$M$5:$M$9,MATCH($B126,'Regras por canal'!$A$5:$A$9,0)),""))</f>
        <v/>
      </c>
      <c r="AN126" s="28">
        <f>IF($B126="","",IFERROR(INDEX('Regras por canal'!$N$5:$N$9,MATCH($B126,'Regras por canal'!$A$5:$A$9,0)),""))</f>
        <v/>
      </c>
      <c r="AO126" s="28">
        <f>IF($A126="","",IFERROR(INDEX('Catálogo fonte'!$Q$5:$Q$104,MATCH($A126,'Catálogo fonte'!$A$5:$A$104,0)),""))</f>
        <v/>
      </c>
      <c r="AP126" s="28">
        <f>IF($B126="","",IFERROR(INDEX('Regras por canal'!$Q$5:$Q$9,MATCH($B126,'Regras por canal'!$A$5:$A$9,0)),""))</f>
        <v/>
      </c>
    </row>
    <row r="127" ht="24" customHeight="1">
      <c r="A127" s="28">
        <f>IF(OR(INDEX('Catálogo fonte'!$A$5:$A$104,INT((ROW()-5)/5)+1)="",INDEX('Regras por canal'!$A$5:$A$9,MOD(ROW()-5,5)+1)=""),"",INDEX('Catálogo fonte'!$A$5:$A$104,INT((ROW()-5)/5)+1))</f>
        <v/>
      </c>
      <c r="B127" s="27">
        <f>IF($A127="","",INDEX('Regras por canal'!$A$5:$A$9,MOD(ROW()-5,5)+1))</f>
        <v/>
      </c>
      <c r="C127" s="21" t="n"/>
      <c r="D127" s="32" t="n"/>
      <c r="E127" s="32" t="n"/>
      <c r="F127" s="53" t="n"/>
      <c r="G127" s="27">
        <f>IF(OR($A127="",$B127=""),"",IF($D127&lt;&gt;"",$D127,IFERROR(INDEX('Catálogo fonte'!$B$5:$B$104,MATCH($A127,'Catálogo fonte'!$A$5:$A$104,0)),"")))</f>
        <v/>
      </c>
      <c r="H127" s="27">
        <f>IF(OR($A127="",$B127=""),"",IF($E127&lt;&gt;"",$E127,IFERROR(INDEX('Catálogo fonte'!$C$5:$C$104,MATCH($A127,'Catálogo fonte'!$A$5:$A$104,0)),"")))</f>
        <v/>
      </c>
      <c r="I127" s="27">
        <f>IF(OR($A127="",$B127=""),"",IFERROR(INDEX('Catálogo fonte'!$E$5:$E$104,MATCH($A127,'Catálogo fonte'!$A$5:$A$104,0)),""))</f>
        <v/>
      </c>
      <c r="J127" s="28">
        <f>IF(OR($A127="",$B127=""),"",IFERROR(INDEX('Catálogo fonte'!$D$5:$D$104,MATCH($A127,'Catálogo fonte'!$A$5:$A$104,0)),""))</f>
        <v/>
      </c>
      <c r="K127" s="54">
        <f>IF(OR($A127="",$B127=""),"",IF($F127&lt;&gt;"",$F127,IFERROR(INDEX('Catálogo fonte'!$F$5:$F$104,MATCH($A127,'Catálogo fonte'!$A$5:$A$104,0)),"")))</f>
        <v/>
      </c>
      <c r="L127" s="35">
        <f>IF(OR($A127="",$B127=""),"",IFERROR(INDEX('Catálogo fonte'!$G$5:$G$104,MATCH($A127,'Catálogo fonte'!$A$5:$A$104,0)),""))</f>
        <v/>
      </c>
      <c r="M127" s="28">
        <f>IF(OR($A127="",$B127=""),"",IFERROR(INDEX('Catálogo fonte'!$H$5:$H$104,MATCH($A127,'Catálogo fonte'!$A$5:$A$104,0)),""))</f>
        <v/>
      </c>
      <c r="N127" s="28">
        <f>IF(OR($A127="",$B127=""),"",IFERROR(INDEX('Catálogo fonte'!$I$5:$I$104,MATCH($A127,'Catálogo fonte'!$A$5:$A$104,0)),""))</f>
        <v/>
      </c>
      <c r="O127" s="55">
        <f>IF(OR($A127="",$B127=""),"",IFERROR(INDEX('Catálogo fonte'!$J$5:$J$104,MATCH($A127,'Catálogo fonte'!$A$5:$A$104,0)),""))</f>
        <v/>
      </c>
      <c r="P127" s="56">
        <f>IF(OR($A127="",$B127=""),"",IFERROR(INDEX('Catálogo fonte'!$K$5:$K$104,MATCH($A127,'Catálogo fonte'!$A$5:$A$104,0)),""))</f>
        <v/>
      </c>
      <c r="Q127" s="56">
        <f>IF(OR($A127="",$B127=""),"",IFERROR(INDEX('Catálogo fonte'!$L$5:$L$104,MATCH($A127,'Catálogo fonte'!$A$5:$A$104,0)),""))</f>
        <v/>
      </c>
      <c r="R127" s="56">
        <f>IF(OR($A127="",$B127=""),"",IFERROR(INDEX('Catálogo fonte'!$M$5:$M$104,MATCH($A127,'Catálogo fonte'!$A$5:$A$104,0)),""))</f>
        <v/>
      </c>
      <c r="S127" s="28">
        <f>IF(OR($A127="",$B127=""),"",IFERROR(INDEX('Catálogo fonte'!$N$5:$N$104,MATCH($A127,'Catálogo fonte'!$A$5:$A$104,0)),""))</f>
        <v/>
      </c>
      <c r="T127" s="28">
        <f>IF(OR($A127="",$B127=""),"",IFERROR(INDEX('Catálogo fonte'!$O$5:$O$104,MATCH($A127,'Catálogo fonte'!$A$5:$A$104,0)),""))</f>
        <v/>
      </c>
      <c r="U127" s="28">
        <f>IF(OR($A127="",$B127=""),"",IFERROR(INDEX('Catálogo fonte'!$P$5:$P$104,MATCH($A127,'Catálogo fonte'!$A$5:$A$104,0)),""))</f>
        <v/>
      </c>
      <c r="V127" s="28">
        <f>IF(OR($A127="",$B127=""),"",--($S127&lt;&gt;"")+--($T127&lt;&gt;"")+--($U127&lt;&gt;""))</f>
        <v/>
      </c>
      <c r="W127" s="27">
        <f>IF(OR($A127="",$B127="",$C127&lt;&gt;"Sim"),"",_xlfn.TEXTJOIN(" | ",TRUE,IF($AP127&lt;&gt;"Regra válida","Regra do canal inválida",""),IF(COUNTIF('Catálogo fonte'!$A$5:$A$104,$A127)&gt;1,"SKU duplicado",""),IF($AO127&lt;&gt;"Sim","Produto inativo",""),IF($AB127&lt;&gt;"Sim","Canal inativo",""),IF($G127="","Título ausente",""),IF(AND($G127&lt;&gt;"",$AL127&lt;&gt;"",LEN($G127)&gt;$AL127),"Título excede o limite",""),IF(AND($AC127="Sim",$H127=""),"Categoria ausente",""),IF(AND($AK127&gt;0,LEN($I127)&lt;$AK127),"Descrição abaixo do mínimo",""),IF(AND($AE127="Sim",$J127=""),"Marca ausente",""),IF(OR($K127="",NOT(ISNUMBER($K127)),$K127&lt;=0),"Preço inválido",""),IF(AND(ISNUMBER($K127),$AM127&lt;&gt;"",$K127&lt;$AM127),"Preço abaixo do mínimo",""),IF(AND(ISNUMBER($K127),$AN127&lt;&gt;"",$K127&gt;$AN127),"Preço acima do máximo",""),IF(AND($AD127="Sim",$L127=""),"GTIN ausente",""),IF(AND($L127&lt;&gt;"",NOT(IFERROR(AND(LEN($L127)=13,ISNUMBER(VALUE($L127))),FALSE))),"GTIN inválido",""),IF(AND($AF127="Sim",$M127=""),"Cor ausente",""),IF(AND($AG127="Sim",$N127=""),"Tamanho/modelo ausente",""),IF(AND($AH127="Sim",OR(NOT(ISNUMBER($O127)),$O127&lt;=0)),"Peso ausente ou inválido",""),IF(AND($AI127="Sim",OR(NOT(ISNUMBER($P127)),$P127&lt;=0,NOT(ISNUMBER($Q127)),$Q127&lt;=0,NOT(ISNUMBER($R127)),$R127&lt;=0)),"Dimensões ausentes ou inválidas",""),IF($V127&lt;$AJ127,"Mídias abaixo do mínimo","")))</f>
        <v/>
      </c>
      <c r="X127" s="28">
        <f>IF(OR($A127="",$B127=""),"",IF($C127&lt;&gt;"Sim","Não selecionado",IF($W127="","Pronto para publicar","Bloqueado")))</f>
        <v/>
      </c>
      <c r="Y127" s="21" t="n"/>
      <c r="Z127" s="27">
        <f>IF(OR($A127="",$B127=""),"",IF($C127&lt;&gt;"Sim","Fora do feed",IF($X127="Bloqueado","Bloqueado",IF($Y127="Publicar","Liberado para feed",IF($Y127="Manter rascunho","Mantido em rascunho","Aguardando decisão")))))</f>
        <v/>
      </c>
      <c r="AA127" s="27">
        <f>IF(OR($A127="",$B127=""),"",$A127&amp;"|"&amp;$B127)</f>
        <v/>
      </c>
      <c r="AB127" s="28">
        <f>IF($B127="","",IFERROR(INDEX('Regras por canal'!$B$5:$B$9,MATCH($B127,'Regras por canal'!$A$5:$A$9,0)),""))</f>
        <v/>
      </c>
      <c r="AC127" s="28">
        <f>IF($B127="","",IFERROR(INDEX('Regras por canal'!$C$5:$C$9,MATCH($B127,'Regras por canal'!$A$5:$A$9,0)),""))</f>
        <v/>
      </c>
      <c r="AD127" s="28">
        <f>IF($B127="","",IFERROR(INDEX('Regras por canal'!$D$5:$D$9,MATCH($B127,'Regras por canal'!$A$5:$A$9,0)),""))</f>
        <v/>
      </c>
      <c r="AE127" s="28">
        <f>IF($B127="","",IFERROR(INDEX('Regras por canal'!$E$5:$E$9,MATCH($B127,'Regras por canal'!$A$5:$A$9,0)),""))</f>
        <v/>
      </c>
      <c r="AF127" s="28">
        <f>IF($B127="","",IFERROR(INDEX('Regras por canal'!$F$5:$F$9,MATCH($B127,'Regras por canal'!$A$5:$A$9,0)),""))</f>
        <v/>
      </c>
      <c r="AG127" s="28">
        <f>IF($B127="","",IFERROR(INDEX('Regras por canal'!$G$5:$G$9,MATCH($B127,'Regras por canal'!$A$5:$A$9,0)),""))</f>
        <v/>
      </c>
      <c r="AH127" s="28">
        <f>IF($B127="","",IFERROR(INDEX('Regras por canal'!$H$5:$H$9,MATCH($B127,'Regras por canal'!$A$5:$A$9,0)),""))</f>
        <v/>
      </c>
      <c r="AI127" s="28">
        <f>IF($B127="","",IFERROR(INDEX('Regras por canal'!$I$5:$I$9,MATCH($B127,'Regras por canal'!$A$5:$A$9,0)),""))</f>
        <v/>
      </c>
      <c r="AJ127" s="28">
        <f>IF($B127="","",IFERROR(INDEX('Regras por canal'!$J$5:$J$9,MATCH($B127,'Regras por canal'!$A$5:$A$9,0)),""))</f>
        <v/>
      </c>
      <c r="AK127" s="28">
        <f>IF($B127="","",IFERROR(INDEX('Regras por canal'!$K$5:$K$9,MATCH($B127,'Regras por canal'!$A$5:$A$9,0)),""))</f>
        <v/>
      </c>
      <c r="AL127" s="28">
        <f>IF($B127="","",IFERROR(INDEX('Regras por canal'!$L$5:$L$9,MATCH($B127,'Regras por canal'!$A$5:$A$9,0)),""))</f>
        <v/>
      </c>
      <c r="AM127" s="28">
        <f>IF($B127="","",IFERROR(INDEX('Regras por canal'!$M$5:$M$9,MATCH($B127,'Regras por canal'!$A$5:$A$9,0)),""))</f>
        <v/>
      </c>
      <c r="AN127" s="28">
        <f>IF($B127="","",IFERROR(INDEX('Regras por canal'!$N$5:$N$9,MATCH($B127,'Regras por canal'!$A$5:$A$9,0)),""))</f>
        <v/>
      </c>
      <c r="AO127" s="28">
        <f>IF($A127="","",IFERROR(INDEX('Catálogo fonte'!$Q$5:$Q$104,MATCH($A127,'Catálogo fonte'!$A$5:$A$104,0)),""))</f>
        <v/>
      </c>
      <c r="AP127" s="28">
        <f>IF($B127="","",IFERROR(INDEX('Regras por canal'!$Q$5:$Q$9,MATCH($B127,'Regras por canal'!$A$5:$A$9,0)),""))</f>
        <v/>
      </c>
    </row>
    <row r="128" ht="24" customHeight="1">
      <c r="A128" s="28">
        <f>IF(OR(INDEX('Catálogo fonte'!$A$5:$A$104,INT((ROW()-5)/5)+1)="",INDEX('Regras por canal'!$A$5:$A$9,MOD(ROW()-5,5)+1)=""),"",INDEX('Catálogo fonte'!$A$5:$A$104,INT((ROW()-5)/5)+1))</f>
        <v/>
      </c>
      <c r="B128" s="27">
        <f>IF($A128="","",INDEX('Regras por canal'!$A$5:$A$9,MOD(ROW()-5,5)+1))</f>
        <v/>
      </c>
      <c r="C128" s="21" t="n"/>
      <c r="D128" s="32" t="n"/>
      <c r="E128" s="32" t="n"/>
      <c r="F128" s="53" t="n"/>
      <c r="G128" s="27">
        <f>IF(OR($A128="",$B128=""),"",IF($D128&lt;&gt;"",$D128,IFERROR(INDEX('Catálogo fonte'!$B$5:$B$104,MATCH($A128,'Catálogo fonte'!$A$5:$A$104,0)),"")))</f>
        <v/>
      </c>
      <c r="H128" s="27">
        <f>IF(OR($A128="",$B128=""),"",IF($E128&lt;&gt;"",$E128,IFERROR(INDEX('Catálogo fonte'!$C$5:$C$104,MATCH($A128,'Catálogo fonte'!$A$5:$A$104,0)),"")))</f>
        <v/>
      </c>
      <c r="I128" s="27">
        <f>IF(OR($A128="",$B128=""),"",IFERROR(INDEX('Catálogo fonte'!$E$5:$E$104,MATCH($A128,'Catálogo fonte'!$A$5:$A$104,0)),""))</f>
        <v/>
      </c>
      <c r="J128" s="28">
        <f>IF(OR($A128="",$B128=""),"",IFERROR(INDEX('Catálogo fonte'!$D$5:$D$104,MATCH($A128,'Catálogo fonte'!$A$5:$A$104,0)),""))</f>
        <v/>
      </c>
      <c r="K128" s="54">
        <f>IF(OR($A128="",$B128=""),"",IF($F128&lt;&gt;"",$F128,IFERROR(INDEX('Catálogo fonte'!$F$5:$F$104,MATCH($A128,'Catálogo fonte'!$A$5:$A$104,0)),"")))</f>
        <v/>
      </c>
      <c r="L128" s="35">
        <f>IF(OR($A128="",$B128=""),"",IFERROR(INDEX('Catálogo fonte'!$G$5:$G$104,MATCH($A128,'Catálogo fonte'!$A$5:$A$104,0)),""))</f>
        <v/>
      </c>
      <c r="M128" s="28">
        <f>IF(OR($A128="",$B128=""),"",IFERROR(INDEX('Catálogo fonte'!$H$5:$H$104,MATCH($A128,'Catálogo fonte'!$A$5:$A$104,0)),""))</f>
        <v/>
      </c>
      <c r="N128" s="28">
        <f>IF(OR($A128="",$B128=""),"",IFERROR(INDEX('Catálogo fonte'!$I$5:$I$104,MATCH($A128,'Catálogo fonte'!$A$5:$A$104,0)),""))</f>
        <v/>
      </c>
      <c r="O128" s="55">
        <f>IF(OR($A128="",$B128=""),"",IFERROR(INDEX('Catálogo fonte'!$J$5:$J$104,MATCH($A128,'Catálogo fonte'!$A$5:$A$104,0)),""))</f>
        <v/>
      </c>
      <c r="P128" s="56">
        <f>IF(OR($A128="",$B128=""),"",IFERROR(INDEX('Catálogo fonte'!$K$5:$K$104,MATCH($A128,'Catálogo fonte'!$A$5:$A$104,0)),""))</f>
        <v/>
      </c>
      <c r="Q128" s="56">
        <f>IF(OR($A128="",$B128=""),"",IFERROR(INDEX('Catálogo fonte'!$L$5:$L$104,MATCH($A128,'Catálogo fonte'!$A$5:$A$104,0)),""))</f>
        <v/>
      </c>
      <c r="R128" s="56">
        <f>IF(OR($A128="",$B128=""),"",IFERROR(INDEX('Catálogo fonte'!$M$5:$M$104,MATCH($A128,'Catálogo fonte'!$A$5:$A$104,0)),""))</f>
        <v/>
      </c>
      <c r="S128" s="28">
        <f>IF(OR($A128="",$B128=""),"",IFERROR(INDEX('Catálogo fonte'!$N$5:$N$104,MATCH($A128,'Catálogo fonte'!$A$5:$A$104,0)),""))</f>
        <v/>
      </c>
      <c r="T128" s="28">
        <f>IF(OR($A128="",$B128=""),"",IFERROR(INDEX('Catálogo fonte'!$O$5:$O$104,MATCH($A128,'Catálogo fonte'!$A$5:$A$104,0)),""))</f>
        <v/>
      </c>
      <c r="U128" s="28">
        <f>IF(OR($A128="",$B128=""),"",IFERROR(INDEX('Catálogo fonte'!$P$5:$P$104,MATCH($A128,'Catálogo fonte'!$A$5:$A$104,0)),""))</f>
        <v/>
      </c>
      <c r="V128" s="28">
        <f>IF(OR($A128="",$B128=""),"",--($S128&lt;&gt;"")+--($T128&lt;&gt;"")+--($U128&lt;&gt;""))</f>
        <v/>
      </c>
      <c r="W128" s="27">
        <f>IF(OR($A128="",$B128="",$C128&lt;&gt;"Sim"),"",_xlfn.TEXTJOIN(" | ",TRUE,IF($AP128&lt;&gt;"Regra válida","Regra do canal inválida",""),IF(COUNTIF('Catálogo fonte'!$A$5:$A$104,$A128)&gt;1,"SKU duplicado",""),IF($AO128&lt;&gt;"Sim","Produto inativo",""),IF($AB128&lt;&gt;"Sim","Canal inativo",""),IF($G128="","Título ausente",""),IF(AND($G128&lt;&gt;"",$AL128&lt;&gt;"",LEN($G128)&gt;$AL128),"Título excede o limite",""),IF(AND($AC128="Sim",$H128=""),"Categoria ausente",""),IF(AND($AK128&gt;0,LEN($I128)&lt;$AK128),"Descrição abaixo do mínimo",""),IF(AND($AE128="Sim",$J128=""),"Marca ausente",""),IF(OR($K128="",NOT(ISNUMBER($K128)),$K128&lt;=0),"Preço inválido",""),IF(AND(ISNUMBER($K128),$AM128&lt;&gt;"",$K128&lt;$AM128),"Preço abaixo do mínimo",""),IF(AND(ISNUMBER($K128),$AN128&lt;&gt;"",$K128&gt;$AN128),"Preço acima do máximo",""),IF(AND($AD128="Sim",$L128=""),"GTIN ausente",""),IF(AND($L128&lt;&gt;"",NOT(IFERROR(AND(LEN($L128)=13,ISNUMBER(VALUE($L128))),FALSE))),"GTIN inválido",""),IF(AND($AF128="Sim",$M128=""),"Cor ausente",""),IF(AND($AG128="Sim",$N128=""),"Tamanho/modelo ausente",""),IF(AND($AH128="Sim",OR(NOT(ISNUMBER($O128)),$O128&lt;=0)),"Peso ausente ou inválido",""),IF(AND($AI128="Sim",OR(NOT(ISNUMBER($P128)),$P128&lt;=0,NOT(ISNUMBER($Q128)),$Q128&lt;=0,NOT(ISNUMBER($R128)),$R128&lt;=0)),"Dimensões ausentes ou inválidas",""),IF($V128&lt;$AJ128,"Mídias abaixo do mínimo","")))</f>
        <v/>
      </c>
      <c r="X128" s="28">
        <f>IF(OR($A128="",$B128=""),"",IF($C128&lt;&gt;"Sim","Não selecionado",IF($W128="","Pronto para publicar","Bloqueado")))</f>
        <v/>
      </c>
      <c r="Y128" s="21" t="n"/>
      <c r="Z128" s="27">
        <f>IF(OR($A128="",$B128=""),"",IF($C128&lt;&gt;"Sim","Fora do feed",IF($X128="Bloqueado","Bloqueado",IF($Y128="Publicar","Liberado para feed",IF($Y128="Manter rascunho","Mantido em rascunho","Aguardando decisão")))))</f>
        <v/>
      </c>
      <c r="AA128" s="27">
        <f>IF(OR($A128="",$B128=""),"",$A128&amp;"|"&amp;$B128)</f>
        <v/>
      </c>
      <c r="AB128" s="28">
        <f>IF($B128="","",IFERROR(INDEX('Regras por canal'!$B$5:$B$9,MATCH($B128,'Regras por canal'!$A$5:$A$9,0)),""))</f>
        <v/>
      </c>
      <c r="AC128" s="28">
        <f>IF($B128="","",IFERROR(INDEX('Regras por canal'!$C$5:$C$9,MATCH($B128,'Regras por canal'!$A$5:$A$9,0)),""))</f>
        <v/>
      </c>
      <c r="AD128" s="28">
        <f>IF($B128="","",IFERROR(INDEX('Regras por canal'!$D$5:$D$9,MATCH($B128,'Regras por canal'!$A$5:$A$9,0)),""))</f>
        <v/>
      </c>
      <c r="AE128" s="28">
        <f>IF($B128="","",IFERROR(INDEX('Regras por canal'!$E$5:$E$9,MATCH($B128,'Regras por canal'!$A$5:$A$9,0)),""))</f>
        <v/>
      </c>
      <c r="AF128" s="28">
        <f>IF($B128="","",IFERROR(INDEX('Regras por canal'!$F$5:$F$9,MATCH($B128,'Regras por canal'!$A$5:$A$9,0)),""))</f>
        <v/>
      </c>
      <c r="AG128" s="28">
        <f>IF($B128="","",IFERROR(INDEX('Regras por canal'!$G$5:$G$9,MATCH($B128,'Regras por canal'!$A$5:$A$9,0)),""))</f>
        <v/>
      </c>
      <c r="AH128" s="28">
        <f>IF($B128="","",IFERROR(INDEX('Regras por canal'!$H$5:$H$9,MATCH($B128,'Regras por canal'!$A$5:$A$9,0)),""))</f>
        <v/>
      </c>
      <c r="AI128" s="28">
        <f>IF($B128="","",IFERROR(INDEX('Regras por canal'!$I$5:$I$9,MATCH($B128,'Regras por canal'!$A$5:$A$9,0)),""))</f>
        <v/>
      </c>
      <c r="AJ128" s="28">
        <f>IF($B128="","",IFERROR(INDEX('Regras por canal'!$J$5:$J$9,MATCH($B128,'Regras por canal'!$A$5:$A$9,0)),""))</f>
        <v/>
      </c>
      <c r="AK128" s="28">
        <f>IF($B128="","",IFERROR(INDEX('Regras por canal'!$K$5:$K$9,MATCH($B128,'Regras por canal'!$A$5:$A$9,0)),""))</f>
        <v/>
      </c>
      <c r="AL128" s="28">
        <f>IF($B128="","",IFERROR(INDEX('Regras por canal'!$L$5:$L$9,MATCH($B128,'Regras por canal'!$A$5:$A$9,0)),""))</f>
        <v/>
      </c>
      <c r="AM128" s="28">
        <f>IF($B128="","",IFERROR(INDEX('Regras por canal'!$M$5:$M$9,MATCH($B128,'Regras por canal'!$A$5:$A$9,0)),""))</f>
        <v/>
      </c>
      <c r="AN128" s="28">
        <f>IF($B128="","",IFERROR(INDEX('Regras por canal'!$N$5:$N$9,MATCH($B128,'Regras por canal'!$A$5:$A$9,0)),""))</f>
        <v/>
      </c>
      <c r="AO128" s="28">
        <f>IF($A128="","",IFERROR(INDEX('Catálogo fonte'!$Q$5:$Q$104,MATCH($A128,'Catálogo fonte'!$A$5:$A$104,0)),""))</f>
        <v/>
      </c>
      <c r="AP128" s="28">
        <f>IF($B128="","",IFERROR(INDEX('Regras por canal'!$Q$5:$Q$9,MATCH($B128,'Regras por canal'!$A$5:$A$9,0)),""))</f>
        <v/>
      </c>
    </row>
    <row r="129" ht="24" customHeight="1">
      <c r="A129" s="28">
        <f>IF(OR(INDEX('Catálogo fonte'!$A$5:$A$104,INT((ROW()-5)/5)+1)="",INDEX('Regras por canal'!$A$5:$A$9,MOD(ROW()-5,5)+1)=""),"",INDEX('Catálogo fonte'!$A$5:$A$104,INT((ROW()-5)/5)+1))</f>
        <v/>
      </c>
      <c r="B129" s="27">
        <f>IF($A129="","",INDEX('Regras por canal'!$A$5:$A$9,MOD(ROW()-5,5)+1))</f>
        <v/>
      </c>
      <c r="C129" s="21" t="n"/>
      <c r="D129" s="32" t="n"/>
      <c r="E129" s="32" t="n"/>
      <c r="F129" s="53" t="n"/>
      <c r="G129" s="27">
        <f>IF(OR($A129="",$B129=""),"",IF($D129&lt;&gt;"",$D129,IFERROR(INDEX('Catálogo fonte'!$B$5:$B$104,MATCH($A129,'Catálogo fonte'!$A$5:$A$104,0)),"")))</f>
        <v/>
      </c>
      <c r="H129" s="27">
        <f>IF(OR($A129="",$B129=""),"",IF($E129&lt;&gt;"",$E129,IFERROR(INDEX('Catálogo fonte'!$C$5:$C$104,MATCH($A129,'Catálogo fonte'!$A$5:$A$104,0)),"")))</f>
        <v/>
      </c>
      <c r="I129" s="27">
        <f>IF(OR($A129="",$B129=""),"",IFERROR(INDEX('Catálogo fonte'!$E$5:$E$104,MATCH($A129,'Catálogo fonte'!$A$5:$A$104,0)),""))</f>
        <v/>
      </c>
      <c r="J129" s="28">
        <f>IF(OR($A129="",$B129=""),"",IFERROR(INDEX('Catálogo fonte'!$D$5:$D$104,MATCH($A129,'Catálogo fonte'!$A$5:$A$104,0)),""))</f>
        <v/>
      </c>
      <c r="K129" s="54">
        <f>IF(OR($A129="",$B129=""),"",IF($F129&lt;&gt;"",$F129,IFERROR(INDEX('Catálogo fonte'!$F$5:$F$104,MATCH($A129,'Catálogo fonte'!$A$5:$A$104,0)),"")))</f>
        <v/>
      </c>
      <c r="L129" s="35">
        <f>IF(OR($A129="",$B129=""),"",IFERROR(INDEX('Catálogo fonte'!$G$5:$G$104,MATCH($A129,'Catálogo fonte'!$A$5:$A$104,0)),""))</f>
        <v/>
      </c>
      <c r="M129" s="28">
        <f>IF(OR($A129="",$B129=""),"",IFERROR(INDEX('Catálogo fonte'!$H$5:$H$104,MATCH($A129,'Catálogo fonte'!$A$5:$A$104,0)),""))</f>
        <v/>
      </c>
      <c r="N129" s="28">
        <f>IF(OR($A129="",$B129=""),"",IFERROR(INDEX('Catálogo fonte'!$I$5:$I$104,MATCH($A129,'Catálogo fonte'!$A$5:$A$104,0)),""))</f>
        <v/>
      </c>
      <c r="O129" s="55">
        <f>IF(OR($A129="",$B129=""),"",IFERROR(INDEX('Catálogo fonte'!$J$5:$J$104,MATCH($A129,'Catálogo fonte'!$A$5:$A$104,0)),""))</f>
        <v/>
      </c>
      <c r="P129" s="56">
        <f>IF(OR($A129="",$B129=""),"",IFERROR(INDEX('Catálogo fonte'!$K$5:$K$104,MATCH($A129,'Catálogo fonte'!$A$5:$A$104,0)),""))</f>
        <v/>
      </c>
      <c r="Q129" s="56">
        <f>IF(OR($A129="",$B129=""),"",IFERROR(INDEX('Catálogo fonte'!$L$5:$L$104,MATCH($A129,'Catálogo fonte'!$A$5:$A$104,0)),""))</f>
        <v/>
      </c>
      <c r="R129" s="56">
        <f>IF(OR($A129="",$B129=""),"",IFERROR(INDEX('Catálogo fonte'!$M$5:$M$104,MATCH($A129,'Catálogo fonte'!$A$5:$A$104,0)),""))</f>
        <v/>
      </c>
      <c r="S129" s="28">
        <f>IF(OR($A129="",$B129=""),"",IFERROR(INDEX('Catálogo fonte'!$N$5:$N$104,MATCH($A129,'Catálogo fonte'!$A$5:$A$104,0)),""))</f>
        <v/>
      </c>
      <c r="T129" s="28">
        <f>IF(OR($A129="",$B129=""),"",IFERROR(INDEX('Catálogo fonte'!$O$5:$O$104,MATCH($A129,'Catálogo fonte'!$A$5:$A$104,0)),""))</f>
        <v/>
      </c>
      <c r="U129" s="28">
        <f>IF(OR($A129="",$B129=""),"",IFERROR(INDEX('Catálogo fonte'!$P$5:$P$104,MATCH($A129,'Catálogo fonte'!$A$5:$A$104,0)),""))</f>
        <v/>
      </c>
      <c r="V129" s="28">
        <f>IF(OR($A129="",$B129=""),"",--($S129&lt;&gt;"")+--($T129&lt;&gt;"")+--($U129&lt;&gt;""))</f>
        <v/>
      </c>
      <c r="W129" s="27">
        <f>IF(OR($A129="",$B129="",$C129&lt;&gt;"Sim"),"",_xlfn.TEXTJOIN(" | ",TRUE,IF($AP129&lt;&gt;"Regra válida","Regra do canal inválida",""),IF(COUNTIF('Catálogo fonte'!$A$5:$A$104,$A129)&gt;1,"SKU duplicado",""),IF($AO129&lt;&gt;"Sim","Produto inativo",""),IF($AB129&lt;&gt;"Sim","Canal inativo",""),IF($G129="","Título ausente",""),IF(AND($G129&lt;&gt;"",$AL129&lt;&gt;"",LEN($G129)&gt;$AL129),"Título excede o limite",""),IF(AND($AC129="Sim",$H129=""),"Categoria ausente",""),IF(AND($AK129&gt;0,LEN($I129)&lt;$AK129),"Descrição abaixo do mínimo",""),IF(AND($AE129="Sim",$J129=""),"Marca ausente",""),IF(OR($K129="",NOT(ISNUMBER($K129)),$K129&lt;=0),"Preço inválido",""),IF(AND(ISNUMBER($K129),$AM129&lt;&gt;"",$K129&lt;$AM129),"Preço abaixo do mínimo",""),IF(AND(ISNUMBER($K129),$AN129&lt;&gt;"",$K129&gt;$AN129),"Preço acima do máximo",""),IF(AND($AD129="Sim",$L129=""),"GTIN ausente",""),IF(AND($L129&lt;&gt;"",NOT(IFERROR(AND(LEN($L129)=13,ISNUMBER(VALUE($L129))),FALSE))),"GTIN inválido",""),IF(AND($AF129="Sim",$M129=""),"Cor ausente",""),IF(AND($AG129="Sim",$N129=""),"Tamanho/modelo ausente",""),IF(AND($AH129="Sim",OR(NOT(ISNUMBER($O129)),$O129&lt;=0)),"Peso ausente ou inválido",""),IF(AND($AI129="Sim",OR(NOT(ISNUMBER($P129)),$P129&lt;=0,NOT(ISNUMBER($Q129)),$Q129&lt;=0,NOT(ISNUMBER($R129)),$R129&lt;=0)),"Dimensões ausentes ou inválidas",""),IF($V129&lt;$AJ129,"Mídias abaixo do mínimo","")))</f>
        <v/>
      </c>
      <c r="X129" s="28">
        <f>IF(OR($A129="",$B129=""),"",IF($C129&lt;&gt;"Sim","Não selecionado",IF($W129="","Pronto para publicar","Bloqueado")))</f>
        <v/>
      </c>
      <c r="Y129" s="21" t="n"/>
      <c r="Z129" s="27">
        <f>IF(OR($A129="",$B129=""),"",IF($C129&lt;&gt;"Sim","Fora do feed",IF($X129="Bloqueado","Bloqueado",IF($Y129="Publicar","Liberado para feed",IF($Y129="Manter rascunho","Mantido em rascunho","Aguardando decisão")))))</f>
        <v/>
      </c>
      <c r="AA129" s="27">
        <f>IF(OR($A129="",$B129=""),"",$A129&amp;"|"&amp;$B129)</f>
        <v/>
      </c>
      <c r="AB129" s="28">
        <f>IF($B129="","",IFERROR(INDEX('Regras por canal'!$B$5:$B$9,MATCH($B129,'Regras por canal'!$A$5:$A$9,0)),""))</f>
        <v/>
      </c>
      <c r="AC129" s="28">
        <f>IF($B129="","",IFERROR(INDEX('Regras por canal'!$C$5:$C$9,MATCH($B129,'Regras por canal'!$A$5:$A$9,0)),""))</f>
        <v/>
      </c>
      <c r="AD129" s="28">
        <f>IF($B129="","",IFERROR(INDEX('Regras por canal'!$D$5:$D$9,MATCH($B129,'Regras por canal'!$A$5:$A$9,0)),""))</f>
        <v/>
      </c>
      <c r="AE129" s="28">
        <f>IF($B129="","",IFERROR(INDEX('Regras por canal'!$E$5:$E$9,MATCH($B129,'Regras por canal'!$A$5:$A$9,0)),""))</f>
        <v/>
      </c>
      <c r="AF129" s="28">
        <f>IF($B129="","",IFERROR(INDEX('Regras por canal'!$F$5:$F$9,MATCH($B129,'Regras por canal'!$A$5:$A$9,0)),""))</f>
        <v/>
      </c>
      <c r="AG129" s="28">
        <f>IF($B129="","",IFERROR(INDEX('Regras por canal'!$G$5:$G$9,MATCH($B129,'Regras por canal'!$A$5:$A$9,0)),""))</f>
        <v/>
      </c>
      <c r="AH129" s="28">
        <f>IF($B129="","",IFERROR(INDEX('Regras por canal'!$H$5:$H$9,MATCH($B129,'Regras por canal'!$A$5:$A$9,0)),""))</f>
        <v/>
      </c>
      <c r="AI129" s="28">
        <f>IF($B129="","",IFERROR(INDEX('Regras por canal'!$I$5:$I$9,MATCH($B129,'Regras por canal'!$A$5:$A$9,0)),""))</f>
        <v/>
      </c>
      <c r="AJ129" s="28">
        <f>IF($B129="","",IFERROR(INDEX('Regras por canal'!$J$5:$J$9,MATCH($B129,'Regras por canal'!$A$5:$A$9,0)),""))</f>
        <v/>
      </c>
      <c r="AK129" s="28">
        <f>IF($B129="","",IFERROR(INDEX('Regras por canal'!$K$5:$K$9,MATCH($B129,'Regras por canal'!$A$5:$A$9,0)),""))</f>
        <v/>
      </c>
      <c r="AL129" s="28">
        <f>IF($B129="","",IFERROR(INDEX('Regras por canal'!$L$5:$L$9,MATCH($B129,'Regras por canal'!$A$5:$A$9,0)),""))</f>
        <v/>
      </c>
      <c r="AM129" s="28">
        <f>IF($B129="","",IFERROR(INDEX('Regras por canal'!$M$5:$M$9,MATCH($B129,'Regras por canal'!$A$5:$A$9,0)),""))</f>
        <v/>
      </c>
      <c r="AN129" s="28">
        <f>IF($B129="","",IFERROR(INDEX('Regras por canal'!$N$5:$N$9,MATCH($B129,'Regras por canal'!$A$5:$A$9,0)),""))</f>
        <v/>
      </c>
      <c r="AO129" s="28">
        <f>IF($A129="","",IFERROR(INDEX('Catálogo fonte'!$Q$5:$Q$104,MATCH($A129,'Catálogo fonte'!$A$5:$A$104,0)),""))</f>
        <v/>
      </c>
      <c r="AP129" s="28">
        <f>IF($B129="","",IFERROR(INDEX('Regras por canal'!$Q$5:$Q$9,MATCH($B129,'Regras por canal'!$A$5:$A$9,0)),""))</f>
        <v/>
      </c>
    </row>
    <row r="130" ht="24" customHeight="1">
      <c r="A130" s="28">
        <f>IF(OR(INDEX('Catálogo fonte'!$A$5:$A$104,INT((ROW()-5)/5)+1)="",INDEX('Regras por canal'!$A$5:$A$9,MOD(ROW()-5,5)+1)=""),"",INDEX('Catálogo fonte'!$A$5:$A$104,INT((ROW()-5)/5)+1))</f>
        <v/>
      </c>
      <c r="B130" s="27">
        <f>IF($A130="","",INDEX('Regras por canal'!$A$5:$A$9,MOD(ROW()-5,5)+1))</f>
        <v/>
      </c>
      <c r="C130" s="21" t="n"/>
      <c r="D130" s="32" t="n"/>
      <c r="E130" s="32" t="n"/>
      <c r="F130" s="53" t="n"/>
      <c r="G130" s="27">
        <f>IF(OR($A130="",$B130=""),"",IF($D130&lt;&gt;"",$D130,IFERROR(INDEX('Catálogo fonte'!$B$5:$B$104,MATCH($A130,'Catálogo fonte'!$A$5:$A$104,0)),"")))</f>
        <v/>
      </c>
      <c r="H130" s="27">
        <f>IF(OR($A130="",$B130=""),"",IF($E130&lt;&gt;"",$E130,IFERROR(INDEX('Catálogo fonte'!$C$5:$C$104,MATCH($A130,'Catálogo fonte'!$A$5:$A$104,0)),"")))</f>
        <v/>
      </c>
      <c r="I130" s="27">
        <f>IF(OR($A130="",$B130=""),"",IFERROR(INDEX('Catálogo fonte'!$E$5:$E$104,MATCH($A130,'Catálogo fonte'!$A$5:$A$104,0)),""))</f>
        <v/>
      </c>
      <c r="J130" s="28">
        <f>IF(OR($A130="",$B130=""),"",IFERROR(INDEX('Catálogo fonte'!$D$5:$D$104,MATCH($A130,'Catálogo fonte'!$A$5:$A$104,0)),""))</f>
        <v/>
      </c>
      <c r="K130" s="54">
        <f>IF(OR($A130="",$B130=""),"",IF($F130&lt;&gt;"",$F130,IFERROR(INDEX('Catálogo fonte'!$F$5:$F$104,MATCH($A130,'Catálogo fonte'!$A$5:$A$104,0)),"")))</f>
        <v/>
      </c>
      <c r="L130" s="35">
        <f>IF(OR($A130="",$B130=""),"",IFERROR(INDEX('Catálogo fonte'!$G$5:$G$104,MATCH($A130,'Catálogo fonte'!$A$5:$A$104,0)),""))</f>
        <v/>
      </c>
      <c r="M130" s="28">
        <f>IF(OR($A130="",$B130=""),"",IFERROR(INDEX('Catálogo fonte'!$H$5:$H$104,MATCH($A130,'Catálogo fonte'!$A$5:$A$104,0)),""))</f>
        <v/>
      </c>
      <c r="N130" s="28">
        <f>IF(OR($A130="",$B130=""),"",IFERROR(INDEX('Catálogo fonte'!$I$5:$I$104,MATCH($A130,'Catálogo fonte'!$A$5:$A$104,0)),""))</f>
        <v/>
      </c>
      <c r="O130" s="55">
        <f>IF(OR($A130="",$B130=""),"",IFERROR(INDEX('Catálogo fonte'!$J$5:$J$104,MATCH($A130,'Catálogo fonte'!$A$5:$A$104,0)),""))</f>
        <v/>
      </c>
      <c r="P130" s="56">
        <f>IF(OR($A130="",$B130=""),"",IFERROR(INDEX('Catálogo fonte'!$K$5:$K$104,MATCH($A130,'Catálogo fonte'!$A$5:$A$104,0)),""))</f>
        <v/>
      </c>
      <c r="Q130" s="56">
        <f>IF(OR($A130="",$B130=""),"",IFERROR(INDEX('Catálogo fonte'!$L$5:$L$104,MATCH($A130,'Catálogo fonte'!$A$5:$A$104,0)),""))</f>
        <v/>
      </c>
      <c r="R130" s="56">
        <f>IF(OR($A130="",$B130=""),"",IFERROR(INDEX('Catálogo fonte'!$M$5:$M$104,MATCH($A130,'Catálogo fonte'!$A$5:$A$104,0)),""))</f>
        <v/>
      </c>
      <c r="S130" s="28">
        <f>IF(OR($A130="",$B130=""),"",IFERROR(INDEX('Catálogo fonte'!$N$5:$N$104,MATCH($A130,'Catálogo fonte'!$A$5:$A$104,0)),""))</f>
        <v/>
      </c>
      <c r="T130" s="28">
        <f>IF(OR($A130="",$B130=""),"",IFERROR(INDEX('Catálogo fonte'!$O$5:$O$104,MATCH($A130,'Catálogo fonte'!$A$5:$A$104,0)),""))</f>
        <v/>
      </c>
      <c r="U130" s="28">
        <f>IF(OR($A130="",$B130=""),"",IFERROR(INDEX('Catálogo fonte'!$P$5:$P$104,MATCH($A130,'Catálogo fonte'!$A$5:$A$104,0)),""))</f>
        <v/>
      </c>
      <c r="V130" s="28">
        <f>IF(OR($A130="",$B130=""),"",--($S130&lt;&gt;"")+--($T130&lt;&gt;"")+--($U130&lt;&gt;""))</f>
        <v/>
      </c>
      <c r="W130" s="27">
        <f>IF(OR($A130="",$B130="",$C130&lt;&gt;"Sim"),"",_xlfn.TEXTJOIN(" | ",TRUE,IF($AP130&lt;&gt;"Regra válida","Regra do canal inválida",""),IF(COUNTIF('Catálogo fonte'!$A$5:$A$104,$A130)&gt;1,"SKU duplicado",""),IF($AO130&lt;&gt;"Sim","Produto inativo",""),IF($AB130&lt;&gt;"Sim","Canal inativo",""),IF($G130="","Título ausente",""),IF(AND($G130&lt;&gt;"",$AL130&lt;&gt;"",LEN($G130)&gt;$AL130),"Título excede o limite",""),IF(AND($AC130="Sim",$H130=""),"Categoria ausente",""),IF(AND($AK130&gt;0,LEN($I130)&lt;$AK130),"Descrição abaixo do mínimo",""),IF(AND($AE130="Sim",$J130=""),"Marca ausente",""),IF(OR($K130="",NOT(ISNUMBER($K130)),$K130&lt;=0),"Preço inválido",""),IF(AND(ISNUMBER($K130),$AM130&lt;&gt;"",$K130&lt;$AM130),"Preço abaixo do mínimo",""),IF(AND(ISNUMBER($K130),$AN130&lt;&gt;"",$K130&gt;$AN130),"Preço acima do máximo",""),IF(AND($AD130="Sim",$L130=""),"GTIN ausente",""),IF(AND($L130&lt;&gt;"",NOT(IFERROR(AND(LEN($L130)=13,ISNUMBER(VALUE($L130))),FALSE))),"GTIN inválido",""),IF(AND($AF130="Sim",$M130=""),"Cor ausente",""),IF(AND($AG130="Sim",$N130=""),"Tamanho/modelo ausente",""),IF(AND($AH130="Sim",OR(NOT(ISNUMBER($O130)),$O130&lt;=0)),"Peso ausente ou inválido",""),IF(AND($AI130="Sim",OR(NOT(ISNUMBER($P130)),$P130&lt;=0,NOT(ISNUMBER($Q130)),$Q130&lt;=0,NOT(ISNUMBER($R130)),$R130&lt;=0)),"Dimensões ausentes ou inválidas",""),IF($V130&lt;$AJ130,"Mídias abaixo do mínimo","")))</f>
        <v/>
      </c>
      <c r="X130" s="28">
        <f>IF(OR($A130="",$B130=""),"",IF($C130&lt;&gt;"Sim","Não selecionado",IF($W130="","Pronto para publicar","Bloqueado")))</f>
        <v/>
      </c>
      <c r="Y130" s="21" t="n"/>
      <c r="Z130" s="27">
        <f>IF(OR($A130="",$B130=""),"",IF($C130&lt;&gt;"Sim","Fora do feed",IF($X130="Bloqueado","Bloqueado",IF($Y130="Publicar","Liberado para feed",IF($Y130="Manter rascunho","Mantido em rascunho","Aguardando decisão")))))</f>
        <v/>
      </c>
      <c r="AA130" s="27">
        <f>IF(OR($A130="",$B130=""),"",$A130&amp;"|"&amp;$B130)</f>
        <v/>
      </c>
      <c r="AB130" s="28">
        <f>IF($B130="","",IFERROR(INDEX('Regras por canal'!$B$5:$B$9,MATCH($B130,'Regras por canal'!$A$5:$A$9,0)),""))</f>
        <v/>
      </c>
      <c r="AC130" s="28">
        <f>IF($B130="","",IFERROR(INDEX('Regras por canal'!$C$5:$C$9,MATCH($B130,'Regras por canal'!$A$5:$A$9,0)),""))</f>
        <v/>
      </c>
      <c r="AD130" s="28">
        <f>IF($B130="","",IFERROR(INDEX('Regras por canal'!$D$5:$D$9,MATCH($B130,'Regras por canal'!$A$5:$A$9,0)),""))</f>
        <v/>
      </c>
      <c r="AE130" s="28">
        <f>IF($B130="","",IFERROR(INDEX('Regras por canal'!$E$5:$E$9,MATCH($B130,'Regras por canal'!$A$5:$A$9,0)),""))</f>
        <v/>
      </c>
      <c r="AF130" s="28">
        <f>IF($B130="","",IFERROR(INDEX('Regras por canal'!$F$5:$F$9,MATCH($B130,'Regras por canal'!$A$5:$A$9,0)),""))</f>
        <v/>
      </c>
      <c r="AG130" s="28">
        <f>IF($B130="","",IFERROR(INDEX('Regras por canal'!$G$5:$G$9,MATCH($B130,'Regras por canal'!$A$5:$A$9,0)),""))</f>
        <v/>
      </c>
      <c r="AH130" s="28">
        <f>IF($B130="","",IFERROR(INDEX('Regras por canal'!$H$5:$H$9,MATCH($B130,'Regras por canal'!$A$5:$A$9,0)),""))</f>
        <v/>
      </c>
      <c r="AI130" s="28">
        <f>IF($B130="","",IFERROR(INDEX('Regras por canal'!$I$5:$I$9,MATCH($B130,'Regras por canal'!$A$5:$A$9,0)),""))</f>
        <v/>
      </c>
      <c r="AJ130" s="28">
        <f>IF($B130="","",IFERROR(INDEX('Regras por canal'!$J$5:$J$9,MATCH($B130,'Regras por canal'!$A$5:$A$9,0)),""))</f>
        <v/>
      </c>
      <c r="AK130" s="28">
        <f>IF($B130="","",IFERROR(INDEX('Regras por canal'!$K$5:$K$9,MATCH($B130,'Regras por canal'!$A$5:$A$9,0)),""))</f>
        <v/>
      </c>
      <c r="AL130" s="28">
        <f>IF($B130="","",IFERROR(INDEX('Regras por canal'!$L$5:$L$9,MATCH($B130,'Regras por canal'!$A$5:$A$9,0)),""))</f>
        <v/>
      </c>
      <c r="AM130" s="28">
        <f>IF($B130="","",IFERROR(INDEX('Regras por canal'!$M$5:$M$9,MATCH($B130,'Regras por canal'!$A$5:$A$9,0)),""))</f>
        <v/>
      </c>
      <c r="AN130" s="28">
        <f>IF($B130="","",IFERROR(INDEX('Regras por canal'!$N$5:$N$9,MATCH($B130,'Regras por canal'!$A$5:$A$9,0)),""))</f>
        <v/>
      </c>
      <c r="AO130" s="28">
        <f>IF($A130="","",IFERROR(INDEX('Catálogo fonte'!$Q$5:$Q$104,MATCH($A130,'Catálogo fonte'!$A$5:$A$104,0)),""))</f>
        <v/>
      </c>
      <c r="AP130" s="28">
        <f>IF($B130="","",IFERROR(INDEX('Regras por canal'!$Q$5:$Q$9,MATCH($B130,'Regras por canal'!$A$5:$A$9,0)),""))</f>
        <v/>
      </c>
    </row>
    <row r="131" ht="24" customHeight="1">
      <c r="A131" s="28">
        <f>IF(OR(INDEX('Catálogo fonte'!$A$5:$A$104,INT((ROW()-5)/5)+1)="",INDEX('Regras por canal'!$A$5:$A$9,MOD(ROW()-5,5)+1)=""),"",INDEX('Catálogo fonte'!$A$5:$A$104,INT((ROW()-5)/5)+1))</f>
        <v/>
      </c>
      <c r="B131" s="27">
        <f>IF($A131="","",INDEX('Regras por canal'!$A$5:$A$9,MOD(ROW()-5,5)+1))</f>
        <v/>
      </c>
      <c r="C131" s="21" t="n"/>
      <c r="D131" s="32" t="n"/>
      <c r="E131" s="32" t="n"/>
      <c r="F131" s="53" t="n"/>
      <c r="G131" s="27">
        <f>IF(OR($A131="",$B131=""),"",IF($D131&lt;&gt;"",$D131,IFERROR(INDEX('Catálogo fonte'!$B$5:$B$104,MATCH($A131,'Catálogo fonte'!$A$5:$A$104,0)),"")))</f>
        <v/>
      </c>
      <c r="H131" s="27">
        <f>IF(OR($A131="",$B131=""),"",IF($E131&lt;&gt;"",$E131,IFERROR(INDEX('Catálogo fonte'!$C$5:$C$104,MATCH($A131,'Catálogo fonte'!$A$5:$A$104,0)),"")))</f>
        <v/>
      </c>
      <c r="I131" s="27">
        <f>IF(OR($A131="",$B131=""),"",IFERROR(INDEX('Catálogo fonte'!$E$5:$E$104,MATCH($A131,'Catálogo fonte'!$A$5:$A$104,0)),""))</f>
        <v/>
      </c>
      <c r="J131" s="28">
        <f>IF(OR($A131="",$B131=""),"",IFERROR(INDEX('Catálogo fonte'!$D$5:$D$104,MATCH($A131,'Catálogo fonte'!$A$5:$A$104,0)),""))</f>
        <v/>
      </c>
      <c r="K131" s="54">
        <f>IF(OR($A131="",$B131=""),"",IF($F131&lt;&gt;"",$F131,IFERROR(INDEX('Catálogo fonte'!$F$5:$F$104,MATCH($A131,'Catálogo fonte'!$A$5:$A$104,0)),"")))</f>
        <v/>
      </c>
      <c r="L131" s="35">
        <f>IF(OR($A131="",$B131=""),"",IFERROR(INDEX('Catálogo fonte'!$G$5:$G$104,MATCH($A131,'Catálogo fonte'!$A$5:$A$104,0)),""))</f>
        <v/>
      </c>
      <c r="M131" s="28">
        <f>IF(OR($A131="",$B131=""),"",IFERROR(INDEX('Catálogo fonte'!$H$5:$H$104,MATCH($A131,'Catálogo fonte'!$A$5:$A$104,0)),""))</f>
        <v/>
      </c>
      <c r="N131" s="28">
        <f>IF(OR($A131="",$B131=""),"",IFERROR(INDEX('Catálogo fonte'!$I$5:$I$104,MATCH($A131,'Catálogo fonte'!$A$5:$A$104,0)),""))</f>
        <v/>
      </c>
      <c r="O131" s="55">
        <f>IF(OR($A131="",$B131=""),"",IFERROR(INDEX('Catálogo fonte'!$J$5:$J$104,MATCH($A131,'Catálogo fonte'!$A$5:$A$104,0)),""))</f>
        <v/>
      </c>
      <c r="P131" s="56">
        <f>IF(OR($A131="",$B131=""),"",IFERROR(INDEX('Catálogo fonte'!$K$5:$K$104,MATCH($A131,'Catálogo fonte'!$A$5:$A$104,0)),""))</f>
        <v/>
      </c>
      <c r="Q131" s="56">
        <f>IF(OR($A131="",$B131=""),"",IFERROR(INDEX('Catálogo fonte'!$L$5:$L$104,MATCH($A131,'Catálogo fonte'!$A$5:$A$104,0)),""))</f>
        <v/>
      </c>
      <c r="R131" s="56">
        <f>IF(OR($A131="",$B131=""),"",IFERROR(INDEX('Catálogo fonte'!$M$5:$M$104,MATCH($A131,'Catálogo fonte'!$A$5:$A$104,0)),""))</f>
        <v/>
      </c>
      <c r="S131" s="28">
        <f>IF(OR($A131="",$B131=""),"",IFERROR(INDEX('Catálogo fonte'!$N$5:$N$104,MATCH($A131,'Catálogo fonte'!$A$5:$A$104,0)),""))</f>
        <v/>
      </c>
      <c r="T131" s="28">
        <f>IF(OR($A131="",$B131=""),"",IFERROR(INDEX('Catálogo fonte'!$O$5:$O$104,MATCH($A131,'Catálogo fonte'!$A$5:$A$104,0)),""))</f>
        <v/>
      </c>
      <c r="U131" s="28">
        <f>IF(OR($A131="",$B131=""),"",IFERROR(INDEX('Catálogo fonte'!$P$5:$P$104,MATCH($A131,'Catálogo fonte'!$A$5:$A$104,0)),""))</f>
        <v/>
      </c>
      <c r="V131" s="28">
        <f>IF(OR($A131="",$B131=""),"",--($S131&lt;&gt;"")+--($T131&lt;&gt;"")+--($U131&lt;&gt;""))</f>
        <v/>
      </c>
      <c r="W131" s="27">
        <f>IF(OR($A131="",$B131="",$C131&lt;&gt;"Sim"),"",_xlfn.TEXTJOIN(" | ",TRUE,IF($AP131&lt;&gt;"Regra válida","Regra do canal inválida",""),IF(COUNTIF('Catálogo fonte'!$A$5:$A$104,$A131)&gt;1,"SKU duplicado",""),IF($AO131&lt;&gt;"Sim","Produto inativo",""),IF($AB131&lt;&gt;"Sim","Canal inativo",""),IF($G131="","Título ausente",""),IF(AND($G131&lt;&gt;"",$AL131&lt;&gt;"",LEN($G131)&gt;$AL131),"Título excede o limite",""),IF(AND($AC131="Sim",$H131=""),"Categoria ausente",""),IF(AND($AK131&gt;0,LEN($I131)&lt;$AK131),"Descrição abaixo do mínimo",""),IF(AND($AE131="Sim",$J131=""),"Marca ausente",""),IF(OR($K131="",NOT(ISNUMBER($K131)),$K131&lt;=0),"Preço inválido",""),IF(AND(ISNUMBER($K131),$AM131&lt;&gt;"",$K131&lt;$AM131),"Preço abaixo do mínimo",""),IF(AND(ISNUMBER($K131),$AN131&lt;&gt;"",$K131&gt;$AN131),"Preço acima do máximo",""),IF(AND($AD131="Sim",$L131=""),"GTIN ausente",""),IF(AND($L131&lt;&gt;"",NOT(IFERROR(AND(LEN($L131)=13,ISNUMBER(VALUE($L131))),FALSE))),"GTIN inválido",""),IF(AND($AF131="Sim",$M131=""),"Cor ausente",""),IF(AND($AG131="Sim",$N131=""),"Tamanho/modelo ausente",""),IF(AND($AH131="Sim",OR(NOT(ISNUMBER($O131)),$O131&lt;=0)),"Peso ausente ou inválido",""),IF(AND($AI131="Sim",OR(NOT(ISNUMBER($P131)),$P131&lt;=0,NOT(ISNUMBER($Q131)),$Q131&lt;=0,NOT(ISNUMBER($R131)),$R131&lt;=0)),"Dimensões ausentes ou inválidas",""),IF($V131&lt;$AJ131,"Mídias abaixo do mínimo","")))</f>
        <v/>
      </c>
      <c r="X131" s="28">
        <f>IF(OR($A131="",$B131=""),"",IF($C131&lt;&gt;"Sim","Não selecionado",IF($W131="","Pronto para publicar","Bloqueado")))</f>
        <v/>
      </c>
      <c r="Y131" s="21" t="n"/>
      <c r="Z131" s="27">
        <f>IF(OR($A131="",$B131=""),"",IF($C131&lt;&gt;"Sim","Fora do feed",IF($X131="Bloqueado","Bloqueado",IF($Y131="Publicar","Liberado para feed",IF($Y131="Manter rascunho","Mantido em rascunho","Aguardando decisão")))))</f>
        <v/>
      </c>
      <c r="AA131" s="27">
        <f>IF(OR($A131="",$B131=""),"",$A131&amp;"|"&amp;$B131)</f>
        <v/>
      </c>
      <c r="AB131" s="28">
        <f>IF($B131="","",IFERROR(INDEX('Regras por canal'!$B$5:$B$9,MATCH($B131,'Regras por canal'!$A$5:$A$9,0)),""))</f>
        <v/>
      </c>
      <c r="AC131" s="28">
        <f>IF($B131="","",IFERROR(INDEX('Regras por canal'!$C$5:$C$9,MATCH($B131,'Regras por canal'!$A$5:$A$9,0)),""))</f>
        <v/>
      </c>
      <c r="AD131" s="28">
        <f>IF($B131="","",IFERROR(INDEX('Regras por canal'!$D$5:$D$9,MATCH($B131,'Regras por canal'!$A$5:$A$9,0)),""))</f>
        <v/>
      </c>
      <c r="AE131" s="28">
        <f>IF($B131="","",IFERROR(INDEX('Regras por canal'!$E$5:$E$9,MATCH($B131,'Regras por canal'!$A$5:$A$9,0)),""))</f>
        <v/>
      </c>
      <c r="AF131" s="28">
        <f>IF($B131="","",IFERROR(INDEX('Regras por canal'!$F$5:$F$9,MATCH($B131,'Regras por canal'!$A$5:$A$9,0)),""))</f>
        <v/>
      </c>
      <c r="AG131" s="28">
        <f>IF($B131="","",IFERROR(INDEX('Regras por canal'!$G$5:$G$9,MATCH($B131,'Regras por canal'!$A$5:$A$9,0)),""))</f>
        <v/>
      </c>
      <c r="AH131" s="28">
        <f>IF($B131="","",IFERROR(INDEX('Regras por canal'!$H$5:$H$9,MATCH($B131,'Regras por canal'!$A$5:$A$9,0)),""))</f>
        <v/>
      </c>
      <c r="AI131" s="28">
        <f>IF($B131="","",IFERROR(INDEX('Regras por canal'!$I$5:$I$9,MATCH($B131,'Regras por canal'!$A$5:$A$9,0)),""))</f>
        <v/>
      </c>
      <c r="AJ131" s="28">
        <f>IF($B131="","",IFERROR(INDEX('Regras por canal'!$J$5:$J$9,MATCH($B131,'Regras por canal'!$A$5:$A$9,0)),""))</f>
        <v/>
      </c>
      <c r="AK131" s="28">
        <f>IF($B131="","",IFERROR(INDEX('Regras por canal'!$K$5:$K$9,MATCH($B131,'Regras por canal'!$A$5:$A$9,0)),""))</f>
        <v/>
      </c>
      <c r="AL131" s="28">
        <f>IF($B131="","",IFERROR(INDEX('Regras por canal'!$L$5:$L$9,MATCH($B131,'Regras por canal'!$A$5:$A$9,0)),""))</f>
        <v/>
      </c>
      <c r="AM131" s="28">
        <f>IF($B131="","",IFERROR(INDEX('Regras por canal'!$M$5:$M$9,MATCH($B131,'Regras por canal'!$A$5:$A$9,0)),""))</f>
        <v/>
      </c>
      <c r="AN131" s="28">
        <f>IF($B131="","",IFERROR(INDEX('Regras por canal'!$N$5:$N$9,MATCH($B131,'Regras por canal'!$A$5:$A$9,0)),""))</f>
        <v/>
      </c>
      <c r="AO131" s="28">
        <f>IF($A131="","",IFERROR(INDEX('Catálogo fonte'!$Q$5:$Q$104,MATCH($A131,'Catálogo fonte'!$A$5:$A$104,0)),""))</f>
        <v/>
      </c>
      <c r="AP131" s="28">
        <f>IF($B131="","",IFERROR(INDEX('Regras por canal'!$Q$5:$Q$9,MATCH($B131,'Regras por canal'!$A$5:$A$9,0)),""))</f>
        <v/>
      </c>
    </row>
    <row r="132" ht="24" customHeight="1">
      <c r="A132" s="28">
        <f>IF(OR(INDEX('Catálogo fonte'!$A$5:$A$104,INT((ROW()-5)/5)+1)="",INDEX('Regras por canal'!$A$5:$A$9,MOD(ROW()-5,5)+1)=""),"",INDEX('Catálogo fonte'!$A$5:$A$104,INT((ROW()-5)/5)+1))</f>
        <v/>
      </c>
      <c r="B132" s="27">
        <f>IF($A132="","",INDEX('Regras por canal'!$A$5:$A$9,MOD(ROW()-5,5)+1))</f>
        <v/>
      </c>
      <c r="C132" s="21" t="n"/>
      <c r="D132" s="32" t="n"/>
      <c r="E132" s="32" t="n"/>
      <c r="F132" s="53" t="n"/>
      <c r="G132" s="27">
        <f>IF(OR($A132="",$B132=""),"",IF($D132&lt;&gt;"",$D132,IFERROR(INDEX('Catálogo fonte'!$B$5:$B$104,MATCH($A132,'Catálogo fonte'!$A$5:$A$104,0)),"")))</f>
        <v/>
      </c>
      <c r="H132" s="27">
        <f>IF(OR($A132="",$B132=""),"",IF($E132&lt;&gt;"",$E132,IFERROR(INDEX('Catálogo fonte'!$C$5:$C$104,MATCH($A132,'Catálogo fonte'!$A$5:$A$104,0)),"")))</f>
        <v/>
      </c>
      <c r="I132" s="27">
        <f>IF(OR($A132="",$B132=""),"",IFERROR(INDEX('Catálogo fonte'!$E$5:$E$104,MATCH($A132,'Catálogo fonte'!$A$5:$A$104,0)),""))</f>
        <v/>
      </c>
      <c r="J132" s="28">
        <f>IF(OR($A132="",$B132=""),"",IFERROR(INDEX('Catálogo fonte'!$D$5:$D$104,MATCH($A132,'Catálogo fonte'!$A$5:$A$104,0)),""))</f>
        <v/>
      </c>
      <c r="K132" s="54">
        <f>IF(OR($A132="",$B132=""),"",IF($F132&lt;&gt;"",$F132,IFERROR(INDEX('Catálogo fonte'!$F$5:$F$104,MATCH($A132,'Catálogo fonte'!$A$5:$A$104,0)),"")))</f>
        <v/>
      </c>
      <c r="L132" s="35">
        <f>IF(OR($A132="",$B132=""),"",IFERROR(INDEX('Catálogo fonte'!$G$5:$G$104,MATCH($A132,'Catálogo fonte'!$A$5:$A$104,0)),""))</f>
        <v/>
      </c>
      <c r="M132" s="28">
        <f>IF(OR($A132="",$B132=""),"",IFERROR(INDEX('Catálogo fonte'!$H$5:$H$104,MATCH($A132,'Catálogo fonte'!$A$5:$A$104,0)),""))</f>
        <v/>
      </c>
      <c r="N132" s="28">
        <f>IF(OR($A132="",$B132=""),"",IFERROR(INDEX('Catálogo fonte'!$I$5:$I$104,MATCH($A132,'Catálogo fonte'!$A$5:$A$104,0)),""))</f>
        <v/>
      </c>
      <c r="O132" s="55">
        <f>IF(OR($A132="",$B132=""),"",IFERROR(INDEX('Catálogo fonte'!$J$5:$J$104,MATCH($A132,'Catálogo fonte'!$A$5:$A$104,0)),""))</f>
        <v/>
      </c>
      <c r="P132" s="56">
        <f>IF(OR($A132="",$B132=""),"",IFERROR(INDEX('Catálogo fonte'!$K$5:$K$104,MATCH($A132,'Catálogo fonte'!$A$5:$A$104,0)),""))</f>
        <v/>
      </c>
      <c r="Q132" s="56">
        <f>IF(OR($A132="",$B132=""),"",IFERROR(INDEX('Catálogo fonte'!$L$5:$L$104,MATCH($A132,'Catálogo fonte'!$A$5:$A$104,0)),""))</f>
        <v/>
      </c>
      <c r="R132" s="56">
        <f>IF(OR($A132="",$B132=""),"",IFERROR(INDEX('Catálogo fonte'!$M$5:$M$104,MATCH($A132,'Catálogo fonte'!$A$5:$A$104,0)),""))</f>
        <v/>
      </c>
      <c r="S132" s="28">
        <f>IF(OR($A132="",$B132=""),"",IFERROR(INDEX('Catálogo fonte'!$N$5:$N$104,MATCH($A132,'Catálogo fonte'!$A$5:$A$104,0)),""))</f>
        <v/>
      </c>
      <c r="T132" s="28">
        <f>IF(OR($A132="",$B132=""),"",IFERROR(INDEX('Catálogo fonte'!$O$5:$O$104,MATCH($A132,'Catálogo fonte'!$A$5:$A$104,0)),""))</f>
        <v/>
      </c>
      <c r="U132" s="28">
        <f>IF(OR($A132="",$B132=""),"",IFERROR(INDEX('Catálogo fonte'!$P$5:$P$104,MATCH($A132,'Catálogo fonte'!$A$5:$A$104,0)),""))</f>
        <v/>
      </c>
      <c r="V132" s="28">
        <f>IF(OR($A132="",$B132=""),"",--($S132&lt;&gt;"")+--($T132&lt;&gt;"")+--($U132&lt;&gt;""))</f>
        <v/>
      </c>
      <c r="W132" s="27">
        <f>IF(OR($A132="",$B132="",$C132&lt;&gt;"Sim"),"",_xlfn.TEXTJOIN(" | ",TRUE,IF($AP132&lt;&gt;"Regra válida","Regra do canal inválida",""),IF(COUNTIF('Catálogo fonte'!$A$5:$A$104,$A132)&gt;1,"SKU duplicado",""),IF($AO132&lt;&gt;"Sim","Produto inativo",""),IF($AB132&lt;&gt;"Sim","Canal inativo",""),IF($G132="","Título ausente",""),IF(AND($G132&lt;&gt;"",$AL132&lt;&gt;"",LEN($G132)&gt;$AL132),"Título excede o limite",""),IF(AND($AC132="Sim",$H132=""),"Categoria ausente",""),IF(AND($AK132&gt;0,LEN($I132)&lt;$AK132),"Descrição abaixo do mínimo",""),IF(AND($AE132="Sim",$J132=""),"Marca ausente",""),IF(OR($K132="",NOT(ISNUMBER($K132)),$K132&lt;=0),"Preço inválido",""),IF(AND(ISNUMBER($K132),$AM132&lt;&gt;"",$K132&lt;$AM132),"Preço abaixo do mínimo",""),IF(AND(ISNUMBER($K132),$AN132&lt;&gt;"",$K132&gt;$AN132),"Preço acima do máximo",""),IF(AND($AD132="Sim",$L132=""),"GTIN ausente",""),IF(AND($L132&lt;&gt;"",NOT(IFERROR(AND(LEN($L132)=13,ISNUMBER(VALUE($L132))),FALSE))),"GTIN inválido",""),IF(AND($AF132="Sim",$M132=""),"Cor ausente",""),IF(AND($AG132="Sim",$N132=""),"Tamanho/modelo ausente",""),IF(AND($AH132="Sim",OR(NOT(ISNUMBER($O132)),$O132&lt;=0)),"Peso ausente ou inválido",""),IF(AND($AI132="Sim",OR(NOT(ISNUMBER($P132)),$P132&lt;=0,NOT(ISNUMBER($Q132)),$Q132&lt;=0,NOT(ISNUMBER($R132)),$R132&lt;=0)),"Dimensões ausentes ou inválidas",""),IF($V132&lt;$AJ132,"Mídias abaixo do mínimo","")))</f>
        <v/>
      </c>
      <c r="X132" s="28">
        <f>IF(OR($A132="",$B132=""),"",IF($C132&lt;&gt;"Sim","Não selecionado",IF($W132="","Pronto para publicar","Bloqueado")))</f>
        <v/>
      </c>
      <c r="Y132" s="21" t="n"/>
      <c r="Z132" s="27">
        <f>IF(OR($A132="",$B132=""),"",IF($C132&lt;&gt;"Sim","Fora do feed",IF($X132="Bloqueado","Bloqueado",IF($Y132="Publicar","Liberado para feed",IF($Y132="Manter rascunho","Mantido em rascunho","Aguardando decisão")))))</f>
        <v/>
      </c>
      <c r="AA132" s="27">
        <f>IF(OR($A132="",$B132=""),"",$A132&amp;"|"&amp;$B132)</f>
        <v/>
      </c>
      <c r="AB132" s="28">
        <f>IF($B132="","",IFERROR(INDEX('Regras por canal'!$B$5:$B$9,MATCH($B132,'Regras por canal'!$A$5:$A$9,0)),""))</f>
        <v/>
      </c>
      <c r="AC132" s="28">
        <f>IF($B132="","",IFERROR(INDEX('Regras por canal'!$C$5:$C$9,MATCH($B132,'Regras por canal'!$A$5:$A$9,0)),""))</f>
        <v/>
      </c>
      <c r="AD132" s="28">
        <f>IF($B132="","",IFERROR(INDEX('Regras por canal'!$D$5:$D$9,MATCH($B132,'Regras por canal'!$A$5:$A$9,0)),""))</f>
        <v/>
      </c>
      <c r="AE132" s="28">
        <f>IF($B132="","",IFERROR(INDEX('Regras por canal'!$E$5:$E$9,MATCH($B132,'Regras por canal'!$A$5:$A$9,0)),""))</f>
        <v/>
      </c>
      <c r="AF132" s="28">
        <f>IF($B132="","",IFERROR(INDEX('Regras por canal'!$F$5:$F$9,MATCH($B132,'Regras por canal'!$A$5:$A$9,0)),""))</f>
        <v/>
      </c>
      <c r="AG132" s="28">
        <f>IF($B132="","",IFERROR(INDEX('Regras por canal'!$G$5:$G$9,MATCH($B132,'Regras por canal'!$A$5:$A$9,0)),""))</f>
        <v/>
      </c>
      <c r="AH132" s="28">
        <f>IF($B132="","",IFERROR(INDEX('Regras por canal'!$H$5:$H$9,MATCH($B132,'Regras por canal'!$A$5:$A$9,0)),""))</f>
        <v/>
      </c>
      <c r="AI132" s="28">
        <f>IF($B132="","",IFERROR(INDEX('Regras por canal'!$I$5:$I$9,MATCH($B132,'Regras por canal'!$A$5:$A$9,0)),""))</f>
        <v/>
      </c>
      <c r="AJ132" s="28">
        <f>IF($B132="","",IFERROR(INDEX('Regras por canal'!$J$5:$J$9,MATCH($B132,'Regras por canal'!$A$5:$A$9,0)),""))</f>
        <v/>
      </c>
      <c r="AK132" s="28">
        <f>IF($B132="","",IFERROR(INDEX('Regras por canal'!$K$5:$K$9,MATCH($B132,'Regras por canal'!$A$5:$A$9,0)),""))</f>
        <v/>
      </c>
      <c r="AL132" s="28">
        <f>IF($B132="","",IFERROR(INDEX('Regras por canal'!$L$5:$L$9,MATCH($B132,'Regras por canal'!$A$5:$A$9,0)),""))</f>
        <v/>
      </c>
      <c r="AM132" s="28">
        <f>IF($B132="","",IFERROR(INDEX('Regras por canal'!$M$5:$M$9,MATCH($B132,'Regras por canal'!$A$5:$A$9,0)),""))</f>
        <v/>
      </c>
      <c r="AN132" s="28">
        <f>IF($B132="","",IFERROR(INDEX('Regras por canal'!$N$5:$N$9,MATCH($B132,'Regras por canal'!$A$5:$A$9,0)),""))</f>
        <v/>
      </c>
      <c r="AO132" s="28">
        <f>IF($A132="","",IFERROR(INDEX('Catálogo fonte'!$Q$5:$Q$104,MATCH($A132,'Catálogo fonte'!$A$5:$A$104,0)),""))</f>
        <v/>
      </c>
      <c r="AP132" s="28">
        <f>IF($B132="","",IFERROR(INDEX('Regras por canal'!$Q$5:$Q$9,MATCH($B132,'Regras por canal'!$A$5:$A$9,0)),""))</f>
        <v/>
      </c>
    </row>
    <row r="133" ht="24" customHeight="1">
      <c r="A133" s="28">
        <f>IF(OR(INDEX('Catálogo fonte'!$A$5:$A$104,INT((ROW()-5)/5)+1)="",INDEX('Regras por canal'!$A$5:$A$9,MOD(ROW()-5,5)+1)=""),"",INDEX('Catálogo fonte'!$A$5:$A$104,INT((ROW()-5)/5)+1))</f>
        <v/>
      </c>
      <c r="B133" s="27">
        <f>IF($A133="","",INDEX('Regras por canal'!$A$5:$A$9,MOD(ROW()-5,5)+1))</f>
        <v/>
      </c>
      <c r="C133" s="21" t="n"/>
      <c r="D133" s="32" t="n"/>
      <c r="E133" s="32" t="n"/>
      <c r="F133" s="53" t="n"/>
      <c r="G133" s="27">
        <f>IF(OR($A133="",$B133=""),"",IF($D133&lt;&gt;"",$D133,IFERROR(INDEX('Catálogo fonte'!$B$5:$B$104,MATCH($A133,'Catálogo fonte'!$A$5:$A$104,0)),"")))</f>
        <v/>
      </c>
      <c r="H133" s="27">
        <f>IF(OR($A133="",$B133=""),"",IF($E133&lt;&gt;"",$E133,IFERROR(INDEX('Catálogo fonte'!$C$5:$C$104,MATCH($A133,'Catálogo fonte'!$A$5:$A$104,0)),"")))</f>
        <v/>
      </c>
      <c r="I133" s="27">
        <f>IF(OR($A133="",$B133=""),"",IFERROR(INDEX('Catálogo fonte'!$E$5:$E$104,MATCH($A133,'Catálogo fonte'!$A$5:$A$104,0)),""))</f>
        <v/>
      </c>
      <c r="J133" s="28">
        <f>IF(OR($A133="",$B133=""),"",IFERROR(INDEX('Catálogo fonte'!$D$5:$D$104,MATCH($A133,'Catálogo fonte'!$A$5:$A$104,0)),""))</f>
        <v/>
      </c>
      <c r="K133" s="54">
        <f>IF(OR($A133="",$B133=""),"",IF($F133&lt;&gt;"",$F133,IFERROR(INDEX('Catálogo fonte'!$F$5:$F$104,MATCH($A133,'Catálogo fonte'!$A$5:$A$104,0)),"")))</f>
        <v/>
      </c>
      <c r="L133" s="35">
        <f>IF(OR($A133="",$B133=""),"",IFERROR(INDEX('Catálogo fonte'!$G$5:$G$104,MATCH($A133,'Catálogo fonte'!$A$5:$A$104,0)),""))</f>
        <v/>
      </c>
      <c r="M133" s="28">
        <f>IF(OR($A133="",$B133=""),"",IFERROR(INDEX('Catálogo fonte'!$H$5:$H$104,MATCH($A133,'Catálogo fonte'!$A$5:$A$104,0)),""))</f>
        <v/>
      </c>
      <c r="N133" s="28">
        <f>IF(OR($A133="",$B133=""),"",IFERROR(INDEX('Catálogo fonte'!$I$5:$I$104,MATCH($A133,'Catálogo fonte'!$A$5:$A$104,0)),""))</f>
        <v/>
      </c>
      <c r="O133" s="55">
        <f>IF(OR($A133="",$B133=""),"",IFERROR(INDEX('Catálogo fonte'!$J$5:$J$104,MATCH($A133,'Catálogo fonte'!$A$5:$A$104,0)),""))</f>
        <v/>
      </c>
      <c r="P133" s="56">
        <f>IF(OR($A133="",$B133=""),"",IFERROR(INDEX('Catálogo fonte'!$K$5:$K$104,MATCH($A133,'Catálogo fonte'!$A$5:$A$104,0)),""))</f>
        <v/>
      </c>
      <c r="Q133" s="56">
        <f>IF(OR($A133="",$B133=""),"",IFERROR(INDEX('Catálogo fonte'!$L$5:$L$104,MATCH($A133,'Catálogo fonte'!$A$5:$A$104,0)),""))</f>
        <v/>
      </c>
      <c r="R133" s="56">
        <f>IF(OR($A133="",$B133=""),"",IFERROR(INDEX('Catálogo fonte'!$M$5:$M$104,MATCH($A133,'Catálogo fonte'!$A$5:$A$104,0)),""))</f>
        <v/>
      </c>
      <c r="S133" s="28">
        <f>IF(OR($A133="",$B133=""),"",IFERROR(INDEX('Catálogo fonte'!$N$5:$N$104,MATCH($A133,'Catálogo fonte'!$A$5:$A$104,0)),""))</f>
        <v/>
      </c>
      <c r="T133" s="28">
        <f>IF(OR($A133="",$B133=""),"",IFERROR(INDEX('Catálogo fonte'!$O$5:$O$104,MATCH($A133,'Catálogo fonte'!$A$5:$A$104,0)),""))</f>
        <v/>
      </c>
      <c r="U133" s="28">
        <f>IF(OR($A133="",$B133=""),"",IFERROR(INDEX('Catálogo fonte'!$P$5:$P$104,MATCH($A133,'Catálogo fonte'!$A$5:$A$104,0)),""))</f>
        <v/>
      </c>
      <c r="V133" s="28">
        <f>IF(OR($A133="",$B133=""),"",--($S133&lt;&gt;"")+--($T133&lt;&gt;"")+--($U133&lt;&gt;""))</f>
        <v/>
      </c>
      <c r="W133" s="27">
        <f>IF(OR($A133="",$B133="",$C133&lt;&gt;"Sim"),"",_xlfn.TEXTJOIN(" | ",TRUE,IF($AP133&lt;&gt;"Regra válida","Regra do canal inválida",""),IF(COUNTIF('Catálogo fonte'!$A$5:$A$104,$A133)&gt;1,"SKU duplicado",""),IF($AO133&lt;&gt;"Sim","Produto inativo",""),IF($AB133&lt;&gt;"Sim","Canal inativo",""),IF($G133="","Título ausente",""),IF(AND($G133&lt;&gt;"",$AL133&lt;&gt;"",LEN($G133)&gt;$AL133),"Título excede o limite",""),IF(AND($AC133="Sim",$H133=""),"Categoria ausente",""),IF(AND($AK133&gt;0,LEN($I133)&lt;$AK133),"Descrição abaixo do mínimo",""),IF(AND($AE133="Sim",$J133=""),"Marca ausente",""),IF(OR($K133="",NOT(ISNUMBER($K133)),$K133&lt;=0),"Preço inválido",""),IF(AND(ISNUMBER($K133),$AM133&lt;&gt;"",$K133&lt;$AM133),"Preço abaixo do mínimo",""),IF(AND(ISNUMBER($K133),$AN133&lt;&gt;"",$K133&gt;$AN133),"Preço acima do máximo",""),IF(AND($AD133="Sim",$L133=""),"GTIN ausente",""),IF(AND($L133&lt;&gt;"",NOT(IFERROR(AND(LEN($L133)=13,ISNUMBER(VALUE($L133))),FALSE))),"GTIN inválido",""),IF(AND($AF133="Sim",$M133=""),"Cor ausente",""),IF(AND($AG133="Sim",$N133=""),"Tamanho/modelo ausente",""),IF(AND($AH133="Sim",OR(NOT(ISNUMBER($O133)),$O133&lt;=0)),"Peso ausente ou inválido",""),IF(AND($AI133="Sim",OR(NOT(ISNUMBER($P133)),$P133&lt;=0,NOT(ISNUMBER($Q133)),$Q133&lt;=0,NOT(ISNUMBER($R133)),$R133&lt;=0)),"Dimensões ausentes ou inválidas",""),IF($V133&lt;$AJ133,"Mídias abaixo do mínimo","")))</f>
        <v/>
      </c>
      <c r="X133" s="28">
        <f>IF(OR($A133="",$B133=""),"",IF($C133&lt;&gt;"Sim","Não selecionado",IF($W133="","Pronto para publicar","Bloqueado")))</f>
        <v/>
      </c>
      <c r="Y133" s="21" t="n"/>
      <c r="Z133" s="27">
        <f>IF(OR($A133="",$B133=""),"",IF($C133&lt;&gt;"Sim","Fora do feed",IF($X133="Bloqueado","Bloqueado",IF($Y133="Publicar","Liberado para feed",IF($Y133="Manter rascunho","Mantido em rascunho","Aguardando decisão")))))</f>
        <v/>
      </c>
      <c r="AA133" s="27">
        <f>IF(OR($A133="",$B133=""),"",$A133&amp;"|"&amp;$B133)</f>
        <v/>
      </c>
      <c r="AB133" s="28">
        <f>IF($B133="","",IFERROR(INDEX('Regras por canal'!$B$5:$B$9,MATCH($B133,'Regras por canal'!$A$5:$A$9,0)),""))</f>
        <v/>
      </c>
      <c r="AC133" s="28">
        <f>IF($B133="","",IFERROR(INDEX('Regras por canal'!$C$5:$C$9,MATCH($B133,'Regras por canal'!$A$5:$A$9,0)),""))</f>
        <v/>
      </c>
      <c r="AD133" s="28">
        <f>IF($B133="","",IFERROR(INDEX('Regras por canal'!$D$5:$D$9,MATCH($B133,'Regras por canal'!$A$5:$A$9,0)),""))</f>
        <v/>
      </c>
      <c r="AE133" s="28">
        <f>IF($B133="","",IFERROR(INDEX('Regras por canal'!$E$5:$E$9,MATCH($B133,'Regras por canal'!$A$5:$A$9,0)),""))</f>
        <v/>
      </c>
      <c r="AF133" s="28">
        <f>IF($B133="","",IFERROR(INDEX('Regras por canal'!$F$5:$F$9,MATCH($B133,'Regras por canal'!$A$5:$A$9,0)),""))</f>
        <v/>
      </c>
      <c r="AG133" s="28">
        <f>IF($B133="","",IFERROR(INDEX('Regras por canal'!$G$5:$G$9,MATCH($B133,'Regras por canal'!$A$5:$A$9,0)),""))</f>
        <v/>
      </c>
      <c r="AH133" s="28">
        <f>IF($B133="","",IFERROR(INDEX('Regras por canal'!$H$5:$H$9,MATCH($B133,'Regras por canal'!$A$5:$A$9,0)),""))</f>
        <v/>
      </c>
      <c r="AI133" s="28">
        <f>IF($B133="","",IFERROR(INDEX('Regras por canal'!$I$5:$I$9,MATCH($B133,'Regras por canal'!$A$5:$A$9,0)),""))</f>
        <v/>
      </c>
      <c r="AJ133" s="28">
        <f>IF($B133="","",IFERROR(INDEX('Regras por canal'!$J$5:$J$9,MATCH($B133,'Regras por canal'!$A$5:$A$9,0)),""))</f>
        <v/>
      </c>
      <c r="AK133" s="28">
        <f>IF($B133="","",IFERROR(INDEX('Regras por canal'!$K$5:$K$9,MATCH($B133,'Regras por canal'!$A$5:$A$9,0)),""))</f>
        <v/>
      </c>
      <c r="AL133" s="28">
        <f>IF($B133="","",IFERROR(INDEX('Regras por canal'!$L$5:$L$9,MATCH($B133,'Regras por canal'!$A$5:$A$9,0)),""))</f>
        <v/>
      </c>
      <c r="AM133" s="28">
        <f>IF($B133="","",IFERROR(INDEX('Regras por canal'!$M$5:$M$9,MATCH($B133,'Regras por canal'!$A$5:$A$9,0)),""))</f>
        <v/>
      </c>
      <c r="AN133" s="28">
        <f>IF($B133="","",IFERROR(INDEX('Regras por canal'!$N$5:$N$9,MATCH($B133,'Regras por canal'!$A$5:$A$9,0)),""))</f>
        <v/>
      </c>
      <c r="AO133" s="28">
        <f>IF($A133="","",IFERROR(INDEX('Catálogo fonte'!$Q$5:$Q$104,MATCH($A133,'Catálogo fonte'!$A$5:$A$104,0)),""))</f>
        <v/>
      </c>
      <c r="AP133" s="28">
        <f>IF($B133="","",IFERROR(INDEX('Regras por canal'!$Q$5:$Q$9,MATCH($B133,'Regras por canal'!$A$5:$A$9,0)),""))</f>
        <v/>
      </c>
    </row>
    <row r="134" ht="24" customHeight="1">
      <c r="A134" s="28">
        <f>IF(OR(INDEX('Catálogo fonte'!$A$5:$A$104,INT((ROW()-5)/5)+1)="",INDEX('Regras por canal'!$A$5:$A$9,MOD(ROW()-5,5)+1)=""),"",INDEX('Catálogo fonte'!$A$5:$A$104,INT((ROW()-5)/5)+1))</f>
        <v/>
      </c>
      <c r="B134" s="27">
        <f>IF($A134="","",INDEX('Regras por canal'!$A$5:$A$9,MOD(ROW()-5,5)+1))</f>
        <v/>
      </c>
      <c r="C134" s="21" t="n"/>
      <c r="D134" s="32" t="n"/>
      <c r="E134" s="32" t="n"/>
      <c r="F134" s="53" t="n"/>
      <c r="G134" s="27">
        <f>IF(OR($A134="",$B134=""),"",IF($D134&lt;&gt;"",$D134,IFERROR(INDEX('Catálogo fonte'!$B$5:$B$104,MATCH($A134,'Catálogo fonte'!$A$5:$A$104,0)),"")))</f>
        <v/>
      </c>
      <c r="H134" s="27">
        <f>IF(OR($A134="",$B134=""),"",IF($E134&lt;&gt;"",$E134,IFERROR(INDEX('Catálogo fonte'!$C$5:$C$104,MATCH($A134,'Catálogo fonte'!$A$5:$A$104,0)),"")))</f>
        <v/>
      </c>
      <c r="I134" s="27">
        <f>IF(OR($A134="",$B134=""),"",IFERROR(INDEX('Catálogo fonte'!$E$5:$E$104,MATCH($A134,'Catálogo fonte'!$A$5:$A$104,0)),""))</f>
        <v/>
      </c>
      <c r="J134" s="28">
        <f>IF(OR($A134="",$B134=""),"",IFERROR(INDEX('Catálogo fonte'!$D$5:$D$104,MATCH($A134,'Catálogo fonte'!$A$5:$A$104,0)),""))</f>
        <v/>
      </c>
      <c r="K134" s="54">
        <f>IF(OR($A134="",$B134=""),"",IF($F134&lt;&gt;"",$F134,IFERROR(INDEX('Catálogo fonte'!$F$5:$F$104,MATCH($A134,'Catálogo fonte'!$A$5:$A$104,0)),"")))</f>
        <v/>
      </c>
      <c r="L134" s="35">
        <f>IF(OR($A134="",$B134=""),"",IFERROR(INDEX('Catálogo fonte'!$G$5:$G$104,MATCH($A134,'Catálogo fonte'!$A$5:$A$104,0)),""))</f>
        <v/>
      </c>
      <c r="M134" s="28">
        <f>IF(OR($A134="",$B134=""),"",IFERROR(INDEX('Catálogo fonte'!$H$5:$H$104,MATCH($A134,'Catálogo fonte'!$A$5:$A$104,0)),""))</f>
        <v/>
      </c>
      <c r="N134" s="28">
        <f>IF(OR($A134="",$B134=""),"",IFERROR(INDEX('Catálogo fonte'!$I$5:$I$104,MATCH($A134,'Catálogo fonte'!$A$5:$A$104,0)),""))</f>
        <v/>
      </c>
      <c r="O134" s="55">
        <f>IF(OR($A134="",$B134=""),"",IFERROR(INDEX('Catálogo fonte'!$J$5:$J$104,MATCH($A134,'Catálogo fonte'!$A$5:$A$104,0)),""))</f>
        <v/>
      </c>
      <c r="P134" s="56">
        <f>IF(OR($A134="",$B134=""),"",IFERROR(INDEX('Catálogo fonte'!$K$5:$K$104,MATCH($A134,'Catálogo fonte'!$A$5:$A$104,0)),""))</f>
        <v/>
      </c>
      <c r="Q134" s="56">
        <f>IF(OR($A134="",$B134=""),"",IFERROR(INDEX('Catálogo fonte'!$L$5:$L$104,MATCH($A134,'Catálogo fonte'!$A$5:$A$104,0)),""))</f>
        <v/>
      </c>
      <c r="R134" s="56">
        <f>IF(OR($A134="",$B134=""),"",IFERROR(INDEX('Catálogo fonte'!$M$5:$M$104,MATCH($A134,'Catálogo fonte'!$A$5:$A$104,0)),""))</f>
        <v/>
      </c>
      <c r="S134" s="28">
        <f>IF(OR($A134="",$B134=""),"",IFERROR(INDEX('Catálogo fonte'!$N$5:$N$104,MATCH($A134,'Catálogo fonte'!$A$5:$A$104,0)),""))</f>
        <v/>
      </c>
      <c r="T134" s="28">
        <f>IF(OR($A134="",$B134=""),"",IFERROR(INDEX('Catálogo fonte'!$O$5:$O$104,MATCH($A134,'Catálogo fonte'!$A$5:$A$104,0)),""))</f>
        <v/>
      </c>
      <c r="U134" s="28">
        <f>IF(OR($A134="",$B134=""),"",IFERROR(INDEX('Catálogo fonte'!$P$5:$P$104,MATCH($A134,'Catálogo fonte'!$A$5:$A$104,0)),""))</f>
        <v/>
      </c>
      <c r="V134" s="28">
        <f>IF(OR($A134="",$B134=""),"",--($S134&lt;&gt;"")+--($T134&lt;&gt;"")+--($U134&lt;&gt;""))</f>
        <v/>
      </c>
      <c r="W134" s="27">
        <f>IF(OR($A134="",$B134="",$C134&lt;&gt;"Sim"),"",_xlfn.TEXTJOIN(" | ",TRUE,IF($AP134&lt;&gt;"Regra válida","Regra do canal inválida",""),IF(COUNTIF('Catálogo fonte'!$A$5:$A$104,$A134)&gt;1,"SKU duplicado",""),IF($AO134&lt;&gt;"Sim","Produto inativo",""),IF($AB134&lt;&gt;"Sim","Canal inativo",""),IF($G134="","Título ausente",""),IF(AND($G134&lt;&gt;"",$AL134&lt;&gt;"",LEN($G134)&gt;$AL134),"Título excede o limite",""),IF(AND($AC134="Sim",$H134=""),"Categoria ausente",""),IF(AND($AK134&gt;0,LEN($I134)&lt;$AK134),"Descrição abaixo do mínimo",""),IF(AND($AE134="Sim",$J134=""),"Marca ausente",""),IF(OR($K134="",NOT(ISNUMBER($K134)),$K134&lt;=0),"Preço inválido",""),IF(AND(ISNUMBER($K134),$AM134&lt;&gt;"",$K134&lt;$AM134),"Preço abaixo do mínimo",""),IF(AND(ISNUMBER($K134),$AN134&lt;&gt;"",$K134&gt;$AN134),"Preço acima do máximo",""),IF(AND($AD134="Sim",$L134=""),"GTIN ausente",""),IF(AND($L134&lt;&gt;"",NOT(IFERROR(AND(LEN($L134)=13,ISNUMBER(VALUE($L134))),FALSE))),"GTIN inválido",""),IF(AND($AF134="Sim",$M134=""),"Cor ausente",""),IF(AND($AG134="Sim",$N134=""),"Tamanho/modelo ausente",""),IF(AND($AH134="Sim",OR(NOT(ISNUMBER($O134)),$O134&lt;=0)),"Peso ausente ou inválido",""),IF(AND($AI134="Sim",OR(NOT(ISNUMBER($P134)),$P134&lt;=0,NOT(ISNUMBER($Q134)),$Q134&lt;=0,NOT(ISNUMBER($R134)),$R134&lt;=0)),"Dimensões ausentes ou inválidas",""),IF($V134&lt;$AJ134,"Mídias abaixo do mínimo","")))</f>
        <v/>
      </c>
      <c r="X134" s="28">
        <f>IF(OR($A134="",$B134=""),"",IF($C134&lt;&gt;"Sim","Não selecionado",IF($W134="","Pronto para publicar","Bloqueado")))</f>
        <v/>
      </c>
      <c r="Y134" s="21" t="n"/>
      <c r="Z134" s="27">
        <f>IF(OR($A134="",$B134=""),"",IF($C134&lt;&gt;"Sim","Fora do feed",IF($X134="Bloqueado","Bloqueado",IF($Y134="Publicar","Liberado para feed",IF($Y134="Manter rascunho","Mantido em rascunho","Aguardando decisão")))))</f>
        <v/>
      </c>
      <c r="AA134" s="27">
        <f>IF(OR($A134="",$B134=""),"",$A134&amp;"|"&amp;$B134)</f>
        <v/>
      </c>
      <c r="AB134" s="28">
        <f>IF($B134="","",IFERROR(INDEX('Regras por canal'!$B$5:$B$9,MATCH($B134,'Regras por canal'!$A$5:$A$9,0)),""))</f>
        <v/>
      </c>
      <c r="AC134" s="28">
        <f>IF($B134="","",IFERROR(INDEX('Regras por canal'!$C$5:$C$9,MATCH($B134,'Regras por canal'!$A$5:$A$9,0)),""))</f>
        <v/>
      </c>
      <c r="AD134" s="28">
        <f>IF($B134="","",IFERROR(INDEX('Regras por canal'!$D$5:$D$9,MATCH($B134,'Regras por canal'!$A$5:$A$9,0)),""))</f>
        <v/>
      </c>
      <c r="AE134" s="28">
        <f>IF($B134="","",IFERROR(INDEX('Regras por canal'!$E$5:$E$9,MATCH($B134,'Regras por canal'!$A$5:$A$9,0)),""))</f>
        <v/>
      </c>
      <c r="AF134" s="28">
        <f>IF($B134="","",IFERROR(INDEX('Regras por canal'!$F$5:$F$9,MATCH($B134,'Regras por canal'!$A$5:$A$9,0)),""))</f>
        <v/>
      </c>
      <c r="AG134" s="28">
        <f>IF($B134="","",IFERROR(INDEX('Regras por canal'!$G$5:$G$9,MATCH($B134,'Regras por canal'!$A$5:$A$9,0)),""))</f>
        <v/>
      </c>
      <c r="AH134" s="28">
        <f>IF($B134="","",IFERROR(INDEX('Regras por canal'!$H$5:$H$9,MATCH($B134,'Regras por canal'!$A$5:$A$9,0)),""))</f>
        <v/>
      </c>
      <c r="AI134" s="28">
        <f>IF($B134="","",IFERROR(INDEX('Regras por canal'!$I$5:$I$9,MATCH($B134,'Regras por canal'!$A$5:$A$9,0)),""))</f>
        <v/>
      </c>
      <c r="AJ134" s="28">
        <f>IF($B134="","",IFERROR(INDEX('Regras por canal'!$J$5:$J$9,MATCH($B134,'Regras por canal'!$A$5:$A$9,0)),""))</f>
        <v/>
      </c>
      <c r="AK134" s="28">
        <f>IF($B134="","",IFERROR(INDEX('Regras por canal'!$K$5:$K$9,MATCH($B134,'Regras por canal'!$A$5:$A$9,0)),""))</f>
        <v/>
      </c>
      <c r="AL134" s="28">
        <f>IF($B134="","",IFERROR(INDEX('Regras por canal'!$L$5:$L$9,MATCH($B134,'Regras por canal'!$A$5:$A$9,0)),""))</f>
        <v/>
      </c>
      <c r="AM134" s="28">
        <f>IF($B134="","",IFERROR(INDEX('Regras por canal'!$M$5:$M$9,MATCH($B134,'Regras por canal'!$A$5:$A$9,0)),""))</f>
        <v/>
      </c>
      <c r="AN134" s="28">
        <f>IF($B134="","",IFERROR(INDEX('Regras por canal'!$N$5:$N$9,MATCH($B134,'Regras por canal'!$A$5:$A$9,0)),""))</f>
        <v/>
      </c>
      <c r="AO134" s="28">
        <f>IF($A134="","",IFERROR(INDEX('Catálogo fonte'!$Q$5:$Q$104,MATCH($A134,'Catálogo fonte'!$A$5:$A$104,0)),""))</f>
        <v/>
      </c>
      <c r="AP134" s="28">
        <f>IF($B134="","",IFERROR(INDEX('Regras por canal'!$Q$5:$Q$9,MATCH($B134,'Regras por canal'!$A$5:$A$9,0)),""))</f>
        <v/>
      </c>
    </row>
    <row r="135" ht="24" customHeight="1">
      <c r="A135" s="28">
        <f>IF(OR(INDEX('Catálogo fonte'!$A$5:$A$104,INT((ROW()-5)/5)+1)="",INDEX('Regras por canal'!$A$5:$A$9,MOD(ROW()-5,5)+1)=""),"",INDEX('Catálogo fonte'!$A$5:$A$104,INT((ROW()-5)/5)+1))</f>
        <v/>
      </c>
      <c r="B135" s="27">
        <f>IF($A135="","",INDEX('Regras por canal'!$A$5:$A$9,MOD(ROW()-5,5)+1))</f>
        <v/>
      </c>
      <c r="C135" s="21" t="n"/>
      <c r="D135" s="32" t="n"/>
      <c r="E135" s="32" t="n"/>
      <c r="F135" s="53" t="n"/>
      <c r="G135" s="27">
        <f>IF(OR($A135="",$B135=""),"",IF($D135&lt;&gt;"",$D135,IFERROR(INDEX('Catálogo fonte'!$B$5:$B$104,MATCH($A135,'Catálogo fonte'!$A$5:$A$104,0)),"")))</f>
        <v/>
      </c>
      <c r="H135" s="27">
        <f>IF(OR($A135="",$B135=""),"",IF($E135&lt;&gt;"",$E135,IFERROR(INDEX('Catálogo fonte'!$C$5:$C$104,MATCH($A135,'Catálogo fonte'!$A$5:$A$104,0)),"")))</f>
        <v/>
      </c>
      <c r="I135" s="27">
        <f>IF(OR($A135="",$B135=""),"",IFERROR(INDEX('Catálogo fonte'!$E$5:$E$104,MATCH($A135,'Catálogo fonte'!$A$5:$A$104,0)),""))</f>
        <v/>
      </c>
      <c r="J135" s="28">
        <f>IF(OR($A135="",$B135=""),"",IFERROR(INDEX('Catálogo fonte'!$D$5:$D$104,MATCH($A135,'Catálogo fonte'!$A$5:$A$104,0)),""))</f>
        <v/>
      </c>
      <c r="K135" s="54">
        <f>IF(OR($A135="",$B135=""),"",IF($F135&lt;&gt;"",$F135,IFERROR(INDEX('Catálogo fonte'!$F$5:$F$104,MATCH($A135,'Catálogo fonte'!$A$5:$A$104,0)),"")))</f>
        <v/>
      </c>
      <c r="L135" s="35">
        <f>IF(OR($A135="",$B135=""),"",IFERROR(INDEX('Catálogo fonte'!$G$5:$G$104,MATCH($A135,'Catálogo fonte'!$A$5:$A$104,0)),""))</f>
        <v/>
      </c>
      <c r="M135" s="28">
        <f>IF(OR($A135="",$B135=""),"",IFERROR(INDEX('Catálogo fonte'!$H$5:$H$104,MATCH($A135,'Catálogo fonte'!$A$5:$A$104,0)),""))</f>
        <v/>
      </c>
      <c r="N135" s="28">
        <f>IF(OR($A135="",$B135=""),"",IFERROR(INDEX('Catálogo fonte'!$I$5:$I$104,MATCH($A135,'Catálogo fonte'!$A$5:$A$104,0)),""))</f>
        <v/>
      </c>
      <c r="O135" s="55">
        <f>IF(OR($A135="",$B135=""),"",IFERROR(INDEX('Catálogo fonte'!$J$5:$J$104,MATCH($A135,'Catálogo fonte'!$A$5:$A$104,0)),""))</f>
        <v/>
      </c>
      <c r="P135" s="56">
        <f>IF(OR($A135="",$B135=""),"",IFERROR(INDEX('Catálogo fonte'!$K$5:$K$104,MATCH($A135,'Catálogo fonte'!$A$5:$A$104,0)),""))</f>
        <v/>
      </c>
      <c r="Q135" s="56">
        <f>IF(OR($A135="",$B135=""),"",IFERROR(INDEX('Catálogo fonte'!$L$5:$L$104,MATCH($A135,'Catálogo fonte'!$A$5:$A$104,0)),""))</f>
        <v/>
      </c>
      <c r="R135" s="56">
        <f>IF(OR($A135="",$B135=""),"",IFERROR(INDEX('Catálogo fonte'!$M$5:$M$104,MATCH($A135,'Catálogo fonte'!$A$5:$A$104,0)),""))</f>
        <v/>
      </c>
      <c r="S135" s="28">
        <f>IF(OR($A135="",$B135=""),"",IFERROR(INDEX('Catálogo fonte'!$N$5:$N$104,MATCH($A135,'Catálogo fonte'!$A$5:$A$104,0)),""))</f>
        <v/>
      </c>
      <c r="T135" s="28">
        <f>IF(OR($A135="",$B135=""),"",IFERROR(INDEX('Catálogo fonte'!$O$5:$O$104,MATCH($A135,'Catálogo fonte'!$A$5:$A$104,0)),""))</f>
        <v/>
      </c>
      <c r="U135" s="28">
        <f>IF(OR($A135="",$B135=""),"",IFERROR(INDEX('Catálogo fonte'!$P$5:$P$104,MATCH($A135,'Catálogo fonte'!$A$5:$A$104,0)),""))</f>
        <v/>
      </c>
      <c r="V135" s="28">
        <f>IF(OR($A135="",$B135=""),"",--($S135&lt;&gt;"")+--($T135&lt;&gt;"")+--($U135&lt;&gt;""))</f>
        <v/>
      </c>
      <c r="W135" s="27">
        <f>IF(OR($A135="",$B135="",$C135&lt;&gt;"Sim"),"",_xlfn.TEXTJOIN(" | ",TRUE,IF($AP135&lt;&gt;"Regra válida","Regra do canal inválida",""),IF(COUNTIF('Catálogo fonte'!$A$5:$A$104,$A135)&gt;1,"SKU duplicado",""),IF($AO135&lt;&gt;"Sim","Produto inativo",""),IF($AB135&lt;&gt;"Sim","Canal inativo",""),IF($G135="","Título ausente",""),IF(AND($G135&lt;&gt;"",$AL135&lt;&gt;"",LEN($G135)&gt;$AL135),"Título excede o limite",""),IF(AND($AC135="Sim",$H135=""),"Categoria ausente",""),IF(AND($AK135&gt;0,LEN($I135)&lt;$AK135),"Descrição abaixo do mínimo",""),IF(AND($AE135="Sim",$J135=""),"Marca ausente",""),IF(OR($K135="",NOT(ISNUMBER($K135)),$K135&lt;=0),"Preço inválido",""),IF(AND(ISNUMBER($K135),$AM135&lt;&gt;"",$K135&lt;$AM135),"Preço abaixo do mínimo",""),IF(AND(ISNUMBER($K135),$AN135&lt;&gt;"",$K135&gt;$AN135),"Preço acima do máximo",""),IF(AND($AD135="Sim",$L135=""),"GTIN ausente",""),IF(AND($L135&lt;&gt;"",NOT(IFERROR(AND(LEN($L135)=13,ISNUMBER(VALUE($L135))),FALSE))),"GTIN inválido",""),IF(AND($AF135="Sim",$M135=""),"Cor ausente",""),IF(AND($AG135="Sim",$N135=""),"Tamanho/modelo ausente",""),IF(AND($AH135="Sim",OR(NOT(ISNUMBER($O135)),$O135&lt;=0)),"Peso ausente ou inválido",""),IF(AND($AI135="Sim",OR(NOT(ISNUMBER($P135)),$P135&lt;=0,NOT(ISNUMBER($Q135)),$Q135&lt;=0,NOT(ISNUMBER($R135)),$R135&lt;=0)),"Dimensões ausentes ou inválidas",""),IF($V135&lt;$AJ135,"Mídias abaixo do mínimo","")))</f>
        <v/>
      </c>
      <c r="X135" s="28">
        <f>IF(OR($A135="",$B135=""),"",IF($C135&lt;&gt;"Sim","Não selecionado",IF($W135="","Pronto para publicar","Bloqueado")))</f>
        <v/>
      </c>
      <c r="Y135" s="21" t="n"/>
      <c r="Z135" s="27">
        <f>IF(OR($A135="",$B135=""),"",IF($C135&lt;&gt;"Sim","Fora do feed",IF($X135="Bloqueado","Bloqueado",IF($Y135="Publicar","Liberado para feed",IF($Y135="Manter rascunho","Mantido em rascunho","Aguardando decisão")))))</f>
        <v/>
      </c>
      <c r="AA135" s="27">
        <f>IF(OR($A135="",$B135=""),"",$A135&amp;"|"&amp;$B135)</f>
        <v/>
      </c>
      <c r="AB135" s="28">
        <f>IF($B135="","",IFERROR(INDEX('Regras por canal'!$B$5:$B$9,MATCH($B135,'Regras por canal'!$A$5:$A$9,0)),""))</f>
        <v/>
      </c>
      <c r="AC135" s="28">
        <f>IF($B135="","",IFERROR(INDEX('Regras por canal'!$C$5:$C$9,MATCH($B135,'Regras por canal'!$A$5:$A$9,0)),""))</f>
        <v/>
      </c>
      <c r="AD135" s="28">
        <f>IF($B135="","",IFERROR(INDEX('Regras por canal'!$D$5:$D$9,MATCH($B135,'Regras por canal'!$A$5:$A$9,0)),""))</f>
        <v/>
      </c>
      <c r="AE135" s="28">
        <f>IF($B135="","",IFERROR(INDEX('Regras por canal'!$E$5:$E$9,MATCH($B135,'Regras por canal'!$A$5:$A$9,0)),""))</f>
        <v/>
      </c>
      <c r="AF135" s="28">
        <f>IF($B135="","",IFERROR(INDEX('Regras por canal'!$F$5:$F$9,MATCH($B135,'Regras por canal'!$A$5:$A$9,0)),""))</f>
        <v/>
      </c>
      <c r="AG135" s="28">
        <f>IF($B135="","",IFERROR(INDEX('Regras por canal'!$G$5:$G$9,MATCH($B135,'Regras por canal'!$A$5:$A$9,0)),""))</f>
        <v/>
      </c>
      <c r="AH135" s="28">
        <f>IF($B135="","",IFERROR(INDEX('Regras por canal'!$H$5:$H$9,MATCH($B135,'Regras por canal'!$A$5:$A$9,0)),""))</f>
        <v/>
      </c>
      <c r="AI135" s="28">
        <f>IF($B135="","",IFERROR(INDEX('Regras por canal'!$I$5:$I$9,MATCH($B135,'Regras por canal'!$A$5:$A$9,0)),""))</f>
        <v/>
      </c>
      <c r="AJ135" s="28">
        <f>IF($B135="","",IFERROR(INDEX('Regras por canal'!$J$5:$J$9,MATCH($B135,'Regras por canal'!$A$5:$A$9,0)),""))</f>
        <v/>
      </c>
      <c r="AK135" s="28">
        <f>IF($B135="","",IFERROR(INDEX('Regras por canal'!$K$5:$K$9,MATCH($B135,'Regras por canal'!$A$5:$A$9,0)),""))</f>
        <v/>
      </c>
      <c r="AL135" s="28">
        <f>IF($B135="","",IFERROR(INDEX('Regras por canal'!$L$5:$L$9,MATCH($B135,'Regras por canal'!$A$5:$A$9,0)),""))</f>
        <v/>
      </c>
      <c r="AM135" s="28">
        <f>IF($B135="","",IFERROR(INDEX('Regras por canal'!$M$5:$M$9,MATCH($B135,'Regras por canal'!$A$5:$A$9,0)),""))</f>
        <v/>
      </c>
      <c r="AN135" s="28">
        <f>IF($B135="","",IFERROR(INDEX('Regras por canal'!$N$5:$N$9,MATCH($B135,'Regras por canal'!$A$5:$A$9,0)),""))</f>
        <v/>
      </c>
      <c r="AO135" s="28">
        <f>IF($A135="","",IFERROR(INDEX('Catálogo fonte'!$Q$5:$Q$104,MATCH($A135,'Catálogo fonte'!$A$5:$A$104,0)),""))</f>
        <v/>
      </c>
      <c r="AP135" s="28">
        <f>IF($B135="","",IFERROR(INDEX('Regras por canal'!$Q$5:$Q$9,MATCH($B135,'Regras por canal'!$A$5:$A$9,0)),""))</f>
        <v/>
      </c>
    </row>
    <row r="136" ht="24" customHeight="1">
      <c r="A136" s="28">
        <f>IF(OR(INDEX('Catálogo fonte'!$A$5:$A$104,INT((ROW()-5)/5)+1)="",INDEX('Regras por canal'!$A$5:$A$9,MOD(ROW()-5,5)+1)=""),"",INDEX('Catálogo fonte'!$A$5:$A$104,INT((ROW()-5)/5)+1))</f>
        <v/>
      </c>
      <c r="B136" s="27">
        <f>IF($A136="","",INDEX('Regras por canal'!$A$5:$A$9,MOD(ROW()-5,5)+1))</f>
        <v/>
      </c>
      <c r="C136" s="21" t="n"/>
      <c r="D136" s="32" t="n"/>
      <c r="E136" s="32" t="n"/>
      <c r="F136" s="53" t="n"/>
      <c r="G136" s="27">
        <f>IF(OR($A136="",$B136=""),"",IF($D136&lt;&gt;"",$D136,IFERROR(INDEX('Catálogo fonte'!$B$5:$B$104,MATCH($A136,'Catálogo fonte'!$A$5:$A$104,0)),"")))</f>
        <v/>
      </c>
      <c r="H136" s="27">
        <f>IF(OR($A136="",$B136=""),"",IF($E136&lt;&gt;"",$E136,IFERROR(INDEX('Catálogo fonte'!$C$5:$C$104,MATCH($A136,'Catálogo fonte'!$A$5:$A$104,0)),"")))</f>
        <v/>
      </c>
      <c r="I136" s="27">
        <f>IF(OR($A136="",$B136=""),"",IFERROR(INDEX('Catálogo fonte'!$E$5:$E$104,MATCH($A136,'Catálogo fonte'!$A$5:$A$104,0)),""))</f>
        <v/>
      </c>
      <c r="J136" s="28">
        <f>IF(OR($A136="",$B136=""),"",IFERROR(INDEX('Catálogo fonte'!$D$5:$D$104,MATCH($A136,'Catálogo fonte'!$A$5:$A$104,0)),""))</f>
        <v/>
      </c>
      <c r="K136" s="54">
        <f>IF(OR($A136="",$B136=""),"",IF($F136&lt;&gt;"",$F136,IFERROR(INDEX('Catálogo fonte'!$F$5:$F$104,MATCH($A136,'Catálogo fonte'!$A$5:$A$104,0)),"")))</f>
        <v/>
      </c>
      <c r="L136" s="35">
        <f>IF(OR($A136="",$B136=""),"",IFERROR(INDEX('Catálogo fonte'!$G$5:$G$104,MATCH($A136,'Catálogo fonte'!$A$5:$A$104,0)),""))</f>
        <v/>
      </c>
      <c r="M136" s="28">
        <f>IF(OR($A136="",$B136=""),"",IFERROR(INDEX('Catálogo fonte'!$H$5:$H$104,MATCH($A136,'Catálogo fonte'!$A$5:$A$104,0)),""))</f>
        <v/>
      </c>
      <c r="N136" s="28">
        <f>IF(OR($A136="",$B136=""),"",IFERROR(INDEX('Catálogo fonte'!$I$5:$I$104,MATCH($A136,'Catálogo fonte'!$A$5:$A$104,0)),""))</f>
        <v/>
      </c>
      <c r="O136" s="55">
        <f>IF(OR($A136="",$B136=""),"",IFERROR(INDEX('Catálogo fonte'!$J$5:$J$104,MATCH($A136,'Catálogo fonte'!$A$5:$A$104,0)),""))</f>
        <v/>
      </c>
      <c r="P136" s="56">
        <f>IF(OR($A136="",$B136=""),"",IFERROR(INDEX('Catálogo fonte'!$K$5:$K$104,MATCH($A136,'Catálogo fonte'!$A$5:$A$104,0)),""))</f>
        <v/>
      </c>
      <c r="Q136" s="56">
        <f>IF(OR($A136="",$B136=""),"",IFERROR(INDEX('Catálogo fonte'!$L$5:$L$104,MATCH($A136,'Catálogo fonte'!$A$5:$A$104,0)),""))</f>
        <v/>
      </c>
      <c r="R136" s="56">
        <f>IF(OR($A136="",$B136=""),"",IFERROR(INDEX('Catálogo fonte'!$M$5:$M$104,MATCH($A136,'Catálogo fonte'!$A$5:$A$104,0)),""))</f>
        <v/>
      </c>
      <c r="S136" s="28">
        <f>IF(OR($A136="",$B136=""),"",IFERROR(INDEX('Catálogo fonte'!$N$5:$N$104,MATCH($A136,'Catálogo fonte'!$A$5:$A$104,0)),""))</f>
        <v/>
      </c>
      <c r="T136" s="28">
        <f>IF(OR($A136="",$B136=""),"",IFERROR(INDEX('Catálogo fonte'!$O$5:$O$104,MATCH($A136,'Catálogo fonte'!$A$5:$A$104,0)),""))</f>
        <v/>
      </c>
      <c r="U136" s="28">
        <f>IF(OR($A136="",$B136=""),"",IFERROR(INDEX('Catálogo fonte'!$P$5:$P$104,MATCH($A136,'Catálogo fonte'!$A$5:$A$104,0)),""))</f>
        <v/>
      </c>
      <c r="V136" s="28">
        <f>IF(OR($A136="",$B136=""),"",--($S136&lt;&gt;"")+--($T136&lt;&gt;"")+--($U136&lt;&gt;""))</f>
        <v/>
      </c>
      <c r="W136" s="27">
        <f>IF(OR($A136="",$B136="",$C136&lt;&gt;"Sim"),"",_xlfn.TEXTJOIN(" | ",TRUE,IF($AP136&lt;&gt;"Regra válida","Regra do canal inválida",""),IF(COUNTIF('Catálogo fonte'!$A$5:$A$104,$A136)&gt;1,"SKU duplicado",""),IF($AO136&lt;&gt;"Sim","Produto inativo",""),IF($AB136&lt;&gt;"Sim","Canal inativo",""),IF($G136="","Título ausente",""),IF(AND($G136&lt;&gt;"",$AL136&lt;&gt;"",LEN($G136)&gt;$AL136),"Título excede o limite",""),IF(AND($AC136="Sim",$H136=""),"Categoria ausente",""),IF(AND($AK136&gt;0,LEN($I136)&lt;$AK136),"Descrição abaixo do mínimo",""),IF(AND($AE136="Sim",$J136=""),"Marca ausente",""),IF(OR($K136="",NOT(ISNUMBER($K136)),$K136&lt;=0),"Preço inválido",""),IF(AND(ISNUMBER($K136),$AM136&lt;&gt;"",$K136&lt;$AM136),"Preço abaixo do mínimo",""),IF(AND(ISNUMBER($K136),$AN136&lt;&gt;"",$K136&gt;$AN136),"Preço acima do máximo",""),IF(AND($AD136="Sim",$L136=""),"GTIN ausente",""),IF(AND($L136&lt;&gt;"",NOT(IFERROR(AND(LEN($L136)=13,ISNUMBER(VALUE($L136))),FALSE))),"GTIN inválido",""),IF(AND($AF136="Sim",$M136=""),"Cor ausente",""),IF(AND($AG136="Sim",$N136=""),"Tamanho/modelo ausente",""),IF(AND($AH136="Sim",OR(NOT(ISNUMBER($O136)),$O136&lt;=0)),"Peso ausente ou inválido",""),IF(AND($AI136="Sim",OR(NOT(ISNUMBER($P136)),$P136&lt;=0,NOT(ISNUMBER($Q136)),$Q136&lt;=0,NOT(ISNUMBER($R136)),$R136&lt;=0)),"Dimensões ausentes ou inválidas",""),IF($V136&lt;$AJ136,"Mídias abaixo do mínimo","")))</f>
        <v/>
      </c>
      <c r="X136" s="28">
        <f>IF(OR($A136="",$B136=""),"",IF($C136&lt;&gt;"Sim","Não selecionado",IF($W136="","Pronto para publicar","Bloqueado")))</f>
        <v/>
      </c>
      <c r="Y136" s="21" t="n"/>
      <c r="Z136" s="27">
        <f>IF(OR($A136="",$B136=""),"",IF($C136&lt;&gt;"Sim","Fora do feed",IF($X136="Bloqueado","Bloqueado",IF($Y136="Publicar","Liberado para feed",IF($Y136="Manter rascunho","Mantido em rascunho","Aguardando decisão")))))</f>
        <v/>
      </c>
      <c r="AA136" s="27">
        <f>IF(OR($A136="",$B136=""),"",$A136&amp;"|"&amp;$B136)</f>
        <v/>
      </c>
      <c r="AB136" s="28">
        <f>IF($B136="","",IFERROR(INDEX('Regras por canal'!$B$5:$B$9,MATCH($B136,'Regras por canal'!$A$5:$A$9,0)),""))</f>
        <v/>
      </c>
      <c r="AC136" s="28">
        <f>IF($B136="","",IFERROR(INDEX('Regras por canal'!$C$5:$C$9,MATCH($B136,'Regras por canal'!$A$5:$A$9,0)),""))</f>
        <v/>
      </c>
      <c r="AD136" s="28">
        <f>IF($B136="","",IFERROR(INDEX('Regras por canal'!$D$5:$D$9,MATCH($B136,'Regras por canal'!$A$5:$A$9,0)),""))</f>
        <v/>
      </c>
      <c r="AE136" s="28">
        <f>IF($B136="","",IFERROR(INDEX('Regras por canal'!$E$5:$E$9,MATCH($B136,'Regras por canal'!$A$5:$A$9,0)),""))</f>
        <v/>
      </c>
      <c r="AF136" s="28">
        <f>IF($B136="","",IFERROR(INDEX('Regras por canal'!$F$5:$F$9,MATCH($B136,'Regras por canal'!$A$5:$A$9,0)),""))</f>
        <v/>
      </c>
      <c r="AG136" s="28">
        <f>IF($B136="","",IFERROR(INDEX('Regras por canal'!$G$5:$G$9,MATCH($B136,'Regras por canal'!$A$5:$A$9,0)),""))</f>
        <v/>
      </c>
      <c r="AH136" s="28">
        <f>IF($B136="","",IFERROR(INDEX('Regras por canal'!$H$5:$H$9,MATCH($B136,'Regras por canal'!$A$5:$A$9,0)),""))</f>
        <v/>
      </c>
      <c r="AI136" s="28">
        <f>IF($B136="","",IFERROR(INDEX('Regras por canal'!$I$5:$I$9,MATCH($B136,'Regras por canal'!$A$5:$A$9,0)),""))</f>
        <v/>
      </c>
      <c r="AJ136" s="28">
        <f>IF($B136="","",IFERROR(INDEX('Regras por canal'!$J$5:$J$9,MATCH($B136,'Regras por canal'!$A$5:$A$9,0)),""))</f>
        <v/>
      </c>
      <c r="AK136" s="28">
        <f>IF($B136="","",IFERROR(INDEX('Regras por canal'!$K$5:$K$9,MATCH($B136,'Regras por canal'!$A$5:$A$9,0)),""))</f>
        <v/>
      </c>
      <c r="AL136" s="28">
        <f>IF($B136="","",IFERROR(INDEX('Regras por canal'!$L$5:$L$9,MATCH($B136,'Regras por canal'!$A$5:$A$9,0)),""))</f>
        <v/>
      </c>
      <c r="AM136" s="28">
        <f>IF($B136="","",IFERROR(INDEX('Regras por canal'!$M$5:$M$9,MATCH($B136,'Regras por canal'!$A$5:$A$9,0)),""))</f>
        <v/>
      </c>
      <c r="AN136" s="28">
        <f>IF($B136="","",IFERROR(INDEX('Regras por canal'!$N$5:$N$9,MATCH($B136,'Regras por canal'!$A$5:$A$9,0)),""))</f>
        <v/>
      </c>
      <c r="AO136" s="28">
        <f>IF($A136="","",IFERROR(INDEX('Catálogo fonte'!$Q$5:$Q$104,MATCH($A136,'Catálogo fonte'!$A$5:$A$104,0)),""))</f>
        <v/>
      </c>
      <c r="AP136" s="28">
        <f>IF($B136="","",IFERROR(INDEX('Regras por canal'!$Q$5:$Q$9,MATCH($B136,'Regras por canal'!$A$5:$A$9,0)),""))</f>
        <v/>
      </c>
    </row>
    <row r="137" ht="24" customHeight="1">
      <c r="A137" s="28">
        <f>IF(OR(INDEX('Catálogo fonte'!$A$5:$A$104,INT((ROW()-5)/5)+1)="",INDEX('Regras por canal'!$A$5:$A$9,MOD(ROW()-5,5)+1)=""),"",INDEX('Catálogo fonte'!$A$5:$A$104,INT((ROW()-5)/5)+1))</f>
        <v/>
      </c>
      <c r="B137" s="27">
        <f>IF($A137="","",INDEX('Regras por canal'!$A$5:$A$9,MOD(ROW()-5,5)+1))</f>
        <v/>
      </c>
      <c r="C137" s="21" t="n"/>
      <c r="D137" s="32" t="n"/>
      <c r="E137" s="32" t="n"/>
      <c r="F137" s="53" t="n"/>
      <c r="G137" s="27">
        <f>IF(OR($A137="",$B137=""),"",IF($D137&lt;&gt;"",$D137,IFERROR(INDEX('Catálogo fonte'!$B$5:$B$104,MATCH($A137,'Catálogo fonte'!$A$5:$A$104,0)),"")))</f>
        <v/>
      </c>
      <c r="H137" s="27">
        <f>IF(OR($A137="",$B137=""),"",IF($E137&lt;&gt;"",$E137,IFERROR(INDEX('Catálogo fonte'!$C$5:$C$104,MATCH($A137,'Catálogo fonte'!$A$5:$A$104,0)),"")))</f>
        <v/>
      </c>
      <c r="I137" s="27">
        <f>IF(OR($A137="",$B137=""),"",IFERROR(INDEX('Catálogo fonte'!$E$5:$E$104,MATCH($A137,'Catálogo fonte'!$A$5:$A$104,0)),""))</f>
        <v/>
      </c>
      <c r="J137" s="28">
        <f>IF(OR($A137="",$B137=""),"",IFERROR(INDEX('Catálogo fonte'!$D$5:$D$104,MATCH($A137,'Catálogo fonte'!$A$5:$A$104,0)),""))</f>
        <v/>
      </c>
      <c r="K137" s="54">
        <f>IF(OR($A137="",$B137=""),"",IF($F137&lt;&gt;"",$F137,IFERROR(INDEX('Catálogo fonte'!$F$5:$F$104,MATCH($A137,'Catálogo fonte'!$A$5:$A$104,0)),"")))</f>
        <v/>
      </c>
      <c r="L137" s="35">
        <f>IF(OR($A137="",$B137=""),"",IFERROR(INDEX('Catálogo fonte'!$G$5:$G$104,MATCH($A137,'Catálogo fonte'!$A$5:$A$104,0)),""))</f>
        <v/>
      </c>
      <c r="M137" s="28">
        <f>IF(OR($A137="",$B137=""),"",IFERROR(INDEX('Catálogo fonte'!$H$5:$H$104,MATCH($A137,'Catálogo fonte'!$A$5:$A$104,0)),""))</f>
        <v/>
      </c>
      <c r="N137" s="28">
        <f>IF(OR($A137="",$B137=""),"",IFERROR(INDEX('Catálogo fonte'!$I$5:$I$104,MATCH($A137,'Catálogo fonte'!$A$5:$A$104,0)),""))</f>
        <v/>
      </c>
      <c r="O137" s="55">
        <f>IF(OR($A137="",$B137=""),"",IFERROR(INDEX('Catálogo fonte'!$J$5:$J$104,MATCH($A137,'Catálogo fonte'!$A$5:$A$104,0)),""))</f>
        <v/>
      </c>
      <c r="P137" s="56">
        <f>IF(OR($A137="",$B137=""),"",IFERROR(INDEX('Catálogo fonte'!$K$5:$K$104,MATCH($A137,'Catálogo fonte'!$A$5:$A$104,0)),""))</f>
        <v/>
      </c>
      <c r="Q137" s="56">
        <f>IF(OR($A137="",$B137=""),"",IFERROR(INDEX('Catálogo fonte'!$L$5:$L$104,MATCH($A137,'Catálogo fonte'!$A$5:$A$104,0)),""))</f>
        <v/>
      </c>
      <c r="R137" s="56">
        <f>IF(OR($A137="",$B137=""),"",IFERROR(INDEX('Catálogo fonte'!$M$5:$M$104,MATCH($A137,'Catálogo fonte'!$A$5:$A$104,0)),""))</f>
        <v/>
      </c>
      <c r="S137" s="28">
        <f>IF(OR($A137="",$B137=""),"",IFERROR(INDEX('Catálogo fonte'!$N$5:$N$104,MATCH($A137,'Catálogo fonte'!$A$5:$A$104,0)),""))</f>
        <v/>
      </c>
      <c r="T137" s="28">
        <f>IF(OR($A137="",$B137=""),"",IFERROR(INDEX('Catálogo fonte'!$O$5:$O$104,MATCH($A137,'Catálogo fonte'!$A$5:$A$104,0)),""))</f>
        <v/>
      </c>
      <c r="U137" s="28">
        <f>IF(OR($A137="",$B137=""),"",IFERROR(INDEX('Catálogo fonte'!$P$5:$P$104,MATCH($A137,'Catálogo fonte'!$A$5:$A$104,0)),""))</f>
        <v/>
      </c>
      <c r="V137" s="28">
        <f>IF(OR($A137="",$B137=""),"",--($S137&lt;&gt;"")+--($T137&lt;&gt;"")+--($U137&lt;&gt;""))</f>
        <v/>
      </c>
      <c r="W137" s="27">
        <f>IF(OR($A137="",$B137="",$C137&lt;&gt;"Sim"),"",_xlfn.TEXTJOIN(" | ",TRUE,IF($AP137&lt;&gt;"Regra válida","Regra do canal inválida",""),IF(COUNTIF('Catálogo fonte'!$A$5:$A$104,$A137)&gt;1,"SKU duplicado",""),IF($AO137&lt;&gt;"Sim","Produto inativo",""),IF($AB137&lt;&gt;"Sim","Canal inativo",""),IF($G137="","Título ausente",""),IF(AND($G137&lt;&gt;"",$AL137&lt;&gt;"",LEN($G137)&gt;$AL137),"Título excede o limite",""),IF(AND($AC137="Sim",$H137=""),"Categoria ausente",""),IF(AND($AK137&gt;0,LEN($I137)&lt;$AK137),"Descrição abaixo do mínimo",""),IF(AND($AE137="Sim",$J137=""),"Marca ausente",""),IF(OR($K137="",NOT(ISNUMBER($K137)),$K137&lt;=0),"Preço inválido",""),IF(AND(ISNUMBER($K137),$AM137&lt;&gt;"",$K137&lt;$AM137),"Preço abaixo do mínimo",""),IF(AND(ISNUMBER($K137),$AN137&lt;&gt;"",$K137&gt;$AN137),"Preço acima do máximo",""),IF(AND($AD137="Sim",$L137=""),"GTIN ausente",""),IF(AND($L137&lt;&gt;"",NOT(IFERROR(AND(LEN($L137)=13,ISNUMBER(VALUE($L137))),FALSE))),"GTIN inválido",""),IF(AND($AF137="Sim",$M137=""),"Cor ausente",""),IF(AND($AG137="Sim",$N137=""),"Tamanho/modelo ausente",""),IF(AND($AH137="Sim",OR(NOT(ISNUMBER($O137)),$O137&lt;=0)),"Peso ausente ou inválido",""),IF(AND($AI137="Sim",OR(NOT(ISNUMBER($P137)),$P137&lt;=0,NOT(ISNUMBER($Q137)),$Q137&lt;=0,NOT(ISNUMBER($R137)),$R137&lt;=0)),"Dimensões ausentes ou inválidas",""),IF($V137&lt;$AJ137,"Mídias abaixo do mínimo","")))</f>
        <v/>
      </c>
      <c r="X137" s="28">
        <f>IF(OR($A137="",$B137=""),"",IF($C137&lt;&gt;"Sim","Não selecionado",IF($W137="","Pronto para publicar","Bloqueado")))</f>
        <v/>
      </c>
      <c r="Y137" s="21" t="n"/>
      <c r="Z137" s="27">
        <f>IF(OR($A137="",$B137=""),"",IF($C137&lt;&gt;"Sim","Fora do feed",IF($X137="Bloqueado","Bloqueado",IF($Y137="Publicar","Liberado para feed",IF($Y137="Manter rascunho","Mantido em rascunho","Aguardando decisão")))))</f>
        <v/>
      </c>
      <c r="AA137" s="27">
        <f>IF(OR($A137="",$B137=""),"",$A137&amp;"|"&amp;$B137)</f>
        <v/>
      </c>
      <c r="AB137" s="28">
        <f>IF($B137="","",IFERROR(INDEX('Regras por canal'!$B$5:$B$9,MATCH($B137,'Regras por canal'!$A$5:$A$9,0)),""))</f>
        <v/>
      </c>
      <c r="AC137" s="28">
        <f>IF($B137="","",IFERROR(INDEX('Regras por canal'!$C$5:$C$9,MATCH($B137,'Regras por canal'!$A$5:$A$9,0)),""))</f>
        <v/>
      </c>
      <c r="AD137" s="28">
        <f>IF($B137="","",IFERROR(INDEX('Regras por canal'!$D$5:$D$9,MATCH($B137,'Regras por canal'!$A$5:$A$9,0)),""))</f>
        <v/>
      </c>
      <c r="AE137" s="28">
        <f>IF($B137="","",IFERROR(INDEX('Regras por canal'!$E$5:$E$9,MATCH($B137,'Regras por canal'!$A$5:$A$9,0)),""))</f>
        <v/>
      </c>
      <c r="AF137" s="28">
        <f>IF($B137="","",IFERROR(INDEX('Regras por canal'!$F$5:$F$9,MATCH($B137,'Regras por canal'!$A$5:$A$9,0)),""))</f>
        <v/>
      </c>
      <c r="AG137" s="28">
        <f>IF($B137="","",IFERROR(INDEX('Regras por canal'!$G$5:$G$9,MATCH($B137,'Regras por canal'!$A$5:$A$9,0)),""))</f>
        <v/>
      </c>
      <c r="AH137" s="28">
        <f>IF($B137="","",IFERROR(INDEX('Regras por canal'!$H$5:$H$9,MATCH($B137,'Regras por canal'!$A$5:$A$9,0)),""))</f>
        <v/>
      </c>
      <c r="AI137" s="28">
        <f>IF($B137="","",IFERROR(INDEX('Regras por canal'!$I$5:$I$9,MATCH($B137,'Regras por canal'!$A$5:$A$9,0)),""))</f>
        <v/>
      </c>
      <c r="AJ137" s="28">
        <f>IF($B137="","",IFERROR(INDEX('Regras por canal'!$J$5:$J$9,MATCH($B137,'Regras por canal'!$A$5:$A$9,0)),""))</f>
        <v/>
      </c>
      <c r="AK137" s="28">
        <f>IF($B137="","",IFERROR(INDEX('Regras por canal'!$K$5:$K$9,MATCH($B137,'Regras por canal'!$A$5:$A$9,0)),""))</f>
        <v/>
      </c>
      <c r="AL137" s="28">
        <f>IF($B137="","",IFERROR(INDEX('Regras por canal'!$L$5:$L$9,MATCH($B137,'Regras por canal'!$A$5:$A$9,0)),""))</f>
        <v/>
      </c>
      <c r="AM137" s="28">
        <f>IF($B137="","",IFERROR(INDEX('Regras por canal'!$M$5:$M$9,MATCH($B137,'Regras por canal'!$A$5:$A$9,0)),""))</f>
        <v/>
      </c>
      <c r="AN137" s="28">
        <f>IF($B137="","",IFERROR(INDEX('Regras por canal'!$N$5:$N$9,MATCH($B137,'Regras por canal'!$A$5:$A$9,0)),""))</f>
        <v/>
      </c>
      <c r="AO137" s="28">
        <f>IF($A137="","",IFERROR(INDEX('Catálogo fonte'!$Q$5:$Q$104,MATCH($A137,'Catálogo fonte'!$A$5:$A$104,0)),""))</f>
        <v/>
      </c>
      <c r="AP137" s="28">
        <f>IF($B137="","",IFERROR(INDEX('Regras por canal'!$Q$5:$Q$9,MATCH($B137,'Regras por canal'!$A$5:$A$9,0)),""))</f>
        <v/>
      </c>
    </row>
    <row r="138" ht="24" customHeight="1">
      <c r="A138" s="28">
        <f>IF(OR(INDEX('Catálogo fonte'!$A$5:$A$104,INT((ROW()-5)/5)+1)="",INDEX('Regras por canal'!$A$5:$A$9,MOD(ROW()-5,5)+1)=""),"",INDEX('Catálogo fonte'!$A$5:$A$104,INT((ROW()-5)/5)+1))</f>
        <v/>
      </c>
      <c r="B138" s="27">
        <f>IF($A138="","",INDEX('Regras por canal'!$A$5:$A$9,MOD(ROW()-5,5)+1))</f>
        <v/>
      </c>
      <c r="C138" s="21" t="n"/>
      <c r="D138" s="32" t="n"/>
      <c r="E138" s="32" t="n"/>
      <c r="F138" s="53" t="n"/>
      <c r="G138" s="27">
        <f>IF(OR($A138="",$B138=""),"",IF($D138&lt;&gt;"",$D138,IFERROR(INDEX('Catálogo fonte'!$B$5:$B$104,MATCH($A138,'Catálogo fonte'!$A$5:$A$104,0)),"")))</f>
        <v/>
      </c>
      <c r="H138" s="27">
        <f>IF(OR($A138="",$B138=""),"",IF($E138&lt;&gt;"",$E138,IFERROR(INDEX('Catálogo fonte'!$C$5:$C$104,MATCH($A138,'Catálogo fonte'!$A$5:$A$104,0)),"")))</f>
        <v/>
      </c>
      <c r="I138" s="27">
        <f>IF(OR($A138="",$B138=""),"",IFERROR(INDEX('Catálogo fonte'!$E$5:$E$104,MATCH($A138,'Catálogo fonte'!$A$5:$A$104,0)),""))</f>
        <v/>
      </c>
      <c r="J138" s="28">
        <f>IF(OR($A138="",$B138=""),"",IFERROR(INDEX('Catálogo fonte'!$D$5:$D$104,MATCH($A138,'Catálogo fonte'!$A$5:$A$104,0)),""))</f>
        <v/>
      </c>
      <c r="K138" s="54">
        <f>IF(OR($A138="",$B138=""),"",IF($F138&lt;&gt;"",$F138,IFERROR(INDEX('Catálogo fonte'!$F$5:$F$104,MATCH($A138,'Catálogo fonte'!$A$5:$A$104,0)),"")))</f>
        <v/>
      </c>
      <c r="L138" s="35">
        <f>IF(OR($A138="",$B138=""),"",IFERROR(INDEX('Catálogo fonte'!$G$5:$G$104,MATCH($A138,'Catálogo fonte'!$A$5:$A$104,0)),""))</f>
        <v/>
      </c>
      <c r="M138" s="28">
        <f>IF(OR($A138="",$B138=""),"",IFERROR(INDEX('Catálogo fonte'!$H$5:$H$104,MATCH($A138,'Catálogo fonte'!$A$5:$A$104,0)),""))</f>
        <v/>
      </c>
      <c r="N138" s="28">
        <f>IF(OR($A138="",$B138=""),"",IFERROR(INDEX('Catálogo fonte'!$I$5:$I$104,MATCH($A138,'Catálogo fonte'!$A$5:$A$104,0)),""))</f>
        <v/>
      </c>
      <c r="O138" s="55">
        <f>IF(OR($A138="",$B138=""),"",IFERROR(INDEX('Catálogo fonte'!$J$5:$J$104,MATCH($A138,'Catálogo fonte'!$A$5:$A$104,0)),""))</f>
        <v/>
      </c>
      <c r="P138" s="56">
        <f>IF(OR($A138="",$B138=""),"",IFERROR(INDEX('Catálogo fonte'!$K$5:$K$104,MATCH($A138,'Catálogo fonte'!$A$5:$A$104,0)),""))</f>
        <v/>
      </c>
      <c r="Q138" s="56">
        <f>IF(OR($A138="",$B138=""),"",IFERROR(INDEX('Catálogo fonte'!$L$5:$L$104,MATCH($A138,'Catálogo fonte'!$A$5:$A$104,0)),""))</f>
        <v/>
      </c>
      <c r="R138" s="56">
        <f>IF(OR($A138="",$B138=""),"",IFERROR(INDEX('Catálogo fonte'!$M$5:$M$104,MATCH($A138,'Catálogo fonte'!$A$5:$A$104,0)),""))</f>
        <v/>
      </c>
      <c r="S138" s="28">
        <f>IF(OR($A138="",$B138=""),"",IFERROR(INDEX('Catálogo fonte'!$N$5:$N$104,MATCH($A138,'Catálogo fonte'!$A$5:$A$104,0)),""))</f>
        <v/>
      </c>
      <c r="T138" s="28">
        <f>IF(OR($A138="",$B138=""),"",IFERROR(INDEX('Catálogo fonte'!$O$5:$O$104,MATCH($A138,'Catálogo fonte'!$A$5:$A$104,0)),""))</f>
        <v/>
      </c>
      <c r="U138" s="28">
        <f>IF(OR($A138="",$B138=""),"",IFERROR(INDEX('Catálogo fonte'!$P$5:$P$104,MATCH($A138,'Catálogo fonte'!$A$5:$A$104,0)),""))</f>
        <v/>
      </c>
      <c r="V138" s="28">
        <f>IF(OR($A138="",$B138=""),"",--($S138&lt;&gt;"")+--($T138&lt;&gt;"")+--($U138&lt;&gt;""))</f>
        <v/>
      </c>
      <c r="W138" s="27">
        <f>IF(OR($A138="",$B138="",$C138&lt;&gt;"Sim"),"",_xlfn.TEXTJOIN(" | ",TRUE,IF($AP138&lt;&gt;"Regra válida","Regra do canal inválida",""),IF(COUNTIF('Catálogo fonte'!$A$5:$A$104,$A138)&gt;1,"SKU duplicado",""),IF($AO138&lt;&gt;"Sim","Produto inativo",""),IF($AB138&lt;&gt;"Sim","Canal inativo",""),IF($G138="","Título ausente",""),IF(AND($G138&lt;&gt;"",$AL138&lt;&gt;"",LEN($G138)&gt;$AL138),"Título excede o limite",""),IF(AND($AC138="Sim",$H138=""),"Categoria ausente",""),IF(AND($AK138&gt;0,LEN($I138)&lt;$AK138),"Descrição abaixo do mínimo",""),IF(AND($AE138="Sim",$J138=""),"Marca ausente",""),IF(OR($K138="",NOT(ISNUMBER($K138)),$K138&lt;=0),"Preço inválido",""),IF(AND(ISNUMBER($K138),$AM138&lt;&gt;"",$K138&lt;$AM138),"Preço abaixo do mínimo",""),IF(AND(ISNUMBER($K138),$AN138&lt;&gt;"",$K138&gt;$AN138),"Preço acima do máximo",""),IF(AND($AD138="Sim",$L138=""),"GTIN ausente",""),IF(AND($L138&lt;&gt;"",NOT(IFERROR(AND(LEN($L138)=13,ISNUMBER(VALUE($L138))),FALSE))),"GTIN inválido",""),IF(AND($AF138="Sim",$M138=""),"Cor ausente",""),IF(AND($AG138="Sim",$N138=""),"Tamanho/modelo ausente",""),IF(AND($AH138="Sim",OR(NOT(ISNUMBER($O138)),$O138&lt;=0)),"Peso ausente ou inválido",""),IF(AND($AI138="Sim",OR(NOT(ISNUMBER($P138)),$P138&lt;=0,NOT(ISNUMBER($Q138)),$Q138&lt;=0,NOT(ISNUMBER($R138)),$R138&lt;=0)),"Dimensões ausentes ou inválidas",""),IF($V138&lt;$AJ138,"Mídias abaixo do mínimo","")))</f>
        <v/>
      </c>
      <c r="X138" s="28">
        <f>IF(OR($A138="",$B138=""),"",IF($C138&lt;&gt;"Sim","Não selecionado",IF($W138="","Pronto para publicar","Bloqueado")))</f>
        <v/>
      </c>
      <c r="Y138" s="21" t="n"/>
      <c r="Z138" s="27">
        <f>IF(OR($A138="",$B138=""),"",IF($C138&lt;&gt;"Sim","Fora do feed",IF($X138="Bloqueado","Bloqueado",IF($Y138="Publicar","Liberado para feed",IF($Y138="Manter rascunho","Mantido em rascunho","Aguardando decisão")))))</f>
        <v/>
      </c>
      <c r="AA138" s="27">
        <f>IF(OR($A138="",$B138=""),"",$A138&amp;"|"&amp;$B138)</f>
        <v/>
      </c>
      <c r="AB138" s="28">
        <f>IF($B138="","",IFERROR(INDEX('Regras por canal'!$B$5:$B$9,MATCH($B138,'Regras por canal'!$A$5:$A$9,0)),""))</f>
        <v/>
      </c>
      <c r="AC138" s="28">
        <f>IF($B138="","",IFERROR(INDEX('Regras por canal'!$C$5:$C$9,MATCH($B138,'Regras por canal'!$A$5:$A$9,0)),""))</f>
        <v/>
      </c>
      <c r="AD138" s="28">
        <f>IF($B138="","",IFERROR(INDEX('Regras por canal'!$D$5:$D$9,MATCH($B138,'Regras por canal'!$A$5:$A$9,0)),""))</f>
        <v/>
      </c>
      <c r="AE138" s="28">
        <f>IF($B138="","",IFERROR(INDEX('Regras por canal'!$E$5:$E$9,MATCH($B138,'Regras por canal'!$A$5:$A$9,0)),""))</f>
        <v/>
      </c>
      <c r="AF138" s="28">
        <f>IF($B138="","",IFERROR(INDEX('Regras por canal'!$F$5:$F$9,MATCH($B138,'Regras por canal'!$A$5:$A$9,0)),""))</f>
        <v/>
      </c>
      <c r="AG138" s="28">
        <f>IF($B138="","",IFERROR(INDEX('Regras por canal'!$G$5:$G$9,MATCH($B138,'Regras por canal'!$A$5:$A$9,0)),""))</f>
        <v/>
      </c>
      <c r="AH138" s="28">
        <f>IF($B138="","",IFERROR(INDEX('Regras por canal'!$H$5:$H$9,MATCH($B138,'Regras por canal'!$A$5:$A$9,0)),""))</f>
        <v/>
      </c>
      <c r="AI138" s="28">
        <f>IF($B138="","",IFERROR(INDEX('Regras por canal'!$I$5:$I$9,MATCH($B138,'Regras por canal'!$A$5:$A$9,0)),""))</f>
        <v/>
      </c>
      <c r="AJ138" s="28">
        <f>IF($B138="","",IFERROR(INDEX('Regras por canal'!$J$5:$J$9,MATCH($B138,'Regras por canal'!$A$5:$A$9,0)),""))</f>
        <v/>
      </c>
      <c r="AK138" s="28">
        <f>IF($B138="","",IFERROR(INDEX('Regras por canal'!$K$5:$K$9,MATCH($B138,'Regras por canal'!$A$5:$A$9,0)),""))</f>
        <v/>
      </c>
      <c r="AL138" s="28">
        <f>IF($B138="","",IFERROR(INDEX('Regras por canal'!$L$5:$L$9,MATCH($B138,'Regras por canal'!$A$5:$A$9,0)),""))</f>
        <v/>
      </c>
      <c r="AM138" s="28">
        <f>IF($B138="","",IFERROR(INDEX('Regras por canal'!$M$5:$M$9,MATCH($B138,'Regras por canal'!$A$5:$A$9,0)),""))</f>
        <v/>
      </c>
      <c r="AN138" s="28">
        <f>IF($B138="","",IFERROR(INDEX('Regras por canal'!$N$5:$N$9,MATCH($B138,'Regras por canal'!$A$5:$A$9,0)),""))</f>
        <v/>
      </c>
      <c r="AO138" s="28">
        <f>IF($A138="","",IFERROR(INDEX('Catálogo fonte'!$Q$5:$Q$104,MATCH($A138,'Catálogo fonte'!$A$5:$A$104,0)),""))</f>
        <v/>
      </c>
      <c r="AP138" s="28">
        <f>IF($B138="","",IFERROR(INDEX('Regras por canal'!$Q$5:$Q$9,MATCH($B138,'Regras por canal'!$A$5:$A$9,0)),""))</f>
        <v/>
      </c>
    </row>
    <row r="139" ht="24" customHeight="1">
      <c r="A139" s="28">
        <f>IF(OR(INDEX('Catálogo fonte'!$A$5:$A$104,INT((ROW()-5)/5)+1)="",INDEX('Regras por canal'!$A$5:$A$9,MOD(ROW()-5,5)+1)=""),"",INDEX('Catálogo fonte'!$A$5:$A$104,INT((ROW()-5)/5)+1))</f>
        <v/>
      </c>
      <c r="B139" s="27">
        <f>IF($A139="","",INDEX('Regras por canal'!$A$5:$A$9,MOD(ROW()-5,5)+1))</f>
        <v/>
      </c>
      <c r="C139" s="21" t="n"/>
      <c r="D139" s="32" t="n"/>
      <c r="E139" s="32" t="n"/>
      <c r="F139" s="53" t="n"/>
      <c r="G139" s="27">
        <f>IF(OR($A139="",$B139=""),"",IF($D139&lt;&gt;"",$D139,IFERROR(INDEX('Catálogo fonte'!$B$5:$B$104,MATCH($A139,'Catálogo fonte'!$A$5:$A$104,0)),"")))</f>
        <v/>
      </c>
      <c r="H139" s="27">
        <f>IF(OR($A139="",$B139=""),"",IF($E139&lt;&gt;"",$E139,IFERROR(INDEX('Catálogo fonte'!$C$5:$C$104,MATCH($A139,'Catálogo fonte'!$A$5:$A$104,0)),"")))</f>
        <v/>
      </c>
      <c r="I139" s="27">
        <f>IF(OR($A139="",$B139=""),"",IFERROR(INDEX('Catálogo fonte'!$E$5:$E$104,MATCH($A139,'Catálogo fonte'!$A$5:$A$104,0)),""))</f>
        <v/>
      </c>
      <c r="J139" s="28">
        <f>IF(OR($A139="",$B139=""),"",IFERROR(INDEX('Catálogo fonte'!$D$5:$D$104,MATCH($A139,'Catálogo fonte'!$A$5:$A$104,0)),""))</f>
        <v/>
      </c>
      <c r="K139" s="54">
        <f>IF(OR($A139="",$B139=""),"",IF($F139&lt;&gt;"",$F139,IFERROR(INDEX('Catálogo fonte'!$F$5:$F$104,MATCH($A139,'Catálogo fonte'!$A$5:$A$104,0)),"")))</f>
        <v/>
      </c>
      <c r="L139" s="35">
        <f>IF(OR($A139="",$B139=""),"",IFERROR(INDEX('Catálogo fonte'!$G$5:$G$104,MATCH($A139,'Catálogo fonte'!$A$5:$A$104,0)),""))</f>
        <v/>
      </c>
      <c r="M139" s="28">
        <f>IF(OR($A139="",$B139=""),"",IFERROR(INDEX('Catálogo fonte'!$H$5:$H$104,MATCH($A139,'Catálogo fonte'!$A$5:$A$104,0)),""))</f>
        <v/>
      </c>
      <c r="N139" s="28">
        <f>IF(OR($A139="",$B139=""),"",IFERROR(INDEX('Catálogo fonte'!$I$5:$I$104,MATCH($A139,'Catálogo fonte'!$A$5:$A$104,0)),""))</f>
        <v/>
      </c>
      <c r="O139" s="55">
        <f>IF(OR($A139="",$B139=""),"",IFERROR(INDEX('Catálogo fonte'!$J$5:$J$104,MATCH($A139,'Catálogo fonte'!$A$5:$A$104,0)),""))</f>
        <v/>
      </c>
      <c r="P139" s="56">
        <f>IF(OR($A139="",$B139=""),"",IFERROR(INDEX('Catálogo fonte'!$K$5:$K$104,MATCH($A139,'Catálogo fonte'!$A$5:$A$104,0)),""))</f>
        <v/>
      </c>
      <c r="Q139" s="56">
        <f>IF(OR($A139="",$B139=""),"",IFERROR(INDEX('Catálogo fonte'!$L$5:$L$104,MATCH($A139,'Catálogo fonte'!$A$5:$A$104,0)),""))</f>
        <v/>
      </c>
      <c r="R139" s="56">
        <f>IF(OR($A139="",$B139=""),"",IFERROR(INDEX('Catálogo fonte'!$M$5:$M$104,MATCH($A139,'Catálogo fonte'!$A$5:$A$104,0)),""))</f>
        <v/>
      </c>
      <c r="S139" s="28">
        <f>IF(OR($A139="",$B139=""),"",IFERROR(INDEX('Catálogo fonte'!$N$5:$N$104,MATCH($A139,'Catálogo fonte'!$A$5:$A$104,0)),""))</f>
        <v/>
      </c>
      <c r="T139" s="28">
        <f>IF(OR($A139="",$B139=""),"",IFERROR(INDEX('Catálogo fonte'!$O$5:$O$104,MATCH($A139,'Catálogo fonte'!$A$5:$A$104,0)),""))</f>
        <v/>
      </c>
      <c r="U139" s="28">
        <f>IF(OR($A139="",$B139=""),"",IFERROR(INDEX('Catálogo fonte'!$P$5:$P$104,MATCH($A139,'Catálogo fonte'!$A$5:$A$104,0)),""))</f>
        <v/>
      </c>
      <c r="V139" s="28">
        <f>IF(OR($A139="",$B139=""),"",--($S139&lt;&gt;"")+--($T139&lt;&gt;"")+--($U139&lt;&gt;""))</f>
        <v/>
      </c>
      <c r="W139" s="27">
        <f>IF(OR($A139="",$B139="",$C139&lt;&gt;"Sim"),"",_xlfn.TEXTJOIN(" | ",TRUE,IF($AP139&lt;&gt;"Regra válida","Regra do canal inválida",""),IF(COUNTIF('Catálogo fonte'!$A$5:$A$104,$A139)&gt;1,"SKU duplicado",""),IF($AO139&lt;&gt;"Sim","Produto inativo",""),IF($AB139&lt;&gt;"Sim","Canal inativo",""),IF($G139="","Título ausente",""),IF(AND($G139&lt;&gt;"",$AL139&lt;&gt;"",LEN($G139)&gt;$AL139),"Título excede o limite",""),IF(AND($AC139="Sim",$H139=""),"Categoria ausente",""),IF(AND($AK139&gt;0,LEN($I139)&lt;$AK139),"Descrição abaixo do mínimo",""),IF(AND($AE139="Sim",$J139=""),"Marca ausente",""),IF(OR($K139="",NOT(ISNUMBER($K139)),$K139&lt;=0),"Preço inválido",""),IF(AND(ISNUMBER($K139),$AM139&lt;&gt;"",$K139&lt;$AM139),"Preço abaixo do mínimo",""),IF(AND(ISNUMBER($K139),$AN139&lt;&gt;"",$K139&gt;$AN139),"Preço acima do máximo",""),IF(AND($AD139="Sim",$L139=""),"GTIN ausente",""),IF(AND($L139&lt;&gt;"",NOT(IFERROR(AND(LEN($L139)=13,ISNUMBER(VALUE($L139))),FALSE))),"GTIN inválido",""),IF(AND($AF139="Sim",$M139=""),"Cor ausente",""),IF(AND($AG139="Sim",$N139=""),"Tamanho/modelo ausente",""),IF(AND($AH139="Sim",OR(NOT(ISNUMBER($O139)),$O139&lt;=0)),"Peso ausente ou inválido",""),IF(AND($AI139="Sim",OR(NOT(ISNUMBER($P139)),$P139&lt;=0,NOT(ISNUMBER($Q139)),$Q139&lt;=0,NOT(ISNUMBER($R139)),$R139&lt;=0)),"Dimensões ausentes ou inválidas",""),IF($V139&lt;$AJ139,"Mídias abaixo do mínimo","")))</f>
        <v/>
      </c>
      <c r="X139" s="28">
        <f>IF(OR($A139="",$B139=""),"",IF($C139&lt;&gt;"Sim","Não selecionado",IF($W139="","Pronto para publicar","Bloqueado")))</f>
        <v/>
      </c>
      <c r="Y139" s="21" t="n"/>
      <c r="Z139" s="27">
        <f>IF(OR($A139="",$B139=""),"",IF($C139&lt;&gt;"Sim","Fora do feed",IF($X139="Bloqueado","Bloqueado",IF($Y139="Publicar","Liberado para feed",IF($Y139="Manter rascunho","Mantido em rascunho","Aguardando decisão")))))</f>
        <v/>
      </c>
      <c r="AA139" s="27">
        <f>IF(OR($A139="",$B139=""),"",$A139&amp;"|"&amp;$B139)</f>
        <v/>
      </c>
      <c r="AB139" s="28">
        <f>IF($B139="","",IFERROR(INDEX('Regras por canal'!$B$5:$B$9,MATCH($B139,'Regras por canal'!$A$5:$A$9,0)),""))</f>
        <v/>
      </c>
      <c r="AC139" s="28">
        <f>IF($B139="","",IFERROR(INDEX('Regras por canal'!$C$5:$C$9,MATCH($B139,'Regras por canal'!$A$5:$A$9,0)),""))</f>
        <v/>
      </c>
      <c r="AD139" s="28">
        <f>IF($B139="","",IFERROR(INDEX('Regras por canal'!$D$5:$D$9,MATCH($B139,'Regras por canal'!$A$5:$A$9,0)),""))</f>
        <v/>
      </c>
      <c r="AE139" s="28">
        <f>IF($B139="","",IFERROR(INDEX('Regras por canal'!$E$5:$E$9,MATCH($B139,'Regras por canal'!$A$5:$A$9,0)),""))</f>
        <v/>
      </c>
      <c r="AF139" s="28">
        <f>IF($B139="","",IFERROR(INDEX('Regras por canal'!$F$5:$F$9,MATCH($B139,'Regras por canal'!$A$5:$A$9,0)),""))</f>
        <v/>
      </c>
      <c r="AG139" s="28">
        <f>IF($B139="","",IFERROR(INDEX('Regras por canal'!$G$5:$G$9,MATCH($B139,'Regras por canal'!$A$5:$A$9,0)),""))</f>
        <v/>
      </c>
      <c r="AH139" s="28">
        <f>IF($B139="","",IFERROR(INDEX('Regras por canal'!$H$5:$H$9,MATCH($B139,'Regras por canal'!$A$5:$A$9,0)),""))</f>
        <v/>
      </c>
      <c r="AI139" s="28">
        <f>IF($B139="","",IFERROR(INDEX('Regras por canal'!$I$5:$I$9,MATCH($B139,'Regras por canal'!$A$5:$A$9,0)),""))</f>
        <v/>
      </c>
      <c r="AJ139" s="28">
        <f>IF($B139="","",IFERROR(INDEX('Regras por canal'!$J$5:$J$9,MATCH($B139,'Regras por canal'!$A$5:$A$9,0)),""))</f>
        <v/>
      </c>
      <c r="AK139" s="28">
        <f>IF($B139="","",IFERROR(INDEX('Regras por canal'!$K$5:$K$9,MATCH($B139,'Regras por canal'!$A$5:$A$9,0)),""))</f>
        <v/>
      </c>
      <c r="AL139" s="28">
        <f>IF($B139="","",IFERROR(INDEX('Regras por canal'!$L$5:$L$9,MATCH($B139,'Regras por canal'!$A$5:$A$9,0)),""))</f>
        <v/>
      </c>
      <c r="AM139" s="28">
        <f>IF($B139="","",IFERROR(INDEX('Regras por canal'!$M$5:$M$9,MATCH($B139,'Regras por canal'!$A$5:$A$9,0)),""))</f>
        <v/>
      </c>
      <c r="AN139" s="28">
        <f>IF($B139="","",IFERROR(INDEX('Regras por canal'!$N$5:$N$9,MATCH($B139,'Regras por canal'!$A$5:$A$9,0)),""))</f>
        <v/>
      </c>
      <c r="AO139" s="28">
        <f>IF($A139="","",IFERROR(INDEX('Catálogo fonte'!$Q$5:$Q$104,MATCH($A139,'Catálogo fonte'!$A$5:$A$104,0)),""))</f>
        <v/>
      </c>
      <c r="AP139" s="28">
        <f>IF($B139="","",IFERROR(INDEX('Regras por canal'!$Q$5:$Q$9,MATCH($B139,'Regras por canal'!$A$5:$A$9,0)),""))</f>
        <v/>
      </c>
    </row>
    <row r="140" ht="24" customHeight="1">
      <c r="A140" s="28">
        <f>IF(OR(INDEX('Catálogo fonte'!$A$5:$A$104,INT((ROW()-5)/5)+1)="",INDEX('Regras por canal'!$A$5:$A$9,MOD(ROW()-5,5)+1)=""),"",INDEX('Catálogo fonte'!$A$5:$A$104,INT((ROW()-5)/5)+1))</f>
        <v/>
      </c>
      <c r="B140" s="27">
        <f>IF($A140="","",INDEX('Regras por canal'!$A$5:$A$9,MOD(ROW()-5,5)+1))</f>
        <v/>
      </c>
      <c r="C140" s="21" t="n"/>
      <c r="D140" s="32" t="n"/>
      <c r="E140" s="32" t="n"/>
      <c r="F140" s="53" t="n"/>
      <c r="G140" s="27">
        <f>IF(OR($A140="",$B140=""),"",IF($D140&lt;&gt;"",$D140,IFERROR(INDEX('Catálogo fonte'!$B$5:$B$104,MATCH($A140,'Catálogo fonte'!$A$5:$A$104,0)),"")))</f>
        <v/>
      </c>
      <c r="H140" s="27">
        <f>IF(OR($A140="",$B140=""),"",IF($E140&lt;&gt;"",$E140,IFERROR(INDEX('Catálogo fonte'!$C$5:$C$104,MATCH($A140,'Catálogo fonte'!$A$5:$A$104,0)),"")))</f>
        <v/>
      </c>
      <c r="I140" s="27">
        <f>IF(OR($A140="",$B140=""),"",IFERROR(INDEX('Catálogo fonte'!$E$5:$E$104,MATCH($A140,'Catálogo fonte'!$A$5:$A$104,0)),""))</f>
        <v/>
      </c>
      <c r="J140" s="28">
        <f>IF(OR($A140="",$B140=""),"",IFERROR(INDEX('Catálogo fonte'!$D$5:$D$104,MATCH($A140,'Catálogo fonte'!$A$5:$A$104,0)),""))</f>
        <v/>
      </c>
      <c r="K140" s="54">
        <f>IF(OR($A140="",$B140=""),"",IF($F140&lt;&gt;"",$F140,IFERROR(INDEX('Catálogo fonte'!$F$5:$F$104,MATCH($A140,'Catálogo fonte'!$A$5:$A$104,0)),"")))</f>
        <v/>
      </c>
      <c r="L140" s="35">
        <f>IF(OR($A140="",$B140=""),"",IFERROR(INDEX('Catálogo fonte'!$G$5:$G$104,MATCH($A140,'Catálogo fonte'!$A$5:$A$104,0)),""))</f>
        <v/>
      </c>
      <c r="M140" s="28">
        <f>IF(OR($A140="",$B140=""),"",IFERROR(INDEX('Catálogo fonte'!$H$5:$H$104,MATCH($A140,'Catálogo fonte'!$A$5:$A$104,0)),""))</f>
        <v/>
      </c>
      <c r="N140" s="28">
        <f>IF(OR($A140="",$B140=""),"",IFERROR(INDEX('Catálogo fonte'!$I$5:$I$104,MATCH($A140,'Catálogo fonte'!$A$5:$A$104,0)),""))</f>
        <v/>
      </c>
      <c r="O140" s="55">
        <f>IF(OR($A140="",$B140=""),"",IFERROR(INDEX('Catálogo fonte'!$J$5:$J$104,MATCH($A140,'Catálogo fonte'!$A$5:$A$104,0)),""))</f>
        <v/>
      </c>
      <c r="P140" s="56">
        <f>IF(OR($A140="",$B140=""),"",IFERROR(INDEX('Catálogo fonte'!$K$5:$K$104,MATCH($A140,'Catálogo fonte'!$A$5:$A$104,0)),""))</f>
        <v/>
      </c>
      <c r="Q140" s="56">
        <f>IF(OR($A140="",$B140=""),"",IFERROR(INDEX('Catálogo fonte'!$L$5:$L$104,MATCH($A140,'Catálogo fonte'!$A$5:$A$104,0)),""))</f>
        <v/>
      </c>
      <c r="R140" s="56">
        <f>IF(OR($A140="",$B140=""),"",IFERROR(INDEX('Catálogo fonte'!$M$5:$M$104,MATCH($A140,'Catálogo fonte'!$A$5:$A$104,0)),""))</f>
        <v/>
      </c>
      <c r="S140" s="28">
        <f>IF(OR($A140="",$B140=""),"",IFERROR(INDEX('Catálogo fonte'!$N$5:$N$104,MATCH($A140,'Catálogo fonte'!$A$5:$A$104,0)),""))</f>
        <v/>
      </c>
      <c r="T140" s="28">
        <f>IF(OR($A140="",$B140=""),"",IFERROR(INDEX('Catálogo fonte'!$O$5:$O$104,MATCH($A140,'Catálogo fonte'!$A$5:$A$104,0)),""))</f>
        <v/>
      </c>
      <c r="U140" s="28">
        <f>IF(OR($A140="",$B140=""),"",IFERROR(INDEX('Catálogo fonte'!$P$5:$P$104,MATCH($A140,'Catálogo fonte'!$A$5:$A$104,0)),""))</f>
        <v/>
      </c>
      <c r="V140" s="28">
        <f>IF(OR($A140="",$B140=""),"",--($S140&lt;&gt;"")+--($T140&lt;&gt;"")+--($U140&lt;&gt;""))</f>
        <v/>
      </c>
      <c r="W140" s="27">
        <f>IF(OR($A140="",$B140="",$C140&lt;&gt;"Sim"),"",_xlfn.TEXTJOIN(" | ",TRUE,IF($AP140&lt;&gt;"Regra válida","Regra do canal inválida",""),IF(COUNTIF('Catálogo fonte'!$A$5:$A$104,$A140)&gt;1,"SKU duplicado",""),IF($AO140&lt;&gt;"Sim","Produto inativo",""),IF($AB140&lt;&gt;"Sim","Canal inativo",""),IF($G140="","Título ausente",""),IF(AND($G140&lt;&gt;"",$AL140&lt;&gt;"",LEN($G140)&gt;$AL140),"Título excede o limite",""),IF(AND($AC140="Sim",$H140=""),"Categoria ausente",""),IF(AND($AK140&gt;0,LEN($I140)&lt;$AK140),"Descrição abaixo do mínimo",""),IF(AND($AE140="Sim",$J140=""),"Marca ausente",""),IF(OR($K140="",NOT(ISNUMBER($K140)),$K140&lt;=0),"Preço inválido",""),IF(AND(ISNUMBER($K140),$AM140&lt;&gt;"",$K140&lt;$AM140),"Preço abaixo do mínimo",""),IF(AND(ISNUMBER($K140),$AN140&lt;&gt;"",$K140&gt;$AN140),"Preço acima do máximo",""),IF(AND($AD140="Sim",$L140=""),"GTIN ausente",""),IF(AND($L140&lt;&gt;"",NOT(IFERROR(AND(LEN($L140)=13,ISNUMBER(VALUE($L140))),FALSE))),"GTIN inválido",""),IF(AND($AF140="Sim",$M140=""),"Cor ausente",""),IF(AND($AG140="Sim",$N140=""),"Tamanho/modelo ausente",""),IF(AND($AH140="Sim",OR(NOT(ISNUMBER($O140)),$O140&lt;=0)),"Peso ausente ou inválido",""),IF(AND($AI140="Sim",OR(NOT(ISNUMBER($P140)),$P140&lt;=0,NOT(ISNUMBER($Q140)),$Q140&lt;=0,NOT(ISNUMBER($R140)),$R140&lt;=0)),"Dimensões ausentes ou inválidas",""),IF($V140&lt;$AJ140,"Mídias abaixo do mínimo","")))</f>
        <v/>
      </c>
      <c r="X140" s="28">
        <f>IF(OR($A140="",$B140=""),"",IF($C140&lt;&gt;"Sim","Não selecionado",IF($W140="","Pronto para publicar","Bloqueado")))</f>
        <v/>
      </c>
      <c r="Y140" s="21" t="n"/>
      <c r="Z140" s="27">
        <f>IF(OR($A140="",$B140=""),"",IF($C140&lt;&gt;"Sim","Fora do feed",IF($X140="Bloqueado","Bloqueado",IF($Y140="Publicar","Liberado para feed",IF($Y140="Manter rascunho","Mantido em rascunho","Aguardando decisão")))))</f>
        <v/>
      </c>
      <c r="AA140" s="27">
        <f>IF(OR($A140="",$B140=""),"",$A140&amp;"|"&amp;$B140)</f>
        <v/>
      </c>
      <c r="AB140" s="28">
        <f>IF($B140="","",IFERROR(INDEX('Regras por canal'!$B$5:$B$9,MATCH($B140,'Regras por canal'!$A$5:$A$9,0)),""))</f>
        <v/>
      </c>
      <c r="AC140" s="28">
        <f>IF($B140="","",IFERROR(INDEX('Regras por canal'!$C$5:$C$9,MATCH($B140,'Regras por canal'!$A$5:$A$9,0)),""))</f>
        <v/>
      </c>
      <c r="AD140" s="28">
        <f>IF($B140="","",IFERROR(INDEX('Regras por canal'!$D$5:$D$9,MATCH($B140,'Regras por canal'!$A$5:$A$9,0)),""))</f>
        <v/>
      </c>
      <c r="AE140" s="28">
        <f>IF($B140="","",IFERROR(INDEX('Regras por canal'!$E$5:$E$9,MATCH($B140,'Regras por canal'!$A$5:$A$9,0)),""))</f>
        <v/>
      </c>
      <c r="AF140" s="28">
        <f>IF($B140="","",IFERROR(INDEX('Regras por canal'!$F$5:$F$9,MATCH($B140,'Regras por canal'!$A$5:$A$9,0)),""))</f>
        <v/>
      </c>
      <c r="AG140" s="28">
        <f>IF($B140="","",IFERROR(INDEX('Regras por canal'!$G$5:$G$9,MATCH($B140,'Regras por canal'!$A$5:$A$9,0)),""))</f>
        <v/>
      </c>
      <c r="AH140" s="28">
        <f>IF($B140="","",IFERROR(INDEX('Regras por canal'!$H$5:$H$9,MATCH($B140,'Regras por canal'!$A$5:$A$9,0)),""))</f>
        <v/>
      </c>
      <c r="AI140" s="28">
        <f>IF($B140="","",IFERROR(INDEX('Regras por canal'!$I$5:$I$9,MATCH($B140,'Regras por canal'!$A$5:$A$9,0)),""))</f>
        <v/>
      </c>
      <c r="AJ140" s="28">
        <f>IF($B140="","",IFERROR(INDEX('Regras por canal'!$J$5:$J$9,MATCH($B140,'Regras por canal'!$A$5:$A$9,0)),""))</f>
        <v/>
      </c>
      <c r="AK140" s="28">
        <f>IF($B140="","",IFERROR(INDEX('Regras por canal'!$K$5:$K$9,MATCH($B140,'Regras por canal'!$A$5:$A$9,0)),""))</f>
        <v/>
      </c>
      <c r="AL140" s="28">
        <f>IF($B140="","",IFERROR(INDEX('Regras por canal'!$L$5:$L$9,MATCH($B140,'Regras por canal'!$A$5:$A$9,0)),""))</f>
        <v/>
      </c>
      <c r="AM140" s="28">
        <f>IF($B140="","",IFERROR(INDEX('Regras por canal'!$M$5:$M$9,MATCH($B140,'Regras por canal'!$A$5:$A$9,0)),""))</f>
        <v/>
      </c>
      <c r="AN140" s="28">
        <f>IF($B140="","",IFERROR(INDEX('Regras por canal'!$N$5:$N$9,MATCH($B140,'Regras por canal'!$A$5:$A$9,0)),""))</f>
        <v/>
      </c>
      <c r="AO140" s="28">
        <f>IF($A140="","",IFERROR(INDEX('Catálogo fonte'!$Q$5:$Q$104,MATCH($A140,'Catálogo fonte'!$A$5:$A$104,0)),""))</f>
        <v/>
      </c>
      <c r="AP140" s="28">
        <f>IF($B140="","",IFERROR(INDEX('Regras por canal'!$Q$5:$Q$9,MATCH($B140,'Regras por canal'!$A$5:$A$9,0)),""))</f>
        <v/>
      </c>
    </row>
    <row r="141" ht="24" customHeight="1">
      <c r="A141" s="28">
        <f>IF(OR(INDEX('Catálogo fonte'!$A$5:$A$104,INT((ROW()-5)/5)+1)="",INDEX('Regras por canal'!$A$5:$A$9,MOD(ROW()-5,5)+1)=""),"",INDEX('Catálogo fonte'!$A$5:$A$104,INT((ROW()-5)/5)+1))</f>
        <v/>
      </c>
      <c r="B141" s="27">
        <f>IF($A141="","",INDEX('Regras por canal'!$A$5:$A$9,MOD(ROW()-5,5)+1))</f>
        <v/>
      </c>
      <c r="C141" s="21" t="n"/>
      <c r="D141" s="32" t="n"/>
      <c r="E141" s="32" t="n"/>
      <c r="F141" s="53" t="n"/>
      <c r="G141" s="27">
        <f>IF(OR($A141="",$B141=""),"",IF($D141&lt;&gt;"",$D141,IFERROR(INDEX('Catálogo fonte'!$B$5:$B$104,MATCH($A141,'Catálogo fonte'!$A$5:$A$104,0)),"")))</f>
        <v/>
      </c>
      <c r="H141" s="27">
        <f>IF(OR($A141="",$B141=""),"",IF($E141&lt;&gt;"",$E141,IFERROR(INDEX('Catálogo fonte'!$C$5:$C$104,MATCH($A141,'Catálogo fonte'!$A$5:$A$104,0)),"")))</f>
        <v/>
      </c>
      <c r="I141" s="27">
        <f>IF(OR($A141="",$B141=""),"",IFERROR(INDEX('Catálogo fonte'!$E$5:$E$104,MATCH($A141,'Catálogo fonte'!$A$5:$A$104,0)),""))</f>
        <v/>
      </c>
      <c r="J141" s="28">
        <f>IF(OR($A141="",$B141=""),"",IFERROR(INDEX('Catálogo fonte'!$D$5:$D$104,MATCH($A141,'Catálogo fonte'!$A$5:$A$104,0)),""))</f>
        <v/>
      </c>
      <c r="K141" s="54">
        <f>IF(OR($A141="",$B141=""),"",IF($F141&lt;&gt;"",$F141,IFERROR(INDEX('Catálogo fonte'!$F$5:$F$104,MATCH($A141,'Catálogo fonte'!$A$5:$A$104,0)),"")))</f>
        <v/>
      </c>
      <c r="L141" s="35">
        <f>IF(OR($A141="",$B141=""),"",IFERROR(INDEX('Catálogo fonte'!$G$5:$G$104,MATCH($A141,'Catálogo fonte'!$A$5:$A$104,0)),""))</f>
        <v/>
      </c>
      <c r="M141" s="28">
        <f>IF(OR($A141="",$B141=""),"",IFERROR(INDEX('Catálogo fonte'!$H$5:$H$104,MATCH($A141,'Catálogo fonte'!$A$5:$A$104,0)),""))</f>
        <v/>
      </c>
      <c r="N141" s="28">
        <f>IF(OR($A141="",$B141=""),"",IFERROR(INDEX('Catálogo fonte'!$I$5:$I$104,MATCH($A141,'Catálogo fonte'!$A$5:$A$104,0)),""))</f>
        <v/>
      </c>
      <c r="O141" s="55">
        <f>IF(OR($A141="",$B141=""),"",IFERROR(INDEX('Catálogo fonte'!$J$5:$J$104,MATCH($A141,'Catálogo fonte'!$A$5:$A$104,0)),""))</f>
        <v/>
      </c>
      <c r="P141" s="56">
        <f>IF(OR($A141="",$B141=""),"",IFERROR(INDEX('Catálogo fonte'!$K$5:$K$104,MATCH($A141,'Catálogo fonte'!$A$5:$A$104,0)),""))</f>
        <v/>
      </c>
      <c r="Q141" s="56">
        <f>IF(OR($A141="",$B141=""),"",IFERROR(INDEX('Catálogo fonte'!$L$5:$L$104,MATCH($A141,'Catálogo fonte'!$A$5:$A$104,0)),""))</f>
        <v/>
      </c>
      <c r="R141" s="56">
        <f>IF(OR($A141="",$B141=""),"",IFERROR(INDEX('Catálogo fonte'!$M$5:$M$104,MATCH($A141,'Catálogo fonte'!$A$5:$A$104,0)),""))</f>
        <v/>
      </c>
      <c r="S141" s="28">
        <f>IF(OR($A141="",$B141=""),"",IFERROR(INDEX('Catálogo fonte'!$N$5:$N$104,MATCH($A141,'Catálogo fonte'!$A$5:$A$104,0)),""))</f>
        <v/>
      </c>
      <c r="T141" s="28">
        <f>IF(OR($A141="",$B141=""),"",IFERROR(INDEX('Catálogo fonte'!$O$5:$O$104,MATCH($A141,'Catálogo fonte'!$A$5:$A$104,0)),""))</f>
        <v/>
      </c>
      <c r="U141" s="28">
        <f>IF(OR($A141="",$B141=""),"",IFERROR(INDEX('Catálogo fonte'!$P$5:$P$104,MATCH($A141,'Catálogo fonte'!$A$5:$A$104,0)),""))</f>
        <v/>
      </c>
      <c r="V141" s="28">
        <f>IF(OR($A141="",$B141=""),"",--($S141&lt;&gt;"")+--($T141&lt;&gt;"")+--($U141&lt;&gt;""))</f>
        <v/>
      </c>
      <c r="W141" s="27">
        <f>IF(OR($A141="",$B141="",$C141&lt;&gt;"Sim"),"",_xlfn.TEXTJOIN(" | ",TRUE,IF($AP141&lt;&gt;"Regra válida","Regra do canal inválida",""),IF(COUNTIF('Catálogo fonte'!$A$5:$A$104,$A141)&gt;1,"SKU duplicado",""),IF($AO141&lt;&gt;"Sim","Produto inativo",""),IF($AB141&lt;&gt;"Sim","Canal inativo",""),IF($G141="","Título ausente",""),IF(AND($G141&lt;&gt;"",$AL141&lt;&gt;"",LEN($G141)&gt;$AL141),"Título excede o limite",""),IF(AND($AC141="Sim",$H141=""),"Categoria ausente",""),IF(AND($AK141&gt;0,LEN($I141)&lt;$AK141),"Descrição abaixo do mínimo",""),IF(AND($AE141="Sim",$J141=""),"Marca ausente",""),IF(OR($K141="",NOT(ISNUMBER($K141)),$K141&lt;=0),"Preço inválido",""),IF(AND(ISNUMBER($K141),$AM141&lt;&gt;"",$K141&lt;$AM141),"Preço abaixo do mínimo",""),IF(AND(ISNUMBER($K141),$AN141&lt;&gt;"",$K141&gt;$AN141),"Preço acima do máximo",""),IF(AND($AD141="Sim",$L141=""),"GTIN ausente",""),IF(AND($L141&lt;&gt;"",NOT(IFERROR(AND(LEN($L141)=13,ISNUMBER(VALUE($L141))),FALSE))),"GTIN inválido",""),IF(AND($AF141="Sim",$M141=""),"Cor ausente",""),IF(AND($AG141="Sim",$N141=""),"Tamanho/modelo ausente",""),IF(AND($AH141="Sim",OR(NOT(ISNUMBER($O141)),$O141&lt;=0)),"Peso ausente ou inválido",""),IF(AND($AI141="Sim",OR(NOT(ISNUMBER($P141)),$P141&lt;=0,NOT(ISNUMBER($Q141)),$Q141&lt;=0,NOT(ISNUMBER($R141)),$R141&lt;=0)),"Dimensões ausentes ou inválidas",""),IF($V141&lt;$AJ141,"Mídias abaixo do mínimo","")))</f>
        <v/>
      </c>
      <c r="X141" s="28">
        <f>IF(OR($A141="",$B141=""),"",IF($C141&lt;&gt;"Sim","Não selecionado",IF($W141="","Pronto para publicar","Bloqueado")))</f>
        <v/>
      </c>
      <c r="Y141" s="21" t="n"/>
      <c r="Z141" s="27">
        <f>IF(OR($A141="",$B141=""),"",IF($C141&lt;&gt;"Sim","Fora do feed",IF($X141="Bloqueado","Bloqueado",IF($Y141="Publicar","Liberado para feed",IF($Y141="Manter rascunho","Mantido em rascunho","Aguardando decisão")))))</f>
        <v/>
      </c>
      <c r="AA141" s="27">
        <f>IF(OR($A141="",$B141=""),"",$A141&amp;"|"&amp;$B141)</f>
        <v/>
      </c>
      <c r="AB141" s="28">
        <f>IF($B141="","",IFERROR(INDEX('Regras por canal'!$B$5:$B$9,MATCH($B141,'Regras por canal'!$A$5:$A$9,0)),""))</f>
        <v/>
      </c>
      <c r="AC141" s="28">
        <f>IF($B141="","",IFERROR(INDEX('Regras por canal'!$C$5:$C$9,MATCH($B141,'Regras por canal'!$A$5:$A$9,0)),""))</f>
        <v/>
      </c>
      <c r="AD141" s="28">
        <f>IF($B141="","",IFERROR(INDEX('Regras por canal'!$D$5:$D$9,MATCH($B141,'Regras por canal'!$A$5:$A$9,0)),""))</f>
        <v/>
      </c>
      <c r="AE141" s="28">
        <f>IF($B141="","",IFERROR(INDEX('Regras por canal'!$E$5:$E$9,MATCH($B141,'Regras por canal'!$A$5:$A$9,0)),""))</f>
        <v/>
      </c>
      <c r="AF141" s="28">
        <f>IF($B141="","",IFERROR(INDEX('Regras por canal'!$F$5:$F$9,MATCH($B141,'Regras por canal'!$A$5:$A$9,0)),""))</f>
        <v/>
      </c>
      <c r="AG141" s="28">
        <f>IF($B141="","",IFERROR(INDEX('Regras por canal'!$G$5:$G$9,MATCH($B141,'Regras por canal'!$A$5:$A$9,0)),""))</f>
        <v/>
      </c>
      <c r="AH141" s="28">
        <f>IF($B141="","",IFERROR(INDEX('Regras por canal'!$H$5:$H$9,MATCH($B141,'Regras por canal'!$A$5:$A$9,0)),""))</f>
        <v/>
      </c>
      <c r="AI141" s="28">
        <f>IF($B141="","",IFERROR(INDEX('Regras por canal'!$I$5:$I$9,MATCH($B141,'Regras por canal'!$A$5:$A$9,0)),""))</f>
        <v/>
      </c>
      <c r="AJ141" s="28">
        <f>IF($B141="","",IFERROR(INDEX('Regras por canal'!$J$5:$J$9,MATCH($B141,'Regras por canal'!$A$5:$A$9,0)),""))</f>
        <v/>
      </c>
      <c r="AK141" s="28">
        <f>IF($B141="","",IFERROR(INDEX('Regras por canal'!$K$5:$K$9,MATCH($B141,'Regras por canal'!$A$5:$A$9,0)),""))</f>
        <v/>
      </c>
      <c r="AL141" s="28">
        <f>IF($B141="","",IFERROR(INDEX('Regras por canal'!$L$5:$L$9,MATCH($B141,'Regras por canal'!$A$5:$A$9,0)),""))</f>
        <v/>
      </c>
      <c r="AM141" s="28">
        <f>IF($B141="","",IFERROR(INDEX('Regras por canal'!$M$5:$M$9,MATCH($B141,'Regras por canal'!$A$5:$A$9,0)),""))</f>
        <v/>
      </c>
      <c r="AN141" s="28">
        <f>IF($B141="","",IFERROR(INDEX('Regras por canal'!$N$5:$N$9,MATCH($B141,'Regras por canal'!$A$5:$A$9,0)),""))</f>
        <v/>
      </c>
      <c r="AO141" s="28">
        <f>IF($A141="","",IFERROR(INDEX('Catálogo fonte'!$Q$5:$Q$104,MATCH($A141,'Catálogo fonte'!$A$5:$A$104,0)),""))</f>
        <v/>
      </c>
      <c r="AP141" s="28">
        <f>IF($B141="","",IFERROR(INDEX('Regras por canal'!$Q$5:$Q$9,MATCH($B141,'Regras por canal'!$A$5:$A$9,0)),""))</f>
        <v/>
      </c>
    </row>
    <row r="142" ht="24" customHeight="1">
      <c r="A142" s="28">
        <f>IF(OR(INDEX('Catálogo fonte'!$A$5:$A$104,INT((ROW()-5)/5)+1)="",INDEX('Regras por canal'!$A$5:$A$9,MOD(ROW()-5,5)+1)=""),"",INDEX('Catálogo fonte'!$A$5:$A$104,INT((ROW()-5)/5)+1))</f>
        <v/>
      </c>
      <c r="B142" s="27">
        <f>IF($A142="","",INDEX('Regras por canal'!$A$5:$A$9,MOD(ROW()-5,5)+1))</f>
        <v/>
      </c>
      <c r="C142" s="21" t="n"/>
      <c r="D142" s="32" t="n"/>
      <c r="E142" s="32" t="n"/>
      <c r="F142" s="53" t="n"/>
      <c r="G142" s="27">
        <f>IF(OR($A142="",$B142=""),"",IF($D142&lt;&gt;"",$D142,IFERROR(INDEX('Catálogo fonte'!$B$5:$B$104,MATCH($A142,'Catálogo fonte'!$A$5:$A$104,0)),"")))</f>
        <v/>
      </c>
      <c r="H142" s="27">
        <f>IF(OR($A142="",$B142=""),"",IF($E142&lt;&gt;"",$E142,IFERROR(INDEX('Catálogo fonte'!$C$5:$C$104,MATCH($A142,'Catálogo fonte'!$A$5:$A$104,0)),"")))</f>
        <v/>
      </c>
      <c r="I142" s="27">
        <f>IF(OR($A142="",$B142=""),"",IFERROR(INDEX('Catálogo fonte'!$E$5:$E$104,MATCH($A142,'Catálogo fonte'!$A$5:$A$104,0)),""))</f>
        <v/>
      </c>
      <c r="J142" s="28">
        <f>IF(OR($A142="",$B142=""),"",IFERROR(INDEX('Catálogo fonte'!$D$5:$D$104,MATCH($A142,'Catálogo fonte'!$A$5:$A$104,0)),""))</f>
        <v/>
      </c>
      <c r="K142" s="54">
        <f>IF(OR($A142="",$B142=""),"",IF($F142&lt;&gt;"",$F142,IFERROR(INDEX('Catálogo fonte'!$F$5:$F$104,MATCH($A142,'Catálogo fonte'!$A$5:$A$104,0)),"")))</f>
        <v/>
      </c>
      <c r="L142" s="35">
        <f>IF(OR($A142="",$B142=""),"",IFERROR(INDEX('Catálogo fonte'!$G$5:$G$104,MATCH($A142,'Catálogo fonte'!$A$5:$A$104,0)),""))</f>
        <v/>
      </c>
      <c r="M142" s="28">
        <f>IF(OR($A142="",$B142=""),"",IFERROR(INDEX('Catálogo fonte'!$H$5:$H$104,MATCH($A142,'Catálogo fonte'!$A$5:$A$104,0)),""))</f>
        <v/>
      </c>
      <c r="N142" s="28">
        <f>IF(OR($A142="",$B142=""),"",IFERROR(INDEX('Catálogo fonte'!$I$5:$I$104,MATCH($A142,'Catálogo fonte'!$A$5:$A$104,0)),""))</f>
        <v/>
      </c>
      <c r="O142" s="55">
        <f>IF(OR($A142="",$B142=""),"",IFERROR(INDEX('Catálogo fonte'!$J$5:$J$104,MATCH($A142,'Catálogo fonte'!$A$5:$A$104,0)),""))</f>
        <v/>
      </c>
      <c r="P142" s="56">
        <f>IF(OR($A142="",$B142=""),"",IFERROR(INDEX('Catálogo fonte'!$K$5:$K$104,MATCH($A142,'Catálogo fonte'!$A$5:$A$104,0)),""))</f>
        <v/>
      </c>
      <c r="Q142" s="56">
        <f>IF(OR($A142="",$B142=""),"",IFERROR(INDEX('Catálogo fonte'!$L$5:$L$104,MATCH($A142,'Catálogo fonte'!$A$5:$A$104,0)),""))</f>
        <v/>
      </c>
      <c r="R142" s="56">
        <f>IF(OR($A142="",$B142=""),"",IFERROR(INDEX('Catálogo fonte'!$M$5:$M$104,MATCH($A142,'Catálogo fonte'!$A$5:$A$104,0)),""))</f>
        <v/>
      </c>
      <c r="S142" s="28">
        <f>IF(OR($A142="",$B142=""),"",IFERROR(INDEX('Catálogo fonte'!$N$5:$N$104,MATCH($A142,'Catálogo fonte'!$A$5:$A$104,0)),""))</f>
        <v/>
      </c>
      <c r="T142" s="28">
        <f>IF(OR($A142="",$B142=""),"",IFERROR(INDEX('Catálogo fonte'!$O$5:$O$104,MATCH($A142,'Catálogo fonte'!$A$5:$A$104,0)),""))</f>
        <v/>
      </c>
      <c r="U142" s="28">
        <f>IF(OR($A142="",$B142=""),"",IFERROR(INDEX('Catálogo fonte'!$P$5:$P$104,MATCH($A142,'Catálogo fonte'!$A$5:$A$104,0)),""))</f>
        <v/>
      </c>
      <c r="V142" s="28">
        <f>IF(OR($A142="",$B142=""),"",--($S142&lt;&gt;"")+--($T142&lt;&gt;"")+--($U142&lt;&gt;""))</f>
        <v/>
      </c>
      <c r="W142" s="27">
        <f>IF(OR($A142="",$B142="",$C142&lt;&gt;"Sim"),"",_xlfn.TEXTJOIN(" | ",TRUE,IF($AP142&lt;&gt;"Regra válida","Regra do canal inválida",""),IF(COUNTIF('Catálogo fonte'!$A$5:$A$104,$A142)&gt;1,"SKU duplicado",""),IF($AO142&lt;&gt;"Sim","Produto inativo",""),IF($AB142&lt;&gt;"Sim","Canal inativo",""),IF($G142="","Título ausente",""),IF(AND($G142&lt;&gt;"",$AL142&lt;&gt;"",LEN($G142)&gt;$AL142),"Título excede o limite",""),IF(AND($AC142="Sim",$H142=""),"Categoria ausente",""),IF(AND($AK142&gt;0,LEN($I142)&lt;$AK142),"Descrição abaixo do mínimo",""),IF(AND($AE142="Sim",$J142=""),"Marca ausente",""),IF(OR($K142="",NOT(ISNUMBER($K142)),$K142&lt;=0),"Preço inválido",""),IF(AND(ISNUMBER($K142),$AM142&lt;&gt;"",$K142&lt;$AM142),"Preço abaixo do mínimo",""),IF(AND(ISNUMBER($K142),$AN142&lt;&gt;"",$K142&gt;$AN142),"Preço acima do máximo",""),IF(AND($AD142="Sim",$L142=""),"GTIN ausente",""),IF(AND($L142&lt;&gt;"",NOT(IFERROR(AND(LEN($L142)=13,ISNUMBER(VALUE($L142))),FALSE))),"GTIN inválido",""),IF(AND($AF142="Sim",$M142=""),"Cor ausente",""),IF(AND($AG142="Sim",$N142=""),"Tamanho/modelo ausente",""),IF(AND($AH142="Sim",OR(NOT(ISNUMBER($O142)),$O142&lt;=0)),"Peso ausente ou inválido",""),IF(AND($AI142="Sim",OR(NOT(ISNUMBER($P142)),$P142&lt;=0,NOT(ISNUMBER($Q142)),$Q142&lt;=0,NOT(ISNUMBER($R142)),$R142&lt;=0)),"Dimensões ausentes ou inválidas",""),IF($V142&lt;$AJ142,"Mídias abaixo do mínimo","")))</f>
        <v/>
      </c>
      <c r="X142" s="28">
        <f>IF(OR($A142="",$B142=""),"",IF($C142&lt;&gt;"Sim","Não selecionado",IF($W142="","Pronto para publicar","Bloqueado")))</f>
        <v/>
      </c>
      <c r="Y142" s="21" t="n"/>
      <c r="Z142" s="27">
        <f>IF(OR($A142="",$B142=""),"",IF($C142&lt;&gt;"Sim","Fora do feed",IF($X142="Bloqueado","Bloqueado",IF($Y142="Publicar","Liberado para feed",IF($Y142="Manter rascunho","Mantido em rascunho","Aguardando decisão")))))</f>
        <v/>
      </c>
      <c r="AA142" s="27">
        <f>IF(OR($A142="",$B142=""),"",$A142&amp;"|"&amp;$B142)</f>
        <v/>
      </c>
      <c r="AB142" s="28">
        <f>IF($B142="","",IFERROR(INDEX('Regras por canal'!$B$5:$B$9,MATCH($B142,'Regras por canal'!$A$5:$A$9,0)),""))</f>
        <v/>
      </c>
      <c r="AC142" s="28">
        <f>IF($B142="","",IFERROR(INDEX('Regras por canal'!$C$5:$C$9,MATCH($B142,'Regras por canal'!$A$5:$A$9,0)),""))</f>
        <v/>
      </c>
      <c r="AD142" s="28">
        <f>IF($B142="","",IFERROR(INDEX('Regras por canal'!$D$5:$D$9,MATCH($B142,'Regras por canal'!$A$5:$A$9,0)),""))</f>
        <v/>
      </c>
      <c r="AE142" s="28">
        <f>IF($B142="","",IFERROR(INDEX('Regras por canal'!$E$5:$E$9,MATCH($B142,'Regras por canal'!$A$5:$A$9,0)),""))</f>
        <v/>
      </c>
      <c r="AF142" s="28">
        <f>IF($B142="","",IFERROR(INDEX('Regras por canal'!$F$5:$F$9,MATCH($B142,'Regras por canal'!$A$5:$A$9,0)),""))</f>
        <v/>
      </c>
      <c r="AG142" s="28">
        <f>IF($B142="","",IFERROR(INDEX('Regras por canal'!$G$5:$G$9,MATCH($B142,'Regras por canal'!$A$5:$A$9,0)),""))</f>
        <v/>
      </c>
      <c r="AH142" s="28">
        <f>IF($B142="","",IFERROR(INDEX('Regras por canal'!$H$5:$H$9,MATCH($B142,'Regras por canal'!$A$5:$A$9,0)),""))</f>
        <v/>
      </c>
      <c r="AI142" s="28">
        <f>IF($B142="","",IFERROR(INDEX('Regras por canal'!$I$5:$I$9,MATCH($B142,'Regras por canal'!$A$5:$A$9,0)),""))</f>
        <v/>
      </c>
      <c r="AJ142" s="28">
        <f>IF($B142="","",IFERROR(INDEX('Regras por canal'!$J$5:$J$9,MATCH($B142,'Regras por canal'!$A$5:$A$9,0)),""))</f>
        <v/>
      </c>
      <c r="AK142" s="28">
        <f>IF($B142="","",IFERROR(INDEX('Regras por canal'!$K$5:$K$9,MATCH($B142,'Regras por canal'!$A$5:$A$9,0)),""))</f>
        <v/>
      </c>
      <c r="AL142" s="28">
        <f>IF($B142="","",IFERROR(INDEX('Regras por canal'!$L$5:$L$9,MATCH($B142,'Regras por canal'!$A$5:$A$9,0)),""))</f>
        <v/>
      </c>
      <c r="AM142" s="28">
        <f>IF($B142="","",IFERROR(INDEX('Regras por canal'!$M$5:$M$9,MATCH($B142,'Regras por canal'!$A$5:$A$9,0)),""))</f>
        <v/>
      </c>
      <c r="AN142" s="28">
        <f>IF($B142="","",IFERROR(INDEX('Regras por canal'!$N$5:$N$9,MATCH($B142,'Regras por canal'!$A$5:$A$9,0)),""))</f>
        <v/>
      </c>
      <c r="AO142" s="28">
        <f>IF($A142="","",IFERROR(INDEX('Catálogo fonte'!$Q$5:$Q$104,MATCH($A142,'Catálogo fonte'!$A$5:$A$104,0)),""))</f>
        <v/>
      </c>
      <c r="AP142" s="28">
        <f>IF($B142="","",IFERROR(INDEX('Regras por canal'!$Q$5:$Q$9,MATCH($B142,'Regras por canal'!$A$5:$A$9,0)),""))</f>
        <v/>
      </c>
    </row>
    <row r="143" ht="24" customHeight="1">
      <c r="A143" s="28">
        <f>IF(OR(INDEX('Catálogo fonte'!$A$5:$A$104,INT((ROW()-5)/5)+1)="",INDEX('Regras por canal'!$A$5:$A$9,MOD(ROW()-5,5)+1)=""),"",INDEX('Catálogo fonte'!$A$5:$A$104,INT((ROW()-5)/5)+1))</f>
        <v/>
      </c>
      <c r="B143" s="27">
        <f>IF($A143="","",INDEX('Regras por canal'!$A$5:$A$9,MOD(ROW()-5,5)+1))</f>
        <v/>
      </c>
      <c r="C143" s="21" t="n"/>
      <c r="D143" s="32" t="n"/>
      <c r="E143" s="32" t="n"/>
      <c r="F143" s="53" t="n"/>
      <c r="G143" s="27">
        <f>IF(OR($A143="",$B143=""),"",IF($D143&lt;&gt;"",$D143,IFERROR(INDEX('Catálogo fonte'!$B$5:$B$104,MATCH($A143,'Catálogo fonte'!$A$5:$A$104,0)),"")))</f>
        <v/>
      </c>
      <c r="H143" s="27">
        <f>IF(OR($A143="",$B143=""),"",IF($E143&lt;&gt;"",$E143,IFERROR(INDEX('Catálogo fonte'!$C$5:$C$104,MATCH($A143,'Catálogo fonte'!$A$5:$A$104,0)),"")))</f>
        <v/>
      </c>
      <c r="I143" s="27">
        <f>IF(OR($A143="",$B143=""),"",IFERROR(INDEX('Catálogo fonte'!$E$5:$E$104,MATCH($A143,'Catálogo fonte'!$A$5:$A$104,0)),""))</f>
        <v/>
      </c>
      <c r="J143" s="28">
        <f>IF(OR($A143="",$B143=""),"",IFERROR(INDEX('Catálogo fonte'!$D$5:$D$104,MATCH($A143,'Catálogo fonte'!$A$5:$A$104,0)),""))</f>
        <v/>
      </c>
      <c r="K143" s="54">
        <f>IF(OR($A143="",$B143=""),"",IF($F143&lt;&gt;"",$F143,IFERROR(INDEX('Catálogo fonte'!$F$5:$F$104,MATCH($A143,'Catálogo fonte'!$A$5:$A$104,0)),"")))</f>
        <v/>
      </c>
      <c r="L143" s="35">
        <f>IF(OR($A143="",$B143=""),"",IFERROR(INDEX('Catálogo fonte'!$G$5:$G$104,MATCH($A143,'Catálogo fonte'!$A$5:$A$104,0)),""))</f>
        <v/>
      </c>
      <c r="M143" s="28">
        <f>IF(OR($A143="",$B143=""),"",IFERROR(INDEX('Catálogo fonte'!$H$5:$H$104,MATCH($A143,'Catálogo fonte'!$A$5:$A$104,0)),""))</f>
        <v/>
      </c>
      <c r="N143" s="28">
        <f>IF(OR($A143="",$B143=""),"",IFERROR(INDEX('Catálogo fonte'!$I$5:$I$104,MATCH($A143,'Catálogo fonte'!$A$5:$A$104,0)),""))</f>
        <v/>
      </c>
      <c r="O143" s="55">
        <f>IF(OR($A143="",$B143=""),"",IFERROR(INDEX('Catálogo fonte'!$J$5:$J$104,MATCH($A143,'Catálogo fonte'!$A$5:$A$104,0)),""))</f>
        <v/>
      </c>
      <c r="P143" s="56">
        <f>IF(OR($A143="",$B143=""),"",IFERROR(INDEX('Catálogo fonte'!$K$5:$K$104,MATCH($A143,'Catálogo fonte'!$A$5:$A$104,0)),""))</f>
        <v/>
      </c>
      <c r="Q143" s="56">
        <f>IF(OR($A143="",$B143=""),"",IFERROR(INDEX('Catálogo fonte'!$L$5:$L$104,MATCH($A143,'Catálogo fonte'!$A$5:$A$104,0)),""))</f>
        <v/>
      </c>
      <c r="R143" s="56">
        <f>IF(OR($A143="",$B143=""),"",IFERROR(INDEX('Catálogo fonte'!$M$5:$M$104,MATCH($A143,'Catálogo fonte'!$A$5:$A$104,0)),""))</f>
        <v/>
      </c>
      <c r="S143" s="28">
        <f>IF(OR($A143="",$B143=""),"",IFERROR(INDEX('Catálogo fonte'!$N$5:$N$104,MATCH($A143,'Catálogo fonte'!$A$5:$A$104,0)),""))</f>
        <v/>
      </c>
      <c r="T143" s="28">
        <f>IF(OR($A143="",$B143=""),"",IFERROR(INDEX('Catálogo fonte'!$O$5:$O$104,MATCH($A143,'Catálogo fonte'!$A$5:$A$104,0)),""))</f>
        <v/>
      </c>
      <c r="U143" s="28">
        <f>IF(OR($A143="",$B143=""),"",IFERROR(INDEX('Catálogo fonte'!$P$5:$P$104,MATCH($A143,'Catálogo fonte'!$A$5:$A$104,0)),""))</f>
        <v/>
      </c>
      <c r="V143" s="28">
        <f>IF(OR($A143="",$B143=""),"",--($S143&lt;&gt;"")+--($T143&lt;&gt;"")+--($U143&lt;&gt;""))</f>
        <v/>
      </c>
      <c r="W143" s="27">
        <f>IF(OR($A143="",$B143="",$C143&lt;&gt;"Sim"),"",_xlfn.TEXTJOIN(" | ",TRUE,IF($AP143&lt;&gt;"Regra válida","Regra do canal inválida",""),IF(COUNTIF('Catálogo fonte'!$A$5:$A$104,$A143)&gt;1,"SKU duplicado",""),IF($AO143&lt;&gt;"Sim","Produto inativo",""),IF($AB143&lt;&gt;"Sim","Canal inativo",""),IF($G143="","Título ausente",""),IF(AND($G143&lt;&gt;"",$AL143&lt;&gt;"",LEN($G143)&gt;$AL143),"Título excede o limite",""),IF(AND($AC143="Sim",$H143=""),"Categoria ausente",""),IF(AND($AK143&gt;0,LEN($I143)&lt;$AK143),"Descrição abaixo do mínimo",""),IF(AND($AE143="Sim",$J143=""),"Marca ausente",""),IF(OR($K143="",NOT(ISNUMBER($K143)),$K143&lt;=0),"Preço inválido",""),IF(AND(ISNUMBER($K143),$AM143&lt;&gt;"",$K143&lt;$AM143),"Preço abaixo do mínimo",""),IF(AND(ISNUMBER($K143),$AN143&lt;&gt;"",$K143&gt;$AN143),"Preço acima do máximo",""),IF(AND($AD143="Sim",$L143=""),"GTIN ausente",""),IF(AND($L143&lt;&gt;"",NOT(IFERROR(AND(LEN($L143)=13,ISNUMBER(VALUE($L143))),FALSE))),"GTIN inválido",""),IF(AND($AF143="Sim",$M143=""),"Cor ausente",""),IF(AND($AG143="Sim",$N143=""),"Tamanho/modelo ausente",""),IF(AND($AH143="Sim",OR(NOT(ISNUMBER($O143)),$O143&lt;=0)),"Peso ausente ou inválido",""),IF(AND($AI143="Sim",OR(NOT(ISNUMBER($P143)),$P143&lt;=0,NOT(ISNUMBER($Q143)),$Q143&lt;=0,NOT(ISNUMBER($R143)),$R143&lt;=0)),"Dimensões ausentes ou inválidas",""),IF($V143&lt;$AJ143,"Mídias abaixo do mínimo","")))</f>
        <v/>
      </c>
      <c r="X143" s="28">
        <f>IF(OR($A143="",$B143=""),"",IF($C143&lt;&gt;"Sim","Não selecionado",IF($W143="","Pronto para publicar","Bloqueado")))</f>
        <v/>
      </c>
      <c r="Y143" s="21" t="n"/>
      <c r="Z143" s="27">
        <f>IF(OR($A143="",$B143=""),"",IF($C143&lt;&gt;"Sim","Fora do feed",IF($X143="Bloqueado","Bloqueado",IF($Y143="Publicar","Liberado para feed",IF($Y143="Manter rascunho","Mantido em rascunho","Aguardando decisão")))))</f>
        <v/>
      </c>
      <c r="AA143" s="27">
        <f>IF(OR($A143="",$B143=""),"",$A143&amp;"|"&amp;$B143)</f>
        <v/>
      </c>
      <c r="AB143" s="28">
        <f>IF($B143="","",IFERROR(INDEX('Regras por canal'!$B$5:$B$9,MATCH($B143,'Regras por canal'!$A$5:$A$9,0)),""))</f>
        <v/>
      </c>
      <c r="AC143" s="28">
        <f>IF($B143="","",IFERROR(INDEX('Regras por canal'!$C$5:$C$9,MATCH($B143,'Regras por canal'!$A$5:$A$9,0)),""))</f>
        <v/>
      </c>
      <c r="AD143" s="28">
        <f>IF($B143="","",IFERROR(INDEX('Regras por canal'!$D$5:$D$9,MATCH($B143,'Regras por canal'!$A$5:$A$9,0)),""))</f>
        <v/>
      </c>
      <c r="AE143" s="28">
        <f>IF($B143="","",IFERROR(INDEX('Regras por canal'!$E$5:$E$9,MATCH($B143,'Regras por canal'!$A$5:$A$9,0)),""))</f>
        <v/>
      </c>
      <c r="AF143" s="28">
        <f>IF($B143="","",IFERROR(INDEX('Regras por canal'!$F$5:$F$9,MATCH($B143,'Regras por canal'!$A$5:$A$9,0)),""))</f>
        <v/>
      </c>
      <c r="AG143" s="28">
        <f>IF($B143="","",IFERROR(INDEX('Regras por canal'!$G$5:$G$9,MATCH($B143,'Regras por canal'!$A$5:$A$9,0)),""))</f>
        <v/>
      </c>
      <c r="AH143" s="28">
        <f>IF($B143="","",IFERROR(INDEX('Regras por canal'!$H$5:$H$9,MATCH($B143,'Regras por canal'!$A$5:$A$9,0)),""))</f>
        <v/>
      </c>
      <c r="AI143" s="28">
        <f>IF($B143="","",IFERROR(INDEX('Regras por canal'!$I$5:$I$9,MATCH($B143,'Regras por canal'!$A$5:$A$9,0)),""))</f>
        <v/>
      </c>
      <c r="AJ143" s="28">
        <f>IF($B143="","",IFERROR(INDEX('Regras por canal'!$J$5:$J$9,MATCH($B143,'Regras por canal'!$A$5:$A$9,0)),""))</f>
        <v/>
      </c>
      <c r="AK143" s="28">
        <f>IF($B143="","",IFERROR(INDEX('Regras por canal'!$K$5:$K$9,MATCH($B143,'Regras por canal'!$A$5:$A$9,0)),""))</f>
        <v/>
      </c>
      <c r="AL143" s="28">
        <f>IF($B143="","",IFERROR(INDEX('Regras por canal'!$L$5:$L$9,MATCH($B143,'Regras por canal'!$A$5:$A$9,0)),""))</f>
        <v/>
      </c>
      <c r="AM143" s="28">
        <f>IF($B143="","",IFERROR(INDEX('Regras por canal'!$M$5:$M$9,MATCH($B143,'Regras por canal'!$A$5:$A$9,0)),""))</f>
        <v/>
      </c>
      <c r="AN143" s="28">
        <f>IF($B143="","",IFERROR(INDEX('Regras por canal'!$N$5:$N$9,MATCH($B143,'Regras por canal'!$A$5:$A$9,0)),""))</f>
        <v/>
      </c>
      <c r="AO143" s="28">
        <f>IF($A143="","",IFERROR(INDEX('Catálogo fonte'!$Q$5:$Q$104,MATCH($A143,'Catálogo fonte'!$A$5:$A$104,0)),""))</f>
        <v/>
      </c>
      <c r="AP143" s="28">
        <f>IF($B143="","",IFERROR(INDEX('Regras por canal'!$Q$5:$Q$9,MATCH($B143,'Regras por canal'!$A$5:$A$9,0)),""))</f>
        <v/>
      </c>
    </row>
    <row r="144" ht="24" customHeight="1">
      <c r="A144" s="28">
        <f>IF(OR(INDEX('Catálogo fonte'!$A$5:$A$104,INT((ROW()-5)/5)+1)="",INDEX('Regras por canal'!$A$5:$A$9,MOD(ROW()-5,5)+1)=""),"",INDEX('Catálogo fonte'!$A$5:$A$104,INT((ROW()-5)/5)+1))</f>
        <v/>
      </c>
      <c r="B144" s="27">
        <f>IF($A144="","",INDEX('Regras por canal'!$A$5:$A$9,MOD(ROW()-5,5)+1))</f>
        <v/>
      </c>
      <c r="C144" s="21" t="n"/>
      <c r="D144" s="32" t="n"/>
      <c r="E144" s="32" t="n"/>
      <c r="F144" s="53" t="n"/>
      <c r="G144" s="27">
        <f>IF(OR($A144="",$B144=""),"",IF($D144&lt;&gt;"",$D144,IFERROR(INDEX('Catálogo fonte'!$B$5:$B$104,MATCH($A144,'Catálogo fonte'!$A$5:$A$104,0)),"")))</f>
        <v/>
      </c>
      <c r="H144" s="27">
        <f>IF(OR($A144="",$B144=""),"",IF($E144&lt;&gt;"",$E144,IFERROR(INDEX('Catálogo fonte'!$C$5:$C$104,MATCH($A144,'Catálogo fonte'!$A$5:$A$104,0)),"")))</f>
        <v/>
      </c>
      <c r="I144" s="27">
        <f>IF(OR($A144="",$B144=""),"",IFERROR(INDEX('Catálogo fonte'!$E$5:$E$104,MATCH($A144,'Catálogo fonte'!$A$5:$A$104,0)),""))</f>
        <v/>
      </c>
      <c r="J144" s="28">
        <f>IF(OR($A144="",$B144=""),"",IFERROR(INDEX('Catálogo fonte'!$D$5:$D$104,MATCH($A144,'Catálogo fonte'!$A$5:$A$104,0)),""))</f>
        <v/>
      </c>
      <c r="K144" s="54">
        <f>IF(OR($A144="",$B144=""),"",IF($F144&lt;&gt;"",$F144,IFERROR(INDEX('Catálogo fonte'!$F$5:$F$104,MATCH($A144,'Catálogo fonte'!$A$5:$A$104,0)),"")))</f>
        <v/>
      </c>
      <c r="L144" s="35">
        <f>IF(OR($A144="",$B144=""),"",IFERROR(INDEX('Catálogo fonte'!$G$5:$G$104,MATCH($A144,'Catálogo fonte'!$A$5:$A$104,0)),""))</f>
        <v/>
      </c>
      <c r="M144" s="28">
        <f>IF(OR($A144="",$B144=""),"",IFERROR(INDEX('Catálogo fonte'!$H$5:$H$104,MATCH($A144,'Catálogo fonte'!$A$5:$A$104,0)),""))</f>
        <v/>
      </c>
      <c r="N144" s="28">
        <f>IF(OR($A144="",$B144=""),"",IFERROR(INDEX('Catálogo fonte'!$I$5:$I$104,MATCH($A144,'Catálogo fonte'!$A$5:$A$104,0)),""))</f>
        <v/>
      </c>
      <c r="O144" s="55">
        <f>IF(OR($A144="",$B144=""),"",IFERROR(INDEX('Catálogo fonte'!$J$5:$J$104,MATCH($A144,'Catálogo fonte'!$A$5:$A$104,0)),""))</f>
        <v/>
      </c>
      <c r="P144" s="56">
        <f>IF(OR($A144="",$B144=""),"",IFERROR(INDEX('Catálogo fonte'!$K$5:$K$104,MATCH($A144,'Catálogo fonte'!$A$5:$A$104,0)),""))</f>
        <v/>
      </c>
      <c r="Q144" s="56">
        <f>IF(OR($A144="",$B144=""),"",IFERROR(INDEX('Catálogo fonte'!$L$5:$L$104,MATCH($A144,'Catálogo fonte'!$A$5:$A$104,0)),""))</f>
        <v/>
      </c>
      <c r="R144" s="56">
        <f>IF(OR($A144="",$B144=""),"",IFERROR(INDEX('Catálogo fonte'!$M$5:$M$104,MATCH($A144,'Catálogo fonte'!$A$5:$A$104,0)),""))</f>
        <v/>
      </c>
      <c r="S144" s="28">
        <f>IF(OR($A144="",$B144=""),"",IFERROR(INDEX('Catálogo fonte'!$N$5:$N$104,MATCH($A144,'Catálogo fonte'!$A$5:$A$104,0)),""))</f>
        <v/>
      </c>
      <c r="T144" s="28">
        <f>IF(OR($A144="",$B144=""),"",IFERROR(INDEX('Catálogo fonte'!$O$5:$O$104,MATCH($A144,'Catálogo fonte'!$A$5:$A$104,0)),""))</f>
        <v/>
      </c>
      <c r="U144" s="28">
        <f>IF(OR($A144="",$B144=""),"",IFERROR(INDEX('Catálogo fonte'!$P$5:$P$104,MATCH($A144,'Catálogo fonte'!$A$5:$A$104,0)),""))</f>
        <v/>
      </c>
      <c r="V144" s="28">
        <f>IF(OR($A144="",$B144=""),"",--($S144&lt;&gt;"")+--($T144&lt;&gt;"")+--($U144&lt;&gt;""))</f>
        <v/>
      </c>
      <c r="W144" s="27">
        <f>IF(OR($A144="",$B144="",$C144&lt;&gt;"Sim"),"",_xlfn.TEXTJOIN(" | ",TRUE,IF($AP144&lt;&gt;"Regra válida","Regra do canal inválida",""),IF(COUNTIF('Catálogo fonte'!$A$5:$A$104,$A144)&gt;1,"SKU duplicado",""),IF($AO144&lt;&gt;"Sim","Produto inativo",""),IF($AB144&lt;&gt;"Sim","Canal inativo",""),IF($G144="","Título ausente",""),IF(AND($G144&lt;&gt;"",$AL144&lt;&gt;"",LEN($G144)&gt;$AL144),"Título excede o limite",""),IF(AND($AC144="Sim",$H144=""),"Categoria ausente",""),IF(AND($AK144&gt;0,LEN($I144)&lt;$AK144),"Descrição abaixo do mínimo",""),IF(AND($AE144="Sim",$J144=""),"Marca ausente",""),IF(OR($K144="",NOT(ISNUMBER($K144)),$K144&lt;=0),"Preço inválido",""),IF(AND(ISNUMBER($K144),$AM144&lt;&gt;"",$K144&lt;$AM144),"Preço abaixo do mínimo",""),IF(AND(ISNUMBER($K144),$AN144&lt;&gt;"",$K144&gt;$AN144),"Preço acima do máximo",""),IF(AND($AD144="Sim",$L144=""),"GTIN ausente",""),IF(AND($L144&lt;&gt;"",NOT(IFERROR(AND(LEN($L144)=13,ISNUMBER(VALUE($L144))),FALSE))),"GTIN inválido",""),IF(AND($AF144="Sim",$M144=""),"Cor ausente",""),IF(AND($AG144="Sim",$N144=""),"Tamanho/modelo ausente",""),IF(AND($AH144="Sim",OR(NOT(ISNUMBER($O144)),$O144&lt;=0)),"Peso ausente ou inválido",""),IF(AND($AI144="Sim",OR(NOT(ISNUMBER($P144)),$P144&lt;=0,NOT(ISNUMBER($Q144)),$Q144&lt;=0,NOT(ISNUMBER($R144)),$R144&lt;=0)),"Dimensões ausentes ou inválidas",""),IF($V144&lt;$AJ144,"Mídias abaixo do mínimo","")))</f>
        <v/>
      </c>
      <c r="X144" s="28">
        <f>IF(OR($A144="",$B144=""),"",IF($C144&lt;&gt;"Sim","Não selecionado",IF($W144="","Pronto para publicar","Bloqueado")))</f>
        <v/>
      </c>
      <c r="Y144" s="21" t="n"/>
      <c r="Z144" s="27">
        <f>IF(OR($A144="",$B144=""),"",IF($C144&lt;&gt;"Sim","Fora do feed",IF($X144="Bloqueado","Bloqueado",IF($Y144="Publicar","Liberado para feed",IF($Y144="Manter rascunho","Mantido em rascunho","Aguardando decisão")))))</f>
        <v/>
      </c>
      <c r="AA144" s="27">
        <f>IF(OR($A144="",$B144=""),"",$A144&amp;"|"&amp;$B144)</f>
        <v/>
      </c>
      <c r="AB144" s="28">
        <f>IF($B144="","",IFERROR(INDEX('Regras por canal'!$B$5:$B$9,MATCH($B144,'Regras por canal'!$A$5:$A$9,0)),""))</f>
        <v/>
      </c>
      <c r="AC144" s="28">
        <f>IF($B144="","",IFERROR(INDEX('Regras por canal'!$C$5:$C$9,MATCH($B144,'Regras por canal'!$A$5:$A$9,0)),""))</f>
        <v/>
      </c>
      <c r="AD144" s="28">
        <f>IF($B144="","",IFERROR(INDEX('Regras por canal'!$D$5:$D$9,MATCH($B144,'Regras por canal'!$A$5:$A$9,0)),""))</f>
        <v/>
      </c>
      <c r="AE144" s="28">
        <f>IF($B144="","",IFERROR(INDEX('Regras por canal'!$E$5:$E$9,MATCH($B144,'Regras por canal'!$A$5:$A$9,0)),""))</f>
        <v/>
      </c>
      <c r="AF144" s="28">
        <f>IF($B144="","",IFERROR(INDEX('Regras por canal'!$F$5:$F$9,MATCH($B144,'Regras por canal'!$A$5:$A$9,0)),""))</f>
        <v/>
      </c>
      <c r="AG144" s="28">
        <f>IF($B144="","",IFERROR(INDEX('Regras por canal'!$G$5:$G$9,MATCH($B144,'Regras por canal'!$A$5:$A$9,0)),""))</f>
        <v/>
      </c>
      <c r="AH144" s="28">
        <f>IF($B144="","",IFERROR(INDEX('Regras por canal'!$H$5:$H$9,MATCH($B144,'Regras por canal'!$A$5:$A$9,0)),""))</f>
        <v/>
      </c>
      <c r="AI144" s="28">
        <f>IF($B144="","",IFERROR(INDEX('Regras por canal'!$I$5:$I$9,MATCH($B144,'Regras por canal'!$A$5:$A$9,0)),""))</f>
        <v/>
      </c>
      <c r="AJ144" s="28">
        <f>IF($B144="","",IFERROR(INDEX('Regras por canal'!$J$5:$J$9,MATCH($B144,'Regras por canal'!$A$5:$A$9,0)),""))</f>
        <v/>
      </c>
      <c r="AK144" s="28">
        <f>IF($B144="","",IFERROR(INDEX('Regras por canal'!$K$5:$K$9,MATCH($B144,'Regras por canal'!$A$5:$A$9,0)),""))</f>
        <v/>
      </c>
      <c r="AL144" s="28">
        <f>IF($B144="","",IFERROR(INDEX('Regras por canal'!$L$5:$L$9,MATCH($B144,'Regras por canal'!$A$5:$A$9,0)),""))</f>
        <v/>
      </c>
      <c r="AM144" s="28">
        <f>IF($B144="","",IFERROR(INDEX('Regras por canal'!$M$5:$M$9,MATCH($B144,'Regras por canal'!$A$5:$A$9,0)),""))</f>
        <v/>
      </c>
      <c r="AN144" s="28">
        <f>IF($B144="","",IFERROR(INDEX('Regras por canal'!$N$5:$N$9,MATCH($B144,'Regras por canal'!$A$5:$A$9,0)),""))</f>
        <v/>
      </c>
      <c r="AO144" s="28">
        <f>IF($A144="","",IFERROR(INDEX('Catálogo fonte'!$Q$5:$Q$104,MATCH($A144,'Catálogo fonte'!$A$5:$A$104,0)),""))</f>
        <v/>
      </c>
      <c r="AP144" s="28">
        <f>IF($B144="","",IFERROR(INDEX('Regras por canal'!$Q$5:$Q$9,MATCH($B144,'Regras por canal'!$A$5:$A$9,0)),""))</f>
        <v/>
      </c>
    </row>
    <row r="145" ht="24" customHeight="1">
      <c r="A145" s="28">
        <f>IF(OR(INDEX('Catálogo fonte'!$A$5:$A$104,INT((ROW()-5)/5)+1)="",INDEX('Regras por canal'!$A$5:$A$9,MOD(ROW()-5,5)+1)=""),"",INDEX('Catálogo fonte'!$A$5:$A$104,INT((ROW()-5)/5)+1))</f>
        <v/>
      </c>
      <c r="B145" s="27">
        <f>IF($A145="","",INDEX('Regras por canal'!$A$5:$A$9,MOD(ROW()-5,5)+1))</f>
        <v/>
      </c>
      <c r="C145" s="21" t="n"/>
      <c r="D145" s="32" t="n"/>
      <c r="E145" s="32" t="n"/>
      <c r="F145" s="53" t="n"/>
      <c r="G145" s="27">
        <f>IF(OR($A145="",$B145=""),"",IF($D145&lt;&gt;"",$D145,IFERROR(INDEX('Catálogo fonte'!$B$5:$B$104,MATCH($A145,'Catálogo fonte'!$A$5:$A$104,0)),"")))</f>
        <v/>
      </c>
      <c r="H145" s="27">
        <f>IF(OR($A145="",$B145=""),"",IF($E145&lt;&gt;"",$E145,IFERROR(INDEX('Catálogo fonte'!$C$5:$C$104,MATCH($A145,'Catálogo fonte'!$A$5:$A$104,0)),"")))</f>
        <v/>
      </c>
      <c r="I145" s="27">
        <f>IF(OR($A145="",$B145=""),"",IFERROR(INDEX('Catálogo fonte'!$E$5:$E$104,MATCH($A145,'Catálogo fonte'!$A$5:$A$104,0)),""))</f>
        <v/>
      </c>
      <c r="J145" s="28">
        <f>IF(OR($A145="",$B145=""),"",IFERROR(INDEX('Catálogo fonte'!$D$5:$D$104,MATCH($A145,'Catálogo fonte'!$A$5:$A$104,0)),""))</f>
        <v/>
      </c>
      <c r="K145" s="54">
        <f>IF(OR($A145="",$B145=""),"",IF($F145&lt;&gt;"",$F145,IFERROR(INDEX('Catálogo fonte'!$F$5:$F$104,MATCH($A145,'Catálogo fonte'!$A$5:$A$104,0)),"")))</f>
        <v/>
      </c>
      <c r="L145" s="35">
        <f>IF(OR($A145="",$B145=""),"",IFERROR(INDEX('Catálogo fonte'!$G$5:$G$104,MATCH($A145,'Catálogo fonte'!$A$5:$A$104,0)),""))</f>
        <v/>
      </c>
      <c r="M145" s="28">
        <f>IF(OR($A145="",$B145=""),"",IFERROR(INDEX('Catálogo fonte'!$H$5:$H$104,MATCH($A145,'Catálogo fonte'!$A$5:$A$104,0)),""))</f>
        <v/>
      </c>
      <c r="N145" s="28">
        <f>IF(OR($A145="",$B145=""),"",IFERROR(INDEX('Catálogo fonte'!$I$5:$I$104,MATCH($A145,'Catálogo fonte'!$A$5:$A$104,0)),""))</f>
        <v/>
      </c>
      <c r="O145" s="55">
        <f>IF(OR($A145="",$B145=""),"",IFERROR(INDEX('Catálogo fonte'!$J$5:$J$104,MATCH($A145,'Catálogo fonte'!$A$5:$A$104,0)),""))</f>
        <v/>
      </c>
      <c r="P145" s="56">
        <f>IF(OR($A145="",$B145=""),"",IFERROR(INDEX('Catálogo fonte'!$K$5:$K$104,MATCH($A145,'Catálogo fonte'!$A$5:$A$104,0)),""))</f>
        <v/>
      </c>
      <c r="Q145" s="56">
        <f>IF(OR($A145="",$B145=""),"",IFERROR(INDEX('Catálogo fonte'!$L$5:$L$104,MATCH($A145,'Catálogo fonte'!$A$5:$A$104,0)),""))</f>
        <v/>
      </c>
      <c r="R145" s="56">
        <f>IF(OR($A145="",$B145=""),"",IFERROR(INDEX('Catálogo fonte'!$M$5:$M$104,MATCH($A145,'Catálogo fonte'!$A$5:$A$104,0)),""))</f>
        <v/>
      </c>
      <c r="S145" s="28">
        <f>IF(OR($A145="",$B145=""),"",IFERROR(INDEX('Catálogo fonte'!$N$5:$N$104,MATCH($A145,'Catálogo fonte'!$A$5:$A$104,0)),""))</f>
        <v/>
      </c>
      <c r="T145" s="28">
        <f>IF(OR($A145="",$B145=""),"",IFERROR(INDEX('Catálogo fonte'!$O$5:$O$104,MATCH($A145,'Catálogo fonte'!$A$5:$A$104,0)),""))</f>
        <v/>
      </c>
      <c r="U145" s="28">
        <f>IF(OR($A145="",$B145=""),"",IFERROR(INDEX('Catálogo fonte'!$P$5:$P$104,MATCH($A145,'Catálogo fonte'!$A$5:$A$104,0)),""))</f>
        <v/>
      </c>
      <c r="V145" s="28">
        <f>IF(OR($A145="",$B145=""),"",--($S145&lt;&gt;"")+--($T145&lt;&gt;"")+--($U145&lt;&gt;""))</f>
        <v/>
      </c>
      <c r="W145" s="27">
        <f>IF(OR($A145="",$B145="",$C145&lt;&gt;"Sim"),"",_xlfn.TEXTJOIN(" | ",TRUE,IF($AP145&lt;&gt;"Regra válida","Regra do canal inválida",""),IF(COUNTIF('Catálogo fonte'!$A$5:$A$104,$A145)&gt;1,"SKU duplicado",""),IF($AO145&lt;&gt;"Sim","Produto inativo",""),IF($AB145&lt;&gt;"Sim","Canal inativo",""),IF($G145="","Título ausente",""),IF(AND($G145&lt;&gt;"",$AL145&lt;&gt;"",LEN($G145)&gt;$AL145),"Título excede o limite",""),IF(AND($AC145="Sim",$H145=""),"Categoria ausente",""),IF(AND($AK145&gt;0,LEN($I145)&lt;$AK145),"Descrição abaixo do mínimo",""),IF(AND($AE145="Sim",$J145=""),"Marca ausente",""),IF(OR($K145="",NOT(ISNUMBER($K145)),$K145&lt;=0),"Preço inválido",""),IF(AND(ISNUMBER($K145),$AM145&lt;&gt;"",$K145&lt;$AM145),"Preço abaixo do mínimo",""),IF(AND(ISNUMBER($K145),$AN145&lt;&gt;"",$K145&gt;$AN145),"Preço acima do máximo",""),IF(AND($AD145="Sim",$L145=""),"GTIN ausente",""),IF(AND($L145&lt;&gt;"",NOT(IFERROR(AND(LEN($L145)=13,ISNUMBER(VALUE($L145))),FALSE))),"GTIN inválido",""),IF(AND($AF145="Sim",$M145=""),"Cor ausente",""),IF(AND($AG145="Sim",$N145=""),"Tamanho/modelo ausente",""),IF(AND($AH145="Sim",OR(NOT(ISNUMBER($O145)),$O145&lt;=0)),"Peso ausente ou inválido",""),IF(AND($AI145="Sim",OR(NOT(ISNUMBER($P145)),$P145&lt;=0,NOT(ISNUMBER($Q145)),$Q145&lt;=0,NOT(ISNUMBER($R145)),$R145&lt;=0)),"Dimensões ausentes ou inválidas",""),IF($V145&lt;$AJ145,"Mídias abaixo do mínimo","")))</f>
        <v/>
      </c>
      <c r="X145" s="28">
        <f>IF(OR($A145="",$B145=""),"",IF($C145&lt;&gt;"Sim","Não selecionado",IF($W145="","Pronto para publicar","Bloqueado")))</f>
        <v/>
      </c>
      <c r="Y145" s="21" t="n"/>
      <c r="Z145" s="27">
        <f>IF(OR($A145="",$B145=""),"",IF($C145&lt;&gt;"Sim","Fora do feed",IF($X145="Bloqueado","Bloqueado",IF($Y145="Publicar","Liberado para feed",IF($Y145="Manter rascunho","Mantido em rascunho","Aguardando decisão")))))</f>
        <v/>
      </c>
      <c r="AA145" s="27">
        <f>IF(OR($A145="",$B145=""),"",$A145&amp;"|"&amp;$B145)</f>
        <v/>
      </c>
      <c r="AB145" s="28">
        <f>IF($B145="","",IFERROR(INDEX('Regras por canal'!$B$5:$B$9,MATCH($B145,'Regras por canal'!$A$5:$A$9,0)),""))</f>
        <v/>
      </c>
      <c r="AC145" s="28">
        <f>IF($B145="","",IFERROR(INDEX('Regras por canal'!$C$5:$C$9,MATCH($B145,'Regras por canal'!$A$5:$A$9,0)),""))</f>
        <v/>
      </c>
      <c r="AD145" s="28">
        <f>IF($B145="","",IFERROR(INDEX('Regras por canal'!$D$5:$D$9,MATCH($B145,'Regras por canal'!$A$5:$A$9,0)),""))</f>
        <v/>
      </c>
      <c r="AE145" s="28">
        <f>IF($B145="","",IFERROR(INDEX('Regras por canal'!$E$5:$E$9,MATCH($B145,'Regras por canal'!$A$5:$A$9,0)),""))</f>
        <v/>
      </c>
      <c r="AF145" s="28">
        <f>IF($B145="","",IFERROR(INDEX('Regras por canal'!$F$5:$F$9,MATCH($B145,'Regras por canal'!$A$5:$A$9,0)),""))</f>
        <v/>
      </c>
      <c r="AG145" s="28">
        <f>IF($B145="","",IFERROR(INDEX('Regras por canal'!$G$5:$G$9,MATCH($B145,'Regras por canal'!$A$5:$A$9,0)),""))</f>
        <v/>
      </c>
      <c r="AH145" s="28">
        <f>IF($B145="","",IFERROR(INDEX('Regras por canal'!$H$5:$H$9,MATCH($B145,'Regras por canal'!$A$5:$A$9,0)),""))</f>
        <v/>
      </c>
      <c r="AI145" s="28">
        <f>IF($B145="","",IFERROR(INDEX('Regras por canal'!$I$5:$I$9,MATCH($B145,'Regras por canal'!$A$5:$A$9,0)),""))</f>
        <v/>
      </c>
      <c r="AJ145" s="28">
        <f>IF($B145="","",IFERROR(INDEX('Regras por canal'!$J$5:$J$9,MATCH($B145,'Regras por canal'!$A$5:$A$9,0)),""))</f>
        <v/>
      </c>
      <c r="AK145" s="28">
        <f>IF($B145="","",IFERROR(INDEX('Regras por canal'!$K$5:$K$9,MATCH($B145,'Regras por canal'!$A$5:$A$9,0)),""))</f>
        <v/>
      </c>
      <c r="AL145" s="28">
        <f>IF($B145="","",IFERROR(INDEX('Regras por canal'!$L$5:$L$9,MATCH($B145,'Regras por canal'!$A$5:$A$9,0)),""))</f>
        <v/>
      </c>
      <c r="AM145" s="28">
        <f>IF($B145="","",IFERROR(INDEX('Regras por canal'!$M$5:$M$9,MATCH($B145,'Regras por canal'!$A$5:$A$9,0)),""))</f>
        <v/>
      </c>
      <c r="AN145" s="28">
        <f>IF($B145="","",IFERROR(INDEX('Regras por canal'!$N$5:$N$9,MATCH($B145,'Regras por canal'!$A$5:$A$9,0)),""))</f>
        <v/>
      </c>
      <c r="AO145" s="28">
        <f>IF($A145="","",IFERROR(INDEX('Catálogo fonte'!$Q$5:$Q$104,MATCH($A145,'Catálogo fonte'!$A$5:$A$104,0)),""))</f>
        <v/>
      </c>
      <c r="AP145" s="28">
        <f>IF($B145="","",IFERROR(INDEX('Regras por canal'!$Q$5:$Q$9,MATCH($B145,'Regras por canal'!$A$5:$A$9,0)),""))</f>
        <v/>
      </c>
    </row>
    <row r="146" ht="24" customHeight="1">
      <c r="A146" s="28">
        <f>IF(OR(INDEX('Catálogo fonte'!$A$5:$A$104,INT((ROW()-5)/5)+1)="",INDEX('Regras por canal'!$A$5:$A$9,MOD(ROW()-5,5)+1)=""),"",INDEX('Catálogo fonte'!$A$5:$A$104,INT((ROW()-5)/5)+1))</f>
        <v/>
      </c>
      <c r="B146" s="27">
        <f>IF($A146="","",INDEX('Regras por canal'!$A$5:$A$9,MOD(ROW()-5,5)+1))</f>
        <v/>
      </c>
      <c r="C146" s="21" t="n"/>
      <c r="D146" s="32" t="n"/>
      <c r="E146" s="32" t="n"/>
      <c r="F146" s="53" t="n"/>
      <c r="G146" s="27">
        <f>IF(OR($A146="",$B146=""),"",IF($D146&lt;&gt;"",$D146,IFERROR(INDEX('Catálogo fonte'!$B$5:$B$104,MATCH($A146,'Catálogo fonte'!$A$5:$A$104,0)),"")))</f>
        <v/>
      </c>
      <c r="H146" s="27">
        <f>IF(OR($A146="",$B146=""),"",IF($E146&lt;&gt;"",$E146,IFERROR(INDEX('Catálogo fonte'!$C$5:$C$104,MATCH($A146,'Catálogo fonte'!$A$5:$A$104,0)),"")))</f>
        <v/>
      </c>
      <c r="I146" s="27">
        <f>IF(OR($A146="",$B146=""),"",IFERROR(INDEX('Catálogo fonte'!$E$5:$E$104,MATCH($A146,'Catálogo fonte'!$A$5:$A$104,0)),""))</f>
        <v/>
      </c>
      <c r="J146" s="28">
        <f>IF(OR($A146="",$B146=""),"",IFERROR(INDEX('Catálogo fonte'!$D$5:$D$104,MATCH($A146,'Catálogo fonte'!$A$5:$A$104,0)),""))</f>
        <v/>
      </c>
      <c r="K146" s="54">
        <f>IF(OR($A146="",$B146=""),"",IF($F146&lt;&gt;"",$F146,IFERROR(INDEX('Catálogo fonte'!$F$5:$F$104,MATCH($A146,'Catálogo fonte'!$A$5:$A$104,0)),"")))</f>
        <v/>
      </c>
      <c r="L146" s="35">
        <f>IF(OR($A146="",$B146=""),"",IFERROR(INDEX('Catálogo fonte'!$G$5:$G$104,MATCH($A146,'Catálogo fonte'!$A$5:$A$104,0)),""))</f>
        <v/>
      </c>
      <c r="M146" s="28">
        <f>IF(OR($A146="",$B146=""),"",IFERROR(INDEX('Catálogo fonte'!$H$5:$H$104,MATCH($A146,'Catálogo fonte'!$A$5:$A$104,0)),""))</f>
        <v/>
      </c>
      <c r="N146" s="28">
        <f>IF(OR($A146="",$B146=""),"",IFERROR(INDEX('Catálogo fonte'!$I$5:$I$104,MATCH($A146,'Catálogo fonte'!$A$5:$A$104,0)),""))</f>
        <v/>
      </c>
      <c r="O146" s="55">
        <f>IF(OR($A146="",$B146=""),"",IFERROR(INDEX('Catálogo fonte'!$J$5:$J$104,MATCH($A146,'Catálogo fonte'!$A$5:$A$104,0)),""))</f>
        <v/>
      </c>
      <c r="P146" s="56">
        <f>IF(OR($A146="",$B146=""),"",IFERROR(INDEX('Catálogo fonte'!$K$5:$K$104,MATCH($A146,'Catálogo fonte'!$A$5:$A$104,0)),""))</f>
        <v/>
      </c>
      <c r="Q146" s="56">
        <f>IF(OR($A146="",$B146=""),"",IFERROR(INDEX('Catálogo fonte'!$L$5:$L$104,MATCH($A146,'Catálogo fonte'!$A$5:$A$104,0)),""))</f>
        <v/>
      </c>
      <c r="R146" s="56">
        <f>IF(OR($A146="",$B146=""),"",IFERROR(INDEX('Catálogo fonte'!$M$5:$M$104,MATCH($A146,'Catálogo fonte'!$A$5:$A$104,0)),""))</f>
        <v/>
      </c>
      <c r="S146" s="28">
        <f>IF(OR($A146="",$B146=""),"",IFERROR(INDEX('Catálogo fonte'!$N$5:$N$104,MATCH($A146,'Catálogo fonte'!$A$5:$A$104,0)),""))</f>
        <v/>
      </c>
      <c r="T146" s="28">
        <f>IF(OR($A146="",$B146=""),"",IFERROR(INDEX('Catálogo fonte'!$O$5:$O$104,MATCH($A146,'Catálogo fonte'!$A$5:$A$104,0)),""))</f>
        <v/>
      </c>
      <c r="U146" s="28">
        <f>IF(OR($A146="",$B146=""),"",IFERROR(INDEX('Catálogo fonte'!$P$5:$P$104,MATCH($A146,'Catálogo fonte'!$A$5:$A$104,0)),""))</f>
        <v/>
      </c>
      <c r="V146" s="28">
        <f>IF(OR($A146="",$B146=""),"",--($S146&lt;&gt;"")+--($T146&lt;&gt;"")+--($U146&lt;&gt;""))</f>
        <v/>
      </c>
      <c r="W146" s="27">
        <f>IF(OR($A146="",$B146="",$C146&lt;&gt;"Sim"),"",_xlfn.TEXTJOIN(" | ",TRUE,IF($AP146&lt;&gt;"Regra válida","Regra do canal inválida",""),IF(COUNTIF('Catálogo fonte'!$A$5:$A$104,$A146)&gt;1,"SKU duplicado",""),IF($AO146&lt;&gt;"Sim","Produto inativo",""),IF($AB146&lt;&gt;"Sim","Canal inativo",""),IF($G146="","Título ausente",""),IF(AND($G146&lt;&gt;"",$AL146&lt;&gt;"",LEN($G146)&gt;$AL146),"Título excede o limite",""),IF(AND($AC146="Sim",$H146=""),"Categoria ausente",""),IF(AND($AK146&gt;0,LEN($I146)&lt;$AK146),"Descrição abaixo do mínimo",""),IF(AND($AE146="Sim",$J146=""),"Marca ausente",""),IF(OR($K146="",NOT(ISNUMBER($K146)),$K146&lt;=0),"Preço inválido",""),IF(AND(ISNUMBER($K146),$AM146&lt;&gt;"",$K146&lt;$AM146),"Preço abaixo do mínimo",""),IF(AND(ISNUMBER($K146),$AN146&lt;&gt;"",$K146&gt;$AN146),"Preço acima do máximo",""),IF(AND($AD146="Sim",$L146=""),"GTIN ausente",""),IF(AND($L146&lt;&gt;"",NOT(IFERROR(AND(LEN($L146)=13,ISNUMBER(VALUE($L146))),FALSE))),"GTIN inválido",""),IF(AND($AF146="Sim",$M146=""),"Cor ausente",""),IF(AND($AG146="Sim",$N146=""),"Tamanho/modelo ausente",""),IF(AND($AH146="Sim",OR(NOT(ISNUMBER($O146)),$O146&lt;=0)),"Peso ausente ou inválido",""),IF(AND($AI146="Sim",OR(NOT(ISNUMBER($P146)),$P146&lt;=0,NOT(ISNUMBER($Q146)),$Q146&lt;=0,NOT(ISNUMBER($R146)),$R146&lt;=0)),"Dimensões ausentes ou inválidas",""),IF($V146&lt;$AJ146,"Mídias abaixo do mínimo","")))</f>
        <v/>
      </c>
      <c r="X146" s="28">
        <f>IF(OR($A146="",$B146=""),"",IF($C146&lt;&gt;"Sim","Não selecionado",IF($W146="","Pronto para publicar","Bloqueado")))</f>
        <v/>
      </c>
      <c r="Y146" s="21" t="n"/>
      <c r="Z146" s="27">
        <f>IF(OR($A146="",$B146=""),"",IF($C146&lt;&gt;"Sim","Fora do feed",IF($X146="Bloqueado","Bloqueado",IF($Y146="Publicar","Liberado para feed",IF($Y146="Manter rascunho","Mantido em rascunho","Aguardando decisão")))))</f>
        <v/>
      </c>
      <c r="AA146" s="27">
        <f>IF(OR($A146="",$B146=""),"",$A146&amp;"|"&amp;$B146)</f>
        <v/>
      </c>
      <c r="AB146" s="28">
        <f>IF($B146="","",IFERROR(INDEX('Regras por canal'!$B$5:$B$9,MATCH($B146,'Regras por canal'!$A$5:$A$9,0)),""))</f>
        <v/>
      </c>
      <c r="AC146" s="28">
        <f>IF($B146="","",IFERROR(INDEX('Regras por canal'!$C$5:$C$9,MATCH($B146,'Regras por canal'!$A$5:$A$9,0)),""))</f>
        <v/>
      </c>
      <c r="AD146" s="28">
        <f>IF($B146="","",IFERROR(INDEX('Regras por canal'!$D$5:$D$9,MATCH($B146,'Regras por canal'!$A$5:$A$9,0)),""))</f>
        <v/>
      </c>
      <c r="AE146" s="28">
        <f>IF($B146="","",IFERROR(INDEX('Regras por canal'!$E$5:$E$9,MATCH($B146,'Regras por canal'!$A$5:$A$9,0)),""))</f>
        <v/>
      </c>
      <c r="AF146" s="28">
        <f>IF($B146="","",IFERROR(INDEX('Regras por canal'!$F$5:$F$9,MATCH($B146,'Regras por canal'!$A$5:$A$9,0)),""))</f>
        <v/>
      </c>
      <c r="AG146" s="28">
        <f>IF($B146="","",IFERROR(INDEX('Regras por canal'!$G$5:$G$9,MATCH($B146,'Regras por canal'!$A$5:$A$9,0)),""))</f>
        <v/>
      </c>
      <c r="AH146" s="28">
        <f>IF($B146="","",IFERROR(INDEX('Regras por canal'!$H$5:$H$9,MATCH($B146,'Regras por canal'!$A$5:$A$9,0)),""))</f>
        <v/>
      </c>
      <c r="AI146" s="28">
        <f>IF($B146="","",IFERROR(INDEX('Regras por canal'!$I$5:$I$9,MATCH($B146,'Regras por canal'!$A$5:$A$9,0)),""))</f>
        <v/>
      </c>
      <c r="AJ146" s="28">
        <f>IF($B146="","",IFERROR(INDEX('Regras por canal'!$J$5:$J$9,MATCH($B146,'Regras por canal'!$A$5:$A$9,0)),""))</f>
        <v/>
      </c>
      <c r="AK146" s="28">
        <f>IF($B146="","",IFERROR(INDEX('Regras por canal'!$K$5:$K$9,MATCH($B146,'Regras por canal'!$A$5:$A$9,0)),""))</f>
        <v/>
      </c>
      <c r="AL146" s="28">
        <f>IF($B146="","",IFERROR(INDEX('Regras por canal'!$L$5:$L$9,MATCH($B146,'Regras por canal'!$A$5:$A$9,0)),""))</f>
        <v/>
      </c>
      <c r="AM146" s="28">
        <f>IF($B146="","",IFERROR(INDEX('Regras por canal'!$M$5:$M$9,MATCH($B146,'Regras por canal'!$A$5:$A$9,0)),""))</f>
        <v/>
      </c>
      <c r="AN146" s="28">
        <f>IF($B146="","",IFERROR(INDEX('Regras por canal'!$N$5:$N$9,MATCH($B146,'Regras por canal'!$A$5:$A$9,0)),""))</f>
        <v/>
      </c>
      <c r="AO146" s="28">
        <f>IF($A146="","",IFERROR(INDEX('Catálogo fonte'!$Q$5:$Q$104,MATCH($A146,'Catálogo fonte'!$A$5:$A$104,0)),""))</f>
        <v/>
      </c>
      <c r="AP146" s="28">
        <f>IF($B146="","",IFERROR(INDEX('Regras por canal'!$Q$5:$Q$9,MATCH($B146,'Regras por canal'!$A$5:$A$9,0)),""))</f>
        <v/>
      </c>
    </row>
    <row r="147" ht="24" customHeight="1">
      <c r="A147" s="28">
        <f>IF(OR(INDEX('Catálogo fonte'!$A$5:$A$104,INT((ROW()-5)/5)+1)="",INDEX('Regras por canal'!$A$5:$A$9,MOD(ROW()-5,5)+1)=""),"",INDEX('Catálogo fonte'!$A$5:$A$104,INT((ROW()-5)/5)+1))</f>
        <v/>
      </c>
      <c r="B147" s="27">
        <f>IF($A147="","",INDEX('Regras por canal'!$A$5:$A$9,MOD(ROW()-5,5)+1))</f>
        <v/>
      </c>
      <c r="C147" s="21" t="n"/>
      <c r="D147" s="32" t="n"/>
      <c r="E147" s="32" t="n"/>
      <c r="F147" s="53" t="n"/>
      <c r="G147" s="27">
        <f>IF(OR($A147="",$B147=""),"",IF($D147&lt;&gt;"",$D147,IFERROR(INDEX('Catálogo fonte'!$B$5:$B$104,MATCH($A147,'Catálogo fonte'!$A$5:$A$104,0)),"")))</f>
        <v/>
      </c>
      <c r="H147" s="27">
        <f>IF(OR($A147="",$B147=""),"",IF($E147&lt;&gt;"",$E147,IFERROR(INDEX('Catálogo fonte'!$C$5:$C$104,MATCH($A147,'Catálogo fonte'!$A$5:$A$104,0)),"")))</f>
        <v/>
      </c>
      <c r="I147" s="27">
        <f>IF(OR($A147="",$B147=""),"",IFERROR(INDEX('Catálogo fonte'!$E$5:$E$104,MATCH($A147,'Catálogo fonte'!$A$5:$A$104,0)),""))</f>
        <v/>
      </c>
      <c r="J147" s="28">
        <f>IF(OR($A147="",$B147=""),"",IFERROR(INDEX('Catálogo fonte'!$D$5:$D$104,MATCH($A147,'Catálogo fonte'!$A$5:$A$104,0)),""))</f>
        <v/>
      </c>
      <c r="K147" s="54">
        <f>IF(OR($A147="",$B147=""),"",IF($F147&lt;&gt;"",$F147,IFERROR(INDEX('Catálogo fonte'!$F$5:$F$104,MATCH($A147,'Catálogo fonte'!$A$5:$A$104,0)),"")))</f>
        <v/>
      </c>
      <c r="L147" s="35">
        <f>IF(OR($A147="",$B147=""),"",IFERROR(INDEX('Catálogo fonte'!$G$5:$G$104,MATCH($A147,'Catálogo fonte'!$A$5:$A$104,0)),""))</f>
        <v/>
      </c>
      <c r="M147" s="28">
        <f>IF(OR($A147="",$B147=""),"",IFERROR(INDEX('Catálogo fonte'!$H$5:$H$104,MATCH($A147,'Catálogo fonte'!$A$5:$A$104,0)),""))</f>
        <v/>
      </c>
      <c r="N147" s="28">
        <f>IF(OR($A147="",$B147=""),"",IFERROR(INDEX('Catálogo fonte'!$I$5:$I$104,MATCH($A147,'Catálogo fonte'!$A$5:$A$104,0)),""))</f>
        <v/>
      </c>
      <c r="O147" s="55">
        <f>IF(OR($A147="",$B147=""),"",IFERROR(INDEX('Catálogo fonte'!$J$5:$J$104,MATCH($A147,'Catálogo fonte'!$A$5:$A$104,0)),""))</f>
        <v/>
      </c>
      <c r="P147" s="56">
        <f>IF(OR($A147="",$B147=""),"",IFERROR(INDEX('Catálogo fonte'!$K$5:$K$104,MATCH($A147,'Catálogo fonte'!$A$5:$A$104,0)),""))</f>
        <v/>
      </c>
      <c r="Q147" s="56">
        <f>IF(OR($A147="",$B147=""),"",IFERROR(INDEX('Catálogo fonte'!$L$5:$L$104,MATCH($A147,'Catálogo fonte'!$A$5:$A$104,0)),""))</f>
        <v/>
      </c>
      <c r="R147" s="56">
        <f>IF(OR($A147="",$B147=""),"",IFERROR(INDEX('Catálogo fonte'!$M$5:$M$104,MATCH($A147,'Catálogo fonte'!$A$5:$A$104,0)),""))</f>
        <v/>
      </c>
      <c r="S147" s="28">
        <f>IF(OR($A147="",$B147=""),"",IFERROR(INDEX('Catálogo fonte'!$N$5:$N$104,MATCH($A147,'Catálogo fonte'!$A$5:$A$104,0)),""))</f>
        <v/>
      </c>
      <c r="T147" s="28">
        <f>IF(OR($A147="",$B147=""),"",IFERROR(INDEX('Catálogo fonte'!$O$5:$O$104,MATCH($A147,'Catálogo fonte'!$A$5:$A$104,0)),""))</f>
        <v/>
      </c>
      <c r="U147" s="28">
        <f>IF(OR($A147="",$B147=""),"",IFERROR(INDEX('Catálogo fonte'!$P$5:$P$104,MATCH($A147,'Catálogo fonte'!$A$5:$A$104,0)),""))</f>
        <v/>
      </c>
      <c r="V147" s="28">
        <f>IF(OR($A147="",$B147=""),"",--($S147&lt;&gt;"")+--($T147&lt;&gt;"")+--($U147&lt;&gt;""))</f>
        <v/>
      </c>
      <c r="W147" s="27">
        <f>IF(OR($A147="",$B147="",$C147&lt;&gt;"Sim"),"",_xlfn.TEXTJOIN(" | ",TRUE,IF($AP147&lt;&gt;"Regra válida","Regra do canal inválida",""),IF(COUNTIF('Catálogo fonte'!$A$5:$A$104,$A147)&gt;1,"SKU duplicado",""),IF($AO147&lt;&gt;"Sim","Produto inativo",""),IF($AB147&lt;&gt;"Sim","Canal inativo",""),IF($G147="","Título ausente",""),IF(AND($G147&lt;&gt;"",$AL147&lt;&gt;"",LEN($G147)&gt;$AL147),"Título excede o limite",""),IF(AND($AC147="Sim",$H147=""),"Categoria ausente",""),IF(AND($AK147&gt;0,LEN($I147)&lt;$AK147),"Descrição abaixo do mínimo",""),IF(AND($AE147="Sim",$J147=""),"Marca ausente",""),IF(OR($K147="",NOT(ISNUMBER($K147)),$K147&lt;=0),"Preço inválido",""),IF(AND(ISNUMBER($K147),$AM147&lt;&gt;"",$K147&lt;$AM147),"Preço abaixo do mínimo",""),IF(AND(ISNUMBER($K147),$AN147&lt;&gt;"",$K147&gt;$AN147),"Preço acima do máximo",""),IF(AND($AD147="Sim",$L147=""),"GTIN ausente",""),IF(AND($L147&lt;&gt;"",NOT(IFERROR(AND(LEN($L147)=13,ISNUMBER(VALUE($L147))),FALSE))),"GTIN inválido",""),IF(AND($AF147="Sim",$M147=""),"Cor ausente",""),IF(AND($AG147="Sim",$N147=""),"Tamanho/modelo ausente",""),IF(AND($AH147="Sim",OR(NOT(ISNUMBER($O147)),$O147&lt;=0)),"Peso ausente ou inválido",""),IF(AND($AI147="Sim",OR(NOT(ISNUMBER($P147)),$P147&lt;=0,NOT(ISNUMBER($Q147)),$Q147&lt;=0,NOT(ISNUMBER($R147)),$R147&lt;=0)),"Dimensões ausentes ou inválidas",""),IF($V147&lt;$AJ147,"Mídias abaixo do mínimo","")))</f>
        <v/>
      </c>
      <c r="X147" s="28">
        <f>IF(OR($A147="",$B147=""),"",IF($C147&lt;&gt;"Sim","Não selecionado",IF($W147="","Pronto para publicar","Bloqueado")))</f>
        <v/>
      </c>
      <c r="Y147" s="21" t="n"/>
      <c r="Z147" s="27">
        <f>IF(OR($A147="",$B147=""),"",IF($C147&lt;&gt;"Sim","Fora do feed",IF($X147="Bloqueado","Bloqueado",IF($Y147="Publicar","Liberado para feed",IF($Y147="Manter rascunho","Mantido em rascunho","Aguardando decisão")))))</f>
        <v/>
      </c>
      <c r="AA147" s="27">
        <f>IF(OR($A147="",$B147=""),"",$A147&amp;"|"&amp;$B147)</f>
        <v/>
      </c>
      <c r="AB147" s="28">
        <f>IF($B147="","",IFERROR(INDEX('Regras por canal'!$B$5:$B$9,MATCH($B147,'Regras por canal'!$A$5:$A$9,0)),""))</f>
        <v/>
      </c>
      <c r="AC147" s="28">
        <f>IF($B147="","",IFERROR(INDEX('Regras por canal'!$C$5:$C$9,MATCH($B147,'Regras por canal'!$A$5:$A$9,0)),""))</f>
        <v/>
      </c>
      <c r="AD147" s="28">
        <f>IF($B147="","",IFERROR(INDEX('Regras por canal'!$D$5:$D$9,MATCH($B147,'Regras por canal'!$A$5:$A$9,0)),""))</f>
        <v/>
      </c>
      <c r="AE147" s="28">
        <f>IF($B147="","",IFERROR(INDEX('Regras por canal'!$E$5:$E$9,MATCH($B147,'Regras por canal'!$A$5:$A$9,0)),""))</f>
        <v/>
      </c>
      <c r="AF147" s="28">
        <f>IF($B147="","",IFERROR(INDEX('Regras por canal'!$F$5:$F$9,MATCH($B147,'Regras por canal'!$A$5:$A$9,0)),""))</f>
        <v/>
      </c>
      <c r="AG147" s="28">
        <f>IF($B147="","",IFERROR(INDEX('Regras por canal'!$G$5:$G$9,MATCH($B147,'Regras por canal'!$A$5:$A$9,0)),""))</f>
        <v/>
      </c>
      <c r="AH147" s="28">
        <f>IF($B147="","",IFERROR(INDEX('Regras por canal'!$H$5:$H$9,MATCH($B147,'Regras por canal'!$A$5:$A$9,0)),""))</f>
        <v/>
      </c>
      <c r="AI147" s="28">
        <f>IF($B147="","",IFERROR(INDEX('Regras por canal'!$I$5:$I$9,MATCH($B147,'Regras por canal'!$A$5:$A$9,0)),""))</f>
        <v/>
      </c>
      <c r="AJ147" s="28">
        <f>IF($B147="","",IFERROR(INDEX('Regras por canal'!$J$5:$J$9,MATCH($B147,'Regras por canal'!$A$5:$A$9,0)),""))</f>
        <v/>
      </c>
      <c r="AK147" s="28">
        <f>IF($B147="","",IFERROR(INDEX('Regras por canal'!$K$5:$K$9,MATCH($B147,'Regras por canal'!$A$5:$A$9,0)),""))</f>
        <v/>
      </c>
      <c r="AL147" s="28">
        <f>IF($B147="","",IFERROR(INDEX('Regras por canal'!$L$5:$L$9,MATCH($B147,'Regras por canal'!$A$5:$A$9,0)),""))</f>
        <v/>
      </c>
      <c r="AM147" s="28">
        <f>IF($B147="","",IFERROR(INDEX('Regras por canal'!$M$5:$M$9,MATCH($B147,'Regras por canal'!$A$5:$A$9,0)),""))</f>
        <v/>
      </c>
      <c r="AN147" s="28">
        <f>IF($B147="","",IFERROR(INDEX('Regras por canal'!$N$5:$N$9,MATCH($B147,'Regras por canal'!$A$5:$A$9,0)),""))</f>
        <v/>
      </c>
      <c r="AO147" s="28">
        <f>IF($A147="","",IFERROR(INDEX('Catálogo fonte'!$Q$5:$Q$104,MATCH($A147,'Catálogo fonte'!$A$5:$A$104,0)),""))</f>
        <v/>
      </c>
      <c r="AP147" s="28">
        <f>IF($B147="","",IFERROR(INDEX('Regras por canal'!$Q$5:$Q$9,MATCH($B147,'Regras por canal'!$A$5:$A$9,0)),""))</f>
        <v/>
      </c>
    </row>
    <row r="148" ht="24" customHeight="1">
      <c r="A148" s="28">
        <f>IF(OR(INDEX('Catálogo fonte'!$A$5:$A$104,INT((ROW()-5)/5)+1)="",INDEX('Regras por canal'!$A$5:$A$9,MOD(ROW()-5,5)+1)=""),"",INDEX('Catálogo fonte'!$A$5:$A$104,INT((ROW()-5)/5)+1))</f>
        <v/>
      </c>
      <c r="B148" s="27">
        <f>IF($A148="","",INDEX('Regras por canal'!$A$5:$A$9,MOD(ROW()-5,5)+1))</f>
        <v/>
      </c>
      <c r="C148" s="21" t="n"/>
      <c r="D148" s="32" t="n"/>
      <c r="E148" s="32" t="n"/>
      <c r="F148" s="53" t="n"/>
      <c r="G148" s="27">
        <f>IF(OR($A148="",$B148=""),"",IF($D148&lt;&gt;"",$D148,IFERROR(INDEX('Catálogo fonte'!$B$5:$B$104,MATCH($A148,'Catálogo fonte'!$A$5:$A$104,0)),"")))</f>
        <v/>
      </c>
      <c r="H148" s="27">
        <f>IF(OR($A148="",$B148=""),"",IF($E148&lt;&gt;"",$E148,IFERROR(INDEX('Catálogo fonte'!$C$5:$C$104,MATCH($A148,'Catálogo fonte'!$A$5:$A$104,0)),"")))</f>
        <v/>
      </c>
      <c r="I148" s="27">
        <f>IF(OR($A148="",$B148=""),"",IFERROR(INDEX('Catálogo fonte'!$E$5:$E$104,MATCH($A148,'Catálogo fonte'!$A$5:$A$104,0)),""))</f>
        <v/>
      </c>
      <c r="J148" s="28">
        <f>IF(OR($A148="",$B148=""),"",IFERROR(INDEX('Catálogo fonte'!$D$5:$D$104,MATCH($A148,'Catálogo fonte'!$A$5:$A$104,0)),""))</f>
        <v/>
      </c>
      <c r="K148" s="54">
        <f>IF(OR($A148="",$B148=""),"",IF($F148&lt;&gt;"",$F148,IFERROR(INDEX('Catálogo fonte'!$F$5:$F$104,MATCH($A148,'Catálogo fonte'!$A$5:$A$104,0)),"")))</f>
        <v/>
      </c>
      <c r="L148" s="35">
        <f>IF(OR($A148="",$B148=""),"",IFERROR(INDEX('Catálogo fonte'!$G$5:$G$104,MATCH($A148,'Catálogo fonte'!$A$5:$A$104,0)),""))</f>
        <v/>
      </c>
      <c r="M148" s="28">
        <f>IF(OR($A148="",$B148=""),"",IFERROR(INDEX('Catálogo fonte'!$H$5:$H$104,MATCH($A148,'Catálogo fonte'!$A$5:$A$104,0)),""))</f>
        <v/>
      </c>
      <c r="N148" s="28">
        <f>IF(OR($A148="",$B148=""),"",IFERROR(INDEX('Catálogo fonte'!$I$5:$I$104,MATCH($A148,'Catálogo fonte'!$A$5:$A$104,0)),""))</f>
        <v/>
      </c>
      <c r="O148" s="55">
        <f>IF(OR($A148="",$B148=""),"",IFERROR(INDEX('Catálogo fonte'!$J$5:$J$104,MATCH($A148,'Catálogo fonte'!$A$5:$A$104,0)),""))</f>
        <v/>
      </c>
      <c r="P148" s="56">
        <f>IF(OR($A148="",$B148=""),"",IFERROR(INDEX('Catálogo fonte'!$K$5:$K$104,MATCH($A148,'Catálogo fonte'!$A$5:$A$104,0)),""))</f>
        <v/>
      </c>
      <c r="Q148" s="56">
        <f>IF(OR($A148="",$B148=""),"",IFERROR(INDEX('Catálogo fonte'!$L$5:$L$104,MATCH($A148,'Catálogo fonte'!$A$5:$A$104,0)),""))</f>
        <v/>
      </c>
      <c r="R148" s="56">
        <f>IF(OR($A148="",$B148=""),"",IFERROR(INDEX('Catálogo fonte'!$M$5:$M$104,MATCH($A148,'Catálogo fonte'!$A$5:$A$104,0)),""))</f>
        <v/>
      </c>
      <c r="S148" s="28">
        <f>IF(OR($A148="",$B148=""),"",IFERROR(INDEX('Catálogo fonte'!$N$5:$N$104,MATCH($A148,'Catálogo fonte'!$A$5:$A$104,0)),""))</f>
        <v/>
      </c>
      <c r="T148" s="28">
        <f>IF(OR($A148="",$B148=""),"",IFERROR(INDEX('Catálogo fonte'!$O$5:$O$104,MATCH($A148,'Catálogo fonte'!$A$5:$A$104,0)),""))</f>
        <v/>
      </c>
      <c r="U148" s="28">
        <f>IF(OR($A148="",$B148=""),"",IFERROR(INDEX('Catálogo fonte'!$P$5:$P$104,MATCH($A148,'Catálogo fonte'!$A$5:$A$104,0)),""))</f>
        <v/>
      </c>
      <c r="V148" s="28">
        <f>IF(OR($A148="",$B148=""),"",--($S148&lt;&gt;"")+--($T148&lt;&gt;"")+--($U148&lt;&gt;""))</f>
        <v/>
      </c>
      <c r="W148" s="27">
        <f>IF(OR($A148="",$B148="",$C148&lt;&gt;"Sim"),"",_xlfn.TEXTJOIN(" | ",TRUE,IF($AP148&lt;&gt;"Regra válida","Regra do canal inválida",""),IF(COUNTIF('Catálogo fonte'!$A$5:$A$104,$A148)&gt;1,"SKU duplicado",""),IF($AO148&lt;&gt;"Sim","Produto inativo",""),IF($AB148&lt;&gt;"Sim","Canal inativo",""),IF($G148="","Título ausente",""),IF(AND($G148&lt;&gt;"",$AL148&lt;&gt;"",LEN($G148)&gt;$AL148),"Título excede o limite",""),IF(AND($AC148="Sim",$H148=""),"Categoria ausente",""),IF(AND($AK148&gt;0,LEN($I148)&lt;$AK148),"Descrição abaixo do mínimo",""),IF(AND($AE148="Sim",$J148=""),"Marca ausente",""),IF(OR($K148="",NOT(ISNUMBER($K148)),$K148&lt;=0),"Preço inválido",""),IF(AND(ISNUMBER($K148),$AM148&lt;&gt;"",$K148&lt;$AM148),"Preço abaixo do mínimo",""),IF(AND(ISNUMBER($K148),$AN148&lt;&gt;"",$K148&gt;$AN148),"Preço acima do máximo",""),IF(AND($AD148="Sim",$L148=""),"GTIN ausente",""),IF(AND($L148&lt;&gt;"",NOT(IFERROR(AND(LEN($L148)=13,ISNUMBER(VALUE($L148))),FALSE))),"GTIN inválido",""),IF(AND($AF148="Sim",$M148=""),"Cor ausente",""),IF(AND($AG148="Sim",$N148=""),"Tamanho/modelo ausente",""),IF(AND($AH148="Sim",OR(NOT(ISNUMBER($O148)),$O148&lt;=0)),"Peso ausente ou inválido",""),IF(AND($AI148="Sim",OR(NOT(ISNUMBER($P148)),$P148&lt;=0,NOT(ISNUMBER($Q148)),$Q148&lt;=0,NOT(ISNUMBER($R148)),$R148&lt;=0)),"Dimensões ausentes ou inválidas",""),IF($V148&lt;$AJ148,"Mídias abaixo do mínimo","")))</f>
        <v/>
      </c>
      <c r="X148" s="28">
        <f>IF(OR($A148="",$B148=""),"",IF($C148&lt;&gt;"Sim","Não selecionado",IF($W148="","Pronto para publicar","Bloqueado")))</f>
        <v/>
      </c>
      <c r="Y148" s="21" t="n"/>
      <c r="Z148" s="27">
        <f>IF(OR($A148="",$B148=""),"",IF($C148&lt;&gt;"Sim","Fora do feed",IF($X148="Bloqueado","Bloqueado",IF($Y148="Publicar","Liberado para feed",IF($Y148="Manter rascunho","Mantido em rascunho","Aguardando decisão")))))</f>
        <v/>
      </c>
      <c r="AA148" s="27">
        <f>IF(OR($A148="",$B148=""),"",$A148&amp;"|"&amp;$B148)</f>
        <v/>
      </c>
      <c r="AB148" s="28">
        <f>IF($B148="","",IFERROR(INDEX('Regras por canal'!$B$5:$B$9,MATCH($B148,'Regras por canal'!$A$5:$A$9,0)),""))</f>
        <v/>
      </c>
      <c r="AC148" s="28">
        <f>IF($B148="","",IFERROR(INDEX('Regras por canal'!$C$5:$C$9,MATCH($B148,'Regras por canal'!$A$5:$A$9,0)),""))</f>
        <v/>
      </c>
      <c r="AD148" s="28">
        <f>IF($B148="","",IFERROR(INDEX('Regras por canal'!$D$5:$D$9,MATCH($B148,'Regras por canal'!$A$5:$A$9,0)),""))</f>
        <v/>
      </c>
      <c r="AE148" s="28">
        <f>IF($B148="","",IFERROR(INDEX('Regras por canal'!$E$5:$E$9,MATCH($B148,'Regras por canal'!$A$5:$A$9,0)),""))</f>
        <v/>
      </c>
      <c r="AF148" s="28">
        <f>IF($B148="","",IFERROR(INDEX('Regras por canal'!$F$5:$F$9,MATCH($B148,'Regras por canal'!$A$5:$A$9,0)),""))</f>
        <v/>
      </c>
      <c r="AG148" s="28">
        <f>IF($B148="","",IFERROR(INDEX('Regras por canal'!$G$5:$G$9,MATCH($B148,'Regras por canal'!$A$5:$A$9,0)),""))</f>
        <v/>
      </c>
      <c r="AH148" s="28">
        <f>IF($B148="","",IFERROR(INDEX('Regras por canal'!$H$5:$H$9,MATCH($B148,'Regras por canal'!$A$5:$A$9,0)),""))</f>
        <v/>
      </c>
      <c r="AI148" s="28">
        <f>IF($B148="","",IFERROR(INDEX('Regras por canal'!$I$5:$I$9,MATCH($B148,'Regras por canal'!$A$5:$A$9,0)),""))</f>
        <v/>
      </c>
      <c r="AJ148" s="28">
        <f>IF($B148="","",IFERROR(INDEX('Regras por canal'!$J$5:$J$9,MATCH($B148,'Regras por canal'!$A$5:$A$9,0)),""))</f>
        <v/>
      </c>
      <c r="AK148" s="28">
        <f>IF($B148="","",IFERROR(INDEX('Regras por canal'!$K$5:$K$9,MATCH($B148,'Regras por canal'!$A$5:$A$9,0)),""))</f>
        <v/>
      </c>
      <c r="AL148" s="28">
        <f>IF($B148="","",IFERROR(INDEX('Regras por canal'!$L$5:$L$9,MATCH($B148,'Regras por canal'!$A$5:$A$9,0)),""))</f>
        <v/>
      </c>
      <c r="AM148" s="28">
        <f>IF($B148="","",IFERROR(INDEX('Regras por canal'!$M$5:$M$9,MATCH($B148,'Regras por canal'!$A$5:$A$9,0)),""))</f>
        <v/>
      </c>
      <c r="AN148" s="28">
        <f>IF($B148="","",IFERROR(INDEX('Regras por canal'!$N$5:$N$9,MATCH($B148,'Regras por canal'!$A$5:$A$9,0)),""))</f>
        <v/>
      </c>
      <c r="AO148" s="28">
        <f>IF($A148="","",IFERROR(INDEX('Catálogo fonte'!$Q$5:$Q$104,MATCH($A148,'Catálogo fonte'!$A$5:$A$104,0)),""))</f>
        <v/>
      </c>
      <c r="AP148" s="28">
        <f>IF($B148="","",IFERROR(INDEX('Regras por canal'!$Q$5:$Q$9,MATCH($B148,'Regras por canal'!$A$5:$A$9,0)),""))</f>
        <v/>
      </c>
    </row>
    <row r="149" ht="24" customHeight="1">
      <c r="A149" s="28">
        <f>IF(OR(INDEX('Catálogo fonte'!$A$5:$A$104,INT((ROW()-5)/5)+1)="",INDEX('Regras por canal'!$A$5:$A$9,MOD(ROW()-5,5)+1)=""),"",INDEX('Catálogo fonte'!$A$5:$A$104,INT((ROW()-5)/5)+1))</f>
        <v/>
      </c>
      <c r="B149" s="27">
        <f>IF($A149="","",INDEX('Regras por canal'!$A$5:$A$9,MOD(ROW()-5,5)+1))</f>
        <v/>
      </c>
      <c r="C149" s="21" t="n"/>
      <c r="D149" s="32" t="n"/>
      <c r="E149" s="32" t="n"/>
      <c r="F149" s="53" t="n"/>
      <c r="G149" s="27">
        <f>IF(OR($A149="",$B149=""),"",IF($D149&lt;&gt;"",$D149,IFERROR(INDEX('Catálogo fonte'!$B$5:$B$104,MATCH($A149,'Catálogo fonte'!$A$5:$A$104,0)),"")))</f>
        <v/>
      </c>
      <c r="H149" s="27">
        <f>IF(OR($A149="",$B149=""),"",IF($E149&lt;&gt;"",$E149,IFERROR(INDEX('Catálogo fonte'!$C$5:$C$104,MATCH($A149,'Catálogo fonte'!$A$5:$A$104,0)),"")))</f>
        <v/>
      </c>
      <c r="I149" s="27">
        <f>IF(OR($A149="",$B149=""),"",IFERROR(INDEX('Catálogo fonte'!$E$5:$E$104,MATCH($A149,'Catálogo fonte'!$A$5:$A$104,0)),""))</f>
        <v/>
      </c>
      <c r="J149" s="28">
        <f>IF(OR($A149="",$B149=""),"",IFERROR(INDEX('Catálogo fonte'!$D$5:$D$104,MATCH($A149,'Catálogo fonte'!$A$5:$A$104,0)),""))</f>
        <v/>
      </c>
      <c r="K149" s="54">
        <f>IF(OR($A149="",$B149=""),"",IF($F149&lt;&gt;"",$F149,IFERROR(INDEX('Catálogo fonte'!$F$5:$F$104,MATCH($A149,'Catálogo fonte'!$A$5:$A$104,0)),"")))</f>
        <v/>
      </c>
      <c r="L149" s="35">
        <f>IF(OR($A149="",$B149=""),"",IFERROR(INDEX('Catálogo fonte'!$G$5:$G$104,MATCH($A149,'Catálogo fonte'!$A$5:$A$104,0)),""))</f>
        <v/>
      </c>
      <c r="M149" s="28">
        <f>IF(OR($A149="",$B149=""),"",IFERROR(INDEX('Catálogo fonte'!$H$5:$H$104,MATCH($A149,'Catálogo fonte'!$A$5:$A$104,0)),""))</f>
        <v/>
      </c>
      <c r="N149" s="28">
        <f>IF(OR($A149="",$B149=""),"",IFERROR(INDEX('Catálogo fonte'!$I$5:$I$104,MATCH($A149,'Catálogo fonte'!$A$5:$A$104,0)),""))</f>
        <v/>
      </c>
      <c r="O149" s="55">
        <f>IF(OR($A149="",$B149=""),"",IFERROR(INDEX('Catálogo fonte'!$J$5:$J$104,MATCH($A149,'Catálogo fonte'!$A$5:$A$104,0)),""))</f>
        <v/>
      </c>
      <c r="P149" s="56">
        <f>IF(OR($A149="",$B149=""),"",IFERROR(INDEX('Catálogo fonte'!$K$5:$K$104,MATCH($A149,'Catálogo fonte'!$A$5:$A$104,0)),""))</f>
        <v/>
      </c>
      <c r="Q149" s="56">
        <f>IF(OR($A149="",$B149=""),"",IFERROR(INDEX('Catálogo fonte'!$L$5:$L$104,MATCH($A149,'Catálogo fonte'!$A$5:$A$104,0)),""))</f>
        <v/>
      </c>
      <c r="R149" s="56">
        <f>IF(OR($A149="",$B149=""),"",IFERROR(INDEX('Catálogo fonte'!$M$5:$M$104,MATCH($A149,'Catálogo fonte'!$A$5:$A$104,0)),""))</f>
        <v/>
      </c>
      <c r="S149" s="28">
        <f>IF(OR($A149="",$B149=""),"",IFERROR(INDEX('Catálogo fonte'!$N$5:$N$104,MATCH($A149,'Catálogo fonte'!$A$5:$A$104,0)),""))</f>
        <v/>
      </c>
      <c r="T149" s="28">
        <f>IF(OR($A149="",$B149=""),"",IFERROR(INDEX('Catálogo fonte'!$O$5:$O$104,MATCH($A149,'Catálogo fonte'!$A$5:$A$104,0)),""))</f>
        <v/>
      </c>
      <c r="U149" s="28">
        <f>IF(OR($A149="",$B149=""),"",IFERROR(INDEX('Catálogo fonte'!$P$5:$P$104,MATCH($A149,'Catálogo fonte'!$A$5:$A$104,0)),""))</f>
        <v/>
      </c>
      <c r="V149" s="28">
        <f>IF(OR($A149="",$B149=""),"",--($S149&lt;&gt;"")+--($T149&lt;&gt;"")+--($U149&lt;&gt;""))</f>
        <v/>
      </c>
      <c r="W149" s="27">
        <f>IF(OR($A149="",$B149="",$C149&lt;&gt;"Sim"),"",_xlfn.TEXTJOIN(" | ",TRUE,IF($AP149&lt;&gt;"Regra válida","Regra do canal inválida",""),IF(COUNTIF('Catálogo fonte'!$A$5:$A$104,$A149)&gt;1,"SKU duplicado",""),IF($AO149&lt;&gt;"Sim","Produto inativo",""),IF($AB149&lt;&gt;"Sim","Canal inativo",""),IF($G149="","Título ausente",""),IF(AND($G149&lt;&gt;"",$AL149&lt;&gt;"",LEN($G149)&gt;$AL149),"Título excede o limite",""),IF(AND($AC149="Sim",$H149=""),"Categoria ausente",""),IF(AND($AK149&gt;0,LEN($I149)&lt;$AK149),"Descrição abaixo do mínimo",""),IF(AND($AE149="Sim",$J149=""),"Marca ausente",""),IF(OR($K149="",NOT(ISNUMBER($K149)),$K149&lt;=0),"Preço inválido",""),IF(AND(ISNUMBER($K149),$AM149&lt;&gt;"",$K149&lt;$AM149),"Preço abaixo do mínimo",""),IF(AND(ISNUMBER($K149),$AN149&lt;&gt;"",$K149&gt;$AN149),"Preço acima do máximo",""),IF(AND($AD149="Sim",$L149=""),"GTIN ausente",""),IF(AND($L149&lt;&gt;"",NOT(IFERROR(AND(LEN($L149)=13,ISNUMBER(VALUE($L149))),FALSE))),"GTIN inválido",""),IF(AND($AF149="Sim",$M149=""),"Cor ausente",""),IF(AND($AG149="Sim",$N149=""),"Tamanho/modelo ausente",""),IF(AND($AH149="Sim",OR(NOT(ISNUMBER($O149)),$O149&lt;=0)),"Peso ausente ou inválido",""),IF(AND($AI149="Sim",OR(NOT(ISNUMBER($P149)),$P149&lt;=0,NOT(ISNUMBER($Q149)),$Q149&lt;=0,NOT(ISNUMBER($R149)),$R149&lt;=0)),"Dimensões ausentes ou inválidas",""),IF($V149&lt;$AJ149,"Mídias abaixo do mínimo","")))</f>
        <v/>
      </c>
      <c r="X149" s="28">
        <f>IF(OR($A149="",$B149=""),"",IF($C149&lt;&gt;"Sim","Não selecionado",IF($W149="","Pronto para publicar","Bloqueado")))</f>
        <v/>
      </c>
      <c r="Y149" s="21" t="n"/>
      <c r="Z149" s="27">
        <f>IF(OR($A149="",$B149=""),"",IF($C149&lt;&gt;"Sim","Fora do feed",IF($X149="Bloqueado","Bloqueado",IF($Y149="Publicar","Liberado para feed",IF($Y149="Manter rascunho","Mantido em rascunho","Aguardando decisão")))))</f>
        <v/>
      </c>
      <c r="AA149" s="27">
        <f>IF(OR($A149="",$B149=""),"",$A149&amp;"|"&amp;$B149)</f>
        <v/>
      </c>
      <c r="AB149" s="28">
        <f>IF($B149="","",IFERROR(INDEX('Regras por canal'!$B$5:$B$9,MATCH($B149,'Regras por canal'!$A$5:$A$9,0)),""))</f>
        <v/>
      </c>
      <c r="AC149" s="28">
        <f>IF($B149="","",IFERROR(INDEX('Regras por canal'!$C$5:$C$9,MATCH($B149,'Regras por canal'!$A$5:$A$9,0)),""))</f>
        <v/>
      </c>
      <c r="AD149" s="28">
        <f>IF($B149="","",IFERROR(INDEX('Regras por canal'!$D$5:$D$9,MATCH($B149,'Regras por canal'!$A$5:$A$9,0)),""))</f>
        <v/>
      </c>
      <c r="AE149" s="28">
        <f>IF($B149="","",IFERROR(INDEX('Regras por canal'!$E$5:$E$9,MATCH($B149,'Regras por canal'!$A$5:$A$9,0)),""))</f>
        <v/>
      </c>
      <c r="AF149" s="28">
        <f>IF($B149="","",IFERROR(INDEX('Regras por canal'!$F$5:$F$9,MATCH($B149,'Regras por canal'!$A$5:$A$9,0)),""))</f>
        <v/>
      </c>
      <c r="AG149" s="28">
        <f>IF($B149="","",IFERROR(INDEX('Regras por canal'!$G$5:$G$9,MATCH($B149,'Regras por canal'!$A$5:$A$9,0)),""))</f>
        <v/>
      </c>
      <c r="AH149" s="28">
        <f>IF($B149="","",IFERROR(INDEX('Regras por canal'!$H$5:$H$9,MATCH($B149,'Regras por canal'!$A$5:$A$9,0)),""))</f>
        <v/>
      </c>
      <c r="AI149" s="28">
        <f>IF($B149="","",IFERROR(INDEX('Regras por canal'!$I$5:$I$9,MATCH($B149,'Regras por canal'!$A$5:$A$9,0)),""))</f>
        <v/>
      </c>
      <c r="AJ149" s="28">
        <f>IF($B149="","",IFERROR(INDEX('Regras por canal'!$J$5:$J$9,MATCH($B149,'Regras por canal'!$A$5:$A$9,0)),""))</f>
        <v/>
      </c>
      <c r="AK149" s="28">
        <f>IF($B149="","",IFERROR(INDEX('Regras por canal'!$K$5:$K$9,MATCH($B149,'Regras por canal'!$A$5:$A$9,0)),""))</f>
        <v/>
      </c>
      <c r="AL149" s="28">
        <f>IF($B149="","",IFERROR(INDEX('Regras por canal'!$L$5:$L$9,MATCH($B149,'Regras por canal'!$A$5:$A$9,0)),""))</f>
        <v/>
      </c>
      <c r="AM149" s="28">
        <f>IF($B149="","",IFERROR(INDEX('Regras por canal'!$M$5:$M$9,MATCH($B149,'Regras por canal'!$A$5:$A$9,0)),""))</f>
        <v/>
      </c>
      <c r="AN149" s="28">
        <f>IF($B149="","",IFERROR(INDEX('Regras por canal'!$N$5:$N$9,MATCH($B149,'Regras por canal'!$A$5:$A$9,0)),""))</f>
        <v/>
      </c>
      <c r="AO149" s="28">
        <f>IF($A149="","",IFERROR(INDEX('Catálogo fonte'!$Q$5:$Q$104,MATCH($A149,'Catálogo fonte'!$A$5:$A$104,0)),""))</f>
        <v/>
      </c>
      <c r="AP149" s="28">
        <f>IF($B149="","",IFERROR(INDEX('Regras por canal'!$Q$5:$Q$9,MATCH($B149,'Regras por canal'!$A$5:$A$9,0)),""))</f>
        <v/>
      </c>
    </row>
    <row r="150" ht="24" customHeight="1">
      <c r="A150" s="28">
        <f>IF(OR(INDEX('Catálogo fonte'!$A$5:$A$104,INT((ROW()-5)/5)+1)="",INDEX('Regras por canal'!$A$5:$A$9,MOD(ROW()-5,5)+1)=""),"",INDEX('Catálogo fonte'!$A$5:$A$104,INT((ROW()-5)/5)+1))</f>
        <v/>
      </c>
      <c r="B150" s="27">
        <f>IF($A150="","",INDEX('Regras por canal'!$A$5:$A$9,MOD(ROW()-5,5)+1))</f>
        <v/>
      </c>
      <c r="C150" s="21" t="n"/>
      <c r="D150" s="32" t="n"/>
      <c r="E150" s="32" t="n"/>
      <c r="F150" s="53" t="n"/>
      <c r="G150" s="27">
        <f>IF(OR($A150="",$B150=""),"",IF($D150&lt;&gt;"",$D150,IFERROR(INDEX('Catálogo fonte'!$B$5:$B$104,MATCH($A150,'Catálogo fonte'!$A$5:$A$104,0)),"")))</f>
        <v/>
      </c>
      <c r="H150" s="27">
        <f>IF(OR($A150="",$B150=""),"",IF($E150&lt;&gt;"",$E150,IFERROR(INDEX('Catálogo fonte'!$C$5:$C$104,MATCH($A150,'Catálogo fonte'!$A$5:$A$104,0)),"")))</f>
        <v/>
      </c>
      <c r="I150" s="27">
        <f>IF(OR($A150="",$B150=""),"",IFERROR(INDEX('Catálogo fonte'!$E$5:$E$104,MATCH($A150,'Catálogo fonte'!$A$5:$A$104,0)),""))</f>
        <v/>
      </c>
      <c r="J150" s="28">
        <f>IF(OR($A150="",$B150=""),"",IFERROR(INDEX('Catálogo fonte'!$D$5:$D$104,MATCH($A150,'Catálogo fonte'!$A$5:$A$104,0)),""))</f>
        <v/>
      </c>
      <c r="K150" s="54">
        <f>IF(OR($A150="",$B150=""),"",IF($F150&lt;&gt;"",$F150,IFERROR(INDEX('Catálogo fonte'!$F$5:$F$104,MATCH($A150,'Catálogo fonte'!$A$5:$A$104,0)),"")))</f>
        <v/>
      </c>
      <c r="L150" s="35">
        <f>IF(OR($A150="",$B150=""),"",IFERROR(INDEX('Catálogo fonte'!$G$5:$G$104,MATCH($A150,'Catálogo fonte'!$A$5:$A$104,0)),""))</f>
        <v/>
      </c>
      <c r="M150" s="28">
        <f>IF(OR($A150="",$B150=""),"",IFERROR(INDEX('Catálogo fonte'!$H$5:$H$104,MATCH($A150,'Catálogo fonte'!$A$5:$A$104,0)),""))</f>
        <v/>
      </c>
      <c r="N150" s="28">
        <f>IF(OR($A150="",$B150=""),"",IFERROR(INDEX('Catálogo fonte'!$I$5:$I$104,MATCH($A150,'Catálogo fonte'!$A$5:$A$104,0)),""))</f>
        <v/>
      </c>
      <c r="O150" s="55">
        <f>IF(OR($A150="",$B150=""),"",IFERROR(INDEX('Catálogo fonte'!$J$5:$J$104,MATCH($A150,'Catálogo fonte'!$A$5:$A$104,0)),""))</f>
        <v/>
      </c>
      <c r="P150" s="56">
        <f>IF(OR($A150="",$B150=""),"",IFERROR(INDEX('Catálogo fonte'!$K$5:$K$104,MATCH($A150,'Catálogo fonte'!$A$5:$A$104,0)),""))</f>
        <v/>
      </c>
      <c r="Q150" s="56">
        <f>IF(OR($A150="",$B150=""),"",IFERROR(INDEX('Catálogo fonte'!$L$5:$L$104,MATCH($A150,'Catálogo fonte'!$A$5:$A$104,0)),""))</f>
        <v/>
      </c>
      <c r="R150" s="56">
        <f>IF(OR($A150="",$B150=""),"",IFERROR(INDEX('Catálogo fonte'!$M$5:$M$104,MATCH($A150,'Catálogo fonte'!$A$5:$A$104,0)),""))</f>
        <v/>
      </c>
      <c r="S150" s="28">
        <f>IF(OR($A150="",$B150=""),"",IFERROR(INDEX('Catálogo fonte'!$N$5:$N$104,MATCH($A150,'Catálogo fonte'!$A$5:$A$104,0)),""))</f>
        <v/>
      </c>
      <c r="T150" s="28">
        <f>IF(OR($A150="",$B150=""),"",IFERROR(INDEX('Catálogo fonte'!$O$5:$O$104,MATCH($A150,'Catálogo fonte'!$A$5:$A$104,0)),""))</f>
        <v/>
      </c>
      <c r="U150" s="28">
        <f>IF(OR($A150="",$B150=""),"",IFERROR(INDEX('Catálogo fonte'!$P$5:$P$104,MATCH($A150,'Catálogo fonte'!$A$5:$A$104,0)),""))</f>
        <v/>
      </c>
      <c r="V150" s="28">
        <f>IF(OR($A150="",$B150=""),"",--($S150&lt;&gt;"")+--($T150&lt;&gt;"")+--($U150&lt;&gt;""))</f>
        <v/>
      </c>
      <c r="W150" s="27">
        <f>IF(OR($A150="",$B150="",$C150&lt;&gt;"Sim"),"",_xlfn.TEXTJOIN(" | ",TRUE,IF($AP150&lt;&gt;"Regra válida","Regra do canal inválida",""),IF(COUNTIF('Catálogo fonte'!$A$5:$A$104,$A150)&gt;1,"SKU duplicado",""),IF($AO150&lt;&gt;"Sim","Produto inativo",""),IF($AB150&lt;&gt;"Sim","Canal inativo",""),IF($G150="","Título ausente",""),IF(AND($G150&lt;&gt;"",$AL150&lt;&gt;"",LEN($G150)&gt;$AL150),"Título excede o limite",""),IF(AND($AC150="Sim",$H150=""),"Categoria ausente",""),IF(AND($AK150&gt;0,LEN($I150)&lt;$AK150),"Descrição abaixo do mínimo",""),IF(AND($AE150="Sim",$J150=""),"Marca ausente",""),IF(OR($K150="",NOT(ISNUMBER($K150)),$K150&lt;=0),"Preço inválido",""),IF(AND(ISNUMBER($K150),$AM150&lt;&gt;"",$K150&lt;$AM150),"Preço abaixo do mínimo",""),IF(AND(ISNUMBER($K150),$AN150&lt;&gt;"",$K150&gt;$AN150),"Preço acima do máximo",""),IF(AND($AD150="Sim",$L150=""),"GTIN ausente",""),IF(AND($L150&lt;&gt;"",NOT(IFERROR(AND(LEN($L150)=13,ISNUMBER(VALUE($L150))),FALSE))),"GTIN inválido",""),IF(AND($AF150="Sim",$M150=""),"Cor ausente",""),IF(AND($AG150="Sim",$N150=""),"Tamanho/modelo ausente",""),IF(AND($AH150="Sim",OR(NOT(ISNUMBER($O150)),$O150&lt;=0)),"Peso ausente ou inválido",""),IF(AND($AI150="Sim",OR(NOT(ISNUMBER($P150)),$P150&lt;=0,NOT(ISNUMBER($Q150)),$Q150&lt;=0,NOT(ISNUMBER($R150)),$R150&lt;=0)),"Dimensões ausentes ou inválidas",""),IF($V150&lt;$AJ150,"Mídias abaixo do mínimo","")))</f>
        <v/>
      </c>
      <c r="X150" s="28">
        <f>IF(OR($A150="",$B150=""),"",IF($C150&lt;&gt;"Sim","Não selecionado",IF($W150="","Pronto para publicar","Bloqueado")))</f>
        <v/>
      </c>
      <c r="Y150" s="21" t="n"/>
      <c r="Z150" s="27">
        <f>IF(OR($A150="",$B150=""),"",IF($C150&lt;&gt;"Sim","Fora do feed",IF($X150="Bloqueado","Bloqueado",IF($Y150="Publicar","Liberado para feed",IF($Y150="Manter rascunho","Mantido em rascunho","Aguardando decisão")))))</f>
        <v/>
      </c>
      <c r="AA150" s="27">
        <f>IF(OR($A150="",$B150=""),"",$A150&amp;"|"&amp;$B150)</f>
        <v/>
      </c>
      <c r="AB150" s="28">
        <f>IF($B150="","",IFERROR(INDEX('Regras por canal'!$B$5:$B$9,MATCH($B150,'Regras por canal'!$A$5:$A$9,0)),""))</f>
        <v/>
      </c>
      <c r="AC150" s="28">
        <f>IF($B150="","",IFERROR(INDEX('Regras por canal'!$C$5:$C$9,MATCH($B150,'Regras por canal'!$A$5:$A$9,0)),""))</f>
        <v/>
      </c>
      <c r="AD150" s="28">
        <f>IF($B150="","",IFERROR(INDEX('Regras por canal'!$D$5:$D$9,MATCH($B150,'Regras por canal'!$A$5:$A$9,0)),""))</f>
        <v/>
      </c>
      <c r="AE150" s="28">
        <f>IF($B150="","",IFERROR(INDEX('Regras por canal'!$E$5:$E$9,MATCH($B150,'Regras por canal'!$A$5:$A$9,0)),""))</f>
        <v/>
      </c>
      <c r="AF150" s="28">
        <f>IF($B150="","",IFERROR(INDEX('Regras por canal'!$F$5:$F$9,MATCH($B150,'Regras por canal'!$A$5:$A$9,0)),""))</f>
        <v/>
      </c>
      <c r="AG150" s="28">
        <f>IF($B150="","",IFERROR(INDEX('Regras por canal'!$G$5:$G$9,MATCH($B150,'Regras por canal'!$A$5:$A$9,0)),""))</f>
        <v/>
      </c>
      <c r="AH150" s="28">
        <f>IF($B150="","",IFERROR(INDEX('Regras por canal'!$H$5:$H$9,MATCH($B150,'Regras por canal'!$A$5:$A$9,0)),""))</f>
        <v/>
      </c>
      <c r="AI150" s="28">
        <f>IF($B150="","",IFERROR(INDEX('Regras por canal'!$I$5:$I$9,MATCH($B150,'Regras por canal'!$A$5:$A$9,0)),""))</f>
        <v/>
      </c>
      <c r="AJ150" s="28">
        <f>IF($B150="","",IFERROR(INDEX('Regras por canal'!$J$5:$J$9,MATCH($B150,'Regras por canal'!$A$5:$A$9,0)),""))</f>
        <v/>
      </c>
      <c r="AK150" s="28">
        <f>IF($B150="","",IFERROR(INDEX('Regras por canal'!$K$5:$K$9,MATCH($B150,'Regras por canal'!$A$5:$A$9,0)),""))</f>
        <v/>
      </c>
      <c r="AL150" s="28">
        <f>IF($B150="","",IFERROR(INDEX('Regras por canal'!$L$5:$L$9,MATCH($B150,'Regras por canal'!$A$5:$A$9,0)),""))</f>
        <v/>
      </c>
      <c r="AM150" s="28">
        <f>IF($B150="","",IFERROR(INDEX('Regras por canal'!$M$5:$M$9,MATCH($B150,'Regras por canal'!$A$5:$A$9,0)),""))</f>
        <v/>
      </c>
      <c r="AN150" s="28">
        <f>IF($B150="","",IFERROR(INDEX('Regras por canal'!$N$5:$N$9,MATCH($B150,'Regras por canal'!$A$5:$A$9,0)),""))</f>
        <v/>
      </c>
      <c r="AO150" s="28">
        <f>IF($A150="","",IFERROR(INDEX('Catálogo fonte'!$Q$5:$Q$104,MATCH($A150,'Catálogo fonte'!$A$5:$A$104,0)),""))</f>
        <v/>
      </c>
      <c r="AP150" s="28">
        <f>IF($B150="","",IFERROR(INDEX('Regras por canal'!$Q$5:$Q$9,MATCH($B150,'Regras por canal'!$A$5:$A$9,0)),""))</f>
        <v/>
      </c>
    </row>
    <row r="151" ht="24" customHeight="1">
      <c r="A151" s="28">
        <f>IF(OR(INDEX('Catálogo fonte'!$A$5:$A$104,INT((ROW()-5)/5)+1)="",INDEX('Regras por canal'!$A$5:$A$9,MOD(ROW()-5,5)+1)=""),"",INDEX('Catálogo fonte'!$A$5:$A$104,INT((ROW()-5)/5)+1))</f>
        <v/>
      </c>
      <c r="B151" s="27">
        <f>IF($A151="","",INDEX('Regras por canal'!$A$5:$A$9,MOD(ROW()-5,5)+1))</f>
        <v/>
      </c>
      <c r="C151" s="21" t="n"/>
      <c r="D151" s="32" t="n"/>
      <c r="E151" s="32" t="n"/>
      <c r="F151" s="53" t="n"/>
      <c r="G151" s="27">
        <f>IF(OR($A151="",$B151=""),"",IF($D151&lt;&gt;"",$D151,IFERROR(INDEX('Catálogo fonte'!$B$5:$B$104,MATCH($A151,'Catálogo fonte'!$A$5:$A$104,0)),"")))</f>
        <v/>
      </c>
      <c r="H151" s="27">
        <f>IF(OR($A151="",$B151=""),"",IF($E151&lt;&gt;"",$E151,IFERROR(INDEX('Catálogo fonte'!$C$5:$C$104,MATCH($A151,'Catálogo fonte'!$A$5:$A$104,0)),"")))</f>
        <v/>
      </c>
      <c r="I151" s="27">
        <f>IF(OR($A151="",$B151=""),"",IFERROR(INDEX('Catálogo fonte'!$E$5:$E$104,MATCH($A151,'Catálogo fonte'!$A$5:$A$104,0)),""))</f>
        <v/>
      </c>
      <c r="J151" s="28">
        <f>IF(OR($A151="",$B151=""),"",IFERROR(INDEX('Catálogo fonte'!$D$5:$D$104,MATCH($A151,'Catálogo fonte'!$A$5:$A$104,0)),""))</f>
        <v/>
      </c>
      <c r="K151" s="54">
        <f>IF(OR($A151="",$B151=""),"",IF($F151&lt;&gt;"",$F151,IFERROR(INDEX('Catálogo fonte'!$F$5:$F$104,MATCH($A151,'Catálogo fonte'!$A$5:$A$104,0)),"")))</f>
        <v/>
      </c>
      <c r="L151" s="35">
        <f>IF(OR($A151="",$B151=""),"",IFERROR(INDEX('Catálogo fonte'!$G$5:$G$104,MATCH($A151,'Catálogo fonte'!$A$5:$A$104,0)),""))</f>
        <v/>
      </c>
      <c r="M151" s="28">
        <f>IF(OR($A151="",$B151=""),"",IFERROR(INDEX('Catálogo fonte'!$H$5:$H$104,MATCH($A151,'Catálogo fonte'!$A$5:$A$104,0)),""))</f>
        <v/>
      </c>
      <c r="N151" s="28">
        <f>IF(OR($A151="",$B151=""),"",IFERROR(INDEX('Catálogo fonte'!$I$5:$I$104,MATCH($A151,'Catálogo fonte'!$A$5:$A$104,0)),""))</f>
        <v/>
      </c>
      <c r="O151" s="55">
        <f>IF(OR($A151="",$B151=""),"",IFERROR(INDEX('Catálogo fonte'!$J$5:$J$104,MATCH($A151,'Catálogo fonte'!$A$5:$A$104,0)),""))</f>
        <v/>
      </c>
      <c r="P151" s="56">
        <f>IF(OR($A151="",$B151=""),"",IFERROR(INDEX('Catálogo fonte'!$K$5:$K$104,MATCH($A151,'Catálogo fonte'!$A$5:$A$104,0)),""))</f>
        <v/>
      </c>
      <c r="Q151" s="56">
        <f>IF(OR($A151="",$B151=""),"",IFERROR(INDEX('Catálogo fonte'!$L$5:$L$104,MATCH($A151,'Catálogo fonte'!$A$5:$A$104,0)),""))</f>
        <v/>
      </c>
      <c r="R151" s="56">
        <f>IF(OR($A151="",$B151=""),"",IFERROR(INDEX('Catálogo fonte'!$M$5:$M$104,MATCH($A151,'Catálogo fonte'!$A$5:$A$104,0)),""))</f>
        <v/>
      </c>
      <c r="S151" s="28">
        <f>IF(OR($A151="",$B151=""),"",IFERROR(INDEX('Catálogo fonte'!$N$5:$N$104,MATCH($A151,'Catálogo fonte'!$A$5:$A$104,0)),""))</f>
        <v/>
      </c>
      <c r="T151" s="28">
        <f>IF(OR($A151="",$B151=""),"",IFERROR(INDEX('Catálogo fonte'!$O$5:$O$104,MATCH($A151,'Catálogo fonte'!$A$5:$A$104,0)),""))</f>
        <v/>
      </c>
      <c r="U151" s="28">
        <f>IF(OR($A151="",$B151=""),"",IFERROR(INDEX('Catálogo fonte'!$P$5:$P$104,MATCH($A151,'Catálogo fonte'!$A$5:$A$104,0)),""))</f>
        <v/>
      </c>
      <c r="V151" s="28">
        <f>IF(OR($A151="",$B151=""),"",--($S151&lt;&gt;"")+--($T151&lt;&gt;"")+--($U151&lt;&gt;""))</f>
        <v/>
      </c>
      <c r="W151" s="27">
        <f>IF(OR($A151="",$B151="",$C151&lt;&gt;"Sim"),"",_xlfn.TEXTJOIN(" | ",TRUE,IF($AP151&lt;&gt;"Regra válida","Regra do canal inválida",""),IF(COUNTIF('Catálogo fonte'!$A$5:$A$104,$A151)&gt;1,"SKU duplicado",""),IF($AO151&lt;&gt;"Sim","Produto inativo",""),IF($AB151&lt;&gt;"Sim","Canal inativo",""),IF($G151="","Título ausente",""),IF(AND($G151&lt;&gt;"",$AL151&lt;&gt;"",LEN($G151)&gt;$AL151),"Título excede o limite",""),IF(AND($AC151="Sim",$H151=""),"Categoria ausente",""),IF(AND($AK151&gt;0,LEN($I151)&lt;$AK151),"Descrição abaixo do mínimo",""),IF(AND($AE151="Sim",$J151=""),"Marca ausente",""),IF(OR($K151="",NOT(ISNUMBER($K151)),$K151&lt;=0),"Preço inválido",""),IF(AND(ISNUMBER($K151),$AM151&lt;&gt;"",$K151&lt;$AM151),"Preço abaixo do mínimo",""),IF(AND(ISNUMBER($K151),$AN151&lt;&gt;"",$K151&gt;$AN151),"Preço acima do máximo",""),IF(AND($AD151="Sim",$L151=""),"GTIN ausente",""),IF(AND($L151&lt;&gt;"",NOT(IFERROR(AND(LEN($L151)=13,ISNUMBER(VALUE($L151))),FALSE))),"GTIN inválido",""),IF(AND($AF151="Sim",$M151=""),"Cor ausente",""),IF(AND($AG151="Sim",$N151=""),"Tamanho/modelo ausente",""),IF(AND($AH151="Sim",OR(NOT(ISNUMBER($O151)),$O151&lt;=0)),"Peso ausente ou inválido",""),IF(AND($AI151="Sim",OR(NOT(ISNUMBER($P151)),$P151&lt;=0,NOT(ISNUMBER($Q151)),$Q151&lt;=0,NOT(ISNUMBER($R151)),$R151&lt;=0)),"Dimensões ausentes ou inválidas",""),IF($V151&lt;$AJ151,"Mídias abaixo do mínimo","")))</f>
        <v/>
      </c>
      <c r="X151" s="28">
        <f>IF(OR($A151="",$B151=""),"",IF($C151&lt;&gt;"Sim","Não selecionado",IF($W151="","Pronto para publicar","Bloqueado")))</f>
        <v/>
      </c>
      <c r="Y151" s="21" t="n"/>
      <c r="Z151" s="27">
        <f>IF(OR($A151="",$B151=""),"",IF($C151&lt;&gt;"Sim","Fora do feed",IF($X151="Bloqueado","Bloqueado",IF($Y151="Publicar","Liberado para feed",IF($Y151="Manter rascunho","Mantido em rascunho","Aguardando decisão")))))</f>
        <v/>
      </c>
      <c r="AA151" s="27">
        <f>IF(OR($A151="",$B151=""),"",$A151&amp;"|"&amp;$B151)</f>
        <v/>
      </c>
      <c r="AB151" s="28">
        <f>IF($B151="","",IFERROR(INDEX('Regras por canal'!$B$5:$B$9,MATCH($B151,'Regras por canal'!$A$5:$A$9,0)),""))</f>
        <v/>
      </c>
      <c r="AC151" s="28">
        <f>IF($B151="","",IFERROR(INDEX('Regras por canal'!$C$5:$C$9,MATCH($B151,'Regras por canal'!$A$5:$A$9,0)),""))</f>
        <v/>
      </c>
      <c r="AD151" s="28">
        <f>IF($B151="","",IFERROR(INDEX('Regras por canal'!$D$5:$D$9,MATCH($B151,'Regras por canal'!$A$5:$A$9,0)),""))</f>
        <v/>
      </c>
      <c r="AE151" s="28">
        <f>IF($B151="","",IFERROR(INDEX('Regras por canal'!$E$5:$E$9,MATCH($B151,'Regras por canal'!$A$5:$A$9,0)),""))</f>
        <v/>
      </c>
      <c r="AF151" s="28">
        <f>IF($B151="","",IFERROR(INDEX('Regras por canal'!$F$5:$F$9,MATCH($B151,'Regras por canal'!$A$5:$A$9,0)),""))</f>
        <v/>
      </c>
      <c r="AG151" s="28">
        <f>IF($B151="","",IFERROR(INDEX('Regras por canal'!$G$5:$G$9,MATCH($B151,'Regras por canal'!$A$5:$A$9,0)),""))</f>
        <v/>
      </c>
      <c r="AH151" s="28">
        <f>IF($B151="","",IFERROR(INDEX('Regras por canal'!$H$5:$H$9,MATCH($B151,'Regras por canal'!$A$5:$A$9,0)),""))</f>
        <v/>
      </c>
      <c r="AI151" s="28">
        <f>IF($B151="","",IFERROR(INDEX('Regras por canal'!$I$5:$I$9,MATCH($B151,'Regras por canal'!$A$5:$A$9,0)),""))</f>
        <v/>
      </c>
      <c r="AJ151" s="28">
        <f>IF($B151="","",IFERROR(INDEX('Regras por canal'!$J$5:$J$9,MATCH($B151,'Regras por canal'!$A$5:$A$9,0)),""))</f>
        <v/>
      </c>
      <c r="AK151" s="28">
        <f>IF($B151="","",IFERROR(INDEX('Regras por canal'!$K$5:$K$9,MATCH($B151,'Regras por canal'!$A$5:$A$9,0)),""))</f>
        <v/>
      </c>
      <c r="AL151" s="28">
        <f>IF($B151="","",IFERROR(INDEX('Regras por canal'!$L$5:$L$9,MATCH($B151,'Regras por canal'!$A$5:$A$9,0)),""))</f>
        <v/>
      </c>
      <c r="AM151" s="28">
        <f>IF($B151="","",IFERROR(INDEX('Regras por canal'!$M$5:$M$9,MATCH($B151,'Regras por canal'!$A$5:$A$9,0)),""))</f>
        <v/>
      </c>
      <c r="AN151" s="28">
        <f>IF($B151="","",IFERROR(INDEX('Regras por canal'!$N$5:$N$9,MATCH($B151,'Regras por canal'!$A$5:$A$9,0)),""))</f>
        <v/>
      </c>
      <c r="AO151" s="28">
        <f>IF($A151="","",IFERROR(INDEX('Catálogo fonte'!$Q$5:$Q$104,MATCH($A151,'Catálogo fonte'!$A$5:$A$104,0)),""))</f>
        <v/>
      </c>
      <c r="AP151" s="28">
        <f>IF($B151="","",IFERROR(INDEX('Regras por canal'!$Q$5:$Q$9,MATCH($B151,'Regras por canal'!$A$5:$A$9,0)),""))</f>
        <v/>
      </c>
    </row>
    <row r="152" ht="24" customHeight="1">
      <c r="A152" s="28">
        <f>IF(OR(INDEX('Catálogo fonte'!$A$5:$A$104,INT((ROW()-5)/5)+1)="",INDEX('Regras por canal'!$A$5:$A$9,MOD(ROW()-5,5)+1)=""),"",INDEX('Catálogo fonte'!$A$5:$A$104,INT((ROW()-5)/5)+1))</f>
        <v/>
      </c>
      <c r="B152" s="27">
        <f>IF($A152="","",INDEX('Regras por canal'!$A$5:$A$9,MOD(ROW()-5,5)+1))</f>
        <v/>
      </c>
      <c r="C152" s="21" t="n"/>
      <c r="D152" s="32" t="n"/>
      <c r="E152" s="32" t="n"/>
      <c r="F152" s="53" t="n"/>
      <c r="G152" s="27">
        <f>IF(OR($A152="",$B152=""),"",IF($D152&lt;&gt;"",$D152,IFERROR(INDEX('Catálogo fonte'!$B$5:$B$104,MATCH($A152,'Catálogo fonte'!$A$5:$A$104,0)),"")))</f>
        <v/>
      </c>
      <c r="H152" s="27">
        <f>IF(OR($A152="",$B152=""),"",IF($E152&lt;&gt;"",$E152,IFERROR(INDEX('Catálogo fonte'!$C$5:$C$104,MATCH($A152,'Catálogo fonte'!$A$5:$A$104,0)),"")))</f>
        <v/>
      </c>
      <c r="I152" s="27">
        <f>IF(OR($A152="",$B152=""),"",IFERROR(INDEX('Catálogo fonte'!$E$5:$E$104,MATCH($A152,'Catálogo fonte'!$A$5:$A$104,0)),""))</f>
        <v/>
      </c>
      <c r="J152" s="28">
        <f>IF(OR($A152="",$B152=""),"",IFERROR(INDEX('Catálogo fonte'!$D$5:$D$104,MATCH($A152,'Catálogo fonte'!$A$5:$A$104,0)),""))</f>
        <v/>
      </c>
      <c r="K152" s="54">
        <f>IF(OR($A152="",$B152=""),"",IF($F152&lt;&gt;"",$F152,IFERROR(INDEX('Catálogo fonte'!$F$5:$F$104,MATCH($A152,'Catálogo fonte'!$A$5:$A$104,0)),"")))</f>
        <v/>
      </c>
      <c r="L152" s="35">
        <f>IF(OR($A152="",$B152=""),"",IFERROR(INDEX('Catálogo fonte'!$G$5:$G$104,MATCH($A152,'Catálogo fonte'!$A$5:$A$104,0)),""))</f>
        <v/>
      </c>
      <c r="M152" s="28">
        <f>IF(OR($A152="",$B152=""),"",IFERROR(INDEX('Catálogo fonte'!$H$5:$H$104,MATCH($A152,'Catálogo fonte'!$A$5:$A$104,0)),""))</f>
        <v/>
      </c>
      <c r="N152" s="28">
        <f>IF(OR($A152="",$B152=""),"",IFERROR(INDEX('Catálogo fonte'!$I$5:$I$104,MATCH($A152,'Catálogo fonte'!$A$5:$A$104,0)),""))</f>
        <v/>
      </c>
      <c r="O152" s="55">
        <f>IF(OR($A152="",$B152=""),"",IFERROR(INDEX('Catálogo fonte'!$J$5:$J$104,MATCH($A152,'Catálogo fonte'!$A$5:$A$104,0)),""))</f>
        <v/>
      </c>
      <c r="P152" s="56">
        <f>IF(OR($A152="",$B152=""),"",IFERROR(INDEX('Catálogo fonte'!$K$5:$K$104,MATCH($A152,'Catálogo fonte'!$A$5:$A$104,0)),""))</f>
        <v/>
      </c>
      <c r="Q152" s="56">
        <f>IF(OR($A152="",$B152=""),"",IFERROR(INDEX('Catálogo fonte'!$L$5:$L$104,MATCH($A152,'Catálogo fonte'!$A$5:$A$104,0)),""))</f>
        <v/>
      </c>
      <c r="R152" s="56">
        <f>IF(OR($A152="",$B152=""),"",IFERROR(INDEX('Catálogo fonte'!$M$5:$M$104,MATCH($A152,'Catálogo fonte'!$A$5:$A$104,0)),""))</f>
        <v/>
      </c>
      <c r="S152" s="28">
        <f>IF(OR($A152="",$B152=""),"",IFERROR(INDEX('Catálogo fonte'!$N$5:$N$104,MATCH($A152,'Catálogo fonte'!$A$5:$A$104,0)),""))</f>
        <v/>
      </c>
      <c r="T152" s="28">
        <f>IF(OR($A152="",$B152=""),"",IFERROR(INDEX('Catálogo fonte'!$O$5:$O$104,MATCH($A152,'Catálogo fonte'!$A$5:$A$104,0)),""))</f>
        <v/>
      </c>
      <c r="U152" s="28">
        <f>IF(OR($A152="",$B152=""),"",IFERROR(INDEX('Catálogo fonte'!$P$5:$P$104,MATCH($A152,'Catálogo fonte'!$A$5:$A$104,0)),""))</f>
        <v/>
      </c>
      <c r="V152" s="28">
        <f>IF(OR($A152="",$B152=""),"",--($S152&lt;&gt;"")+--($T152&lt;&gt;"")+--($U152&lt;&gt;""))</f>
        <v/>
      </c>
      <c r="W152" s="27">
        <f>IF(OR($A152="",$B152="",$C152&lt;&gt;"Sim"),"",_xlfn.TEXTJOIN(" | ",TRUE,IF($AP152&lt;&gt;"Regra válida","Regra do canal inválida",""),IF(COUNTIF('Catálogo fonte'!$A$5:$A$104,$A152)&gt;1,"SKU duplicado",""),IF($AO152&lt;&gt;"Sim","Produto inativo",""),IF($AB152&lt;&gt;"Sim","Canal inativo",""),IF($G152="","Título ausente",""),IF(AND($G152&lt;&gt;"",$AL152&lt;&gt;"",LEN($G152)&gt;$AL152),"Título excede o limite",""),IF(AND($AC152="Sim",$H152=""),"Categoria ausente",""),IF(AND($AK152&gt;0,LEN($I152)&lt;$AK152),"Descrição abaixo do mínimo",""),IF(AND($AE152="Sim",$J152=""),"Marca ausente",""),IF(OR($K152="",NOT(ISNUMBER($K152)),$K152&lt;=0),"Preço inválido",""),IF(AND(ISNUMBER($K152),$AM152&lt;&gt;"",$K152&lt;$AM152),"Preço abaixo do mínimo",""),IF(AND(ISNUMBER($K152),$AN152&lt;&gt;"",$K152&gt;$AN152),"Preço acima do máximo",""),IF(AND($AD152="Sim",$L152=""),"GTIN ausente",""),IF(AND($L152&lt;&gt;"",NOT(IFERROR(AND(LEN($L152)=13,ISNUMBER(VALUE($L152))),FALSE))),"GTIN inválido",""),IF(AND($AF152="Sim",$M152=""),"Cor ausente",""),IF(AND($AG152="Sim",$N152=""),"Tamanho/modelo ausente",""),IF(AND($AH152="Sim",OR(NOT(ISNUMBER($O152)),$O152&lt;=0)),"Peso ausente ou inválido",""),IF(AND($AI152="Sim",OR(NOT(ISNUMBER($P152)),$P152&lt;=0,NOT(ISNUMBER($Q152)),$Q152&lt;=0,NOT(ISNUMBER($R152)),$R152&lt;=0)),"Dimensões ausentes ou inválidas",""),IF($V152&lt;$AJ152,"Mídias abaixo do mínimo","")))</f>
        <v/>
      </c>
      <c r="X152" s="28">
        <f>IF(OR($A152="",$B152=""),"",IF($C152&lt;&gt;"Sim","Não selecionado",IF($W152="","Pronto para publicar","Bloqueado")))</f>
        <v/>
      </c>
      <c r="Y152" s="21" t="n"/>
      <c r="Z152" s="27">
        <f>IF(OR($A152="",$B152=""),"",IF($C152&lt;&gt;"Sim","Fora do feed",IF($X152="Bloqueado","Bloqueado",IF($Y152="Publicar","Liberado para feed",IF($Y152="Manter rascunho","Mantido em rascunho","Aguardando decisão")))))</f>
        <v/>
      </c>
      <c r="AA152" s="27">
        <f>IF(OR($A152="",$B152=""),"",$A152&amp;"|"&amp;$B152)</f>
        <v/>
      </c>
      <c r="AB152" s="28">
        <f>IF($B152="","",IFERROR(INDEX('Regras por canal'!$B$5:$B$9,MATCH($B152,'Regras por canal'!$A$5:$A$9,0)),""))</f>
        <v/>
      </c>
      <c r="AC152" s="28">
        <f>IF($B152="","",IFERROR(INDEX('Regras por canal'!$C$5:$C$9,MATCH($B152,'Regras por canal'!$A$5:$A$9,0)),""))</f>
        <v/>
      </c>
      <c r="AD152" s="28">
        <f>IF($B152="","",IFERROR(INDEX('Regras por canal'!$D$5:$D$9,MATCH($B152,'Regras por canal'!$A$5:$A$9,0)),""))</f>
        <v/>
      </c>
      <c r="AE152" s="28">
        <f>IF($B152="","",IFERROR(INDEX('Regras por canal'!$E$5:$E$9,MATCH($B152,'Regras por canal'!$A$5:$A$9,0)),""))</f>
        <v/>
      </c>
      <c r="AF152" s="28">
        <f>IF($B152="","",IFERROR(INDEX('Regras por canal'!$F$5:$F$9,MATCH($B152,'Regras por canal'!$A$5:$A$9,0)),""))</f>
        <v/>
      </c>
      <c r="AG152" s="28">
        <f>IF($B152="","",IFERROR(INDEX('Regras por canal'!$G$5:$G$9,MATCH($B152,'Regras por canal'!$A$5:$A$9,0)),""))</f>
        <v/>
      </c>
      <c r="AH152" s="28">
        <f>IF($B152="","",IFERROR(INDEX('Regras por canal'!$H$5:$H$9,MATCH($B152,'Regras por canal'!$A$5:$A$9,0)),""))</f>
        <v/>
      </c>
      <c r="AI152" s="28">
        <f>IF($B152="","",IFERROR(INDEX('Regras por canal'!$I$5:$I$9,MATCH($B152,'Regras por canal'!$A$5:$A$9,0)),""))</f>
        <v/>
      </c>
      <c r="AJ152" s="28">
        <f>IF($B152="","",IFERROR(INDEX('Regras por canal'!$J$5:$J$9,MATCH($B152,'Regras por canal'!$A$5:$A$9,0)),""))</f>
        <v/>
      </c>
      <c r="AK152" s="28">
        <f>IF($B152="","",IFERROR(INDEX('Regras por canal'!$K$5:$K$9,MATCH($B152,'Regras por canal'!$A$5:$A$9,0)),""))</f>
        <v/>
      </c>
      <c r="AL152" s="28">
        <f>IF($B152="","",IFERROR(INDEX('Regras por canal'!$L$5:$L$9,MATCH($B152,'Regras por canal'!$A$5:$A$9,0)),""))</f>
        <v/>
      </c>
      <c r="AM152" s="28">
        <f>IF($B152="","",IFERROR(INDEX('Regras por canal'!$M$5:$M$9,MATCH($B152,'Regras por canal'!$A$5:$A$9,0)),""))</f>
        <v/>
      </c>
      <c r="AN152" s="28">
        <f>IF($B152="","",IFERROR(INDEX('Regras por canal'!$N$5:$N$9,MATCH($B152,'Regras por canal'!$A$5:$A$9,0)),""))</f>
        <v/>
      </c>
      <c r="AO152" s="28">
        <f>IF($A152="","",IFERROR(INDEX('Catálogo fonte'!$Q$5:$Q$104,MATCH($A152,'Catálogo fonte'!$A$5:$A$104,0)),""))</f>
        <v/>
      </c>
      <c r="AP152" s="28">
        <f>IF($B152="","",IFERROR(INDEX('Regras por canal'!$Q$5:$Q$9,MATCH($B152,'Regras por canal'!$A$5:$A$9,0)),""))</f>
        <v/>
      </c>
    </row>
    <row r="153" ht="24" customHeight="1">
      <c r="A153" s="28">
        <f>IF(OR(INDEX('Catálogo fonte'!$A$5:$A$104,INT((ROW()-5)/5)+1)="",INDEX('Regras por canal'!$A$5:$A$9,MOD(ROW()-5,5)+1)=""),"",INDEX('Catálogo fonte'!$A$5:$A$104,INT((ROW()-5)/5)+1))</f>
        <v/>
      </c>
      <c r="B153" s="27">
        <f>IF($A153="","",INDEX('Regras por canal'!$A$5:$A$9,MOD(ROW()-5,5)+1))</f>
        <v/>
      </c>
      <c r="C153" s="21" t="n"/>
      <c r="D153" s="32" t="n"/>
      <c r="E153" s="32" t="n"/>
      <c r="F153" s="53" t="n"/>
      <c r="G153" s="27">
        <f>IF(OR($A153="",$B153=""),"",IF($D153&lt;&gt;"",$D153,IFERROR(INDEX('Catálogo fonte'!$B$5:$B$104,MATCH($A153,'Catálogo fonte'!$A$5:$A$104,0)),"")))</f>
        <v/>
      </c>
      <c r="H153" s="27">
        <f>IF(OR($A153="",$B153=""),"",IF($E153&lt;&gt;"",$E153,IFERROR(INDEX('Catálogo fonte'!$C$5:$C$104,MATCH($A153,'Catálogo fonte'!$A$5:$A$104,0)),"")))</f>
        <v/>
      </c>
      <c r="I153" s="27">
        <f>IF(OR($A153="",$B153=""),"",IFERROR(INDEX('Catálogo fonte'!$E$5:$E$104,MATCH($A153,'Catálogo fonte'!$A$5:$A$104,0)),""))</f>
        <v/>
      </c>
      <c r="J153" s="28">
        <f>IF(OR($A153="",$B153=""),"",IFERROR(INDEX('Catálogo fonte'!$D$5:$D$104,MATCH($A153,'Catálogo fonte'!$A$5:$A$104,0)),""))</f>
        <v/>
      </c>
      <c r="K153" s="54">
        <f>IF(OR($A153="",$B153=""),"",IF($F153&lt;&gt;"",$F153,IFERROR(INDEX('Catálogo fonte'!$F$5:$F$104,MATCH($A153,'Catálogo fonte'!$A$5:$A$104,0)),"")))</f>
        <v/>
      </c>
      <c r="L153" s="35">
        <f>IF(OR($A153="",$B153=""),"",IFERROR(INDEX('Catálogo fonte'!$G$5:$G$104,MATCH($A153,'Catálogo fonte'!$A$5:$A$104,0)),""))</f>
        <v/>
      </c>
      <c r="M153" s="28">
        <f>IF(OR($A153="",$B153=""),"",IFERROR(INDEX('Catálogo fonte'!$H$5:$H$104,MATCH($A153,'Catálogo fonte'!$A$5:$A$104,0)),""))</f>
        <v/>
      </c>
      <c r="N153" s="28">
        <f>IF(OR($A153="",$B153=""),"",IFERROR(INDEX('Catálogo fonte'!$I$5:$I$104,MATCH($A153,'Catálogo fonte'!$A$5:$A$104,0)),""))</f>
        <v/>
      </c>
      <c r="O153" s="55">
        <f>IF(OR($A153="",$B153=""),"",IFERROR(INDEX('Catálogo fonte'!$J$5:$J$104,MATCH($A153,'Catálogo fonte'!$A$5:$A$104,0)),""))</f>
        <v/>
      </c>
      <c r="P153" s="56">
        <f>IF(OR($A153="",$B153=""),"",IFERROR(INDEX('Catálogo fonte'!$K$5:$K$104,MATCH($A153,'Catálogo fonte'!$A$5:$A$104,0)),""))</f>
        <v/>
      </c>
      <c r="Q153" s="56">
        <f>IF(OR($A153="",$B153=""),"",IFERROR(INDEX('Catálogo fonte'!$L$5:$L$104,MATCH($A153,'Catálogo fonte'!$A$5:$A$104,0)),""))</f>
        <v/>
      </c>
      <c r="R153" s="56">
        <f>IF(OR($A153="",$B153=""),"",IFERROR(INDEX('Catálogo fonte'!$M$5:$M$104,MATCH($A153,'Catálogo fonte'!$A$5:$A$104,0)),""))</f>
        <v/>
      </c>
      <c r="S153" s="28">
        <f>IF(OR($A153="",$B153=""),"",IFERROR(INDEX('Catálogo fonte'!$N$5:$N$104,MATCH($A153,'Catálogo fonte'!$A$5:$A$104,0)),""))</f>
        <v/>
      </c>
      <c r="T153" s="28">
        <f>IF(OR($A153="",$B153=""),"",IFERROR(INDEX('Catálogo fonte'!$O$5:$O$104,MATCH($A153,'Catálogo fonte'!$A$5:$A$104,0)),""))</f>
        <v/>
      </c>
      <c r="U153" s="28">
        <f>IF(OR($A153="",$B153=""),"",IFERROR(INDEX('Catálogo fonte'!$P$5:$P$104,MATCH($A153,'Catálogo fonte'!$A$5:$A$104,0)),""))</f>
        <v/>
      </c>
      <c r="V153" s="28">
        <f>IF(OR($A153="",$B153=""),"",--($S153&lt;&gt;"")+--($T153&lt;&gt;"")+--($U153&lt;&gt;""))</f>
        <v/>
      </c>
      <c r="W153" s="27">
        <f>IF(OR($A153="",$B153="",$C153&lt;&gt;"Sim"),"",_xlfn.TEXTJOIN(" | ",TRUE,IF($AP153&lt;&gt;"Regra válida","Regra do canal inválida",""),IF(COUNTIF('Catálogo fonte'!$A$5:$A$104,$A153)&gt;1,"SKU duplicado",""),IF($AO153&lt;&gt;"Sim","Produto inativo",""),IF($AB153&lt;&gt;"Sim","Canal inativo",""),IF($G153="","Título ausente",""),IF(AND($G153&lt;&gt;"",$AL153&lt;&gt;"",LEN($G153)&gt;$AL153),"Título excede o limite",""),IF(AND($AC153="Sim",$H153=""),"Categoria ausente",""),IF(AND($AK153&gt;0,LEN($I153)&lt;$AK153),"Descrição abaixo do mínimo",""),IF(AND($AE153="Sim",$J153=""),"Marca ausente",""),IF(OR($K153="",NOT(ISNUMBER($K153)),$K153&lt;=0),"Preço inválido",""),IF(AND(ISNUMBER($K153),$AM153&lt;&gt;"",$K153&lt;$AM153),"Preço abaixo do mínimo",""),IF(AND(ISNUMBER($K153),$AN153&lt;&gt;"",$K153&gt;$AN153),"Preço acima do máximo",""),IF(AND($AD153="Sim",$L153=""),"GTIN ausente",""),IF(AND($L153&lt;&gt;"",NOT(IFERROR(AND(LEN($L153)=13,ISNUMBER(VALUE($L153))),FALSE))),"GTIN inválido",""),IF(AND($AF153="Sim",$M153=""),"Cor ausente",""),IF(AND($AG153="Sim",$N153=""),"Tamanho/modelo ausente",""),IF(AND($AH153="Sim",OR(NOT(ISNUMBER($O153)),$O153&lt;=0)),"Peso ausente ou inválido",""),IF(AND($AI153="Sim",OR(NOT(ISNUMBER($P153)),$P153&lt;=0,NOT(ISNUMBER($Q153)),$Q153&lt;=0,NOT(ISNUMBER($R153)),$R153&lt;=0)),"Dimensões ausentes ou inválidas",""),IF($V153&lt;$AJ153,"Mídias abaixo do mínimo","")))</f>
        <v/>
      </c>
      <c r="X153" s="28">
        <f>IF(OR($A153="",$B153=""),"",IF($C153&lt;&gt;"Sim","Não selecionado",IF($W153="","Pronto para publicar","Bloqueado")))</f>
        <v/>
      </c>
      <c r="Y153" s="21" t="n"/>
      <c r="Z153" s="27">
        <f>IF(OR($A153="",$B153=""),"",IF($C153&lt;&gt;"Sim","Fora do feed",IF($X153="Bloqueado","Bloqueado",IF($Y153="Publicar","Liberado para feed",IF($Y153="Manter rascunho","Mantido em rascunho","Aguardando decisão")))))</f>
        <v/>
      </c>
      <c r="AA153" s="27">
        <f>IF(OR($A153="",$B153=""),"",$A153&amp;"|"&amp;$B153)</f>
        <v/>
      </c>
      <c r="AB153" s="28">
        <f>IF($B153="","",IFERROR(INDEX('Regras por canal'!$B$5:$B$9,MATCH($B153,'Regras por canal'!$A$5:$A$9,0)),""))</f>
        <v/>
      </c>
      <c r="AC153" s="28">
        <f>IF($B153="","",IFERROR(INDEX('Regras por canal'!$C$5:$C$9,MATCH($B153,'Regras por canal'!$A$5:$A$9,0)),""))</f>
        <v/>
      </c>
      <c r="AD153" s="28">
        <f>IF($B153="","",IFERROR(INDEX('Regras por canal'!$D$5:$D$9,MATCH($B153,'Regras por canal'!$A$5:$A$9,0)),""))</f>
        <v/>
      </c>
      <c r="AE153" s="28">
        <f>IF($B153="","",IFERROR(INDEX('Regras por canal'!$E$5:$E$9,MATCH($B153,'Regras por canal'!$A$5:$A$9,0)),""))</f>
        <v/>
      </c>
      <c r="AF153" s="28">
        <f>IF($B153="","",IFERROR(INDEX('Regras por canal'!$F$5:$F$9,MATCH($B153,'Regras por canal'!$A$5:$A$9,0)),""))</f>
        <v/>
      </c>
      <c r="AG153" s="28">
        <f>IF($B153="","",IFERROR(INDEX('Regras por canal'!$G$5:$G$9,MATCH($B153,'Regras por canal'!$A$5:$A$9,0)),""))</f>
        <v/>
      </c>
      <c r="AH153" s="28">
        <f>IF($B153="","",IFERROR(INDEX('Regras por canal'!$H$5:$H$9,MATCH($B153,'Regras por canal'!$A$5:$A$9,0)),""))</f>
        <v/>
      </c>
      <c r="AI153" s="28">
        <f>IF($B153="","",IFERROR(INDEX('Regras por canal'!$I$5:$I$9,MATCH($B153,'Regras por canal'!$A$5:$A$9,0)),""))</f>
        <v/>
      </c>
      <c r="AJ153" s="28">
        <f>IF($B153="","",IFERROR(INDEX('Regras por canal'!$J$5:$J$9,MATCH($B153,'Regras por canal'!$A$5:$A$9,0)),""))</f>
        <v/>
      </c>
      <c r="AK153" s="28">
        <f>IF($B153="","",IFERROR(INDEX('Regras por canal'!$K$5:$K$9,MATCH($B153,'Regras por canal'!$A$5:$A$9,0)),""))</f>
        <v/>
      </c>
      <c r="AL153" s="28">
        <f>IF($B153="","",IFERROR(INDEX('Regras por canal'!$L$5:$L$9,MATCH($B153,'Regras por canal'!$A$5:$A$9,0)),""))</f>
        <v/>
      </c>
      <c r="AM153" s="28">
        <f>IF($B153="","",IFERROR(INDEX('Regras por canal'!$M$5:$M$9,MATCH($B153,'Regras por canal'!$A$5:$A$9,0)),""))</f>
        <v/>
      </c>
      <c r="AN153" s="28">
        <f>IF($B153="","",IFERROR(INDEX('Regras por canal'!$N$5:$N$9,MATCH($B153,'Regras por canal'!$A$5:$A$9,0)),""))</f>
        <v/>
      </c>
      <c r="AO153" s="28">
        <f>IF($A153="","",IFERROR(INDEX('Catálogo fonte'!$Q$5:$Q$104,MATCH($A153,'Catálogo fonte'!$A$5:$A$104,0)),""))</f>
        <v/>
      </c>
      <c r="AP153" s="28">
        <f>IF($B153="","",IFERROR(INDEX('Regras por canal'!$Q$5:$Q$9,MATCH($B153,'Regras por canal'!$A$5:$A$9,0)),""))</f>
        <v/>
      </c>
    </row>
    <row r="154" ht="24" customHeight="1">
      <c r="A154" s="28">
        <f>IF(OR(INDEX('Catálogo fonte'!$A$5:$A$104,INT((ROW()-5)/5)+1)="",INDEX('Regras por canal'!$A$5:$A$9,MOD(ROW()-5,5)+1)=""),"",INDEX('Catálogo fonte'!$A$5:$A$104,INT((ROW()-5)/5)+1))</f>
        <v/>
      </c>
      <c r="B154" s="27">
        <f>IF($A154="","",INDEX('Regras por canal'!$A$5:$A$9,MOD(ROW()-5,5)+1))</f>
        <v/>
      </c>
      <c r="C154" s="21" t="n"/>
      <c r="D154" s="32" t="n"/>
      <c r="E154" s="32" t="n"/>
      <c r="F154" s="53" t="n"/>
      <c r="G154" s="27">
        <f>IF(OR($A154="",$B154=""),"",IF($D154&lt;&gt;"",$D154,IFERROR(INDEX('Catálogo fonte'!$B$5:$B$104,MATCH($A154,'Catálogo fonte'!$A$5:$A$104,0)),"")))</f>
        <v/>
      </c>
      <c r="H154" s="27">
        <f>IF(OR($A154="",$B154=""),"",IF($E154&lt;&gt;"",$E154,IFERROR(INDEX('Catálogo fonte'!$C$5:$C$104,MATCH($A154,'Catálogo fonte'!$A$5:$A$104,0)),"")))</f>
        <v/>
      </c>
      <c r="I154" s="27">
        <f>IF(OR($A154="",$B154=""),"",IFERROR(INDEX('Catálogo fonte'!$E$5:$E$104,MATCH($A154,'Catálogo fonte'!$A$5:$A$104,0)),""))</f>
        <v/>
      </c>
      <c r="J154" s="28">
        <f>IF(OR($A154="",$B154=""),"",IFERROR(INDEX('Catálogo fonte'!$D$5:$D$104,MATCH($A154,'Catálogo fonte'!$A$5:$A$104,0)),""))</f>
        <v/>
      </c>
      <c r="K154" s="54">
        <f>IF(OR($A154="",$B154=""),"",IF($F154&lt;&gt;"",$F154,IFERROR(INDEX('Catálogo fonte'!$F$5:$F$104,MATCH($A154,'Catálogo fonte'!$A$5:$A$104,0)),"")))</f>
        <v/>
      </c>
      <c r="L154" s="35">
        <f>IF(OR($A154="",$B154=""),"",IFERROR(INDEX('Catálogo fonte'!$G$5:$G$104,MATCH($A154,'Catálogo fonte'!$A$5:$A$104,0)),""))</f>
        <v/>
      </c>
      <c r="M154" s="28">
        <f>IF(OR($A154="",$B154=""),"",IFERROR(INDEX('Catálogo fonte'!$H$5:$H$104,MATCH($A154,'Catálogo fonte'!$A$5:$A$104,0)),""))</f>
        <v/>
      </c>
      <c r="N154" s="28">
        <f>IF(OR($A154="",$B154=""),"",IFERROR(INDEX('Catálogo fonte'!$I$5:$I$104,MATCH($A154,'Catálogo fonte'!$A$5:$A$104,0)),""))</f>
        <v/>
      </c>
      <c r="O154" s="55">
        <f>IF(OR($A154="",$B154=""),"",IFERROR(INDEX('Catálogo fonte'!$J$5:$J$104,MATCH($A154,'Catálogo fonte'!$A$5:$A$104,0)),""))</f>
        <v/>
      </c>
      <c r="P154" s="56">
        <f>IF(OR($A154="",$B154=""),"",IFERROR(INDEX('Catálogo fonte'!$K$5:$K$104,MATCH($A154,'Catálogo fonte'!$A$5:$A$104,0)),""))</f>
        <v/>
      </c>
      <c r="Q154" s="56">
        <f>IF(OR($A154="",$B154=""),"",IFERROR(INDEX('Catálogo fonte'!$L$5:$L$104,MATCH($A154,'Catálogo fonte'!$A$5:$A$104,0)),""))</f>
        <v/>
      </c>
      <c r="R154" s="56">
        <f>IF(OR($A154="",$B154=""),"",IFERROR(INDEX('Catálogo fonte'!$M$5:$M$104,MATCH($A154,'Catálogo fonte'!$A$5:$A$104,0)),""))</f>
        <v/>
      </c>
      <c r="S154" s="28">
        <f>IF(OR($A154="",$B154=""),"",IFERROR(INDEX('Catálogo fonte'!$N$5:$N$104,MATCH($A154,'Catálogo fonte'!$A$5:$A$104,0)),""))</f>
        <v/>
      </c>
      <c r="T154" s="28">
        <f>IF(OR($A154="",$B154=""),"",IFERROR(INDEX('Catálogo fonte'!$O$5:$O$104,MATCH($A154,'Catálogo fonte'!$A$5:$A$104,0)),""))</f>
        <v/>
      </c>
      <c r="U154" s="28">
        <f>IF(OR($A154="",$B154=""),"",IFERROR(INDEX('Catálogo fonte'!$P$5:$P$104,MATCH($A154,'Catálogo fonte'!$A$5:$A$104,0)),""))</f>
        <v/>
      </c>
      <c r="V154" s="28">
        <f>IF(OR($A154="",$B154=""),"",--($S154&lt;&gt;"")+--($T154&lt;&gt;"")+--($U154&lt;&gt;""))</f>
        <v/>
      </c>
      <c r="W154" s="27">
        <f>IF(OR($A154="",$B154="",$C154&lt;&gt;"Sim"),"",_xlfn.TEXTJOIN(" | ",TRUE,IF($AP154&lt;&gt;"Regra válida","Regra do canal inválida",""),IF(COUNTIF('Catálogo fonte'!$A$5:$A$104,$A154)&gt;1,"SKU duplicado",""),IF($AO154&lt;&gt;"Sim","Produto inativo",""),IF($AB154&lt;&gt;"Sim","Canal inativo",""),IF($G154="","Título ausente",""),IF(AND($G154&lt;&gt;"",$AL154&lt;&gt;"",LEN($G154)&gt;$AL154),"Título excede o limite",""),IF(AND($AC154="Sim",$H154=""),"Categoria ausente",""),IF(AND($AK154&gt;0,LEN($I154)&lt;$AK154),"Descrição abaixo do mínimo",""),IF(AND($AE154="Sim",$J154=""),"Marca ausente",""),IF(OR($K154="",NOT(ISNUMBER($K154)),$K154&lt;=0),"Preço inválido",""),IF(AND(ISNUMBER($K154),$AM154&lt;&gt;"",$K154&lt;$AM154),"Preço abaixo do mínimo",""),IF(AND(ISNUMBER($K154),$AN154&lt;&gt;"",$K154&gt;$AN154),"Preço acima do máximo",""),IF(AND($AD154="Sim",$L154=""),"GTIN ausente",""),IF(AND($L154&lt;&gt;"",NOT(IFERROR(AND(LEN($L154)=13,ISNUMBER(VALUE($L154))),FALSE))),"GTIN inválido",""),IF(AND($AF154="Sim",$M154=""),"Cor ausente",""),IF(AND($AG154="Sim",$N154=""),"Tamanho/modelo ausente",""),IF(AND($AH154="Sim",OR(NOT(ISNUMBER($O154)),$O154&lt;=0)),"Peso ausente ou inválido",""),IF(AND($AI154="Sim",OR(NOT(ISNUMBER($P154)),$P154&lt;=0,NOT(ISNUMBER($Q154)),$Q154&lt;=0,NOT(ISNUMBER($R154)),$R154&lt;=0)),"Dimensões ausentes ou inválidas",""),IF($V154&lt;$AJ154,"Mídias abaixo do mínimo","")))</f>
        <v/>
      </c>
      <c r="X154" s="28">
        <f>IF(OR($A154="",$B154=""),"",IF($C154&lt;&gt;"Sim","Não selecionado",IF($W154="","Pronto para publicar","Bloqueado")))</f>
        <v/>
      </c>
      <c r="Y154" s="21" t="n"/>
      <c r="Z154" s="27">
        <f>IF(OR($A154="",$B154=""),"",IF($C154&lt;&gt;"Sim","Fora do feed",IF($X154="Bloqueado","Bloqueado",IF($Y154="Publicar","Liberado para feed",IF($Y154="Manter rascunho","Mantido em rascunho","Aguardando decisão")))))</f>
        <v/>
      </c>
      <c r="AA154" s="27">
        <f>IF(OR($A154="",$B154=""),"",$A154&amp;"|"&amp;$B154)</f>
        <v/>
      </c>
      <c r="AB154" s="28">
        <f>IF($B154="","",IFERROR(INDEX('Regras por canal'!$B$5:$B$9,MATCH($B154,'Regras por canal'!$A$5:$A$9,0)),""))</f>
        <v/>
      </c>
      <c r="AC154" s="28">
        <f>IF($B154="","",IFERROR(INDEX('Regras por canal'!$C$5:$C$9,MATCH($B154,'Regras por canal'!$A$5:$A$9,0)),""))</f>
        <v/>
      </c>
      <c r="AD154" s="28">
        <f>IF($B154="","",IFERROR(INDEX('Regras por canal'!$D$5:$D$9,MATCH($B154,'Regras por canal'!$A$5:$A$9,0)),""))</f>
        <v/>
      </c>
      <c r="AE154" s="28">
        <f>IF($B154="","",IFERROR(INDEX('Regras por canal'!$E$5:$E$9,MATCH($B154,'Regras por canal'!$A$5:$A$9,0)),""))</f>
        <v/>
      </c>
      <c r="AF154" s="28">
        <f>IF($B154="","",IFERROR(INDEX('Regras por canal'!$F$5:$F$9,MATCH($B154,'Regras por canal'!$A$5:$A$9,0)),""))</f>
        <v/>
      </c>
      <c r="AG154" s="28">
        <f>IF($B154="","",IFERROR(INDEX('Regras por canal'!$G$5:$G$9,MATCH($B154,'Regras por canal'!$A$5:$A$9,0)),""))</f>
        <v/>
      </c>
      <c r="AH154" s="28">
        <f>IF($B154="","",IFERROR(INDEX('Regras por canal'!$H$5:$H$9,MATCH($B154,'Regras por canal'!$A$5:$A$9,0)),""))</f>
        <v/>
      </c>
      <c r="AI154" s="28">
        <f>IF($B154="","",IFERROR(INDEX('Regras por canal'!$I$5:$I$9,MATCH($B154,'Regras por canal'!$A$5:$A$9,0)),""))</f>
        <v/>
      </c>
      <c r="AJ154" s="28">
        <f>IF($B154="","",IFERROR(INDEX('Regras por canal'!$J$5:$J$9,MATCH($B154,'Regras por canal'!$A$5:$A$9,0)),""))</f>
        <v/>
      </c>
      <c r="AK154" s="28">
        <f>IF($B154="","",IFERROR(INDEX('Regras por canal'!$K$5:$K$9,MATCH($B154,'Regras por canal'!$A$5:$A$9,0)),""))</f>
        <v/>
      </c>
      <c r="AL154" s="28">
        <f>IF($B154="","",IFERROR(INDEX('Regras por canal'!$L$5:$L$9,MATCH($B154,'Regras por canal'!$A$5:$A$9,0)),""))</f>
        <v/>
      </c>
      <c r="AM154" s="28">
        <f>IF($B154="","",IFERROR(INDEX('Regras por canal'!$M$5:$M$9,MATCH($B154,'Regras por canal'!$A$5:$A$9,0)),""))</f>
        <v/>
      </c>
      <c r="AN154" s="28">
        <f>IF($B154="","",IFERROR(INDEX('Regras por canal'!$N$5:$N$9,MATCH($B154,'Regras por canal'!$A$5:$A$9,0)),""))</f>
        <v/>
      </c>
      <c r="AO154" s="28">
        <f>IF($A154="","",IFERROR(INDEX('Catálogo fonte'!$Q$5:$Q$104,MATCH($A154,'Catálogo fonte'!$A$5:$A$104,0)),""))</f>
        <v/>
      </c>
      <c r="AP154" s="28">
        <f>IF($B154="","",IFERROR(INDEX('Regras por canal'!$Q$5:$Q$9,MATCH($B154,'Regras por canal'!$A$5:$A$9,0)),""))</f>
        <v/>
      </c>
    </row>
    <row r="155" ht="24" customHeight="1">
      <c r="A155" s="28">
        <f>IF(OR(INDEX('Catálogo fonte'!$A$5:$A$104,INT((ROW()-5)/5)+1)="",INDEX('Regras por canal'!$A$5:$A$9,MOD(ROW()-5,5)+1)=""),"",INDEX('Catálogo fonte'!$A$5:$A$104,INT((ROW()-5)/5)+1))</f>
        <v/>
      </c>
      <c r="B155" s="27">
        <f>IF($A155="","",INDEX('Regras por canal'!$A$5:$A$9,MOD(ROW()-5,5)+1))</f>
        <v/>
      </c>
      <c r="C155" s="21" t="n"/>
      <c r="D155" s="32" t="n"/>
      <c r="E155" s="32" t="n"/>
      <c r="F155" s="53" t="n"/>
      <c r="G155" s="27">
        <f>IF(OR($A155="",$B155=""),"",IF($D155&lt;&gt;"",$D155,IFERROR(INDEX('Catálogo fonte'!$B$5:$B$104,MATCH($A155,'Catálogo fonte'!$A$5:$A$104,0)),"")))</f>
        <v/>
      </c>
      <c r="H155" s="27">
        <f>IF(OR($A155="",$B155=""),"",IF($E155&lt;&gt;"",$E155,IFERROR(INDEX('Catálogo fonte'!$C$5:$C$104,MATCH($A155,'Catálogo fonte'!$A$5:$A$104,0)),"")))</f>
        <v/>
      </c>
      <c r="I155" s="27">
        <f>IF(OR($A155="",$B155=""),"",IFERROR(INDEX('Catálogo fonte'!$E$5:$E$104,MATCH($A155,'Catálogo fonte'!$A$5:$A$104,0)),""))</f>
        <v/>
      </c>
      <c r="J155" s="28">
        <f>IF(OR($A155="",$B155=""),"",IFERROR(INDEX('Catálogo fonte'!$D$5:$D$104,MATCH($A155,'Catálogo fonte'!$A$5:$A$104,0)),""))</f>
        <v/>
      </c>
      <c r="K155" s="54">
        <f>IF(OR($A155="",$B155=""),"",IF($F155&lt;&gt;"",$F155,IFERROR(INDEX('Catálogo fonte'!$F$5:$F$104,MATCH($A155,'Catálogo fonte'!$A$5:$A$104,0)),"")))</f>
        <v/>
      </c>
      <c r="L155" s="35">
        <f>IF(OR($A155="",$B155=""),"",IFERROR(INDEX('Catálogo fonte'!$G$5:$G$104,MATCH($A155,'Catálogo fonte'!$A$5:$A$104,0)),""))</f>
        <v/>
      </c>
      <c r="M155" s="28">
        <f>IF(OR($A155="",$B155=""),"",IFERROR(INDEX('Catálogo fonte'!$H$5:$H$104,MATCH($A155,'Catálogo fonte'!$A$5:$A$104,0)),""))</f>
        <v/>
      </c>
      <c r="N155" s="28">
        <f>IF(OR($A155="",$B155=""),"",IFERROR(INDEX('Catálogo fonte'!$I$5:$I$104,MATCH($A155,'Catálogo fonte'!$A$5:$A$104,0)),""))</f>
        <v/>
      </c>
      <c r="O155" s="55">
        <f>IF(OR($A155="",$B155=""),"",IFERROR(INDEX('Catálogo fonte'!$J$5:$J$104,MATCH($A155,'Catálogo fonte'!$A$5:$A$104,0)),""))</f>
        <v/>
      </c>
      <c r="P155" s="56">
        <f>IF(OR($A155="",$B155=""),"",IFERROR(INDEX('Catálogo fonte'!$K$5:$K$104,MATCH($A155,'Catálogo fonte'!$A$5:$A$104,0)),""))</f>
        <v/>
      </c>
      <c r="Q155" s="56">
        <f>IF(OR($A155="",$B155=""),"",IFERROR(INDEX('Catálogo fonte'!$L$5:$L$104,MATCH($A155,'Catálogo fonte'!$A$5:$A$104,0)),""))</f>
        <v/>
      </c>
      <c r="R155" s="56">
        <f>IF(OR($A155="",$B155=""),"",IFERROR(INDEX('Catálogo fonte'!$M$5:$M$104,MATCH($A155,'Catálogo fonte'!$A$5:$A$104,0)),""))</f>
        <v/>
      </c>
      <c r="S155" s="28">
        <f>IF(OR($A155="",$B155=""),"",IFERROR(INDEX('Catálogo fonte'!$N$5:$N$104,MATCH($A155,'Catálogo fonte'!$A$5:$A$104,0)),""))</f>
        <v/>
      </c>
      <c r="T155" s="28">
        <f>IF(OR($A155="",$B155=""),"",IFERROR(INDEX('Catálogo fonte'!$O$5:$O$104,MATCH($A155,'Catálogo fonte'!$A$5:$A$104,0)),""))</f>
        <v/>
      </c>
      <c r="U155" s="28">
        <f>IF(OR($A155="",$B155=""),"",IFERROR(INDEX('Catálogo fonte'!$P$5:$P$104,MATCH($A155,'Catálogo fonte'!$A$5:$A$104,0)),""))</f>
        <v/>
      </c>
      <c r="V155" s="28">
        <f>IF(OR($A155="",$B155=""),"",--($S155&lt;&gt;"")+--($T155&lt;&gt;"")+--($U155&lt;&gt;""))</f>
        <v/>
      </c>
      <c r="W155" s="27">
        <f>IF(OR($A155="",$B155="",$C155&lt;&gt;"Sim"),"",_xlfn.TEXTJOIN(" | ",TRUE,IF($AP155&lt;&gt;"Regra válida","Regra do canal inválida",""),IF(COUNTIF('Catálogo fonte'!$A$5:$A$104,$A155)&gt;1,"SKU duplicado",""),IF($AO155&lt;&gt;"Sim","Produto inativo",""),IF($AB155&lt;&gt;"Sim","Canal inativo",""),IF($G155="","Título ausente",""),IF(AND($G155&lt;&gt;"",$AL155&lt;&gt;"",LEN($G155)&gt;$AL155),"Título excede o limite",""),IF(AND($AC155="Sim",$H155=""),"Categoria ausente",""),IF(AND($AK155&gt;0,LEN($I155)&lt;$AK155),"Descrição abaixo do mínimo",""),IF(AND($AE155="Sim",$J155=""),"Marca ausente",""),IF(OR($K155="",NOT(ISNUMBER($K155)),$K155&lt;=0),"Preço inválido",""),IF(AND(ISNUMBER($K155),$AM155&lt;&gt;"",$K155&lt;$AM155),"Preço abaixo do mínimo",""),IF(AND(ISNUMBER($K155),$AN155&lt;&gt;"",$K155&gt;$AN155),"Preço acima do máximo",""),IF(AND($AD155="Sim",$L155=""),"GTIN ausente",""),IF(AND($L155&lt;&gt;"",NOT(IFERROR(AND(LEN($L155)=13,ISNUMBER(VALUE($L155))),FALSE))),"GTIN inválido",""),IF(AND($AF155="Sim",$M155=""),"Cor ausente",""),IF(AND($AG155="Sim",$N155=""),"Tamanho/modelo ausente",""),IF(AND($AH155="Sim",OR(NOT(ISNUMBER($O155)),$O155&lt;=0)),"Peso ausente ou inválido",""),IF(AND($AI155="Sim",OR(NOT(ISNUMBER($P155)),$P155&lt;=0,NOT(ISNUMBER($Q155)),$Q155&lt;=0,NOT(ISNUMBER($R155)),$R155&lt;=0)),"Dimensões ausentes ou inválidas",""),IF($V155&lt;$AJ155,"Mídias abaixo do mínimo","")))</f>
        <v/>
      </c>
      <c r="X155" s="28">
        <f>IF(OR($A155="",$B155=""),"",IF($C155&lt;&gt;"Sim","Não selecionado",IF($W155="","Pronto para publicar","Bloqueado")))</f>
        <v/>
      </c>
      <c r="Y155" s="21" t="n"/>
      <c r="Z155" s="27">
        <f>IF(OR($A155="",$B155=""),"",IF($C155&lt;&gt;"Sim","Fora do feed",IF($X155="Bloqueado","Bloqueado",IF($Y155="Publicar","Liberado para feed",IF($Y155="Manter rascunho","Mantido em rascunho","Aguardando decisão")))))</f>
        <v/>
      </c>
      <c r="AA155" s="27">
        <f>IF(OR($A155="",$B155=""),"",$A155&amp;"|"&amp;$B155)</f>
        <v/>
      </c>
      <c r="AB155" s="28">
        <f>IF($B155="","",IFERROR(INDEX('Regras por canal'!$B$5:$B$9,MATCH($B155,'Regras por canal'!$A$5:$A$9,0)),""))</f>
        <v/>
      </c>
      <c r="AC155" s="28">
        <f>IF($B155="","",IFERROR(INDEX('Regras por canal'!$C$5:$C$9,MATCH($B155,'Regras por canal'!$A$5:$A$9,0)),""))</f>
        <v/>
      </c>
      <c r="AD155" s="28">
        <f>IF($B155="","",IFERROR(INDEX('Regras por canal'!$D$5:$D$9,MATCH($B155,'Regras por canal'!$A$5:$A$9,0)),""))</f>
        <v/>
      </c>
      <c r="AE155" s="28">
        <f>IF($B155="","",IFERROR(INDEX('Regras por canal'!$E$5:$E$9,MATCH($B155,'Regras por canal'!$A$5:$A$9,0)),""))</f>
        <v/>
      </c>
      <c r="AF155" s="28">
        <f>IF($B155="","",IFERROR(INDEX('Regras por canal'!$F$5:$F$9,MATCH($B155,'Regras por canal'!$A$5:$A$9,0)),""))</f>
        <v/>
      </c>
      <c r="AG155" s="28">
        <f>IF($B155="","",IFERROR(INDEX('Regras por canal'!$G$5:$G$9,MATCH($B155,'Regras por canal'!$A$5:$A$9,0)),""))</f>
        <v/>
      </c>
      <c r="AH155" s="28">
        <f>IF($B155="","",IFERROR(INDEX('Regras por canal'!$H$5:$H$9,MATCH($B155,'Regras por canal'!$A$5:$A$9,0)),""))</f>
        <v/>
      </c>
      <c r="AI155" s="28">
        <f>IF($B155="","",IFERROR(INDEX('Regras por canal'!$I$5:$I$9,MATCH($B155,'Regras por canal'!$A$5:$A$9,0)),""))</f>
        <v/>
      </c>
      <c r="AJ155" s="28">
        <f>IF($B155="","",IFERROR(INDEX('Regras por canal'!$J$5:$J$9,MATCH($B155,'Regras por canal'!$A$5:$A$9,0)),""))</f>
        <v/>
      </c>
      <c r="AK155" s="28">
        <f>IF($B155="","",IFERROR(INDEX('Regras por canal'!$K$5:$K$9,MATCH($B155,'Regras por canal'!$A$5:$A$9,0)),""))</f>
        <v/>
      </c>
      <c r="AL155" s="28">
        <f>IF($B155="","",IFERROR(INDEX('Regras por canal'!$L$5:$L$9,MATCH($B155,'Regras por canal'!$A$5:$A$9,0)),""))</f>
        <v/>
      </c>
      <c r="AM155" s="28">
        <f>IF($B155="","",IFERROR(INDEX('Regras por canal'!$M$5:$M$9,MATCH($B155,'Regras por canal'!$A$5:$A$9,0)),""))</f>
        <v/>
      </c>
      <c r="AN155" s="28">
        <f>IF($B155="","",IFERROR(INDEX('Regras por canal'!$N$5:$N$9,MATCH($B155,'Regras por canal'!$A$5:$A$9,0)),""))</f>
        <v/>
      </c>
      <c r="AO155" s="28">
        <f>IF($A155="","",IFERROR(INDEX('Catálogo fonte'!$Q$5:$Q$104,MATCH($A155,'Catálogo fonte'!$A$5:$A$104,0)),""))</f>
        <v/>
      </c>
      <c r="AP155" s="28">
        <f>IF($B155="","",IFERROR(INDEX('Regras por canal'!$Q$5:$Q$9,MATCH($B155,'Regras por canal'!$A$5:$A$9,0)),""))</f>
        <v/>
      </c>
    </row>
    <row r="156" ht="24" customHeight="1">
      <c r="A156" s="28">
        <f>IF(OR(INDEX('Catálogo fonte'!$A$5:$A$104,INT((ROW()-5)/5)+1)="",INDEX('Regras por canal'!$A$5:$A$9,MOD(ROW()-5,5)+1)=""),"",INDEX('Catálogo fonte'!$A$5:$A$104,INT((ROW()-5)/5)+1))</f>
        <v/>
      </c>
      <c r="B156" s="27">
        <f>IF($A156="","",INDEX('Regras por canal'!$A$5:$A$9,MOD(ROW()-5,5)+1))</f>
        <v/>
      </c>
      <c r="C156" s="21" t="n"/>
      <c r="D156" s="32" t="n"/>
      <c r="E156" s="32" t="n"/>
      <c r="F156" s="53" t="n"/>
      <c r="G156" s="27">
        <f>IF(OR($A156="",$B156=""),"",IF($D156&lt;&gt;"",$D156,IFERROR(INDEX('Catálogo fonte'!$B$5:$B$104,MATCH($A156,'Catálogo fonte'!$A$5:$A$104,0)),"")))</f>
        <v/>
      </c>
      <c r="H156" s="27">
        <f>IF(OR($A156="",$B156=""),"",IF($E156&lt;&gt;"",$E156,IFERROR(INDEX('Catálogo fonte'!$C$5:$C$104,MATCH($A156,'Catálogo fonte'!$A$5:$A$104,0)),"")))</f>
        <v/>
      </c>
      <c r="I156" s="27">
        <f>IF(OR($A156="",$B156=""),"",IFERROR(INDEX('Catálogo fonte'!$E$5:$E$104,MATCH($A156,'Catálogo fonte'!$A$5:$A$104,0)),""))</f>
        <v/>
      </c>
      <c r="J156" s="28">
        <f>IF(OR($A156="",$B156=""),"",IFERROR(INDEX('Catálogo fonte'!$D$5:$D$104,MATCH($A156,'Catálogo fonte'!$A$5:$A$104,0)),""))</f>
        <v/>
      </c>
      <c r="K156" s="54">
        <f>IF(OR($A156="",$B156=""),"",IF($F156&lt;&gt;"",$F156,IFERROR(INDEX('Catálogo fonte'!$F$5:$F$104,MATCH($A156,'Catálogo fonte'!$A$5:$A$104,0)),"")))</f>
        <v/>
      </c>
      <c r="L156" s="35">
        <f>IF(OR($A156="",$B156=""),"",IFERROR(INDEX('Catálogo fonte'!$G$5:$G$104,MATCH($A156,'Catálogo fonte'!$A$5:$A$104,0)),""))</f>
        <v/>
      </c>
      <c r="M156" s="28">
        <f>IF(OR($A156="",$B156=""),"",IFERROR(INDEX('Catálogo fonte'!$H$5:$H$104,MATCH($A156,'Catálogo fonte'!$A$5:$A$104,0)),""))</f>
        <v/>
      </c>
      <c r="N156" s="28">
        <f>IF(OR($A156="",$B156=""),"",IFERROR(INDEX('Catálogo fonte'!$I$5:$I$104,MATCH($A156,'Catálogo fonte'!$A$5:$A$104,0)),""))</f>
        <v/>
      </c>
      <c r="O156" s="55">
        <f>IF(OR($A156="",$B156=""),"",IFERROR(INDEX('Catálogo fonte'!$J$5:$J$104,MATCH($A156,'Catálogo fonte'!$A$5:$A$104,0)),""))</f>
        <v/>
      </c>
      <c r="P156" s="56">
        <f>IF(OR($A156="",$B156=""),"",IFERROR(INDEX('Catálogo fonte'!$K$5:$K$104,MATCH($A156,'Catálogo fonte'!$A$5:$A$104,0)),""))</f>
        <v/>
      </c>
      <c r="Q156" s="56">
        <f>IF(OR($A156="",$B156=""),"",IFERROR(INDEX('Catálogo fonte'!$L$5:$L$104,MATCH($A156,'Catálogo fonte'!$A$5:$A$104,0)),""))</f>
        <v/>
      </c>
      <c r="R156" s="56">
        <f>IF(OR($A156="",$B156=""),"",IFERROR(INDEX('Catálogo fonte'!$M$5:$M$104,MATCH($A156,'Catálogo fonte'!$A$5:$A$104,0)),""))</f>
        <v/>
      </c>
      <c r="S156" s="28">
        <f>IF(OR($A156="",$B156=""),"",IFERROR(INDEX('Catálogo fonte'!$N$5:$N$104,MATCH($A156,'Catálogo fonte'!$A$5:$A$104,0)),""))</f>
        <v/>
      </c>
      <c r="T156" s="28">
        <f>IF(OR($A156="",$B156=""),"",IFERROR(INDEX('Catálogo fonte'!$O$5:$O$104,MATCH($A156,'Catálogo fonte'!$A$5:$A$104,0)),""))</f>
        <v/>
      </c>
      <c r="U156" s="28">
        <f>IF(OR($A156="",$B156=""),"",IFERROR(INDEX('Catálogo fonte'!$P$5:$P$104,MATCH($A156,'Catálogo fonte'!$A$5:$A$104,0)),""))</f>
        <v/>
      </c>
      <c r="V156" s="28">
        <f>IF(OR($A156="",$B156=""),"",--($S156&lt;&gt;"")+--($T156&lt;&gt;"")+--($U156&lt;&gt;""))</f>
        <v/>
      </c>
      <c r="W156" s="27">
        <f>IF(OR($A156="",$B156="",$C156&lt;&gt;"Sim"),"",_xlfn.TEXTJOIN(" | ",TRUE,IF($AP156&lt;&gt;"Regra válida","Regra do canal inválida",""),IF(COUNTIF('Catálogo fonte'!$A$5:$A$104,$A156)&gt;1,"SKU duplicado",""),IF($AO156&lt;&gt;"Sim","Produto inativo",""),IF($AB156&lt;&gt;"Sim","Canal inativo",""),IF($G156="","Título ausente",""),IF(AND($G156&lt;&gt;"",$AL156&lt;&gt;"",LEN($G156)&gt;$AL156),"Título excede o limite",""),IF(AND($AC156="Sim",$H156=""),"Categoria ausente",""),IF(AND($AK156&gt;0,LEN($I156)&lt;$AK156),"Descrição abaixo do mínimo",""),IF(AND($AE156="Sim",$J156=""),"Marca ausente",""),IF(OR($K156="",NOT(ISNUMBER($K156)),$K156&lt;=0),"Preço inválido",""),IF(AND(ISNUMBER($K156),$AM156&lt;&gt;"",$K156&lt;$AM156),"Preço abaixo do mínimo",""),IF(AND(ISNUMBER($K156),$AN156&lt;&gt;"",$K156&gt;$AN156),"Preço acima do máximo",""),IF(AND($AD156="Sim",$L156=""),"GTIN ausente",""),IF(AND($L156&lt;&gt;"",NOT(IFERROR(AND(LEN($L156)=13,ISNUMBER(VALUE($L156))),FALSE))),"GTIN inválido",""),IF(AND($AF156="Sim",$M156=""),"Cor ausente",""),IF(AND($AG156="Sim",$N156=""),"Tamanho/modelo ausente",""),IF(AND($AH156="Sim",OR(NOT(ISNUMBER($O156)),$O156&lt;=0)),"Peso ausente ou inválido",""),IF(AND($AI156="Sim",OR(NOT(ISNUMBER($P156)),$P156&lt;=0,NOT(ISNUMBER($Q156)),$Q156&lt;=0,NOT(ISNUMBER($R156)),$R156&lt;=0)),"Dimensões ausentes ou inválidas",""),IF($V156&lt;$AJ156,"Mídias abaixo do mínimo","")))</f>
        <v/>
      </c>
      <c r="X156" s="28">
        <f>IF(OR($A156="",$B156=""),"",IF($C156&lt;&gt;"Sim","Não selecionado",IF($W156="","Pronto para publicar","Bloqueado")))</f>
        <v/>
      </c>
      <c r="Y156" s="21" t="n"/>
      <c r="Z156" s="27">
        <f>IF(OR($A156="",$B156=""),"",IF($C156&lt;&gt;"Sim","Fora do feed",IF($X156="Bloqueado","Bloqueado",IF($Y156="Publicar","Liberado para feed",IF($Y156="Manter rascunho","Mantido em rascunho","Aguardando decisão")))))</f>
        <v/>
      </c>
      <c r="AA156" s="27">
        <f>IF(OR($A156="",$B156=""),"",$A156&amp;"|"&amp;$B156)</f>
        <v/>
      </c>
      <c r="AB156" s="28">
        <f>IF($B156="","",IFERROR(INDEX('Regras por canal'!$B$5:$B$9,MATCH($B156,'Regras por canal'!$A$5:$A$9,0)),""))</f>
        <v/>
      </c>
      <c r="AC156" s="28">
        <f>IF($B156="","",IFERROR(INDEX('Regras por canal'!$C$5:$C$9,MATCH($B156,'Regras por canal'!$A$5:$A$9,0)),""))</f>
        <v/>
      </c>
      <c r="AD156" s="28">
        <f>IF($B156="","",IFERROR(INDEX('Regras por canal'!$D$5:$D$9,MATCH($B156,'Regras por canal'!$A$5:$A$9,0)),""))</f>
        <v/>
      </c>
      <c r="AE156" s="28">
        <f>IF($B156="","",IFERROR(INDEX('Regras por canal'!$E$5:$E$9,MATCH($B156,'Regras por canal'!$A$5:$A$9,0)),""))</f>
        <v/>
      </c>
      <c r="AF156" s="28">
        <f>IF($B156="","",IFERROR(INDEX('Regras por canal'!$F$5:$F$9,MATCH($B156,'Regras por canal'!$A$5:$A$9,0)),""))</f>
        <v/>
      </c>
      <c r="AG156" s="28">
        <f>IF($B156="","",IFERROR(INDEX('Regras por canal'!$G$5:$G$9,MATCH($B156,'Regras por canal'!$A$5:$A$9,0)),""))</f>
        <v/>
      </c>
      <c r="AH156" s="28">
        <f>IF($B156="","",IFERROR(INDEX('Regras por canal'!$H$5:$H$9,MATCH($B156,'Regras por canal'!$A$5:$A$9,0)),""))</f>
        <v/>
      </c>
      <c r="AI156" s="28">
        <f>IF($B156="","",IFERROR(INDEX('Regras por canal'!$I$5:$I$9,MATCH($B156,'Regras por canal'!$A$5:$A$9,0)),""))</f>
        <v/>
      </c>
      <c r="AJ156" s="28">
        <f>IF($B156="","",IFERROR(INDEX('Regras por canal'!$J$5:$J$9,MATCH($B156,'Regras por canal'!$A$5:$A$9,0)),""))</f>
        <v/>
      </c>
      <c r="AK156" s="28">
        <f>IF($B156="","",IFERROR(INDEX('Regras por canal'!$K$5:$K$9,MATCH($B156,'Regras por canal'!$A$5:$A$9,0)),""))</f>
        <v/>
      </c>
      <c r="AL156" s="28">
        <f>IF($B156="","",IFERROR(INDEX('Regras por canal'!$L$5:$L$9,MATCH($B156,'Regras por canal'!$A$5:$A$9,0)),""))</f>
        <v/>
      </c>
      <c r="AM156" s="28">
        <f>IF($B156="","",IFERROR(INDEX('Regras por canal'!$M$5:$M$9,MATCH($B156,'Regras por canal'!$A$5:$A$9,0)),""))</f>
        <v/>
      </c>
      <c r="AN156" s="28">
        <f>IF($B156="","",IFERROR(INDEX('Regras por canal'!$N$5:$N$9,MATCH($B156,'Regras por canal'!$A$5:$A$9,0)),""))</f>
        <v/>
      </c>
      <c r="AO156" s="28">
        <f>IF($A156="","",IFERROR(INDEX('Catálogo fonte'!$Q$5:$Q$104,MATCH($A156,'Catálogo fonte'!$A$5:$A$104,0)),""))</f>
        <v/>
      </c>
      <c r="AP156" s="28">
        <f>IF($B156="","",IFERROR(INDEX('Regras por canal'!$Q$5:$Q$9,MATCH($B156,'Regras por canal'!$A$5:$A$9,0)),""))</f>
        <v/>
      </c>
    </row>
    <row r="157" ht="24" customHeight="1">
      <c r="A157" s="28">
        <f>IF(OR(INDEX('Catálogo fonte'!$A$5:$A$104,INT((ROW()-5)/5)+1)="",INDEX('Regras por canal'!$A$5:$A$9,MOD(ROW()-5,5)+1)=""),"",INDEX('Catálogo fonte'!$A$5:$A$104,INT((ROW()-5)/5)+1))</f>
        <v/>
      </c>
      <c r="B157" s="27">
        <f>IF($A157="","",INDEX('Regras por canal'!$A$5:$A$9,MOD(ROW()-5,5)+1))</f>
        <v/>
      </c>
      <c r="C157" s="21" t="n"/>
      <c r="D157" s="32" t="n"/>
      <c r="E157" s="32" t="n"/>
      <c r="F157" s="53" t="n"/>
      <c r="G157" s="27">
        <f>IF(OR($A157="",$B157=""),"",IF($D157&lt;&gt;"",$D157,IFERROR(INDEX('Catálogo fonte'!$B$5:$B$104,MATCH($A157,'Catálogo fonte'!$A$5:$A$104,0)),"")))</f>
        <v/>
      </c>
      <c r="H157" s="27">
        <f>IF(OR($A157="",$B157=""),"",IF($E157&lt;&gt;"",$E157,IFERROR(INDEX('Catálogo fonte'!$C$5:$C$104,MATCH($A157,'Catálogo fonte'!$A$5:$A$104,0)),"")))</f>
        <v/>
      </c>
      <c r="I157" s="27">
        <f>IF(OR($A157="",$B157=""),"",IFERROR(INDEX('Catálogo fonte'!$E$5:$E$104,MATCH($A157,'Catálogo fonte'!$A$5:$A$104,0)),""))</f>
        <v/>
      </c>
      <c r="J157" s="28">
        <f>IF(OR($A157="",$B157=""),"",IFERROR(INDEX('Catálogo fonte'!$D$5:$D$104,MATCH($A157,'Catálogo fonte'!$A$5:$A$104,0)),""))</f>
        <v/>
      </c>
      <c r="K157" s="54">
        <f>IF(OR($A157="",$B157=""),"",IF($F157&lt;&gt;"",$F157,IFERROR(INDEX('Catálogo fonte'!$F$5:$F$104,MATCH($A157,'Catálogo fonte'!$A$5:$A$104,0)),"")))</f>
        <v/>
      </c>
      <c r="L157" s="35">
        <f>IF(OR($A157="",$B157=""),"",IFERROR(INDEX('Catálogo fonte'!$G$5:$G$104,MATCH($A157,'Catálogo fonte'!$A$5:$A$104,0)),""))</f>
        <v/>
      </c>
      <c r="M157" s="28">
        <f>IF(OR($A157="",$B157=""),"",IFERROR(INDEX('Catálogo fonte'!$H$5:$H$104,MATCH($A157,'Catálogo fonte'!$A$5:$A$104,0)),""))</f>
        <v/>
      </c>
      <c r="N157" s="28">
        <f>IF(OR($A157="",$B157=""),"",IFERROR(INDEX('Catálogo fonte'!$I$5:$I$104,MATCH($A157,'Catálogo fonte'!$A$5:$A$104,0)),""))</f>
        <v/>
      </c>
      <c r="O157" s="55">
        <f>IF(OR($A157="",$B157=""),"",IFERROR(INDEX('Catálogo fonte'!$J$5:$J$104,MATCH($A157,'Catálogo fonte'!$A$5:$A$104,0)),""))</f>
        <v/>
      </c>
      <c r="P157" s="56">
        <f>IF(OR($A157="",$B157=""),"",IFERROR(INDEX('Catálogo fonte'!$K$5:$K$104,MATCH($A157,'Catálogo fonte'!$A$5:$A$104,0)),""))</f>
        <v/>
      </c>
      <c r="Q157" s="56">
        <f>IF(OR($A157="",$B157=""),"",IFERROR(INDEX('Catálogo fonte'!$L$5:$L$104,MATCH($A157,'Catálogo fonte'!$A$5:$A$104,0)),""))</f>
        <v/>
      </c>
      <c r="R157" s="56">
        <f>IF(OR($A157="",$B157=""),"",IFERROR(INDEX('Catálogo fonte'!$M$5:$M$104,MATCH($A157,'Catálogo fonte'!$A$5:$A$104,0)),""))</f>
        <v/>
      </c>
      <c r="S157" s="28">
        <f>IF(OR($A157="",$B157=""),"",IFERROR(INDEX('Catálogo fonte'!$N$5:$N$104,MATCH($A157,'Catálogo fonte'!$A$5:$A$104,0)),""))</f>
        <v/>
      </c>
      <c r="T157" s="28">
        <f>IF(OR($A157="",$B157=""),"",IFERROR(INDEX('Catálogo fonte'!$O$5:$O$104,MATCH($A157,'Catálogo fonte'!$A$5:$A$104,0)),""))</f>
        <v/>
      </c>
      <c r="U157" s="28">
        <f>IF(OR($A157="",$B157=""),"",IFERROR(INDEX('Catálogo fonte'!$P$5:$P$104,MATCH($A157,'Catálogo fonte'!$A$5:$A$104,0)),""))</f>
        <v/>
      </c>
      <c r="V157" s="28">
        <f>IF(OR($A157="",$B157=""),"",--($S157&lt;&gt;"")+--($T157&lt;&gt;"")+--($U157&lt;&gt;""))</f>
        <v/>
      </c>
      <c r="W157" s="27">
        <f>IF(OR($A157="",$B157="",$C157&lt;&gt;"Sim"),"",_xlfn.TEXTJOIN(" | ",TRUE,IF($AP157&lt;&gt;"Regra válida","Regra do canal inválida",""),IF(COUNTIF('Catálogo fonte'!$A$5:$A$104,$A157)&gt;1,"SKU duplicado",""),IF($AO157&lt;&gt;"Sim","Produto inativo",""),IF($AB157&lt;&gt;"Sim","Canal inativo",""),IF($G157="","Título ausente",""),IF(AND($G157&lt;&gt;"",$AL157&lt;&gt;"",LEN($G157)&gt;$AL157),"Título excede o limite",""),IF(AND($AC157="Sim",$H157=""),"Categoria ausente",""),IF(AND($AK157&gt;0,LEN($I157)&lt;$AK157),"Descrição abaixo do mínimo",""),IF(AND($AE157="Sim",$J157=""),"Marca ausente",""),IF(OR($K157="",NOT(ISNUMBER($K157)),$K157&lt;=0),"Preço inválido",""),IF(AND(ISNUMBER($K157),$AM157&lt;&gt;"",$K157&lt;$AM157),"Preço abaixo do mínimo",""),IF(AND(ISNUMBER($K157),$AN157&lt;&gt;"",$K157&gt;$AN157),"Preço acima do máximo",""),IF(AND($AD157="Sim",$L157=""),"GTIN ausente",""),IF(AND($L157&lt;&gt;"",NOT(IFERROR(AND(LEN($L157)=13,ISNUMBER(VALUE($L157))),FALSE))),"GTIN inválido",""),IF(AND($AF157="Sim",$M157=""),"Cor ausente",""),IF(AND($AG157="Sim",$N157=""),"Tamanho/modelo ausente",""),IF(AND($AH157="Sim",OR(NOT(ISNUMBER($O157)),$O157&lt;=0)),"Peso ausente ou inválido",""),IF(AND($AI157="Sim",OR(NOT(ISNUMBER($P157)),$P157&lt;=0,NOT(ISNUMBER($Q157)),$Q157&lt;=0,NOT(ISNUMBER($R157)),$R157&lt;=0)),"Dimensões ausentes ou inválidas",""),IF($V157&lt;$AJ157,"Mídias abaixo do mínimo","")))</f>
        <v/>
      </c>
      <c r="X157" s="28">
        <f>IF(OR($A157="",$B157=""),"",IF($C157&lt;&gt;"Sim","Não selecionado",IF($W157="","Pronto para publicar","Bloqueado")))</f>
        <v/>
      </c>
      <c r="Y157" s="21" t="n"/>
      <c r="Z157" s="27">
        <f>IF(OR($A157="",$B157=""),"",IF($C157&lt;&gt;"Sim","Fora do feed",IF($X157="Bloqueado","Bloqueado",IF($Y157="Publicar","Liberado para feed",IF($Y157="Manter rascunho","Mantido em rascunho","Aguardando decisão")))))</f>
        <v/>
      </c>
      <c r="AA157" s="27">
        <f>IF(OR($A157="",$B157=""),"",$A157&amp;"|"&amp;$B157)</f>
        <v/>
      </c>
      <c r="AB157" s="28">
        <f>IF($B157="","",IFERROR(INDEX('Regras por canal'!$B$5:$B$9,MATCH($B157,'Regras por canal'!$A$5:$A$9,0)),""))</f>
        <v/>
      </c>
      <c r="AC157" s="28">
        <f>IF($B157="","",IFERROR(INDEX('Regras por canal'!$C$5:$C$9,MATCH($B157,'Regras por canal'!$A$5:$A$9,0)),""))</f>
        <v/>
      </c>
      <c r="AD157" s="28">
        <f>IF($B157="","",IFERROR(INDEX('Regras por canal'!$D$5:$D$9,MATCH($B157,'Regras por canal'!$A$5:$A$9,0)),""))</f>
        <v/>
      </c>
      <c r="AE157" s="28">
        <f>IF($B157="","",IFERROR(INDEX('Regras por canal'!$E$5:$E$9,MATCH($B157,'Regras por canal'!$A$5:$A$9,0)),""))</f>
        <v/>
      </c>
      <c r="AF157" s="28">
        <f>IF($B157="","",IFERROR(INDEX('Regras por canal'!$F$5:$F$9,MATCH($B157,'Regras por canal'!$A$5:$A$9,0)),""))</f>
        <v/>
      </c>
      <c r="AG157" s="28">
        <f>IF($B157="","",IFERROR(INDEX('Regras por canal'!$G$5:$G$9,MATCH($B157,'Regras por canal'!$A$5:$A$9,0)),""))</f>
        <v/>
      </c>
      <c r="AH157" s="28">
        <f>IF($B157="","",IFERROR(INDEX('Regras por canal'!$H$5:$H$9,MATCH($B157,'Regras por canal'!$A$5:$A$9,0)),""))</f>
        <v/>
      </c>
      <c r="AI157" s="28">
        <f>IF($B157="","",IFERROR(INDEX('Regras por canal'!$I$5:$I$9,MATCH($B157,'Regras por canal'!$A$5:$A$9,0)),""))</f>
        <v/>
      </c>
      <c r="AJ157" s="28">
        <f>IF($B157="","",IFERROR(INDEX('Regras por canal'!$J$5:$J$9,MATCH($B157,'Regras por canal'!$A$5:$A$9,0)),""))</f>
        <v/>
      </c>
      <c r="AK157" s="28">
        <f>IF($B157="","",IFERROR(INDEX('Regras por canal'!$K$5:$K$9,MATCH($B157,'Regras por canal'!$A$5:$A$9,0)),""))</f>
        <v/>
      </c>
      <c r="AL157" s="28">
        <f>IF($B157="","",IFERROR(INDEX('Regras por canal'!$L$5:$L$9,MATCH($B157,'Regras por canal'!$A$5:$A$9,0)),""))</f>
        <v/>
      </c>
      <c r="AM157" s="28">
        <f>IF($B157="","",IFERROR(INDEX('Regras por canal'!$M$5:$M$9,MATCH($B157,'Regras por canal'!$A$5:$A$9,0)),""))</f>
        <v/>
      </c>
      <c r="AN157" s="28">
        <f>IF($B157="","",IFERROR(INDEX('Regras por canal'!$N$5:$N$9,MATCH($B157,'Regras por canal'!$A$5:$A$9,0)),""))</f>
        <v/>
      </c>
      <c r="AO157" s="28">
        <f>IF($A157="","",IFERROR(INDEX('Catálogo fonte'!$Q$5:$Q$104,MATCH($A157,'Catálogo fonte'!$A$5:$A$104,0)),""))</f>
        <v/>
      </c>
      <c r="AP157" s="28">
        <f>IF($B157="","",IFERROR(INDEX('Regras por canal'!$Q$5:$Q$9,MATCH($B157,'Regras por canal'!$A$5:$A$9,0)),""))</f>
        <v/>
      </c>
    </row>
    <row r="158" ht="24" customHeight="1">
      <c r="A158" s="28">
        <f>IF(OR(INDEX('Catálogo fonte'!$A$5:$A$104,INT((ROW()-5)/5)+1)="",INDEX('Regras por canal'!$A$5:$A$9,MOD(ROW()-5,5)+1)=""),"",INDEX('Catálogo fonte'!$A$5:$A$104,INT((ROW()-5)/5)+1))</f>
        <v/>
      </c>
      <c r="B158" s="27">
        <f>IF($A158="","",INDEX('Regras por canal'!$A$5:$A$9,MOD(ROW()-5,5)+1))</f>
        <v/>
      </c>
      <c r="C158" s="21" t="n"/>
      <c r="D158" s="32" t="n"/>
      <c r="E158" s="32" t="n"/>
      <c r="F158" s="53" t="n"/>
      <c r="G158" s="27">
        <f>IF(OR($A158="",$B158=""),"",IF($D158&lt;&gt;"",$D158,IFERROR(INDEX('Catálogo fonte'!$B$5:$B$104,MATCH($A158,'Catálogo fonte'!$A$5:$A$104,0)),"")))</f>
        <v/>
      </c>
      <c r="H158" s="27">
        <f>IF(OR($A158="",$B158=""),"",IF($E158&lt;&gt;"",$E158,IFERROR(INDEX('Catálogo fonte'!$C$5:$C$104,MATCH($A158,'Catálogo fonte'!$A$5:$A$104,0)),"")))</f>
        <v/>
      </c>
      <c r="I158" s="27">
        <f>IF(OR($A158="",$B158=""),"",IFERROR(INDEX('Catálogo fonte'!$E$5:$E$104,MATCH($A158,'Catálogo fonte'!$A$5:$A$104,0)),""))</f>
        <v/>
      </c>
      <c r="J158" s="28">
        <f>IF(OR($A158="",$B158=""),"",IFERROR(INDEX('Catálogo fonte'!$D$5:$D$104,MATCH($A158,'Catálogo fonte'!$A$5:$A$104,0)),""))</f>
        <v/>
      </c>
      <c r="K158" s="54">
        <f>IF(OR($A158="",$B158=""),"",IF($F158&lt;&gt;"",$F158,IFERROR(INDEX('Catálogo fonte'!$F$5:$F$104,MATCH($A158,'Catálogo fonte'!$A$5:$A$104,0)),"")))</f>
        <v/>
      </c>
      <c r="L158" s="35">
        <f>IF(OR($A158="",$B158=""),"",IFERROR(INDEX('Catálogo fonte'!$G$5:$G$104,MATCH($A158,'Catálogo fonte'!$A$5:$A$104,0)),""))</f>
        <v/>
      </c>
      <c r="M158" s="28">
        <f>IF(OR($A158="",$B158=""),"",IFERROR(INDEX('Catálogo fonte'!$H$5:$H$104,MATCH($A158,'Catálogo fonte'!$A$5:$A$104,0)),""))</f>
        <v/>
      </c>
      <c r="N158" s="28">
        <f>IF(OR($A158="",$B158=""),"",IFERROR(INDEX('Catálogo fonte'!$I$5:$I$104,MATCH($A158,'Catálogo fonte'!$A$5:$A$104,0)),""))</f>
        <v/>
      </c>
      <c r="O158" s="55">
        <f>IF(OR($A158="",$B158=""),"",IFERROR(INDEX('Catálogo fonte'!$J$5:$J$104,MATCH($A158,'Catálogo fonte'!$A$5:$A$104,0)),""))</f>
        <v/>
      </c>
      <c r="P158" s="56">
        <f>IF(OR($A158="",$B158=""),"",IFERROR(INDEX('Catálogo fonte'!$K$5:$K$104,MATCH($A158,'Catálogo fonte'!$A$5:$A$104,0)),""))</f>
        <v/>
      </c>
      <c r="Q158" s="56">
        <f>IF(OR($A158="",$B158=""),"",IFERROR(INDEX('Catálogo fonte'!$L$5:$L$104,MATCH($A158,'Catálogo fonte'!$A$5:$A$104,0)),""))</f>
        <v/>
      </c>
      <c r="R158" s="56">
        <f>IF(OR($A158="",$B158=""),"",IFERROR(INDEX('Catálogo fonte'!$M$5:$M$104,MATCH($A158,'Catálogo fonte'!$A$5:$A$104,0)),""))</f>
        <v/>
      </c>
      <c r="S158" s="28">
        <f>IF(OR($A158="",$B158=""),"",IFERROR(INDEX('Catálogo fonte'!$N$5:$N$104,MATCH($A158,'Catálogo fonte'!$A$5:$A$104,0)),""))</f>
        <v/>
      </c>
      <c r="T158" s="28">
        <f>IF(OR($A158="",$B158=""),"",IFERROR(INDEX('Catálogo fonte'!$O$5:$O$104,MATCH($A158,'Catálogo fonte'!$A$5:$A$104,0)),""))</f>
        <v/>
      </c>
      <c r="U158" s="28">
        <f>IF(OR($A158="",$B158=""),"",IFERROR(INDEX('Catálogo fonte'!$P$5:$P$104,MATCH($A158,'Catálogo fonte'!$A$5:$A$104,0)),""))</f>
        <v/>
      </c>
      <c r="V158" s="28">
        <f>IF(OR($A158="",$B158=""),"",--($S158&lt;&gt;"")+--($T158&lt;&gt;"")+--($U158&lt;&gt;""))</f>
        <v/>
      </c>
      <c r="W158" s="27">
        <f>IF(OR($A158="",$B158="",$C158&lt;&gt;"Sim"),"",_xlfn.TEXTJOIN(" | ",TRUE,IF($AP158&lt;&gt;"Regra válida","Regra do canal inválida",""),IF(COUNTIF('Catálogo fonte'!$A$5:$A$104,$A158)&gt;1,"SKU duplicado",""),IF($AO158&lt;&gt;"Sim","Produto inativo",""),IF($AB158&lt;&gt;"Sim","Canal inativo",""),IF($G158="","Título ausente",""),IF(AND($G158&lt;&gt;"",$AL158&lt;&gt;"",LEN($G158)&gt;$AL158),"Título excede o limite",""),IF(AND($AC158="Sim",$H158=""),"Categoria ausente",""),IF(AND($AK158&gt;0,LEN($I158)&lt;$AK158),"Descrição abaixo do mínimo",""),IF(AND($AE158="Sim",$J158=""),"Marca ausente",""),IF(OR($K158="",NOT(ISNUMBER($K158)),$K158&lt;=0),"Preço inválido",""),IF(AND(ISNUMBER($K158),$AM158&lt;&gt;"",$K158&lt;$AM158),"Preço abaixo do mínimo",""),IF(AND(ISNUMBER($K158),$AN158&lt;&gt;"",$K158&gt;$AN158),"Preço acima do máximo",""),IF(AND($AD158="Sim",$L158=""),"GTIN ausente",""),IF(AND($L158&lt;&gt;"",NOT(IFERROR(AND(LEN($L158)=13,ISNUMBER(VALUE($L158))),FALSE))),"GTIN inválido",""),IF(AND($AF158="Sim",$M158=""),"Cor ausente",""),IF(AND($AG158="Sim",$N158=""),"Tamanho/modelo ausente",""),IF(AND($AH158="Sim",OR(NOT(ISNUMBER($O158)),$O158&lt;=0)),"Peso ausente ou inválido",""),IF(AND($AI158="Sim",OR(NOT(ISNUMBER($P158)),$P158&lt;=0,NOT(ISNUMBER($Q158)),$Q158&lt;=0,NOT(ISNUMBER($R158)),$R158&lt;=0)),"Dimensões ausentes ou inválidas",""),IF($V158&lt;$AJ158,"Mídias abaixo do mínimo","")))</f>
        <v/>
      </c>
      <c r="X158" s="28">
        <f>IF(OR($A158="",$B158=""),"",IF($C158&lt;&gt;"Sim","Não selecionado",IF($W158="","Pronto para publicar","Bloqueado")))</f>
        <v/>
      </c>
      <c r="Y158" s="21" t="n"/>
      <c r="Z158" s="27">
        <f>IF(OR($A158="",$B158=""),"",IF($C158&lt;&gt;"Sim","Fora do feed",IF($X158="Bloqueado","Bloqueado",IF($Y158="Publicar","Liberado para feed",IF($Y158="Manter rascunho","Mantido em rascunho","Aguardando decisão")))))</f>
        <v/>
      </c>
      <c r="AA158" s="27">
        <f>IF(OR($A158="",$B158=""),"",$A158&amp;"|"&amp;$B158)</f>
        <v/>
      </c>
      <c r="AB158" s="28">
        <f>IF($B158="","",IFERROR(INDEX('Regras por canal'!$B$5:$B$9,MATCH($B158,'Regras por canal'!$A$5:$A$9,0)),""))</f>
        <v/>
      </c>
      <c r="AC158" s="28">
        <f>IF($B158="","",IFERROR(INDEX('Regras por canal'!$C$5:$C$9,MATCH($B158,'Regras por canal'!$A$5:$A$9,0)),""))</f>
        <v/>
      </c>
      <c r="AD158" s="28">
        <f>IF($B158="","",IFERROR(INDEX('Regras por canal'!$D$5:$D$9,MATCH($B158,'Regras por canal'!$A$5:$A$9,0)),""))</f>
        <v/>
      </c>
      <c r="AE158" s="28">
        <f>IF($B158="","",IFERROR(INDEX('Regras por canal'!$E$5:$E$9,MATCH($B158,'Regras por canal'!$A$5:$A$9,0)),""))</f>
        <v/>
      </c>
      <c r="AF158" s="28">
        <f>IF($B158="","",IFERROR(INDEX('Regras por canal'!$F$5:$F$9,MATCH($B158,'Regras por canal'!$A$5:$A$9,0)),""))</f>
        <v/>
      </c>
      <c r="AG158" s="28">
        <f>IF($B158="","",IFERROR(INDEX('Regras por canal'!$G$5:$G$9,MATCH($B158,'Regras por canal'!$A$5:$A$9,0)),""))</f>
        <v/>
      </c>
      <c r="AH158" s="28">
        <f>IF($B158="","",IFERROR(INDEX('Regras por canal'!$H$5:$H$9,MATCH($B158,'Regras por canal'!$A$5:$A$9,0)),""))</f>
        <v/>
      </c>
      <c r="AI158" s="28">
        <f>IF($B158="","",IFERROR(INDEX('Regras por canal'!$I$5:$I$9,MATCH($B158,'Regras por canal'!$A$5:$A$9,0)),""))</f>
        <v/>
      </c>
      <c r="AJ158" s="28">
        <f>IF($B158="","",IFERROR(INDEX('Regras por canal'!$J$5:$J$9,MATCH($B158,'Regras por canal'!$A$5:$A$9,0)),""))</f>
        <v/>
      </c>
      <c r="AK158" s="28">
        <f>IF($B158="","",IFERROR(INDEX('Regras por canal'!$K$5:$K$9,MATCH($B158,'Regras por canal'!$A$5:$A$9,0)),""))</f>
        <v/>
      </c>
      <c r="AL158" s="28">
        <f>IF($B158="","",IFERROR(INDEX('Regras por canal'!$L$5:$L$9,MATCH($B158,'Regras por canal'!$A$5:$A$9,0)),""))</f>
        <v/>
      </c>
      <c r="AM158" s="28">
        <f>IF($B158="","",IFERROR(INDEX('Regras por canal'!$M$5:$M$9,MATCH($B158,'Regras por canal'!$A$5:$A$9,0)),""))</f>
        <v/>
      </c>
      <c r="AN158" s="28">
        <f>IF($B158="","",IFERROR(INDEX('Regras por canal'!$N$5:$N$9,MATCH($B158,'Regras por canal'!$A$5:$A$9,0)),""))</f>
        <v/>
      </c>
      <c r="AO158" s="28">
        <f>IF($A158="","",IFERROR(INDEX('Catálogo fonte'!$Q$5:$Q$104,MATCH($A158,'Catálogo fonte'!$A$5:$A$104,0)),""))</f>
        <v/>
      </c>
      <c r="AP158" s="28">
        <f>IF($B158="","",IFERROR(INDEX('Regras por canal'!$Q$5:$Q$9,MATCH($B158,'Regras por canal'!$A$5:$A$9,0)),""))</f>
        <v/>
      </c>
    </row>
    <row r="159" ht="24" customHeight="1">
      <c r="A159" s="28">
        <f>IF(OR(INDEX('Catálogo fonte'!$A$5:$A$104,INT((ROW()-5)/5)+1)="",INDEX('Regras por canal'!$A$5:$A$9,MOD(ROW()-5,5)+1)=""),"",INDEX('Catálogo fonte'!$A$5:$A$104,INT((ROW()-5)/5)+1))</f>
        <v/>
      </c>
      <c r="B159" s="27">
        <f>IF($A159="","",INDEX('Regras por canal'!$A$5:$A$9,MOD(ROW()-5,5)+1))</f>
        <v/>
      </c>
      <c r="C159" s="21" t="n"/>
      <c r="D159" s="32" t="n"/>
      <c r="E159" s="32" t="n"/>
      <c r="F159" s="53" t="n"/>
      <c r="G159" s="27">
        <f>IF(OR($A159="",$B159=""),"",IF($D159&lt;&gt;"",$D159,IFERROR(INDEX('Catálogo fonte'!$B$5:$B$104,MATCH($A159,'Catálogo fonte'!$A$5:$A$104,0)),"")))</f>
        <v/>
      </c>
      <c r="H159" s="27">
        <f>IF(OR($A159="",$B159=""),"",IF($E159&lt;&gt;"",$E159,IFERROR(INDEX('Catálogo fonte'!$C$5:$C$104,MATCH($A159,'Catálogo fonte'!$A$5:$A$104,0)),"")))</f>
        <v/>
      </c>
      <c r="I159" s="27">
        <f>IF(OR($A159="",$B159=""),"",IFERROR(INDEX('Catálogo fonte'!$E$5:$E$104,MATCH($A159,'Catálogo fonte'!$A$5:$A$104,0)),""))</f>
        <v/>
      </c>
      <c r="J159" s="28">
        <f>IF(OR($A159="",$B159=""),"",IFERROR(INDEX('Catálogo fonte'!$D$5:$D$104,MATCH($A159,'Catálogo fonte'!$A$5:$A$104,0)),""))</f>
        <v/>
      </c>
      <c r="K159" s="54">
        <f>IF(OR($A159="",$B159=""),"",IF($F159&lt;&gt;"",$F159,IFERROR(INDEX('Catálogo fonte'!$F$5:$F$104,MATCH($A159,'Catálogo fonte'!$A$5:$A$104,0)),"")))</f>
        <v/>
      </c>
      <c r="L159" s="35">
        <f>IF(OR($A159="",$B159=""),"",IFERROR(INDEX('Catálogo fonte'!$G$5:$G$104,MATCH($A159,'Catálogo fonte'!$A$5:$A$104,0)),""))</f>
        <v/>
      </c>
      <c r="M159" s="28">
        <f>IF(OR($A159="",$B159=""),"",IFERROR(INDEX('Catálogo fonte'!$H$5:$H$104,MATCH($A159,'Catálogo fonte'!$A$5:$A$104,0)),""))</f>
        <v/>
      </c>
      <c r="N159" s="28">
        <f>IF(OR($A159="",$B159=""),"",IFERROR(INDEX('Catálogo fonte'!$I$5:$I$104,MATCH($A159,'Catálogo fonte'!$A$5:$A$104,0)),""))</f>
        <v/>
      </c>
      <c r="O159" s="55">
        <f>IF(OR($A159="",$B159=""),"",IFERROR(INDEX('Catálogo fonte'!$J$5:$J$104,MATCH($A159,'Catálogo fonte'!$A$5:$A$104,0)),""))</f>
        <v/>
      </c>
      <c r="P159" s="56">
        <f>IF(OR($A159="",$B159=""),"",IFERROR(INDEX('Catálogo fonte'!$K$5:$K$104,MATCH($A159,'Catálogo fonte'!$A$5:$A$104,0)),""))</f>
        <v/>
      </c>
      <c r="Q159" s="56">
        <f>IF(OR($A159="",$B159=""),"",IFERROR(INDEX('Catálogo fonte'!$L$5:$L$104,MATCH($A159,'Catálogo fonte'!$A$5:$A$104,0)),""))</f>
        <v/>
      </c>
      <c r="R159" s="56">
        <f>IF(OR($A159="",$B159=""),"",IFERROR(INDEX('Catálogo fonte'!$M$5:$M$104,MATCH($A159,'Catálogo fonte'!$A$5:$A$104,0)),""))</f>
        <v/>
      </c>
      <c r="S159" s="28">
        <f>IF(OR($A159="",$B159=""),"",IFERROR(INDEX('Catálogo fonte'!$N$5:$N$104,MATCH($A159,'Catálogo fonte'!$A$5:$A$104,0)),""))</f>
        <v/>
      </c>
      <c r="T159" s="28">
        <f>IF(OR($A159="",$B159=""),"",IFERROR(INDEX('Catálogo fonte'!$O$5:$O$104,MATCH($A159,'Catálogo fonte'!$A$5:$A$104,0)),""))</f>
        <v/>
      </c>
      <c r="U159" s="28">
        <f>IF(OR($A159="",$B159=""),"",IFERROR(INDEX('Catálogo fonte'!$P$5:$P$104,MATCH($A159,'Catálogo fonte'!$A$5:$A$104,0)),""))</f>
        <v/>
      </c>
      <c r="V159" s="28">
        <f>IF(OR($A159="",$B159=""),"",--($S159&lt;&gt;"")+--($T159&lt;&gt;"")+--($U159&lt;&gt;""))</f>
        <v/>
      </c>
      <c r="W159" s="27">
        <f>IF(OR($A159="",$B159="",$C159&lt;&gt;"Sim"),"",_xlfn.TEXTJOIN(" | ",TRUE,IF($AP159&lt;&gt;"Regra válida","Regra do canal inválida",""),IF(COUNTIF('Catálogo fonte'!$A$5:$A$104,$A159)&gt;1,"SKU duplicado",""),IF($AO159&lt;&gt;"Sim","Produto inativo",""),IF($AB159&lt;&gt;"Sim","Canal inativo",""),IF($G159="","Título ausente",""),IF(AND($G159&lt;&gt;"",$AL159&lt;&gt;"",LEN($G159)&gt;$AL159),"Título excede o limite",""),IF(AND($AC159="Sim",$H159=""),"Categoria ausente",""),IF(AND($AK159&gt;0,LEN($I159)&lt;$AK159),"Descrição abaixo do mínimo",""),IF(AND($AE159="Sim",$J159=""),"Marca ausente",""),IF(OR($K159="",NOT(ISNUMBER($K159)),$K159&lt;=0),"Preço inválido",""),IF(AND(ISNUMBER($K159),$AM159&lt;&gt;"",$K159&lt;$AM159),"Preço abaixo do mínimo",""),IF(AND(ISNUMBER($K159),$AN159&lt;&gt;"",$K159&gt;$AN159),"Preço acima do máximo",""),IF(AND($AD159="Sim",$L159=""),"GTIN ausente",""),IF(AND($L159&lt;&gt;"",NOT(IFERROR(AND(LEN($L159)=13,ISNUMBER(VALUE($L159))),FALSE))),"GTIN inválido",""),IF(AND($AF159="Sim",$M159=""),"Cor ausente",""),IF(AND($AG159="Sim",$N159=""),"Tamanho/modelo ausente",""),IF(AND($AH159="Sim",OR(NOT(ISNUMBER($O159)),$O159&lt;=0)),"Peso ausente ou inválido",""),IF(AND($AI159="Sim",OR(NOT(ISNUMBER($P159)),$P159&lt;=0,NOT(ISNUMBER($Q159)),$Q159&lt;=0,NOT(ISNUMBER($R159)),$R159&lt;=0)),"Dimensões ausentes ou inválidas",""),IF($V159&lt;$AJ159,"Mídias abaixo do mínimo","")))</f>
        <v/>
      </c>
      <c r="X159" s="28">
        <f>IF(OR($A159="",$B159=""),"",IF($C159&lt;&gt;"Sim","Não selecionado",IF($W159="","Pronto para publicar","Bloqueado")))</f>
        <v/>
      </c>
      <c r="Y159" s="21" t="n"/>
      <c r="Z159" s="27">
        <f>IF(OR($A159="",$B159=""),"",IF($C159&lt;&gt;"Sim","Fora do feed",IF($X159="Bloqueado","Bloqueado",IF($Y159="Publicar","Liberado para feed",IF($Y159="Manter rascunho","Mantido em rascunho","Aguardando decisão")))))</f>
        <v/>
      </c>
      <c r="AA159" s="27">
        <f>IF(OR($A159="",$B159=""),"",$A159&amp;"|"&amp;$B159)</f>
        <v/>
      </c>
      <c r="AB159" s="28">
        <f>IF($B159="","",IFERROR(INDEX('Regras por canal'!$B$5:$B$9,MATCH($B159,'Regras por canal'!$A$5:$A$9,0)),""))</f>
        <v/>
      </c>
      <c r="AC159" s="28">
        <f>IF($B159="","",IFERROR(INDEX('Regras por canal'!$C$5:$C$9,MATCH($B159,'Regras por canal'!$A$5:$A$9,0)),""))</f>
        <v/>
      </c>
      <c r="AD159" s="28">
        <f>IF($B159="","",IFERROR(INDEX('Regras por canal'!$D$5:$D$9,MATCH($B159,'Regras por canal'!$A$5:$A$9,0)),""))</f>
        <v/>
      </c>
      <c r="AE159" s="28">
        <f>IF($B159="","",IFERROR(INDEX('Regras por canal'!$E$5:$E$9,MATCH($B159,'Regras por canal'!$A$5:$A$9,0)),""))</f>
        <v/>
      </c>
      <c r="AF159" s="28">
        <f>IF($B159="","",IFERROR(INDEX('Regras por canal'!$F$5:$F$9,MATCH($B159,'Regras por canal'!$A$5:$A$9,0)),""))</f>
        <v/>
      </c>
      <c r="AG159" s="28">
        <f>IF($B159="","",IFERROR(INDEX('Regras por canal'!$G$5:$G$9,MATCH($B159,'Regras por canal'!$A$5:$A$9,0)),""))</f>
        <v/>
      </c>
      <c r="AH159" s="28">
        <f>IF($B159="","",IFERROR(INDEX('Regras por canal'!$H$5:$H$9,MATCH($B159,'Regras por canal'!$A$5:$A$9,0)),""))</f>
        <v/>
      </c>
      <c r="AI159" s="28">
        <f>IF($B159="","",IFERROR(INDEX('Regras por canal'!$I$5:$I$9,MATCH($B159,'Regras por canal'!$A$5:$A$9,0)),""))</f>
        <v/>
      </c>
      <c r="AJ159" s="28">
        <f>IF($B159="","",IFERROR(INDEX('Regras por canal'!$J$5:$J$9,MATCH($B159,'Regras por canal'!$A$5:$A$9,0)),""))</f>
        <v/>
      </c>
      <c r="AK159" s="28">
        <f>IF($B159="","",IFERROR(INDEX('Regras por canal'!$K$5:$K$9,MATCH($B159,'Regras por canal'!$A$5:$A$9,0)),""))</f>
        <v/>
      </c>
      <c r="AL159" s="28">
        <f>IF($B159="","",IFERROR(INDEX('Regras por canal'!$L$5:$L$9,MATCH($B159,'Regras por canal'!$A$5:$A$9,0)),""))</f>
        <v/>
      </c>
      <c r="AM159" s="28">
        <f>IF($B159="","",IFERROR(INDEX('Regras por canal'!$M$5:$M$9,MATCH($B159,'Regras por canal'!$A$5:$A$9,0)),""))</f>
        <v/>
      </c>
      <c r="AN159" s="28">
        <f>IF($B159="","",IFERROR(INDEX('Regras por canal'!$N$5:$N$9,MATCH($B159,'Regras por canal'!$A$5:$A$9,0)),""))</f>
        <v/>
      </c>
      <c r="AO159" s="28">
        <f>IF($A159="","",IFERROR(INDEX('Catálogo fonte'!$Q$5:$Q$104,MATCH($A159,'Catálogo fonte'!$A$5:$A$104,0)),""))</f>
        <v/>
      </c>
      <c r="AP159" s="28">
        <f>IF($B159="","",IFERROR(INDEX('Regras por canal'!$Q$5:$Q$9,MATCH($B159,'Regras por canal'!$A$5:$A$9,0)),""))</f>
        <v/>
      </c>
    </row>
    <row r="160" ht="24" customHeight="1">
      <c r="A160" s="28">
        <f>IF(OR(INDEX('Catálogo fonte'!$A$5:$A$104,INT((ROW()-5)/5)+1)="",INDEX('Regras por canal'!$A$5:$A$9,MOD(ROW()-5,5)+1)=""),"",INDEX('Catálogo fonte'!$A$5:$A$104,INT((ROW()-5)/5)+1))</f>
        <v/>
      </c>
      <c r="B160" s="27">
        <f>IF($A160="","",INDEX('Regras por canal'!$A$5:$A$9,MOD(ROW()-5,5)+1))</f>
        <v/>
      </c>
      <c r="C160" s="21" t="n"/>
      <c r="D160" s="32" t="n"/>
      <c r="E160" s="32" t="n"/>
      <c r="F160" s="53" t="n"/>
      <c r="G160" s="27">
        <f>IF(OR($A160="",$B160=""),"",IF($D160&lt;&gt;"",$D160,IFERROR(INDEX('Catálogo fonte'!$B$5:$B$104,MATCH($A160,'Catálogo fonte'!$A$5:$A$104,0)),"")))</f>
        <v/>
      </c>
      <c r="H160" s="27">
        <f>IF(OR($A160="",$B160=""),"",IF($E160&lt;&gt;"",$E160,IFERROR(INDEX('Catálogo fonte'!$C$5:$C$104,MATCH($A160,'Catálogo fonte'!$A$5:$A$104,0)),"")))</f>
        <v/>
      </c>
      <c r="I160" s="27">
        <f>IF(OR($A160="",$B160=""),"",IFERROR(INDEX('Catálogo fonte'!$E$5:$E$104,MATCH($A160,'Catálogo fonte'!$A$5:$A$104,0)),""))</f>
        <v/>
      </c>
      <c r="J160" s="28">
        <f>IF(OR($A160="",$B160=""),"",IFERROR(INDEX('Catálogo fonte'!$D$5:$D$104,MATCH($A160,'Catálogo fonte'!$A$5:$A$104,0)),""))</f>
        <v/>
      </c>
      <c r="K160" s="54">
        <f>IF(OR($A160="",$B160=""),"",IF($F160&lt;&gt;"",$F160,IFERROR(INDEX('Catálogo fonte'!$F$5:$F$104,MATCH($A160,'Catálogo fonte'!$A$5:$A$104,0)),"")))</f>
        <v/>
      </c>
      <c r="L160" s="35">
        <f>IF(OR($A160="",$B160=""),"",IFERROR(INDEX('Catálogo fonte'!$G$5:$G$104,MATCH($A160,'Catálogo fonte'!$A$5:$A$104,0)),""))</f>
        <v/>
      </c>
      <c r="M160" s="28">
        <f>IF(OR($A160="",$B160=""),"",IFERROR(INDEX('Catálogo fonte'!$H$5:$H$104,MATCH($A160,'Catálogo fonte'!$A$5:$A$104,0)),""))</f>
        <v/>
      </c>
      <c r="N160" s="28">
        <f>IF(OR($A160="",$B160=""),"",IFERROR(INDEX('Catálogo fonte'!$I$5:$I$104,MATCH($A160,'Catálogo fonte'!$A$5:$A$104,0)),""))</f>
        <v/>
      </c>
      <c r="O160" s="55">
        <f>IF(OR($A160="",$B160=""),"",IFERROR(INDEX('Catálogo fonte'!$J$5:$J$104,MATCH($A160,'Catálogo fonte'!$A$5:$A$104,0)),""))</f>
        <v/>
      </c>
      <c r="P160" s="56">
        <f>IF(OR($A160="",$B160=""),"",IFERROR(INDEX('Catálogo fonte'!$K$5:$K$104,MATCH($A160,'Catálogo fonte'!$A$5:$A$104,0)),""))</f>
        <v/>
      </c>
      <c r="Q160" s="56">
        <f>IF(OR($A160="",$B160=""),"",IFERROR(INDEX('Catálogo fonte'!$L$5:$L$104,MATCH($A160,'Catálogo fonte'!$A$5:$A$104,0)),""))</f>
        <v/>
      </c>
      <c r="R160" s="56">
        <f>IF(OR($A160="",$B160=""),"",IFERROR(INDEX('Catálogo fonte'!$M$5:$M$104,MATCH($A160,'Catálogo fonte'!$A$5:$A$104,0)),""))</f>
        <v/>
      </c>
      <c r="S160" s="28">
        <f>IF(OR($A160="",$B160=""),"",IFERROR(INDEX('Catálogo fonte'!$N$5:$N$104,MATCH($A160,'Catálogo fonte'!$A$5:$A$104,0)),""))</f>
        <v/>
      </c>
      <c r="T160" s="28">
        <f>IF(OR($A160="",$B160=""),"",IFERROR(INDEX('Catálogo fonte'!$O$5:$O$104,MATCH($A160,'Catálogo fonte'!$A$5:$A$104,0)),""))</f>
        <v/>
      </c>
      <c r="U160" s="28">
        <f>IF(OR($A160="",$B160=""),"",IFERROR(INDEX('Catálogo fonte'!$P$5:$P$104,MATCH($A160,'Catálogo fonte'!$A$5:$A$104,0)),""))</f>
        <v/>
      </c>
      <c r="V160" s="28">
        <f>IF(OR($A160="",$B160=""),"",--($S160&lt;&gt;"")+--($T160&lt;&gt;"")+--($U160&lt;&gt;""))</f>
        <v/>
      </c>
      <c r="W160" s="27">
        <f>IF(OR($A160="",$B160="",$C160&lt;&gt;"Sim"),"",_xlfn.TEXTJOIN(" | ",TRUE,IF($AP160&lt;&gt;"Regra válida","Regra do canal inválida",""),IF(COUNTIF('Catálogo fonte'!$A$5:$A$104,$A160)&gt;1,"SKU duplicado",""),IF($AO160&lt;&gt;"Sim","Produto inativo",""),IF($AB160&lt;&gt;"Sim","Canal inativo",""),IF($G160="","Título ausente",""),IF(AND($G160&lt;&gt;"",$AL160&lt;&gt;"",LEN($G160)&gt;$AL160),"Título excede o limite",""),IF(AND($AC160="Sim",$H160=""),"Categoria ausente",""),IF(AND($AK160&gt;0,LEN($I160)&lt;$AK160),"Descrição abaixo do mínimo",""),IF(AND($AE160="Sim",$J160=""),"Marca ausente",""),IF(OR($K160="",NOT(ISNUMBER($K160)),$K160&lt;=0),"Preço inválido",""),IF(AND(ISNUMBER($K160),$AM160&lt;&gt;"",$K160&lt;$AM160),"Preço abaixo do mínimo",""),IF(AND(ISNUMBER($K160),$AN160&lt;&gt;"",$K160&gt;$AN160),"Preço acima do máximo",""),IF(AND($AD160="Sim",$L160=""),"GTIN ausente",""),IF(AND($L160&lt;&gt;"",NOT(IFERROR(AND(LEN($L160)=13,ISNUMBER(VALUE($L160))),FALSE))),"GTIN inválido",""),IF(AND($AF160="Sim",$M160=""),"Cor ausente",""),IF(AND($AG160="Sim",$N160=""),"Tamanho/modelo ausente",""),IF(AND($AH160="Sim",OR(NOT(ISNUMBER($O160)),$O160&lt;=0)),"Peso ausente ou inválido",""),IF(AND($AI160="Sim",OR(NOT(ISNUMBER($P160)),$P160&lt;=0,NOT(ISNUMBER($Q160)),$Q160&lt;=0,NOT(ISNUMBER($R160)),$R160&lt;=0)),"Dimensões ausentes ou inválidas",""),IF($V160&lt;$AJ160,"Mídias abaixo do mínimo","")))</f>
        <v/>
      </c>
      <c r="X160" s="28">
        <f>IF(OR($A160="",$B160=""),"",IF($C160&lt;&gt;"Sim","Não selecionado",IF($W160="","Pronto para publicar","Bloqueado")))</f>
        <v/>
      </c>
      <c r="Y160" s="21" t="n"/>
      <c r="Z160" s="27">
        <f>IF(OR($A160="",$B160=""),"",IF($C160&lt;&gt;"Sim","Fora do feed",IF($X160="Bloqueado","Bloqueado",IF($Y160="Publicar","Liberado para feed",IF($Y160="Manter rascunho","Mantido em rascunho","Aguardando decisão")))))</f>
        <v/>
      </c>
      <c r="AA160" s="27">
        <f>IF(OR($A160="",$B160=""),"",$A160&amp;"|"&amp;$B160)</f>
        <v/>
      </c>
      <c r="AB160" s="28">
        <f>IF($B160="","",IFERROR(INDEX('Regras por canal'!$B$5:$B$9,MATCH($B160,'Regras por canal'!$A$5:$A$9,0)),""))</f>
        <v/>
      </c>
      <c r="AC160" s="28">
        <f>IF($B160="","",IFERROR(INDEX('Regras por canal'!$C$5:$C$9,MATCH($B160,'Regras por canal'!$A$5:$A$9,0)),""))</f>
        <v/>
      </c>
      <c r="AD160" s="28">
        <f>IF($B160="","",IFERROR(INDEX('Regras por canal'!$D$5:$D$9,MATCH($B160,'Regras por canal'!$A$5:$A$9,0)),""))</f>
        <v/>
      </c>
      <c r="AE160" s="28">
        <f>IF($B160="","",IFERROR(INDEX('Regras por canal'!$E$5:$E$9,MATCH($B160,'Regras por canal'!$A$5:$A$9,0)),""))</f>
        <v/>
      </c>
      <c r="AF160" s="28">
        <f>IF($B160="","",IFERROR(INDEX('Regras por canal'!$F$5:$F$9,MATCH($B160,'Regras por canal'!$A$5:$A$9,0)),""))</f>
        <v/>
      </c>
      <c r="AG160" s="28">
        <f>IF($B160="","",IFERROR(INDEX('Regras por canal'!$G$5:$G$9,MATCH($B160,'Regras por canal'!$A$5:$A$9,0)),""))</f>
        <v/>
      </c>
      <c r="AH160" s="28">
        <f>IF($B160="","",IFERROR(INDEX('Regras por canal'!$H$5:$H$9,MATCH($B160,'Regras por canal'!$A$5:$A$9,0)),""))</f>
        <v/>
      </c>
      <c r="AI160" s="28">
        <f>IF($B160="","",IFERROR(INDEX('Regras por canal'!$I$5:$I$9,MATCH($B160,'Regras por canal'!$A$5:$A$9,0)),""))</f>
        <v/>
      </c>
      <c r="AJ160" s="28">
        <f>IF($B160="","",IFERROR(INDEX('Regras por canal'!$J$5:$J$9,MATCH($B160,'Regras por canal'!$A$5:$A$9,0)),""))</f>
        <v/>
      </c>
      <c r="AK160" s="28">
        <f>IF($B160="","",IFERROR(INDEX('Regras por canal'!$K$5:$K$9,MATCH($B160,'Regras por canal'!$A$5:$A$9,0)),""))</f>
        <v/>
      </c>
      <c r="AL160" s="28">
        <f>IF($B160="","",IFERROR(INDEX('Regras por canal'!$L$5:$L$9,MATCH($B160,'Regras por canal'!$A$5:$A$9,0)),""))</f>
        <v/>
      </c>
      <c r="AM160" s="28">
        <f>IF($B160="","",IFERROR(INDEX('Regras por canal'!$M$5:$M$9,MATCH($B160,'Regras por canal'!$A$5:$A$9,0)),""))</f>
        <v/>
      </c>
      <c r="AN160" s="28">
        <f>IF($B160="","",IFERROR(INDEX('Regras por canal'!$N$5:$N$9,MATCH($B160,'Regras por canal'!$A$5:$A$9,0)),""))</f>
        <v/>
      </c>
      <c r="AO160" s="28">
        <f>IF($A160="","",IFERROR(INDEX('Catálogo fonte'!$Q$5:$Q$104,MATCH($A160,'Catálogo fonte'!$A$5:$A$104,0)),""))</f>
        <v/>
      </c>
      <c r="AP160" s="28">
        <f>IF($B160="","",IFERROR(INDEX('Regras por canal'!$Q$5:$Q$9,MATCH($B160,'Regras por canal'!$A$5:$A$9,0)),""))</f>
        <v/>
      </c>
    </row>
    <row r="161" ht="24" customHeight="1">
      <c r="A161" s="28">
        <f>IF(OR(INDEX('Catálogo fonte'!$A$5:$A$104,INT((ROW()-5)/5)+1)="",INDEX('Regras por canal'!$A$5:$A$9,MOD(ROW()-5,5)+1)=""),"",INDEX('Catálogo fonte'!$A$5:$A$104,INT((ROW()-5)/5)+1))</f>
        <v/>
      </c>
      <c r="B161" s="27">
        <f>IF($A161="","",INDEX('Regras por canal'!$A$5:$A$9,MOD(ROW()-5,5)+1))</f>
        <v/>
      </c>
      <c r="C161" s="21" t="n"/>
      <c r="D161" s="32" t="n"/>
      <c r="E161" s="32" t="n"/>
      <c r="F161" s="53" t="n"/>
      <c r="G161" s="27">
        <f>IF(OR($A161="",$B161=""),"",IF($D161&lt;&gt;"",$D161,IFERROR(INDEX('Catálogo fonte'!$B$5:$B$104,MATCH($A161,'Catálogo fonte'!$A$5:$A$104,0)),"")))</f>
        <v/>
      </c>
      <c r="H161" s="27">
        <f>IF(OR($A161="",$B161=""),"",IF($E161&lt;&gt;"",$E161,IFERROR(INDEX('Catálogo fonte'!$C$5:$C$104,MATCH($A161,'Catálogo fonte'!$A$5:$A$104,0)),"")))</f>
        <v/>
      </c>
      <c r="I161" s="27">
        <f>IF(OR($A161="",$B161=""),"",IFERROR(INDEX('Catálogo fonte'!$E$5:$E$104,MATCH($A161,'Catálogo fonte'!$A$5:$A$104,0)),""))</f>
        <v/>
      </c>
      <c r="J161" s="28">
        <f>IF(OR($A161="",$B161=""),"",IFERROR(INDEX('Catálogo fonte'!$D$5:$D$104,MATCH($A161,'Catálogo fonte'!$A$5:$A$104,0)),""))</f>
        <v/>
      </c>
      <c r="K161" s="54">
        <f>IF(OR($A161="",$B161=""),"",IF($F161&lt;&gt;"",$F161,IFERROR(INDEX('Catálogo fonte'!$F$5:$F$104,MATCH($A161,'Catálogo fonte'!$A$5:$A$104,0)),"")))</f>
        <v/>
      </c>
      <c r="L161" s="35">
        <f>IF(OR($A161="",$B161=""),"",IFERROR(INDEX('Catálogo fonte'!$G$5:$G$104,MATCH($A161,'Catálogo fonte'!$A$5:$A$104,0)),""))</f>
        <v/>
      </c>
      <c r="M161" s="28">
        <f>IF(OR($A161="",$B161=""),"",IFERROR(INDEX('Catálogo fonte'!$H$5:$H$104,MATCH($A161,'Catálogo fonte'!$A$5:$A$104,0)),""))</f>
        <v/>
      </c>
      <c r="N161" s="28">
        <f>IF(OR($A161="",$B161=""),"",IFERROR(INDEX('Catálogo fonte'!$I$5:$I$104,MATCH($A161,'Catálogo fonte'!$A$5:$A$104,0)),""))</f>
        <v/>
      </c>
      <c r="O161" s="55">
        <f>IF(OR($A161="",$B161=""),"",IFERROR(INDEX('Catálogo fonte'!$J$5:$J$104,MATCH($A161,'Catálogo fonte'!$A$5:$A$104,0)),""))</f>
        <v/>
      </c>
      <c r="P161" s="56">
        <f>IF(OR($A161="",$B161=""),"",IFERROR(INDEX('Catálogo fonte'!$K$5:$K$104,MATCH($A161,'Catálogo fonte'!$A$5:$A$104,0)),""))</f>
        <v/>
      </c>
      <c r="Q161" s="56">
        <f>IF(OR($A161="",$B161=""),"",IFERROR(INDEX('Catálogo fonte'!$L$5:$L$104,MATCH($A161,'Catálogo fonte'!$A$5:$A$104,0)),""))</f>
        <v/>
      </c>
      <c r="R161" s="56">
        <f>IF(OR($A161="",$B161=""),"",IFERROR(INDEX('Catálogo fonte'!$M$5:$M$104,MATCH($A161,'Catálogo fonte'!$A$5:$A$104,0)),""))</f>
        <v/>
      </c>
      <c r="S161" s="28">
        <f>IF(OR($A161="",$B161=""),"",IFERROR(INDEX('Catálogo fonte'!$N$5:$N$104,MATCH($A161,'Catálogo fonte'!$A$5:$A$104,0)),""))</f>
        <v/>
      </c>
      <c r="T161" s="28">
        <f>IF(OR($A161="",$B161=""),"",IFERROR(INDEX('Catálogo fonte'!$O$5:$O$104,MATCH($A161,'Catálogo fonte'!$A$5:$A$104,0)),""))</f>
        <v/>
      </c>
      <c r="U161" s="28">
        <f>IF(OR($A161="",$B161=""),"",IFERROR(INDEX('Catálogo fonte'!$P$5:$P$104,MATCH($A161,'Catálogo fonte'!$A$5:$A$104,0)),""))</f>
        <v/>
      </c>
      <c r="V161" s="28">
        <f>IF(OR($A161="",$B161=""),"",--($S161&lt;&gt;"")+--($T161&lt;&gt;"")+--($U161&lt;&gt;""))</f>
        <v/>
      </c>
      <c r="W161" s="27">
        <f>IF(OR($A161="",$B161="",$C161&lt;&gt;"Sim"),"",_xlfn.TEXTJOIN(" | ",TRUE,IF($AP161&lt;&gt;"Regra válida","Regra do canal inválida",""),IF(COUNTIF('Catálogo fonte'!$A$5:$A$104,$A161)&gt;1,"SKU duplicado",""),IF($AO161&lt;&gt;"Sim","Produto inativo",""),IF($AB161&lt;&gt;"Sim","Canal inativo",""),IF($G161="","Título ausente",""),IF(AND($G161&lt;&gt;"",$AL161&lt;&gt;"",LEN($G161)&gt;$AL161),"Título excede o limite",""),IF(AND($AC161="Sim",$H161=""),"Categoria ausente",""),IF(AND($AK161&gt;0,LEN($I161)&lt;$AK161),"Descrição abaixo do mínimo",""),IF(AND($AE161="Sim",$J161=""),"Marca ausente",""),IF(OR($K161="",NOT(ISNUMBER($K161)),$K161&lt;=0),"Preço inválido",""),IF(AND(ISNUMBER($K161),$AM161&lt;&gt;"",$K161&lt;$AM161),"Preço abaixo do mínimo",""),IF(AND(ISNUMBER($K161),$AN161&lt;&gt;"",$K161&gt;$AN161),"Preço acima do máximo",""),IF(AND($AD161="Sim",$L161=""),"GTIN ausente",""),IF(AND($L161&lt;&gt;"",NOT(IFERROR(AND(LEN($L161)=13,ISNUMBER(VALUE($L161))),FALSE))),"GTIN inválido",""),IF(AND($AF161="Sim",$M161=""),"Cor ausente",""),IF(AND($AG161="Sim",$N161=""),"Tamanho/modelo ausente",""),IF(AND($AH161="Sim",OR(NOT(ISNUMBER($O161)),$O161&lt;=0)),"Peso ausente ou inválido",""),IF(AND($AI161="Sim",OR(NOT(ISNUMBER($P161)),$P161&lt;=0,NOT(ISNUMBER($Q161)),$Q161&lt;=0,NOT(ISNUMBER($R161)),$R161&lt;=0)),"Dimensões ausentes ou inválidas",""),IF($V161&lt;$AJ161,"Mídias abaixo do mínimo","")))</f>
        <v/>
      </c>
      <c r="X161" s="28">
        <f>IF(OR($A161="",$B161=""),"",IF($C161&lt;&gt;"Sim","Não selecionado",IF($W161="","Pronto para publicar","Bloqueado")))</f>
        <v/>
      </c>
      <c r="Y161" s="21" t="n"/>
      <c r="Z161" s="27">
        <f>IF(OR($A161="",$B161=""),"",IF($C161&lt;&gt;"Sim","Fora do feed",IF($X161="Bloqueado","Bloqueado",IF($Y161="Publicar","Liberado para feed",IF($Y161="Manter rascunho","Mantido em rascunho","Aguardando decisão")))))</f>
        <v/>
      </c>
      <c r="AA161" s="27">
        <f>IF(OR($A161="",$B161=""),"",$A161&amp;"|"&amp;$B161)</f>
        <v/>
      </c>
      <c r="AB161" s="28">
        <f>IF($B161="","",IFERROR(INDEX('Regras por canal'!$B$5:$B$9,MATCH($B161,'Regras por canal'!$A$5:$A$9,0)),""))</f>
        <v/>
      </c>
      <c r="AC161" s="28">
        <f>IF($B161="","",IFERROR(INDEX('Regras por canal'!$C$5:$C$9,MATCH($B161,'Regras por canal'!$A$5:$A$9,0)),""))</f>
        <v/>
      </c>
      <c r="AD161" s="28">
        <f>IF($B161="","",IFERROR(INDEX('Regras por canal'!$D$5:$D$9,MATCH($B161,'Regras por canal'!$A$5:$A$9,0)),""))</f>
        <v/>
      </c>
      <c r="AE161" s="28">
        <f>IF($B161="","",IFERROR(INDEX('Regras por canal'!$E$5:$E$9,MATCH($B161,'Regras por canal'!$A$5:$A$9,0)),""))</f>
        <v/>
      </c>
      <c r="AF161" s="28">
        <f>IF($B161="","",IFERROR(INDEX('Regras por canal'!$F$5:$F$9,MATCH($B161,'Regras por canal'!$A$5:$A$9,0)),""))</f>
        <v/>
      </c>
      <c r="AG161" s="28">
        <f>IF($B161="","",IFERROR(INDEX('Regras por canal'!$G$5:$G$9,MATCH($B161,'Regras por canal'!$A$5:$A$9,0)),""))</f>
        <v/>
      </c>
      <c r="AH161" s="28">
        <f>IF($B161="","",IFERROR(INDEX('Regras por canal'!$H$5:$H$9,MATCH($B161,'Regras por canal'!$A$5:$A$9,0)),""))</f>
        <v/>
      </c>
      <c r="AI161" s="28">
        <f>IF($B161="","",IFERROR(INDEX('Regras por canal'!$I$5:$I$9,MATCH($B161,'Regras por canal'!$A$5:$A$9,0)),""))</f>
        <v/>
      </c>
      <c r="AJ161" s="28">
        <f>IF($B161="","",IFERROR(INDEX('Regras por canal'!$J$5:$J$9,MATCH($B161,'Regras por canal'!$A$5:$A$9,0)),""))</f>
        <v/>
      </c>
      <c r="AK161" s="28">
        <f>IF($B161="","",IFERROR(INDEX('Regras por canal'!$K$5:$K$9,MATCH($B161,'Regras por canal'!$A$5:$A$9,0)),""))</f>
        <v/>
      </c>
      <c r="AL161" s="28">
        <f>IF($B161="","",IFERROR(INDEX('Regras por canal'!$L$5:$L$9,MATCH($B161,'Regras por canal'!$A$5:$A$9,0)),""))</f>
        <v/>
      </c>
      <c r="AM161" s="28">
        <f>IF($B161="","",IFERROR(INDEX('Regras por canal'!$M$5:$M$9,MATCH($B161,'Regras por canal'!$A$5:$A$9,0)),""))</f>
        <v/>
      </c>
      <c r="AN161" s="28">
        <f>IF($B161="","",IFERROR(INDEX('Regras por canal'!$N$5:$N$9,MATCH($B161,'Regras por canal'!$A$5:$A$9,0)),""))</f>
        <v/>
      </c>
      <c r="AO161" s="28">
        <f>IF($A161="","",IFERROR(INDEX('Catálogo fonte'!$Q$5:$Q$104,MATCH($A161,'Catálogo fonte'!$A$5:$A$104,0)),""))</f>
        <v/>
      </c>
      <c r="AP161" s="28">
        <f>IF($B161="","",IFERROR(INDEX('Regras por canal'!$Q$5:$Q$9,MATCH($B161,'Regras por canal'!$A$5:$A$9,0)),""))</f>
        <v/>
      </c>
    </row>
    <row r="162" ht="24" customHeight="1">
      <c r="A162" s="28">
        <f>IF(OR(INDEX('Catálogo fonte'!$A$5:$A$104,INT((ROW()-5)/5)+1)="",INDEX('Regras por canal'!$A$5:$A$9,MOD(ROW()-5,5)+1)=""),"",INDEX('Catálogo fonte'!$A$5:$A$104,INT((ROW()-5)/5)+1))</f>
        <v/>
      </c>
      <c r="B162" s="27">
        <f>IF($A162="","",INDEX('Regras por canal'!$A$5:$A$9,MOD(ROW()-5,5)+1))</f>
        <v/>
      </c>
      <c r="C162" s="21" t="n"/>
      <c r="D162" s="32" t="n"/>
      <c r="E162" s="32" t="n"/>
      <c r="F162" s="53" t="n"/>
      <c r="G162" s="27">
        <f>IF(OR($A162="",$B162=""),"",IF($D162&lt;&gt;"",$D162,IFERROR(INDEX('Catálogo fonte'!$B$5:$B$104,MATCH($A162,'Catálogo fonte'!$A$5:$A$104,0)),"")))</f>
        <v/>
      </c>
      <c r="H162" s="27">
        <f>IF(OR($A162="",$B162=""),"",IF($E162&lt;&gt;"",$E162,IFERROR(INDEX('Catálogo fonte'!$C$5:$C$104,MATCH($A162,'Catálogo fonte'!$A$5:$A$104,0)),"")))</f>
        <v/>
      </c>
      <c r="I162" s="27">
        <f>IF(OR($A162="",$B162=""),"",IFERROR(INDEX('Catálogo fonte'!$E$5:$E$104,MATCH($A162,'Catálogo fonte'!$A$5:$A$104,0)),""))</f>
        <v/>
      </c>
      <c r="J162" s="28">
        <f>IF(OR($A162="",$B162=""),"",IFERROR(INDEX('Catálogo fonte'!$D$5:$D$104,MATCH($A162,'Catálogo fonte'!$A$5:$A$104,0)),""))</f>
        <v/>
      </c>
      <c r="K162" s="54">
        <f>IF(OR($A162="",$B162=""),"",IF($F162&lt;&gt;"",$F162,IFERROR(INDEX('Catálogo fonte'!$F$5:$F$104,MATCH($A162,'Catálogo fonte'!$A$5:$A$104,0)),"")))</f>
        <v/>
      </c>
      <c r="L162" s="35">
        <f>IF(OR($A162="",$B162=""),"",IFERROR(INDEX('Catálogo fonte'!$G$5:$G$104,MATCH($A162,'Catálogo fonte'!$A$5:$A$104,0)),""))</f>
        <v/>
      </c>
      <c r="M162" s="28">
        <f>IF(OR($A162="",$B162=""),"",IFERROR(INDEX('Catálogo fonte'!$H$5:$H$104,MATCH($A162,'Catálogo fonte'!$A$5:$A$104,0)),""))</f>
        <v/>
      </c>
      <c r="N162" s="28">
        <f>IF(OR($A162="",$B162=""),"",IFERROR(INDEX('Catálogo fonte'!$I$5:$I$104,MATCH($A162,'Catálogo fonte'!$A$5:$A$104,0)),""))</f>
        <v/>
      </c>
      <c r="O162" s="55">
        <f>IF(OR($A162="",$B162=""),"",IFERROR(INDEX('Catálogo fonte'!$J$5:$J$104,MATCH($A162,'Catálogo fonte'!$A$5:$A$104,0)),""))</f>
        <v/>
      </c>
      <c r="P162" s="56">
        <f>IF(OR($A162="",$B162=""),"",IFERROR(INDEX('Catálogo fonte'!$K$5:$K$104,MATCH($A162,'Catálogo fonte'!$A$5:$A$104,0)),""))</f>
        <v/>
      </c>
      <c r="Q162" s="56">
        <f>IF(OR($A162="",$B162=""),"",IFERROR(INDEX('Catálogo fonte'!$L$5:$L$104,MATCH($A162,'Catálogo fonte'!$A$5:$A$104,0)),""))</f>
        <v/>
      </c>
      <c r="R162" s="56">
        <f>IF(OR($A162="",$B162=""),"",IFERROR(INDEX('Catálogo fonte'!$M$5:$M$104,MATCH($A162,'Catálogo fonte'!$A$5:$A$104,0)),""))</f>
        <v/>
      </c>
      <c r="S162" s="28">
        <f>IF(OR($A162="",$B162=""),"",IFERROR(INDEX('Catálogo fonte'!$N$5:$N$104,MATCH($A162,'Catálogo fonte'!$A$5:$A$104,0)),""))</f>
        <v/>
      </c>
      <c r="T162" s="28">
        <f>IF(OR($A162="",$B162=""),"",IFERROR(INDEX('Catálogo fonte'!$O$5:$O$104,MATCH($A162,'Catálogo fonte'!$A$5:$A$104,0)),""))</f>
        <v/>
      </c>
      <c r="U162" s="28">
        <f>IF(OR($A162="",$B162=""),"",IFERROR(INDEX('Catálogo fonte'!$P$5:$P$104,MATCH($A162,'Catálogo fonte'!$A$5:$A$104,0)),""))</f>
        <v/>
      </c>
      <c r="V162" s="28">
        <f>IF(OR($A162="",$B162=""),"",--($S162&lt;&gt;"")+--($T162&lt;&gt;"")+--($U162&lt;&gt;""))</f>
        <v/>
      </c>
      <c r="W162" s="27">
        <f>IF(OR($A162="",$B162="",$C162&lt;&gt;"Sim"),"",_xlfn.TEXTJOIN(" | ",TRUE,IF($AP162&lt;&gt;"Regra válida","Regra do canal inválida",""),IF(COUNTIF('Catálogo fonte'!$A$5:$A$104,$A162)&gt;1,"SKU duplicado",""),IF($AO162&lt;&gt;"Sim","Produto inativo",""),IF($AB162&lt;&gt;"Sim","Canal inativo",""),IF($G162="","Título ausente",""),IF(AND($G162&lt;&gt;"",$AL162&lt;&gt;"",LEN($G162)&gt;$AL162),"Título excede o limite",""),IF(AND($AC162="Sim",$H162=""),"Categoria ausente",""),IF(AND($AK162&gt;0,LEN($I162)&lt;$AK162),"Descrição abaixo do mínimo",""),IF(AND($AE162="Sim",$J162=""),"Marca ausente",""),IF(OR($K162="",NOT(ISNUMBER($K162)),$K162&lt;=0),"Preço inválido",""),IF(AND(ISNUMBER($K162),$AM162&lt;&gt;"",$K162&lt;$AM162),"Preço abaixo do mínimo",""),IF(AND(ISNUMBER($K162),$AN162&lt;&gt;"",$K162&gt;$AN162),"Preço acima do máximo",""),IF(AND($AD162="Sim",$L162=""),"GTIN ausente",""),IF(AND($L162&lt;&gt;"",NOT(IFERROR(AND(LEN($L162)=13,ISNUMBER(VALUE($L162))),FALSE))),"GTIN inválido",""),IF(AND($AF162="Sim",$M162=""),"Cor ausente",""),IF(AND($AG162="Sim",$N162=""),"Tamanho/modelo ausente",""),IF(AND($AH162="Sim",OR(NOT(ISNUMBER($O162)),$O162&lt;=0)),"Peso ausente ou inválido",""),IF(AND($AI162="Sim",OR(NOT(ISNUMBER($P162)),$P162&lt;=0,NOT(ISNUMBER($Q162)),$Q162&lt;=0,NOT(ISNUMBER($R162)),$R162&lt;=0)),"Dimensões ausentes ou inválidas",""),IF($V162&lt;$AJ162,"Mídias abaixo do mínimo","")))</f>
        <v/>
      </c>
      <c r="X162" s="28">
        <f>IF(OR($A162="",$B162=""),"",IF($C162&lt;&gt;"Sim","Não selecionado",IF($W162="","Pronto para publicar","Bloqueado")))</f>
        <v/>
      </c>
      <c r="Y162" s="21" t="n"/>
      <c r="Z162" s="27">
        <f>IF(OR($A162="",$B162=""),"",IF($C162&lt;&gt;"Sim","Fora do feed",IF($X162="Bloqueado","Bloqueado",IF($Y162="Publicar","Liberado para feed",IF($Y162="Manter rascunho","Mantido em rascunho","Aguardando decisão")))))</f>
        <v/>
      </c>
      <c r="AA162" s="27">
        <f>IF(OR($A162="",$B162=""),"",$A162&amp;"|"&amp;$B162)</f>
        <v/>
      </c>
      <c r="AB162" s="28">
        <f>IF($B162="","",IFERROR(INDEX('Regras por canal'!$B$5:$B$9,MATCH($B162,'Regras por canal'!$A$5:$A$9,0)),""))</f>
        <v/>
      </c>
      <c r="AC162" s="28">
        <f>IF($B162="","",IFERROR(INDEX('Regras por canal'!$C$5:$C$9,MATCH($B162,'Regras por canal'!$A$5:$A$9,0)),""))</f>
        <v/>
      </c>
      <c r="AD162" s="28">
        <f>IF($B162="","",IFERROR(INDEX('Regras por canal'!$D$5:$D$9,MATCH($B162,'Regras por canal'!$A$5:$A$9,0)),""))</f>
        <v/>
      </c>
      <c r="AE162" s="28">
        <f>IF($B162="","",IFERROR(INDEX('Regras por canal'!$E$5:$E$9,MATCH($B162,'Regras por canal'!$A$5:$A$9,0)),""))</f>
        <v/>
      </c>
      <c r="AF162" s="28">
        <f>IF($B162="","",IFERROR(INDEX('Regras por canal'!$F$5:$F$9,MATCH($B162,'Regras por canal'!$A$5:$A$9,0)),""))</f>
        <v/>
      </c>
      <c r="AG162" s="28">
        <f>IF($B162="","",IFERROR(INDEX('Regras por canal'!$G$5:$G$9,MATCH($B162,'Regras por canal'!$A$5:$A$9,0)),""))</f>
        <v/>
      </c>
      <c r="AH162" s="28">
        <f>IF($B162="","",IFERROR(INDEX('Regras por canal'!$H$5:$H$9,MATCH($B162,'Regras por canal'!$A$5:$A$9,0)),""))</f>
        <v/>
      </c>
      <c r="AI162" s="28">
        <f>IF($B162="","",IFERROR(INDEX('Regras por canal'!$I$5:$I$9,MATCH($B162,'Regras por canal'!$A$5:$A$9,0)),""))</f>
        <v/>
      </c>
      <c r="AJ162" s="28">
        <f>IF($B162="","",IFERROR(INDEX('Regras por canal'!$J$5:$J$9,MATCH($B162,'Regras por canal'!$A$5:$A$9,0)),""))</f>
        <v/>
      </c>
      <c r="AK162" s="28">
        <f>IF($B162="","",IFERROR(INDEX('Regras por canal'!$K$5:$K$9,MATCH($B162,'Regras por canal'!$A$5:$A$9,0)),""))</f>
        <v/>
      </c>
      <c r="AL162" s="28">
        <f>IF($B162="","",IFERROR(INDEX('Regras por canal'!$L$5:$L$9,MATCH($B162,'Regras por canal'!$A$5:$A$9,0)),""))</f>
        <v/>
      </c>
      <c r="AM162" s="28">
        <f>IF($B162="","",IFERROR(INDEX('Regras por canal'!$M$5:$M$9,MATCH($B162,'Regras por canal'!$A$5:$A$9,0)),""))</f>
        <v/>
      </c>
      <c r="AN162" s="28">
        <f>IF($B162="","",IFERROR(INDEX('Regras por canal'!$N$5:$N$9,MATCH($B162,'Regras por canal'!$A$5:$A$9,0)),""))</f>
        <v/>
      </c>
      <c r="AO162" s="28">
        <f>IF($A162="","",IFERROR(INDEX('Catálogo fonte'!$Q$5:$Q$104,MATCH($A162,'Catálogo fonte'!$A$5:$A$104,0)),""))</f>
        <v/>
      </c>
      <c r="AP162" s="28">
        <f>IF($B162="","",IFERROR(INDEX('Regras por canal'!$Q$5:$Q$9,MATCH($B162,'Regras por canal'!$A$5:$A$9,0)),""))</f>
        <v/>
      </c>
    </row>
    <row r="163" ht="24" customHeight="1">
      <c r="A163" s="28">
        <f>IF(OR(INDEX('Catálogo fonte'!$A$5:$A$104,INT((ROW()-5)/5)+1)="",INDEX('Regras por canal'!$A$5:$A$9,MOD(ROW()-5,5)+1)=""),"",INDEX('Catálogo fonte'!$A$5:$A$104,INT((ROW()-5)/5)+1))</f>
        <v/>
      </c>
      <c r="B163" s="27">
        <f>IF($A163="","",INDEX('Regras por canal'!$A$5:$A$9,MOD(ROW()-5,5)+1))</f>
        <v/>
      </c>
      <c r="C163" s="21" t="n"/>
      <c r="D163" s="32" t="n"/>
      <c r="E163" s="32" t="n"/>
      <c r="F163" s="53" t="n"/>
      <c r="G163" s="27">
        <f>IF(OR($A163="",$B163=""),"",IF($D163&lt;&gt;"",$D163,IFERROR(INDEX('Catálogo fonte'!$B$5:$B$104,MATCH($A163,'Catálogo fonte'!$A$5:$A$104,0)),"")))</f>
        <v/>
      </c>
      <c r="H163" s="27">
        <f>IF(OR($A163="",$B163=""),"",IF($E163&lt;&gt;"",$E163,IFERROR(INDEX('Catálogo fonte'!$C$5:$C$104,MATCH($A163,'Catálogo fonte'!$A$5:$A$104,0)),"")))</f>
        <v/>
      </c>
      <c r="I163" s="27">
        <f>IF(OR($A163="",$B163=""),"",IFERROR(INDEX('Catálogo fonte'!$E$5:$E$104,MATCH($A163,'Catálogo fonte'!$A$5:$A$104,0)),""))</f>
        <v/>
      </c>
      <c r="J163" s="28">
        <f>IF(OR($A163="",$B163=""),"",IFERROR(INDEX('Catálogo fonte'!$D$5:$D$104,MATCH($A163,'Catálogo fonte'!$A$5:$A$104,0)),""))</f>
        <v/>
      </c>
      <c r="K163" s="54">
        <f>IF(OR($A163="",$B163=""),"",IF($F163&lt;&gt;"",$F163,IFERROR(INDEX('Catálogo fonte'!$F$5:$F$104,MATCH($A163,'Catálogo fonte'!$A$5:$A$104,0)),"")))</f>
        <v/>
      </c>
      <c r="L163" s="35">
        <f>IF(OR($A163="",$B163=""),"",IFERROR(INDEX('Catálogo fonte'!$G$5:$G$104,MATCH($A163,'Catálogo fonte'!$A$5:$A$104,0)),""))</f>
        <v/>
      </c>
      <c r="M163" s="28">
        <f>IF(OR($A163="",$B163=""),"",IFERROR(INDEX('Catálogo fonte'!$H$5:$H$104,MATCH($A163,'Catálogo fonte'!$A$5:$A$104,0)),""))</f>
        <v/>
      </c>
      <c r="N163" s="28">
        <f>IF(OR($A163="",$B163=""),"",IFERROR(INDEX('Catálogo fonte'!$I$5:$I$104,MATCH($A163,'Catálogo fonte'!$A$5:$A$104,0)),""))</f>
        <v/>
      </c>
      <c r="O163" s="55">
        <f>IF(OR($A163="",$B163=""),"",IFERROR(INDEX('Catálogo fonte'!$J$5:$J$104,MATCH($A163,'Catálogo fonte'!$A$5:$A$104,0)),""))</f>
        <v/>
      </c>
      <c r="P163" s="56">
        <f>IF(OR($A163="",$B163=""),"",IFERROR(INDEX('Catálogo fonte'!$K$5:$K$104,MATCH($A163,'Catálogo fonte'!$A$5:$A$104,0)),""))</f>
        <v/>
      </c>
      <c r="Q163" s="56">
        <f>IF(OR($A163="",$B163=""),"",IFERROR(INDEX('Catálogo fonte'!$L$5:$L$104,MATCH($A163,'Catálogo fonte'!$A$5:$A$104,0)),""))</f>
        <v/>
      </c>
      <c r="R163" s="56">
        <f>IF(OR($A163="",$B163=""),"",IFERROR(INDEX('Catálogo fonte'!$M$5:$M$104,MATCH($A163,'Catálogo fonte'!$A$5:$A$104,0)),""))</f>
        <v/>
      </c>
      <c r="S163" s="28">
        <f>IF(OR($A163="",$B163=""),"",IFERROR(INDEX('Catálogo fonte'!$N$5:$N$104,MATCH($A163,'Catálogo fonte'!$A$5:$A$104,0)),""))</f>
        <v/>
      </c>
      <c r="T163" s="28">
        <f>IF(OR($A163="",$B163=""),"",IFERROR(INDEX('Catálogo fonte'!$O$5:$O$104,MATCH($A163,'Catálogo fonte'!$A$5:$A$104,0)),""))</f>
        <v/>
      </c>
      <c r="U163" s="28">
        <f>IF(OR($A163="",$B163=""),"",IFERROR(INDEX('Catálogo fonte'!$P$5:$P$104,MATCH($A163,'Catálogo fonte'!$A$5:$A$104,0)),""))</f>
        <v/>
      </c>
      <c r="V163" s="28">
        <f>IF(OR($A163="",$B163=""),"",--($S163&lt;&gt;"")+--($T163&lt;&gt;"")+--($U163&lt;&gt;""))</f>
        <v/>
      </c>
      <c r="W163" s="27">
        <f>IF(OR($A163="",$B163="",$C163&lt;&gt;"Sim"),"",_xlfn.TEXTJOIN(" | ",TRUE,IF($AP163&lt;&gt;"Regra válida","Regra do canal inválida",""),IF(COUNTIF('Catálogo fonte'!$A$5:$A$104,$A163)&gt;1,"SKU duplicado",""),IF($AO163&lt;&gt;"Sim","Produto inativo",""),IF($AB163&lt;&gt;"Sim","Canal inativo",""),IF($G163="","Título ausente",""),IF(AND($G163&lt;&gt;"",$AL163&lt;&gt;"",LEN($G163)&gt;$AL163),"Título excede o limite",""),IF(AND($AC163="Sim",$H163=""),"Categoria ausente",""),IF(AND($AK163&gt;0,LEN($I163)&lt;$AK163),"Descrição abaixo do mínimo",""),IF(AND($AE163="Sim",$J163=""),"Marca ausente",""),IF(OR($K163="",NOT(ISNUMBER($K163)),$K163&lt;=0),"Preço inválido",""),IF(AND(ISNUMBER($K163),$AM163&lt;&gt;"",$K163&lt;$AM163),"Preço abaixo do mínimo",""),IF(AND(ISNUMBER($K163),$AN163&lt;&gt;"",$K163&gt;$AN163),"Preço acima do máximo",""),IF(AND($AD163="Sim",$L163=""),"GTIN ausente",""),IF(AND($L163&lt;&gt;"",NOT(IFERROR(AND(LEN($L163)=13,ISNUMBER(VALUE($L163))),FALSE))),"GTIN inválido",""),IF(AND($AF163="Sim",$M163=""),"Cor ausente",""),IF(AND($AG163="Sim",$N163=""),"Tamanho/modelo ausente",""),IF(AND($AH163="Sim",OR(NOT(ISNUMBER($O163)),$O163&lt;=0)),"Peso ausente ou inválido",""),IF(AND($AI163="Sim",OR(NOT(ISNUMBER($P163)),$P163&lt;=0,NOT(ISNUMBER($Q163)),$Q163&lt;=0,NOT(ISNUMBER($R163)),$R163&lt;=0)),"Dimensões ausentes ou inválidas",""),IF($V163&lt;$AJ163,"Mídias abaixo do mínimo","")))</f>
        <v/>
      </c>
      <c r="X163" s="28">
        <f>IF(OR($A163="",$B163=""),"",IF($C163&lt;&gt;"Sim","Não selecionado",IF($W163="","Pronto para publicar","Bloqueado")))</f>
        <v/>
      </c>
      <c r="Y163" s="21" t="n"/>
      <c r="Z163" s="27">
        <f>IF(OR($A163="",$B163=""),"",IF($C163&lt;&gt;"Sim","Fora do feed",IF($X163="Bloqueado","Bloqueado",IF($Y163="Publicar","Liberado para feed",IF($Y163="Manter rascunho","Mantido em rascunho","Aguardando decisão")))))</f>
        <v/>
      </c>
      <c r="AA163" s="27">
        <f>IF(OR($A163="",$B163=""),"",$A163&amp;"|"&amp;$B163)</f>
        <v/>
      </c>
      <c r="AB163" s="28">
        <f>IF($B163="","",IFERROR(INDEX('Regras por canal'!$B$5:$B$9,MATCH($B163,'Regras por canal'!$A$5:$A$9,0)),""))</f>
        <v/>
      </c>
      <c r="AC163" s="28">
        <f>IF($B163="","",IFERROR(INDEX('Regras por canal'!$C$5:$C$9,MATCH($B163,'Regras por canal'!$A$5:$A$9,0)),""))</f>
        <v/>
      </c>
      <c r="AD163" s="28">
        <f>IF($B163="","",IFERROR(INDEX('Regras por canal'!$D$5:$D$9,MATCH($B163,'Regras por canal'!$A$5:$A$9,0)),""))</f>
        <v/>
      </c>
      <c r="AE163" s="28">
        <f>IF($B163="","",IFERROR(INDEX('Regras por canal'!$E$5:$E$9,MATCH($B163,'Regras por canal'!$A$5:$A$9,0)),""))</f>
        <v/>
      </c>
      <c r="AF163" s="28">
        <f>IF($B163="","",IFERROR(INDEX('Regras por canal'!$F$5:$F$9,MATCH($B163,'Regras por canal'!$A$5:$A$9,0)),""))</f>
        <v/>
      </c>
      <c r="AG163" s="28">
        <f>IF($B163="","",IFERROR(INDEX('Regras por canal'!$G$5:$G$9,MATCH($B163,'Regras por canal'!$A$5:$A$9,0)),""))</f>
        <v/>
      </c>
      <c r="AH163" s="28">
        <f>IF($B163="","",IFERROR(INDEX('Regras por canal'!$H$5:$H$9,MATCH($B163,'Regras por canal'!$A$5:$A$9,0)),""))</f>
        <v/>
      </c>
      <c r="AI163" s="28">
        <f>IF($B163="","",IFERROR(INDEX('Regras por canal'!$I$5:$I$9,MATCH($B163,'Regras por canal'!$A$5:$A$9,0)),""))</f>
        <v/>
      </c>
      <c r="AJ163" s="28">
        <f>IF($B163="","",IFERROR(INDEX('Regras por canal'!$J$5:$J$9,MATCH($B163,'Regras por canal'!$A$5:$A$9,0)),""))</f>
        <v/>
      </c>
      <c r="AK163" s="28">
        <f>IF($B163="","",IFERROR(INDEX('Regras por canal'!$K$5:$K$9,MATCH($B163,'Regras por canal'!$A$5:$A$9,0)),""))</f>
        <v/>
      </c>
      <c r="AL163" s="28">
        <f>IF($B163="","",IFERROR(INDEX('Regras por canal'!$L$5:$L$9,MATCH($B163,'Regras por canal'!$A$5:$A$9,0)),""))</f>
        <v/>
      </c>
      <c r="AM163" s="28">
        <f>IF($B163="","",IFERROR(INDEX('Regras por canal'!$M$5:$M$9,MATCH($B163,'Regras por canal'!$A$5:$A$9,0)),""))</f>
        <v/>
      </c>
      <c r="AN163" s="28">
        <f>IF($B163="","",IFERROR(INDEX('Regras por canal'!$N$5:$N$9,MATCH($B163,'Regras por canal'!$A$5:$A$9,0)),""))</f>
        <v/>
      </c>
      <c r="AO163" s="28">
        <f>IF($A163="","",IFERROR(INDEX('Catálogo fonte'!$Q$5:$Q$104,MATCH($A163,'Catálogo fonte'!$A$5:$A$104,0)),""))</f>
        <v/>
      </c>
      <c r="AP163" s="28">
        <f>IF($B163="","",IFERROR(INDEX('Regras por canal'!$Q$5:$Q$9,MATCH($B163,'Regras por canal'!$A$5:$A$9,0)),""))</f>
        <v/>
      </c>
    </row>
    <row r="164" ht="24" customHeight="1">
      <c r="A164" s="28">
        <f>IF(OR(INDEX('Catálogo fonte'!$A$5:$A$104,INT((ROW()-5)/5)+1)="",INDEX('Regras por canal'!$A$5:$A$9,MOD(ROW()-5,5)+1)=""),"",INDEX('Catálogo fonte'!$A$5:$A$104,INT((ROW()-5)/5)+1))</f>
        <v/>
      </c>
      <c r="B164" s="27">
        <f>IF($A164="","",INDEX('Regras por canal'!$A$5:$A$9,MOD(ROW()-5,5)+1))</f>
        <v/>
      </c>
      <c r="C164" s="21" t="n"/>
      <c r="D164" s="32" t="n"/>
      <c r="E164" s="32" t="n"/>
      <c r="F164" s="53" t="n"/>
      <c r="G164" s="27">
        <f>IF(OR($A164="",$B164=""),"",IF($D164&lt;&gt;"",$D164,IFERROR(INDEX('Catálogo fonte'!$B$5:$B$104,MATCH($A164,'Catálogo fonte'!$A$5:$A$104,0)),"")))</f>
        <v/>
      </c>
      <c r="H164" s="27">
        <f>IF(OR($A164="",$B164=""),"",IF($E164&lt;&gt;"",$E164,IFERROR(INDEX('Catálogo fonte'!$C$5:$C$104,MATCH($A164,'Catálogo fonte'!$A$5:$A$104,0)),"")))</f>
        <v/>
      </c>
      <c r="I164" s="27">
        <f>IF(OR($A164="",$B164=""),"",IFERROR(INDEX('Catálogo fonte'!$E$5:$E$104,MATCH($A164,'Catálogo fonte'!$A$5:$A$104,0)),""))</f>
        <v/>
      </c>
      <c r="J164" s="28">
        <f>IF(OR($A164="",$B164=""),"",IFERROR(INDEX('Catálogo fonte'!$D$5:$D$104,MATCH($A164,'Catálogo fonte'!$A$5:$A$104,0)),""))</f>
        <v/>
      </c>
      <c r="K164" s="54">
        <f>IF(OR($A164="",$B164=""),"",IF($F164&lt;&gt;"",$F164,IFERROR(INDEX('Catálogo fonte'!$F$5:$F$104,MATCH($A164,'Catálogo fonte'!$A$5:$A$104,0)),"")))</f>
        <v/>
      </c>
      <c r="L164" s="35">
        <f>IF(OR($A164="",$B164=""),"",IFERROR(INDEX('Catálogo fonte'!$G$5:$G$104,MATCH($A164,'Catálogo fonte'!$A$5:$A$104,0)),""))</f>
        <v/>
      </c>
      <c r="M164" s="28">
        <f>IF(OR($A164="",$B164=""),"",IFERROR(INDEX('Catálogo fonte'!$H$5:$H$104,MATCH($A164,'Catálogo fonte'!$A$5:$A$104,0)),""))</f>
        <v/>
      </c>
      <c r="N164" s="28">
        <f>IF(OR($A164="",$B164=""),"",IFERROR(INDEX('Catálogo fonte'!$I$5:$I$104,MATCH($A164,'Catálogo fonte'!$A$5:$A$104,0)),""))</f>
        <v/>
      </c>
      <c r="O164" s="55">
        <f>IF(OR($A164="",$B164=""),"",IFERROR(INDEX('Catálogo fonte'!$J$5:$J$104,MATCH($A164,'Catálogo fonte'!$A$5:$A$104,0)),""))</f>
        <v/>
      </c>
      <c r="P164" s="56">
        <f>IF(OR($A164="",$B164=""),"",IFERROR(INDEX('Catálogo fonte'!$K$5:$K$104,MATCH($A164,'Catálogo fonte'!$A$5:$A$104,0)),""))</f>
        <v/>
      </c>
      <c r="Q164" s="56">
        <f>IF(OR($A164="",$B164=""),"",IFERROR(INDEX('Catálogo fonte'!$L$5:$L$104,MATCH($A164,'Catálogo fonte'!$A$5:$A$104,0)),""))</f>
        <v/>
      </c>
      <c r="R164" s="56">
        <f>IF(OR($A164="",$B164=""),"",IFERROR(INDEX('Catálogo fonte'!$M$5:$M$104,MATCH($A164,'Catálogo fonte'!$A$5:$A$104,0)),""))</f>
        <v/>
      </c>
      <c r="S164" s="28">
        <f>IF(OR($A164="",$B164=""),"",IFERROR(INDEX('Catálogo fonte'!$N$5:$N$104,MATCH($A164,'Catálogo fonte'!$A$5:$A$104,0)),""))</f>
        <v/>
      </c>
      <c r="T164" s="28">
        <f>IF(OR($A164="",$B164=""),"",IFERROR(INDEX('Catálogo fonte'!$O$5:$O$104,MATCH($A164,'Catálogo fonte'!$A$5:$A$104,0)),""))</f>
        <v/>
      </c>
      <c r="U164" s="28">
        <f>IF(OR($A164="",$B164=""),"",IFERROR(INDEX('Catálogo fonte'!$P$5:$P$104,MATCH($A164,'Catálogo fonte'!$A$5:$A$104,0)),""))</f>
        <v/>
      </c>
      <c r="V164" s="28">
        <f>IF(OR($A164="",$B164=""),"",--($S164&lt;&gt;"")+--($T164&lt;&gt;"")+--($U164&lt;&gt;""))</f>
        <v/>
      </c>
      <c r="W164" s="27">
        <f>IF(OR($A164="",$B164="",$C164&lt;&gt;"Sim"),"",_xlfn.TEXTJOIN(" | ",TRUE,IF($AP164&lt;&gt;"Regra válida","Regra do canal inválida",""),IF(COUNTIF('Catálogo fonte'!$A$5:$A$104,$A164)&gt;1,"SKU duplicado",""),IF($AO164&lt;&gt;"Sim","Produto inativo",""),IF($AB164&lt;&gt;"Sim","Canal inativo",""),IF($G164="","Título ausente",""),IF(AND($G164&lt;&gt;"",$AL164&lt;&gt;"",LEN($G164)&gt;$AL164),"Título excede o limite",""),IF(AND($AC164="Sim",$H164=""),"Categoria ausente",""),IF(AND($AK164&gt;0,LEN($I164)&lt;$AK164),"Descrição abaixo do mínimo",""),IF(AND($AE164="Sim",$J164=""),"Marca ausente",""),IF(OR($K164="",NOT(ISNUMBER($K164)),$K164&lt;=0),"Preço inválido",""),IF(AND(ISNUMBER($K164),$AM164&lt;&gt;"",$K164&lt;$AM164),"Preço abaixo do mínimo",""),IF(AND(ISNUMBER($K164),$AN164&lt;&gt;"",$K164&gt;$AN164),"Preço acima do máximo",""),IF(AND($AD164="Sim",$L164=""),"GTIN ausente",""),IF(AND($L164&lt;&gt;"",NOT(IFERROR(AND(LEN($L164)=13,ISNUMBER(VALUE($L164))),FALSE))),"GTIN inválido",""),IF(AND($AF164="Sim",$M164=""),"Cor ausente",""),IF(AND($AG164="Sim",$N164=""),"Tamanho/modelo ausente",""),IF(AND($AH164="Sim",OR(NOT(ISNUMBER($O164)),$O164&lt;=0)),"Peso ausente ou inválido",""),IF(AND($AI164="Sim",OR(NOT(ISNUMBER($P164)),$P164&lt;=0,NOT(ISNUMBER($Q164)),$Q164&lt;=0,NOT(ISNUMBER($R164)),$R164&lt;=0)),"Dimensões ausentes ou inválidas",""),IF($V164&lt;$AJ164,"Mídias abaixo do mínimo","")))</f>
        <v/>
      </c>
      <c r="X164" s="28">
        <f>IF(OR($A164="",$B164=""),"",IF($C164&lt;&gt;"Sim","Não selecionado",IF($W164="","Pronto para publicar","Bloqueado")))</f>
        <v/>
      </c>
      <c r="Y164" s="21" t="n"/>
      <c r="Z164" s="27">
        <f>IF(OR($A164="",$B164=""),"",IF($C164&lt;&gt;"Sim","Fora do feed",IF($X164="Bloqueado","Bloqueado",IF($Y164="Publicar","Liberado para feed",IF($Y164="Manter rascunho","Mantido em rascunho","Aguardando decisão")))))</f>
        <v/>
      </c>
      <c r="AA164" s="27">
        <f>IF(OR($A164="",$B164=""),"",$A164&amp;"|"&amp;$B164)</f>
        <v/>
      </c>
      <c r="AB164" s="28">
        <f>IF($B164="","",IFERROR(INDEX('Regras por canal'!$B$5:$B$9,MATCH($B164,'Regras por canal'!$A$5:$A$9,0)),""))</f>
        <v/>
      </c>
      <c r="AC164" s="28">
        <f>IF($B164="","",IFERROR(INDEX('Regras por canal'!$C$5:$C$9,MATCH($B164,'Regras por canal'!$A$5:$A$9,0)),""))</f>
        <v/>
      </c>
      <c r="AD164" s="28">
        <f>IF($B164="","",IFERROR(INDEX('Regras por canal'!$D$5:$D$9,MATCH($B164,'Regras por canal'!$A$5:$A$9,0)),""))</f>
        <v/>
      </c>
      <c r="AE164" s="28">
        <f>IF($B164="","",IFERROR(INDEX('Regras por canal'!$E$5:$E$9,MATCH($B164,'Regras por canal'!$A$5:$A$9,0)),""))</f>
        <v/>
      </c>
      <c r="AF164" s="28">
        <f>IF($B164="","",IFERROR(INDEX('Regras por canal'!$F$5:$F$9,MATCH($B164,'Regras por canal'!$A$5:$A$9,0)),""))</f>
        <v/>
      </c>
      <c r="AG164" s="28">
        <f>IF($B164="","",IFERROR(INDEX('Regras por canal'!$G$5:$G$9,MATCH($B164,'Regras por canal'!$A$5:$A$9,0)),""))</f>
        <v/>
      </c>
      <c r="AH164" s="28">
        <f>IF($B164="","",IFERROR(INDEX('Regras por canal'!$H$5:$H$9,MATCH($B164,'Regras por canal'!$A$5:$A$9,0)),""))</f>
        <v/>
      </c>
      <c r="AI164" s="28">
        <f>IF($B164="","",IFERROR(INDEX('Regras por canal'!$I$5:$I$9,MATCH($B164,'Regras por canal'!$A$5:$A$9,0)),""))</f>
        <v/>
      </c>
      <c r="AJ164" s="28">
        <f>IF($B164="","",IFERROR(INDEX('Regras por canal'!$J$5:$J$9,MATCH($B164,'Regras por canal'!$A$5:$A$9,0)),""))</f>
        <v/>
      </c>
      <c r="AK164" s="28">
        <f>IF($B164="","",IFERROR(INDEX('Regras por canal'!$K$5:$K$9,MATCH($B164,'Regras por canal'!$A$5:$A$9,0)),""))</f>
        <v/>
      </c>
      <c r="AL164" s="28">
        <f>IF($B164="","",IFERROR(INDEX('Regras por canal'!$L$5:$L$9,MATCH($B164,'Regras por canal'!$A$5:$A$9,0)),""))</f>
        <v/>
      </c>
      <c r="AM164" s="28">
        <f>IF($B164="","",IFERROR(INDEX('Regras por canal'!$M$5:$M$9,MATCH($B164,'Regras por canal'!$A$5:$A$9,0)),""))</f>
        <v/>
      </c>
      <c r="AN164" s="28">
        <f>IF($B164="","",IFERROR(INDEX('Regras por canal'!$N$5:$N$9,MATCH($B164,'Regras por canal'!$A$5:$A$9,0)),""))</f>
        <v/>
      </c>
      <c r="AO164" s="28">
        <f>IF($A164="","",IFERROR(INDEX('Catálogo fonte'!$Q$5:$Q$104,MATCH($A164,'Catálogo fonte'!$A$5:$A$104,0)),""))</f>
        <v/>
      </c>
      <c r="AP164" s="28">
        <f>IF($B164="","",IFERROR(INDEX('Regras por canal'!$Q$5:$Q$9,MATCH($B164,'Regras por canal'!$A$5:$A$9,0)),""))</f>
        <v/>
      </c>
    </row>
    <row r="165" ht="24" customHeight="1">
      <c r="A165" s="28">
        <f>IF(OR(INDEX('Catálogo fonte'!$A$5:$A$104,INT((ROW()-5)/5)+1)="",INDEX('Regras por canal'!$A$5:$A$9,MOD(ROW()-5,5)+1)=""),"",INDEX('Catálogo fonte'!$A$5:$A$104,INT((ROW()-5)/5)+1))</f>
        <v/>
      </c>
      <c r="B165" s="27">
        <f>IF($A165="","",INDEX('Regras por canal'!$A$5:$A$9,MOD(ROW()-5,5)+1))</f>
        <v/>
      </c>
      <c r="C165" s="21" t="n"/>
      <c r="D165" s="32" t="n"/>
      <c r="E165" s="32" t="n"/>
      <c r="F165" s="53" t="n"/>
      <c r="G165" s="27">
        <f>IF(OR($A165="",$B165=""),"",IF($D165&lt;&gt;"",$D165,IFERROR(INDEX('Catálogo fonte'!$B$5:$B$104,MATCH($A165,'Catálogo fonte'!$A$5:$A$104,0)),"")))</f>
        <v/>
      </c>
      <c r="H165" s="27">
        <f>IF(OR($A165="",$B165=""),"",IF($E165&lt;&gt;"",$E165,IFERROR(INDEX('Catálogo fonte'!$C$5:$C$104,MATCH($A165,'Catálogo fonte'!$A$5:$A$104,0)),"")))</f>
        <v/>
      </c>
      <c r="I165" s="27">
        <f>IF(OR($A165="",$B165=""),"",IFERROR(INDEX('Catálogo fonte'!$E$5:$E$104,MATCH($A165,'Catálogo fonte'!$A$5:$A$104,0)),""))</f>
        <v/>
      </c>
      <c r="J165" s="28">
        <f>IF(OR($A165="",$B165=""),"",IFERROR(INDEX('Catálogo fonte'!$D$5:$D$104,MATCH($A165,'Catálogo fonte'!$A$5:$A$104,0)),""))</f>
        <v/>
      </c>
      <c r="K165" s="54">
        <f>IF(OR($A165="",$B165=""),"",IF($F165&lt;&gt;"",$F165,IFERROR(INDEX('Catálogo fonte'!$F$5:$F$104,MATCH($A165,'Catálogo fonte'!$A$5:$A$104,0)),"")))</f>
        <v/>
      </c>
      <c r="L165" s="35">
        <f>IF(OR($A165="",$B165=""),"",IFERROR(INDEX('Catálogo fonte'!$G$5:$G$104,MATCH($A165,'Catálogo fonte'!$A$5:$A$104,0)),""))</f>
        <v/>
      </c>
      <c r="M165" s="28">
        <f>IF(OR($A165="",$B165=""),"",IFERROR(INDEX('Catálogo fonte'!$H$5:$H$104,MATCH($A165,'Catálogo fonte'!$A$5:$A$104,0)),""))</f>
        <v/>
      </c>
      <c r="N165" s="28">
        <f>IF(OR($A165="",$B165=""),"",IFERROR(INDEX('Catálogo fonte'!$I$5:$I$104,MATCH($A165,'Catálogo fonte'!$A$5:$A$104,0)),""))</f>
        <v/>
      </c>
      <c r="O165" s="55">
        <f>IF(OR($A165="",$B165=""),"",IFERROR(INDEX('Catálogo fonte'!$J$5:$J$104,MATCH($A165,'Catálogo fonte'!$A$5:$A$104,0)),""))</f>
        <v/>
      </c>
      <c r="P165" s="56">
        <f>IF(OR($A165="",$B165=""),"",IFERROR(INDEX('Catálogo fonte'!$K$5:$K$104,MATCH($A165,'Catálogo fonte'!$A$5:$A$104,0)),""))</f>
        <v/>
      </c>
      <c r="Q165" s="56">
        <f>IF(OR($A165="",$B165=""),"",IFERROR(INDEX('Catálogo fonte'!$L$5:$L$104,MATCH($A165,'Catálogo fonte'!$A$5:$A$104,0)),""))</f>
        <v/>
      </c>
      <c r="R165" s="56">
        <f>IF(OR($A165="",$B165=""),"",IFERROR(INDEX('Catálogo fonte'!$M$5:$M$104,MATCH($A165,'Catálogo fonte'!$A$5:$A$104,0)),""))</f>
        <v/>
      </c>
      <c r="S165" s="28">
        <f>IF(OR($A165="",$B165=""),"",IFERROR(INDEX('Catálogo fonte'!$N$5:$N$104,MATCH($A165,'Catálogo fonte'!$A$5:$A$104,0)),""))</f>
        <v/>
      </c>
      <c r="T165" s="28">
        <f>IF(OR($A165="",$B165=""),"",IFERROR(INDEX('Catálogo fonte'!$O$5:$O$104,MATCH($A165,'Catálogo fonte'!$A$5:$A$104,0)),""))</f>
        <v/>
      </c>
      <c r="U165" s="28">
        <f>IF(OR($A165="",$B165=""),"",IFERROR(INDEX('Catálogo fonte'!$P$5:$P$104,MATCH($A165,'Catálogo fonte'!$A$5:$A$104,0)),""))</f>
        <v/>
      </c>
      <c r="V165" s="28">
        <f>IF(OR($A165="",$B165=""),"",--($S165&lt;&gt;"")+--($T165&lt;&gt;"")+--($U165&lt;&gt;""))</f>
        <v/>
      </c>
      <c r="W165" s="27">
        <f>IF(OR($A165="",$B165="",$C165&lt;&gt;"Sim"),"",_xlfn.TEXTJOIN(" | ",TRUE,IF($AP165&lt;&gt;"Regra válida","Regra do canal inválida",""),IF(COUNTIF('Catálogo fonte'!$A$5:$A$104,$A165)&gt;1,"SKU duplicado",""),IF($AO165&lt;&gt;"Sim","Produto inativo",""),IF($AB165&lt;&gt;"Sim","Canal inativo",""),IF($G165="","Título ausente",""),IF(AND($G165&lt;&gt;"",$AL165&lt;&gt;"",LEN($G165)&gt;$AL165),"Título excede o limite",""),IF(AND($AC165="Sim",$H165=""),"Categoria ausente",""),IF(AND($AK165&gt;0,LEN($I165)&lt;$AK165),"Descrição abaixo do mínimo",""),IF(AND($AE165="Sim",$J165=""),"Marca ausente",""),IF(OR($K165="",NOT(ISNUMBER($K165)),$K165&lt;=0),"Preço inválido",""),IF(AND(ISNUMBER($K165),$AM165&lt;&gt;"",$K165&lt;$AM165),"Preço abaixo do mínimo",""),IF(AND(ISNUMBER($K165),$AN165&lt;&gt;"",$K165&gt;$AN165),"Preço acima do máximo",""),IF(AND($AD165="Sim",$L165=""),"GTIN ausente",""),IF(AND($L165&lt;&gt;"",NOT(IFERROR(AND(LEN($L165)=13,ISNUMBER(VALUE($L165))),FALSE))),"GTIN inválido",""),IF(AND($AF165="Sim",$M165=""),"Cor ausente",""),IF(AND($AG165="Sim",$N165=""),"Tamanho/modelo ausente",""),IF(AND($AH165="Sim",OR(NOT(ISNUMBER($O165)),$O165&lt;=0)),"Peso ausente ou inválido",""),IF(AND($AI165="Sim",OR(NOT(ISNUMBER($P165)),$P165&lt;=0,NOT(ISNUMBER($Q165)),$Q165&lt;=0,NOT(ISNUMBER($R165)),$R165&lt;=0)),"Dimensões ausentes ou inválidas",""),IF($V165&lt;$AJ165,"Mídias abaixo do mínimo","")))</f>
        <v/>
      </c>
      <c r="X165" s="28">
        <f>IF(OR($A165="",$B165=""),"",IF($C165&lt;&gt;"Sim","Não selecionado",IF($W165="","Pronto para publicar","Bloqueado")))</f>
        <v/>
      </c>
      <c r="Y165" s="21" t="n"/>
      <c r="Z165" s="27">
        <f>IF(OR($A165="",$B165=""),"",IF($C165&lt;&gt;"Sim","Fora do feed",IF($X165="Bloqueado","Bloqueado",IF($Y165="Publicar","Liberado para feed",IF($Y165="Manter rascunho","Mantido em rascunho","Aguardando decisão")))))</f>
        <v/>
      </c>
      <c r="AA165" s="27">
        <f>IF(OR($A165="",$B165=""),"",$A165&amp;"|"&amp;$B165)</f>
        <v/>
      </c>
      <c r="AB165" s="28">
        <f>IF($B165="","",IFERROR(INDEX('Regras por canal'!$B$5:$B$9,MATCH($B165,'Regras por canal'!$A$5:$A$9,0)),""))</f>
        <v/>
      </c>
      <c r="AC165" s="28">
        <f>IF($B165="","",IFERROR(INDEX('Regras por canal'!$C$5:$C$9,MATCH($B165,'Regras por canal'!$A$5:$A$9,0)),""))</f>
        <v/>
      </c>
      <c r="AD165" s="28">
        <f>IF($B165="","",IFERROR(INDEX('Regras por canal'!$D$5:$D$9,MATCH($B165,'Regras por canal'!$A$5:$A$9,0)),""))</f>
        <v/>
      </c>
      <c r="AE165" s="28">
        <f>IF($B165="","",IFERROR(INDEX('Regras por canal'!$E$5:$E$9,MATCH($B165,'Regras por canal'!$A$5:$A$9,0)),""))</f>
        <v/>
      </c>
      <c r="AF165" s="28">
        <f>IF($B165="","",IFERROR(INDEX('Regras por canal'!$F$5:$F$9,MATCH($B165,'Regras por canal'!$A$5:$A$9,0)),""))</f>
        <v/>
      </c>
      <c r="AG165" s="28">
        <f>IF($B165="","",IFERROR(INDEX('Regras por canal'!$G$5:$G$9,MATCH($B165,'Regras por canal'!$A$5:$A$9,0)),""))</f>
        <v/>
      </c>
      <c r="AH165" s="28">
        <f>IF($B165="","",IFERROR(INDEX('Regras por canal'!$H$5:$H$9,MATCH($B165,'Regras por canal'!$A$5:$A$9,0)),""))</f>
        <v/>
      </c>
      <c r="AI165" s="28">
        <f>IF($B165="","",IFERROR(INDEX('Regras por canal'!$I$5:$I$9,MATCH($B165,'Regras por canal'!$A$5:$A$9,0)),""))</f>
        <v/>
      </c>
      <c r="AJ165" s="28">
        <f>IF($B165="","",IFERROR(INDEX('Regras por canal'!$J$5:$J$9,MATCH($B165,'Regras por canal'!$A$5:$A$9,0)),""))</f>
        <v/>
      </c>
      <c r="AK165" s="28">
        <f>IF($B165="","",IFERROR(INDEX('Regras por canal'!$K$5:$K$9,MATCH($B165,'Regras por canal'!$A$5:$A$9,0)),""))</f>
        <v/>
      </c>
      <c r="AL165" s="28">
        <f>IF($B165="","",IFERROR(INDEX('Regras por canal'!$L$5:$L$9,MATCH($B165,'Regras por canal'!$A$5:$A$9,0)),""))</f>
        <v/>
      </c>
      <c r="AM165" s="28">
        <f>IF($B165="","",IFERROR(INDEX('Regras por canal'!$M$5:$M$9,MATCH($B165,'Regras por canal'!$A$5:$A$9,0)),""))</f>
        <v/>
      </c>
      <c r="AN165" s="28">
        <f>IF($B165="","",IFERROR(INDEX('Regras por canal'!$N$5:$N$9,MATCH($B165,'Regras por canal'!$A$5:$A$9,0)),""))</f>
        <v/>
      </c>
      <c r="AO165" s="28">
        <f>IF($A165="","",IFERROR(INDEX('Catálogo fonte'!$Q$5:$Q$104,MATCH($A165,'Catálogo fonte'!$A$5:$A$104,0)),""))</f>
        <v/>
      </c>
      <c r="AP165" s="28">
        <f>IF($B165="","",IFERROR(INDEX('Regras por canal'!$Q$5:$Q$9,MATCH($B165,'Regras por canal'!$A$5:$A$9,0)),""))</f>
        <v/>
      </c>
    </row>
    <row r="166" ht="24" customHeight="1">
      <c r="A166" s="28">
        <f>IF(OR(INDEX('Catálogo fonte'!$A$5:$A$104,INT((ROW()-5)/5)+1)="",INDEX('Regras por canal'!$A$5:$A$9,MOD(ROW()-5,5)+1)=""),"",INDEX('Catálogo fonte'!$A$5:$A$104,INT((ROW()-5)/5)+1))</f>
        <v/>
      </c>
      <c r="B166" s="27">
        <f>IF($A166="","",INDEX('Regras por canal'!$A$5:$A$9,MOD(ROW()-5,5)+1))</f>
        <v/>
      </c>
      <c r="C166" s="21" t="n"/>
      <c r="D166" s="32" t="n"/>
      <c r="E166" s="32" t="n"/>
      <c r="F166" s="53" t="n"/>
      <c r="G166" s="27">
        <f>IF(OR($A166="",$B166=""),"",IF($D166&lt;&gt;"",$D166,IFERROR(INDEX('Catálogo fonte'!$B$5:$B$104,MATCH($A166,'Catálogo fonte'!$A$5:$A$104,0)),"")))</f>
        <v/>
      </c>
      <c r="H166" s="27">
        <f>IF(OR($A166="",$B166=""),"",IF($E166&lt;&gt;"",$E166,IFERROR(INDEX('Catálogo fonte'!$C$5:$C$104,MATCH($A166,'Catálogo fonte'!$A$5:$A$104,0)),"")))</f>
        <v/>
      </c>
      <c r="I166" s="27">
        <f>IF(OR($A166="",$B166=""),"",IFERROR(INDEX('Catálogo fonte'!$E$5:$E$104,MATCH($A166,'Catálogo fonte'!$A$5:$A$104,0)),""))</f>
        <v/>
      </c>
      <c r="J166" s="28">
        <f>IF(OR($A166="",$B166=""),"",IFERROR(INDEX('Catálogo fonte'!$D$5:$D$104,MATCH($A166,'Catálogo fonte'!$A$5:$A$104,0)),""))</f>
        <v/>
      </c>
      <c r="K166" s="54">
        <f>IF(OR($A166="",$B166=""),"",IF($F166&lt;&gt;"",$F166,IFERROR(INDEX('Catálogo fonte'!$F$5:$F$104,MATCH($A166,'Catálogo fonte'!$A$5:$A$104,0)),"")))</f>
        <v/>
      </c>
      <c r="L166" s="35">
        <f>IF(OR($A166="",$B166=""),"",IFERROR(INDEX('Catálogo fonte'!$G$5:$G$104,MATCH($A166,'Catálogo fonte'!$A$5:$A$104,0)),""))</f>
        <v/>
      </c>
      <c r="M166" s="28">
        <f>IF(OR($A166="",$B166=""),"",IFERROR(INDEX('Catálogo fonte'!$H$5:$H$104,MATCH($A166,'Catálogo fonte'!$A$5:$A$104,0)),""))</f>
        <v/>
      </c>
      <c r="N166" s="28">
        <f>IF(OR($A166="",$B166=""),"",IFERROR(INDEX('Catálogo fonte'!$I$5:$I$104,MATCH($A166,'Catálogo fonte'!$A$5:$A$104,0)),""))</f>
        <v/>
      </c>
      <c r="O166" s="55">
        <f>IF(OR($A166="",$B166=""),"",IFERROR(INDEX('Catálogo fonte'!$J$5:$J$104,MATCH($A166,'Catálogo fonte'!$A$5:$A$104,0)),""))</f>
        <v/>
      </c>
      <c r="P166" s="56">
        <f>IF(OR($A166="",$B166=""),"",IFERROR(INDEX('Catálogo fonte'!$K$5:$K$104,MATCH($A166,'Catálogo fonte'!$A$5:$A$104,0)),""))</f>
        <v/>
      </c>
      <c r="Q166" s="56">
        <f>IF(OR($A166="",$B166=""),"",IFERROR(INDEX('Catálogo fonte'!$L$5:$L$104,MATCH($A166,'Catálogo fonte'!$A$5:$A$104,0)),""))</f>
        <v/>
      </c>
      <c r="R166" s="56">
        <f>IF(OR($A166="",$B166=""),"",IFERROR(INDEX('Catálogo fonte'!$M$5:$M$104,MATCH($A166,'Catálogo fonte'!$A$5:$A$104,0)),""))</f>
        <v/>
      </c>
      <c r="S166" s="28">
        <f>IF(OR($A166="",$B166=""),"",IFERROR(INDEX('Catálogo fonte'!$N$5:$N$104,MATCH($A166,'Catálogo fonte'!$A$5:$A$104,0)),""))</f>
        <v/>
      </c>
      <c r="T166" s="28">
        <f>IF(OR($A166="",$B166=""),"",IFERROR(INDEX('Catálogo fonte'!$O$5:$O$104,MATCH($A166,'Catálogo fonte'!$A$5:$A$104,0)),""))</f>
        <v/>
      </c>
      <c r="U166" s="28">
        <f>IF(OR($A166="",$B166=""),"",IFERROR(INDEX('Catálogo fonte'!$P$5:$P$104,MATCH($A166,'Catálogo fonte'!$A$5:$A$104,0)),""))</f>
        <v/>
      </c>
      <c r="V166" s="28">
        <f>IF(OR($A166="",$B166=""),"",--($S166&lt;&gt;"")+--($T166&lt;&gt;"")+--($U166&lt;&gt;""))</f>
        <v/>
      </c>
      <c r="W166" s="27">
        <f>IF(OR($A166="",$B166="",$C166&lt;&gt;"Sim"),"",_xlfn.TEXTJOIN(" | ",TRUE,IF($AP166&lt;&gt;"Regra válida","Regra do canal inválida",""),IF(COUNTIF('Catálogo fonte'!$A$5:$A$104,$A166)&gt;1,"SKU duplicado",""),IF($AO166&lt;&gt;"Sim","Produto inativo",""),IF($AB166&lt;&gt;"Sim","Canal inativo",""),IF($G166="","Título ausente",""),IF(AND($G166&lt;&gt;"",$AL166&lt;&gt;"",LEN($G166)&gt;$AL166),"Título excede o limite",""),IF(AND($AC166="Sim",$H166=""),"Categoria ausente",""),IF(AND($AK166&gt;0,LEN($I166)&lt;$AK166),"Descrição abaixo do mínimo",""),IF(AND($AE166="Sim",$J166=""),"Marca ausente",""),IF(OR($K166="",NOT(ISNUMBER($K166)),$K166&lt;=0),"Preço inválido",""),IF(AND(ISNUMBER($K166),$AM166&lt;&gt;"",$K166&lt;$AM166),"Preço abaixo do mínimo",""),IF(AND(ISNUMBER($K166),$AN166&lt;&gt;"",$K166&gt;$AN166),"Preço acima do máximo",""),IF(AND($AD166="Sim",$L166=""),"GTIN ausente",""),IF(AND($L166&lt;&gt;"",NOT(IFERROR(AND(LEN($L166)=13,ISNUMBER(VALUE($L166))),FALSE))),"GTIN inválido",""),IF(AND($AF166="Sim",$M166=""),"Cor ausente",""),IF(AND($AG166="Sim",$N166=""),"Tamanho/modelo ausente",""),IF(AND($AH166="Sim",OR(NOT(ISNUMBER($O166)),$O166&lt;=0)),"Peso ausente ou inválido",""),IF(AND($AI166="Sim",OR(NOT(ISNUMBER($P166)),$P166&lt;=0,NOT(ISNUMBER($Q166)),$Q166&lt;=0,NOT(ISNUMBER($R166)),$R166&lt;=0)),"Dimensões ausentes ou inválidas",""),IF($V166&lt;$AJ166,"Mídias abaixo do mínimo","")))</f>
        <v/>
      </c>
      <c r="X166" s="28">
        <f>IF(OR($A166="",$B166=""),"",IF($C166&lt;&gt;"Sim","Não selecionado",IF($W166="","Pronto para publicar","Bloqueado")))</f>
        <v/>
      </c>
      <c r="Y166" s="21" t="n"/>
      <c r="Z166" s="27">
        <f>IF(OR($A166="",$B166=""),"",IF($C166&lt;&gt;"Sim","Fora do feed",IF($X166="Bloqueado","Bloqueado",IF($Y166="Publicar","Liberado para feed",IF($Y166="Manter rascunho","Mantido em rascunho","Aguardando decisão")))))</f>
        <v/>
      </c>
      <c r="AA166" s="27">
        <f>IF(OR($A166="",$B166=""),"",$A166&amp;"|"&amp;$B166)</f>
        <v/>
      </c>
      <c r="AB166" s="28">
        <f>IF($B166="","",IFERROR(INDEX('Regras por canal'!$B$5:$B$9,MATCH($B166,'Regras por canal'!$A$5:$A$9,0)),""))</f>
        <v/>
      </c>
      <c r="AC166" s="28">
        <f>IF($B166="","",IFERROR(INDEX('Regras por canal'!$C$5:$C$9,MATCH($B166,'Regras por canal'!$A$5:$A$9,0)),""))</f>
        <v/>
      </c>
      <c r="AD166" s="28">
        <f>IF($B166="","",IFERROR(INDEX('Regras por canal'!$D$5:$D$9,MATCH($B166,'Regras por canal'!$A$5:$A$9,0)),""))</f>
        <v/>
      </c>
      <c r="AE166" s="28">
        <f>IF($B166="","",IFERROR(INDEX('Regras por canal'!$E$5:$E$9,MATCH($B166,'Regras por canal'!$A$5:$A$9,0)),""))</f>
        <v/>
      </c>
      <c r="AF166" s="28">
        <f>IF($B166="","",IFERROR(INDEX('Regras por canal'!$F$5:$F$9,MATCH($B166,'Regras por canal'!$A$5:$A$9,0)),""))</f>
        <v/>
      </c>
      <c r="AG166" s="28">
        <f>IF($B166="","",IFERROR(INDEX('Regras por canal'!$G$5:$G$9,MATCH($B166,'Regras por canal'!$A$5:$A$9,0)),""))</f>
        <v/>
      </c>
      <c r="AH166" s="28">
        <f>IF($B166="","",IFERROR(INDEX('Regras por canal'!$H$5:$H$9,MATCH($B166,'Regras por canal'!$A$5:$A$9,0)),""))</f>
        <v/>
      </c>
      <c r="AI166" s="28">
        <f>IF($B166="","",IFERROR(INDEX('Regras por canal'!$I$5:$I$9,MATCH($B166,'Regras por canal'!$A$5:$A$9,0)),""))</f>
        <v/>
      </c>
      <c r="AJ166" s="28">
        <f>IF($B166="","",IFERROR(INDEX('Regras por canal'!$J$5:$J$9,MATCH($B166,'Regras por canal'!$A$5:$A$9,0)),""))</f>
        <v/>
      </c>
      <c r="AK166" s="28">
        <f>IF($B166="","",IFERROR(INDEX('Regras por canal'!$K$5:$K$9,MATCH($B166,'Regras por canal'!$A$5:$A$9,0)),""))</f>
        <v/>
      </c>
      <c r="AL166" s="28">
        <f>IF($B166="","",IFERROR(INDEX('Regras por canal'!$L$5:$L$9,MATCH($B166,'Regras por canal'!$A$5:$A$9,0)),""))</f>
        <v/>
      </c>
      <c r="AM166" s="28">
        <f>IF($B166="","",IFERROR(INDEX('Regras por canal'!$M$5:$M$9,MATCH($B166,'Regras por canal'!$A$5:$A$9,0)),""))</f>
        <v/>
      </c>
      <c r="AN166" s="28">
        <f>IF($B166="","",IFERROR(INDEX('Regras por canal'!$N$5:$N$9,MATCH($B166,'Regras por canal'!$A$5:$A$9,0)),""))</f>
        <v/>
      </c>
      <c r="AO166" s="28">
        <f>IF($A166="","",IFERROR(INDEX('Catálogo fonte'!$Q$5:$Q$104,MATCH($A166,'Catálogo fonte'!$A$5:$A$104,0)),""))</f>
        <v/>
      </c>
      <c r="AP166" s="28">
        <f>IF($B166="","",IFERROR(INDEX('Regras por canal'!$Q$5:$Q$9,MATCH($B166,'Regras por canal'!$A$5:$A$9,0)),""))</f>
        <v/>
      </c>
    </row>
    <row r="167" ht="24" customHeight="1">
      <c r="A167" s="28">
        <f>IF(OR(INDEX('Catálogo fonte'!$A$5:$A$104,INT((ROW()-5)/5)+1)="",INDEX('Regras por canal'!$A$5:$A$9,MOD(ROW()-5,5)+1)=""),"",INDEX('Catálogo fonte'!$A$5:$A$104,INT((ROW()-5)/5)+1))</f>
        <v/>
      </c>
      <c r="B167" s="27">
        <f>IF($A167="","",INDEX('Regras por canal'!$A$5:$A$9,MOD(ROW()-5,5)+1))</f>
        <v/>
      </c>
      <c r="C167" s="21" t="n"/>
      <c r="D167" s="32" t="n"/>
      <c r="E167" s="32" t="n"/>
      <c r="F167" s="53" t="n"/>
      <c r="G167" s="27">
        <f>IF(OR($A167="",$B167=""),"",IF($D167&lt;&gt;"",$D167,IFERROR(INDEX('Catálogo fonte'!$B$5:$B$104,MATCH($A167,'Catálogo fonte'!$A$5:$A$104,0)),"")))</f>
        <v/>
      </c>
      <c r="H167" s="27">
        <f>IF(OR($A167="",$B167=""),"",IF($E167&lt;&gt;"",$E167,IFERROR(INDEX('Catálogo fonte'!$C$5:$C$104,MATCH($A167,'Catálogo fonte'!$A$5:$A$104,0)),"")))</f>
        <v/>
      </c>
      <c r="I167" s="27">
        <f>IF(OR($A167="",$B167=""),"",IFERROR(INDEX('Catálogo fonte'!$E$5:$E$104,MATCH($A167,'Catálogo fonte'!$A$5:$A$104,0)),""))</f>
        <v/>
      </c>
      <c r="J167" s="28">
        <f>IF(OR($A167="",$B167=""),"",IFERROR(INDEX('Catálogo fonte'!$D$5:$D$104,MATCH($A167,'Catálogo fonte'!$A$5:$A$104,0)),""))</f>
        <v/>
      </c>
      <c r="K167" s="54">
        <f>IF(OR($A167="",$B167=""),"",IF($F167&lt;&gt;"",$F167,IFERROR(INDEX('Catálogo fonte'!$F$5:$F$104,MATCH($A167,'Catálogo fonte'!$A$5:$A$104,0)),"")))</f>
        <v/>
      </c>
      <c r="L167" s="35">
        <f>IF(OR($A167="",$B167=""),"",IFERROR(INDEX('Catálogo fonte'!$G$5:$G$104,MATCH($A167,'Catálogo fonte'!$A$5:$A$104,0)),""))</f>
        <v/>
      </c>
      <c r="M167" s="28">
        <f>IF(OR($A167="",$B167=""),"",IFERROR(INDEX('Catálogo fonte'!$H$5:$H$104,MATCH($A167,'Catálogo fonte'!$A$5:$A$104,0)),""))</f>
        <v/>
      </c>
      <c r="N167" s="28">
        <f>IF(OR($A167="",$B167=""),"",IFERROR(INDEX('Catálogo fonte'!$I$5:$I$104,MATCH($A167,'Catálogo fonte'!$A$5:$A$104,0)),""))</f>
        <v/>
      </c>
      <c r="O167" s="55">
        <f>IF(OR($A167="",$B167=""),"",IFERROR(INDEX('Catálogo fonte'!$J$5:$J$104,MATCH($A167,'Catálogo fonte'!$A$5:$A$104,0)),""))</f>
        <v/>
      </c>
      <c r="P167" s="56">
        <f>IF(OR($A167="",$B167=""),"",IFERROR(INDEX('Catálogo fonte'!$K$5:$K$104,MATCH($A167,'Catálogo fonte'!$A$5:$A$104,0)),""))</f>
        <v/>
      </c>
      <c r="Q167" s="56">
        <f>IF(OR($A167="",$B167=""),"",IFERROR(INDEX('Catálogo fonte'!$L$5:$L$104,MATCH($A167,'Catálogo fonte'!$A$5:$A$104,0)),""))</f>
        <v/>
      </c>
      <c r="R167" s="56">
        <f>IF(OR($A167="",$B167=""),"",IFERROR(INDEX('Catálogo fonte'!$M$5:$M$104,MATCH($A167,'Catálogo fonte'!$A$5:$A$104,0)),""))</f>
        <v/>
      </c>
      <c r="S167" s="28">
        <f>IF(OR($A167="",$B167=""),"",IFERROR(INDEX('Catálogo fonte'!$N$5:$N$104,MATCH($A167,'Catálogo fonte'!$A$5:$A$104,0)),""))</f>
        <v/>
      </c>
      <c r="T167" s="28">
        <f>IF(OR($A167="",$B167=""),"",IFERROR(INDEX('Catálogo fonte'!$O$5:$O$104,MATCH($A167,'Catálogo fonte'!$A$5:$A$104,0)),""))</f>
        <v/>
      </c>
      <c r="U167" s="28">
        <f>IF(OR($A167="",$B167=""),"",IFERROR(INDEX('Catálogo fonte'!$P$5:$P$104,MATCH($A167,'Catálogo fonte'!$A$5:$A$104,0)),""))</f>
        <v/>
      </c>
      <c r="V167" s="28">
        <f>IF(OR($A167="",$B167=""),"",--($S167&lt;&gt;"")+--($T167&lt;&gt;"")+--($U167&lt;&gt;""))</f>
        <v/>
      </c>
      <c r="W167" s="27">
        <f>IF(OR($A167="",$B167="",$C167&lt;&gt;"Sim"),"",_xlfn.TEXTJOIN(" | ",TRUE,IF($AP167&lt;&gt;"Regra válida","Regra do canal inválida",""),IF(COUNTIF('Catálogo fonte'!$A$5:$A$104,$A167)&gt;1,"SKU duplicado",""),IF($AO167&lt;&gt;"Sim","Produto inativo",""),IF($AB167&lt;&gt;"Sim","Canal inativo",""),IF($G167="","Título ausente",""),IF(AND($G167&lt;&gt;"",$AL167&lt;&gt;"",LEN($G167)&gt;$AL167),"Título excede o limite",""),IF(AND($AC167="Sim",$H167=""),"Categoria ausente",""),IF(AND($AK167&gt;0,LEN($I167)&lt;$AK167),"Descrição abaixo do mínimo",""),IF(AND($AE167="Sim",$J167=""),"Marca ausente",""),IF(OR($K167="",NOT(ISNUMBER($K167)),$K167&lt;=0),"Preço inválido",""),IF(AND(ISNUMBER($K167),$AM167&lt;&gt;"",$K167&lt;$AM167),"Preço abaixo do mínimo",""),IF(AND(ISNUMBER($K167),$AN167&lt;&gt;"",$K167&gt;$AN167),"Preço acima do máximo",""),IF(AND($AD167="Sim",$L167=""),"GTIN ausente",""),IF(AND($L167&lt;&gt;"",NOT(IFERROR(AND(LEN($L167)=13,ISNUMBER(VALUE($L167))),FALSE))),"GTIN inválido",""),IF(AND($AF167="Sim",$M167=""),"Cor ausente",""),IF(AND($AG167="Sim",$N167=""),"Tamanho/modelo ausente",""),IF(AND($AH167="Sim",OR(NOT(ISNUMBER($O167)),$O167&lt;=0)),"Peso ausente ou inválido",""),IF(AND($AI167="Sim",OR(NOT(ISNUMBER($P167)),$P167&lt;=0,NOT(ISNUMBER($Q167)),$Q167&lt;=0,NOT(ISNUMBER($R167)),$R167&lt;=0)),"Dimensões ausentes ou inválidas",""),IF($V167&lt;$AJ167,"Mídias abaixo do mínimo","")))</f>
        <v/>
      </c>
      <c r="X167" s="28">
        <f>IF(OR($A167="",$B167=""),"",IF($C167&lt;&gt;"Sim","Não selecionado",IF($W167="","Pronto para publicar","Bloqueado")))</f>
        <v/>
      </c>
      <c r="Y167" s="21" t="n"/>
      <c r="Z167" s="27">
        <f>IF(OR($A167="",$B167=""),"",IF($C167&lt;&gt;"Sim","Fora do feed",IF($X167="Bloqueado","Bloqueado",IF($Y167="Publicar","Liberado para feed",IF($Y167="Manter rascunho","Mantido em rascunho","Aguardando decisão")))))</f>
        <v/>
      </c>
      <c r="AA167" s="27">
        <f>IF(OR($A167="",$B167=""),"",$A167&amp;"|"&amp;$B167)</f>
        <v/>
      </c>
      <c r="AB167" s="28">
        <f>IF($B167="","",IFERROR(INDEX('Regras por canal'!$B$5:$B$9,MATCH($B167,'Regras por canal'!$A$5:$A$9,0)),""))</f>
        <v/>
      </c>
      <c r="AC167" s="28">
        <f>IF($B167="","",IFERROR(INDEX('Regras por canal'!$C$5:$C$9,MATCH($B167,'Regras por canal'!$A$5:$A$9,0)),""))</f>
        <v/>
      </c>
      <c r="AD167" s="28">
        <f>IF($B167="","",IFERROR(INDEX('Regras por canal'!$D$5:$D$9,MATCH($B167,'Regras por canal'!$A$5:$A$9,0)),""))</f>
        <v/>
      </c>
      <c r="AE167" s="28">
        <f>IF($B167="","",IFERROR(INDEX('Regras por canal'!$E$5:$E$9,MATCH($B167,'Regras por canal'!$A$5:$A$9,0)),""))</f>
        <v/>
      </c>
      <c r="AF167" s="28">
        <f>IF($B167="","",IFERROR(INDEX('Regras por canal'!$F$5:$F$9,MATCH($B167,'Regras por canal'!$A$5:$A$9,0)),""))</f>
        <v/>
      </c>
      <c r="AG167" s="28">
        <f>IF($B167="","",IFERROR(INDEX('Regras por canal'!$G$5:$G$9,MATCH($B167,'Regras por canal'!$A$5:$A$9,0)),""))</f>
        <v/>
      </c>
      <c r="AH167" s="28">
        <f>IF($B167="","",IFERROR(INDEX('Regras por canal'!$H$5:$H$9,MATCH($B167,'Regras por canal'!$A$5:$A$9,0)),""))</f>
        <v/>
      </c>
      <c r="AI167" s="28">
        <f>IF($B167="","",IFERROR(INDEX('Regras por canal'!$I$5:$I$9,MATCH($B167,'Regras por canal'!$A$5:$A$9,0)),""))</f>
        <v/>
      </c>
      <c r="AJ167" s="28">
        <f>IF($B167="","",IFERROR(INDEX('Regras por canal'!$J$5:$J$9,MATCH($B167,'Regras por canal'!$A$5:$A$9,0)),""))</f>
        <v/>
      </c>
      <c r="AK167" s="28">
        <f>IF($B167="","",IFERROR(INDEX('Regras por canal'!$K$5:$K$9,MATCH($B167,'Regras por canal'!$A$5:$A$9,0)),""))</f>
        <v/>
      </c>
      <c r="AL167" s="28">
        <f>IF($B167="","",IFERROR(INDEX('Regras por canal'!$L$5:$L$9,MATCH($B167,'Regras por canal'!$A$5:$A$9,0)),""))</f>
        <v/>
      </c>
      <c r="AM167" s="28">
        <f>IF($B167="","",IFERROR(INDEX('Regras por canal'!$M$5:$M$9,MATCH($B167,'Regras por canal'!$A$5:$A$9,0)),""))</f>
        <v/>
      </c>
      <c r="AN167" s="28">
        <f>IF($B167="","",IFERROR(INDEX('Regras por canal'!$N$5:$N$9,MATCH($B167,'Regras por canal'!$A$5:$A$9,0)),""))</f>
        <v/>
      </c>
      <c r="AO167" s="28">
        <f>IF($A167="","",IFERROR(INDEX('Catálogo fonte'!$Q$5:$Q$104,MATCH($A167,'Catálogo fonte'!$A$5:$A$104,0)),""))</f>
        <v/>
      </c>
      <c r="AP167" s="28">
        <f>IF($B167="","",IFERROR(INDEX('Regras por canal'!$Q$5:$Q$9,MATCH($B167,'Regras por canal'!$A$5:$A$9,0)),""))</f>
        <v/>
      </c>
    </row>
    <row r="168" ht="24" customHeight="1">
      <c r="A168" s="28">
        <f>IF(OR(INDEX('Catálogo fonte'!$A$5:$A$104,INT((ROW()-5)/5)+1)="",INDEX('Regras por canal'!$A$5:$A$9,MOD(ROW()-5,5)+1)=""),"",INDEX('Catálogo fonte'!$A$5:$A$104,INT((ROW()-5)/5)+1))</f>
        <v/>
      </c>
      <c r="B168" s="27">
        <f>IF($A168="","",INDEX('Regras por canal'!$A$5:$A$9,MOD(ROW()-5,5)+1))</f>
        <v/>
      </c>
      <c r="C168" s="21" t="n"/>
      <c r="D168" s="32" t="n"/>
      <c r="E168" s="32" t="n"/>
      <c r="F168" s="53" t="n"/>
      <c r="G168" s="27">
        <f>IF(OR($A168="",$B168=""),"",IF($D168&lt;&gt;"",$D168,IFERROR(INDEX('Catálogo fonte'!$B$5:$B$104,MATCH($A168,'Catálogo fonte'!$A$5:$A$104,0)),"")))</f>
        <v/>
      </c>
      <c r="H168" s="27">
        <f>IF(OR($A168="",$B168=""),"",IF($E168&lt;&gt;"",$E168,IFERROR(INDEX('Catálogo fonte'!$C$5:$C$104,MATCH($A168,'Catálogo fonte'!$A$5:$A$104,0)),"")))</f>
        <v/>
      </c>
      <c r="I168" s="27">
        <f>IF(OR($A168="",$B168=""),"",IFERROR(INDEX('Catálogo fonte'!$E$5:$E$104,MATCH($A168,'Catálogo fonte'!$A$5:$A$104,0)),""))</f>
        <v/>
      </c>
      <c r="J168" s="28">
        <f>IF(OR($A168="",$B168=""),"",IFERROR(INDEX('Catálogo fonte'!$D$5:$D$104,MATCH($A168,'Catálogo fonte'!$A$5:$A$104,0)),""))</f>
        <v/>
      </c>
      <c r="K168" s="54">
        <f>IF(OR($A168="",$B168=""),"",IF($F168&lt;&gt;"",$F168,IFERROR(INDEX('Catálogo fonte'!$F$5:$F$104,MATCH($A168,'Catálogo fonte'!$A$5:$A$104,0)),"")))</f>
        <v/>
      </c>
      <c r="L168" s="35">
        <f>IF(OR($A168="",$B168=""),"",IFERROR(INDEX('Catálogo fonte'!$G$5:$G$104,MATCH($A168,'Catálogo fonte'!$A$5:$A$104,0)),""))</f>
        <v/>
      </c>
      <c r="M168" s="28">
        <f>IF(OR($A168="",$B168=""),"",IFERROR(INDEX('Catálogo fonte'!$H$5:$H$104,MATCH($A168,'Catálogo fonte'!$A$5:$A$104,0)),""))</f>
        <v/>
      </c>
      <c r="N168" s="28">
        <f>IF(OR($A168="",$B168=""),"",IFERROR(INDEX('Catálogo fonte'!$I$5:$I$104,MATCH($A168,'Catálogo fonte'!$A$5:$A$104,0)),""))</f>
        <v/>
      </c>
      <c r="O168" s="55">
        <f>IF(OR($A168="",$B168=""),"",IFERROR(INDEX('Catálogo fonte'!$J$5:$J$104,MATCH($A168,'Catálogo fonte'!$A$5:$A$104,0)),""))</f>
        <v/>
      </c>
      <c r="P168" s="56">
        <f>IF(OR($A168="",$B168=""),"",IFERROR(INDEX('Catálogo fonte'!$K$5:$K$104,MATCH($A168,'Catálogo fonte'!$A$5:$A$104,0)),""))</f>
        <v/>
      </c>
      <c r="Q168" s="56">
        <f>IF(OR($A168="",$B168=""),"",IFERROR(INDEX('Catálogo fonte'!$L$5:$L$104,MATCH($A168,'Catálogo fonte'!$A$5:$A$104,0)),""))</f>
        <v/>
      </c>
      <c r="R168" s="56">
        <f>IF(OR($A168="",$B168=""),"",IFERROR(INDEX('Catálogo fonte'!$M$5:$M$104,MATCH($A168,'Catálogo fonte'!$A$5:$A$104,0)),""))</f>
        <v/>
      </c>
      <c r="S168" s="28">
        <f>IF(OR($A168="",$B168=""),"",IFERROR(INDEX('Catálogo fonte'!$N$5:$N$104,MATCH($A168,'Catálogo fonte'!$A$5:$A$104,0)),""))</f>
        <v/>
      </c>
      <c r="T168" s="28">
        <f>IF(OR($A168="",$B168=""),"",IFERROR(INDEX('Catálogo fonte'!$O$5:$O$104,MATCH($A168,'Catálogo fonte'!$A$5:$A$104,0)),""))</f>
        <v/>
      </c>
      <c r="U168" s="28">
        <f>IF(OR($A168="",$B168=""),"",IFERROR(INDEX('Catálogo fonte'!$P$5:$P$104,MATCH($A168,'Catálogo fonte'!$A$5:$A$104,0)),""))</f>
        <v/>
      </c>
      <c r="V168" s="28">
        <f>IF(OR($A168="",$B168=""),"",--($S168&lt;&gt;"")+--($T168&lt;&gt;"")+--($U168&lt;&gt;""))</f>
        <v/>
      </c>
      <c r="W168" s="27">
        <f>IF(OR($A168="",$B168="",$C168&lt;&gt;"Sim"),"",_xlfn.TEXTJOIN(" | ",TRUE,IF($AP168&lt;&gt;"Regra válida","Regra do canal inválida",""),IF(COUNTIF('Catálogo fonte'!$A$5:$A$104,$A168)&gt;1,"SKU duplicado",""),IF($AO168&lt;&gt;"Sim","Produto inativo",""),IF($AB168&lt;&gt;"Sim","Canal inativo",""),IF($G168="","Título ausente",""),IF(AND($G168&lt;&gt;"",$AL168&lt;&gt;"",LEN($G168)&gt;$AL168),"Título excede o limite",""),IF(AND($AC168="Sim",$H168=""),"Categoria ausente",""),IF(AND($AK168&gt;0,LEN($I168)&lt;$AK168),"Descrição abaixo do mínimo",""),IF(AND($AE168="Sim",$J168=""),"Marca ausente",""),IF(OR($K168="",NOT(ISNUMBER($K168)),$K168&lt;=0),"Preço inválido",""),IF(AND(ISNUMBER($K168),$AM168&lt;&gt;"",$K168&lt;$AM168),"Preço abaixo do mínimo",""),IF(AND(ISNUMBER($K168),$AN168&lt;&gt;"",$K168&gt;$AN168),"Preço acima do máximo",""),IF(AND($AD168="Sim",$L168=""),"GTIN ausente",""),IF(AND($L168&lt;&gt;"",NOT(IFERROR(AND(LEN($L168)=13,ISNUMBER(VALUE($L168))),FALSE))),"GTIN inválido",""),IF(AND($AF168="Sim",$M168=""),"Cor ausente",""),IF(AND($AG168="Sim",$N168=""),"Tamanho/modelo ausente",""),IF(AND($AH168="Sim",OR(NOT(ISNUMBER($O168)),$O168&lt;=0)),"Peso ausente ou inválido",""),IF(AND($AI168="Sim",OR(NOT(ISNUMBER($P168)),$P168&lt;=0,NOT(ISNUMBER($Q168)),$Q168&lt;=0,NOT(ISNUMBER($R168)),$R168&lt;=0)),"Dimensões ausentes ou inválidas",""),IF($V168&lt;$AJ168,"Mídias abaixo do mínimo","")))</f>
        <v/>
      </c>
      <c r="X168" s="28">
        <f>IF(OR($A168="",$B168=""),"",IF($C168&lt;&gt;"Sim","Não selecionado",IF($W168="","Pronto para publicar","Bloqueado")))</f>
        <v/>
      </c>
      <c r="Y168" s="21" t="n"/>
      <c r="Z168" s="27">
        <f>IF(OR($A168="",$B168=""),"",IF($C168&lt;&gt;"Sim","Fora do feed",IF($X168="Bloqueado","Bloqueado",IF($Y168="Publicar","Liberado para feed",IF($Y168="Manter rascunho","Mantido em rascunho","Aguardando decisão")))))</f>
        <v/>
      </c>
      <c r="AA168" s="27">
        <f>IF(OR($A168="",$B168=""),"",$A168&amp;"|"&amp;$B168)</f>
        <v/>
      </c>
      <c r="AB168" s="28">
        <f>IF($B168="","",IFERROR(INDEX('Regras por canal'!$B$5:$B$9,MATCH($B168,'Regras por canal'!$A$5:$A$9,0)),""))</f>
        <v/>
      </c>
      <c r="AC168" s="28">
        <f>IF($B168="","",IFERROR(INDEX('Regras por canal'!$C$5:$C$9,MATCH($B168,'Regras por canal'!$A$5:$A$9,0)),""))</f>
        <v/>
      </c>
      <c r="AD168" s="28">
        <f>IF($B168="","",IFERROR(INDEX('Regras por canal'!$D$5:$D$9,MATCH($B168,'Regras por canal'!$A$5:$A$9,0)),""))</f>
        <v/>
      </c>
      <c r="AE168" s="28">
        <f>IF($B168="","",IFERROR(INDEX('Regras por canal'!$E$5:$E$9,MATCH($B168,'Regras por canal'!$A$5:$A$9,0)),""))</f>
        <v/>
      </c>
      <c r="AF168" s="28">
        <f>IF($B168="","",IFERROR(INDEX('Regras por canal'!$F$5:$F$9,MATCH($B168,'Regras por canal'!$A$5:$A$9,0)),""))</f>
        <v/>
      </c>
      <c r="AG168" s="28">
        <f>IF($B168="","",IFERROR(INDEX('Regras por canal'!$G$5:$G$9,MATCH($B168,'Regras por canal'!$A$5:$A$9,0)),""))</f>
        <v/>
      </c>
      <c r="AH168" s="28">
        <f>IF($B168="","",IFERROR(INDEX('Regras por canal'!$H$5:$H$9,MATCH($B168,'Regras por canal'!$A$5:$A$9,0)),""))</f>
        <v/>
      </c>
      <c r="AI168" s="28">
        <f>IF($B168="","",IFERROR(INDEX('Regras por canal'!$I$5:$I$9,MATCH($B168,'Regras por canal'!$A$5:$A$9,0)),""))</f>
        <v/>
      </c>
      <c r="AJ168" s="28">
        <f>IF($B168="","",IFERROR(INDEX('Regras por canal'!$J$5:$J$9,MATCH($B168,'Regras por canal'!$A$5:$A$9,0)),""))</f>
        <v/>
      </c>
      <c r="AK168" s="28">
        <f>IF($B168="","",IFERROR(INDEX('Regras por canal'!$K$5:$K$9,MATCH($B168,'Regras por canal'!$A$5:$A$9,0)),""))</f>
        <v/>
      </c>
      <c r="AL168" s="28">
        <f>IF($B168="","",IFERROR(INDEX('Regras por canal'!$L$5:$L$9,MATCH($B168,'Regras por canal'!$A$5:$A$9,0)),""))</f>
        <v/>
      </c>
      <c r="AM168" s="28">
        <f>IF($B168="","",IFERROR(INDEX('Regras por canal'!$M$5:$M$9,MATCH($B168,'Regras por canal'!$A$5:$A$9,0)),""))</f>
        <v/>
      </c>
      <c r="AN168" s="28">
        <f>IF($B168="","",IFERROR(INDEX('Regras por canal'!$N$5:$N$9,MATCH($B168,'Regras por canal'!$A$5:$A$9,0)),""))</f>
        <v/>
      </c>
      <c r="AO168" s="28">
        <f>IF($A168="","",IFERROR(INDEX('Catálogo fonte'!$Q$5:$Q$104,MATCH($A168,'Catálogo fonte'!$A$5:$A$104,0)),""))</f>
        <v/>
      </c>
      <c r="AP168" s="28">
        <f>IF($B168="","",IFERROR(INDEX('Regras por canal'!$Q$5:$Q$9,MATCH($B168,'Regras por canal'!$A$5:$A$9,0)),""))</f>
        <v/>
      </c>
    </row>
    <row r="169" ht="24" customHeight="1">
      <c r="A169" s="28">
        <f>IF(OR(INDEX('Catálogo fonte'!$A$5:$A$104,INT((ROW()-5)/5)+1)="",INDEX('Regras por canal'!$A$5:$A$9,MOD(ROW()-5,5)+1)=""),"",INDEX('Catálogo fonte'!$A$5:$A$104,INT((ROW()-5)/5)+1))</f>
        <v/>
      </c>
      <c r="B169" s="27">
        <f>IF($A169="","",INDEX('Regras por canal'!$A$5:$A$9,MOD(ROW()-5,5)+1))</f>
        <v/>
      </c>
      <c r="C169" s="21" t="n"/>
      <c r="D169" s="32" t="n"/>
      <c r="E169" s="32" t="n"/>
      <c r="F169" s="53" t="n"/>
      <c r="G169" s="27">
        <f>IF(OR($A169="",$B169=""),"",IF($D169&lt;&gt;"",$D169,IFERROR(INDEX('Catálogo fonte'!$B$5:$B$104,MATCH($A169,'Catálogo fonte'!$A$5:$A$104,0)),"")))</f>
        <v/>
      </c>
      <c r="H169" s="27">
        <f>IF(OR($A169="",$B169=""),"",IF($E169&lt;&gt;"",$E169,IFERROR(INDEX('Catálogo fonte'!$C$5:$C$104,MATCH($A169,'Catálogo fonte'!$A$5:$A$104,0)),"")))</f>
        <v/>
      </c>
      <c r="I169" s="27">
        <f>IF(OR($A169="",$B169=""),"",IFERROR(INDEX('Catálogo fonte'!$E$5:$E$104,MATCH($A169,'Catálogo fonte'!$A$5:$A$104,0)),""))</f>
        <v/>
      </c>
      <c r="J169" s="28">
        <f>IF(OR($A169="",$B169=""),"",IFERROR(INDEX('Catálogo fonte'!$D$5:$D$104,MATCH($A169,'Catálogo fonte'!$A$5:$A$104,0)),""))</f>
        <v/>
      </c>
      <c r="K169" s="54">
        <f>IF(OR($A169="",$B169=""),"",IF($F169&lt;&gt;"",$F169,IFERROR(INDEX('Catálogo fonte'!$F$5:$F$104,MATCH($A169,'Catálogo fonte'!$A$5:$A$104,0)),"")))</f>
        <v/>
      </c>
      <c r="L169" s="35">
        <f>IF(OR($A169="",$B169=""),"",IFERROR(INDEX('Catálogo fonte'!$G$5:$G$104,MATCH($A169,'Catálogo fonte'!$A$5:$A$104,0)),""))</f>
        <v/>
      </c>
      <c r="M169" s="28">
        <f>IF(OR($A169="",$B169=""),"",IFERROR(INDEX('Catálogo fonte'!$H$5:$H$104,MATCH($A169,'Catálogo fonte'!$A$5:$A$104,0)),""))</f>
        <v/>
      </c>
      <c r="N169" s="28">
        <f>IF(OR($A169="",$B169=""),"",IFERROR(INDEX('Catálogo fonte'!$I$5:$I$104,MATCH($A169,'Catálogo fonte'!$A$5:$A$104,0)),""))</f>
        <v/>
      </c>
      <c r="O169" s="55">
        <f>IF(OR($A169="",$B169=""),"",IFERROR(INDEX('Catálogo fonte'!$J$5:$J$104,MATCH($A169,'Catálogo fonte'!$A$5:$A$104,0)),""))</f>
        <v/>
      </c>
      <c r="P169" s="56">
        <f>IF(OR($A169="",$B169=""),"",IFERROR(INDEX('Catálogo fonte'!$K$5:$K$104,MATCH($A169,'Catálogo fonte'!$A$5:$A$104,0)),""))</f>
        <v/>
      </c>
      <c r="Q169" s="56">
        <f>IF(OR($A169="",$B169=""),"",IFERROR(INDEX('Catálogo fonte'!$L$5:$L$104,MATCH($A169,'Catálogo fonte'!$A$5:$A$104,0)),""))</f>
        <v/>
      </c>
      <c r="R169" s="56">
        <f>IF(OR($A169="",$B169=""),"",IFERROR(INDEX('Catálogo fonte'!$M$5:$M$104,MATCH($A169,'Catálogo fonte'!$A$5:$A$104,0)),""))</f>
        <v/>
      </c>
      <c r="S169" s="28">
        <f>IF(OR($A169="",$B169=""),"",IFERROR(INDEX('Catálogo fonte'!$N$5:$N$104,MATCH($A169,'Catálogo fonte'!$A$5:$A$104,0)),""))</f>
        <v/>
      </c>
      <c r="T169" s="28">
        <f>IF(OR($A169="",$B169=""),"",IFERROR(INDEX('Catálogo fonte'!$O$5:$O$104,MATCH($A169,'Catálogo fonte'!$A$5:$A$104,0)),""))</f>
        <v/>
      </c>
      <c r="U169" s="28">
        <f>IF(OR($A169="",$B169=""),"",IFERROR(INDEX('Catálogo fonte'!$P$5:$P$104,MATCH($A169,'Catálogo fonte'!$A$5:$A$104,0)),""))</f>
        <v/>
      </c>
      <c r="V169" s="28">
        <f>IF(OR($A169="",$B169=""),"",--($S169&lt;&gt;"")+--($T169&lt;&gt;"")+--($U169&lt;&gt;""))</f>
        <v/>
      </c>
      <c r="W169" s="27">
        <f>IF(OR($A169="",$B169="",$C169&lt;&gt;"Sim"),"",_xlfn.TEXTJOIN(" | ",TRUE,IF($AP169&lt;&gt;"Regra válida","Regra do canal inválida",""),IF(COUNTIF('Catálogo fonte'!$A$5:$A$104,$A169)&gt;1,"SKU duplicado",""),IF($AO169&lt;&gt;"Sim","Produto inativo",""),IF($AB169&lt;&gt;"Sim","Canal inativo",""),IF($G169="","Título ausente",""),IF(AND($G169&lt;&gt;"",$AL169&lt;&gt;"",LEN($G169)&gt;$AL169),"Título excede o limite",""),IF(AND($AC169="Sim",$H169=""),"Categoria ausente",""),IF(AND($AK169&gt;0,LEN($I169)&lt;$AK169),"Descrição abaixo do mínimo",""),IF(AND($AE169="Sim",$J169=""),"Marca ausente",""),IF(OR($K169="",NOT(ISNUMBER($K169)),$K169&lt;=0),"Preço inválido",""),IF(AND(ISNUMBER($K169),$AM169&lt;&gt;"",$K169&lt;$AM169),"Preço abaixo do mínimo",""),IF(AND(ISNUMBER($K169),$AN169&lt;&gt;"",$K169&gt;$AN169),"Preço acima do máximo",""),IF(AND($AD169="Sim",$L169=""),"GTIN ausente",""),IF(AND($L169&lt;&gt;"",NOT(IFERROR(AND(LEN($L169)=13,ISNUMBER(VALUE($L169))),FALSE))),"GTIN inválido",""),IF(AND($AF169="Sim",$M169=""),"Cor ausente",""),IF(AND($AG169="Sim",$N169=""),"Tamanho/modelo ausente",""),IF(AND($AH169="Sim",OR(NOT(ISNUMBER($O169)),$O169&lt;=0)),"Peso ausente ou inválido",""),IF(AND($AI169="Sim",OR(NOT(ISNUMBER($P169)),$P169&lt;=0,NOT(ISNUMBER($Q169)),$Q169&lt;=0,NOT(ISNUMBER($R169)),$R169&lt;=0)),"Dimensões ausentes ou inválidas",""),IF($V169&lt;$AJ169,"Mídias abaixo do mínimo","")))</f>
        <v/>
      </c>
      <c r="X169" s="28">
        <f>IF(OR($A169="",$B169=""),"",IF($C169&lt;&gt;"Sim","Não selecionado",IF($W169="","Pronto para publicar","Bloqueado")))</f>
        <v/>
      </c>
      <c r="Y169" s="21" t="n"/>
      <c r="Z169" s="27">
        <f>IF(OR($A169="",$B169=""),"",IF($C169&lt;&gt;"Sim","Fora do feed",IF($X169="Bloqueado","Bloqueado",IF($Y169="Publicar","Liberado para feed",IF($Y169="Manter rascunho","Mantido em rascunho","Aguardando decisão")))))</f>
        <v/>
      </c>
      <c r="AA169" s="27">
        <f>IF(OR($A169="",$B169=""),"",$A169&amp;"|"&amp;$B169)</f>
        <v/>
      </c>
      <c r="AB169" s="28">
        <f>IF($B169="","",IFERROR(INDEX('Regras por canal'!$B$5:$B$9,MATCH($B169,'Regras por canal'!$A$5:$A$9,0)),""))</f>
        <v/>
      </c>
      <c r="AC169" s="28">
        <f>IF($B169="","",IFERROR(INDEX('Regras por canal'!$C$5:$C$9,MATCH($B169,'Regras por canal'!$A$5:$A$9,0)),""))</f>
        <v/>
      </c>
      <c r="AD169" s="28">
        <f>IF($B169="","",IFERROR(INDEX('Regras por canal'!$D$5:$D$9,MATCH($B169,'Regras por canal'!$A$5:$A$9,0)),""))</f>
        <v/>
      </c>
      <c r="AE169" s="28">
        <f>IF($B169="","",IFERROR(INDEX('Regras por canal'!$E$5:$E$9,MATCH($B169,'Regras por canal'!$A$5:$A$9,0)),""))</f>
        <v/>
      </c>
      <c r="AF169" s="28">
        <f>IF($B169="","",IFERROR(INDEX('Regras por canal'!$F$5:$F$9,MATCH($B169,'Regras por canal'!$A$5:$A$9,0)),""))</f>
        <v/>
      </c>
      <c r="AG169" s="28">
        <f>IF($B169="","",IFERROR(INDEX('Regras por canal'!$G$5:$G$9,MATCH($B169,'Regras por canal'!$A$5:$A$9,0)),""))</f>
        <v/>
      </c>
      <c r="AH169" s="28">
        <f>IF($B169="","",IFERROR(INDEX('Regras por canal'!$H$5:$H$9,MATCH($B169,'Regras por canal'!$A$5:$A$9,0)),""))</f>
        <v/>
      </c>
      <c r="AI169" s="28">
        <f>IF($B169="","",IFERROR(INDEX('Regras por canal'!$I$5:$I$9,MATCH($B169,'Regras por canal'!$A$5:$A$9,0)),""))</f>
        <v/>
      </c>
      <c r="AJ169" s="28">
        <f>IF($B169="","",IFERROR(INDEX('Regras por canal'!$J$5:$J$9,MATCH($B169,'Regras por canal'!$A$5:$A$9,0)),""))</f>
        <v/>
      </c>
      <c r="AK169" s="28">
        <f>IF($B169="","",IFERROR(INDEX('Regras por canal'!$K$5:$K$9,MATCH($B169,'Regras por canal'!$A$5:$A$9,0)),""))</f>
        <v/>
      </c>
      <c r="AL169" s="28">
        <f>IF($B169="","",IFERROR(INDEX('Regras por canal'!$L$5:$L$9,MATCH($B169,'Regras por canal'!$A$5:$A$9,0)),""))</f>
        <v/>
      </c>
      <c r="AM169" s="28">
        <f>IF($B169="","",IFERROR(INDEX('Regras por canal'!$M$5:$M$9,MATCH($B169,'Regras por canal'!$A$5:$A$9,0)),""))</f>
        <v/>
      </c>
      <c r="AN169" s="28">
        <f>IF($B169="","",IFERROR(INDEX('Regras por canal'!$N$5:$N$9,MATCH($B169,'Regras por canal'!$A$5:$A$9,0)),""))</f>
        <v/>
      </c>
      <c r="AO169" s="28">
        <f>IF($A169="","",IFERROR(INDEX('Catálogo fonte'!$Q$5:$Q$104,MATCH($A169,'Catálogo fonte'!$A$5:$A$104,0)),""))</f>
        <v/>
      </c>
      <c r="AP169" s="28">
        <f>IF($B169="","",IFERROR(INDEX('Regras por canal'!$Q$5:$Q$9,MATCH($B169,'Regras por canal'!$A$5:$A$9,0)),""))</f>
        <v/>
      </c>
    </row>
    <row r="170" ht="24" customHeight="1">
      <c r="A170" s="28">
        <f>IF(OR(INDEX('Catálogo fonte'!$A$5:$A$104,INT((ROW()-5)/5)+1)="",INDEX('Regras por canal'!$A$5:$A$9,MOD(ROW()-5,5)+1)=""),"",INDEX('Catálogo fonte'!$A$5:$A$104,INT((ROW()-5)/5)+1))</f>
        <v/>
      </c>
      <c r="B170" s="27">
        <f>IF($A170="","",INDEX('Regras por canal'!$A$5:$A$9,MOD(ROW()-5,5)+1))</f>
        <v/>
      </c>
      <c r="C170" s="21" t="n"/>
      <c r="D170" s="32" t="n"/>
      <c r="E170" s="32" t="n"/>
      <c r="F170" s="53" t="n"/>
      <c r="G170" s="27">
        <f>IF(OR($A170="",$B170=""),"",IF($D170&lt;&gt;"",$D170,IFERROR(INDEX('Catálogo fonte'!$B$5:$B$104,MATCH($A170,'Catálogo fonte'!$A$5:$A$104,0)),"")))</f>
        <v/>
      </c>
      <c r="H170" s="27">
        <f>IF(OR($A170="",$B170=""),"",IF($E170&lt;&gt;"",$E170,IFERROR(INDEX('Catálogo fonte'!$C$5:$C$104,MATCH($A170,'Catálogo fonte'!$A$5:$A$104,0)),"")))</f>
        <v/>
      </c>
      <c r="I170" s="27">
        <f>IF(OR($A170="",$B170=""),"",IFERROR(INDEX('Catálogo fonte'!$E$5:$E$104,MATCH($A170,'Catálogo fonte'!$A$5:$A$104,0)),""))</f>
        <v/>
      </c>
      <c r="J170" s="28">
        <f>IF(OR($A170="",$B170=""),"",IFERROR(INDEX('Catálogo fonte'!$D$5:$D$104,MATCH($A170,'Catálogo fonte'!$A$5:$A$104,0)),""))</f>
        <v/>
      </c>
      <c r="K170" s="54">
        <f>IF(OR($A170="",$B170=""),"",IF($F170&lt;&gt;"",$F170,IFERROR(INDEX('Catálogo fonte'!$F$5:$F$104,MATCH($A170,'Catálogo fonte'!$A$5:$A$104,0)),"")))</f>
        <v/>
      </c>
      <c r="L170" s="35">
        <f>IF(OR($A170="",$B170=""),"",IFERROR(INDEX('Catálogo fonte'!$G$5:$G$104,MATCH($A170,'Catálogo fonte'!$A$5:$A$104,0)),""))</f>
        <v/>
      </c>
      <c r="M170" s="28">
        <f>IF(OR($A170="",$B170=""),"",IFERROR(INDEX('Catálogo fonte'!$H$5:$H$104,MATCH($A170,'Catálogo fonte'!$A$5:$A$104,0)),""))</f>
        <v/>
      </c>
      <c r="N170" s="28">
        <f>IF(OR($A170="",$B170=""),"",IFERROR(INDEX('Catálogo fonte'!$I$5:$I$104,MATCH($A170,'Catálogo fonte'!$A$5:$A$104,0)),""))</f>
        <v/>
      </c>
      <c r="O170" s="55">
        <f>IF(OR($A170="",$B170=""),"",IFERROR(INDEX('Catálogo fonte'!$J$5:$J$104,MATCH($A170,'Catálogo fonte'!$A$5:$A$104,0)),""))</f>
        <v/>
      </c>
      <c r="P170" s="56">
        <f>IF(OR($A170="",$B170=""),"",IFERROR(INDEX('Catálogo fonte'!$K$5:$K$104,MATCH($A170,'Catálogo fonte'!$A$5:$A$104,0)),""))</f>
        <v/>
      </c>
      <c r="Q170" s="56">
        <f>IF(OR($A170="",$B170=""),"",IFERROR(INDEX('Catálogo fonte'!$L$5:$L$104,MATCH($A170,'Catálogo fonte'!$A$5:$A$104,0)),""))</f>
        <v/>
      </c>
      <c r="R170" s="56">
        <f>IF(OR($A170="",$B170=""),"",IFERROR(INDEX('Catálogo fonte'!$M$5:$M$104,MATCH($A170,'Catálogo fonte'!$A$5:$A$104,0)),""))</f>
        <v/>
      </c>
      <c r="S170" s="28">
        <f>IF(OR($A170="",$B170=""),"",IFERROR(INDEX('Catálogo fonte'!$N$5:$N$104,MATCH($A170,'Catálogo fonte'!$A$5:$A$104,0)),""))</f>
        <v/>
      </c>
      <c r="T170" s="28">
        <f>IF(OR($A170="",$B170=""),"",IFERROR(INDEX('Catálogo fonte'!$O$5:$O$104,MATCH($A170,'Catálogo fonte'!$A$5:$A$104,0)),""))</f>
        <v/>
      </c>
      <c r="U170" s="28">
        <f>IF(OR($A170="",$B170=""),"",IFERROR(INDEX('Catálogo fonte'!$P$5:$P$104,MATCH($A170,'Catálogo fonte'!$A$5:$A$104,0)),""))</f>
        <v/>
      </c>
      <c r="V170" s="28">
        <f>IF(OR($A170="",$B170=""),"",--($S170&lt;&gt;"")+--($T170&lt;&gt;"")+--($U170&lt;&gt;""))</f>
        <v/>
      </c>
      <c r="W170" s="27">
        <f>IF(OR($A170="",$B170="",$C170&lt;&gt;"Sim"),"",_xlfn.TEXTJOIN(" | ",TRUE,IF($AP170&lt;&gt;"Regra válida","Regra do canal inválida",""),IF(COUNTIF('Catálogo fonte'!$A$5:$A$104,$A170)&gt;1,"SKU duplicado",""),IF($AO170&lt;&gt;"Sim","Produto inativo",""),IF($AB170&lt;&gt;"Sim","Canal inativo",""),IF($G170="","Título ausente",""),IF(AND($G170&lt;&gt;"",$AL170&lt;&gt;"",LEN($G170)&gt;$AL170),"Título excede o limite",""),IF(AND($AC170="Sim",$H170=""),"Categoria ausente",""),IF(AND($AK170&gt;0,LEN($I170)&lt;$AK170),"Descrição abaixo do mínimo",""),IF(AND($AE170="Sim",$J170=""),"Marca ausente",""),IF(OR($K170="",NOT(ISNUMBER($K170)),$K170&lt;=0),"Preço inválido",""),IF(AND(ISNUMBER($K170),$AM170&lt;&gt;"",$K170&lt;$AM170),"Preço abaixo do mínimo",""),IF(AND(ISNUMBER($K170),$AN170&lt;&gt;"",$K170&gt;$AN170),"Preço acima do máximo",""),IF(AND($AD170="Sim",$L170=""),"GTIN ausente",""),IF(AND($L170&lt;&gt;"",NOT(IFERROR(AND(LEN($L170)=13,ISNUMBER(VALUE($L170))),FALSE))),"GTIN inválido",""),IF(AND($AF170="Sim",$M170=""),"Cor ausente",""),IF(AND($AG170="Sim",$N170=""),"Tamanho/modelo ausente",""),IF(AND($AH170="Sim",OR(NOT(ISNUMBER($O170)),$O170&lt;=0)),"Peso ausente ou inválido",""),IF(AND($AI170="Sim",OR(NOT(ISNUMBER($P170)),$P170&lt;=0,NOT(ISNUMBER($Q170)),$Q170&lt;=0,NOT(ISNUMBER($R170)),$R170&lt;=0)),"Dimensões ausentes ou inválidas",""),IF($V170&lt;$AJ170,"Mídias abaixo do mínimo","")))</f>
        <v/>
      </c>
      <c r="X170" s="28">
        <f>IF(OR($A170="",$B170=""),"",IF($C170&lt;&gt;"Sim","Não selecionado",IF($W170="","Pronto para publicar","Bloqueado")))</f>
        <v/>
      </c>
      <c r="Y170" s="21" t="n"/>
      <c r="Z170" s="27">
        <f>IF(OR($A170="",$B170=""),"",IF($C170&lt;&gt;"Sim","Fora do feed",IF($X170="Bloqueado","Bloqueado",IF($Y170="Publicar","Liberado para feed",IF($Y170="Manter rascunho","Mantido em rascunho","Aguardando decisão")))))</f>
        <v/>
      </c>
      <c r="AA170" s="27">
        <f>IF(OR($A170="",$B170=""),"",$A170&amp;"|"&amp;$B170)</f>
        <v/>
      </c>
      <c r="AB170" s="28">
        <f>IF($B170="","",IFERROR(INDEX('Regras por canal'!$B$5:$B$9,MATCH($B170,'Regras por canal'!$A$5:$A$9,0)),""))</f>
        <v/>
      </c>
      <c r="AC170" s="28">
        <f>IF($B170="","",IFERROR(INDEX('Regras por canal'!$C$5:$C$9,MATCH($B170,'Regras por canal'!$A$5:$A$9,0)),""))</f>
        <v/>
      </c>
      <c r="AD170" s="28">
        <f>IF($B170="","",IFERROR(INDEX('Regras por canal'!$D$5:$D$9,MATCH($B170,'Regras por canal'!$A$5:$A$9,0)),""))</f>
        <v/>
      </c>
      <c r="AE170" s="28">
        <f>IF($B170="","",IFERROR(INDEX('Regras por canal'!$E$5:$E$9,MATCH($B170,'Regras por canal'!$A$5:$A$9,0)),""))</f>
        <v/>
      </c>
      <c r="AF170" s="28">
        <f>IF($B170="","",IFERROR(INDEX('Regras por canal'!$F$5:$F$9,MATCH($B170,'Regras por canal'!$A$5:$A$9,0)),""))</f>
        <v/>
      </c>
      <c r="AG170" s="28">
        <f>IF($B170="","",IFERROR(INDEX('Regras por canal'!$G$5:$G$9,MATCH($B170,'Regras por canal'!$A$5:$A$9,0)),""))</f>
        <v/>
      </c>
      <c r="AH170" s="28">
        <f>IF($B170="","",IFERROR(INDEX('Regras por canal'!$H$5:$H$9,MATCH($B170,'Regras por canal'!$A$5:$A$9,0)),""))</f>
        <v/>
      </c>
      <c r="AI170" s="28">
        <f>IF($B170="","",IFERROR(INDEX('Regras por canal'!$I$5:$I$9,MATCH($B170,'Regras por canal'!$A$5:$A$9,0)),""))</f>
        <v/>
      </c>
      <c r="AJ170" s="28">
        <f>IF($B170="","",IFERROR(INDEX('Regras por canal'!$J$5:$J$9,MATCH($B170,'Regras por canal'!$A$5:$A$9,0)),""))</f>
        <v/>
      </c>
      <c r="AK170" s="28">
        <f>IF($B170="","",IFERROR(INDEX('Regras por canal'!$K$5:$K$9,MATCH($B170,'Regras por canal'!$A$5:$A$9,0)),""))</f>
        <v/>
      </c>
      <c r="AL170" s="28">
        <f>IF($B170="","",IFERROR(INDEX('Regras por canal'!$L$5:$L$9,MATCH($B170,'Regras por canal'!$A$5:$A$9,0)),""))</f>
        <v/>
      </c>
      <c r="AM170" s="28">
        <f>IF($B170="","",IFERROR(INDEX('Regras por canal'!$M$5:$M$9,MATCH($B170,'Regras por canal'!$A$5:$A$9,0)),""))</f>
        <v/>
      </c>
      <c r="AN170" s="28">
        <f>IF($B170="","",IFERROR(INDEX('Regras por canal'!$N$5:$N$9,MATCH($B170,'Regras por canal'!$A$5:$A$9,0)),""))</f>
        <v/>
      </c>
      <c r="AO170" s="28">
        <f>IF($A170="","",IFERROR(INDEX('Catálogo fonte'!$Q$5:$Q$104,MATCH($A170,'Catálogo fonte'!$A$5:$A$104,0)),""))</f>
        <v/>
      </c>
      <c r="AP170" s="28">
        <f>IF($B170="","",IFERROR(INDEX('Regras por canal'!$Q$5:$Q$9,MATCH($B170,'Regras por canal'!$A$5:$A$9,0)),""))</f>
        <v/>
      </c>
    </row>
    <row r="171" ht="24" customHeight="1">
      <c r="A171" s="28">
        <f>IF(OR(INDEX('Catálogo fonte'!$A$5:$A$104,INT((ROW()-5)/5)+1)="",INDEX('Regras por canal'!$A$5:$A$9,MOD(ROW()-5,5)+1)=""),"",INDEX('Catálogo fonte'!$A$5:$A$104,INT((ROW()-5)/5)+1))</f>
        <v/>
      </c>
      <c r="B171" s="27">
        <f>IF($A171="","",INDEX('Regras por canal'!$A$5:$A$9,MOD(ROW()-5,5)+1))</f>
        <v/>
      </c>
      <c r="C171" s="21" t="n"/>
      <c r="D171" s="32" t="n"/>
      <c r="E171" s="32" t="n"/>
      <c r="F171" s="53" t="n"/>
      <c r="G171" s="27">
        <f>IF(OR($A171="",$B171=""),"",IF($D171&lt;&gt;"",$D171,IFERROR(INDEX('Catálogo fonte'!$B$5:$B$104,MATCH($A171,'Catálogo fonte'!$A$5:$A$104,0)),"")))</f>
        <v/>
      </c>
      <c r="H171" s="27">
        <f>IF(OR($A171="",$B171=""),"",IF($E171&lt;&gt;"",$E171,IFERROR(INDEX('Catálogo fonte'!$C$5:$C$104,MATCH($A171,'Catálogo fonte'!$A$5:$A$104,0)),"")))</f>
        <v/>
      </c>
      <c r="I171" s="27">
        <f>IF(OR($A171="",$B171=""),"",IFERROR(INDEX('Catálogo fonte'!$E$5:$E$104,MATCH($A171,'Catálogo fonte'!$A$5:$A$104,0)),""))</f>
        <v/>
      </c>
      <c r="J171" s="28">
        <f>IF(OR($A171="",$B171=""),"",IFERROR(INDEX('Catálogo fonte'!$D$5:$D$104,MATCH($A171,'Catálogo fonte'!$A$5:$A$104,0)),""))</f>
        <v/>
      </c>
      <c r="K171" s="54">
        <f>IF(OR($A171="",$B171=""),"",IF($F171&lt;&gt;"",$F171,IFERROR(INDEX('Catálogo fonte'!$F$5:$F$104,MATCH($A171,'Catálogo fonte'!$A$5:$A$104,0)),"")))</f>
        <v/>
      </c>
      <c r="L171" s="35">
        <f>IF(OR($A171="",$B171=""),"",IFERROR(INDEX('Catálogo fonte'!$G$5:$G$104,MATCH($A171,'Catálogo fonte'!$A$5:$A$104,0)),""))</f>
        <v/>
      </c>
      <c r="M171" s="28">
        <f>IF(OR($A171="",$B171=""),"",IFERROR(INDEX('Catálogo fonte'!$H$5:$H$104,MATCH($A171,'Catálogo fonte'!$A$5:$A$104,0)),""))</f>
        <v/>
      </c>
      <c r="N171" s="28">
        <f>IF(OR($A171="",$B171=""),"",IFERROR(INDEX('Catálogo fonte'!$I$5:$I$104,MATCH($A171,'Catálogo fonte'!$A$5:$A$104,0)),""))</f>
        <v/>
      </c>
      <c r="O171" s="55">
        <f>IF(OR($A171="",$B171=""),"",IFERROR(INDEX('Catálogo fonte'!$J$5:$J$104,MATCH($A171,'Catálogo fonte'!$A$5:$A$104,0)),""))</f>
        <v/>
      </c>
      <c r="P171" s="56">
        <f>IF(OR($A171="",$B171=""),"",IFERROR(INDEX('Catálogo fonte'!$K$5:$K$104,MATCH($A171,'Catálogo fonte'!$A$5:$A$104,0)),""))</f>
        <v/>
      </c>
      <c r="Q171" s="56">
        <f>IF(OR($A171="",$B171=""),"",IFERROR(INDEX('Catálogo fonte'!$L$5:$L$104,MATCH($A171,'Catálogo fonte'!$A$5:$A$104,0)),""))</f>
        <v/>
      </c>
      <c r="R171" s="56">
        <f>IF(OR($A171="",$B171=""),"",IFERROR(INDEX('Catálogo fonte'!$M$5:$M$104,MATCH($A171,'Catálogo fonte'!$A$5:$A$104,0)),""))</f>
        <v/>
      </c>
      <c r="S171" s="28">
        <f>IF(OR($A171="",$B171=""),"",IFERROR(INDEX('Catálogo fonte'!$N$5:$N$104,MATCH($A171,'Catálogo fonte'!$A$5:$A$104,0)),""))</f>
        <v/>
      </c>
      <c r="T171" s="28">
        <f>IF(OR($A171="",$B171=""),"",IFERROR(INDEX('Catálogo fonte'!$O$5:$O$104,MATCH($A171,'Catálogo fonte'!$A$5:$A$104,0)),""))</f>
        <v/>
      </c>
      <c r="U171" s="28">
        <f>IF(OR($A171="",$B171=""),"",IFERROR(INDEX('Catálogo fonte'!$P$5:$P$104,MATCH($A171,'Catálogo fonte'!$A$5:$A$104,0)),""))</f>
        <v/>
      </c>
      <c r="V171" s="28">
        <f>IF(OR($A171="",$B171=""),"",--($S171&lt;&gt;"")+--($T171&lt;&gt;"")+--($U171&lt;&gt;""))</f>
        <v/>
      </c>
      <c r="W171" s="27">
        <f>IF(OR($A171="",$B171="",$C171&lt;&gt;"Sim"),"",_xlfn.TEXTJOIN(" | ",TRUE,IF($AP171&lt;&gt;"Regra válida","Regra do canal inválida",""),IF(COUNTIF('Catálogo fonte'!$A$5:$A$104,$A171)&gt;1,"SKU duplicado",""),IF($AO171&lt;&gt;"Sim","Produto inativo",""),IF($AB171&lt;&gt;"Sim","Canal inativo",""),IF($G171="","Título ausente",""),IF(AND($G171&lt;&gt;"",$AL171&lt;&gt;"",LEN($G171)&gt;$AL171),"Título excede o limite",""),IF(AND($AC171="Sim",$H171=""),"Categoria ausente",""),IF(AND($AK171&gt;0,LEN($I171)&lt;$AK171),"Descrição abaixo do mínimo",""),IF(AND($AE171="Sim",$J171=""),"Marca ausente",""),IF(OR($K171="",NOT(ISNUMBER($K171)),$K171&lt;=0),"Preço inválido",""),IF(AND(ISNUMBER($K171),$AM171&lt;&gt;"",$K171&lt;$AM171),"Preço abaixo do mínimo",""),IF(AND(ISNUMBER($K171),$AN171&lt;&gt;"",$K171&gt;$AN171),"Preço acima do máximo",""),IF(AND($AD171="Sim",$L171=""),"GTIN ausente",""),IF(AND($L171&lt;&gt;"",NOT(IFERROR(AND(LEN($L171)=13,ISNUMBER(VALUE($L171))),FALSE))),"GTIN inválido",""),IF(AND($AF171="Sim",$M171=""),"Cor ausente",""),IF(AND($AG171="Sim",$N171=""),"Tamanho/modelo ausente",""),IF(AND($AH171="Sim",OR(NOT(ISNUMBER($O171)),$O171&lt;=0)),"Peso ausente ou inválido",""),IF(AND($AI171="Sim",OR(NOT(ISNUMBER($P171)),$P171&lt;=0,NOT(ISNUMBER($Q171)),$Q171&lt;=0,NOT(ISNUMBER($R171)),$R171&lt;=0)),"Dimensões ausentes ou inválidas",""),IF($V171&lt;$AJ171,"Mídias abaixo do mínimo","")))</f>
        <v/>
      </c>
      <c r="X171" s="28">
        <f>IF(OR($A171="",$B171=""),"",IF($C171&lt;&gt;"Sim","Não selecionado",IF($W171="","Pronto para publicar","Bloqueado")))</f>
        <v/>
      </c>
      <c r="Y171" s="21" t="n"/>
      <c r="Z171" s="27">
        <f>IF(OR($A171="",$B171=""),"",IF($C171&lt;&gt;"Sim","Fora do feed",IF($X171="Bloqueado","Bloqueado",IF($Y171="Publicar","Liberado para feed",IF($Y171="Manter rascunho","Mantido em rascunho","Aguardando decisão")))))</f>
        <v/>
      </c>
      <c r="AA171" s="27">
        <f>IF(OR($A171="",$B171=""),"",$A171&amp;"|"&amp;$B171)</f>
        <v/>
      </c>
      <c r="AB171" s="28">
        <f>IF($B171="","",IFERROR(INDEX('Regras por canal'!$B$5:$B$9,MATCH($B171,'Regras por canal'!$A$5:$A$9,0)),""))</f>
        <v/>
      </c>
      <c r="AC171" s="28">
        <f>IF($B171="","",IFERROR(INDEX('Regras por canal'!$C$5:$C$9,MATCH($B171,'Regras por canal'!$A$5:$A$9,0)),""))</f>
        <v/>
      </c>
      <c r="AD171" s="28">
        <f>IF($B171="","",IFERROR(INDEX('Regras por canal'!$D$5:$D$9,MATCH($B171,'Regras por canal'!$A$5:$A$9,0)),""))</f>
        <v/>
      </c>
      <c r="AE171" s="28">
        <f>IF($B171="","",IFERROR(INDEX('Regras por canal'!$E$5:$E$9,MATCH($B171,'Regras por canal'!$A$5:$A$9,0)),""))</f>
        <v/>
      </c>
      <c r="AF171" s="28">
        <f>IF($B171="","",IFERROR(INDEX('Regras por canal'!$F$5:$F$9,MATCH($B171,'Regras por canal'!$A$5:$A$9,0)),""))</f>
        <v/>
      </c>
      <c r="AG171" s="28">
        <f>IF($B171="","",IFERROR(INDEX('Regras por canal'!$G$5:$G$9,MATCH($B171,'Regras por canal'!$A$5:$A$9,0)),""))</f>
        <v/>
      </c>
      <c r="AH171" s="28">
        <f>IF($B171="","",IFERROR(INDEX('Regras por canal'!$H$5:$H$9,MATCH($B171,'Regras por canal'!$A$5:$A$9,0)),""))</f>
        <v/>
      </c>
      <c r="AI171" s="28">
        <f>IF($B171="","",IFERROR(INDEX('Regras por canal'!$I$5:$I$9,MATCH($B171,'Regras por canal'!$A$5:$A$9,0)),""))</f>
        <v/>
      </c>
      <c r="AJ171" s="28">
        <f>IF($B171="","",IFERROR(INDEX('Regras por canal'!$J$5:$J$9,MATCH($B171,'Regras por canal'!$A$5:$A$9,0)),""))</f>
        <v/>
      </c>
      <c r="AK171" s="28">
        <f>IF($B171="","",IFERROR(INDEX('Regras por canal'!$K$5:$K$9,MATCH($B171,'Regras por canal'!$A$5:$A$9,0)),""))</f>
        <v/>
      </c>
      <c r="AL171" s="28">
        <f>IF($B171="","",IFERROR(INDEX('Regras por canal'!$L$5:$L$9,MATCH($B171,'Regras por canal'!$A$5:$A$9,0)),""))</f>
        <v/>
      </c>
      <c r="AM171" s="28">
        <f>IF($B171="","",IFERROR(INDEX('Regras por canal'!$M$5:$M$9,MATCH($B171,'Regras por canal'!$A$5:$A$9,0)),""))</f>
        <v/>
      </c>
      <c r="AN171" s="28">
        <f>IF($B171="","",IFERROR(INDEX('Regras por canal'!$N$5:$N$9,MATCH($B171,'Regras por canal'!$A$5:$A$9,0)),""))</f>
        <v/>
      </c>
      <c r="AO171" s="28">
        <f>IF($A171="","",IFERROR(INDEX('Catálogo fonte'!$Q$5:$Q$104,MATCH($A171,'Catálogo fonte'!$A$5:$A$104,0)),""))</f>
        <v/>
      </c>
      <c r="AP171" s="28">
        <f>IF($B171="","",IFERROR(INDEX('Regras por canal'!$Q$5:$Q$9,MATCH($B171,'Regras por canal'!$A$5:$A$9,0)),""))</f>
        <v/>
      </c>
    </row>
    <row r="172" ht="24" customHeight="1">
      <c r="A172" s="28">
        <f>IF(OR(INDEX('Catálogo fonte'!$A$5:$A$104,INT((ROW()-5)/5)+1)="",INDEX('Regras por canal'!$A$5:$A$9,MOD(ROW()-5,5)+1)=""),"",INDEX('Catálogo fonte'!$A$5:$A$104,INT((ROW()-5)/5)+1))</f>
        <v/>
      </c>
      <c r="B172" s="27">
        <f>IF($A172="","",INDEX('Regras por canal'!$A$5:$A$9,MOD(ROW()-5,5)+1))</f>
        <v/>
      </c>
      <c r="C172" s="21" t="n"/>
      <c r="D172" s="32" t="n"/>
      <c r="E172" s="32" t="n"/>
      <c r="F172" s="53" t="n"/>
      <c r="G172" s="27">
        <f>IF(OR($A172="",$B172=""),"",IF($D172&lt;&gt;"",$D172,IFERROR(INDEX('Catálogo fonte'!$B$5:$B$104,MATCH($A172,'Catálogo fonte'!$A$5:$A$104,0)),"")))</f>
        <v/>
      </c>
      <c r="H172" s="27">
        <f>IF(OR($A172="",$B172=""),"",IF($E172&lt;&gt;"",$E172,IFERROR(INDEX('Catálogo fonte'!$C$5:$C$104,MATCH($A172,'Catálogo fonte'!$A$5:$A$104,0)),"")))</f>
        <v/>
      </c>
      <c r="I172" s="27">
        <f>IF(OR($A172="",$B172=""),"",IFERROR(INDEX('Catálogo fonte'!$E$5:$E$104,MATCH($A172,'Catálogo fonte'!$A$5:$A$104,0)),""))</f>
        <v/>
      </c>
      <c r="J172" s="28">
        <f>IF(OR($A172="",$B172=""),"",IFERROR(INDEX('Catálogo fonte'!$D$5:$D$104,MATCH($A172,'Catálogo fonte'!$A$5:$A$104,0)),""))</f>
        <v/>
      </c>
      <c r="K172" s="54">
        <f>IF(OR($A172="",$B172=""),"",IF($F172&lt;&gt;"",$F172,IFERROR(INDEX('Catálogo fonte'!$F$5:$F$104,MATCH($A172,'Catálogo fonte'!$A$5:$A$104,0)),"")))</f>
        <v/>
      </c>
      <c r="L172" s="35">
        <f>IF(OR($A172="",$B172=""),"",IFERROR(INDEX('Catálogo fonte'!$G$5:$G$104,MATCH($A172,'Catálogo fonte'!$A$5:$A$104,0)),""))</f>
        <v/>
      </c>
      <c r="M172" s="28">
        <f>IF(OR($A172="",$B172=""),"",IFERROR(INDEX('Catálogo fonte'!$H$5:$H$104,MATCH($A172,'Catálogo fonte'!$A$5:$A$104,0)),""))</f>
        <v/>
      </c>
      <c r="N172" s="28">
        <f>IF(OR($A172="",$B172=""),"",IFERROR(INDEX('Catálogo fonte'!$I$5:$I$104,MATCH($A172,'Catálogo fonte'!$A$5:$A$104,0)),""))</f>
        <v/>
      </c>
      <c r="O172" s="55">
        <f>IF(OR($A172="",$B172=""),"",IFERROR(INDEX('Catálogo fonte'!$J$5:$J$104,MATCH($A172,'Catálogo fonte'!$A$5:$A$104,0)),""))</f>
        <v/>
      </c>
      <c r="P172" s="56">
        <f>IF(OR($A172="",$B172=""),"",IFERROR(INDEX('Catálogo fonte'!$K$5:$K$104,MATCH($A172,'Catálogo fonte'!$A$5:$A$104,0)),""))</f>
        <v/>
      </c>
      <c r="Q172" s="56">
        <f>IF(OR($A172="",$B172=""),"",IFERROR(INDEX('Catálogo fonte'!$L$5:$L$104,MATCH($A172,'Catálogo fonte'!$A$5:$A$104,0)),""))</f>
        <v/>
      </c>
      <c r="R172" s="56">
        <f>IF(OR($A172="",$B172=""),"",IFERROR(INDEX('Catálogo fonte'!$M$5:$M$104,MATCH($A172,'Catálogo fonte'!$A$5:$A$104,0)),""))</f>
        <v/>
      </c>
      <c r="S172" s="28">
        <f>IF(OR($A172="",$B172=""),"",IFERROR(INDEX('Catálogo fonte'!$N$5:$N$104,MATCH($A172,'Catálogo fonte'!$A$5:$A$104,0)),""))</f>
        <v/>
      </c>
      <c r="T172" s="28">
        <f>IF(OR($A172="",$B172=""),"",IFERROR(INDEX('Catálogo fonte'!$O$5:$O$104,MATCH($A172,'Catálogo fonte'!$A$5:$A$104,0)),""))</f>
        <v/>
      </c>
      <c r="U172" s="28">
        <f>IF(OR($A172="",$B172=""),"",IFERROR(INDEX('Catálogo fonte'!$P$5:$P$104,MATCH($A172,'Catálogo fonte'!$A$5:$A$104,0)),""))</f>
        <v/>
      </c>
      <c r="V172" s="28">
        <f>IF(OR($A172="",$B172=""),"",--($S172&lt;&gt;"")+--($T172&lt;&gt;"")+--($U172&lt;&gt;""))</f>
        <v/>
      </c>
      <c r="W172" s="27">
        <f>IF(OR($A172="",$B172="",$C172&lt;&gt;"Sim"),"",_xlfn.TEXTJOIN(" | ",TRUE,IF($AP172&lt;&gt;"Regra válida","Regra do canal inválida",""),IF(COUNTIF('Catálogo fonte'!$A$5:$A$104,$A172)&gt;1,"SKU duplicado",""),IF($AO172&lt;&gt;"Sim","Produto inativo",""),IF($AB172&lt;&gt;"Sim","Canal inativo",""),IF($G172="","Título ausente",""),IF(AND($G172&lt;&gt;"",$AL172&lt;&gt;"",LEN($G172)&gt;$AL172),"Título excede o limite",""),IF(AND($AC172="Sim",$H172=""),"Categoria ausente",""),IF(AND($AK172&gt;0,LEN($I172)&lt;$AK172),"Descrição abaixo do mínimo",""),IF(AND($AE172="Sim",$J172=""),"Marca ausente",""),IF(OR($K172="",NOT(ISNUMBER($K172)),$K172&lt;=0),"Preço inválido",""),IF(AND(ISNUMBER($K172),$AM172&lt;&gt;"",$K172&lt;$AM172),"Preço abaixo do mínimo",""),IF(AND(ISNUMBER($K172),$AN172&lt;&gt;"",$K172&gt;$AN172),"Preço acima do máximo",""),IF(AND($AD172="Sim",$L172=""),"GTIN ausente",""),IF(AND($L172&lt;&gt;"",NOT(IFERROR(AND(LEN($L172)=13,ISNUMBER(VALUE($L172))),FALSE))),"GTIN inválido",""),IF(AND($AF172="Sim",$M172=""),"Cor ausente",""),IF(AND($AG172="Sim",$N172=""),"Tamanho/modelo ausente",""),IF(AND($AH172="Sim",OR(NOT(ISNUMBER($O172)),$O172&lt;=0)),"Peso ausente ou inválido",""),IF(AND($AI172="Sim",OR(NOT(ISNUMBER($P172)),$P172&lt;=0,NOT(ISNUMBER($Q172)),$Q172&lt;=0,NOT(ISNUMBER($R172)),$R172&lt;=0)),"Dimensões ausentes ou inválidas",""),IF($V172&lt;$AJ172,"Mídias abaixo do mínimo","")))</f>
        <v/>
      </c>
      <c r="X172" s="28">
        <f>IF(OR($A172="",$B172=""),"",IF($C172&lt;&gt;"Sim","Não selecionado",IF($W172="","Pronto para publicar","Bloqueado")))</f>
        <v/>
      </c>
      <c r="Y172" s="21" t="n"/>
      <c r="Z172" s="27">
        <f>IF(OR($A172="",$B172=""),"",IF($C172&lt;&gt;"Sim","Fora do feed",IF($X172="Bloqueado","Bloqueado",IF($Y172="Publicar","Liberado para feed",IF($Y172="Manter rascunho","Mantido em rascunho","Aguardando decisão")))))</f>
        <v/>
      </c>
      <c r="AA172" s="27">
        <f>IF(OR($A172="",$B172=""),"",$A172&amp;"|"&amp;$B172)</f>
        <v/>
      </c>
      <c r="AB172" s="28">
        <f>IF($B172="","",IFERROR(INDEX('Regras por canal'!$B$5:$B$9,MATCH($B172,'Regras por canal'!$A$5:$A$9,0)),""))</f>
        <v/>
      </c>
      <c r="AC172" s="28">
        <f>IF($B172="","",IFERROR(INDEX('Regras por canal'!$C$5:$C$9,MATCH($B172,'Regras por canal'!$A$5:$A$9,0)),""))</f>
        <v/>
      </c>
      <c r="AD172" s="28">
        <f>IF($B172="","",IFERROR(INDEX('Regras por canal'!$D$5:$D$9,MATCH($B172,'Regras por canal'!$A$5:$A$9,0)),""))</f>
        <v/>
      </c>
      <c r="AE172" s="28">
        <f>IF($B172="","",IFERROR(INDEX('Regras por canal'!$E$5:$E$9,MATCH($B172,'Regras por canal'!$A$5:$A$9,0)),""))</f>
        <v/>
      </c>
      <c r="AF172" s="28">
        <f>IF($B172="","",IFERROR(INDEX('Regras por canal'!$F$5:$F$9,MATCH($B172,'Regras por canal'!$A$5:$A$9,0)),""))</f>
        <v/>
      </c>
      <c r="AG172" s="28">
        <f>IF($B172="","",IFERROR(INDEX('Regras por canal'!$G$5:$G$9,MATCH($B172,'Regras por canal'!$A$5:$A$9,0)),""))</f>
        <v/>
      </c>
      <c r="AH172" s="28">
        <f>IF($B172="","",IFERROR(INDEX('Regras por canal'!$H$5:$H$9,MATCH($B172,'Regras por canal'!$A$5:$A$9,0)),""))</f>
        <v/>
      </c>
      <c r="AI172" s="28">
        <f>IF($B172="","",IFERROR(INDEX('Regras por canal'!$I$5:$I$9,MATCH($B172,'Regras por canal'!$A$5:$A$9,0)),""))</f>
        <v/>
      </c>
      <c r="AJ172" s="28">
        <f>IF($B172="","",IFERROR(INDEX('Regras por canal'!$J$5:$J$9,MATCH($B172,'Regras por canal'!$A$5:$A$9,0)),""))</f>
        <v/>
      </c>
      <c r="AK172" s="28">
        <f>IF($B172="","",IFERROR(INDEX('Regras por canal'!$K$5:$K$9,MATCH($B172,'Regras por canal'!$A$5:$A$9,0)),""))</f>
        <v/>
      </c>
      <c r="AL172" s="28">
        <f>IF($B172="","",IFERROR(INDEX('Regras por canal'!$L$5:$L$9,MATCH($B172,'Regras por canal'!$A$5:$A$9,0)),""))</f>
        <v/>
      </c>
      <c r="AM172" s="28">
        <f>IF($B172="","",IFERROR(INDEX('Regras por canal'!$M$5:$M$9,MATCH($B172,'Regras por canal'!$A$5:$A$9,0)),""))</f>
        <v/>
      </c>
      <c r="AN172" s="28">
        <f>IF($B172="","",IFERROR(INDEX('Regras por canal'!$N$5:$N$9,MATCH($B172,'Regras por canal'!$A$5:$A$9,0)),""))</f>
        <v/>
      </c>
      <c r="AO172" s="28">
        <f>IF($A172="","",IFERROR(INDEX('Catálogo fonte'!$Q$5:$Q$104,MATCH($A172,'Catálogo fonte'!$A$5:$A$104,0)),""))</f>
        <v/>
      </c>
      <c r="AP172" s="28">
        <f>IF($B172="","",IFERROR(INDEX('Regras por canal'!$Q$5:$Q$9,MATCH($B172,'Regras por canal'!$A$5:$A$9,0)),""))</f>
        <v/>
      </c>
    </row>
    <row r="173" ht="24" customHeight="1">
      <c r="A173" s="28">
        <f>IF(OR(INDEX('Catálogo fonte'!$A$5:$A$104,INT((ROW()-5)/5)+1)="",INDEX('Regras por canal'!$A$5:$A$9,MOD(ROW()-5,5)+1)=""),"",INDEX('Catálogo fonte'!$A$5:$A$104,INT((ROW()-5)/5)+1))</f>
        <v/>
      </c>
      <c r="B173" s="27">
        <f>IF($A173="","",INDEX('Regras por canal'!$A$5:$A$9,MOD(ROW()-5,5)+1))</f>
        <v/>
      </c>
      <c r="C173" s="21" t="n"/>
      <c r="D173" s="32" t="n"/>
      <c r="E173" s="32" t="n"/>
      <c r="F173" s="53" t="n"/>
      <c r="G173" s="27">
        <f>IF(OR($A173="",$B173=""),"",IF($D173&lt;&gt;"",$D173,IFERROR(INDEX('Catálogo fonte'!$B$5:$B$104,MATCH($A173,'Catálogo fonte'!$A$5:$A$104,0)),"")))</f>
        <v/>
      </c>
      <c r="H173" s="27">
        <f>IF(OR($A173="",$B173=""),"",IF($E173&lt;&gt;"",$E173,IFERROR(INDEX('Catálogo fonte'!$C$5:$C$104,MATCH($A173,'Catálogo fonte'!$A$5:$A$104,0)),"")))</f>
        <v/>
      </c>
      <c r="I173" s="27">
        <f>IF(OR($A173="",$B173=""),"",IFERROR(INDEX('Catálogo fonte'!$E$5:$E$104,MATCH($A173,'Catálogo fonte'!$A$5:$A$104,0)),""))</f>
        <v/>
      </c>
      <c r="J173" s="28">
        <f>IF(OR($A173="",$B173=""),"",IFERROR(INDEX('Catálogo fonte'!$D$5:$D$104,MATCH($A173,'Catálogo fonte'!$A$5:$A$104,0)),""))</f>
        <v/>
      </c>
      <c r="K173" s="54">
        <f>IF(OR($A173="",$B173=""),"",IF($F173&lt;&gt;"",$F173,IFERROR(INDEX('Catálogo fonte'!$F$5:$F$104,MATCH($A173,'Catálogo fonte'!$A$5:$A$104,0)),"")))</f>
        <v/>
      </c>
      <c r="L173" s="35">
        <f>IF(OR($A173="",$B173=""),"",IFERROR(INDEX('Catálogo fonte'!$G$5:$G$104,MATCH($A173,'Catálogo fonte'!$A$5:$A$104,0)),""))</f>
        <v/>
      </c>
      <c r="M173" s="28">
        <f>IF(OR($A173="",$B173=""),"",IFERROR(INDEX('Catálogo fonte'!$H$5:$H$104,MATCH($A173,'Catálogo fonte'!$A$5:$A$104,0)),""))</f>
        <v/>
      </c>
      <c r="N173" s="28">
        <f>IF(OR($A173="",$B173=""),"",IFERROR(INDEX('Catálogo fonte'!$I$5:$I$104,MATCH($A173,'Catálogo fonte'!$A$5:$A$104,0)),""))</f>
        <v/>
      </c>
      <c r="O173" s="55">
        <f>IF(OR($A173="",$B173=""),"",IFERROR(INDEX('Catálogo fonte'!$J$5:$J$104,MATCH($A173,'Catálogo fonte'!$A$5:$A$104,0)),""))</f>
        <v/>
      </c>
      <c r="P173" s="56">
        <f>IF(OR($A173="",$B173=""),"",IFERROR(INDEX('Catálogo fonte'!$K$5:$K$104,MATCH($A173,'Catálogo fonte'!$A$5:$A$104,0)),""))</f>
        <v/>
      </c>
      <c r="Q173" s="56">
        <f>IF(OR($A173="",$B173=""),"",IFERROR(INDEX('Catálogo fonte'!$L$5:$L$104,MATCH($A173,'Catálogo fonte'!$A$5:$A$104,0)),""))</f>
        <v/>
      </c>
      <c r="R173" s="56">
        <f>IF(OR($A173="",$B173=""),"",IFERROR(INDEX('Catálogo fonte'!$M$5:$M$104,MATCH($A173,'Catálogo fonte'!$A$5:$A$104,0)),""))</f>
        <v/>
      </c>
      <c r="S173" s="28">
        <f>IF(OR($A173="",$B173=""),"",IFERROR(INDEX('Catálogo fonte'!$N$5:$N$104,MATCH($A173,'Catálogo fonte'!$A$5:$A$104,0)),""))</f>
        <v/>
      </c>
      <c r="T173" s="28">
        <f>IF(OR($A173="",$B173=""),"",IFERROR(INDEX('Catálogo fonte'!$O$5:$O$104,MATCH($A173,'Catálogo fonte'!$A$5:$A$104,0)),""))</f>
        <v/>
      </c>
      <c r="U173" s="28">
        <f>IF(OR($A173="",$B173=""),"",IFERROR(INDEX('Catálogo fonte'!$P$5:$P$104,MATCH($A173,'Catálogo fonte'!$A$5:$A$104,0)),""))</f>
        <v/>
      </c>
      <c r="V173" s="28">
        <f>IF(OR($A173="",$B173=""),"",--($S173&lt;&gt;"")+--($T173&lt;&gt;"")+--($U173&lt;&gt;""))</f>
        <v/>
      </c>
      <c r="W173" s="27">
        <f>IF(OR($A173="",$B173="",$C173&lt;&gt;"Sim"),"",_xlfn.TEXTJOIN(" | ",TRUE,IF($AP173&lt;&gt;"Regra válida","Regra do canal inválida",""),IF(COUNTIF('Catálogo fonte'!$A$5:$A$104,$A173)&gt;1,"SKU duplicado",""),IF($AO173&lt;&gt;"Sim","Produto inativo",""),IF($AB173&lt;&gt;"Sim","Canal inativo",""),IF($G173="","Título ausente",""),IF(AND($G173&lt;&gt;"",$AL173&lt;&gt;"",LEN($G173)&gt;$AL173),"Título excede o limite",""),IF(AND($AC173="Sim",$H173=""),"Categoria ausente",""),IF(AND($AK173&gt;0,LEN($I173)&lt;$AK173),"Descrição abaixo do mínimo",""),IF(AND($AE173="Sim",$J173=""),"Marca ausente",""),IF(OR($K173="",NOT(ISNUMBER($K173)),$K173&lt;=0),"Preço inválido",""),IF(AND(ISNUMBER($K173),$AM173&lt;&gt;"",$K173&lt;$AM173),"Preço abaixo do mínimo",""),IF(AND(ISNUMBER($K173),$AN173&lt;&gt;"",$K173&gt;$AN173),"Preço acima do máximo",""),IF(AND($AD173="Sim",$L173=""),"GTIN ausente",""),IF(AND($L173&lt;&gt;"",NOT(IFERROR(AND(LEN($L173)=13,ISNUMBER(VALUE($L173))),FALSE))),"GTIN inválido",""),IF(AND($AF173="Sim",$M173=""),"Cor ausente",""),IF(AND($AG173="Sim",$N173=""),"Tamanho/modelo ausente",""),IF(AND($AH173="Sim",OR(NOT(ISNUMBER($O173)),$O173&lt;=0)),"Peso ausente ou inválido",""),IF(AND($AI173="Sim",OR(NOT(ISNUMBER($P173)),$P173&lt;=0,NOT(ISNUMBER($Q173)),$Q173&lt;=0,NOT(ISNUMBER($R173)),$R173&lt;=0)),"Dimensões ausentes ou inválidas",""),IF($V173&lt;$AJ173,"Mídias abaixo do mínimo","")))</f>
        <v/>
      </c>
      <c r="X173" s="28">
        <f>IF(OR($A173="",$B173=""),"",IF($C173&lt;&gt;"Sim","Não selecionado",IF($W173="","Pronto para publicar","Bloqueado")))</f>
        <v/>
      </c>
      <c r="Y173" s="21" t="n"/>
      <c r="Z173" s="27">
        <f>IF(OR($A173="",$B173=""),"",IF($C173&lt;&gt;"Sim","Fora do feed",IF($X173="Bloqueado","Bloqueado",IF($Y173="Publicar","Liberado para feed",IF($Y173="Manter rascunho","Mantido em rascunho","Aguardando decisão")))))</f>
        <v/>
      </c>
      <c r="AA173" s="27">
        <f>IF(OR($A173="",$B173=""),"",$A173&amp;"|"&amp;$B173)</f>
        <v/>
      </c>
      <c r="AB173" s="28">
        <f>IF($B173="","",IFERROR(INDEX('Regras por canal'!$B$5:$B$9,MATCH($B173,'Regras por canal'!$A$5:$A$9,0)),""))</f>
        <v/>
      </c>
      <c r="AC173" s="28">
        <f>IF($B173="","",IFERROR(INDEX('Regras por canal'!$C$5:$C$9,MATCH($B173,'Regras por canal'!$A$5:$A$9,0)),""))</f>
        <v/>
      </c>
      <c r="AD173" s="28">
        <f>IF($B173="","",IFERROR(INDEX('Regras por canal'!$D$5:$D$9,MATCH($B173,'Regras por canal'!$A$5:$A$9,0)),""))</f>
        <v/>
      </c>
      <c r="AE173" s="28">
        <f>IF($B173="","",IFERROR(INDEX('Regras por canal'!$E$5:$E$9,MATCH($B173,'Regras por canal'!$A$5:$A$9,0)),""))</f>
        <v/>
      </c>
      <c r="AF173" s="28">
        <f>IF($B173="","",IFERROR(INDEX('Regras por canal'!$F$5:$F$9,MATCH($B173,'Regras por canal'!$A$5:$A$9,0)),""))</f>
        <v/>
      </c>
      <c r="AG173" s="28">
        <f>IF($B173="","",IFERROR(INDEX('Regras por canal'!$G$5:$G$9,MATCH($B173,'Regras por canal'!$A$5:$A$9,0)),""))</f>
        <v/>
      </c>
      <c r="AH173" s="28">
        <f>IF($B173="","",IFERROR(INDEX('Regras por canal'!$H$5:$H$9,MATCH($B173,'Regras por canal'!$A$5:$A$9,0)),""))</f>
        <v/>
      </c>
      <c r="AI173" s="28">
        <f>IF($B173="","",IFERROR(INDEX('Regras por canal'!$I$5:$I$9,MATCH($B173,'Regras por canal'!$A$5:$A$9,0)),""))</f>
        <v/>
      </c>
      <c r="AJ173" s="28">
        <f>IF($B173="","",IFERROR(INDEX('Regras por canal'!$J$5:$J$9,MATCH($B173,'Regras por canal'!$A$5:$A$9,0)),""))</f>
        <v/>
      </c>
      <c r="AK173" s="28">
        <f>IF($B173="","",IFERROR(INDEX('Regras por canal'!$K$5:$K$9,MATCH($B173,'Regras por canal'!$A$5:$A$9,0)),""))</f>
        <v/>
      </c>
      <c r="AL173" s="28">
        <f>IF($B173="","",IFERROR(INDEX('Regras por canal'!$L$5:$L$9,MATCH($B173,'Regras por canal'!$A$5:$A$9,0)),""))</f>
        <v/>
      </c>
      <c r="AM173" s="28">
        <f>IF($B173="","",IFERROR(INDEX('Regras por canal'!$M$5:$M$9,MATCH($B173,'Regras por canal'!$A$5:$A$9,0)),""))</f>
        <v/>
      </c>
      <c r="AN173" s="28">
        <f>IF($B173="","",IFERROR(INDEX('Regras por canal'!$N$5:$N$9,MATCH($B173,'Regras por canal'!$A$5:$A$9,0)),""))</f>
        <v/>
      </c>
      <c r="AO173" s="28">
        <f>IF($A173="","",IFERROR(INDEX('Catálogo fonte'!$Q$5:$Q$104,MATCH($A173,'Catálogo fonte'!$A$5:$A$104,0)),""))</f>
        <v/>
      </c>
      <c r="AP173" s="28">
        <f>IF($B173="","",IFERROR(INDEX('Regras por canal'!$Q$5:$Q$9,MATCH($B173,'Regras por canal'!$A$5:$A$9,0)),""))</f>
        <v/>
      </c>
    </row>
    <row r="174" ht="24" customHeight="1">
      <c r="A174" s="28">
        <f>IF(OR(INDEX('Catálogo fonte'!$A$5:$A$104,INT((ROW()-5)/5)+1)="",INDEX('Regras por canal'!$A$5:$A$9,MOD(ROW()-5,5)+1)=""),"",INDEX('Catálogo fonte'!$A$5:$A$104,INT((ROW()-5)/5)+1))</f>
        <v/>
      </c>
      <c r="B174" s="27">
        <f>IF($A174="","",INDEX('Regras por canal'!$A$5:$A$9,MOD(ROW()-5,5)+1))</f>
        <v/>
      </c>
      <c r="C174" s="21" t="n"/>
      <c r="D174" s="32" t="n"/>
      <c r="E174" s="32" t="n"/>
      <c r="F174" s="53" t="n"/>
      <c r="G174" s="27">
        <f>IF(OR($A174="",$B174=""),"",IF($D174&lt;&gt;"",$D174,IFERROR(INDEX('Catálogo fonte'!$B$5:$B$104,MATCH($A174,'Catálogo fonte'!$A$5:$A$104,0)),"")))</f>
        <v/>
      </c>
      <c r="H174" s="27">
        <f>IF(OR($A174="",$B174=""),"",IF($E174&lt;&gt;"",$E174,IFERROR(INDEX('Catálogo fonte'!$C$5:$C$104,MATCH($A174,'Catálogo fonte'!$A$5:$A$104,0)),"")))</f>
        <v/>
      </c>
      <c r="I174" s="27">
        <f>IF(OR($A174="",$B174=""),"",IFERROR(INDEX('Catálogo fonte'!$E$5:$E$104,MATCH($A174,'Catálogo fonte'!$A$5:$A$104,0)),""))</f>
        <v/>
      </c>
      <c r="J174" s="28">
        <f>IF(OR($A174="",$B174=""),"",IFERROR(INDEX('Catálogo fonte'!$D$5:$D$104,MATCH($A174,'Catálogo fonte'!$A$5:$A$104,0)),""))</f>
        <v/>
      </c>
      <c r="K174" s="54">
        <f>IF(OR($A174="",$B174=""),"",IF($F174&lt;&gt;"",$F174,IFERROR(INDEX('Catálogo fonte'!$F$5:$F$104,MATCH($A174,'Catálogo fonte'!$A$5:$A$104,0)),"")))</f>
        <v/>
      </c>
      <c r="L174" s="35">
        <f>IF(OR($A174="",$B174=""),"",IFERROR(INDEX('Catálogo fonte'!$G$5:$G$104,MATCH($A174,'Catálogo fonte'!$A$5:$A$104,0)),""))</f>
        <v/>
      </c>
      <c r="M174" s="28">
        <f>IF(OR($A174="",$B174=""),"",IFERROR(INDEX('Catálogo fonte'!$H$5:$H$104,MATCH($A174,'Catálogo fonte'!$A$5:$A$104,0)),""))</f>
        <v/>
      </c>
      <c r="N174" s="28">
        <f>IF(OR($A174="",$B174=""),"",IFERROR(INDEX('Catálogo fonte'!$I$5:$I$104,MATCH($A174,'Catálogo fonte'!$A$5:$A$104,0)),""))</f>
        <v/>
      </c>
      <c r="O174" s="55">
        <f>IF(OR($A174="",$B174=""),"",IFERROR(INDEX('Catálogo fonte'!$J$5:$J$104,MATCH($A174,'Catálogo fonte'!$A$5:$A$104,0)),""))</f>
        <v/>
      </c>
      <c r="P174" s="56">
        <f>IF(OR($A174="",$B174=""),"",IFERROR(INDEX('Catálogo fonte'!$K$5:$K$104,MATCH($A174,'Catálogo fonte'!$A$5:$A$104,0)),""))</f>
        <v/>
      </c>
      <c r="Q174" s="56">
        <f>IF(OR($A174="",$B174=""),"",IFERROR(INDEX('Catálogo fonte'!$L$5:$L$104,MATCH($A174,'Catálogo fonte'!$A$5:$A$104,0)),""))</f>
        <v/>
      </c>
      <c r="R174" s="56">
        <f>IF(OR($A174="",$B174=""),"",IFERROR(INDEX('Catálogo fonte'!$M$5:$M$104,MATCH($A174,'Catálogo fonte'!$A$5:$A$104,0)),""))</f>
        <v/>
      </c>
      <c r="S174" s="28">
        <f>IF(OR($A174="",$B174=""),"",IFERROR(INDEX('Catálogo fonte'!$N$5:$N$104,MATCH($A174,'Catálogo fonte'!$A$5:$A$104,0)),""))</f>
        <v/>
      </c>
      <c r="T174" s="28">
        <f>IF(OR($A174="",$B174=""),"",IFERROR(INDEX('Catálogo fonte'!$O$5:$O$104,MATCH($A174,'Catálogo fonte'!$A$5:$A$104,0)),""))</f>
        <v/>
      </c>
      <c r="U174" s="28">
        <f>IF(OR($A174="",$B174=""),"",IFERROR(INDEX('Catálogo fonte'!$P$5:$P$104,MATCH($A174,'Catálogo fonte'!$A$5:$A$104,0)),""))</f>
        <v/>
      </c>
      <c r="V174" s="28">
        <f>IF(OR($A174="",$B174=""),"",--($S174&lt;&gt;"")+--($T174&lt;&gt;"")+--($U174&lt;&gt;""))</f>
        <v/>
      </c>
      <c r="W174" s="27">
        <f>IF(OR($A174="",$B174="",$C174&lt;&gt;"Sim"),"",_xlfn.TEXTJOIN(" | ",TRUE,IF($AP174&lt;&gt;"Regra válida","Regra do canal inválida",""),IF(COUNTIF('Catálogo fonte'!$A$5:$A$104,$A174)&gt;1,"SKU duplicado",""),IF($AO174&lt;&gt;"Sim","Produto inativo",""),IF($AB174&lt;&gt;"Sim","Canal inativo",""),IF($G174="","Título ausente",""),IF(AND($G174&lt;&gt;"",$AL174&lt;&gt;"",LEN($G174)&gt;$AL174),"Título excede o limite",""),IF(AND($AC174="Sim",$H174=""),"Categoria ausente",""),IF(AND($AK174&gt;0,LEN($I174)&lt;$AK174),"Descrição abaixo do mínimo",""),IF(AND($AE174="Sim",$J174=""),"Marca ausente",""),IF(OR($K174="",NOT(ISNUMBER($K174)),$K174&lt;=0),"Preço inválido",""),IF(AND(ISNUMBER($K174),$AM174&lt;&gt;"",$K174&lt;$AM174),"Preço abaixo do mínimo",""),IF(AND(ISNUMBER($K174),$AN174&lt;&gt;"",$K174&gt;$AN174),"Preço acima do máximo",""),IF(AND($AD174="Sim",$L174=""),"GTIN ausente",""),IF(AND($L174&lt;&gt;"",NOT(IFERROR(AND(LEN($L174)=13,ISNUMBER(VALUE($L174))),FALSE))),"GTIN inválido",""),IF(AND($AF174="Sim",$M174=""),"Cor ausente",""),IF(AND($AG174="Sim",$N174=""),"Tamanho/modelo ausente",""),IF(AND($AH174="Sim",OR(NOT(ISNUMBER($O174)),$O174&lt;=0)),"Peso ausente ou inválido",""),IF(AND($AI174="Sim",OR(NOT(ISNUMBER($P174)),$P174&lt;=0,NOT(ISNUMBER($Q174)),$Q174&lt;=0,NOT(ISNUMBER($R174)),$R174&lt;=0)),"Dimensões ausentes ou inválidas",""),IF($V174&lt;$AJ174,"Mídias abaixo do mínimo","")))</f>
        <v/>
      </c>
      <c r="X174" s="28">
        <f>IF(OR($A174="",$B174=""),"",IF($C174&lt;&gt;"Sim","Não selecionado",IF($W174="","Pronto para publicar","Bloqueado")))</f>
        <v/>
      </c>
      <c r="Y174" s="21" t="n"/>
      <c r="Z174" s="27">
        <f>IF(OR($A174="",$B174=""),"",IF($C174&lt;&gt;"Sim","Fora do feed",IF($X174="Bloqueado","Bloqueado",IF($Y174="Publicar","Liberado para feed",IF($Y174="Manter rascunho","Mantido em rascunho","Aguardando decisão")))))</f>
        <v/>
      </c>
      <c r="AA174" s="27">
        <f>IF(OR($A174="",$B174=""),"",$A174&amp;"|"&amp;$B174)</f>
        <v/>
      </c>
      <c r="AB174" s="28">
        <f>IF($B174="","",IFERROR(INDEX('Regras por canal'!$B$5:$B$9,MATCH($B174,'Regras por canal'!$A$5:$A$9,0)),""))</f>
        <v/>
      </c>
      <c r="AC174" s="28">
        <f>IF($B174="","",IFERROR(INDEX('Regras por canal'!$C$5:$C$9,MATCH($B174,'Regras por canal'!$A$5:$A$9,0)),""))</f>
        <v/>
      </c>
      <c r="AD174" s="28">
        <f>IF($B174="","",IFERROR(INDEX('Regras por canal'!$D$5:$D$9,MATCH($B174,'Regras por canal'!$A$5:$A$9,0)),""))</f>
        <v/>
      </c>
      <c r="AE174" s="28">
        <f>IF($B174="","",IFERROR(INDEX('Regras por canal'!$E$5:$E$9,MATCH($B174,'Regras por canal'!$A$5:$A$9,0)),""))</f>
        <v/>
      </c>
      <c r="AF174" s="28">
        <f>IF($B174="","",IFERROR(INDEX('Regras por canal'!$F$5:$F$9,MATCH($B174,'Regras por canal'!$A$5:$A$9,0)),""))</f>
        <v/>
      </c>
      <c r="AG174" s="28">
        <f>IF($B174="","",IFERROR(INDEX('Regras por canal'!$G$5:$G$9,MATCH($B174,'Regras por canal'!$A$5:$A$9,0)),""))</f>
        <v/>
      </c>
      <c r="AH174" s="28">
        <f>IF($B174="","",IFERROR(INDEX('Regras por canal'!$H$5:$H$9,MATCH($B174,'Regras por canal'!$A$5:$A$9,0)),""))</f>
        <v/>
      </c>
      <c r="AI174" s="28">
        <f>IF($B174="","",IFERROR(INDEX('Regras por canal'!$I$5:$I$9,MATCH($B174,'Regras por canal'!$A$5:$A$9,0)),""))</f>
        <v/>
      </c>
      <c r="AJ174" s="28">
        <f>IF($B174="","",IFERROR(INDEX('Regras por canal'!$J$5:$J$9,MATCH($B174,'Regras por canal'!$A$5:$A$9,0)),""))</f>
        <v/>
      </c>
      <c r="AK174" s="28">
        <f>IF($B174="","",IFERROR(INDEX('Regras por canal'!$K$5:$K$9,MATCH($B174,'Regras por canal'!$A$5:$A$9,0)),""))</f>
        <v/>
      </c>
      <c r="AL174" s="28">
        <f>IF($B174="","",IFERROR(INDEX('Regras por canal'!$L$5:$L$9,MATCH($B174,'Regras por canal'!$A$5:$A$9,0)),""))</f>
        <v/>
      </c>
      <c r="AM174" s="28">
        <f>IF($B174="","",IFERROR(INDEX('Regras por canal'!$M$5:$M$9,MATCH($B174,'Regras por canal'!$A$5:$A$9,0)),""))</f>
        <v/>
      </c>
      <c r="AN174" s="28">
        <f>IF($B174="","",IFERROR(INDEX('Regras por canal'!$N$5:$N$9,MATCH($B174,'Regras por canal'!$A$5:$A$9,0)),""))</f>
        <v/>
      </c>
      <c r="AO174" s="28">
        <f>IF($A174="","",IFERROR(INDEX('Catálogo fonte'!$Q$5:$Q$104,MATCH($A174,'Catálogo fonte'!$A$5:$A$104,0)),""))</f>
        <v/>
      </c>
      <c r="AP174" s="28">
        <f>IF($B174="","",IFERROR(INDEX('Regras por canal'!$Q$5:$Q$9,MATCH($B174,'Regras por canal'!$A$5:$A$9,0)),""))</f>
        <v/>
      </c>
    </row>
    <row r="175" ht="24" customHeight="1">
      <c r="A175" s="28">
        <f>IF(OR(INDEX('Catálogo fonte'!$A$5:$A$104,INT((ROW()-5)/5)+1)="",INDEX('Regras por canal'!$A$5:$A$9,MOD(ROW()-5,5)+1)=""),"",INDEX('Catálogo fonte'!$A$5:$A$104,INT((ROW()-5)/5)+1))</f>
        <v/>
      </c>
      <c r="B175" s="27">
        <f>IF($A175="","",INDEX('Regras por canal'!$A$5:$A$9,MOD(ROW()-5,5)+1))</f>
        <v/>
      </c>
      <c r="C175" s="21" t="n"/>
      <c r="D175" s="32" t="n"/>
      <c r="E175" s="32" t="n"/>
      <c r="F175" s="53" t="n"/>
      <c r="G175" s="27">
        <f>IF(OR($A175="",$B175=""),"",IF($D175&lt;&gt;"",$D175,IFERROR(INDEX('Catálogo fonte'!$B$5:$B$104,MATCH($A175,'Catálogo fonte'!$A$5:$A$104,0)),"")))</f>
        <v/>
      </c>
      <c r="H175" s="27">
        <f>IF(OR($A175="",$B175=""),"",IF($E175&lt;&gt;"",$E175,IFERROR(INDEX('Catálogo fonte'!$C$5:$C$104,MATCH($A175,'Catálogo fonte'!$A$5:$A$104,0)),"")))</f>
        <v/>
      </c>
      <c r="I175" s="27">
        <f>IF(OR($A175="",$B175=""),"",IFERROR(INDEX('Catálogo fonte'!$E$5:$E$104,MATCH($A175,'Catálogo fonte'!$A$5:$A$104,0)),""))</f>
        <v/>
      </c>
      <c r="J175" s="28">
        <f>IF(OR($A175="",$B175=""),"",IFERROR(INDEX('Catálogo fonte'!$D$5:$D$104,MATCH($A175,'Catálogo fonte'!$A$5:$A$104,0)),""))</f>
        <v/>
      </c>
      <c r="K175" s="54">
        <f>IF(OR($A175="",$B175=""),"",IF($F175&lt;&gt;"",$F175,IFERROR(INDEX('Catálogo fonte'!$F$5:$F$104,MATCH($A175,'Catálogo fonte'!$A$5:$A$104,0)),"")))</f>
        <v/>
      </c>
      <c r="L175" s="35">
        <f>IF(OR($A175="",$B175=""),"",IFERROR(INDEX('Catálogo fonte'!$G$5:$G$104,MATCH($A175,'Catálogo fonte'!$A$5:$A$104,0)),""))</f>
        <v/>
      </c>
      <c r="M175" s="28">
        <f>IF(OR($A175="",$B175=""),"",IFERROR(INDEX('Catálogo fonte'!$H$5:$H$104,MATCH($A175,'Catálogo fonte'!$A$5:$A$104,0)),""))</f>
        <v/>
      </c>
      <c r="N175" s="28">
        <f>IF(OR($A175="",$B175=""),"",IFERROR(INDEX('Catálogo fonte'!$I$5:$I$104,MATCH($A175,'Catálogo fonte'!$A$5:$A$104,0)),""))</f>
        <v/>
      </c>
      <c r="O175" s="55">
        <f>IF(OR($A175="",$B175=""),"",IFERROR(INDEX('Catálogo fonte'!$J$5:$J$104,MATCH($A175,'Catálogo fonte'!$A$5:$A$104,0)),""))</f>
        <v/>
      </c>
      <c r="P175" s="56">
        <f>IF(OR($A175="",$B175=""),"",IFERROR(INDEX('Catálogo fonte'!$K$5:$K$104,MATCH($A175,'Catálogo fonte'!$A$5:$A$104,0)),""))</f>
        <v/>
      </c>
      <c r="Q175" s="56">
        <f>IF(OR($A175="",$B175=""),"",IFERROR(INDEX('Catálogo fonte'!$L$5:$L$104,MATCH($A175,'Catálogo fonte'!$A$5:$A$104,0)),""))</f>
        <v/>
      </c>
      <c r="R175" s="56">
        <f>IF(OR($A175="",$B175=""),"",IFERROR(INDEX('Catálogo fonte'!$M$5:$M$104,MATCH($A175,'Catálogo fonte'!$A$5:$A$104,0)),""))</f>
        <v/>
      </c>
      <c r="S175" s="28">
        <f>IF(OR($A175="",$B175=""),"",IFERROR(INDEX('Catálogo fonte'!$N$5:$N$104,MATCH($A175,'Catálogo fonte'!$A$5:$A$104,0)),""))</f>
        <v/>
      </c>
      <c r="T175" s="28">
        <f>IF(OR($A175="",$B175=""),"",IFERROR(INDEX('Catálogo fonte'!$O$5:$O$104,MATCH($A175,'Catálogo fonte'!$A$5:$A$104,0)),""))</f>
        <v/>
      </c>
      <c r="U175" s="28">
        <f>IF(OR($A175="",$B175=""),"",IFERROR(INDEX('Catálogo fonte'!$P$5:$P$104,MATCH($A175,'Catálogo fonte'!$A$5:$A$104,0)),""))</f>
        <v/>
      </c>
      <c r="V175" s="28">
        <f>IF(OR($A175="",$B175=""),"",--($S175&lt;&gt;"")+--($T175&lt;&gt;"")+--($U175&lt;&gt;""))</f>
        <v/>
      </c>
      <c r="W175" s="27">
        <f>IF(OR($A175="",$B175="",$C175&lt;&gt;"Sim"),"",_xlfn.TEXTJOIN(" | ",TRUE,IF($AP175&lt;&gt;"Regra válida","Regra do canal inválida",""),IF(COUNTIF('Catálogo fonte'!$A$5:$A$104,$A175)&gt;1,"SKU duplicado",""),IF($AO175&lt;&gt;"Sim","Produto inativo",""),IF($AB175&lt;&gt;"Sim","Canal inativo",""),IF($G175="","Título ausente",""),IF(AND($G175&lt;&gt;"",$AL175&lt;&gt;"",LEN($G175)&gt;$AL175),"Título excede o limite",""),IF(AND($AC175="Sim",$H175=""),"Categoria ausente",""),IF(AND($AK175&gt;0,LEN($I175)&lt;$AK175),"Descrição abaixo do mínimo",""),IF(AND($AE175="Sim",$J175=""),"Marca ausente",""),IF(OR($K175="",NOT(ISNUMBER($K175)),$K175&lt;=0),"Preço inválido",""),IF(AND(ISNUMBER($K175),$AM175&lt;&gt;"",$K175&lt;$AM175),"Preço abaixo do mínimo",""),IF(AND(ISNUMBER($K175),$AN175&lt;&gt;"",$K175&gt;$AN175),"Preço acima do máximo",""),IF(AND($AD175="Sim",$L175=""),"GTIN ausente",""),IF(AND($L175&lt;&gt;"",NOT(IFERROR(AND(LEN($L175)=13,ISNUMBER(VALUE($L175))),FALSE))),"GTIN inválido",""),IF(AND($AF175="Sim",$M175=""),"Cor ausente",""),IF(AND($AG175="Sim",$N175=""),"Tamanho/modelo ausente",""),IF(AND($AH175="Sim",OR(NOT(ISNUMBER($O175)),$O175&lt;=0)),"Peso ausente ou inválido",""),IF(AND($AI175="Sim",OR(NOT(ISNUMBER($P175)),$P175&lt;=0,NOT(ISNUMBER($Q175)),$Q175&lt;=0,NOT(ISNUMBER($R175)),$R175&lt;=0)),"Dimensões ausentes ou inválidas",""),IF($V175&lt;$AJ175,"Mídias abaixo do mínimo","")))</f>
        <v/>
      </c>
      <c r="X175" s="28">
        <f>IF(OR($A175="",$B175=""),"",IF($C175&lt;&gt;"Sim","Não selecionado",IF($W175="","Pronto para publicar","Bloqueado")))</f>
        <v/>
      </c>
      <c r="Y175" s="21" t="n"/>
      <c r="Z175" s="27">
        <f>IF(OR($A175="",$B175=""),"",IF($C175&lt;&gt;"Sim","Fora do feed",IF($X175="Bloqueado","Bloqueado",IF($Y175="Publicar","Liberado para feed",IF($Y175="Manter rascunho","Mantido em rascunho","Aguardando decisão")))))</f>
        <v/>
      </c>
      <c r="AA175" s="27">
        <f>IF(OR($A175="",$B175=""),"",$A175&amp;"|"&amp;$B175)</f>
        <v/>
      </c>
      <c r="AB175" s="28">
        <f>IF($B175="","",IFERROR(INDEX('Regras por canal'!$B$5:$B$9,MATCH($B175,'Regras por canal'!$A$5:$A$9,0)),""))</f>
        <v/>
      </c>
      <c r="AC175" s="28">
        <f>IF($B175="","",IFERROR(INDEX('Regras por canal'!$C$5:$C$9,MATCH($B175,'Regras por canal'!$A$5:$A$9,0)),""))</f>
        <v/>
      </c>
      <c r="AD175" s="28">
        <f>IF($B175="","",IFERROR(INDEX('Regras por canal'!$D$5:$D$9,MATCH($B175,'Regras por canal'!$A$5:$A$9,0)),""))</f>
        <v/>
      </c>
      <c r="AE175" s="28">
        <f>IF($B175="","",IFERROR(INDEX('Regras por canal'!$E$5:$E$9,MATCH($B175,'Regras por canal'!$A$5:$A$9,0)),""))</f>
        <v/>
      </c>
      <c r="AF175" s="28">
        <f>IF($B175="","",IFERROR(INDEX('Regras por canal'!$F$5:$F$9,MATCH($B175,'Regras por canal'!$A$5:$A$9,0)),""))</f>
        <v/>
      </c>
      <c r="AG175" s="28">
        <f>IF($B175="","",IFERROR(INDEX('Regras por canal'!$G$5:$G$9,MATCH($B175,'Regras por canal'!$A$5:$A$9,0)),""))</f>
        <v/>
      </c>
      <c r="AH175" s="28">
        <f>IF($B175="","",IFERROR(INDEX('Regras por canal'!$H$5:$H$9,MATCH($B175,'Regras por canal'!$A$5:$A$9,0)),""))</f>
        <v/>
      </c>
      <c r="AI175" s="28">
        <f>IF($B175="","",IFERROR(INDEX('Regras por canal'!$I$5:$I$9,MATCH($B175,'Regras por canal'!$A$5:$A$9,0)),""))</f>
        <v/>
      </c>
      <c r="AJ175" s="28">
        <f>IF($B175="","",IFERROR(INDEX('Regras por canal'!$J$5:$J$9,MATCH($B175,'Regras por canal'!$A$5:$A$9,0)),""))</f>
        <v/>
      </c>
      <c r="AK175" s="28">
        <f>IF($B175="","",IFERROR(INDEX('Regras por canal'!$K$5:$K$9,MATCH($B175,'Regras por canal'!$A$5:$A$9,0)),""))</f>
        <v/>
      </c>
      <c r="AL175" s="28">
        <f>IF($B175="","",IFERROR(INDEX('Regras por canal'!$L$5:$L$9,MATCH($B175,'Regras por canal'!$A$5:$A$9,0)),""))</f>
        <v/>
      </c>
      <c r="AM175" s="28">
        <f>IF($B175="","",IFERROR(INDEX('Regras por canal'!$M$5:$M$9,MATCH($B175,'Regras por canal'!$A$5:$A$9,0)),""))</f>
        <v/>
      </c>
      <c r="AN175" s="28">
        <f>IF($B175="","",IFERROR(INDEX('Regras por canal'!$N$5:$N$9,MATCH($B175,'Regras por canal'!$A$5:$A$9,0)),""))</f>
        <v/>
      </c>
      <c r="AO175" s="28">
        <f>IF($A175="","",IFERROR(INDEX('Catálogo fonte'!$Q$5:$Q$104,MATCH($A175,'Catálogo fonte'!$A$5:$A$104,0)),""))</f>
        <v/>
      </c>
      <c r="AP175" s="28">
        <f>IF($B175="","",IFERROR(INDEX('Regras por canal'!$Q$5:$Q$9,MATCH($B175,'Regras por canal'!$A$5:$A$9,0)),""))</f>
        <v/>
      </c>
    </row>
    <row r="176" ht="24" customHeight="1">
      <c r="A176" s="28">
        <f>IF(OR(INDEX('Catálogo fonte'!$A$5:$A$104,INT((ROW()-5)/5)+1)="",INDEX('Regras por canal'!$A$5:$A$9,MOD(ROW()-5,5)+1)=""),"",INDEX('Catálogo fonte'!$A$5:$A$104,INT((ROW()-5)/5)+1))</f>
        <v/>
      </c>
      <c r="B176" s="27">
        <f>IF($A176="","",INDEX('Regras por canal'!$A$5:$A$9,MOD(ROW()-5,5)+1))</f>
        <v/>
      </c>
      <c r="C176" s="21" t="n"/>
      <c r="D176" s="32" t="n"/>
      <c r="E176" s="32" t="n"/>
      <c r="F176" s="53" t="n"/>
      <c r="G176" s="27">
        <f>IF(OR($A176="",$B176=""),"",IF($D176&lt;&gt;"",$D176,IFERROR(INDEX('Catálogo fonte'!$B$5:$B$104,MATCH($A176,'Catálogo fonte'!$A$5:$A$104,0)),"")))</f>
        <v/>
      </c>
      <c r="H176" s="27">
        <f>IF(OR($A176="",$B176=""),"",IF($E176&lt;&gt;"",$E176,IFERROR(INDEX('Catálogo fonte'!$C$5:$C$104,MATCH($A176,'Catálogo fonte'!$A$5:$A$104,0)),"")))</f>
        <v/>
      </c>
      <c r="I176" s="27">
        <f>IF(OR($A176="",$B176=""),"",IFERROR(INDEX('Catálogo fonte'!$E$5:$E$104,MATCH($A176,'Catálogo fonte'!$A$5:$A$104,0)),""))</f>
        <v/>
      </c>
      <c r="J176" s="28">
        <f>IF(OR($A176="",$B176=""),"",IFERROR(INDEX('Catálogo fonte'!$D$5:$D$104,MATCH($A176,'Catálogo fonte'!$A$5:$A$104,0)),""))</f>
        <v/>
      </c>
      <c r="K176" s="54">
        <f>IF(OR($A176="",$B176=""),"",IF($F176&lt;&gt;"",$F176,IFERROR(INDEX('Catálogo fonte'!$F$5:$F$104,MATCH($A176,'Catálogo fonte'!$A$5:$A$104,0)),"")))</f>
        <v/>
      </c>
      <c r="L176" s="35">
        <f>IF(OR($A176="",$B176=""),"",IFERROR(INDEX('Catálogo fonte'!$G$5:$G$104,MATCH($A176,'Catálogo fonte'!$A$5:$A$104,0)),""))</f>
        <v/>
      </c>
      <c r="M176" s="28">
        <f>IF(OR($A176="",$B176=""),"",IFERROR(INDEX('Catálogo fonte'!$H$5:$H$104,MATCH($A176,'Catálogo fonte'!$A$5:$A$104,0)),""))</f>
        <v/>
      </c>
      <c r="N176" s="28">
        <f>IF(OR($A176="",$B176=""),"",IFERROR(INDEX('Catálogo fonte'!$I$5:$I$104,MATCH($A176,'Catálogo fonte'!$A$5:$A$104,0)),""))</f>
        <v/>
      </c>
      <c r="O176" s="55">
        <f>IF(OR($A176="",$B176=""),"",IFERROR(INDEX('Catálogo fonte'!$J$5:$J$104,MATCH($A176,'Catálogo fonte'!$A$5:$A$104,0)),""))</f>
        <v/>
      </c>
      <c r="P176" s="56">
        <f>IF(OR($A176="",$B176=""),"",IFERROR(INDEX('Catálogo fonte'!$K$5:$K$104,MATCH($A176,'Catálogo fonte'!$A$5:$A$104,0)),""))</f>
        <v/>
      </c>
      <c r="Q176" s="56">
        <f>IF(OR($A176="",$B176=""),"",IFERROR(INDEX('Catálogo fonte'!$L$5:$L$104,MATCH($A176,'Catálogo fonte'!$A$5:$A$104,0)),""))</f>
        <v/>
      </c>
      <c r="R176" s="56">
        <f>IF(OR($A176="",$B176=""),"",IFERROR(INDEX('Catálogo fonte'!$M$5:$M$104,MATCH($A176,'Catálogo fonte'!$A$5:$A$104,0)),""))</f>
        <v/>
      </c>
      <c r="S176" s="28">
        <f>IF(OR($A176="",$B176=""),"",IFERROR(INDEX('Catálogo fonte'!$N$5:$N$104,MATCH($A176,'Catálogo fonte'!$A$5:$A$104,0)),""))</f>
        <v/>
      </c>
      <c r="T176" s="28">
        <f>IF(OR($A176="",$B176=""),"",IFERROR(INDEX('Catálogo fonte'!$O$5:$O$104,MATCH($A176,'Catálogo fonte'!$A$5:$A$104,0)),""))</f>
        <v/>
      </c>
      <c r="U176" s="28">
        <f>IF(OR($A176="",$B176=""),"",IFERROR(INDEX('Catálogo fonte'!$P$5:$P$104,MATCH($A176,'Catálogo fonte'!$A$5:$A$104,0)),""))</f>
        <v/>
      </c>
      <c r="V176" s="28">
        <f>IF(OR($A176="",$B176=""),"",--($S176&lt;&gt;"")+--($T176&lt;&gt;"")+--($U176&lt;&gt;""))</f>
        <v/>
      </c>
      <c r="W176" s="27">
        <f>IF(OR($A176="",$B176="",$C176&lt;&gt;"Sim"),"",_xlfn.TEXTJOIN(" | ",TRUE,IF($AP176&lt;&gt;"Regra válida","Regra do canal inválida",""),IF(COUNTIF('Catálogo fonte'!$A$5:$A$104,$A176)&gt;1,"SKU duplicado",""),IF($AO176&lt;&gt;"Sim","Produto inativo",""),IF($AB176&lt;&gt;"Sim","Canal inativo",""),IF($G176="","Título ausente",""),IF(AND($G176&lt;&gt;"",$AL176&lt;&gt;"",LEN($G176)&gt;$AL176),"Título excede o limite",""),IF(AND($AC176="Sim",$H176=""),"Categoria ausente",""),IF(AND($AK176&gt;0,LEN($I176)&lt;$AK176),"Descrição abaixo do mínimo",""),IF(AND($AE176="Sim",$J176=""),"Marca ausente",""),IF(OR($K176="",NOT(ISNUMBER($K176)),$K176&lt;=0),"Preço inválido",""),IF(AND(ISNUMBER($K176),$AM176&lt;&gt;"",$K176&lt;$AM176),"Preço abaixo do mínimo",""),IF(AND(ISNUMBER($K176),$AN176&lt;&gt;"",$K176&gt;$AN176),"Preço acima do máximo",""),IF(AND($AD176="Sim",$L176=""),"GTIN ausente",""),IF(AND($L176&lt;&gt;"",NOT(IFERROR(AND(LEN($L176)=13,ISNUMBER(VALUE($L176))),FALSE))),"GTIN inválido",""),IF(AND($AF176="Sim",$M176=""),"Cor ausente",""),IF(AND($AG176="Sim",$N176=""),"Tamanho/modelo ausente",""),IF(AND($AH176="Sim",OR(NOT(ISNUMBER($O176)),$O176&lt;=0)),"Peso ausente ou inválido",""),IF(AND($AI176="Sim",OR(NOT(ISNUMBER($P176)),$P176&lt;=0,NOT(ISNUMBER($Q176)),$Q176&lt;=0,NOT(ISNUMBER($R176)),$R176&lt;=0)),"Dimensões ausentes ou inválidas",""),IF($V176&lt;$AJ176,"Mídias abaixo do mínimo","")))</f>
        <v/>
      </c>
      <c r="X176" s="28">
        <f>IF(OR($A176="",$B176=""),"",IF($C176&lt;&gt;"Sim","Não selecionado",IF($W176="","Pronto para publicar","Bloqueado")))</f>
        <v/>
      </c>
      <c r="Y176" s="21" t="n"/>
      <c r="Z176" s="27">
        <f>IF(OR($A176="",$B176=""),"",IF($C176&lt;&gt;"Sim","Fora do feed",IF($X176="Bloqueado","Bloqueado",IF($Y176="Publicar","Liberado para feed",IF($Y176="Manter rascunho","Mantido em rascunho","Aguardando decisão")))))</f>
        <v/>
      </c>
      <c r="AA176" s="27">
        <f>IF(OR($A176="",$B176=""),"",$A176&amp;"|"&amp;$B176)</f>
        <v/>
      </c>
      <c r="AB176" s="28">
        <f>IF($B176="","",IFERROR(INDEX('Regras por canal'!$B$5:$B$9,MATCH($B176,'Regras por canal'!$A$5:$A$9,0)),""))</f>
        <v/>
      </c>
      <c r="AC176" s="28">
        <f>IF($B176="","",IFERROR(INDEX('Regras por canal'!$C$5:$C$9,MATCH($B176,'Regras por canal'!$A$5:$A$9,0)),""))</f>
        <v/>
      </c>
      <c r="AD176" s="28">
        <f>IF($B176="","",IFERROR(INDEX('Regras por canal'!$D$5:$D$9,MATCH($B176,'Regras por canal'!$A$5:$A$9,0)),""))</f>
        <v/>
      </c>
      <c r="AE176" s="28">
        <f>IF($B176="","",IFERROR(INDEX('Regras por canal'!$E$5:$E$9,MATCH($B176,'Regras por canal'!$A$5:$A$9,0)),""))</f>
        <v/>
      </c>
      <c r="AF176" s="28">
        <f>IF($B176="","",IFERROR(INDEX('Regras por canal'!$F$5:$F$9,MATCH($B176,'Regras por canal'!$A$5:$A$9,0)),""))</f>
        <v/>
      </c>
      <c r="AG176" s="28">
        <f>IF($B176="","",IFERROR(INDEX('Regras por canal'!$G$5:$G$9,MATCH($B176,'Regras por canal'!$A$5:$A$9,0)),""))</f>
        <v/>
      </c>
      <c r="AH176" s="28">
        <f>IF($B176="","",IFERROR(INDEX('Regras por canal'!$H$5:$H$9,MATCH($B176,'Regras por canal'!$A$5:$A$9,0)),""))</f>
        <v/>
      </c>
      <c r="AI176" s="28">
        <f>IF($B176="","",IFERROR(INDEX('Regras por canal'!$I$5:$I$9,MATCH($B176,'Regras por canal'!$A$5:$A$9,0)),""))</f>
        <v/>
      </c>
      <c r="AJ176" s="28">
        <f>IF($B176="","",IFERROR(INDEX('Regras por canal'!$J$5:$J$9,MATCH($B176,'Regras por canal'!$A$5:$A$9,0)),""))</f>
        <v/>
      </c>
      <c r="AK176" s="28">
        <f>IF($B176="","",IFERROR(INDEX('Regras por canal'!$K$5:$K$9,MATCH($B176,'Regras por canal'!$A$5:$A$9,0)),""))</f>
        <v/>
      </c>
      <c r="AL176" s="28">
        <f>IF($B176="","",IFERROR(INDEX('Regras por canal'!$L$5:$L$9,MATCH($B176,'Regras por canal'!$A$5:$A$9,0)),""))</f>
        <v/>
      </c>
      <c r="AM176" s="28">
        <f>IF($B176="","",IFERROR(INDEX('Regras por canal'!$M$5:$M$9,MATCH($B176,'Regras por canal'!$A$5:$A$9,0)),""))</f>
        <v/>
      </c>
      <c r="AN176" s="28">
        <f>IF($B176="","",IFERROR(INDEX('Regras por canal'!$N$5:$N$9,MATCH($B176,'Regras por canal'!$A$5:$A$9,0)),""))</f>
        <v/>
      </c>
      <c r="AO176" s="28">
        <f>IF($A176="","",IFERROR(INDEX('Catálogo fonte'!$Q$5:$Q$104,MATCH($A176,'Catálogo fonte'!$A$5:$A$104,0)),""))</f>
        <v/>
      </c>
      <c r="AP176" s="28">
        <f>IF($B176="","",IFERROR(INDEX('Regras por canal'!$Q$5:$Q$9,MATCH($B176,'Regras por canal'!$A$5:$A$9,0)),""))</f>
        <v/>
      </c>
    </row>
    <row r="177" ht="24" customHeight="1">
      <c r="A177" s="28">
        <f>IF(OR(INDEX('Catálogo fonte'!$A$5:$A$104,INT((ROW()-5)/5)+1)="",INDEX('Regras por canal'!$A$5:$A$9,MOD(ROW()-5,5)+1)=""),"",INDEX('Catálogo fonte'!$A$5:$A$104,INT((ROW()-5)/5)+1))</f>
        <v/>
      </c>
      <c r="B177" s="27">
        <f>IF($A177="","",INDEX('Regras por canal'!$A$5:$A$9,MOD(ROW()-5,5)+1))</f>
        <v/>
      </c>
      <c r="C177" s="21" t="n"/>
      <c r="D177" s="32" t="n"/>
      <c r="E177" s="32" t="n"/>
      <c r="F177" s="53" t="n"/>
      <c r="G177" s="27">
        <f>IF(OR($A177="",$B177=""),"",IF($D177&lt;&gt;"",$D177,IFERROR(INDEX('Catálogo fonte'!$B$5:$B$104,MATCH($A177,'Catálogo fonte'!$A$5:$A$104,0)),"")))</f>
        <v/>
      </c>
      <c r="H177" s="27">
        <f>IF(OR($A177="",$B177=""),"",IF($E177&lt;&gt;"",$E177,IFERROR(INDEX('Catálogo fonte'!$C$5:$C$104,MATCH($A177,'Catálogo fonte'!$A$5:$A$104,0)),"")))</f>
        <v/>
      </c>
      <c r="I177" s="27">
        <f>IF(OR($A177="",$B177=""),"",IFERROR(INDEX('Catálogo fonte'!$E$5:$E$104,MATCH($A177,'Catálogo fonte'!$A$5:$A$104,0)),""))</f>
        <v/>
      </c>
      <c r="J177" s="28">
        <f>IF(OR($A177="",$B177=""),"",IFERROR(INDEX('Catálogo fonte'!$D$5:$D$104,MATCH($A177,'Catálogo fonte'!$A$5:$A$104,0)),""))</f>
        <v/>
      </c>
      <c r="K177" s="54">
        <f>IF(OR($A177="",$B177=""),"",IF($F177&lt;&gt;"",$F177,IFERROR(INDEX('Catálogo fonte'!$F$5:$F$104,MATCH($A177,'Catálogo fonte'!$A$5:$A$104,0)),"")))</f>
        <v/>
      </c>
      <c r="L177" s="35">
        <f>IF(OR($A177="",$B177=""),"",IFERROR(INDEX('Catálogo fonte'!$G$5:$G$104,MATCH($A177,'Catálogo fonte'!$A$5:$A$104,0)),""))</f>
        <v/>
      </c>
      <c r="M177" s="28">
        <f>IF(OR($A177="",$B177=""),"",IFERROR(INDEX('Catálogo fonte'!$H$5:$H$104,MATCH($A177,'Catálogo fonte'!$A$5:$A$104,0)),""))</f>
        <v/>
      </c>
      <c r="N177" s="28">
        <f>IF(OR($A177="",$B177=""),"",IFERROR(INDEX('Catálogo fonte'!$I$5:$I$104,MATCH($A177,'Catálogo fonte'!$A$5:$A$104,0)),""))</f>
        <v/>
      </c>
      <c r="O177" s="55">
        <f>IF(OR($A177="",$B177=""),"",IFERROR(INDEX('Catálogo fonte'!$J$5:$J$104,MATCH($A177,'Catálogo fonte'!$A$5:$A$104,0)),""))</f>
        <v/>
      </c>
      <c r="P177" s="56">
        <f>IF(OR($A177="",$B177=""),"",IFERROR(INDEX('Catálogo fonte'!$K$5:$K$104,MATCH($A177,'Catálogo fonte'!$A$5:$A$104,0)),""))</f>
        <v/>
      </c>
      <c r="Q177" s="56">
        <f>IF(OR($A177="",$B177=""),"",IFERROR(INDEX('Catálogo fonte'!$L$5:$L$104,MATCH($A177,'Catálogo fonte'!$A$5:$A$104,0)),""))</f>
        <v/>
      </c>
      <c r="R177" s="56">
        <f>IF(OR($A177="",$B177=""),"",IFERROR(INDEX('Catálogo fonte'!$M$5:$M$104,MATCH($A177,'Catálogo fonte'!$A$5:$A$104,0)),""))</f>
        <v/>
      </c>
      <c r="S177" s="28">
        <f>IF(OR($A177="",$B177=""),"",IFERROR(INDEX('Catálogo fonte'!$N$5:$N$104,MATCH($A177,'Catálogo fonte'!$A$5:$A$104,0)),""))</f>
        <v/>
      </c>
      <c r="T177" s="28">
        <f>IF(OR($A177="",$B177=""),"",IFERROR(INDEX('Catálogo fonte'!$O$5:$O$104,MATCH($A177,'Catálogo fonte'!$A$5:$A$104,0)),""))</f>
        <v/>
      </c>
      <c r="U177" s="28">
        <f>IF(OR($A177="",$B177=""),"",IFERROR(INDEX('Catálogo fonte'!$P$5:$P$104,MATCH($A177,'Catálogo fonte'!$A$5:$A$104,0)),""))</f>
        <v/>
      </c>
      <c r="V177" s="28">
        <f>IF(OR($A177="",$B177=""),"",--($S177&lt;&gt;"")+--($T177&lt;&gt;"")+--($U177&lt;&gt;""))</f>
        <v/>
      </c>
      <c r="W177" s="27">
        <f>IF(OR($A177="",$B177="",$C177&lt;&gt;"Sim"),"",_xlfn.TEXTJOIN(" | ",TRUE,IF($AP177&lt;&gt;"Regra válida","Regra do canal inválida",""),IF(COUNTIF('Catálogo fonte'!$A$5:$A$104,$A177)&gt;1,"SKU duplicado",""),IF($AO177&lt;&gt;"Sim","Produto inativo",""),IF($AB177&lt;&gt;"Sim","Canal inativo",""),IF($G177="","Título ausente",""),IF(AND($G177&lt;&gt;"",$AL177&lt;&gt;"",LEN($G177)&gt;$AL177),"Título excede o limite",""),IF(AND($AC177="Sim",$H177=""),"Categoria ausente",""),IF(AND($AK177&gt;0,LEN($I177)&lt;$AK177),"Descrição abaixo do mínimo",""),IF(AND($AE177="Sim",$J177=""),"Marca ausente",""),IF(OR($K177="",NOT(ISNUMBER($K177)),$K177&lt;=0),"Preço inválido",""),IF(AND(ISNUMBER($K177),$AM177&lt;&gt;"",$K177&lt;$AM177),"Preço abaixo do mínimo",""),IF(AND(ISNUMBER($K177),$AN177&lt;&gt;"",$K177&gt;$AN177),"Preço acima do máximo",""),IF(AND($AD177="Sim",$L177=""),"GTIN ausente",""),IF(AND($L177&lt;&gt;"",NOT(IFERROR(AND(LEN($L177)=13,ISNUMBER(VALUE($L177))),FALSE))),"GTIN inválido",""),IF(AND($AF177="Sim",$M177=""),"Cor ausente",""),IF(AND($AG177="Sim",$N177=""),"Tamanho/modelo ausente",""),IF(AND($AH177="Sim",OR(NOT(ISNUMBER($O177)),$O177&lt;=0)),"Peso ausente ou inválido",""),IF(AND($AI177="Sim",OR(NOT(ISNUMBER($P177)),$P177&lt;=0,NOT(ISNUMBER($Q177)),$Q177&lt;=0,NOT(ISNUMBER($R177)),$R177&lt;=0)),"Dimensões ausentes ou inválidas",""),IF($V177&lt;$AJ177,"Mídias abaixo do mínimo","")))</f>
        <v/>
      </c>
      <c r="X177" s="28">
        <f>IF(OR($A177="",$B177=""),"",IF($C177&lt;&gt;"Sim","Não selecionado",IF($W177="","Pronto para publicar","Bloqueado")))</f>
        <v/>
      </c>
      <c r="Y177" s="21" t="n"/>
      <c r="Z177" s="27">
        <f>IF(OR($A177="",$B177=""),"",IF($C177&lt;&gt;"Sim","Fora do feed",IF($X177="Bloqueado","Bloqueado",IF($Y177="Publicar","Liberado para feed",IF($Y177="Manter rascunho","Mantido em rascunho","Aguardando decisão")))))</f>
        <v/>
      </c>
      <c r="AA177" s="27">
        <f>IF(OR($A177="",$B177=""),"",$A177&amp;"|"&amp;$B177)</f>
        <v/>
      </c>
      <c r="AB177" s="28">
        <f>IF($B177="","",IFERROR(INDEX('Regras por canal'!$B$5:$B$9,MATCH($B177,'Regras por canal'!$A$5:$A$9,0)),""))</f>
        <v/>
      </c>
      <c r="AC177" s="28">
        <f>IF($B177="","",IFERROR(INDEX('Regras por canal'!$C$5:$C$9,MATCH($B177,'Regras por canal'!$A$5:$A$9,0)),""))</f>
        <v/>
      </c>
      <c r="AD177" s="28">
        <f>IF($B177="","",IFERROR(INDEX('Regras por canal'!$D$5:$D$9,MATCH($B177,'Regras por canal'!$A$5:$A$9,0)),""))</f>
        <v/>
      </c>
      <c r="AE177" s="28">
        <f>IF($B177="","",IFERROR(INDEX('Regras por canal'!$E$5:$E$9,MATCH($B177,'Regras por canal'!$A$5:$A$9,0)),""))</f>
        <v/>
      </c>
      <c r="AF177" s="28">
        <f>IF($B177="","",IFERROR(INDEX('Regras por canal'!$F$5:$F$9,MATCH($B177,'Regras por canal'!$A$5:$A$9,0)),""))</f>
        <v/>
      </c>
      <c r="AG177" s="28">
        <f>IF($B177="","",IFERROR(INDEX('Regras por canal'!$G$5:$G$9,MATCH($B177,'Regras por canal'!$A$5:$A$9,0)),""))</f>
        <v/>
      </c>
      <c r="AH177" s="28">
        <f>IF($B177="","",IFERROR(INDEX('Regras por canal'!$H$5:$H$9,MATCH($B177,'Regras por canal'!$A$5:$A$9,0)),""))</f>
        <v/>
      </c>
      <c r="AI177" s="28">
        <f>IF($B177="","",IFERROR(INDEX('Regras por canal'!$I$5:$I$9,MATCH($B177,'Regras por canal'!$A$5:$A$9,0)),""))</f>
        <v/>
      </c>
      <c r="AJ177" s="28">
        <f>IF($B177="","",IFERROR(INDEX('Regras por canal'!$J$5:$J$9,MATCH($B177,'Regras por canal'!$A$5:$A$9,0)),""))</f>
        <v/>
      </c>
      <c r="AK177" s="28">
        <f>IF($B177="","",IFERROR(INDEX('Regras por canal'!$K$5:$K$9,MATCH($B177,'Regras por canal'!$A$5:$A$9,0)),""))</f>
        <v/>
      </c>
      <c r="AL177" s="28">
        <f>IF($B177="","",IFERROR(INDEX('Regras por canal'!$L$5:$L$9,MATCH($B177,'Regras por canal'!$A$5:$A$9,0)),""))</f>
        <v/>
      </c>
      <c r="AM177" s="28">
        <f>IF($B177="","",IFERROR(INDEX('Regras por canal'!$M$5:$M$9,MATCH($B177,'Regras por canal'!$A$5:$A$9,0)),""))</f>
        <v/>
      </c>
      <c r="AN177" s="28">
        <f>IF($B177="","",IFERROR(INDEX('Regras por canal'!$N$5:$N$9,MATCH($B177,'Regras por canal'!$A$5:$A$9,0)),""))</f>
        <v/>
      </c>
      <c r="AO177" s="28">
        <f>IF($A177="","",IFERROR(INDEX('Catálogo fonte'!$Q$5:$Q$104,MATCH($A177,'Catálogo fonte'!$A$5:$A$104,0)),""))</f>
        <v/>
      </c>
      <c r="AP177" s="28">
        <f>IF($B177="","",IFERROR(INDEX('Regras por canal'!$Q$5:$Q$9,MATCH($B177,'Regras por canal'!$A$5:$A$9,0)),""))</f>
        <v/>
      </c>
    </row>
    <row r="178" ht="24" customHeight="1">
      <c r="A178" s="28">
        <f>IF(OR(INDEX('Catálogo fonte'!$A$5:$A$104,INT((ROW()-5)/5)+1)="",INDEX('Regras por canal'!$A$5:$A$9,MOD(ROW()-5,5)+1)=""),"",INDEX('Catálogo fonte'!$A$5:$A$104,INT((ROW()-5)/5)+1))</f>
        <v/>
      </c>
      <c r="B178" s="27">
        <f>IF($A178="","",INDEX('Regras por canal'!$A$5:$A$9,MOD(ROW()-5,5)+1))</f>
        <v/>
      </c>
      <c r="C178" s="21" t="n"/>
      <c r="D178" s="32" t="n"/>
      <c r="E178" s="32" t="n"/>
      <c r="F178" s="53" t="n"/>
      <c r="G178" s="27">
        <f>IF(OR($A178="",$B178=""),"",IF($D178&lt;&gt;"",$D178,IFERROR(INDEX('Catálogo fonte'!$B$5:$B$104,MATCH($A178,'Catálogo fonte'!$A$5:$A$104,0)),"")))</f>
        <v/>
      </c>
      <c r="H178" s="27">
        <f>IF(OR($A178="",$B178=""),"",IF($E178&lt;&gt;"",$E178,IFERROR(INDEX('Catálogo fonte'!$C$5:$C$104,MATCH($A178,'Catálogo fonte'!$A$5:$A$104,0)),"")))</f>
        <v/>
      </c>
      <c r="I178" s="27">
        <f>IF(OR($A178="",$B178=""),"",IFERROR(INDEX('Catálogo fonte'!$E$5:$E$104,MATCH($A178,'Catálogo fonte'!$A$5:$A$104,0)),""))</f>
        <v/>
      </c>
      <c r="J178" s="28">
        <f>IF(OR($A178="",$B178=""),"",IFERROR(INDEX('Catálogo fonte'!$D$5:$D$104,MATCH($A178,'Catálogo fonte'!$A$5:$A$104,0)),""))</f>
        <v/>
      </c>
      <c r="K178" s="54">
        <f>IF(OR($A178="",$B178=""),"",IF($F178&lt;&gt;"",$F178,IFERROR(INDEX('Catálogo fonte'!$F$5:$F$104,MATCH($A178,'Catálogo fonte'!$A$5:$A$104,0)),"")))</f>
        <v/>
      </c>
      <c r="L178" s="35">
        <f>IF(OR($A178="",$B178=""),"",IFERROR(INDEX('Catálogo fonte'!$G$5:$G$104,MATCH($A178,'Catálogo fonte'!$A$5:$A$104,0)),""))</f>
        <v/>
      </c>
      <c r="M178" s="28">
        <f>IF(OR($A178="",$B178=""),"",IFERROR(INDEX('Catálogo fonte'!$H$5:$H$104,MATCH($A178,'Catálogo fonte'!$A$5:$A$104,0)),""))</f>
        <v/>
      </c>
      <c r="N178" s="28">
        <f>IF(OR($A178="",$B178=""),"",IFERROR(INDEX('Catálogo fonte'!$I$5:$I$104,MATCH($A178,'Catálogo fonte'!$A$5:$A$104,0)),""))</f>
        <v/>
      </c>
      <c r="O178" s="55">
        <f>IF(OR($A178="",$B178=""),"",IFERROR(INDEX('Catálogo fonte'!$J$5:$J$104,MATCH($A178,'Catálogo fonte'!$A$5:$A$104,0)),""))</f>
        <v/>
      </c>
      <c r="P178" s="56">
        <f>IF(OR($A178="",$B178=""),"",IFERROR(INDEX('Catálogo fonte'!$K$5:$K$104,MATCH($A178,'Catálogo fonte'!$A$5:$A$104,0)),""))</f>
        <v/>
      </c>
      <c r="Q178" s="56">
        <f>IF(OR($A178="",$B178=""),"",IFERROR(INDEX('Catálogo fonte'!$L$5:$L$104,MATCH($A178,'Catálogo fonte'!$A$5:$A$104,0)),""))</f>
        <v/>
      </c>
      <c r="R178" s="56">
        <f>IF(OR($A178="",$B178=""),"",IFERROR(INDEX('Catálogo fonte'!$M$5:$M$104,MATCH($A178,'Catálogo fonte'!$A$5:$A$104,0)),""))</f>
        <v/>
      </c>
      <c r="S178" s="28">
        <f>IF(OR($A178="",$B178=""),"",IFERROR(INDEX('Catálogo fonte'!$N$5:$N$104,MATCH($A178,'Catálogo fonte'!$A$5:$A$104,0)),""))</f>
        <v/>
      </c>
      <c r="T178" s="28">
        <f>IF(OR($A178="",$B178=""),"",IFERROR(INDEX('Catálogo fonte'!$O$5:$O$104,MATCH($A178,'Catálogo fonte'!$A$5:$A$104,0)),""))</f>
        <v/>
      </c>
      <c r="U178" s="28">
        <f>IF(OR($A178="",$B178=""),"",IFERROR(INDEX('Catálogo fonte'!$P$5:$P$104,MATCH($A178,'Catálogo fonte'!$A$5:$A$104,0)),""))</f>
        <v/>
      </c>
      <c r="V178" s="28">
        <f>IF(OR($A178="",$B178=""),"",--($S178&lt;&gt;"")+--($T178&lt;&gt;"")+--($U178&lt;&gt;""))</f>
        <v/>
      </c>
      <c r="W178" s="27">
        <f>IF(OR($A178="",$B178="",$C178&lt;&gt;"Sim"),"",_xlfn.TEXTJOIN(" | ",TRUE,IF($AP178&lt;&gt;"Regra válida","Regra do canal inválida",""),IF(COUNTIF('Catálogo fonte'!$A$5:$A$104,$A178)&gt;1,"SKU duplicado",""),IF($AO178&lt;&gt;"Sim","Produto inativo",""),IF($AB178&lt;&gt;"Sim","Canal inativo",""),IF($G178="","Título ausente",""),IF(AND($G178&lt;&gt;"",$AL178&lt;&gt;"",LEN($G178)&gt;$AL178),"Título excede o limite",""),IF(AND($AC178="Sim",$H178=""),"Categoria ausente",""),IF(AND($AK178&gt;0,LEN($I178)&lt;$AK178),"Descrição abaixo do mínimo",""),IF(AND($AE178="Sim",$J178=""),"Marca ausente",""),IF(OR($K178="",NOT(ISNUMBER($K178)),$K178&lt;=0),"Preço inválido",""),IF(AND(ISNUMBER($K178),$AM178&lt;&gt;"",$K178&lt;$AM178),"Preço abaixo do mínimo",""),IF(AND(ISNUMBER($K178),$AN178&lt;&gt;"",$K178&gt;$AN178),"Preço acima do máximo",""),IF(AND($AD178="Sim",$L178=""),"GTIN ausente",""),IF(AND($L178&lt;&gt;"",NOT(IFERROR(AND(LEN($L178)=13,ISNUMBER(VALUE($L178))),FALSE))),"GTIN inválido",""),IF(AND($AF178="Sim",$M178=""),"Cor ausente",""),IF(AND($AG178="Sim",$N178=""),"Tamanho/modelo ausente",""),IF(AND($AH178="Sim",OR(NOT(ISNUMBER($O178)),$O178&lt;=0)),"Peso ausente ou inválido",""),IF(AND($AI178="Sim",OR(NOT(ISNUMBER($P178)),$P178&lt;=0,NOT(ISNUMBER($Q178)),$Q178&lt;=0,NOT(ISNUMBER($R178)),$R178&lt;=0)),"Dimensões ausentes ou inválidas",""),IF($V178&lt;$AJ178,"Mídias abaixo do mínimo","")))</f>
        <v/>
      </c>
      <c r="X178" s="28">
        <f>IF(OR($A178="",$B178=""),"",IF($C178&lt;&gt;"Sim","Não selecionado",IF($W178="","Pronto para publicar","Bloqueado")))</f>
        <v/>
      </c>
      <c r="Y178" s="21" t="n"/>
      <c r="Z178" s="27">
        <f>IF(OR($A178="",$B178=""),"",IF($C178&lt;&gt;"Sim","Fora do feed",IF($X178="Bloqueado","Bloqueado",IF($Y178="Publicar","Liberado para feed",IF($Y178="Manter rascunho","Mantido em rascunho","Aguardando decisão")))))</f>
        <v/>
      </c>
      <c r="AA178" s="27">
        <f>IF(OR($A178="",$B178=""),"",$A178&amp;"|"&amp;$B178)</f>
        <v/>
      </c>
      <c r="AB178" s="28">
        <f>IF($B178="","",IFERROR(INDEX('Regras por canal'!$B$5:$B$9,MATCH($B178,'Regras por canal'!$A$5:$A$9,0)),""))</f>
        <v/>
      </c>
      <c r="AC178" s="28">
        <f>IF($B178="","",IFERROR(INDEX('Regras por canal'!$C$5:$C$9,MATCH($B178,'Regras por canal'!$A$5:$A$9,0)),""))</f>
        <v/>
      </c>
      <c r="AD178" s="28">
        <f>IF($B178="","",IFERROR(INDEX('Regras por canal'!$D$5:$D$9,MATCH($B178,'Regras por canal'!$A$5:$A$9,0)),""))</f>
        <v/>
      </c>
      <c r="AE178" s="28">
        <f>IF($B178="","",IFERROR(INDEX('Regras por canal'!$E$5:$E$9,MATCH($B178,'Regras por canal'!$A$5:$A$9,0)),""))</f>
        <v/>
      </c>
      <c r="AF178" s="28">
        <f>IF($B178="","",IFERROR(INDEX('Regras por canal'!$F$5:$F$9,MATCH($B178,'Regras por canal'!$A$5:$A$9,0)),""))</f>
        <v/>
      </c>
      <c r="AG178" s="28">
        <f>IF($B178="","",IFERROR(INDEX('Regras por canal'!$G$5:$G$9,MATCH($B178,'Regras por canal'!$A$5:$A$9,0)),""))</f>
        <v/>
      </c>
      <c r="AH178" s="28">
        <f>IF($B178="","",IFERROR(INDEX('Regras por canal'!$H$5:$H$9,MATCH($B178,'Regras por canal'!$A$5:$A$9,0)),""))</f>
        <v/>
      </c>
      <c r="AI178" s="28">
        <f>IF($B178="","",IFERROR(INDEX('Regras por canal'!$I$5:$I$9,MATCH($B178,'Regras por canal'!$A$5:$A$9,0)),""))</f>
        <v/>
      </c>
      <c r="AJ178" s="28">
        <f>IF($B178="","",IFERROR(INDEX('Regras por canal'!$J$5:$J$9,MATCH($B178,'Regras por canal'!$A$5:$A$9,0)),""))</f>
        <v/>
      </c>
      <c r="AK178" s="28">
        <f>IF($B178="","",IFERROR(INDEX('Regras por canal'!$K$5:$K$9,MATCH($B178,'Regras por canal'!$A$5:$A$9,0)),""))</f>
        <v/>
      </c>
      <c r="AL178" s="28">
        <f>IF($B178="","",IFERROR(INDEX('Regras por canal'!$L$5:$L$9,MATCH($B178,'Regras por canal'!$A$5:$A$9,0)),""))</f>
        <v/>
      </c>
      <c r="AM178" s="28">
        <f>IF($B178="","",IFERROR(INDEX('Regras por canal'!$M$5:$M$9,MATCH($B178,'Regras por canal'!$A$5:$A$9,0)),""))</f>
        <v/>
      </c>
      <c r="AN178" s="28">
        <f>IF($B178="","",IFERROR(INDEX('Regras por canal'!$N$5:$N$9,MATCH($B178,'Regras por canal'!$A$5:$A$9,0)),""))</f>
        <v/>
      </c>
      <c r="AO178" s="28">
        <f>IF($A178="","",IFERROR(INDEX('Catálogo fonte'!$Q$5:$Q$104,MATCH($A178,'Catálogo fonte'!$A$5:$A$104,0)),""))</f>
        <v/>
      </c>
      <c r="AP178" s="28">
        <f>IF($B178="","",IFERROR(INDEX('Regras por canal'!$Q$5:$Q$9,MATCH($B178,'Regras por canal'!$A$5:$A$9,0)),""))</f>
        <v/>
      </c>
    </row>
    <row r="179" ht="24" customHeight="1">
      <c r="A179" s="28">
        <f>IF(OR(INDEX('Catálogo fonte'!$A$5:$A$104,INT((ROW()-5)/5)+1)="",INDEX('Regras por canal'!$A$5:$A$9,MOD(ROW()-5,5)+1)=""),"",INDEX('Catálogo fonte'!$A$5:$A$104,INT((ROW()-5)/5)+1))</f>
        <v/>
      </c>
      <c r="B179" s="27">
        <f>IF($A179="","",INDEX('Regras por canal'!$A$5:$A$9,MOD(ROW()-5,5)+1))</f>
        <v/>
      </c>
      <c r="C179" s="21" t="n"/>
      <c r="D179" s="32" t="n"/>
      <c r="E179" s="32" t="n"/>
      <c r="F179" s="53" t="n"/>
      <c r="G179" s="27">
        <f>IF(OR($A179="",$B179=""),"",IF($D179&lt;&gt;"",$D179,IFERROR(INDEX('Catálogo fonte'!$B$5:$B$104,MATCH($A179,'Catálogo fonte'!$A$5:$A$104,0)),"")))</f>
        <v/>
      </c>
      <c r="H179" s="27">
        <f>IF(OR($A179="",$B179=""),"",IF($E179&lt;&gt;"",$E179,IFERROR(INDEX('Catálogo fonte'!$C$5:$C$104,MATCH($A179,'Catálogo fonte'!$A$5:$A$104,0)),"")))</f>
        <v/>
      </c>
      <c r="I179" s="27">
        <f>IF(OR($A179="",$B179=""),"",IFERROR(INDEX('Catálogo fonte'!$E$5:$E$104,MATCH($A179,'Catálogo fonte'!$A$5:$A$104,0)),""))</f>
        <v/>
      </c>
      <c r="J179" s="28">
        <f>IF(OR($A179="",$B179=""),"",IFERROR(INDEX('Catálogo fonte'!$D$5:$D$104,MATCH($A179,'Catálogo fonte'!$A$5:$A$104,0)),""))</f>
        <v/>
      </c>
      <c r="K179" s="54">
        <f>IF(OR($A179="",$B179=""),"",IF($F179&lt;&gt;"",$F179,IFERROR(INDEX('Catálogo fonte'!$F$5:$F$104,MATCH($A179,'Catálogo fonte'!$A$5:$A$104,0)),"")))</f>
        <v/>
      </c>
      <c r="L179" s="35">
        <f>IF(OR($A179="",$B179=""),"",IFERROR(INDEX('Catálogo fonte'!$G$5:$G$104,MATCH($A179,'Catálogo fonte'!$A$5:$A$104,0)),""))</f>
        <v/>
      </c>
      <c r="M179" s="28">
        <f>IF(OR($A179="",$B179=""),"",IFERROR(INDEX('Catálogo fonte'!$H$5:$H$104,MATCH($A179,'Catálogo fonte'!$A$5:$A$104,0)),""))</f>
        <v/>
      </c>
      <c r="N179" s="28">
        <f>IF(OR($A179="",$B179=""),"",IFERROR(INDEX('Catálogo fonte'!$I$5:$I$104,MATCH($A179,'Catálogo fonte'!$A$5:$A$104,0)),""))</f>
        <v/>
      </c>
      <c r="O179" s="55">
        <f>IF(OR($A179="",$B179=""),"",IFERROR(INDEX('Catálogo fonte'!$J$5:$J$104,MATCH($A179,'Catálogo fonte'!$A$5:$A$104,0)),""))</f>
        <v/>
      </c>
      <c r="P179" s="56">
        <f>IF(OR($A179="",$B179=""),"",IFERROR(INDEX('Catálogo fonte'!$K$5:$K$104,MATCH($A179,'Catálogo fonte'!$A$5:$A$104,0)),""))</f>
        <v/>
      </c>
      <c r="Q179" s="56">
        <f>IF(OR($A179="",$B179=""),"",IFERROR(INDEX('Catálogo fonte'!$L$5:$L$104,MATCH($A179,'Catálogo fonte'!$A$5:$A$104,0)),""))</f>
        <v/>
      </c>
      <c r="R179" s="56">
        <f>IF(OR($A179="",$B179=""),"",IFERROR(INDEX('Catálogo fonte'!$M$5:$M$104,MATCH($A179,'Catálogo fonte'!$A$5:$A$104,0)),""))</f>
        <v/>
      </c>
      <c r="S179" s="28">
        <f>IF(OR($A179="",$B179=""),"",IFERROR(INDEX('Catálogo fonte'!$N$5:$N$104,MATCH($A179,'Catálogo fonte'!$A$5:$A$104,0)),""))</f>
        <v/>
      </c>
      <c r="T179" s="28">
        <f>IF(OR($A179="",$B179=""),"",IFERROR(INDEX('Catálogo fonte'!$O$5:$O$104,MATCH($A179,'Catálogo fonte'!$A$5:$A$104,0)),""))</f>
        <v/>
      </c>
      <c r="U179" s="28">
        <f>IF(OR($A179="",$B179=""),"",IFERROR(INDEX('Catálogo fonte'!$P$5:$P$104,MATCH($A179,'Catálogo fonte'!$A$5:$A$104,0)),""))</f>
        <v/>
      </c>
      <c r="V179" s="28">
        <f>IF(OR($A179="",$B179=""),"",--($S179&lt;&gt;"")+--($T179&lt;&gt;"")+--($U179&lt;&gt;""))</f>
        <v/>
      </c>
      <c r="W179" s="27">
        <f>IF(OR($A179="",$B179="",$C179&lt;&gt;"Sim"),"",_xlfn.TEXTJOIN(" | ",TRUE,IF($AP179&lt;&gt;"Regra válida","Regra do canal inválida",""),IF(COUNTIF('Catálogo fonte'!$A$5:$A$104,$A179)&gt;1,"SKU duplicado",""),IF($AO179&lt;&gt;"Sim","Produto inativo",""),IF($AB179&lt;&gt;"Sim","Canal inativo",""),IF($G179="","Título ausente",""),IF(AND($G179&lt;&gt;"",$AL179&lt;&gt;"",LEN($G179)&gt;$AL179),"Título excede o limite",""),IF(AND($AC179="Sim",$H179=""),"Categoria ausente",""),IF(AND($AK179&gt;0,LEN($I179)&lt;$AK179),"Descrição abaixo do mínimo",""),IF(AND($AE179="Sim",$J179=""),"Marca ausente",""),IF(OR($K179="",NOT(ISNUMBER($K179)),$K179&lt;=0),"Preço inválido",""),IF(AND(ISNUMBER($K179),$AM179&lt;&gt;"",$K179&lt;$AM179),"Preço abaixo do mínimo",""),IF(AND(ISNUMBER($K179),$AN179&lt;&gt;"",$K179&gt;$AN179),"Preço acima do máximo",""),IF(AND($AD179="Sim",$L179=""),"GTIN ausente",""),IF(AND($L179&lt;&gt;"",NOT(IFERROR(AND(LEN($L179)=13,ISNUMBER(VALUE($L179))),FALSE))),"GTIN inválido",""),IF(AND($AF179="Sim",$M179=""),"Cor ausente",""),IF(AND($AG179="Sim",$N179=""),"Tamanho/modelo ausente",""),IF(AND($AH179="Sim",OR(NOT(ISNUMBER($O179)),$O179&lt;=0)),"Peso ausente ou inválido",""),IF(AND($AI179="Sim",OR(NOT(ISNUMBER($P179)),$P179&lt;=0,NOT(ISNUMBER($Q179)),$Q179&lt;=0,NOT(ISNUMBER($R179)),$R179&lt;=0)),"Dimensões ausentes ou inválidas",""),IF($V179&lt;$AJ179,"Mídias abaixo do mínimo","")))</f>
        <v/>
      </c>
      <c r="X179" s="28">
        <f>IF(OR($A179="",$B179=""),"",IF($C179&lt;&gt;"Sim","Não selecionado",IF($W179="","Pronto para publicar","Bloqueado")))</f>
        <v/>
      </c>
      <c r="Y179" s="21" t="n"/>
      <c r="Z179" s="27">
        <f>IF(OR($A179="",$B179=""),"",IF($C179&lt;&gt;"Sim","Fora do feed",IF($X179="Bloqueado","Bloqueado",IF($Y179="Publicar","Liberado para feed",IF($Y179="Manter rascunho","Mantido em rascunho","Aguardando decisão")))))</f>
        <v/>
      </c>
      <c r="AA179" s="27">
        <f>IF(OR($A179="",$B179=""),"",$A179&amp;"|"&amp;$B179)</f>
        <v/>
      </c>
      <c r="AB179" s="28">
        <f>IF($B179="","",IFERROR(INDEX('Regras por canal'!$B$5:$B$9,MATCH($B179,'Regras por canal'!$A$5:$A$9,0)),""))</f>
        <v/>
      </c>
      <c r="AC179" s="28">
        <f>IF($B179="","",IFERROR(INDEX('Regras por canal'!$C$5:$C$9,MATCH($B179,'Regras por canal'!$A$5:$A$9,0)),""))</f>
        <v/>
      </c>
      <c r="AD179" s="28">
        <f>IF($B179="","",IFERROR(INDEX('Regras por canal'!$D$5:$D$9,MATCH($B179,'Regras por canal'!$A$5:$A$9,0)),""))</f>
        <v/>
      </c>
      <c r="AE179" s="28">
        <f>IF($B179="","",IFERROR(INDEX('Regras por canal'!$E$5:$E$9,MATCH($B179,'Regras por canal'!$A$5:$A$9,0)),""))</f>
        <v/>
      </c>
      <c r="AF179" s="28">
        <f>IF($B179="","",IFERROR(INDEX('Regras por canal'!$F$5:$F$9,MATCH($B179,'Regras por canal'!$A$5:$A$9,0)),""))</f>
        <v/>
      </c>
      <c r="AG179" s="28">
        <f>IF($B179="","",IFERROR(INDEX('Regras por canal'!$G$5:$G$9,MATCH($B179,'Regras por canal'!$A$5:$A$9,0)),""))</f>
        <v/>
      </c>
      <c r="AH179" s="28">
        <f>IF($B179="","",IFERROR(INDEX('Regras por canal'!$H$5:$H$9,MATCH($B179,'Regras por canal'!$A$5:$A$9,0)),""))</f>
        <v/>
      </c>
      <c r="AI179" s="28">
        <f>IF($B179="","",IFERROR(INDEX('Regras por canal'!$I$5:$I$9,MATCH($B179,'Regras por canal'!$A$5:$A$9,0)),""))</f>
        <v/>
      </c>
      <c r="AJ179" s="28">
        <f>IF($B179="","",IFERROR(INDEX('Regras por canal'!$J$5:$J$9,MATCH($B179,'Regras por canal'!$A$5:$A$9,0)),""))</f>
        <v/>
      </c>
      <c r="AK179" s="28">
        <f>IF($B179="","",IFERROR(INDEX('Regras por canal'!$K$5:$K$9,MATCH($B179,'Regras por canal'!$A$5:$A$9,0)),""))</f>
        <v/>
      </c>
      <c r="AL179" s="28">
        <f>IF($B179="","",IFERROR(INDEX('Regras por canal'!$L$5:$L$9,MATCH($B179,'Regras por canal'!$A$5:$A$9,0)),""))</f>
        <v/>
      </c>
      <c r="AM179" s="28">
        <f>IF($B179="","",IFERROR(INDEX('Regras por canal'!$M$5:$M$9,MATCH($B179,'Regras por canal'!$A$5:$A$9,0)),""))</f>
        <v/>
      </c>
      <c r="AN179" s="28">
        <f>IF($B179="","",IFERROR(INDEX('Regras por canal'!$N$5:$N$9,MATCH($B179,'Regras por canal'!$A$5:$A$9,0)),""))</f>
        <v/>
      </c>
      <c r="AO179" s="28">
        <f>IF($A179="","",IFERROR(INDEX('Catálogo fonte'!$Q$5:$Q$104,MATCH($A179,'Catálogo fonte'!$A$5:$A$104,0)),""))</f>
        <v/>
      </c>
      <c r="AP179" s="28">
        <f>IF($B179="","",IFERROR(INDEX('Regras por canal'!$Q$5:$Q$9,MATCH($B179,'Regras por canal'!$A$5:$A$9,0)),""))</f>
        <v/>
      </c>
    </row>
    <row r="180" ht="24" customHeight="1">
      <c r="A180" s="28">
        <f>IF(OR(INDEX('Catálogo fonte'!$A$5:$A$104,INT((ROW()-5)/5)+1)="",INDEX('Regras por canal'!$A$5:$A$9,MOD(ROW()-5,5)+1)=""),"",INDEX('Catálogo fonte'!$A$5:$A$104,INT((ROW()-5)/5)+1))</f>
        <v/>
      </c>
      <c r="B180" s="27">
        <f>IF($A180="","",INDEX('Regras por canal'!$A$5:$A$9,MOD(ROW()-5,5)+1))</f>
        <v/>
      </c>
      <c r="C180" s="21" t="n"/>
      <c r="D180" s="32" t="n"/>
      <c r="E180" s="32" t="n"/>
      <c r="F180" s="53" t="n"/>
      <c r="G180" s="27">
        <f>IF(OR($A180="",$B180=""),"",IF($D180&lt;&gt;"",$D180,IFERROR(INDEX('Catálogo fonte'!$B$5:$B$104,MATCH($A180,'Catálogo fonte'!$A$5:$A$104,0)),"")))</f>
        <v/>
      </c>
      <c r="H180" s="27">
        <f>IF(OR($A180="",$B180=""),"",IF($E180&lt;&gt;"",$E180,IFERROR(INDEX('Catálogo fonte'!$C$5:$C$104,MATCH($A180,'Catálogo fonte'!$A$5:$A$104,0)),"")))</f>
        <v/>
      </c>
      <c r="I180" s="27">
        <f>IF(OR($A180="",$B180=""),"",IFERROR(INDEX('Catálogo fonte'!$E$5:$E$104,MATCH($A180,'Catálogo fonte'!$A$5:$A$104,0)),""))</f>
        <v/>
      </c>
      <c r="J180" s="28">
        <f>IF(OR($A180="",$B180=""),"",IFERROR(INDEX('Catálogo fonte'!$D$5:$D$104,MATCH($A180,'Catálogo fonte'!$A$5:$A$104,0)),""))</f>
        <v/>
      </c>
      <c r="K180" s="54">
        <f>IF(OR($A180="",$B180=""),"",IF($F180&lt;&gt;"",$F180,IFERROR(INDEX('Catálogo fonte'!$F$5:$F$104,MATCH($A180,'Catálogo fonte'!$A$5:$A$104,0)),"")))</f>
        <v/>
      </c>
      <c r="L180" s="35">
        <f>IF(OR($A180="",$B180=""),"",IFERROR(INDEX('Catálogo fonte'!$G$5:$G$104,MATCH($A180,'Catálogo fonte'!$A$5:$A$104,0)),""))</f>
        <v/>
      </c>
      <c r="M180" s="28">
        <f>IF(OR($A180="",$B180=""),"",IFERROR(INDEX('Catálogo fonte'!$H$5:$H$104,MATCH($A180,'Catálogo fonte'!$A$5:$A$104,0)),""))</f>
        <v/>
      </c>
      <c r="N180" s="28">
        <f>IF(OR($A180="",$B180=""),"",IFERROR(INDEX('Catálogo fonte'!$I$5:$I$104,MATCH($A180,'Catálogo fonte'!$A$5:$A$104,0)),""))</f>
        <v/>
      </c>
      <c r="O180" s="55">
        <f>IF(OR($A180="",$B180=""),"",IFERROR(INDEX('Catálogo fonte'!$J$5:$J$104,MATCH($A180,'Catálogo fonte'!$A$5:$A$104,0)),""))</f>
        <v/>
      </c>
      <c r="P180" s="56">
        <f>IF(OR($A180="",$B180=""),"",IFERROR(INDEX('Catálogo fonte'!$K$5:$K$104,MATCH($A180,'Catálogo fonte'!$A$5:$A$104,0)),""))</f>
        <v/>
      </c>
      <c r="Q180" s="56">
        <f>IF(OR($A180="",$B180=""),"",IFERROR(INDEX('Catálogo fonte'!$L$5:$L$104,MATCH($A180,'Catálogo fonte'!$A$5:$A$104,0)),""))</f>
        <v/>
      </c>
      <c r="R180" s="56">
        <f>IF(OR($A180="",$B180=""),"",IFERROR(INDEX('Catálogo fonte'!$M$5:$M$104,MATCH($A180,'Catálogo fonte'!$A$5:$A$104,0)),""))</f>
        <v/>
      </c>
      <c r="S180" s="28">
        <f>IF(OR($A180="",$B180=""),"",IFERROR(INDEX('Catálogo fonte'!$N$5:$N$104,MATCH($A180,'Catálogo fonte'!$A$5:$A$104,0)),""))</f>
        <v/>
      </c>
      <c r="T180" s="28">
        <f>IF(OR($A180="",$B180=""),"",IFERROR(INDEX('Catálogo fonte'!$O$5:$O$104,MATCH($A180,'Catálogo fonte'!$A$5:$A$104,0)),""))</f>
        <v/>
      </c>
      <c r="U180" s="28">
        <f>IF(OR($A180="",$B180=""),"",IFERROR(INDEX('Catálogo fonte'!$P$5:$P$104,MATCH($A180,'Catálogo fonte'!$A$5:$A$104,0)),""))</f>
        <v/>
      </c>
      <c r="V180" s="28">
        <f>IF(OR($A180="",$B180=""),"",--($S180&lt;&gt;"")+--($T180&lt;&gt;"")+--($U180&lt;&gt;""))</f>
        <v/>
      </c>
      <c r="W180" s="27">
        <f>IF(OR($A180="",$B180="",$C180&lt;&gt;"Sim"),"",_xlfn.TEXTJOIN(" | ",TRUE,IF($AP180&lt;&gt;"Regra válida","Regra do canal inválida",""),IF(COUNTIF('Catálogo fonte'!$A$5:$A$104,$A180)&gt;1,"SKU duplicado",""),IF($AO180&lt;&gt;"Sim","Produto inativo",""),IF($AB180&lt;&gt;"Sim","Canal inativo",""),IF($G180="","Título ausente",""),IF(AND($G180&lt;&gt;"",$AL180&lt;&gt;"",LEN($G180)&gt;$AL180),"Título excede o limite",""),IF(AND($AC180="Sim",$H180=""),"Categoria ausente",""),IF(AND($AK180&gt;0,LEN($I180)&lt;$AK180),"Descrição abaixo do mínimo",""),IF(AND($AE180="Sim",$J180=""),"Marca ausente",""),IF(OR($K180="",NOT(ISNUMBER($K180)),$K180&lt;=0),"Preço inválido",""),IF(AND(ISNUMBER($K180),$AM180&lt;&gt;"",$K180&lt;$AM180),"Preço abaixo do mínimo",""),IF(AND(ISNUMBER($K180),$AN180&lt;&gt;"",$K180&gt;$AN180),"Preço acima do máximo",""),IF(AND($AD180="Sim",$L180=""),"GTIN ausente",""),IF(AND($L180&lt;&gt;"",NOT(IFERROR(AND(LEN($L180)=13,ISNUMBER(VALUE($L180))),FALSE))),"GTIN inválido",""),IF(AND($AF180="Sim",$M180=""),"Cor ausente",""),IF(AND($AG180="Sim",$N180=""),"Tamanho/modelo ausente",""),IF(AND($AH180="Sim",OR(NOT(ISNUMBER($O180)),$O180&lt;=0)),"Peso ausente ou inválido",""),IF(AND($AI180="Sim",OR(NOT(ISNUMBER($P180)),$P180&lt;=0,NOT(ISNUMBER($Q180)),$Q180&lt;=0,NOT(ISNUMBER($R180)),$R180&lt;=0)),"Dimensões ausentes ou inválidas",""),IF($V180&lt;$AJ180,"Mídias abaixo do mínimo","")))</f>
        <v/>
      </c>
      <c r="X180" s="28">
        <f>IF(OR($A180="",$B180=""),"",IF($C180&lt;&gt;"Sim","Não selecionado",IF($W180="","Pronto para publicar","Bloqueado")))</f>
        <v/>
      </c>
      <c r="Y180" s="21" t="n"/>
      <c r="Z180" s="27">
        <f>IF(OR($A180="",$B180=""),"",IF($C180&lt;&gt;"Sim","Fora do feed",IF($X180="Bloqueado","Bloqueado",IF($Y180="Publicar","Liberado para feed",IF($Y180="Manter rascunho","Mantido em rascunho","Aguardando decisão")))))</f>
        <v/>
      </c>
      <c r="AA180" s="27">
        <f>IF(OR($A180="",$B180=""),"",$A180&amp;"|"&amp;$B180)</f>
        <v/>
      </c>
      <c r="AB180" s="28">
        <f>IF($B180="","",IFERROR(INDEX('Regras por canal'!$B$5:$B$9,MATCH($B180,'Regras por canal'!$A$5:$A$9,0)),""))</f>
        <v/>
      </c>
      <c r="AC180" s="28">
        <f>IF($B180="","",IFERROR(INDEX('Regras por canal'!$C$5:$C$9,MATCH($B180,'Regras por canal'!$A$5:$A$9,0)),""))</f>
        <v/>
      </c>
      <c r="AD180" s="28">
        <f>IF($B180="","",IFERROR(INDEX('Regras por canal'!$D$5:$D$9,MATCH($B180,'Regras por canal'!$A$5:$A$9,0)),""))</f>
        <v/>
      </c>
      <c r="AE180" s="28">
        <f>IF($B180="","",IFERROR(INDEX('Regras por canal'!$E$5:$E$9,MATCH($B180,'Regras por canal'!$A$5:$A$9,0)),""))</f>
        <v/>
      </c>
      <c r="AF180" s="28">
        <f>IF($B180="","",IFERROR(INDEX('Regras por canal'!$F$5:$F$9,MATCH($B180,'Regras por canal'!$A$5:$A$9,0)),""))</f>
        <v/>
      </c>
      <c r="AG180" s="28">
        <f>IF($B180="","",IFERROR(INDEX('Regras por canal'!$G$5:$G$9,MATCH($B180,'Regras por canal'!$A$5:$A$9,0)),""))</f>
        <v/>
      </c>
      <c r="AH180" s="28">
        <f>IF($B180="","",IFERROR(INDEX('Regras por canal'!$H$5:$H$9,MATCH($B180,'Regras por canal'!$A$5:$A$9,0)),""))</f>
        <v/>
      </c>
      <c r="AI180" s="28">
        <f>IF($B180="","",IFERROR(INDEX('Regras por canal'!$I$5:$I$9,MATCH($B180,'Regras por canal'!$A$5:$A$9,0)),""))</f>
        <v/>
      </c>
      <c r="AJ180" s="28">
        <f>IF($B180="","",IFERROR(INDEX('Regras por canal'!$J$5:$J$9,MATCH($B180,'Regras por canal'!$A$5:$A$9,0)),""))</f>
        <v/>
      </c>
      <c r="AK180" s="28">
        <f>IF($B180="","",IFERROR(INDEX('Regras por canal'!$K$5:$K$9,MATCH($B180,'Regras por canal'!$A$5:$A$9,0)),""))</f>
        <v/>
      </c>
      <c r="AL180" s="28">
        <f>IF($B180="","",IFERROR(INDEX('Regras por canal'!$L$5:$L$9,MATCH($B180,'Regras por canal'!$A$5:$A$9,0)),""))</f>
        <v/>
      </c>
      <c r="AM180" s="28">
        <f>IF($B180="","",IFERROR(INDEX('Regras por canal'!$M$5:$M$9,MATCH($B180,'Regras por canal'!$A$5:$A$9,0)),""))</f>
        <v/>
      </c>
      <c r="AN180" s="28">
        <f>IF($B180="","",IFERROR(INDEX('Regras por canal'!$N$5:$N$9,MATCH($B180,'Regras por canal'!$A$5:$A$9,0)),""))</f>
        <v/>
      </c>
      <c r="AO180" s="28">
        <f>IF($A180="","",IFERROR(INDEX('Catálogo fonte'!$Q$5:$Q$104,MATCH($A180,'Catálogo fonte'!$A$5:$A$104,0)),""))</f>
        <v/>
      </c>
      <c r="AP180" s="28">
        <f>IF($B180="","",IFERROR(INDEX('Regras por canal'!$Q$5:$Q$9,MATCH($B180,'Regras por canal'!$A$5:$A$9,0)),""))</f>
        <v/>
      </c>
    </row>
    <row r="181" ht="24" customHeight="1">
      <c r="A181" s="28">
        <f>IF(OR(INDEX('Catálogo fonte'!$A$5:$A$104,INT((ROW()-5)/5)+1)="",INDEX('Regras por canal'!$A$5:$A$9,MOD(ROW()-5,5)+1)=""),"",INDEX('Catálogo fonte'!$A$5:$A$104,INT((ROW()-5)/5)+1))</f>
        <v/>
      </c>
      <c r="B181" s="27">
        <f>IF($A181="","",INDEX('Regras por canal'!$A$5:$A$9,MOD(ROW()-5,5)+1))</f>
        <v/>
      </c>
      <c r="C181" s="21" t="n"/>
      <c r="D181" s="32" t="n"/>
      <c r="E181" s="32" t="n"/>
      <c r="F181" s="53" t="n"/>
      <c r="G181" s="27">
        <f>IF(OR($A181="",$B181=""),"",IF($D181&lt;&gt;"",$D181,IFERROR(INDEX('Catálogo fonte'!$B$5:$B$104,MATCH($A181,'Catálogo fonte'!$A$5:$A$104,0)),"")))</f>
        <v/>
      </c>
      <c r="H181" s="27">
        <f>IF(OR($A181="",$B181=""),"",IF($E181&lt;&gt;"",$E181,IFERROR(INDEX('Catálogo fonte'!$C$5:$C$104,MATCH($A181,'Catálogo fonte'!$A$5:$A$104,0)),"")))</f>
        <v/>
      </c>
      <c r="I181" s="27">
        <f>IF(OR($A181="",$B181=""),"",IFERROR(INDEX('Catálogo fonte'!$E$5:$E$104,MATCH($A181,'Catálogo fonte'!$A$5:$A$104,0)),""))</f>
        <v/>
      </c>
      <c r="J181" s="28">
        <f>IF(OR($A181="",$B181=""),"",IFERROR(INDEX('Catálogo fonte'!$D$5:$D$104,MATCH($A181,'Catálogo fonte'!$A$5:$A$104,0)),""))</f>
        <v/>
      </c>
      <c r="K181" s="54">
        <f>IF(OR($A181="",$B181=""),"",IF($F181&lt;&gt;"",$F181,IFERROR(INDEX('Catálogo fonte'!$F$5:$F$104,MATCH($A181,'Catálogo fonte'!$A$5:$A$104,0)),"")))</f>
        <v/>
      </c>
      <c r="L181" s="35">
        <f>IF(OR($A181="",$B181=""),"",IFERROR(INDEX('Catálogo fonte'!$G$5:$G$104,MATCH($A181,'Catálogo fonte'!$A$5:$A$104,0)),""))</f>
        <v/>
      </c>
      <c r="M181" s="28">
        <f>IF(OR($A181="",$B181=""),"",IFERROR(INDEX('Catálogo fonte'!$H$5:$H$104,MATCH($A181,'Catálogo fonte'!$A$5:$A$104,0)),""))</f>
        <v/>
      </c>
      <c r="N181" s="28">
        <f>IF(OR($A181="",$B181=""),"",IFERROR(INDEX('Catálogo fonte'!$I$5:$I$104,MATCH($A181,'Catálogo fonte'!$A$5:$A$104,0)),""))</f>
        <v/>
      </c>
      <c r="O181" s="55">
        <f>IF(OR($A181="",$B181=""),"",IFERROR(INDEX('Catálogo fonte'!$J$5:$J$104,MATCH($A181,'Catálogo fonte'!$A$5:$A$104,0)),""))</f>
        <v/>
      </c>
      <c r="P181" s="56">
        <f>IF(OR($A181="",$B181=""),"",IFERROR(INDEX('Catálogo fonte'!$K$5:$K$104,MATCH($A181,'Catálogo fonte'!$A$5:$A$104,0)),""))</f>
        <v/>
      </c>
      <c r="Q181" s="56">
        <f>IF(OR($A181="",$B181=""),"",IFERROR(INDEX('Catálogo fonte'!$L$5:$L$104,MATCH($A181,'Catálogo fonte'!$A$5:$A$104,0)),""))</f>
        <v/>
      </c>
      <c r="R181" s="56">
        <f>IF(OR($A181="",$B181=""),"",IFERROR(INDEX('Catálogo fonte'!$M$5:$M$104,MATCH($A181,'Catálogo fonte'!$A$5:$A$104,0)),""))</f>
        <v/>
      </c>
      <c r="S181" s="28">
        <f>IF(OR($A181="",$B181=""),"",IFERROR(INDEX('Catálogo fonte'!$N$5:$N$104,MATCH($A181,'Catálogo fonte'!$A$5:$A$104,0)),""))</f>
        <v/>
      </c>
      <c r="T181" s="28">
        <f>IF(OR($A181="",$B181=""),"",IFERROR(INDEX('Catálogo fonte'!$O$5:$O$104,MATCH($A181,'Catálogo fonte'!$A$5:$A$104,0)),""))</f>
        <v/>
      </c>
      <c r="U181" s="28">
        <f>IF(OR($A181="",$B181=""),"",IFERROR(INDEX('Catálogo fonte'!$P$5:$P$104,MATCH($A181,'Catálogo fonte'!$A$5:$A$104,0)),""))</f>
        <v/>
      </c>
      <c r="V181" s="28">
        <f>IF(OR($A181="",$B181=""),"",--($S181&lt;&gt;"")+--($T181&lt;&gt;"")+--($U181&lt;&gt;""))</f>
        <v/>
      </c>
      <c r="W181" s="27">
        <f>IF(OR($A181="",$B181="",$C181&lt;&gt;"Sim"),"",_xlfn.TEXTJOIN(" | ",TRUE,IF($AP181&lt;&gt;"Regra válida","Regra do canal inválida",""),IF(COUNTIF('Catálogo fonte'!$A$5:$A$104,$A181)&gt;1,"SKU duplicado",""),IF($AO181&lt;&gt;"Sim","Produto inativo",""),IF($AB181&lt;&gt;"Sim","Canal inativo",""),IF($G181="","Título ausente",""),IF(AND($G181&lt;&gt;"",$AL181&lt;&gt;"",LEN($G181)&gt;$AL181),"Título excede o limite",""),IF(AND($AC181="Sim",$H181=""),"Categoria ausente",""),IF(AND($AK181&gt;0,LEN($I181)&lt;$AK181),"Descrição abaixo do mínimo",""),IF(AND($AE181="Sim",$J181=""),"Marca ausente",""),IF(OR($K181="",NOT(ISNUMBER($K181)),$K181&lt;=0),"Preço inválido",""),IF(AND(ISNUMBER($K181),$AM181&lt;&gt;"",$K181&lt;$AM181),"Preço abaixo do mínimo",""),IF(AND(ISNUMBER($K181),$AN181&lt;&gt;"",$K181&gt;$AN181),"Preço acima do máximo",""),IF(AND($AD181="Sim",$L181=""),"GTIN ausente",""),IF(AND($L181&lt;&gt;"",NOT(IFERROR(AND(LEN($L181)=13,ISNUMBER(VALUE($L181))),FALSE))),"GTIN inválido",""),IF(AND($AF181="Sim",$M181=""),"Cor ausente",""),IF(AND($AG181="Sim",$N181=""),"Tamanho/modelo ausente",""),IF(AND($AH181="Sim",OR(NOT(ISNUMBER($O181)),$O181&lt;=0)),"Peso ausente ou inválido",""),IF(AND($AI181="Sim",OR(NOT(ISNUMBER($P181)),$P181&lt;=0,NOT(ISNUMBER($Q181)),$Q181&lt;=0,NOT(ISNUMBER($R181)),$R181&lt;=0)),"Dimensões ausentes ou inválidas",""),IF($V181&lt;$AJ181,"Mídias abaixo do mínimo","")))</f>
        <v/>
      </c>
      <c r="X181" s="28">
        <f>IF(OR($A181="",$B181=""),"",IF($C181&lt;&gt;"Sim","Não selecionado",IF($W181="","Pronto para publicar","Bloqueado")))</f>
        <v/>
      </c>
      <c r="Y181" s="21" t="n"/>
      <c r="Z181" s="27">
        <f>IF(OR($A181="",$B181=""),"",IF($C181&lt;&gt;"Sim","Fora do feed",IF($X181="Bloqueado","Bloqueado",IF($Y181="Publicar","Liberado para feed",IF($Y181="Manter rascunho","Mantido em rascunho","Aguardando decisão")))))</f>
        <v/>
      </c>
      <c r="AA181" s="27">
        <f>IF(OR($A181="",$B181=""),"",$A181&amp;"|"&amp;$B181)</f>
        <v/>
      </c>
      <c r="AB181" s="28">
        <f>IF($B181="","",IFERROR(INDEX('Regras por canal'!$B$5:$B$9,MATCH($B181,'Regras por canal'!$A$5:$A$9,0)),""))</f>
        <v/>
      </c>
      <c r="AC181" s="28">
        <f>IF($B181="","",IFERROR(INDEX('Regras por canal'!$C$5:$C$9,MATCH($B181,'Regras por canal'!$A$5:$A$9,0)),""))</f>
        <v/>
      </c>
      <c r="AD181" s="28">
        <f>IF($B181="","",IFERROR(INDEX('Regras por canal'!$D$5:$D$9,MATCH($B181,'Regras por canal'!$A$5:$A$9,0)),""))</f>
        <v/>
      </c>
      <c r="AE181" s="28">
        <f>IF($B181="","",IFERROR(INDEX('Regras por canal'!$E$5:$E$9,MATCH($B181,'Regras por canal'!$A$5:$A$9,0)),""))</f>
        <v/>
      </c>
      <c r="AF181" s="28">
        <f>IF($B181="","",IFERROR(INDEX('Regras por canal'!$F$5:$F$9,MATCH($B181,'Regras por canal'!$A$5:$A$9,0)),""))</f>
        <v/>
      </c>
      <c r="AG181" s="28">
        <f>IF($B181="","",IFERROR(INDEX('Regras por canal'!$G$5:$G$9,MATCH($B181,'Regras por canal'!$A$5:$A$9,0)),""))</f>
        <v/>
      </c>
      <c r="AH181" s="28">
        <f>IF($B181="","",IFERROR(INDEX('Regras por canal'!$H$5:$H$9,MATCH($B181,'Regras por canal'!$A$5:$A$9,0)),""))</f>
        <v/>
      </c>
      <c r="AI181" s="28">
        <f>IF($B181="","",IFERROR(INDEX('Regras por canal'!$I$5:$I$9,MATCH($B181,'Regras por canal'!$A$5:$A$9,0)),""))</f>
        <v/>
      </c>
      <c r="AJ181" s="28">
        <f>IF($B181="","",IFERROR(INDEX('Regras por canal'!$J$5:$J$9,MATCH($B181,'Regras por canal'!$A$5:$A$9,0)),""))</f>
        <v/>
      </c>
      <c r="AK181" s="28">
        <f>IF($B181="","",IFERROR(INDEX('Regras por canal'!$K$5:$K$9,MATCH($B181,'Regras por canal'!$A$5:$A$9,0)),""))</f>
        <v/>
      </c>
      <c r="AL181" s="28">
        <f>IF($B181="","",IFERROR(INDEX('Regras por canal'!$L$5:$L$9,MATCH($B181,'Regras por canal'!$A$5:$A$9,0)),""))</f>
        <v/>
      </c>
      <c r="AM181" s="28">
        <f>IF($B181="","",IFERROR(INDEX('Regras por canal'!$M$5:$M$9,MATCH($B181,'Regras por canal'!$A$5:$A$9,0)),""))</f>
        <v/>
      </c>
      <c r="AN181" s="28">
        <f>IF($B181="","",IFERROR(INDEX('Regras por canal'!$N$5:$N$9,MATCH($B181,'Regras por canal'!$A$5:$A$9,0)),""))</f>
        <v/>
      </c>
      <c r="AO181" s="28">
        <f>IF($A181="","",IFERROR(INDEX('Catálogo fonte'!$Q$5:$Q$104,MATCH($A181,'Catálogo fonte'!$A$5:$A$104,0)),""))</f>
        <v/>
      </c>
      <c r="AP181" s="28">
        <f>IF($B181="","",IFERROR(INDEX('Regras por canal'!$Q$5:$Q$9,MATCH($B181,'Regras por canal'!$A$5:$A$9,0)),""))</f>
        <v/>
      </c>
    </row>
    <row r="182" ht="24" customHeight="1">
      <c r="A182" s="28">
        <f>IF(OR(INDEX('Catálogo fonte'!$A$5:$A$104,INT((ROW()-5)/5)+1)="",INDEX('Regras por canal'!$A$5:$A$9,MOD(ROW()-5,5)+1)=""),"",INDEX('Catálogo fonte'!$A$5:$A$104,INT((ROW()-5)/5)+1))</f>
        <v/>
      </c>
      <c r="B182" s="27">
        <f>IF($A182="","",INDEX('Regras por canal'!$A$5:$A$9,MOD(ROW()-5,5)+1))</f>
        <v/>
      </c>
      <c r="C182" s="21" t="n"/>
      <c r="D182" s="32" t="n"/>
      <c r="E182" s="32" t="n"/>
      <c r="F182" s="53" t="n"/>
      <c r="G182" s="27">
        <f>IF(OR($A182="",$B182=""),"",IF($D182&lt;&gt;"",$D182,IFERROR(INDEX('Catálogo fonte'!$B$5:$B$104,MATCH($A182,'Catálogo fonte'!$A$5:$A$104,0)),"")))</f>
        <v/>
      </c>
      <c r="H182" s="27">
        <f>IF(OR($A182="",$B182=""),"",IF($E182&lt;&gt;"",$E182,IFERROR(INDEX('Catálogo fonte'!$C$5:$C$104,MATCH($A182,'Catálogo fonte'!$A$5:$A$104,0)),"")))</f>
        <v/>
      </c>
      <c r="I182" s="27">
        <f>IF(OR($A182="",$B182=""),"",IFERROR(INDEX('Catálogo fonte'!$E$5:$E$104,MATCH($A182,'Catálogo fonte'!$A$5:$A$104,0)),""))</f>
        <v/>
      </c>
      <c r="J182" s="28">
        <f>IF(OR($A182="",$B182=""),"",IFERROR(INDEX('Catálogo fonte'!$D$5:$D$104,MATCH($A182,'Catálogo fonte'!$A$5:$A$104,0)),""))</f>
        <v/>
      </c>
      <c r="K182" s="54">
        <f>IF(OR($A182="",$B182=""),"",IF($F182&lt;&gt;"",$F182,IFERROR(INDEX('Catálogo fonte'!$F$5:$F$104,MATCH($A182,'Catálogo fonte'!$A$5:$A$104,0)),"")))</f>
        <v/>
      </c>
      <c r="L182" s="35">
        <f>IF(OR($A182="",$B182=""),"",IFERROR(INDEX('Catálogo fonte'!$G$5:$G$104,MATCH($A182,'Catálogo fonte'!$A$5:$A$104,0)),""))</f>
        <v/>
      </c>
      <c r="M182" s="28">
        <f>IF(OR($A182="",$B182=""),"",IFERROR(INDEX('Catálogo fonte'!$H$5:$H$104,MATCH($A182,'Catálogo fonte'!$A$5:$A$104,0)),""))</f>
        <v/>
      </c>
      <c r="N182" s="28">
        <f>IF(OR($A182="",$B182=""),"",IFERROR(INDEX('Catálogo fonte'!$I$5:$I$104,MATCH($A182,'Catálogo fonte'!$A$5:$A$104,0)),""))</f>
        <v/>
      </c>
      <c r="O182" s="55">
        <f>IF(OR($A182="",$B182=""),"",IFERROR(INDEX('Catálogo fonte'!$J$5:$J$104,MATCH($A182,'Catálogo fonte'!$A$5:$A$104,0)),""))</f>
        <v/>
      </c>
      <c r="P182" s="56">
        <f>IF(OR($A182="",$B182=""),"",IFERROR(INDEX('Catálogo fonte'!$K$5:$K$104,MATCH($A182,'Catálogo fonte'!$A$5:$A$104,0)),""))</f>
        <v/>
      </c>
      <c r="Q182" s="56">
        <f>IF(OR($A182="",$B182=""),"",IFERROR(INDEX('Catálogo fonte'!$L$5:$L$104,MATCH($A182,'Catálogo fonte'!$A$5:$A$104,0)),""))</f>
        <v/>
      </c>
      <c r="R182" s="56">
        <f>IF(OR($A182="",$B182=""),"",IFERROR(INDEX('Catálogo fonte'!$M$5:$M$104,MATCH($A182,'Catálogo fonte'!$A$5:$A$104,0)),""))</f>
        <v/>
      </c>
      <c r="S182" s="28">
        <f>IF(OR($A182="",$B182=""),"",IFERROR(INDEX('Catálogo fonte'!$N$5:$N$104,MATCH($A182,'Catálogo fonte'!$A$5:$A$104,0)),""))</f>
        <v/>
      </c>
      <c r="T182" s="28">
        <f>IF(OR($A182="",$B182=""),"",IFERROR(INDEX('Catálogo fonte'!$O$5:$O$104,MATCH($A182,'Catálogo fonte'!$A$5:$A$104,0)),""))</f>
        <v/>
      </c>
      <c r="U182" s="28">
        <f>IF(OR($A182="",$B182=""),"",IFERROR(INDEX('Catálogo fonte'!$P$5:$P$104,MATCH($A182,'Catálogo fonte'!$A$5:$A$104,0)),""))</f>
        <v/>
      </c>
      <c r="V182" s="28">
        <f>IF(OR($A182="",$B182=""),"",--($S182&lt;&gt;"")+--($T182&lt;&gt;"")+--($U182&lt;&gt;""))</f>
        <v/>
      </c>
      <c r="W182" s="27">
        <f>IF(OR($A182="",$B182="",$C182&lt;&gt;"Sim"),"",_xlfn.TEXTJOIN(" | ",TRUE,IF($AP182&lt;&gt;"Regra válida","Regra do canal inválida",""),IF(COUNTIF('Catálogo fonte'!$A$5:$A$104,$A182)&gt;1,"SKU duplicado",""),IF($AO182&lt;&gt;"Sim","Produto inativo",""),IF($AB182&lt;&gt;"Sim","Canal inativo",""),IF($G182="","Título ausente",""),IF(AND($G182&lt;&gt;"",$AL182&lt;&gt;"",LEN($G182)&gt;$AL182),"Título excede o limite",""),IF(AND($AC182="Sim",$H182=""),"Categoria ausente",""),IF(AND($AK182&gt;0,LEN($I182)&lt;$AK182),"Descrição abaixo do mínimo",""),IF(AND($AE182="Sim",$J182=""),"Marca ausente",""),IF(OR($K182="",NOT(ISNUMBER($K182)),$K182&lt;=0),"Preço inválido",""),IF(AND(ISNUMBER($K182),$AM182&lt;&gt;"",$K182&lt;$AM182),"Preço abaixo do mínimo",""),IF(AND(ISNUMBER($K182),$AN182&lt;&gt;"",$K182&gt;$AN182),"Preço acima do máximo",""),IF(AND($AD182="Sim",$L182=""),"GTIN ausente",""),IF(AND($L182&lt;&gt;"",NOT(IFERROR(AND(LEN($L182)=13,ISNUMBER(VALUE($L182))),FALSE))),"GTIN inválido",""),IF(AND($AF182="Sim",$M182=""),"Cor ausente",""),IF(AND($AG182="Sim",$N182=""),"Tamanho/modelo ausente",""),IF(AND($AH182="Sim",OR(NOT(ISNUMBER($O182)),$O182&lt;=0)),"Peso ausente ou inválido",""),IF(AND($AI182="Sim",OR(NOT(ISNUMBER($P182)),$P182&lt;=0,NOT(ISNUMBER($Q182)),$Q182&lt;=0,NOT(ISNUMBER($R182)),$R182&lt;=0)),"Dimensões ausentes ou inválidas",""),IF($V182&lt;$AJ182,"Mídias abaixo do mínimo","")))</f>
        <v/>
      </c>
      <c r="X182" s="28">
        <f>IF(OR($A182="",$B182=""),"",IF($C182&lt;&gt;"Sim","Não selecionado",IF($W182="","Pronto para publicar","Bloqueado")))</f>
        <v/>
      </c>
      <c r="Y182" s="21" t="n"/>
      <c r="Z182" s="27">
        <f>IF(OR($A182="",$B182=""),"",IF($C182&lt;&gt;"Sim","Fora do feed",IF($X182="Bloqueado","Bloqueado",IF($Y182="Publicar","Liberado para feed",IF($Y182="Manter rascunho","Mantido em rascunho","Aguardando decisão")))))</f>
        <v/>
      </c>
      <c r="AA182" s="27">
        <f>IF(OR($A182="",$B182=""),"",$A182&amp;"|"&amp;$B182)</f>
        <v/>
      </c>
      <c r="AB182" s="28">
        <f>IF($B182="","",IFERROR(INDEX('Regras por canal'!$B$5:$B$9,MATCH($B182,'Regras por canal'!$A$5:$A$9,0)),""))</f>
        <v/>
      </c>
      <c r="AC182" s="28">
        <f>IF($B182="","",IFERROR(INDEX('Regras por canal'!$C$5:$C$9,MATCH($B182,'Regras por canal'!$A$5:$A$9,0)),""))</f>
        <v/>
      </c>
      <c r="AD182" s="28">
        <f>IF($B182="","",IFERROR(INDEX('Regras por canal'!$D$5:$D$9,MATCH($B182,'Regras por canal'!$A$5:$A$9,0)),""))</f>
        <v/>
      </c>
      <c r="AE182" s="28">
        <f>IF($B182="","",IFERROR(INDEX('Regras por canal'!$E$5:$E$9,MATCH($B182,'Regras por canal'!$A$5:$A$9,0)),""))</f>
        <v/>
      </c>
      <c r="AF182" s="28">
        <f>IF($B182="","",IFERROR(INDEX('Regras por canal'!$F$5:$F$9,MATCH($B182,'Regras por canal'!$A$5:$A$9,0)),""))</f>
        <v/>
      </c>
      <c r="AG182" s="28">
        <f>IF($B182="","",IFERROR(INDEX('Regras por canal'!$G$5:$G$9,MATCH($B182,'Regras por canal'!$A$5:$A$9,0)),""))</f>
        <v/>
      </c>
      <c r="AH182" s="28">
        <f>IF($B182="","",IFERROR(INDEX('Regras por canal'!$H$5:$H$9,MATCH($B182,'Regras por canal'!$A$5:$A$9,0)),""))</f>
        <v/>
      </c>
      <c r="AI182" s="28">
        <f>IF($B182="","",IFERROR(INDEX('Regras por canal'!$I$5:$I$9,MATCH($B182,'Regras por canal'!$A$5:$A$9,0)),""))</f>
        <v/>
      </c>
      <c r="AJ182" s="28">
        <f>IF($B182="","",IFERROR(INDEX('Regras por canal'!$J$5:$J$9,MATCH($B182,'Regras por canal'!$A$5:$A$9,0)),""))</f>
        <v/>
      </c>
      <c r="AK182" s="28">
        <f>IF($B182="","",IFERROR(INDEX('Regras por canal'!$K$5:$K$9,MATCH($B182,'Regras por canal'!$A$5:$A$9,0)),""))</f>
        <v/>
      </c>
      <c r="AL182" s="28">
        <f>IF($B182="","",IFERROR(INDEX('Regras por canal'!$L$5:$L$9,MATCH($B182,'Regras por canal'!$A$5:$A$9,0)),""))</f>
        <v/>
      </c>
      <c r="AM182" s="28">
        <f>IF($B182="","",IFERROR(INDEX('Regras por canal'!$M$5:$M$9,MATCH($B182,'Regras por canal'!$A$5:$A$9,0)),""))</f>
        <v/>
      </c>
      <c r="AN182" s="28">
        <f>IF($B182="","",IFERROR(INDEX('Regras por canal'!$N$5:$N$9,MATCH($B182,'Regras por canal'!$A$5:$A$9,0)),""))</f>
        <v/>
      </c>
      <c r="AO182" s="28">
        <f>IF($A182="","",IFERROR(INDEX('Catálogo fonte'!$Q$5:$Q$104,MATCH($A182,'Catálogo fonte'!$A$5:$A$104,0)),""))</f>
        <v/>
      </c>
      <c r="AP182" s="28">
        <f>IF($B182="","",IFERROR(INDEX('Regras por canal'!$Q$5:$Q$9,MATCH($B182,'Regras por canal'!$A$5:$A$9,0)),""))</f>
        <v/>
      </c>
    </row>
    <row r="183" ht="24" customHeight="1">
      <c r="A183" s="28">
        <f>IF(OR(INDEX('Catálogo fonte'!$A$5:$A$104,INT((ROW()-5)/5)+1)="",INDEX('Regras por canal'!$A$5:$A$9,MOD(ROW()-5,5)+1)=""),"",INDEX('Catálogo fonte'!$A$5:$A$104,INT((ROW()-5)/5)+1))</f>
        <v/>
      </c>
      <c r="B183" s="27">
        <f>IF($A183="","",INDEX('Regras por canal'!$A$5:$A$9,MOD(ROW()-5,5)+1))</f>
        <v/>
      </c>
      <c r="C183" s="21" t="n"/>
      <c r="D183" s="32" t="n"/>
      <c r="E183" s="32" t="n"/>
      <c r="F183" s="53" t="n"/>
      <c r="G183" s="27">
        <f>IF(OR($A183="",$B183=""),"",IF($D183&lt;&gt;"",$D183,IFERROR(INDEX('Catálogo fonte'!$B$5:$B$104,MATCH($A183,'Catálogo fonte'!$A$5:$A$104,0)),"")))</f>
        <v/>
      </c>
      <c r="H183" s="27">
        <f>IF(OR($A183="",$B183=""),"",IF($E183&lt;&gt;"",$E183,IFERROR(INDEX('Catálogo fonte'!$C$5:$C$104,MATCH($A183,'Catálogo fonte'!$A$5:$A$104,0)),"")))</f>
        <v/>
      </c>
      <c r="I183" s="27">
        <f>IF(OR($A183="",$B183=""),"",IFERROR(INDEX('Catálogo fonte'!$E$5:$E$104,MATCH($A183,'Catálogo fonte'!$A$5:$A$104,0)),""))</f>
        <v/>
      </c>
      <c r="J183" s="28">
        <f>IF(OR($A183="",$B183=""),"",IFERROR(INDEX('Catálogo fonte'!$D$5:$D$104,MATCH($A183,'Catálogo fonte'!$A$5:$A$104,0)),""))</f>
        <v/>
      </c>
      <c r="K183" s="54">
        <f>IF(OR($A183="",$B183=""),"",IF($F183&lt;&gt;"",$F183,IFERROR(INDEX('Catálogo fonte'!$F$5:$F$104,MATCH($A183,'Catálogo fonte'!$A$5:$A$104,0)),"")))</f>
        <v/>
      </c>
      <c r="L183" s="35">
        <f>IF(OR($A183="",$B183=""),"",IFERROR(INDEX('Catálogo fonte'!$G$5:$G$104,MATCH($A183,'Catálogo fonte'!$A$5:$A$104,0)),""))</f>
        <v/>
      </c>
      <c r="M183" s="28">
        <f>IF(OR($A183="",$B183=""),"",IFERROR(INDEX('Catálogo fonte'!$H$5:$H$104,MATCH($A183,'Catálogo fonte'!$A$5:$A$104,0)),""))</f>
        <v/>
      </c>
      <c r="N183" s="28">
        <f>IF(OR($A183="",$B183=""),"",IFERROR(INDEX('Catálogo fonte'!$I$5:$I$104,MATCH($A183,'Catálogo fonte'!$A$5:$A$104,0)),""))</f>
        <v/>
      </c>
      <c r="O183" s="55">
        <f>IF(OR($A183="",$B183=""),"",IFERROR(INDEX('Catálogo fonte'!$J$5:$J$104,MATCH($A183,'Catálogo fonte'!$A$5:$A$104,0)),""))</f>
        <v/>
      </c>
      <c r="P183" s="56">
        <f>IF(OR($A183="",$B183=""),"",IFERROR(INDEX('Catálogo fonte'!$K$5:$K$104,MATCH($A183,'Catálogo fonte'!$A$5:$A$104,0)),""))</f>
        <v/>
      </c>
      <c r="Q183" s="56">
        <f>IF(OR($A183="",$B183=""),"",IFERROR(INDEX('Catálogo fonte'!$L$5:$L$104,MATCH($A183,'Catálogo fonte'!$A$5:$A$104,0)),""))</f>
        <v/>
      </c>
      <c r="R183" s="56">
        <f>IF(OR($A183="",$B183=""),"",IFERROR(INDEX('Catálogo fonte'!$M$5:$M$104,MATCH($A183,'Catálogo fonte'!$A$5:$A$104,0)),""))</f>
        <v/>
      </c>
      <c r="S183" s="28">
        <f>IF(OR($A183="",$B183=""),"",IFERROR(INDEX('Catálogo fonte'!$N$5:$N$104,MATCH($A183,'Catálogo fonte'!$A$5:$A$104,0)),""))</f>
        <v/>
      </c>
      <c r="T183" s="28">
        <f>IF(OR($A183="",$B183=""),"",IFERROR(INDEX('Catálogo fonte'!$O$5:$O$104,MATCH($A183,'Catálogo fonte'!$A$5:$A$104,0)),""))</f>
        <v/>
      </c>
      <c r="U183" s="28">
        <f>IF(OR($A183="",$B183=""),"",IFERROR(INDEX('Catálogo fonte'!$P$5:$P$104,MATCH($A183,'Catálogo fonte'!$A$5:$A$104,0)),""))</f>
        <v/>
      </c>
      <c r="V183" s="28">
        <f>IF(OR($A183="",$B183=""),"",--($S183&lt;&gt;"")+--($T183&lt;&gt;"")+--($U183&lt;&gt;""))</f>
        <v/>
      </c>
      <c r="W183" s="27">
        <f>IF(OR($A183="",$B183="",$C183&lt;&gt;"Sim"),"",_xlfn.TEXTJOIN(" | ",TRUE,IF($AP183&lt;&gt;"Regra válida","Regra do canal inválida",""),IF(COUNTIF('Catálogo fonte'!$A$5:$A$104,$A183)&gt;1,"SKU duplicado",""),IF($AO183&lt;&gt;"Sim","Produto inativo",""),IF($AB183&lt;&gt;"Sim","Canal inativo",""),IF($G183="","Título ausente",""),IF(AND($G183&lt;&gt;"",$AL183&lt;&gt;"",LEN($G183)&gt;$AL183),"Título excede o limite",""),IF(AND($AC183="Sim",$H183=""),"Categoria ausente",""),IF(AND($AK183&gt;0,LEN($I183)&lt;$AK183),"Descrição abaixo do mínimo",""),IF(AND($AE183="Sim",$J183=""),"Marca ausente",""),IF(OR($K183="",NOT(ISNUMBER($K183)),$K183&lt;=0),"Preço inválido",""),IF(AND(ISNUMBER($K183),$AM183&lt;&gt;"",$K183&lt;$AM183),"Preço abaixo do mínimo",""),IF(AND(ISNUMBER($K183),$AN183&lt;&gt;"",$K183&gt;$AN183),"Preço acima do máximo",""),IF(AND($AD183="Sim",$L183=""),"GTIN ausente",""),IF(AND($L183&lt;&gt;"",NOT(IFERROR(AND(LEN($L183)=13,ISNUMBER(VALUE($L183))),FALSE))),"GTIN inválido",""),IF(AND($AF183="Sim",$M183=""),"Cor ausente",""),IF(AND($AG183="Sim",$N183=""),"Tamanho/modelo ausente",""),IF(AND($AH183="Sim",OR(NOT(ISNUMBER($O183)),$O183&lt;=0)),"Peso ausente ou inválido",""),IF(AND($AI183="Sim",OR(NOT(ISNUMBER($P183)),$P183&lt;=0,NOT(ISNUMBER($Q183)),$Q183&lt;=0,NOT(ISNUMBER($R183)),$R183&lt;=0)),"Dimensões ausentes ou inválidas",""),IF($V183&lt;$AJ183,"Mídias abaixo do mínimo","")))</f>
        <v/>
      </c>
      <c r="X183" s="28">
        <f>IF(OR($A183="",$B183=""),"",IF($C183&lt;&gt;"Sim","Não selecionado",IF($W183="","Pronto para publicar","Bloqueado")))</f>
        <v/>
      </c>
      <c r="Y183" s="21" t="n"/>
      <c r="Z183" s="27">
        <f>IF(OR($A183="",$B183=""),"",IF($C183&lt;&gt;"Sim","Fora do feed",IF($X183="Bloqueado","Bloqueado",IF($Y183="Publicar","Liberado para feed",IF($Y183="Manter rascunho","Mantido em rascunho","Aguardando decisão")))))</f>
        <v/>
      </c>
      <c r="AA183" s="27">
        <f>IF(OR($A183="",$B183=""),"",$A183&amp;"|"&amp;$B183)</f>
        <v/>
      </c>
      <c r="AB183" s="28">
        <f>IF($B183="","",IFERROR(INDEX('Regras por canal'!$B$5:$B$9,MATCH($B183,'Regras por canal'!$A$5:$A$9,0)),""))</f>
        <v/>
      </c>
      <c r="AC183" s="28">
        <f>IF($B183="","",IFERROR(INDEX('Regras por canal'!$C$5:$C$9,MATCH($B183,'Regras por canal'!$A$5:$A$9,0)),""))</f>
        <v/>
      </c>
      <c r="AD183" s="28">
        <f>IF($B183="","",IFERROR(INDEX('Regras por canal'!$D$5:$D$9,MATCH($B183,'Regras por canal'!$A$5:$A$9,0)),""))</f>
        <v/>
      </c>
      <c r="AE183" s="28">
        <f>IF($B183="","",IFERROR(INDEX('Regras por canal'!$E$5:$E$9,MATCH($B183,'Regras por canal'!$A$5:$A$9,0)),""))</f>
        <v/>
      </c>
      <c r="AF183" s="28">
        <f>IF($B183="","",IFERROR(INDEX('Regras por canal'!$F$5:$F$9,MATCH($B183,'Regras por canal'!$A$5:$A$9,0)),""))</f>
        <v/>
      </c>
      <c r="AG183" s="28">
        <f>IF($B183="","",IFERROR(INDEX('Regras por canal'!$G$5:$G$9,MATCH($B183,'Regras por canal'!$A$5:$A$9,0)),""))</f>
        <v/>
      </c>
      <c r="AH183" s="28">
        <f>IF($B183="","",IFERROR(INDEX('Regras por canal'!$H$5:$H$9,MATCH($B183,'Regras por canal'!$A$5:$A$9,0)),""))</f>
        <v/>
      </c>
      <c r="AI183" s="28">
        <f>IF($B183="","",IFERROR(INDEX('Regras por canal'!$I$5:$I$9,MATCH($B183,'Regras por canal'!$A$5:$A$9,0)),""))</f>
        <v/>
      </c>
      <c r="AJ183" s="28">
        <f>IF($B183="","",IFERROR(INDEX('Regras por canal'!$J$5:$J$9,MATCH($B183,'Regras por canal'!$A$5:$A$9,0)),""))</f>
        <v/>
      </c>
      <c r="AK183" s="28">
        <f>IF($B183="","",IFERROR(INDEX('Regras por canal'!$K$5:$K$9,MATCH($B183,'Regras por canal'!$A$5:$A$9,0)),""))</f>
        <v/>
      </c>
      <c r="AL183" s="28">
        <f>IF($B183="","",IFERROR(INDEX('Regras por canal'!$L$5:$L$9,MATCH($B183,'Regras por canal'!$A$5:$A$9,0)),""))</f>
        <v/>
      </c>
      <c r="AM183" s="28">
        <f>IF($B183="","",IFERROR(INDEX('Regras por canal'!$M$5:$M$9,MATCH($B183,'Regras por canal'!$A$5:$A$9,0)),""))</f>
        <v/>
      </c>
      <c r="AN183" s="28">
        <f>IF($B183="","",IFERROR(INDEX('Regras por canal'!$N$5:$N$9,MATCH($B183,'Regras por canal'!$A$5:$A$9,0)),""))</f>
        <v/>
      </c>
      <c r="AO183" s="28">
        <f>IF($A183="","",IFERROR(INDEX('Catálogo fonte'!$Q$5:$Q$104,MATCH($A183,'Catálogo fonte'!$A$5:$A$104,0)),""))</f>
        <v/>
      </c>
      <c r="AP183" s="28">
        <f>IF($B183="","",IFERROR(INDEX('Regras por canal'!$Q$5:$Q$9,MATCH($B183,'Regras por canal'!$A$5:$A$9,0)),""))</f>
        <v/>
      </c>
    </row>
    <row r="184" ht="24" customHeight="1">
      <c r="A184" s="28">
        <f>IF(OR(INDEX('Catálogo fonte'!$A$5:$A$104,INT((ROW()-5)/5)+1)="",INDEX('Regras por canal'!$A$5:$A$9,MOD(ROW()-5,5)+1)=""),"",INDEX('Catálogo fonte'!$A$5:$A$104,INT((ROW()-5)/5)+1))</f>
        <v/>
      </c>
      <c r="B184" s="27">
        <f>IF($A184="","",INDEX('Regras por canal'!$A$5:$A$9,MOD(ROW()-5,5)+1))</f>
        <v/>
      </c>
      <c r="C184" s="21" t="n"/>
      <c r="D184" s="32" t="n"/>
      <c r="E184" s="32" t="n"/>
      <c r="F184" s="53" t="n"/>
      <c r="G184" s="27">
        <f>IF(OR($A184="",$B184=""),"",IF($D184&lt;&gt;"",$D184,IFERROR(INDEX('Catálogo fonte'!$B$5:$B$104,MATCH($A184,'Catálogo fonte'!$A$5:$A$104,0)),"")))</f>
        <v/>
      </c>
      <c r="H184" s="27">
        <f>IF(OR($A184="",$B184=""),"",IF($E184&lt;&gt;"",$E184,IFERROR(INDEX('Catálogo fonte'!$C$5:$C$104,MATCH($A184,'Catálogo fonte'!$A$5:$A$104,0)),"")))</f>
        <v/>
      </c>
      <c r="I184" s="27">
        <f>IF(OR($A184="",$B184=""),"",IFERROR(INDEX('Catálogo fonte'!$E$5:$E$104,MATCH($A184,'Catálogo fonte'!$A$5:$A$104,0)),""))</f>
        <v/>
      </c>
      <c r="J184" s="28">
        <f>IF(OR($A184="",$B184=""),"",IFERROR(INDEX('Catálogo fonte'!$D$5:$D$104,MATCH($A184,'Catálogo fonte'!$A$5:$A$104,0)),""))</f>
        <v/>
      </c>
      <c r="K184" s="54">
        <f>IF(OR($A184="",$B184=""),"",IF($F184&lt;&gt;"",$F184,IFERROR(INDEX('Catálogo fonte'!$F$5:$F$104,MATCH($A184,'Catálogo fonte'!$A$5:$A$104,0)),"")))</f>
        <v/>
      </c>
      <c r="L184" s="35">
        <f>IF(OR($A184="",$B184=""),"",IFERROR(INDEX('Catálogo fonte'!$G$5:$G$104,MATCH($A184,'Catálogo fonte'!$A$5:$A$104,0)),""))</f>
        <v/>
      </c>
      <c r="M184" s="28">
        <f>IF(OR($A184="",$B184=""),"",IFERROR(INDEX('Catálogo fonte'!$H$5:$H$104,MATCH($A184,'Catálogo fonte'!$A$5:$A$104,0)),""))</f>
        <v/>
      </c>
      <c r="N184" s="28">
        <f>IF(OR($A184="",$B184=""),"",IFERROR(INDEX('Catálogo fonte'!$I$5:$I$104,MATCH($A184,'Catálogo fonte'!$A$5:$A$104,0)),""))</f>
        <v/>
      </c>
      <c r="O184" s="55">
        <f>IF(OR($A184="",$B184=""),"",IFERROR(INDEX('Catálogo fonte'!$J$5:$J$104,MATCH($A184,'Catálogo fonte'!$A$5:$A$104,0)),""))</f>
        <v/>
      </c>
      <c r="P184" s="56">
        <f>IF(OR($A184="",$B184=""),"",IFERROR(INDEX('Catálogo fonte'!$K$5:$K$104,MATCH($A184,'Catálogo fonte'!$A$5:$A$104,0)),""))</f>
        <v/>
      </c>
      <c r="Q184" s="56">
        <f>IF(OR($A184="",$B184=""),"",IFERROR(INDEX('Catálogo fonte'!$L$5:$L$104,MATCH($A184,'Catálogo fonte'!$A$5:$A$104,0)),""))</f>
        <v/>
      </c>
      <c r="R184" s="56">
        <f>IF(OR($A184="",$B184=""),"",IFERROR(INDEX('Catálogo fonte'!$M$5:$M$104,MATCH($A184,'Catálogo fonte'!$A$5:$A$104,0)),""))</f>
        <v/>
      </c>
      <c r="S184" s="28">
        <f>IF(OR($A184="",$B184=""),"",IFERROR(INDEX('Catálogo fonte'!$N$5:$N$104,MATCH($A184,'Catálogo fonte'!$A$5:$A$104,0)),""))</f>
        <v/>
      </c>
      <c r="T184" s="28">
        <f>IF(OR($A184="",$B184=""),"",IFERROR(INDEX('Catálogo fonte'!$O$5:$O$104,MATCH($A184,'Catálogo fonte'!$A$5:$A$104,0)),""))</f>
        <v/>
      </c>
      <c r="U184" s="28">
        <f>IF(OR($A184="",$B184=""),"",IFERROR(INDEX('Catálogo fonte'!$P$5:$P$104,MATCH($A184,'Catálogo fonte'!$A$5:$A$104,0)),""))</f>
        <v/>
      </c>
      <c r="V184" s="28">
        <f>IF(OR($A184="",$B184=""),"",--($S184&lt;&gt;"")+--($T184&lt;&gt;"")+--($U184&lt;&gt;""))</f>
        <v/>
      </c>
      <c r="W184" s="27">
        <f>IF(OR($A184="",$B184="",$C184&lt;&gt;"Sim"),"",_xlfn.TEXTJOIN(" | ",TRUE,IF($AP184&lt;&gt;"Regra válida","Regra do canal inválida",""),IF(COUNTIF('Catálogo fonte'!$A$5:$A$104,$A184)&gt;1,"SKU duplicado",""),IF($AO184&lt;&gt;"Sim","Produto inativo",""),IF($AB184&lt;&gt;"Sim","Canal inativo",""),IF($G184="","Título ausente",""),IF(AND($G184&lt;&gt;"",$AL184&lt;&gt;"",LEN($G184)&gt;$AL184),"Título excede o limite",""),IF(AND($AC184="Sim",$H184=""),"Categoria ausente",""),IF(AND($AK184&gt;0,LEN($I184)&lt;$AK184),"Descrição abaixo do mínimo",""),IF(AND($AE184="Sim",$J184=""),"Marca ausente",""),IF(OR($K184="",NOT(ISNUMBER($K184)),$K184&lt;=0),"Preço inválido",""),IF(AND(ISNUMBER($K184),$AM184&lt;&gt;"",$K184&lt;$AM184),"Preço abaixo do mínimo",""),IF(AND(ISNUMBER($K184),$AN184&lt;&gt;"",$K184&gt;$AN184),"Preço acima do máximo",""),IF(AND($AD184="Sim",$L184=""),"GTIN ausente",""),IF(AND($L184&lt;&gt;"",NOT(IFERROR(AND(LEN($L184)=13,ISNUMBER(VALUE($L184))),FALSE))),"GTIN inválido",""),IF(AND($AF184="Sim",$M184=""),"Cor ausente",""),IF(AND($AG184="Sim",$N184=""),"Tamanho/modelo ausente",""),IF(AND($AH184="Sim",OR(NOT(ISNUMBER($O184)),$O184&lt;=0)),"Peso ausente ou inválido",""),IF(AND($AI184="Sim",OR(NOT(ISNUMBER($P184)),$P184&lt;=0,NOT(ISNUMBER($Q184)),$Q184&lt;=0,NOT(ISNUMBER($R184)),$R184&lt;=0)),"Dimensões ausentes ou inválidas",""),IF($V184&lt;$AJ184,"Mídias abaixo do mínimo","")))</f>
        <v/>
      </c>
      <c r="X184" s="28">
        <f>IF(OR($A184="",$B184=""),"",IF($C184&lt;&gt;"Sim","Não selecionado",IF($W184="","Pronto para publicar","Bloqueado")))</f>
        <v/>
      </c>
      <c r="Y184" s="21" t="n"/>
      <c r="Z184" s="27">
        <f>IF(OR($A184="",$B184=""),"",IF($C184&lt;&gt;"Sim","Fora do feed",IF($X184="Bloqueado","Bloqueado",IF($Y184="Publicar","Liberado para feed",IF($Y184="Manter rascunho","Mantido em rascunho","Aguardando decisão")))))</f>
        <v/>
      </c>
      <c r="AA184" s="27">
        <f>IF(OR($A184="",$B184=""),"",$A184&amp;"|"&amp;$B184)</f>
        <v/>
      </c>
      <c r="AB184" s="28">
        <f>IF($B184="","",IFERROR(INDEX('Regras por canal'!$B$5:$B$9,MATCH($B184,'Regras por canal'!$A$5:$A$9,0)),""))</f>
        <v/>
      </c>
      <c r="AC184" s="28">
        <f>IF($B184="","",IFERROR(INDEX('Regras por canal'!$C$5:$C$9,MATCH($B184,'Regras por canal'!$A$5:$A$9,0)),""))</f>
        <v/>
      </c>
      <c r="AD184" s="28">
        <f>IF($B184="","",IFERROR(INDEX('Regras por canal'!$D$5:$D$9,MATCH($B184,'Regras por canal'!$A$5:$A$9,0)),""))</f>
        <v/>
      </c>
      <c r="AE184" s="28">
        <f>IF($B184="","",IFERROR(INDEX('Regras por canal'!$E$5:$E$9,MATCH($B184,'Regras por canal'!$A$5:$A$9,0)),""))</f>
        <v/>
      </c>
      <c r="AF184" s="28">
        <f>IF($B184="","",IFERROR(INDEX('Regras por canal'!$F$5:$F$9,MATCH($B184,'Regras por canal'!$A$5:$A$9,0)),""))</f>
        <v/>
      </c>
      <c r="AG184" s="28">
        <f>IF($B184="","",IFERROR(INDEX('Regras por canal'!$G$5:$G$9,MATCH($B184,'Regras por canal'!$A$5:$A$9,0)),""))</f>
        <v/>
      </c>
      <c r="AH184" s="28">
        <f>IF($B184="","",IFERROR(INDEX('Regras por canal'!$H$5:$H$9,MATCH($B184,'Regras por canal'!$A$5:$A$9,0)),""))</f>
        <v/>
      </c>
      <c r="AI184" s="28">
        <f>IF($B184="","",IFERROR(INDEX('Regras por canal'!$I$5:$I$9,MATCH($B184,'Regras por canal'!$A$5:$A$9,0)),""))</f>
        <v/>
      </c>
      <c r="AJ184" s="28">
        <f>IF($B184="","",IFERROR(INDEX('Regras por canal'!$J$5:$J$9,MATCH($B184,'Regras por canal'!$A$5:$A$9,0)),""))</f>
        <v/>
      </c>
      <c r="AK184" s="28">
        <f>IF($B184="","",IFERROR(INDEX('Regras por canal'!$K$5:$K$9,MATCH($B184,'Regras por canal'!$A$5:$A$9,0)),""))</f>
        <v/>
      </c>
      <c r="AL184" s="28">
        <f>IF($B184="","",IFERROR(INDEX('Regras por canal'!$L$5:$L$9,MATCH($B184,'Regras por canal'!$A$5:$A$9,0)),""))</f>
        <v/>
      </c>
      <c r="AM184" s="28">
        <f>IF($B184="","",IFERROR(INDEX('Regras por canal'!$M$5:$M$9,MATCH($B184,'Regras por canal'!$A$5:$A$9,0)),""))</f>
        <v/>
      </c>
      <c r="AN184" s="28">
        <f>IF($B184="","",IFERROR(INDEX('Regras por canal'!$N$5:$N$9,MATCH($B184,'Regras por canal'!$A$5:$A$9,0)),""))</f>
        <v/>
      </c>
      <c r="AO184" s="28">
        <f>IF($A184="","",IFERROR(INDEX('Catálogo fonte'!$Q$5:$Q$104,MATCH($A184,'Catálogo fonte'!$A$5:$A$104,0)),""))</f>
        <v/>
      </c>
      <c r="AP184" s="28">
        <f>IF($B184="","",IFERROR(INDEX('Regras por canal'!$Q$5:$Q$9,MATCH($B184,'Regras por canal'!$A$5:$A$9,0)),""))</f>
        <v/>
      </c>
    </row>
    <row r="185" ht="24" customHeight="1">
      <c r="A185" s="28">
        <f>IF(OR(INDEX('Catálogo fonte'!$A$5:$A$104,INT((ROW()-5)/5)+1)="",INDEX('Regras por canal'!$A$5:$A$9,MOD(ROW()-5,5)+1)=""),"",INDEX('Catálogo fonte'!$A$5:$A$104,INT((ROW()-5)/5)+1))</f>
        <v/>
      </c>
      <c r="B185" s="27">
        <f>IF($A185="","",INDEX('Regras por canal'!$A$5:$A$9,MOD(ROW()-5,5)+1))</f>
        <v/>
      </c>
      <c r="C185" s="21" t="n"/>
      <c r="D185" s="32" t="n"/>
      <c r="E185" s="32" t="n"/>
      <c r="F185" s="53" t="n"/>
      <c r="G185" s="27">
        <f>IF(OR($A185="",$B185=""),"",IF($D185&lt;&gt;"",$D185,IFERROR(INDEX('Catálogo fonte'!$B$5:$B$104,MATCH($A185,'Catálogo fonte'!$A$5:$A$104,0)),"")))</f>
        <v/>
      </c>
      <c r="H185" s="27">
        <f>IF(OR($A185="",$B185=""),"",IF($E185&lt;&gt;"",$E185,IFERROR(INDEX('Catálogo fonte'!$C$5:$C$104,MATCH($A185,'Catálogo fonte'!$A$5:$A$104,0)),"")))</f>
        <v/>
      </c>
      <c r="I185" s="27">
        <f>IF(OR($A185="",$B185=""),"",IFERROR(INDEX('Catálogo fonte'!$E$5:$E$104,MATCH($A185,'Catálogo fonte'!$A$5:$A$104,0)),""))</f>
        <v/>
      </c>
      <c r="J185" s="28">
        <f>IF(OR($A185="",$B185=""),"",IFERROR(INDEX('Catálogo fonte'!$D$5:$D$104,MATCH($A185,'Catálogo fonte'!$A$5:$A$104,0)),""))</f>
        <v/>
      </c>
      <c r="K185" s="54">
        <f>IF(OR($A185="",$B185=""),"",IF($F185&lt;&gt;"",$F185,IFERROR(INDEX('Catálogo fonte'!$F$5:$F$104,MATCH($A185,'Catálogo fonte'!$A$5:$A$104,0)),"")))</f>
        <v/>
      </c>
      <c r="L185" s="35">
        <f>IF(OR($A185="",$B185=""),"",IFERROR(INDEX('Catálogo fonte'!$G$5:$G$104,MATCH($A185,'Catálogo fonte'!$A$5:$A$104,0)),""))</f>
        <v/>
      </c>
      <c r="M185" s="28">
        <f>IF(OR($A185="",$B185=""),"",IFERROR(INDEX('Catálogo fonte'!$H$5:$H$104,MATCH($A185,'Catálogo fonte'!$A$5:$A$104,0)),""))</f>
        <v/>
      </c>
      <c r="N185" s="28">
        <f>IF(OR($A185="",$B185=""),"",IFERROR(INDEX('Catálogo fonte'!$I$5:$I$104,MATCH($A185,'Catálogo fonte'!$A$5:$A$104,0)),""))</f>
        <v/>
      </c>
      <c r="O185" s="55">
        <f>IF(OR($A185="",$B185=""),"",IFERROR(INDEX('Catálogo fonte'!$J$5:$J$104,MATCH($A185,'Catálogo fonte'!$A$5:$A$104,0)),""))</f>
        <v/>
      </c>
      <c r="P185" s="56">
        <f>IF(OR($A185="",$B185=""),"",IFERROR(INDEX('Catálogo fonte'!$K$5:$K$104,MATCH($A185,'Catálogo fonte'!$A$5:$A$104,0)),""))</f>
        <v/>
      </c>
      <c r="Q185" s="56">
        <f>IF(OR($A185="",$B185=""),"",IFERROR(INDEX('Catálogo fonte'!$L$5:$L$104,MATCH($A185,'Catálogo fonte'!$A$5:$A$104,0)),""))</f>
        <v/>
      </c>
      <c r="R185" s="56">
        <f>IF(OR($A185="",$B185=""),"",IFERROR(INDEX('Catálogo fonte'!$M$5:$M$104,MATCH($A185,'Catálogo fonte'!$A$5:$A$104,0)),""))</f>
        <v/>
      </c>
      <c r="S185" s="28">
        <f>IF(OR($A185="",$B185=""),"",IFERROR(INDEX('Catálogo fonte'!$N$5:$N$104,MATCH($A185,'Catálogo fonte'!$A$5:$A$104,0)),""))</f>
        <v/>
      </c>
      <c r="T185" s="28">
        <f>IF(OR($A185="",$B185=""),"",IFERROR(INDEX('Catálogo fonte'!$O$5:$O$104,MATCH($A185,'Catálogo fonte'!$A$5:$A$104,0)),""))</f>
        <v/>
      </c>
      <c r="U185" s="28">
        <f>IF(OR($A185="",$B185=""),"",IFERROR(INDEX('Catálogo fonte'!$P$5:$P$104,MATCH($A185,'Catálogo fonte'!$A$5:$A$104,0)),""))</f>
        <v/>
      </c>
      <c r="V185" s="28">
        <f>IF(OR($A185="",$B185=""),"",--($S185&lt;&gt;"")+--($T185&lt;&gt;"")+--($U185&lt;&gt;""))</f>
        <v/>
      </c>
      <c r="W185" s="27">
        <f>IF(OR($A185="",$B185="",$C185&lt;&gt;"Sim"),"",_xlfn.TEXTJOIN(" | ",TRUE,IF($AP185&lt;&gt;"Regra válida","Regra do canal inválida",""),IF(COUNTIF('Catálogo fonte'!$A$5:$A$104,$A185)&gt;1,"SKU duplicado",""),IF($AO185&lt;&gt;"Sim","Produto inativo",""),IF($AB185&lt;&gt;"Sim","Canal inativo",""),IF($G185="","Título ausente",""),IF(AND($G185&lt;&gt;"",$AL185&lt;&gt;"",LEN($G185)&gt;$AL185),"Título excede o limite",""),IF(AND($AC185="Sim",$H185=""),"Categoria ausente",""),IF(AND($AK185&gt;0,LEN($I185)&lt;$AK185),"Descrição abaixo do mínimo",""),IF(AND($AE185="Sim",$J185=""),"Marca ausente",""),IF(OR($K185="",NOT(ISNUMBER($K185)),$K185&lt;=0),"Preço inválido",""),IF(AND(ISNUMBER($K185),$AM185&lt;&gt;"",$K185&lt;$AM185),"Preço abaixo do mínimo",""),IF(AND(ISNUMBER($K185),$AN185&lt;&gt;"",$K185&gt;$AN185),"Preço acima do máximo",""),IF(AND($AD185="Sim",$L185=""),"GTIN ausente",""),IF(AND($L185&lt;&gt;"",NOT(IFERROR(AND(LEN($L185)=13,ISNUMBER(VALUE($L185))),FALSE))),"GTIN inválido",""),IF(AND($AF185="Sim",$M185=""),"Cor ausente",""),IF(AND($AG185="Sim",$N185=""),"Tamanho/modelo ausente",""),IF(AND($AH185="Sim",OR(NOT(ISNUMBER($O185)),$O185&lt;=0)),"Peso ausente ou inválido",""),IF(AND($AI185="Sim",OR(NOT(ISNUMBER($P185)),$P185&lt;=0,NOT(ISNUMBER($Q185)),$Q185&lt;=0,NOT(ISNUMBER($R185)),$R185&lt;=0)),"Dimensões ausentes ou inválidas",""),IF($V185&lt;$AJ185,"Mídias abaixo do mínimo","")))</f>
        <v/>
      </c>
      <c r="X185" s="28">
        <f>IF(OR($A185="",$B185=""),"",IF($C185&lt;&gt;"Sim","Não selecionado",IF($W185="","Pronto para publicar","Bloqueado")))</f>
        <v/>
      </c>
      <c r="Y185" s="21" t="n"/>
      <c r="Z185" s="27">
        <f>IF(OR($A185="",$B185=""),"",IF($C185&lt;&gt;"Sim","Fora do feed",IF($X185="Bloqueado","Bloqueado",IF($Y185="Publicar","Liberado para feed",IF($Y185="Manter rascunho","Mantido em rascunho","Aguardando decisão")))))</f>
        <v/>
      </c>
      <c r="AA185" s="27">
        <f>IF(OR($A185="",$B185=""),"",$A185&amp;"|"&amp;$B185)</f>
        <v/>
      </c>
      <c r="AB185" s="28">
        <f>IF($B185="","",IFERROR(INDEX('Regras por canal'!$B$5:$B$9,MATCH($B185,'Regras por canal'!$A$5:$A$9,0)),""))</f>
        <v/>
      </c>
      <c r="AC185" s="28">
        <f>IF($B185="","",IFERROR(INDEX('Regras por canal'!$C$5:$C$9,MATCH($B185,'Regras por canal'!$A$5:$A$9,0)),""))</f>
        <v/>
      </c>
      <c r="AD185" s="28">
        <f>IF($B185="","",IFERROR(INDEX('Regras por canal'!$D$5:$D$9,MATCH($B185,'Regras por canal'!$A$5:$A$9,0)),""))</f>
        <v/>
      </c>
      <c r="AE185" s="28">
        <f>IF($B185="","",IFERROR(INDEX('Regras por canal'!$E$5:$E$9,MATCH($B185,'Regras por canal'!$A$5:$A$9,0)),""))</f>
        <v/>
      </c>
      <c r="AF185" s="28">
        <f>IF($B185="","",IFERROR(INDEX('Regras por canal'!$F$5:$F$9,MATCH($B185,'Regras por canal'!$A$5:$A$9,0)),""))</f>
        <v/>
      </c>
      <c r="AG185" s="28">
        <f>IF($B185="","",IFERROR(INDEX('Regras por canal'!$G$5:$G$9,MATCH($B185,'Regras por canal'!$A$5:$A$9,0)),""))</f>
        <v/>
      </c>
      <c r="AH185" s="28">
        <f>IF($B185="","",IFERROR(INDEX('Regras por canal'!$H$5:$H$9,MATCH($B185,'Regras por canal'!$A$5:$A$9,0)),""))</f>
        <v/>
      </c>
      <c r="AI185" s="28">
        <f>IF($B185="","",IFERROR(INDEX('Regras por canal'!$I$5:$I$9,MATCH($B185,'Regras por canal'!$A$5:$A$9,0)),""))</f>
        <v/>
      </c>
      <c r="AJ185" s="28">
        <f>IF($B185="","",IFERROR(INDEX('Regras por canal'!$J$5:$J$9,MATCH($B185,'Regras por canal'!$A$5:$A$9,0)),""))</f>
        <v/>
      </c>
      <c r="AK185" s="28">
        <f>IF($B185="","",IFERROR(INDEX('Regras por canal'!$K$5:$K$9,MATCH($B185,'Regras por canal'!$A$5:$A$9,0)),""))</f>
        <v/>
      </c>
      <c r="AL185" s="28">
        <f>IF($B185="","",IFERROR(INDEX('Regras por canal'!$L$5:$L$9,MATCH($B185,'Regras por canal'!$A$5:$A$9,0)),""))</f>
        <v/>
      </c>
      <c r="AM185" s="28">
        <f>IF($B185="","",IFERROR(INDEX('Regras por canal'!$M$5:$M$9,MATCH($B185,'Regras por canal'!$A$5:$A$9,0)),""))</f>
        <v/>
      </c>
      <c r="AN185" s="28">
        <f>IF($B185="","",IFERROR(INDEX('Regras por canal'!$N$5:$N$9,MATCH($B185,'Regras por canal'!$A$5:$A$9,0)),""))</f>
        <v/>
      </c>
      <c r="AO185" s="28">
        <f>IF($A185="","",IFERROR(INDEX('Catálogo fonte'!$Q$5:$Q$104,MATCH($A185,'Catálogo fonte'!$A$5:$A$104,0)),""))</f>
        <v/>
      </c>
      <c r="AP185" s="28">
        <f>IF($B185="","",IFERROR(INDEX('Regras por canal'!$Q$5:$Q$9,MATCH($B185,'Regras por canal'!$A$5:$A$9,0)),""))</f>
        <v/>
      </c>
    </row>
    <row r="186" ht="24" customHeight="1">
      <c r="A186" s="28">
        <f>IF(OR(INDEX('Catálogo fonte'!$A$5:$A$104,INT((ROW()-5)/5)+1)="",INDEX('Regras por canal'!$A$5:$A$9,MOD(ROW()-5,5)+1)=""),"",INDEX('Catálogo fonte'!$A$5:$A$104,INT((ROW()-5)/5)+1))</f>
        <v/>
      </c>
      <c r="B186" s="27">
        <f>IF($A186="","",INDEX('Regras por canal'!$A$5:$A$9,MOD(ROW()-5,5)+1))</f>
        <v/>
      </c>
      <c r="C186" s="21" t="n"/>
      <c r="D186" s="32" t="n"/>
      <c r="E186" s="32" t="n"/>
      <c r="F186" s="53" t="n"/>
      <c r="G186" s="27">
        <f>IF(OR($A186="",$B186=""),"",IF($D186&lt;&gt;"",$D186,IFERROR(INDEX('Catálogo fonte'!$B$5:$B$104,MATCH($A186,'Catálogo fonte'!$A$5:$A$104,0)),"")))</f>
        <v/>
      </c>
      <c r="H186" s="27">
        <f>IF(OR($A186="",$B186=""),"",IF($E186&lt;&gt;"",$E186,IFERROR(INDEX('Catálogo fonte'!$C$5:$C$104,MATCH($A186,'Catálogo fonte'!$A$5:$A$104,0)),"")))</f>
        <v/>
      </c>
      <c r="I186" s="27">
        <f>IF(OR($A186="",$B186=""),"",IFERROR(INDEX('Catálogo fonte'!$E$5:$E$104,MATCH($A186,'Catálogo fonte'!$A$5:$A$104,0)),""))</f>
        <v/>
      </c>
      <c r="J186" s="28">
        <f>IF(OR($A186="",$B186=""),"",IFERROR(INDEX('Catálogo fonte'!$D$5:$D$104,MATCH($A186,'Catálogo fonte'!$A$5:$A$104,0)),""))</f>
        <v/>
      </c>
      <c r="K186" s="54">
        <f>IF(OR($A186="",$B186=""),"",IF($F186&lt;&gt;"",$F186,IFERROR(INDEX('Catálogo fonte'!$F$5:$F$104,MATCH($A186,'Catálogo fonte'!$A$5:$A$104,0)),"")))</f>
        <v/>
      </c>
      <c r="L186" s="35">
        <f>IF(OR($A186="",$B186=""),"",IFERROR(INDEX('Catálogo fonte'!$G$5:$G$104,MATCH($A186,'Catálogo fonte'!$A$5:$A$104,0)),""))</f>
        <v/>
      </c>
      <c r="M186" s="28">
        <f>IF(OR($A186="",$B186=""),"",IFERROR(INDEX('Catálogo fonte'!$H$5:$H$104,MATCH($A186,'Catálogo fonte'!$A$5:$A$104,0)),""))</f>
        <v/>
      </c>
      <c r="N186" s="28">
        <f>IF(OR($A186="",$B186=""),"",IFERROR(INDEX('Catálogo fonte'!$I$5:$I$104,MATCH($A186,'Catálogo fonte'!$A$5:$A$104,0)),""))</f>
        <v/>
      </c>
      <c r="O186" s="55">
        <f>IF(OR($A186="",$B186=""),"",IFERROR(INDEX('Catálogo fonte'!$J$5:$J$104,MATCH($A186,'Catálogo fonte'!$A$5:$A$104,0)),""))</f>
        <v/>
      </c>
      <c r="P186" s="56">
        <f>IF(OR($A186="",$B186=""),"",IFERROR(INDEX('Catálogo fonte'!$K$5:$K$104,MATCH($A186,'Catálogo fonte'!$A$5:$A$104,0)),""))</f>
        <v/>
      </c>
      <c r="Q186" s="56">
        <f>IF(OR($A186="",$B186=""),"",IFERROR(INDEX('Catálogo fonte'!$L$5:$L$104,MATCH($A186,'Catálogo fonte'!$A$5:$A$104,0)),""))</f>
        <v/>
      </c>
      <c r="R186" s="56">
        <f>IF(OR($A186="",$B186=""),"",IFERROR(INDEX('Catálogo fonte'!$M$5:$M$104,MATCH($A186,'Catálogo fonte'!$A$5:$A$104,0)),""))</f>
        <v/>
      </c>
      <c r="S186" s="28">
        <f>IF(OR($A186="",$B186=""),"",IFERROR(INDEX('Catálogo fonte'!$N$5:$N$104,MATCH($A186,'Catálogo fonte'!$A$5:$A$104,0)),""))</f>
        <v/>
      </c>
      <c r="T186" s="28">
        <f>IF(OR($A186="",$B186=""),"",IFERROR(INDEX('Catálogo fonte'!$O$5:$O$104,MATCH($A186,'Catálogo fonte'!$A$5:$A$104,0)),""))</f>
        <v/>
      </c>
      <c r="U186" s="28">
        <f>IF(OR($A186="",$B186=""),"",IFERROR(INDEX('Catálogo fonte'!$P$5:$P$104,MATCH($A186,'Catálogo fonte'!$A$5:$A$104,0)),""))</f>
        <v/>
      </c>
      <c r="V186" s="28">
        <f>IF(OR($A186="",$B186=""),"",--($S186&lt;&gt;"")+--($T186&lt;&gt;"")+--($U186&lt;&gt;""))</f>
        <v/>
      </c>
      <c r="W186" s="27">
        <f>IF(OR($A186="",$B186="",$C186&lt;&gt;"Sim"),"",_xlfn.TEXTJOIN(" | ",TRUE,IF($AP186&lt;&gt;"Regra válida","Regra do canal inválida",""),IF(COUNTIF('Catálogo fonte'!$A$5:$A$104,$A186)&gt;1,"SKU duplicado",""),IF($AO186&lt;&gt;"Sim","Produto inativo",""),IF($AB186&lt;&gt;"Sim","Canal inativo",""),IF($G186="","Título ausente",""),IF(AND($G186&lt;&gt;"",$AL186&lt;&gt;"",LEN($G186)&gt;$AL186),"Título excede o limite",""),IF(AND($AC186="Sim",$H186=""),"Categoria ausente",""),IF(AND($AK186&gt;0,LEN($I186)&lt;$AK186),"Descrição abaixo do mínimo",""),IF(AND($AE186="Sim",$J186=""),"Marca ausente",""),IF(OR($K186="",NOT(ISNUMBER($K186)),$K186&lt;=0),"Preço inválido",""),IF(AND(ISNUMBER($K186),$AM186&lt;&gt;"",$K186&lt;$AM186),"Preço abaixo do mínimo",""),IF(AND(ISNUMBER($K186),$AN186&lt;&gt;"",$K186&gt;$AN186),"Preço acima do máximo",""),IF(AND($AD186="Sim",$L186=""),"GTIN ausente",""),IF(AND($L186&lt;&gt;"",NOT(IFERROR(AND(LEN($L186)=13,ISNUMBER(VALUE($L186))),FALSE))),"GTIN inválido",""),IF(AND($AF186="Sim",$M186=""),"Cor ausente",""),IF(AND($AG186="Sim",$N186=""),"Tamanho/modelo ausente",""),IF(AND($AH186="Sim",OR(NOT(ISNUMBER($O186)),$O186&lt;=0)),"Peso ausente ou inválido",""),IF(AND($AI186="Sim",OR(NOT(ISNUMBER($P186)),$P186&lt;=0,NOT(ISNUMBER($Q186)),$Q186&lt;=0,NOT(ISNUMBER($R186)),$R186&lt;=0)),"Dimensões ausentes ou inválidas",""),IF($V186&lt;$AJ186,"Mídias abaixo do mínimo","")))</f>
        <v/>
      </c>
      <c r="X186" s="28">
        <f>IF(OR($A186="",$B186=""),"",IF($C186&lt;&gt;"Sim","Não selecionado",IF($W186="","Pronto para publicar","Bloqueado")))</f>
        <v/>
      </c>
      <c r="Y186" s="21" t="n"/>
      <c r="Z186" s="27">
        <f>IF(OR($A186="",$B186=""),"",IF($C186&lt;&gt;"Sim","Fora do feed",IF($X186="Bloqueado","Bloqueado",IF($Y186="Publicar","Liberado para feed",IF($Y186="Manter rascunho","Mantido em rascunho","Aguardando decisão")))))</f>
        <v/>
      </c>
      <c r="AA186" s="27">
        <f>IF(OR($A186="",$B186=""),"",$A186&amp;"|"&amp;$B186)</f>
        <v/>
      </c>
      <c r="AB186" s="28">
        <f>IF($B186="","",IFERROR(INDEX('Regras por canal'!$B$5:$B$9,MATCH($B186,'Regras por canal'!$A$5:$A$9,0)),""))</f>
        <v/>
      </c>
      <c r="AC186" s="28">
        <f>IF($B186="","",IFERROR(INDEX('Regras por canal'!$C$5:$C$9,MATCH($B186,'Regras por canal'!$A$5:$A$9,0)),""))</f>
        <v/>
      </c>
      <c r="AD186" s="28">
        <f>IF($B186="","",IFERROR(INDEX('Regras por canal'!$D$5:$D$9,MATCH($B186,'Regras por canal'!$A$5:$A$9,0)),""))</f>
        <v/>
      </c>
      <c r="AE186" s="28">
        <f>IF($B186="","",IFERROR(INDEX('Regras por canal'!$E$5:$E$9,MATCH($B186,'Regras por canal'!$A$5:$A$9,0)),""))</f>
        <v/>
      </c>
      <c r="AF186" s="28">
        <f>IF($B186="","",IFERROR(INDEX('Regras por canal'!$F$5:$F$9,MATCH($B186,'Regras por canal'!$A$5:$A$9,0)),""))</f>
        <v/>
      </c>
      <c r="AG186" s="28">
        <f>IF($B186="","",IFERROR(INDEX('Regras por canal'!$G$5:$G$9,MATCH($B186,'Regras por canal'!$A$5:$A$9,0)),""))</f>
        <v/>
      </c>
      <c r="AH186" s="28">
        <f>IF($B186="","",IFERROR(INDEX('Regras por canal'!$H$5:$H$9,MATCH($B186,'Regras por canal'!$A$5:$A$9,0)),""))</f>
        <v/>
      </c>
      <c r="AI186" s="28">
        <f>IF($B186="","",IFERROR(INDEX('Regras por canal'!$I$5:$I$9,MATCH($B186,'Regras por canal'!$A$5:$A$9,0)),""))</f>
        <v/>
      </c>
      <c r="AJ186" s="28">
        <f>IF($B186="","",IFERROR(INDEX('Regras por canal'!$J$5:$J$9,MATCH($B186,'Regras por canal'!$A$5:$A$9,0)),""))</f>
        <v/>
      </c>
      <c r="AK186" s="28">
        <f>IF($B186="","",IFERROR(INDEX('Regras por canal'!$K$5:$K$9,MATCH($B186,'Regras por canal'!$A$5:$A$9,0)),""))</f>
        <v/>
      </c>
      <c r="AL186" s="28">
        <f>IF($B186="","",IFERROR(INDEX('Regras por canal'!$L$5:$L$9,MATCH($B186,'Regras por canal'!$A$5:$A$9,0)),""))</f>
        <v/>
      </c>
      <c r="AM186" s="28">
        <f>IF($B186="","",IFERROR(INDEX('Regras por canal'!$M$5:$M$9,MATCH($B186,'Regras por canal'!$A$5:$A$9,0)),""))</f>
        <v/>
      </c>
      <c r="AN186" s="28">
        <f>IF($B186="","",IFERROR(INDEX('Regras por canal'!$N$5:$N$9,MATCH($B186,'Regras por canal'!$A$5:$A$9,0)),""))</f>
        <v/>
      </c>
      <c r="AO186" s="28">
        <f>IF($A186="","",IFERROR(INDEX('Catálogo fonte'!$Q$5:$Q$104,MATCH($A186,'Catálogo fonte'!$A$5:$A$104,0)),""))</f>
        <v/>
      </c>
      <c r="AP186" s="28">
        <f>IF($B186="","",IFERROR(INDEX('Regras por canal'!$Q$5:$Q$9,MATCH($B186,'Regras por canal'!$A$5:$A$9,0)),""))</f>
        <v/>
      </c>
    </row>
    <row r="187" ht="24" customHeight="1">
      <c r="A187" s="28">
        <f>IF(OR(INDEX('Catálogo fonte'!$A$5:$A$104,INT((ROW()-5)/5)+1)="",INDEX('Regras por canal'!$A$5:$A$9,MOD(ROW()-5,5)+1)=""),"",INDEX('Catálogo fonte'!$A$5:$A$104,INT((ROW()-5)/5)+1))</f>
        <v/>
      </c>
      <c r="B187" s="27">
        <f>IF($A187="","",INDEX('Regras por canal'!$A$5:$A$9,MOD(ROW()-5,5)+1))</f>
        <v/>
      </c>
      <c r="C187" s="21" t="n"/>
      <c r="D187" s="32" t="n"/>
      <c r="E187" s="32" t="n"/>
      <c r="F187" s="53" t="n"/>
      <c r="G187" s="27">
        <f>IF(OR($A187="",$B187=""),"",IF($D187&lt;&gt;"",$D187,IFERROR(INDEX('Catálogo fonte'!$B$5:$B$104,MATCH($A187,'Catálogo fonte'!$A$5:$A$104,0)),"")))</f>
        <v/>
      </c>
      <c r="H187" s="27">
        <f>IF(OR($A187="",$B187=""),"",IF($E187&lt;&gt;"",$E187,IFERROR(INDEX('Catálogo fonte'!$C$5:$C$104,MATCH($A187,'Catálogo fonte'!$A$5:$A$104,0)),"")))</f>
        <v/>
      </c>
      <c r="I187" s="27">
        <f>IF(OR($A187="",$B187=""),"",IFERROR(INDEX('Catálogo fonte'!$E$5:$E$104,MATCH($A187,'Catálogo fonte'!$A$5:$A$104,0)),""))</f>
        <v/>
      </c>
      <c r="J187" s="28">
        <f>IF(OR($A187="",$B187=""),"",IFERROR(INDEX('Catálogo fonte'!$D$5:$D$104,MATCH($A187,'Catálogo fonte'!$A$5:$A$104,0)),""))</f>
        <v/>
      </c>
      <c r="K187" s="54">
        <f>IF(OR($A187="",$B187=""),"",IF($F187&lt;&gt;"",$F187,IFERROR(INDEX('Catálogo fonte'!$F$5:$F$104,MATCH($A187,'Catálogo fonte'!$A$5:$A$104,0)),"")))</f>
        <v/>
      </c>
      <c r="L187" s="35">
        <f>IF(OR($A187="",$B187=""),"",IFERROR(INDEX('Catálogo fonte'!$G$5:$G$104,MATCH($A187,'Catálogo fonte'!$A$5:$A$104,0)),""))</f>
        <v/>
      </c>
      <c r="M187" s="28">
        <f>IF(OR($A187="",$B187=""),"",IFERROR(INDEX('Catálogo fonte'!$H$5:$H$104,MATCH($A187,'Catálogo fonte'!$A$5:$A$104,0)),""))</f>
        <v/>
      </c>
      <c r="N187" s="28">
        <f>IF(OR($A187="",$B187=""),"",IFERROR(INDEX('Catálogo fonte'!$I$5:$I$104,MATCH($A187,'Catálogo fonte'!$A$5:$A$104,0)),""))</f>
        <v/>
      </c>
      <c r="O187" s="55">
        <f>IF(OR($A187="",$B187=""),"",IFERROR(INDEX('Catálogo fonte'!$J$5:$J$104,MATCH($A187,'Catálogo fonte'!$A$5:$A$104,0)),""))</f>
        <v/>
      </c>
      <c r="P187" s="56">
        <f>IF(OR($A187="",$B187=""),"",IFERROR(INDEX('Catálogo fonte'!$K$5:$K$104,MATCH($A187,'Catálogo fonte'!$A$5:$A$104,0)),""))</f>
        <v/>
      </c>
      <c r="Q187" s="56">
        <f>IF(OR($A187="",$B187=""),"",IFERROR(INDEX('Catálogo fonte'!$L$5:$L$104,MATCH($A187,'Catálogo fonte'!$A$5:$A$104,0)),""))</f>
        <v/>
      </c>
      <c r="R187" s="56">
        <f>IF(OR($A187="",$B187=""),"",IFERROR(INDEX('Catálogo fonte'!$M$5:$M$104,MATCH($A187,'Catálogo fonte'!$A$5:$A$104,0)),""))</f>
        <v/>
      </c>
      <c r="S187" s="28">
        <f>IF(OR($A187="",$B187=""),"",IFERROR(INDEX('Catálogo fonte'!$N$5:$N$104,MATCH($A187,'Catálogo fonte'!$A$5:$A$104,0)),""))</f>
        <v/>
      </c>
      <c r="T187" s="28">
        <f>IF(OR($A187="",$B187=""),"",IFERROR(INDEX('Catálogo fonte'!$O$5:$O$104,MATCH($A187,'Catálogo fonte'!$A$5:$A$104,0)),""))</f>
        <v/>
      </c>
      <c r="U187" s="28">
        <f>IF(OR($A187="",$B187=""),"",IFERROR(INDEX('Catálogo fonte'!$P$5:$P$104,MATCH($A187,'Catálogo fonte'!$A$5:$A$104,0)),""))</f>
        <v/>
      </c>
      <c r="V187" s="28">
        <f>IF(OR($A187="",$B187=""),"",--($S187&lt;&gt;"")+--($T187&lt;&gt;"")+--($U187&lt;&gt;""))</f>
        <v/>
      </c>
      <c r="W187" s="27">
        <f>IF(OR($A187="",$B187="",$C187&lt;&gt;"Sim"),"",_xlfn.TEXTJOIN(" | ",TRUE,IF($AP187&lt;&gt;"Regra válida","Regra do canal inválida",""),IF(COUNTIF('Catálogo fonte'!$A$5:$A$104,$A187)&gt;1,"SKU duplicado",""),IF($AO187&lt;&gt;"Sim","Produto inativo",""),IF($AB187&lt;&gt;"Sim","Canal inativo",""),IF($G187="","Título ausente",""),IF(AND($G187&lt;&gt;"",$AL187&lt;&gt;"",LEN($G187)&gt;$AL187),"Título excede o limite",""),IF(AND($AC187="Sim",$H187=""),"Categoria ausente",""),IF(AND($AK187&gt;0,LEN($I187)&lt;$AK187),"Descrição abaixo do mínimo",""),IF(AND($AE187="Sim",$J187=""),"Marca ausente",""),IF(OR($K187="",NOT(ISNUMBER($K187)),$K187&lt;=0),"Preço inválido",""),IF(AND(ISNUMBER($K187),$AM187&lt;&gt;"",$K187&lt;$AM187),"Preço abaixo do mínimo",""),IF(AND(ISNUMBER($K187),$AN187&lt;&gt;"",$K187&gt;$AN187),"Preço acima do máximo",""),IF(AND($AD187="Sim",$L187=""),"GTIN ausente",""),IF(AND($L187&lt;&gt;"",NOT(IFERROR(AND(LEN($L187)=13,ISNUMBER(VALUE($L187))),FALSE))),"GTIN inválido",""),IF(AND($AF187="Sim",$M187=""),"Cor ausente",""),IF(AND($AG187="Sim",$N187=""),"Tamanho/modelo ausente",""),IF(AND($AH187="Sim",OR(NOT(ISNUMBER($O187)),$O187&lt;=0)),"Peso ausente ou inválido",""),IF(AND($AI187="Sim",OR(NOT(ISNUMBER($P187)),$P187&lt;=0,NOT(ISNUMBER($Q187)),$Q187&lt;=0,NOT(ISNUMBER($R187)),$R187&lt;=0)),"Dimensões ausentes ou inválidas",""),IF($V187&lt;$AJ187,"Mídias abaixo do mínimo","")))</f>
        <v/>
      </c>
      <c r="X187" s="28">
        <f>IF(OR($A187="",$B187=""),"",IF($C187&lt;&gt;"Sim","Não selecionado",IF($W187="","Pronto para publicar","Bloqueado")))</f>
        <v/>
      </c>
      <c r="Y187" s="21" t="n"/>
      <c r="Z187" s="27">
        <f>IF(OR($A187="",$B187=""),"",IF($C187&lt;&gt;"Sim","Fora do feed",IF($X187="Bloqueado","Bloqueado",IF($Y187="Publicar","Liberado para feed",IF($Y187="Manter rascunho","Mantido em rascunho","Aguardando decisão")))))</f>
        <v/>
      </c>
      <c r="AA187" s="27">
        <f>IF(OR($A187="",$B187=""),"",$A187&amp;"|"&amp;$B187)</f>
        <v/>
      </c>
      <c r="AB187" s="28">
        <f>IF($B187="","",IFERROR(INDEX('Regras por canal'!$B$5:$B$9,MATCH($B187,'Regras por canal'!$A$5:$A$9,0)),""))</f>
        <v/>
      </c>
      <c r="AC187" s="28">
        <f>IF($B187="","",IFERROR(INDEX('Regras por canal'!$C$5:$C$9,MATCH($B187,'Regras por canal'!$A$5:$A$9,0)),""))</f>
        <v/>
      </c>
      <c r="AD187" s="28">
        <f>IF($B187="","",IFERROR(INDEX('Regras por canal'!$D$5:$D$9,MATCH($B187,'Regras por canal'!$A$5:$A$9,0)),""))</f>
        <v/>
      </c>
      <c r="AE187" s="28">
        <f>IF($B187="","",IFERROR(INDEX('Regras por canal'!$E$5:$E$9,MATCH($B187,'Regras por canal'!$A$5:$A$9,0)),""))</f>
        <v/>
      </c>
      <c r="AF187" s="28">
        <f>IF($B187="","",IFERROR(INDEX('Regras por canal'!$F$5:$F$9,MATCH($B187,'Regras por canal'!$A$5:$A$9,0)),""))</f>
        <v/>
      </c>
      <c r="AG187" s="28">
        <f>IF($B187="","",IFERROR(INDEX('Regras por canal'!$G$5:$G$9,MATCH($B187,'Regras por canal'!$A$5:$A$9,0)),""))</f>
        <v/>
      </c>
      <c r="AH187" s="28">
        <f>IF($B187="","",IFERROR(INDEX('Regras por canal'!$H$5:$H$9,MATCH($B187,'Regras por canal'!$A$5:$A$9,0)),""))</f>
        <v/>
      </c>
      <c r="AI187" s="28">
        <f>IF($B187="","",IFERROR(INDEX('Regras por canal'!$I$5:$I$9,MATCH($B187,'Regras por canal'!$A$5:$A$9,0)),""))</f>
        <v/>
      </c>
      <c r="AJ187" s="28">
        <f>IF($B187="","",IFERROR(INDEX('Regras por canal'!$J$5:$J$9,MATCH($B187,'Regras por canal'!$A$5:$A$9,0)),""))</f>
        <v/>
      </c>
      <c r="AK187" s="28">
        <f>IF($B187="","",IFERROR(INDEX('Regras por canal'!$K$5:$K$9,MATCH($B187,'Regras por canal'!$A$5:$A$9,0)),""))</f>
        <v/>
      </c>
      <c r="AL187" s="28">
        <f>IF($B187="","",IFERROR(INDEX('Regras por canal'!$L$5:$L$9,MATCH($B187,'Regras por canal'!$A$5:$A$9,0)),""))</f>
        <v/>
      </c>
      <c r="AM187" s="28">
        <f>IF($B187="","",IFERROR(INDEX('Regras por canal'!$M$5:$M$9,MATCH($B187,'Regras por canal'!$A$5:$A$9,0)),""))</f>
        <v/>
      </c>
      <c r="AN187" s="28">
        <f>IF($B187="","",IFERROR(INDEX('Regras por canal'!$N$5:$N$9,MATCH($B187,'Regras por canal'!$A$5:$A$9,0)),""))</f>
        <v/>
      </c>
      <c r="AO187" s="28">
        <f>IF($A187="","",IFERROR(INDEX('Catálogo fonte'!$Q$5:$Q$104,MATCH($A187,'Catálogo fonte'!$A$5:$A$104,0)),""))</f>
        <v/>
      </c>
      <c r="AP187" s="28">
        <f>IF($B187="","",IFERROR(INDEX('Regras por canal'!$Q$5:$Q$9,MATCH($B187,'Regras por canal'!$A$5:$A$9,0)),""))</f>
        <v/>
      </c>
    </row>
    <row r="188" ht="24" customHeight="1">
      <c r="A188" s="28">
        <f>IF(OR(INDEX('Catálogo fonte'!$A$5:$A$104,INT((ROW()-5)/5)+1)="",INDEX('Regras por canal'!$A$5:$A$9,MOD(ROW()-5,5)+1)=""),"",INDEX('Catálogo fonte'!$A$5:$A$104,INT((ROW()-5)/5)+1))</f>
        <v/>
      </c>
      <c r="B188" s="27">
        <f>IF($A188="","",INDEX('Regras por canal'!$A$5:$A$9,MOD(ROW()-5,5)+1))</f>
        <v/>
      </c>
      <c r="C188" s="21" t="n"/>
      <c r="D188" s="32" t="n"/>
      <c r="E188" s="32" t="n"/>
      <c r="F188" s="53" t="n"/>
      <c r="G188" s="27">
        <f>IF(OR($A188="",$B188=""),"",IF($D188&lt;&gt;"",$D188,IFERROR(INDEX('Catálogo fonte'!$B$5:$B$104,MATCH($A188,'Catálogo fonte'!$A$5:$A$104,0)),"")))</f>
        <v/>
      </c>
      <c r="H188" s="27">
        <f>IF(OR($A188="",$B188=""),"",IF($E188&lt;&gt;"",$E188,IFERROR(INDEX('Catálogo fonte'!$C$5:$C$104,MATCH($A188,'Catálogo fonte'!$A$5:$A$104,0)),"")))</f>
        <v/>
      </c>
      <c r="I188" s="27">
        <f>IF(OR($A188="",$B188=""),"",IFERROR(INDEX('Catálogo fonte'!$E$5:$E$104,MATCH($A188,'Catálogo fonte'!$A$5:$A$104,0)),""))</f>
        <v/>
      </c>
      <c r="J188" s="28">
        <f>IF(OR($A188="",$B188=""),"",IFERROR(INDEX('Catálogo fonte'!$D$5:$D$104,MATCH($A188,'Catálogo fonte'!$A$5:$A$104,0)),""))</f>
        <v/>
      </c>
      <c r="K188" s="54">
        <f>IF(OR($A188="",$B188=""),"",IF($F188&lt;&gt;"",$F188,IFERROR(INDEX('Catálogo fonte'!$F$5:$F$104,MATCH($A188,'Catálogo fonte'!$A$5:$A$104,0)),"")))</f>
        <v/>
      </c>
      <c r="L188" s="35">
        <f>IF(OR($A188="",$B188=""),"",IFERROR(INDEX('Catálogo fonte'!$G$5:$G$104,MATCH($A188,'Catálogo fonte'!$A$5:$A$104,0)),""))</f>
        <v/>
      </c>
      <c r="M188" s="28">
        <f>IF(OR($A188="",$B188=""),"",IFERROR(INDEX('Catálogo fonte'!$H$5:$H$104,MATCH($A188,'Catálogo fonte'!$A$5:$A$104,0)),""))</f>
        <v/>
      </c>
      <c r="N188" s="28">
        <f>IF(OR($A188="",$B188=""),"",IFERROR(INDEX('Catálogo fonte'!$I$5:$I$104,MATCH($A188,'Catálogo fonte'!$A$5:$A$104,0)),""))</f>
        <v/>
      </c>
      <c r="O188" s="55">
        <f>IF(OR($A188="",$B188=""),"",IFERROR(INDEX('Catálogo fonte'!$J$5:$J$104,MATCH($A188,'Catálogo fonte'!$A$5:$A$104,0)),""))</f>
        <v/>
      </c>
      <c r="P188" s="56">
        <f>IF(OR($A188="",$B188=""),"",IFERROR(INDEX('Catálogo fonte'!$K$5:$K$104,MATCH($A188,'Catálogo fonte'!$A$5:$A$104,0)),""))</f>
        <v/>
      </c>
      <c r="Q188" s="56">
        <f>IF(OR($A188="",$B188=""),"",IFERROR(INDEX('Catálogo fonte'!$L$5:$L$104,MATCH($A188,'Catálogo fonte'!$A$5:$A$104,0)),""))</f>
        <v/>
      </c>
      <c r="R188" s="56">
        <f>IF(OR($A188="",$B188=""),"",IFERROR(INDEX('Catálogo fonte'!$M$5:$M$104,MATCH($A188,'Catálogo fonte'!$A$5:$A$104,0)),""))</f>
        <v/>
      </c>
      <c r="S188" s="28">
        <f>IF(OR($A188="",$B188=""),"",IFERROR(INDEX('Catálogo fonte'!$N$5:$N$104,MATCH($A188,'Catálogo fonte'!$A$5:$A$104,0)),""))</f>
        <v/>
      </c>
      <c r="T188" s="28">
        <f>IF(OR($A188="",$B188=""),"",IFERROR(INDEX('Catálogo fonte'!$O$5:$O$104,MATCH($A188,'Catálogo fonte'!$A$5:$A$104,0)),""))</f>
        <v/>
      </c>
      <c r="U188" s="28">
        <f>IF(OR($A188="",$B188=""),"",IFERROR(INDEX('Catálogo fonte'!$P$5:$P$104,MATCH($A188,'Catálogo fonte'!$A$5:$A$104,0)),""))</f>
        <v/>
      </c>
      <c r="V188" s="28">
        <f>IF(OR($A188="",$B188=""),"",--($S188&lt;&gt;"")+--($T188&lt;&gt;"")+--($U188&lt;&gt;""))</f>
        <v/>
      </c>
      <c r="W188" s="27">
        <f>IF(OR($A188="",$B188="",$C188&lt;&gt;"Sim"),"",_xlfn.TEXTJOIN(" | ",TRUE,IF($AP188&lt;&gt;"Regra válida","Regra do canal inválida",""),IF(COUNTIF('Catálogo fonte'!$A$5:$A$104,$A188)&gt;1,"SKU duplicado",""),IF($AO188&lt;&gt;"Sim","Produto inativo",""),IF($AB188&lt;&gt;"Sim","Canal inativo",""),IF($G188="","Título ausente",""),IF(AND($G188&lt;&gt;"",$AL188&lt;&gt;"",LEN($G188)&gt;$AL188),"Título excede o limite",""),IF(AND($AC188="Sim",$H188=""),"Categoria ausente",""),IF(AND($AK188&gt;0,LEN($I188)&lt;$AK188),"Descrição abaixo do mínimo",""),IF(AND($AE188="Sim",$J188=""),"Marca ausente",""),IF(OR($K188="",NOT(ISNUMBER($K188)),$K188&lt;=0),"Preço inválido",""),IF(AND(ISNUMBER($K188),$AM188&lt;&gt;"",$K188&lt;$AM188),"Preço abaixo do mínimo",""),IF(AND(ISNUMBER($K188),$AN188&lt;&gt;"",$K188&gt;$AN188),"Preço acima do máximo",""),IF(AND($AD188="Sim",$L188=""),"GTIN ausente",""),IF(AND($L188&lt;&gt;"",NOT(IFERROR(AND(LEN($L188)=13,ISNUMBER(VALUE($L188))),FALSE))),"GTIN inválido",""),IF(AND($AF188="Sim",$M188=""),"Cor ausente",""),IF(AND($AG188="Sim",$N188=""),"Tamanho/modelo ausente",""),IF(AND($AH188="Sim",OR(NOT(ISNUMBER($O188)),$O188&lt;=0)),"Peso ausente ou inválido",""),IF(AND($AI188="Sim",OR(NOT(ISNUMBER($P188)),$P188&lt;=0,NOT(ISNUMBER($Q188)),$Q188&lt;=0,NOT(ISNUMBER($R188)),$R188&lt;=0)),"Dimensões ausentes ou inválidas",""),IF($V188&lt;$AJ188,"Mídias abaixo do mínimo","")))</f>
        <v/>
      </c>
      <c r="X188" s="28">
        <f>IF(OR($A188="",$B188=""),"",IF($C188&lt;&gt;"Sim","Não selecionado",IF($W188="","Pronto para publicar","Bloqueado")))</f>
        <v/>
      </c>
      <c r="Y188" s="21" t="n"/>
      <c r="Z188" s="27">
        <f>IF(OR($A188="",$B188=""),"",IF($C188&lt;&gt;"Sim","Fora do feed",IF($X188="Bloqueado","Bloqueado",IF($Y188="Publicar","Liberado para feed",IF($Y188="Manter rascunho","Mantido em rascunho","Aguardando decisão")))))</f>
        <v/>
      </c>
      <c r="AA188" s="27">
        <f>IF(OR($A188="",$B188=""),"",$A188&amp;"|"&amp;$B188)</f>
        <v/>
      </c>
      <c r="AB188" s="28">
        <f>IF($B188="","",IFERROR(INDEX('Regras por canal'!$B$5:$B$9,MATCH($B188,'Regras por canal'!$A$5:$A$9,0)),""))</f>
        <v/>
      </c>
      <c r="AC188" s="28">
        <f>IF($B188="","",IFERROR(INDEX('Regras por canal'!$C$5:$C$9,MATCH($B188,'Regras por canal'!$A$5:$A$9,0)),""))</f>
        <v/>
      </c>
      <c r="AD188" s="28">
        <f>IF($B188="","",IFERROR(INDEX('Regras por canal'!$D$5:$D$9,MATCH($B188,'Regras por canal'!$A$5:$A$9,0)),""))</f>
        <v/>
      </c>
      <c r="AE188" s="28">
        <f>IF($B188="","",IFERROR(INDEX('Regras por canal'!$E$5:$E$9,MATCH($B188,'Regras por canal'!$A$5:$A$9,0)),""))</f>
        <v/>
      </c>
      <c r="AF188" s="28">
        <f>IF($B188="","",IFERROR(INDEX('Regras por canal'!$F$5:$F$9,MATCH($B188,'Regras por canal'!$A$5:$A$9,0)),""))</f>
        <v/>
      </c>
      <c r="AG188" s="28">
        <f>IF($B188="","",IFERROR(INDEX('Regras por canal'!$G$5:$G$9,MATCH($B188,'Regras por canal'!$A$5:$A$9,0)),""))</f>
        <v/>
      </c>
      <c r="AH188" s="28">
        <f>IF($B188="","",IFERROR(INDEX('Regras por canal'!$H$5:$H$9,MATCH($B188,'Regras por canal'!$A$5:$A$9,0)),""))</f>
        <v/>
      </c>
      <c r="AI188" s="28">
        <f>IF($B188="","",IFERROR(INDEX('Regras por canal'!$I$5:$I$9,MATCH($B188,'Regras por canal'!$A$5:$A$9,0)),""))</f>
        <v/>
      </c>
      <c r="AJ188" s="28">
        <f>IF($B188="","",IFERROR(INDEX('Regras por canal'!$J$5:$J$9,MATCH($B188,'Regras por canal'!$A$5:$A$9,0)),""))</f>
        <v/>
      </c>
      <c r="AK188" s="28">
        <f>IF($B188="","",IFERROR(INDEX('Regras por canal'!$K$5:$K$9,MATCH($B188,'Regras por canal'!$A$5:$A$9,0)),""))</f>
        <v/>
      </c>
      <c r="AL188" s="28">
        <f>IF($B188="","",IFERROR(INDEX('Regras por canal'!$L$5:$L$9,MATCH($B188,'Regras por canal'!$A$5:$A$9,0)),""))</f>
        <v/>
      </c>
      <c r="AM188" s="28">
        <f>IF($B188="","",IFERROR(INDEX('Regras por canal'!$M$5:$M$9,MATCH($B188,'Regras por canal'!$A$5:$A$9,0)),""))</f>
        <v/>
      </c>
      <c r="AN188" s="28">
        <f>IF($B188="","",IFERROR(INDEX('Regras por canal'!$N$5:$N$9,MATCH($B188,'Regras por canal'!$A$5:$A$9,0)),""))</f>
        <v/>
      </c>
      <c r="AO188" s="28">
        <f>IF($A188="","",IFERROR(INDEX('Catálogo fonte'!$Q$5:$Q$104,MATCH($A188,'Catálogo fonte'!$A$5:$A$104,0)),""))</f>
        <v/>
      </c>
      <c r="AP188" s="28">
        <f>IF($B188="","",IFERROR(INDEX('Regras por canal'!$Q$5:$Q$9,MATCH($B188,'Regras por canal'!$A$5:$A$9,0)),""))</f>
        <v/>
      </c>
    </row>
    <row r="189" ht="24" customHeight="1">
      <c r="A189" s="28">
        <f>IF(OR(INDEX('Catálogo fonte'!$A$5:$A$104,INT((ROW()-5)/5)+1)="",INDEX('Regras por canal'!$A$5:$A$9,MOD(ROW()-5,5)+1)=""),"",INDEX('Catálogo fonte'!$A$5:$A$104,INT((ROW()-5)/5)+1))</f>
        <v/>
      </c>
      <c r="B189" s="27">
        <f>IF($A189="","",INDEX('Regras por canal'!$A$5:$A$9,MOD(ROW()-5,5)+1))</f>
        <v/>
      </c>
      <c r="C189" s="21" t="n"/>
      <c r="D189" s="32" t="n"/>
      <c r="E189" s="32" t="n"/>
      <c r="F189" s="53" t="n"/>
      <c r="G189" s="27">
        <f>IF(OR($A189="",$B189=""),"",IF($D189&lt;&gt;"",$D189,IFERROR(INDEX('Catálogo fonte'!$B$5:$B$104,MATCH($A189,'Catálogo fonte'!$A$5:$A$104,0)),"")))</f>
        <v/>
      </c>
      <c r="H189" s="27">
        <f>IF(OR($A189="",$B189=""),"",IF($E189&lt;&gt;"",$E189,IFERROR(INDEX('Catálogo fonte'!$C$5:$C$104,MATCH($A189,'Catálogo fonte'!$A$5:$A$104,0)),"")))</f>
        <v/>
      </c>
      <c r="I189" s="27">
        <f>IF(OR($A189="",$B189=""),"",IFERROR(INDEX('Catálogo fonte'!$E$5:$E$104,MATCH($A189,'Catálogo fonte'!$A$5:$A$104,0)),""))</f>
        <v/>
      </c>
      <c r="J189" s="28">
        <f>IF(OR($A189="",$B189=""),"",IFERROR(INDEX('Catálogo fonte'!$D$5:$D$104,MATCH($A189,'Catálogo fonte'!$A$5:$A$104,0)),""))</f>
        <v/>
      </c>
      <c r="K189" s="54">
        <f>IF(OR($A189="",$B189=""),"",IF($F189&lt;&gt;"",$F189,IFERROR(INDEX('Catálogo fonte'!$F$5:$F$104,MATCH($A189,'Catálogo fonte'!$A$5:$A$104,0)),"")))</f>
        <v/>
      </c>
      <c r="L189" s="35">
        <f>IF(OR($A189="",$B189=""),"",IFERROR(INDEX('Catálogo fonte'!$G$5:$G$104,MATCH($A189,'Catálogo fonte'!$A$5:$A$104,0)),""))</f>
        <v/>
      </c>
      <c r="M189" s="28">
        <f>IF(OR($A189="",$B189=""),"",IFERROR(INDEX('Catálogo fonte'!$H$5:$H$104,MATCH($A189,'Catálogo fonte'!$A$5:$A$104,0)),""))</f>
        <v/>
      </c>
      <c r="N189" s="28">
        <f>IF(OR($A189="",$B189=""),"",IFERROR(INDEX('Catálogo fonte'!$I$5:$I$104,MATCH($A189,'Catálogo fonte'!$A$5:$A$104,0)),""))</f>
        <v/>
      </c>
      <c r="O189" s="55">
        <f>IF(OR($A189="",$B189=""),"",IFERROR(INDEX('Catálogo fonte'!$J$5:$J$104,MATCH($A189,'Catálogo fonte'!$A$5:$A$104,0)),""))</f>
        <v/>
      </c>
      <c r="P189" s="56">
        <f>IF(OR($A189="",$B189=""),"",IFERROR(INDEX('Catálogo fonte'!$K$5:$K$104,MATCH($A189,'Catálogo fonte'!$A$5:$A$104,0)),""))</f>
        <v/>
      </c>
      <c r="Q189" s="56">
        <f>IF(OR($A189="",$B189=""),"",IFERROR(INDEX('Catálogo fonte'!$L$5:$L$104,MATCH($A189,'Catálogo fonte'!$A$5:$A$104,0)),""))</f>
        <v/>
      </c>
      <c r="R189" s="56">
        <f>IF(OR($A189="",$B189=""),"",IFERROR(INDEX('Catálogo fonte'!$M$5:$M$104,MATCH($A189,'Catálogo fonte'!$A$5:$A$104,0)),""))</f>
        <v/>
      </c>
      <c r="S189" s="28">
        <f>IF(OR($A189="",$B189=""),"",IFERROR(INDEX('Catálogo fonte'!$N$5:$N$104,MATCH($A189,'Catálogo fonte'!$A$5:$A$104,0)),""))</f>
        <v/>
      </c>
      <c r="T189" s="28">
        <f>IF(OR($A189="",$B189=""),"",IFERROR(INDEX('Catálogo fonte'!$O$5:$O$104,MATCH($A189,'Catálogo fonte'!$A$5:$A$104,0)),""))</f>
        <v/>
      </c>
      <c r="U189" s="28">
        <f>IF(OR($A189="",$B189=""),"",IFERROR(INDEX('Catálogo fonte'!$P$5:$P$104,MATCH($A189,'Catálogo fonte'!$A$5:$A$104,0)),""))</f>
        <v/>
      </c>
      <c r="V189" s="28">
        <f>IF(OR($A189="",$B189=""),"",--($S189&lt;&gt;"")+--($T189&lt;&gt;"")+--($U189&lt;&gt;""))</f>
        <v/>
      </c>
      <c r="W189" s="27">
        <f>IF(OR($A189="",$B189="",$C189&lt;&gt;"Sim"),"",_xlfn.TEXTJOIN(" | ",TRUE,IF($AP189&lt;&gt;"Regra válida","Regra do canal inválida",""),IF(COUNTIF('Catálogo fonte'!$A$5:$A$104,$A189)&gt;1,"SKU duplicado",""),IF($AO189&lt;&gt;"Sim","Produto inativo",""),IF($AB189&lt;&gt;"Sim","Canal inativo",""),IF($G189="","Título ausente",""),IF(AND($G189&lt;&gt;"",$AL189&lt;&gt;"",LEN($G189)&gt;$AL189),"Título excede o limite",""),IF(AND($AC189="Sim",$H189=""),"Categoria ausente",""),IF(AND($AK189&gt;0,LEN($I189)&lt;$AK189),"Descrição abaixo do mínimo",""),IF(AND($AE189="Sim",$J189=""),"Marca ausente",""),IF(OR($K189="",NOT(ISNUMBER($K189)),$K189&lt;=0),"Preço inválido",""),IF(AND(ISNUMBER($K189),$AM189&lt;&gt;"",$K189&lt;$AM189),"Preço abaixo do mínimo",""),IF(AND(ISNUMBER($K189),$AN189&lt;&gt;"",$K189&gt;$AN189),"Preço acima do máximo",""),IF(AND($AD189="Sim",$L189=""),"GTIN ausente",""),IF(AND($L189&lt;&gt;"",NOT(IFERROR(AND(LEN($L189)=13,ISNUMBER(VALUE($L189))),FALSE))),"GTIN inválido",""),IF(AND($AF189="Sim",$M189=""),"Cor ausente",""),IF(AND($AG189="Sim",$N189=""),"Tamanho/modelo ausente",""),IF(AND($AH189="Sim",OR(NOT(ISNUMBER($O189)),$O189&lt;=0)),"Peso ausente ou inválido",""),IF(AND($AI189="Sim",OR(NOT(ISNUMBER($P189)),$P189&lt;=0,NOT(ISNUMBER($Q189)),$Q189&lt;=0,NOT(ISNUMBER($R189)),$R189&lt;=0)),"Dimensões ausentes ou inválidas",""),IF($V189&lt;$AJ189,"Mídias abaixo do mínimo","")))</f>
        <v/>
      </c>
      <c r="X189" s="28">
        <f>IF(OR($A189="",$B189=""),"",IF($C189&lt;&gt;"Sim","Não selecionado",IF($W189="","Pronto para publicar","Bloqueado")))</f>
        <v/>
      </c>
      <c r="Y189" s="21" t="n"/>
      <c r="Z189" s="27">
        <f>IF(OR($A189="",$B189=""),"",IF($C189&lt;&gt;"Sim","Fora do feed",IF($X189="Bloqueado","Bloqueado",IF($Y189="Publicar","Liberado para feed",IF($Y189="Manter rascunho","Mantido em rascunho","Aguardando decisão")))))</f>
        <v/>
      </c>
      <c r="AA189" s="27">
        <f>IF(OR($A189="",$B189=""),"",$A189&amp;"|"&amp;$B189)</f>
        <v/>
      </c>
      <c r="AB189" s="28">
        <f>IF($B189="","",IFERROR(INDEX('Regras por canal'!$B$5:$B$9,MATCH($B189,'Regras por canal'!$A$5:$A$9,0)),""))</f>
        <v/>
      </c>
      <c r="AC189" s="28">
        <f>IF($B189="","",IFERROR(INDEX('Regras por canal'!$C$5:$C$9,MATCH($B189,'Regras por canal'!$A$5:$A$9,0)),""))</f>
        <v/>
      </c>
      <c r="AD189" s="28">
        <f>IF($B189="","",IFERROR(INDEX('Regras por canal'!$D$5:$D$9,MATCH($B189,'Regras por canal'!$A$5:$A$9,0)),""))</f>
        <v/>
      </c>
      <c r="AE189" s="28">
        <f>IF($B189="","",IFERROR(INDEX('Regras por canal'!$E$5:$E$9,MATCH($B189,'Regras por canal'!$A$5:$A$9,0)),""))</f>
        <v/>
      </c>
      <c r="AF189" s="28">
        <f>IF($B189="","",IFERROR(INDEX('Regras por canal'!$F$5:$F$9,MATCH($B189,'Regras por canal'!$A$5:$A$9,0)),""))</f>
        <v/>
      </c>
      <c r="AG189" s="28">
        <f>IF($B189="","",IFERROR(INDEX('Regras por canal'!$G$5:$G$9,MATCH($B189,'Regras por canal'!$A$5:$A$9,0)),""))</f>
        <v/>
      </c>
      <c r="AH189" s="28">
        <f>IF($B189="","",IFERROR(INDEX('Regras por canal'!$H$5:$H$9,MATCH($B189,'Regras por canal'!$A$5:$A$9,0)),""))</f>
        <v/>
      </c>
      <c r="AI189" s="28">
        <f>IF($B189="","",IFERROR(INDEX('Regras por canal'!$I$5:$I$9,MATCH($B189,'Regras por canal'!$A$5:$A$9,0)),""))</f>
        <v/>
      </c>
      <c r="AJ189" s="28">
        <f>IF($B189="","",IFERROR(INDEX('Regras por canal'!$J$5:$J$9,MATCH($B189,'Regras por canal'!$A$5:$A$9,0)),""))</f>
        <v/>
      </c>
      <c r="AK189" s="28">
        <f>IF($B189="","",IFERROR(INDEX('Regras por canal'!$K$5:$K$9,MATCH($B189,'Regras por canal'!$A$5:$A$9,0)),""))</f>
        <v/>
      </c>
      <c r="AL189" s="28">
        <f>IF($B189="","",IFERROR(INDEX('Regras por canal'!$L$5:$L$9,MATCH($B189,'Regras por canal'!$A$5:$A$9,0)),""))</f>
        <v/>
      </c>
      <c r="AM189" s="28">
        <f>IF($B189="","",IFERROR(INDEX('Regras por canal'!$M$5:$M$9,MATCH($B189,'Regras por canal'!$A$5:$A$9,0)),""))</f>
        <v/>
      </c>
      <c r="AN189" s="28">
        <f>IF($B189="","",IFERROR(INDEX('Regras por canal'!$N$5:$N$9,MATCH($B189,'Regras por canal'!$A$5:$A$9,0)),""))</f>
        <v/>
      </c>
      <c r="AO189" s="28">
        <f>IF($A189="","",IFERROR(INDEX('Catálogo fonte'!$Q$5:$Q$104,MATCH($A189,'Catálogo fonte'!$A$5:$A$104,0)),""))</f>
        <v/>
      </c>
      <c r="AP189" s="28">
        <f>IF($B189="","",IFERROR(INDEX('Regras por canal'!$Q$5:$Q$9,MATCH($B189,'Regras por canal'!$A$5:$A$9,0)),""))</f>
        <v/>
      </c>
    </row>
    <row r="190" ht="24" customHeight="1">
      <c r="A190" s="28">
        <f>IF(OR(INDEX('Catálogo fonte'!$A$5:$A$104,INT((ROW()-5)/5)+1)="",INDEX('Regras por canal'!$A$5:$A$9,MOD(ROW()-5,5)+1)=""),"",INDEX('Catálogo fonte'!$A$5:$A$104,INT((ROW()-5)/5)+1))</f>
        <v/>
      </c>
      <c r="B190" s="27">
        <f>IF($A190="","",INDEX('Regras por canal'!$A$5:$A$9,MOD(ROW()-5,5)+1))</f>
        <v/>
      </c>
      <c r="C190" s="21" t="n"/>
      <c r="D190" s="32" t="n"/>
      <c r="E190" s="32" t="n"/>
      <c r="F190" s="53" t="n"/>
      <c r="G190" s="27">
        <f>IF(OR($A190="",$B190=""),"",IF($D190&lt;&gt;"",$D190,IFERROR(INDEX('Catálogo fonte'!$B$5:$B$104,MATCH($A190,'Catálogo fonte'!$A$5:$A$104,0)),"")))</f>
        <v/>
      </c>
      <c r="H190" s="27">
        <f>IF(OR($A190="",$B190=""),"",IF($E190&lt;&gt;"",$E190,IFERROR(INDEX('Catálogo fonte'!$C$5:$C$104,MATCH($A190,'Catálogo fonte'!$A$5:$A$104,0)),"")))</f>
        <v/>
      </c>
      <c r="I190" s="27">
        <f>IF(OR($A190="",$B190=""),"",IFERROR(INDEX('Catálogo fonte'!$E$5:$E$104,MATCH($A190,'Catálogo fonte'!$A$5:$A$104,0)),""))</f>
        <v/>
      </c>
      <c r="J190" s="28">
        <f>IF(OR($A190="",$B190=""),"",IFERROR(INDEX('Catálogo fonte'!$D$5:$D$104,MATCH($A190,'Catálogo fonte'!$A$5:$A$104,0)),""))</f>
        <v/>
      </c>
      <c r="K190" s="54">
        <f>IF(OR($A190="",$B190=""),"",IF($F190&lt;&gt;"",$F190,IFERROR(INDEX('Catálogo fonte'!$F$5:$F$104,MATCH($A190,'Catálogo fonte'!$A$5:$A$104,0)),"")))</f>
        <v/>
      </c>
      <c r="L190" s="35">
        <f>IF(OR($A190="",$B190=""),"",IFERROR(INDEX('Catálogo fonte'!$G$5:$G$104,MATCH($A190,'Catálogo fonte'!$A$5:$A$104,0)),""))</f>
        <v/>
      </c>
      <c r="M190" s="28">
        <f>IF(OR($A190="",$B190=""),"",IFERROR(INDEX('Catálogo fonte'!$H$5:$H$104,MATCH($A190,'Catálogo fonte'!$A$5:$A$104,0)),""))</f>
        <v/>
      </c>
      <c r="N190" s="28">
        <f>IF(OR($A190="",$B190=""),"",IFERROR(INDEX('Catálogo fonte'!$I$5:$I$104,MATCH($A190,'Catálogo fonte'!$A$5:$A$104,0)),""))</f>
        <v/>
      </c>
      <c r="O190" s="55">
        <f>IF(OR($A190="",$B190=""),"",IFERROR(INDEX('Catálogo fonte'!$J$5:$J$104,MATCH($A190,'Catálogo fonte'!$A$5:$A$104,0)),""))</f>
        <v/>
      </c>
      <c r="P190" s="56">
        <f>IF(OR($A190="",$B190=""),"",IFERROR(INDEX('Catálogo fonte'!$K$5:$K$104,MATCH($A190,'Catálogo fonte'!$A$5:$A$104,0)),""))</f>
        <v/>
      </c>
      <c r="Q190" s="56">
        <f>IF(OR($A190="",$B190=""),"",IFERROR(INDEX('Catálogo fonte'!$L$5:$L$104,MATCH($A190,'Catálogo fonte'!$A$5:$A$104,0)),""))</f>
        <v/>
      </c>
      <c r="R190" s="56">
        <f>IF(OR($A190="",$B190=""),"",IFERROR(INDEX('Catálogo fonte'!$M$5:$M$104,MATCH($A190,'Catálogo fonte'!$A$5:$A$104,0)),""))</f>
        <v/>
      </c>
      <c r="S190" s="28">
        <f>IF(OR($A190="",$B190=""),"",IFERROR(INDEX('Catálogo fonte'!$N$5:$N$104,MATCH($A190,'Catálogo fonte'!$A$5:$A$104,0)),""))</f>
        <v/>
      </c>
      <c r="T190" s="28">
        <f>IF(OR($A190="",$B190=""),"",IFERROR(INDEX('Catálogo fonte'!$O$5:$O$104,MATCH($A190,'Catálogo fonte'!$A$5:$A$104,0)),""))</f>
        <v/>
      </c>
      <c r="U190" s="28">
        <f>IF(OR($A190="",$B190=""),"",IFERROR(INDEX('Catálogo fonte'!$P$5:$P$104,MATCH($A190,'Catálogo fonte'!$A$5:$A$104,0)),""))</f>
        <v/>
      </c>
      <c r="V190" s="28">
        <f>IF(OR($A190="",$B190=""),"",--($S190&lt;&gt;"")+--($T190&lt;&gt;"")+--($U190&lt;&gt;""))</f>
        <v/>
      </c>
      <c r="W190" s="27">
        <f>IF(OR($A190="",$B190="",$C190&lt;&gt;"Sim"),"",_xlfn.TEXTJOIN(" | ",TRUE,IF($AP190&lt;&gt;"Regra válida","Regra do canal inválida",""),IF(COUNTIF('Catálogo fonte'!$A$5:$A$104,$A190)&gt;1,"SKU duplicado",""),IF($AO190&lt;&gt;"Sim","Produto inativo",""),IF($AB190&lt;&gt;"Sim","Canal inativo",""),IF($G190="","Título ausente",""),IF(AND($G190&lt;&gt;"",$AL190&lt;&gt;"",LEN($G190)&gt;$AL190),"Título excede o limite",""),IF(AND($AC190="Sim",$H190=""),"Categoria ausente",""),IF(AND($AK190&gt;0,LEN($I190)&lt;$AK190),"Descrição abaixo do mínimo",""),IF(AND($AE190="Sim",$J190=""),"Marca ausente",""),IF(OR($K190="",NOT(ISNUMBER($K190)),$K190&lt;=0),"Preço inválido",""),IF(AND(ISNUMBER($K190),$AM190&lt;&gt;"",$K190&lt;$AM190),"Preço abaixo do mínimo",""),IF(AND(ISNUMBER($K190),$AN190&lt;&gt;"",$K190&gt;$AN190),"Preço acima do máximo",""),IF(AND($AD190="Sim",$L190=""),"GTIN ausente",""),IF(AND($L190&lt;&gt;"",NOT(IFERROR(AND(LEN($L190)=13,ISNUMBER(VALUE($L190))),FALSE))),"GTIN inválido",""),IF(AND($AF190="Sim",$M190=""),"Cor ausente",""),IF(AND($AG190="Sim",$N190=""),"Tamanho/modelo ausente",""),IF(AND($AH190="Sim",OR(NOT(ISNUMBER($O190)),$O190&lt;=0)),"Peso ausente ou inválido",""),IF(AND($AI190="Sim",OR(NOT(ISNUMBER($P190)),$P190&lt;=0,NOT(ISNUMBER($Q190)),$Q190&lt;=0,NOT(ISNUMBER($R190)),$R190&lt;=0)),"Dimensões ausentes ou inválidas",""),IF($V190&lt;$AJ190,"Mídias abaixo do mínimo","")))</f>
        <v/>
      </c>
      <c r="X190" s="28">
        <f>IF(OR($A190="",$B190=""),"",IF($C190&lt;&gt;"Sim","Não selecionado",IF($W190="","Pronto para publicar","Bloqueado")))</f>
        <v/>
      </c>
      <c r="Y190" s="21" t="n"/>
      <c r="Z190" s="27">
        <f>IF(OR($A190="",$B190=""),"",IF($C190&lt;&gt;"Sim","Fora do feed",IF($X190="Bloqueado","Bloqueado",IF($Y190="Publicar","Liberado para feed",IF($Y190="Manter rascunho","Mantido em rascunho","Aguardando decisão")))))</f>
        <v/>
      </c>
      <c r="AA190" s="27">
        <f>IF(OR($A190="",$B190=""),"",$A190&amp;"|"&amp;$B190)</f>
        <v/>
      </c>
      <c r="AB190" s="28">
        <f>IF($B190="","",IFERROR(INDEX('Regras por canal'!$B$5:$B$9,MATCH($B190,'Regras por canal'!$A$5:$A$9,0)),""))</f>
        <v/>
      </c>
      <c r="AC190" s="28">
        <f>IF($B190="","",IFERROR(INDEX('Regras por canal'!$C$5:$C$9,MATCH($B190,'Regras por canal'!$A$5:$A$9,0)),""))</f>
        <v/>
      </c>
      <c r="AD190" s="28">
        <f>IF($B190="","",IFERROR(INDEX('Regras por canal'!$D$5:$D$9,MATCH($B190,'Regras por canal'!$A$5:$A$9,0)),""))</f>
        <v/>
      </c>
      <c r="AE190" s="28">
        <f>IF($B190="","",IFERROR(INDEX('Regras por canal'!$E$5:$E$9,MATCH($B190,'Regras por canal'!$A$5:$A$9,0)),""))</f>
        <v/>
      </c>
      <c r="AF190" s="28">
        <f>IF($B190="","",IFERROR(INDEX('Regras por canal'!$F$5:$F$9,MATCH($B190,'Regras por canal'!$A$5:$A$9,0)),""))</f>
        <v/>
      </c>
      <c r="AG190" s="28">
        <f>IF($B190="","",IFERROR(INDEX('Regras por canal'!$G$5:$G$9,MATCH($B190,'Regras por canal'!$A$5:$A$9,0)),""))</f>
        <v/>
      </c>
      <c r="AH190" s="28">
        <f>IF($B190="","",IFERROR(INDEX('Regras por canal'!$H$5:$H$9,MATCH($B190,'Regras por canal'!$A$5:$A$9,0)),""))</f>
        <v/>
      </c>
      <c r="AI190" s="28">
        <f>IF($B190="","",IFERROR(INDEX('Regras por canal'!$I$5:$I$9,MATCH($B190,'Regras por canal'!$A$5:$A$9,0)),""))</f>
        <v/>
      </c>
      <c r="AJ190" s="28">
        <f>IF($B190="","",IFERROR(INDEX('Regras por canal'!$J$5:$J$9,MATCH($B190,'Regras por canal'!$A$5:$A$9,0)),""))</f>
        <v/>
      </c>
      <c r="AK190" s="28">
        <f>IF($B190="","",IFERROR(INDEX('Regras por canal'!$K$5:$K$9,MATCH($B190,'Regras por canal'!$A$5:$A$9,0)),""))</f>
        <v/>
      </c>
      <c r="AL190" s="28">
        <f>IF($B190="","",IFERROR(INDEX('Regras por canal'!$L$5:$L$9,MATCH($B190,'Regras por canal'!$A$5:$A$9,0)),""))</f>
        <v/>
      </c>
      <c r="AM190" s="28">
        <f>IF($B190="","",IFERROR(INDEX('Regras por canal'!$M$5:$M$9,MATCH($B190,'Regras por canal'!$A$5:$A$9,0)),""))</f>
        <v/>
      </c>
      <c r="AN190" s="28">
        <f>IF($B190="","",IFERROR(INDEX('Regras por canal'!$N$5:$N$9,MATCH($B190,'Regras por canal'!$A$5:$A$9,0)),""))</f>
        <v/>
      </c>
      <c r="AO190" s="28">
        <f>IF($A190="","",IFERROR(INDEX('Catálogo fonte'!$Q$5:$Q$104,MATCH($A190,'Catálogo fonte'!$A$5:$A$104,0)),""))</f>
        <v/>
      </c>
      <c r="AP190" s="28">
        <f>IF($B190="","",IFERROR(INDEX('Regras por canal'!$Q$5:$Q$9,MATCH($B190,'Regras por canal'!$A$5:$A$9,0)),""))</f>
        <v/>
      </c>
    </row>
    <row r="191" ht="24" customHeight="1">
      <c r="A191" s="28">
        <f>IF(OR(INDEX('Catálogo fonte'!$A$5:$A$104,INT((ROW()-5)/5)+1)="",INDEX('Regras por canal'!$A$5:$A$9,MOD(ROW()-5,5)+1)=""),"",INDEX('Catálogo fonte'!$A$5:$A$104,INT((ROW()-5)/5)+1))</f>
        <v/>
      </c>
      <c r="B191" s="27">
        <f>IF($A191="","",INDEX('Regras por canal'!$A$5:$A$9,MOD(ROW()-5,5)+1))</f>
        <v/>
      </c>
      <c r="C191" s="21" t="n"/>
      <c r="D191" s="32" t="n"/>
      <c r="E191" s="32" t="n"/>
      <c r="F191" s="53" t="n"/>
      <c r="G191" s="27">
        <f>IF(OR($A191="",$B191=""),"",IF($D191&lt;&gt;"",$D191,IFERROR(INDEX('Catálogo fonte'!$B$5:$B$104,MATCH($A191,'Catálogo fonte'!$A$5:$A$104,0)),"")))</f>
        <v/>
      </c>
      <c r="H191" s="27">
        <f>IF(OR($A191="",$B191=""),"",IF($E191&lt;&gt;"",$E191,IFERROR(INDEX('Catálogo fonte'!$C$5:$C$104,MATCH($A191,'Catálogo fonte'!$A$5:$A$104,0)),"")))</f>
        <v/>
      </c>
      <c r="I191" s="27">
        <f>IF(OR($A191="",$B191=""),"",IFERROR(INDEX('Catálogo fonte'!$E$5:$E$104,MATCH($A191,'Catálogo fonte'!$A$5:$A$104,0)),""))</f>
        <v/>
      </c>
      <c r="J191" s="28">
        <f>IF(OR($A191="",$B191=""),"",IFERROR(INDEX('Catálogo fonte'!$D$5:$D$104,MATCH($A191,'Catálogo fonte'!$A$5:$A$104,0)),""))</f>
        <v/>
      </c>
      <c r="K191" s="54">
        <f>IF(OR($A191="",$B191=""),"",IF($F191&lt;&gt;"",$F191,IFERROR(INDEX('Catálogo fonte'!$F$5:$F$104,MATCH($A191,'Catálogo fonte'!$A$5:$A$104,0)),"")))</f>
        <v/>
      </c>
      <c r="L191" s="35">
        <f>IF(OR($A191="",$B191=""),"",IFERROR(INDEX('Catálogo fonte'!$G$5:$G$104,MATCH($A191,'Catálogo fonte'!$A$5:$A$104,0)),""))</f>
        <v/>
      </c>
      <c r="M191" s="28">
        <f>IF(OR($A191="",$B191=""),"",IFERROR(INDEX('Catálogo fonte'!$H$5:$H$104,MATCH($A191,'Catálogo fonte'!$A$5:$A$104,0)),""))</f>
        <v/>
      </c>
      <c r="N191" s="28">
        <f>IF(OR($A191="",$B191=""),"",IFERROR(INDEX('Catálogo fonte'!$I$5:$I$104,MATCH($A191,'Catálogo fonte'!$A$5:$A$104,0)),""))</f>
        <v/>
      </c>
      <c r="O191" s="55">
        <f>IF(OR($A191="",$B191=""),"",IFERROR(INDEX('Catálogo fonte'!$J$5:$J$104,MATCH($A191,'Catálogo fonte'!$A$5:$A$104,0)),""))</f>
        <v/>
      </c>
      <c r="P191" s="56">
        <f>IF(OR($A191="",$B191=""),"",IFERROR(INDEX('Catálogo fonte'!$K$5:$K$104,MATCH($A191,'Catálogo fonte'!$A$5:$A$104,0)),""))</f>
        <v/>
      </c>
      <c r="Q191" s="56">
        <f>IF(OR($A191="",$B191=""),"",IFERROR(INDEX('Catálogo fonte'!$L$5:$L$104,MATCH($A191,'Catálogo fonte'!$A$5:$A$104,0)),""))</f>
        <v/>
      </c>
      <c r="R191" s="56">
        <f>IF(OR($A191="",$B191=""),"",IFERROR(INDEX('Catálogo fonte'!$M$5:$M$104,MATCH($A191,'Catálogo fonte'!$A$5:$A$104,0)),""))</f>
        <v/>
      </c>
      <c r="S191" s="28">
        <f>IF(OR($A191="",$B191=""),"",IFERROR(INDEX('Catálogo fonte'!$N$5:$N$104,MATCH($A191,'Catálogo fonte'!$A$5:$A$104,0)),""))</f>
        <v/>
      </c>
      <c r="T191" s="28">
        <f>IF(OR($A191="",$B191=""),"",IFERROR(INDEX('Catálogo fonte'!$O$5:$O$104,MATCH($A191,'Catálogo fonte'!$A$5:$A$104,0)),""))</f>
        <v/>
      </c>
      <c r="U191" s="28">
        <f>IF(OR($A191="",$B191=""),"",IFERROR(INDEX('Catálogo fonte'!$P$5:$P$104,MATCH($A191,'Catálogo fonte'!$A$5:$A$104,0)),""))</f>
        <v/>
      </c>
      <c r="V191" s="28">
        <f>IF(OR($A191="",$B191=""),"",--($S191&lt;&gt;"")+--($T191&lt;&gt;"")+--($U191&lt;&gt;""))</f>
        <v/>
      </c>
      <c r="W191" s="27">
        <f>IF(OR($A191="",$B191="",$C191&lt;&gt;"Sim"),"",_xlfn.TEXTJOIN(" | ",TRUE,IF($AP191&lt;&gt;"Regra válida","Regra do canal inválida",""),IF(COUNTIF('Catálogo fonte'!$A$5:$A$104,$A191)&gt;1,"SKU duplicado",""),IF($AO191&lt;&gt;"Sim","Produto inativo",""),IF($AB191&lt;&gt;"Sim","Canal inativo",""),IF($G191="","Título ausente",""),IF(AND($G191&lt;&gt;"",$AL191&lt;&gt;"",LEN($G191)&gt;$AL191),"Título excede o limite",""),IF(AND($AC191="Sim",$H191=""),"Categoria ausente",""),IF(AND($AK191&gt;0,LEN($I191)&lt;$AK191),"Descrição abaixo do mínimo",""),IF(AND($AE191="Sim",$J191=""),"Marca ausente",""),IF(OR($K191="",NOT(ISNUMBER($K191)),$K191&lt;=0),"Preço inválido",""),IF(AND(ISNUMBER($K191),$AM191&lt;&gt;"",$K191&lt;$AM191),"Preço abaixo do mínimo",""),IF(AND(ISNUMBER($K191),$AN191&lt;&gt;"",$K191&gt;$AN191),"Preço acima do máximo",""),IF(AND($AD191="Sim",$L191=""),"GTIN ausente",""),IF(AND($L191&lt;&gt;"",NOT(IFERROR(AND(LEN($L191)=13,ISNUMBER(VALUE($L191))),FALSE))),"GTIN inválido",""),IF(AND($AF191="Sim",$M191=""),"Cor ausente",""),IF(AND($AG191="Sim",$N191=""),"Tamanho/modelo ausente",""),IF(AND($AH191="Sim",OR(NOT(ISNUMBER($O191)),$O191&lt;=0)),"Peso ausente ou inválido",""),IF(AND($AI191="Sim",OR(NOT(ISNUMBER($P191)),$P191&lt;=0,NOT(ISNUMBER($Q191)),$Q191&lt;=0,NOT(ISNUMBER($R191)),$R191&lt;=0)),"Dimensões ausentes ou inválidas",""),IF($V191&lt;$AJ191,"Mídias abaixo do mínimo","")))</f>
        <v/>
      </c>
      <c r="X191" s="28">
        <f>IF(OR($A191="",$B191=""),"",IF($C191&lt;&gt;"Sim","Não selecionado",IF($W191="","Pronto para publicar","Bloqueado")))</f>
        <v/>
      </c>
      <c r="Y191" s="21" t="n"/>
      <c r="Z191" s="27">
        <f>IF(OR($A191="",$B191=""),"",IF($C191&lt;&gt;"Sim","Fora do feed",IF($X191="Bloqueado","Bloqueado",IF($Y191="Publicar","Liberado para feed",IF($Y191="Manter rascunho","Mantido em rascunho","Aguardando decisão")))))</f>
        <v/>
      </c>
      <c r="AA191" s="27">
        <f>IF(OR($A191="",$B191=""),"",$A191&amp;"|"&amp;$B191)</f>
        <v/>
      </c>
      <c r="AB191" s="28">
        <f>IF($B191="","",IFERROR(INDEX('Regras por canal'!$B$5:$B$9,MATCH($B191,'Regras por canal'!$A$5:$A$9,0)),""))</f>
        <v/>
      </c>
      <c r="AC191" s="28">
        <f>IF($B191="","",IFERROR(INDEX('Regras por canal'!$C$5:$C$9,MATCH($B191,'Regras por canal'!$A$5:$A$9,0)),""))</f>
        <v/>
      </c>
      <c r="AD191" s="28">
        <f>IF($B191="","",IFERROR(INDEX('Regras por canal'!$D$5:$D$9,MATCH($B191,'Regras por canal'!$A$5:$A$9,0)),""))</f>
        <v/>
      </c>
      <c r="AE191" s="28">
        <f>IF($B191="","",IFERROR(INDEX('Regras por canal'!$E$5:$E$9,MATCH($B191,'Regras por canal'!$A$5:$A$9,0)),""))</f>
        <v/>
      </c>
      <c r="AF191" s="28">
        <f>IF($B191="","",IFERROR(INDEX('Regras por canal'!$F$5:$F$9,MATCH($B191,'Regras por canal'!$A$5:$A$9,0)),""))</f>
        <v/>
      </c>
      <c r="AG191" s="28">
        <f>IF($B191="","",IFERROR(INDEX('Regras por canal'!$G$5:$G$9,MATCH($B191,'Regras por canal'!$A$5:$A$9,0)),""))</f>
        <v/>
      </c>
      <c r="AH191" s="28">
        <f>IF($B191="","",IFERROR(INDEX('Regras por canal'!$H$5:$H$9,MATCH($B191,'Regras por canal'!$A$5:$A$9,0)),""))</f>
        <v/>
      </c>
      <c r="AI191" s="28">
        <f>IF($B191="","",IFERROR(INDEX('Regras por canal'!$I$5:$I$9,MATCH($B191,'Regras por canal'!$A$5:$A$9,0)),""))</f>
        <v/>
      </c>
      <c r="AJ191" s="28">
        <f>IF($B191="","",IFERROR(INDEX('Regras por canal'!$J$5:$J$9,MATCH($B191,'Regras por canal'!$A$5:$A$9,0)),""))</f>
        <v/>
      </c>
      <c r="AK191" s="28">
        <f>IF($B191="","",IFERROR(INDEX('Regras por canal'!$K$5:$K$9,MATCH($B191,'Regras por canal'!$A$5:$A$9,0)),""))</f>
        <v/>
      </c>
      <c r="AL191" s="28">
        <f>IF($B191="","",IFERROR(INDEX('Regras por canal'!$L$5:$L$9,MATCH($B191,'Regras por canal'!$A$5:$A$9,0)),""))</f>
        <v/>
      </c>
      <c r="AM191" s="28">
        <f>IF($B191="","",IFERROR(INDEX('Regras por canal'!$M$5:$M$9,MATCH($B191,'Regras por canal'!$A$5:$A$9,0)),""))</f>
        <v/>
      </c>
      <c r="AN191" s="28">
        <f>IF($B191="","",IFERROR(INDEX('Regras por canal'!$N$5:$N$9,MATCH($B191,'Regras por canal'!$A$5:$A$9,0)),""))</f>
        <v/>
      </c>
      <c r="AO191" s="28">
        <f>IF($A191="","",IFERROR(INDEX('Catálogo fonte'!$Q$5:$Q$104,MATCH($A191,'Catálogo fonte'!$A$5:$A$104,0)),""))</f>
        <v/>
      </c>
      <c r="AP191" s="28">
        <f>IF($B191="","",IFERROR(INDEX('Regras por canal'!$Q$5:$Q$9,MATCH($B191,'Regras por canal'!$A$5:$A$9,0)),""))</f>
        <v/>
      </c>
    </row>
    <row r="192" ht="24" customHeight="1">
      <c r="A192" s="28">
        <f>IF(OR(INDEX('Catálogo fonte'!$A$5:$A$104,INT((ROW()-5)/5)+1)="",INDEX('Regras por canal'!$A$5:$A$9,MOD(ROW()-5,5)+1)=""),"",INDEX('Catálogo fonte'!$A$5:$A$104,INT((ROW()-5)/5)+1))</f>
        <v/>
      </c>
      <c r="B192" s="27">
        <f>IF($A192="","",INDEX('Regras por canal'!$A$5:$A$9,MOD(ROW()-5,5)+1))</f>
        <v/>
      </c>
      <c r="C192" s="21" t="n"/>
      <c r="D192" s="32" t="n"/>
      <c r="E192" s="32" t="n"/>
      <c r="F192" s="53" t="n"/>
      <c r="G192" s="27">
        <f>IF(OR($A192="",$B192=""),"",IF($D192&lt;&gt;"",$D192,IFERROR(INDEX('Catálogo fonte'!$B$5:$B$104,MATCH($A192,'Catálogo fonte'!$A$5:$A$104,0)),"")))</f>
        <v/>
      </c>
      <c r="H192" s="27">
        <f>IF(OR($A192="",$B192=""),"",IF($E192&lt;&gt;"",$E192,IFERROR(INDEX('Catálogo fonte'!$C$5:$C$104,MATCH($A192,'Catálogo fonte'!$A$5:$A$104,0)),"")))</f>
        <v/>
      </c>
      <c r="I192" s="27">
        <f>IF(OR($A192="",$B192=""),"",IFERROR(INDEX('Catálogo fonte'!$E$5:$E$104,MATCH($A192,'Catálogo fonte'!$A$5:$A$104,0)),""))</f>
        <v/>
      </c>
      <c r="J192" s="28">
        <f>IF(OR($A192="",$B192=""),"",IFERROR(INDEX('Catálogo fonte'!$D$5:$D$104,MATCH($A192,'Catálogo fonte'!$A$5:$A$104,0)),""))</f>
        <v/>
      </c>
      <c r="K192" s="54">
        <f>IF(OR($A192="",$B192=""),"",IF($F192&lt;&gt;"",$F192,IFERROR(INDEX('Catálogo fonte'!$F$5:$F$104,MATCH($A192,'Catálogo fonte'!$A$5:$A$104,0)),"")))</f>
        <v/>
      </c>
      <c r="L192" s="35">
        <f>IF(OR($A192="",$B192=""),"",IFERROR(INDEX('Catálogo fonte'!$G$5:$G$104,MATCH($A192,'Catálogo fonte'!$A$5:$A$104,0)),""))</f>
        <v/>
      </c>
      <c r="M192" s="28">
        <f>IF(OR($A192="",$B192=""),"",IFERROR(INDEX('Catálogo fonte'!$H$5:$H$104,MATCH($A192,'Catálogo fonte'!$A$5:$A$104,0)),""))</f>
        <v/>
      </c>
      <c r="N192" s="28">
        <f>IF(OR($A192="",$B192=""),"",IFERROR(INDEX('Catálogo fonte'!$I$5:$I$104,MATCH($A192,'Catálogo fonte'!$A$5:$A$104,0)),""))</f>
        <v/>
      </c>
      <c r="O192" s="55">
        <f>IF(OR($A192="",$B192=""),"",IFERROR(INDEX('Catálogo fonte'!$J$5:$J$104,MATCH($A192,'Catálogo fonte'!$A$5:$A$104,0)),""))</f>
        <v/>
      </c>
      <c r="P192" s="56">
        <f>IF(OR($A192="",$B192=""),"",IFERROR(INDEX('Catálogo fonte'!$K$5:$K$104,MATCH($A192,'Catálogo fonte'!$A$5:$A$104,0)),""))</f>
        <v/>
      </c>
      <c r="Q192" s="56">
        <f>IF(OR($A192="",$B192=""),"",IFERROR(INDEX('Catálogo fonte'!$L$5:$L$104,MATCH($A192,'Catálogo fonte'!$A$5:$A$104,0)),""))</f>
        <v/>
      </c>
      <c r="R192" s="56">
        <f>IF(OR($A192="",$B192=""),"",IFERROR(INDEX('Catálogo fonte'!$M$5:$M$104,MATCH($A192,'Catálogo fonte'!$A$5:$A$104,0)),""))</f>
        <v/>
      </c>
      <c r="S192" s="28">
        <f>IF(OR($A192="",$B192=""),"",IFERROR(INDEX('Catálogo fonte'!$N$5:$N$104,MATCH($A192,'Catálogo fonte'!$A$5:$A$104,0)),""))</f>
        <v/>
      </c>
      <c r="T192" s="28">
        <f>IF(OR($A192="",$B192=""),"",IFERROR(INDEX('Catálogo fonte'!$O$5:$O$104,MATCH($A192,'Catálogo fonte'!$A$5:$A$104,0)),""))</f>
        <v/>
      </c>
      <c r="U192" s="28">
        <f>IF(OR($A192="",$B192=""),"",IFERROR(INDEX('Catálogo fonte'!$P$5:$P$104,MATCH($A192,'Catálogo fonte'!$A$5:$A$104,0)),""))</f>
        <v/>
      </c>
      <c r="V192" s="28">
        <f>IF(OR($A192="",$B192=""),"",--($S192&lt;&gt;"")+--($T192&lt;&gt;"")+--($U192&lt;&gt;""))</f>
        <v/>
      </c>
      <c r="W192" s="27">
        <f>IF(OR($A192="",$B192="",$C192&lt;&gt;"Sim"),"",_xlfn.TEXTJOIN(" | ",TRUE,IF($AP192&lt;&gt;"Regra válida","Regra do canal inválida",""),IF(COUNTIF('Catálogo fonte'!$A$5:$A$104,$A192)&gt;1,"SKU duplicado",""),IF($AO192&lt;&gt;"Sim","Produto inativo",""),IF($AB192&lt;&gt;"Sim","Canal inativo",""),IF($G192="","Título ausente",""),IF(AND($G192&lt;&gt;"",$AL192&lt;&gt;"",LEN($G192)&gt;$AL192),"Título excede o limite",""),IF(AND($AC192="Sim",$H192=""),"Categoria ausente",""),IF(AND($AK192&gt;0,LEN($I192)&lt;$AK192),"Descrição abaixo do mínimo",""),IF(AND($AE192="Sim",$J192=""),"Marca ausente",""),IF(OR($K192="",NOT(ISNUMBER($K192)),$K192&lt;=0),"Preço inválido",""),IF(AND(ISNUMBER($K192),$AM192&lt;&gt;"",$K192&lt;$AM192),"Preço abaixo do mínimo",""),IF(AND(ISNUMBER($K192),$AN192&lt;&gt;"",$K192&gt;$AN192),"Preço acima do máximo",""),IF(AND($AD192="Sim",$L192=""),"GTIN ausente",""),IF(AND($L192&lt;&gt;"",NOT(IFERROR(AND(LEN($L192)=13,ISNUMBER(VALUE($L192))),FALSE))),"GTIN inválido",""),IF(AND($AF192="Sim",$M192=""),"Cor ausente",""),IF(AND($AG192="Sim",$N192=""),"Tamanho/modelo ausente",""),IF(AND($AH192="Sim",OR(NOT(ISNUMBER($O192)),$O192&lt;=0)),"Peso ausente ou inválido",""),IF(AND($AI192="Sim",OR(NOT(ISNUMBER($P192)),$P192&lt;=0,NOT(ISNUMBER($Q192)),$Q192&lt;=0,NOT(ISNUMBER($R192)),$R192&lt;=0)),"Dimensões ausentes ou inválidas",""),IF($V192&lt;$AJ192,"Mídias abaixo do mínimo","")))</f>
        <v/>
      </c>
      <c r="X192" s="28">
        <f>IF(OR($A192="",$B192=""),"",IF($C192&lt;&gt;"Sim","Não selecionado",IF($W192="","Pronto para publicar","Bloqueado")))</f>
        <v/>
      </c>
      <c r="Y192" s="21" t="n"/>
      <c r="Z192" s="27">
        <f>IF(OR($A192="",$B192=""),"",IF($C192&lt;&gt;"Sim","Fora do feed",IF($X192="Bloqueado","Bloqueado",IF($Y192="Publicar","Liberado para feed",IF($Y192="Manter rascunho","Mantido em rascunho","Aguardando decisão")))))</f>
        <v/>
      </c>
      <c r="AA192" s="27">
        <f>IF(OR($A192="",$B192=""),"",$A192&amp;"|"&amp;$B192)</f>
        <v/>
      </c>
      <c r="AB192" s="28">
        <f>IF($B192="","",IFERROR(INDEX('Regras por canal'!$B$5:$B$9,MATCH($B192,'Regras por canal'!$A$5:$A$9,0)),""))</f>
        <v/>
      </c>
      <c r="AC192" s="28">
        <f>IF($B192="","",IFERROR(INDEX('Regras por canal'!$C$5:$C$9,MATCH($B192,'Regras por canal'!$A$5:$A$9,0)),""))</f>
        <v/>
      </c>
      <c r="AD192" s="28">
        <f>IF($B192="","",IFERROR(INDEX('Regras por canal'!$D$5:$D$9,MATCH($B192,'Regras por canal'!$A$5:$A$9,0)),""))</f>
        <v/>
      </c>
      <c r="AE192" s="28">
        <f>IF($B192="","",IFERROR(INDEX('Regras por canal'!$E$5:$E$9,MATCH($B192,'Regras por canal'!$A$5:$A$9,0)),""))</f>
        <v/>
      </c>
      <c r="AF192" s="28">
        <f>IF($B192="","",IFERROR(INDEX('Regras por canal'!$F$5:$F$9,MATCH($B192,'Regras por canal'!$A$5:$A$9,0)),""))</f>
        <v/>
      </c>
      <c r="AG192" s="28">
        <f>IF($B192="","",IFERROR(INDEX('Regras por canal'!$G$5:$G$9,MATCH($B192,'Regras por canal'!$A$5:$A$9,0)),""))</f>
        <v/>
      </c>
      <c r="AH192" s="28">
        <f>IF($B192="","",IFERROR(INDEX('Regras por canal'!$H$5:$H$9,MATCH($B192,'Regras por canal'!$A$5:$A$9,0)),""))</f>
        <v/>
      </c>
      <c r="AI192" s="28">
        <f>IF($B192="","",IFERROR(INDEX('Regras por canal'!$I$5:$I$9,MATCH($B192,'Regras por canal'!$A$5:$A$9,0)),""))</f>
        <v/>
      </c>
      <c r="AJ192" s="28">
        <f>IF($B192="","",IFERROR(INDEX('Regras por canal'!$J$5:$J$9,MATCH($B192,'Regras por canal'!$A$5:$A$9,0)),""))</f>
        <v/>
      </c>
      <c r="AK192" s="28">
        <f>IF($B192="","",IFERROR(INDEX('Regras por canal'!$K$5:$K$9,MATCH($B192,'Regras por canal'!$A$5:$A$9,0)),""))</f>
        <v/>
      </c>
      <c r="AL192" s="28">
        <f>IF($B192="","",IFERROR(INDEX('Regras por canal'!$L$5:$L$9,MATCH($B192,'Regras por canal'!$A$5:$A$9,0)),""))</f>
        <v/>
      </c>
      <c r="AM192" s="28">
        <f>IF($B192="","",IFERROR(INDEX('Regras por canal'!$M$5:$M$9,MATCH($B192,'Regras por canal'!$A$5:$A$9,0)),""))</f>
        <v/>
      </c>
      <c r="AN192" s="28">
        <f>IF($B192="","",IFERROR(INDEX('Regras por canal'!$N$5:$N$9,MATCH($B192,'Regras por canal'!$A$5:$A$9,0)),""))</f>
        <v/>
      </c>
      <c r="AO192" s="28">
        <f>IF($A192="","",IFERROR(INDEX('Catálogo fonte'!$Q$5:$Q$104,MATCH($A192,'Catálogo fonte'!$A$5:$A$104,0)),""))</f>
        <v/>
      </c>
      <c r="AP192" s="28">
        <f>IF($B192="","",IFERROR(INDEX('Regras por canal'!$Q$5:$Q$9,MATCH($B192,'Regras por canal'!$A$5:$A$9,0)),""))</f>
        <v/>
      </c>
    </row>
    <row r="193" ht="24" customHeight="1">
      <c r="A193" s="28">
        <f>IF(OR(INDEX('Catálogo fonte'!$A$5:$A$104,INT((ROW()-5)/5)+1)="",INDEX('Regras por canal'!$A$5:$A$9,MOD(ROW()-5,5)+1)=""),"",INDEX('Catálogo fonte'!$A$5:$A$104,INT((ROW()-5)/5)+1))</f>
        <v/>
      </c>
      <c r="B193" s="27">
        <f>IF($A193="","",INDEX('Regras por canal'!$A$5:$A$9,MOD(ROW()-5,5)+1))</f>
        <v/>
      </c>
      <c r="C193" s="21" t="n"/>
      <c r="D193" s="32" t="n"/>
      <c r="E193" s="32" t="n"/>
      <c r="F193" s="53" t="n"/>
      <c r="G193" s="27">
        <f>IF(OR($A193="",$B193=""),"",IF($D193&lt;&gt;"",$D193,IFERROR(INDEX('Catálogo fonte'!$B$5:$B$104,MATCH($A193,'Catálogo fonte'!$A$5:$A$104,0)),"")))</f>
        <v/>
      </c>
      <c r="H193" s="27">
        <f>IF(OR($A193="",$B193=""),"",IF($E193&lt;&gt;"",$E193,IFERROR(INDEX('Catálogo fonte'!$C$5:$C$104,MATCH($A193,'Catálogo fonte'!$A$5:$A$104,0)),"")))</f>
        <v/>
      </c>
      <c r="I193" s="27">
        <f>IF(OR($A193="",$B193=""),"",IFERROR(INDEX('Catálogo fonte'!$E$5:$E$104,MATCH($A193,'Catálogo fonte'!$A$5:$A$104,0)),""))</f>
        <v/>
      </c>
      <c r="J193" s="28">
        <f>IF(OR($A193="",$B193=""),"",IFERROR(INDEX('Catálogo fonte'!$D$5:$D$104,MATCH($A193,'Catálogo fonte'!$A$5:$A$104,0)),""))</f>
        <v/>
      </c>
      <c r="K193" s="54">
        <f>IF(OR($A193="",$B193=""),"",IF($F193&lt;&gt;"",$F193,IFERROR(INDEX('Catálogo fonte'!$F$5:$F$104,MATCH($A193,'Catálogo fonte'!$A$5:$A$104,0)),"")))</f>
        <v/>
      </c>
      <c r="L193" s="35">
        <f>IF(OR($A193="",$B193=""),"",IFERROR(INDEX('Catálogo fonte'!$G$5:$G$104,MATCH($A193,'Catálogo fonte'!$A$5:$A$104,0)),""))</f>
        <v/>
      </c>
      <c r="M193" s="28">
        <f>IF(OR($A193="",$B193=""),"",IFERROR(INDEX('Catálogo fonte'!$H$5:$H$104,MATCH($A193,'Catálogo fonte'!$A$5:$A$104,0)),""))</f>
        <v/>
      </c>
      <c r="N193" s="28">
        <f>IF(OR($A193="",$B193=""),"",IFERROR(INDEX('Catálogo fonte'!$I$5:$I$104,MATCH($A193,'Catálogo fonte'!$A$5:$A$104,0)),""))</f>
        <v/>
      </c>
      <c r="O193" s="55">
        <f>IF(OR($A193="",$B193=""),"",IFERROR(INDEX('Catálogo fonte'!$J$5:$J$104,MATCH($A193,'Catálogo fonte'!$A$5:$A$104,0)),""))</f>
        <v/>
      </c>
      <c r="P193" s="56">
        <f>IF(OR($A193="",$B193=""),"",IFERROR(INDEX('Catálogo fonte'!$K$5:$K$104,MATCH($A193,'Catálogo fonte'!$A$5:$A$104,0)),""))</f>
        <v/>
      </c>
      <c r="Q193" s="56">
        <f>IF(OR($A193="",$B193=""),"",IFERROR(INDEX('Catálogo fonte'!$L$5:$L$104,MATCH($A193,'Catálogo fonte'!$A$5:$A$104,0)),""))</f>
        <v/>
      </c>
      <c r="R193" s="56">
        <f>IF(OR($A193="",$B193=""),"",IFERROR(INDEX('Catálogo fonte'!$M$5:$M$104,MATCH($A193,'Catálogo fonte'!$A$5:$A$104,0)),""))</f>
        <v/>
      </c>
      <c r="S193" s="28">
        <f>IF(OR($A193="",$B193=""),"",IFERROR(INDEX('Catálogo fonte'!$N$5:$N$104,MATCH($A193,'Catálogo fonte'!$A$5:$A$104,0)),""))</f>
        <v/>
      </c>
      <c r="T193" s="28">
        <f>IF(OR($A193="",$B193=""),"",IFERROR(INDEX('Catálogo fonte'!$O$5:$O$104,MATCH($A193,'Catálogo fonte'!$A$5:$A$104,0)),""))</f>
        <v/>
      </c>
      <c r="U193" s="28">
        <f>IF(OR($A193="",$B193=""),"",IFERROR(INDEX('Catálogo fonte'!$P$5:$P$104,MATCH($A193,'Catálogo fonte'!$A$5:$A$104,0)),""))</f>
        <v/>
      </c>
      <c r="V193" s="28">
        <f>IF(OR($A193="",$B193=""),"",--($S193&lt;&gt;"")+--($T193&lt;&gt;"")+--($U193&lt;&gt;""))</f>
        <v/>
      </c>
      <c r="W193" s="27">
        <f>IF(OR($A193="",$B193="",$C193&lt;&gt;"Sim"),"",_xlfn.TEXTJOIN(" | ",TRUE,IF($AP193&lt;&gt;"Regra válida","Regra do canal inválida",""),IF(COUNTIF('Catálogo fonte'!$A$5:$A$104,$A193)&gt;1,"SKU duplicado",""),IF($AO193&lt;&gt;"Sim","Produto inativo",""),IF($AB193&lt;&gt;"Sim","Canal inativo",""),IF($G193="","Título ausente",""),IF(AND($G193&lt;&gt;"",$AL193&lt;&gt;"",LEN($G193)&gt;$AL193),"Título excede o limite",""),IF(AND($AC193="Sim",$H193=""),"Categoria ausente",""),IF(AND($AK193&gt;0,LEN($I193)&lt;$AK193),"Descrição abaixo do mínimo",""),IF(AND($AE193="Sim",$J193=""),"Marca ausente",""),IF(OR($K193="",NOT(ISNUMBER($K193)),$K193&lt;=0),"Preço inválido",""),IF(AND(ISNUMBER($K193),$AM193&lt;&gt;"",$K193&lt;$AM193),"Preço abaixo do mínimo",""),IF(AND(ISNUMBER($K193),$AN193&lt;&gt;"",$K193&gt;$AN193),"Preço acima do máximo",""),IF(AND($AD193="Sim",$L193=""),"GTIN ausente",""),IF(AND($L193&lt;&gt;"",NOT(IFERROR(AND(LEN($L193)=13,ISNUMBER(VALUE($L193))),FALSE))),"GTIN inválido",""),IF(AND($AF193="Sim",$M193=""),"Cor ausente",""),IF(AND($AG193="Sim",$N193=""),"Tamanho/modelo ausente",""),IF(AND($AH193="Sim",OR(NOT(ISNUMBER($O193)),$O193&lt;=0)),"Peso ausente ou inválido",""),IF(AND($AI193="Sim",OR(NOT(ISNUMBER($P193)),$P193&lt;=0,NOT(ISNUMBER($Q193)),$Q193&lt;=0,NOT(ISNUMBER($R193)),$R193&lt;=0)),"Dimensões ausentes ou inválidas",""),IF($V193&lt;$AJ193,"Mídias abaixo do mínimo","")))</f>
        <v/>
      </c>
      <c r="X193" s="28">
        <f>IF(OR($A193="",$B193=""),"",IF($C193&lt;&gt;"Sim","Não selecionado",IF($W193="","Pronto para publicar","Bloqueado")))</f>
        <v/>
      </c>
      <c r="Y193" s="21" t="n"/>
      <c r="Z193" s="27">
        <f>IF(OR($A193="",$B193=""),"",IF($C193&lt;&gt;"Sim","Fora do feed",IF($X193="Bloqueado","Bloqueado",IF($Y193="Publicar","Liberado para feed",IF($Y193="Manter rascunho","Mantido em rascunho","Aguardando decisão")))))</f>
        <v/>
      </c>
      <c r="AA193" s="27">
        <f>IF(OR($A193="",$B193=""),"",$A193&amp;"|"&amp;$B193)</f>
        <v/>
      </c>
      <c r="AB193" s="28">
        <f>IF($B193="","",IFERROR(INDEX('Regras por canal'!$B$5:$B$9,MATCH($B193,'Regras por canal'!$A$5:$A$9,0)),""))</f>
        <v/>
      </c>
      <c r="AC193" s="28">
        <f>IF($B193="","",IFERROR(INDEX('Regras por canal'!$C$5:$C$9,MATCH($B193,'Regras por canal'!$A$5:$A$9,0)),""))</f>
        <v/>
      </c>
      <c r="AD193" s="28">
        <f>IF($B193="","",IFERROR(INDEX('Regras por canal'!$D$5:$D$9,MATCH($B193,'Regras por canal'!$A$5:$A$9,0)),""))</f>
        <v/>
      </c>
      <c r="AE193" s="28">
        <f>IF($B193="","",IFERROR(INDEX('Regras por canal'!$E$5:$E$9,MATCH($B193,'Regras por canal'!$A$5:$A$9,0)),""))</f>
        <v/>
      </c>
      <c r="AF193" s="28">
        <f>IF($B193="","",IFERROR(INDEX('Regras por canal'!$F$5:$F$9,MATCH($B193,'Regras por canal'!$A$5:$A$9,0)),""))</f>
        <v/>
      </c>
      <c r="AG193" s="28">
        <f>IF($B193="","",IFERROR(INDEX('Regras por canal'!$G$5:$G$9,MATCH($B193,'Regras por canal'!$A$5:$A$9,0)),""))</f>
        <v/>
      </c>
      <c r="AH193" s="28">
        <f>IF($B193="","",IFERROR(INDEX('Regras por canal'!$H$5:$H$9,MATCH($B193,'Regras por canal'!$A$5:$A$9,0)),""))</f>
        <v/>
      </c>
      <c r="AI193" s="28">
        <f>IF($B193="","",IFERROR(INDEX('Regras por canal'!$I$5:$I$9,MATCH($B193,'Regras por canal'!$A$5:$A$9,0)),""))</f>
        <v/>
      </c>
      <c r="AJ193" s="28">
        <f>IF($B193="","",IFERROR(INDEX('Regras por canal'!$J$5:$J$9,MATCH($B193,'Regras por canal'!$A$5:$A$9,0)),""))</f>
        <v/>
      </c>
      <c r="AK193" s="28">
        <f>IF($B193="","",IFERROR(INDEX('Regras por canal'!$K$5:$K$9,MATCH($B193,'Regras por canal'!$A$5:$A$9,0)),""))</f>
        <v/>
      </c>
      <c r="AL193" s="28">
        <f>IF($B193="","",IFERROR(INDEX('Regras por canal'!$L$5:$L$9,MATCH($B193,'Regras por canal'!$A$5:$A$9,0)),""))</f>
        <v/>
      </c>
      <c r="AM193" s="28">
        <f>IF($B193="","",IFERROR(INDEX('Regras por canal'!$M$5:$M$9,MATCH($B193,'Regras por canal'!$A$5:$A$9,0)),""))</f>
        <v/>
      </c>
      <c r="AN193" s="28">
        <f>IF($B193="","",IFERROR(INDEX('Regras por canal'!$N$5:$N$9,MATCH($B193,'Regras por canal'!$A$5:$A$9,0)),""))</f>
        <v/>
      </c>
      <c r="AO193" s="28">
        <f>IF($A193="","",IFERROR(INDEX('Catálogo fonte'!$Q$5:$Q$104,MATCH($A193,'Catálogo fonte'!$A$5:$A$104,0)),""))</f>
        <v/>
      </c>
      <c r="AP193" s="28">
        <f>IF($B193="","",IFERROR(INDEX('Regras por canal'!$Q$5:$Q$9,MATCH($B193,'Regras por canal'!$A$5:$A$9,0)),""))</f>
        <v/>
      </c>
    </row>
    <row r="194" ht="24" customHeight="1">
      <c r="A194" s="28">
        <f>IF(OR(INDEX('Catálogo fonte'!$A$5:$A$104,INT((ROW()-5)/5)+1)="",INDEX('Regras por canal'!$A$5:$A$9,MOD(ROW()-5,5)+1)=""),"",INDEX('Catálogo fonte'!$A$5:$A$104,INT((ROW()-5)/5)+1))</f>
        <v/>
      </c>
      <c r="B194" s="27">
        <f>IF($A194="","",INDEX('Regras por canal'!$A$5:$A$9,MOD(ROW()-5,5)+1))</f>
        <v/>
      </c>
      <c r="C194" s="21" t="n"/>
      <c r="D194" s="32" t="n"/>
      <c r="E194" s="32" t="n"/>
      <c r="F194" s="53" t="n"/>
      <c r="G194" s="27">
        <f>IF(OR($A194="",$B194=""),"",IF($D194&lt;&gt;"",$D194,IFERROR(INDEX('Catálogo fonte'!$B$5:$B$104,MATCH($A194,'Catálogo fonte'!$A$5:$A$104,0)),"")))</f>
        <v/>
      </c>
      <c r="H194" s="27">
        <f>IF(OR($A194="",$B194=""),"",IF($E194&lt;&gt;"",$E194,IFERROR(INDEX('Catálogo fonte'!$C$5:$C$104,MATCH($A194,'Catálogo fonte'!$A$5:$A$104,0)),"")))</f>
        <v/>
      </c>
      <c r="I194" s="27">
        <f>IF(OR($A194="",$B194=""),"",IFERROR(INDEX('Catálogo fonte'!$E$5:$E$104,MATCH($A194,'Catálogo fonte'!$A$5:$A$104,0)),""))</f>
        <v/>
      </c>
      <c r="J194" s="28">
        <f>IF(OR($A194="",$B194=""),"",IFERROR(INDEX('Catálogo fonte'!$D$5:$D$104,MATCH($A194,'Catálogo fonte'!$A$5:$A$104,0)),""))</f>
        <v/>
      </c>
      <c r="K194" s="54">
        <f>IF(OR($A194="",$B194=""),"",IF($F194&lt;&gt;"",$F194,IFERROR(INDEX('Catálogo fonte'!$F$5:$F$104,MATCH($A194,'Catálogo fonte'!$A$5:$A$104,0)),"")))</f>
        <v/>
      </c>
      <c r="L194" s="35">
        <f>IF(OR($A194="",$B194=""),"",IFERROR(INDEX('Catálogo fonte'!$G$5:$G$104,MATCH($A194,'Catálogo fonte'!$A$5:$A$104,0)),""))</f>
        <v/>
      </c>
      <c r="M194" s="28">
        <f>IF(OR($A194="",$B194=""),"",IFERROR(INDEX('Catálogo fonte'!$H$5:$H$104,MATCH($A194,'Catálogo fonte'!$A$5:$A$104,0)),""))</f>
        <v/>
      </c>
      <c r="N194" s="28">
        <f>IF(OR($A194="",$B194=""),"",IFERROR(INDEX('Catálogo fonte'!$I$5:$I$104,MATCH($A194,'Catálogo fonte'!$A$5:$A$104,0)),""))</f>
        <v/>
      </c>
      <c r="O194" s="55">
        <f>IF(OR($A194="",$B194=""),"",IFERROR(INDEX('Catálogo fonte'!$J$5:$J$104,MATCH($A194,'Catálogo fonte'!$A$5:$A$104,0)),""))</f>
        <v/>
      </c>
      <c r="P194" s="56">
        <f>IF(OR($A194="",$B194=""),"",IFERROR(INDEX('Catálogo fonte'!$K$5:$K$104,MATCH($A194,'Catálogo fonte'!$A$5:$A$104,0)),""))</f>
        <v/>
      </c>
      <c r="Q194" s="56">
        <f>IF(OR($A194="",$B194=""),"",IFERROR(INDEX('Catálogo fonte'!$L$5:$L$104,MATCH($A194,'Catálogo fonte'!$A$5:$A$104,0)),""))</f>
        <v/>
      </c>
      <c r="R194" s="56">
        <f>IF(OR($A194="",$B194=""),"",IFERROR(INDEX('Catálogo fonte'!$M$5:$M$104,MATCH($A194,'Catálogo fonte'!$A$5:$A$104,0)),""))</f>
        <v/>
      </c>
      <c r="S194" s="28">
        <f>IF(OR($A194="",$B194=""),"",IFERROR(INDEX('Catálogo fonte'!$N$5:$N$104,MATCH($A194,'Catálogo fonte'!$A$5:$A$104,0)),""))</f>
        <v/>
      </c>
      <c r="T194" s="28">
        <f>IF(OR($A194="",$B194=""),"",IFERROR(INDEX('Catálogo fonte'!$O$5:$O$104,MATCH($A194,'Catálogo fonte'!$A$5:$A$104,0)),""))</f>
        <v/>
      </c>
      <c r="U194" s="28">
        <f>IF(OR($A194="",$B194=""),"",IFERROR(INDEX('Catálogo fonte'!$P$5:$P$104,MATCH($A194,'Catálogo fonte'!$A$5:$A$104,0)),""))</f>
        <v/>
      </c>
      <c r="V194" s="28">
        <f>IF(OR($A194="",$B194=""),"",--($S194&lt;&gt;"")+--($T194&lt;&gt;"")+--($U194&lt;&gt;""))</f>
        <v/>
      </c>
      <c r="W194" s="27">
        <f>IF(OR($A194="",$B194="",$C194&lt;&gt;"Sim"),"",_xlfn.TEXTJOIN(" | ",TRUE,IF($AP194&lt;&gt;"Regra válida","Regra do canal inválida",""),IF(COUNTIF('Catálogo fonte'!$A$5:$A$104,$A194)&gt;1,"SKU duplicado",""),IF($AO194&lt;&gt;"Sim","Produto inativo",""),IF($AB194&lt;&gt;"Sim","Canal inativo",""),IF($G194="","Título ausente",""),IF(AND($G194&lt;&gt;"",$AL194&lt;&gt;"",LEN($G194)&gt;$AL194),"Título excede o limite",""),IF(AND($AC194="Sim",$H194=""),"Categoria ausente",""),IF(AND($AK194&gt;0,LEN($I194)&lt;$AK194),"Descrição abaixo do mínimo",""),IF(AND($AE194="Sim",$J194=""),"Marca ausente",""),IF(OR($K194="",NOT(ISNUMBER($K194)),$K194&lt;=0),"Preço inválido",""),IF(AND(ISNUMBER($K194),$AM194&lt;&gt;"",$K194&lt;$AM194),"Preço abaixo do mínimo",""),IF(AND(ISNUMBER($K194),$AN194&lt;&gt;"",$K194&gt;$AN194),"Preço acima do máximo",""),IF(AND($AD194="Sim",$L194=""),"GTIN ausente",""),IF(AND($L194&lt;&gt;"",NOT(IFERROR(AND(LEN($L194)=13,ISNUMBER(VALUE($L194))),FALSE))),"GTIN inválido",""),IF(AND($AF194="Sim",$M194=""),"Cor ausente",""),IF(AND($AG194="Sim",$N194=""),"Tamanho/modelo ausente",""),IF(AND($AH194="Sim",OR(NOT(ISNUMBER($O194)),$O194&lt;=0)),"Peso ausente ou inválido",""),IF(AND($AI194="Sim",OR(NOT(ISNUMBER($P194)),$P194&lt;=0,NOT(ISNUMBER($Q194)),$Q194&lt;=0,NOT(ISNUMBER($R194)),$R194&lt;=0)),"Dimensões ausentes ou inválidas",""),IF($V194&lt;$AJ194,"Mídias abaixo do mínimo","")))</f>
        <v/>
      </c>
      <c r="X194" s="28">
        <f>IF(OR($A194="",$B194=""),"",IF($C194&lt;&gt;"Sim","Não selecionado",IF($W194="","Pronto para publicar","Bloqueado")))</f>
        <v/>
      </c>
      <c r="Y194" s="21" t="n"/>
      <c r="Z194" s="27">
        <f>IF(OR($A194="",$B194=""),"",IF($C194&lt;&gt;"Sim","Fora do feed",IF($X194="Bloqueado","Bloqueado",IF($Y194="Publicar","Liberado para feed",IF($Y194="Manter rascunho","Mantido em rascunho","Aguardando decisão")))))</f>
        <v/>
      </c>
      <c r="AA194" s="27">
        <f>IF(OR($A194="",$B194=""),"",$A194&amp;"|"&amp;$B194)</f>
        <v/>
      </c>
      <c r="AB194" s="28">
        <f>IF($B194="","",IFERROR(INDEX('Regras por canal'!$B$5:$B$9,MATCH($B194,'Regras por canal'!$A$5:$A$9,0)),""))</f>
        <v/>
      </c>
      <c r="AC194" s="28">
        <f>IF($B194="","",IFERROR(INDEX('Regras por canal'!$C$5:$C$9,MATCH($B194,'Regras por canal'!$A$5:$A$9,0)),""))</f>
        <v/>
      </c>
      <c r="AD194" s="28">
        <f>IF($B194="","",IFERROR(INDEX('Regras por canal'!$D$5:$D$9,MATCH($B194,'Regras por canal'!$A$5:$A$9,0)),""))</f>
        <v/>
      </c>
      <c r="AE194" s="28">
        <f>IF($B194="","",IFERROR(INDEX('Regras por canal'!$E$5:$E$9,MATCH($B194,'Regras por canal'!$A$5:$A$9,0)),""))</f>
        <v/>
      </c>
      <c r="AF194" s="28">
        <f>IF($B194="","",IFERROR(INDEX('Regras por canal'!$F$5:$F$9,MATCH($B194,'Regras por canal'!$A$5:$A$9,0)),""))</f>
        <v/>
      </c>
      <c r="AG194" s="28">
        <f>IF($B194="","",IFERROR(INDEX('Regras por canal'!$G$5:$G$9,MATCH($B194,'Regras por canal'!$A$5:$A$9,0)),""))</f>
        <v/>
      </c>
      <c r="AH194" s="28">
        <f>IF($B194="","",IFERROR(INDEX('Regras por canal'!$H$5:$H$9,MATCH($B194,'Regras por canal'!$A$5:$A$9,0)),""))</f>
        <v/>
      </c>
      <c r="AI194" s="28">
        <f>IF($B194="","",IFERROR(INDEX('Regras por canal'!$I$5:$I$9,MATCH($B194,'Regras por canal'!$A$5:$A$9,0)),""))</f>
        <v/>
      </c>
      <c r="AJ194" s="28">
        <f>IF($B194="","",IFERROR(INDEX('Regras por canal'!$J$5:$J$9,MATCH($B194,'Regras por canal'!$A$5:$A$9,0)),""))</f>
        <v/>
      </c>
      <c r="AK194" s="28">
        <f>IF($B194="","",IFERROR(INDEX('Regras por canal'!$K$5:$K$9,MATCH($B194,'Regras por canal'!$A$5:$A$9,0)),""))</f>
        <v/>
      </c>
      <c r="AL194" s="28">
        <f>IF($B194="","",IFERROR(INDEX('Regras por canal'!$L$5:$L$9,MATCH($B194,'Regras por canal'!$A$5:$A$9,0)),""))</f>
        <v/>
      </c>
      <c r="AM194" s="28">
        <f>IF($B194="","",IFERROR(INDEX('Regras por canal'!$M$5:$M$9,MATCH($B194,'Regras por canal'!$A$5:$A$9,0)),""))</f>
        <v/>
      </c>
      <c r="AN194" s="28">
        <f>IF($B194="","",IFERROR(INDEX('Regras por canal'!$N$5:$N$9,MATCH($B194,'Regras por canal'!$A$5:$A$9,0)),""))</f>
        <v/>
      </c>
      <c r="AO194" s="28">
        <f>IF($A194="","",IFERROR(INDEX('Catálogo fonte'!$Q$5:$Q$104,MATCH($A194,'Catálogo fonte'!$A$5:$A$104,0)),""))</f>
        <v/>
      </c>
      <c r="AP194" s="28">
        <f>IF($B194="","",IFERROR(INDEX('Regras por canal'!$Q$5:$Q$9,MATCH($B194,'Regras por canal'!$A$5:$A$9,0)),""))</f>
        <v/>
      </c>
    </row>
    <row r="195" ht="24" customHeight="1">
      <c r="A195" s="28">
        <f>IF(OR(INDEX('Catálogo fonte'!$A$5:$A$104,INT((ROW()-5)/5)+1)="",INDEX('Regras por canal'!$A$5:$A$9,MOD(ROW()-5,5)+1)=""),"",INDEX('Catálogo fonte'!$A$5:$A$104,INT((ROW()-5)/5)+1))</f>
        <v/>
      </c>
      <c r="B195" s="27">
        <f>IF($A195="","",INDEX('Regras por canal'!$A$5:$A$9,MOD(ROW()-5,5)+1))</f>
        <v/>
      </c>
      <c r="C195" s="21" t="n"/>
      <c r="D195" s="32" t="n"/>
      <c r="E195" s="32" t="n"/>
      <c r="F195" s="53" t="n"/>
      <c r="G195" s="27">
        <f>IF(OR($A195="",$B195=""),"",IF($D195&lt;&gt;"",$D195,IFERROR(INDEX('Catálogo fonte'!$B$5:$B$104,MATCH($A195,'Catálogo fonte'!$A$5:$A$104,0)),"")))</f>
        <v/>
      </c>
      <c r="H195" s="27">
        <f>IF(OR($A195="",$B195=""),"",IF($E195&lt;&gt;"",$E195,IFERROR(INDEX('Catálogo fonte'!$C$5:$C$104,MATCH($A195,'Catálogo fonte'!$A$5:$A$104,0)),"")))</f>
        <v/>
      </c>
      <c r="I195" s="27">
        <f>IF(OR($A195="",$B195=""),"",IFERROR(INDEX('Catálogo fonte'!$E$5:$E$104,MATCH($A195,'Catálogo fonte'!$A$5:$A$104,0)),""))</f>
        <v/>
      </c>
      <c r="J195" s="28">
        <f>IF(OR($A195="",$B195=""),"",IFERROR(INDEX('Catálogo fonte'!$D$5:$D$104,MATCH($A195,'Catálogo fonte'!$A$5:$A$104,0)),""))</f>
        <v/>
      </c>
      <c r="K195" s="54">
        <f>IF(OR($A195="",$B195=""),"",IF($F195&lt;&gt;"",$F195,IFERROR(INDEX('Catálogo fonte'!$F$5:$F$104,MATCH($A195,'Catálogo fonte'!$A$5:$A$104,0)),"")))</f>
        <v/>
      </c>
      <c r="L195" s="35">
        <f>IF(OR($A195="",$B195=""),"",IFERROR(INDEX('Catálogo fonte'!$G$5:$G$104,MATCH($A195,'Catálogo fonte'!$A$5:$A$104,0)),""))</f>
        <v/>
      </c>
      <c r="M195" s="28">
        <f>IF(OR($A195="",$B195=""),"",IFERROR(INDEX('Catálogo fonte'!$H$5:$H$104,MATCH($A195,'Catálogo fonte'!$A$5:$A$104,0)),""))</f>
        <v/>
      </c>
      <c r="N195" s="28">
        <f>IF(OR($A195="",$B195=""),"",IFERROR(INDEX('Catálogo fonte'!$I$5:$I$104,MATCH($A195,'Catálogo fonte'!$A$5:$A$104,0)),""))</f>
        <v/>
      </c>
      <c r="O195" s="55">
        <f>IF(OR($A195="",$B195=""),"",IFERROR(INDEX('Catálogo fonte'!$J$5:$J$104,MATCH($A195,'Catálogo fonte'!$A$5:$A$104,0)),""))</f>
        <v/>
      </c>
      <c r="P195" s="56">
        <f>IF(OR($A195="",$B195=""),"",IFERROR(INDEX('Catálogo fonte'!$K$5:$K$104,MATCH($A195,'Catálogo fonte'!$A$5:$A$104,0)),""))</f>
        <v/>
      </c>
      <c r="Q195" s="56">
        <f>IF(OR($A195="",$B195=""),"",IFERROR(INDEX('Catálogo fonte'!$L$5:$L$104,MATCH($A195,'Catálogo fonte'!$A$5:$A$104,0)),""))</f>
        <v/>
      </c>
      <c r="R195" s="56">
        <f>IF(OR($A195="",$B195=""),"",IFERROR(INDEX('Catálogo fonte'!$M$5:$M$104,MATCH($A195,'Catálogo fonte'!$A$5:$A$104,0)),""))</f>
        <v/>
      </c>
      <c r="S195" s="28">
        <f>IF(OR($A195="",$B195=""),"",IFERROR(INDEX('Catálogo fonte'!$N$5:$N$104,MATCH($A195,'Catálogo fonte'!$A$5:$A$104,0)),""))</f>
        <v/>
      </c>
      <c r="T195" s="28">
        <f>IF(OR($A195="",$B195=""),"",IFERROR(INDEX('Catálogo fonte'!$O$5:$O$104,MATCH($A195,'Catálogo fonte'!$A$5:$A$104,0)),""))</f>
        <v/>
      </c>
      <c r="U195" s="28">
        <f>IF(OR($A195="",$B195=""),"",IFERROR(INDEX('Catálogo fonte'!$P$5:$P$104,MATCH($A195,'Catálogo fonte'!$A$5:$A$104,0)),""))</f>
        <v/>
      </c>
      <c r="V195" s="28">
        <f>IF(OR($A195="",$B195=""),"",--($S195&lt;&gt;"")+--($T195&lt;&gt;"")+--($U195&lt;&gt;""))</f>
        <v/>
      </c>
      <c r="W195" s="27">
        <f>IF(OR($A195="",$B195="",$C195&lt;&gt;"Sim"),"",_xlfn.TEXTJOIN(" | ",TRUE,IF($AP195&lt;&gt;"Regra válida","Regra do canal inválida",""),IF(COUNTIF('Catálogo fonte'!$A$5:$A$104,$A195)&gt;1,"SKU duplicado",""),IF($AO195&lt;&gt;"Sim","Produto inativo",""),IF($AB195&lt;&gt;"Sim","Canal inativo",""),IF($G195="","Título ausente",""),IF(AND($G195&lt;&gt;"",$AL195&lt;&gt;"",LEN($G195)&gt;$AL195),"Título excede o limite",""),IF(AND($AC195="Sim",$H195=""),"Categoria ausente",""),IF(AND($AK195&gt;0,LEN($I195)&lt;$AK195),"Descrição abaixo do mínimo",""),IF(AND($AE195="Sim",$J195=""),"Marca ausente",""),IF(OR($K195="",NOT(ISNUMBER($K195)),$K195&lt;=0),"Preço inválido",""),IF(AND(ISNUMBER($K195),$AM195&lt;&gt;"",$K195&lt;$AM195),"Preço abaixo do mínimo",""),IF(AND(ISNUMBER($K195),$AN195&lt;&gt;"",$K195&gt;$AN195),"Preço acima do máximo",""),IF(AND($AD195="Sim",$L195=""),"GTIN ausente",""),IF(AND($L195&lt;&gt;"",NOT(IFERROR(AND(LEN($L195)=13,ISNUMBER(VALUE($L195))),FALSE))),"GTIN inválido",""),IF(AND($AF195="Sim",$M195=""),"Cor ausente",""),IF(AND($AG195="Sim",$N195=""),"Tamanho/modelo ausente",""),IF(AND($AH195="Sim",OR(NOT(ISNUMBER($O195)),$O195&lt;=0)),"Peso ausente ou inválido",""),IF(AND($AI195="Sim",OR(NOT(ISNUMBER($P195)),$P195&lt;=0,NOT(ISNUMBER($Q195)),$Q195&lt;=0,NOT(ISNUMBER($R195)),$R195&lt;=0)),"Dimensões ausentes ou inválidas",""),IF($V195&lt;$AJ195,"Mídias abaixo do mínimo","")))</f>
        <v/>
      </c>
      <c r="X195" s="28">
        <f>IF(OR($A195="",$B195=""),"",IF($C195&lt;&gt;"Sim","Não selecionado",IF($W195="","Pronto para publicar","Bloqueado")))</f>
        <v/>
      </c>
      <c r="Y195" s="21" t="n"/>
      <c r="Z195" s="27">
        <f>IF(OR($A195="",$B195=""),"",IF($C195&lt;&gt;"Sim","Fora do feed",IF($X195="Bloqueado","Bloqueado",IF($Y195="Publicar","Liberado para feed",IF($Y195="Manter rascunho","Mantido em rascunho","Aguardando decisão")))))</f>
        <v/>
      </c>
      <c r="AA195" s="27">
        <f>IF(OR($A195="",$B195=""),"",$A195&amp;"|"&amp;$B195)</f>
        <v/>
      </c>
      <c r="AB195" s="28">
        <f>IF($B195="","",IFERROR(INDEX('Regras por canal'!$B$5:$B$9,MATCH($B195,'Regras por canal'!$A$5:$A$9,0)),""))</f>
        <v/>
      </c>
      <c r="AC195" s="28">
        <f>IF($B195="","",IFERROR(INDEX('Regras por canal'!$C$5:$C$9,MATCH($B195,'Regras por canal'!$A$5:$A$9,0)),""))</f>
        <v/>
      </c>
      <c r="AD195" s="28">
        <f>IF($B195="","",IFERROR(INDEX('Regras por canal'!$D$5:$D$9,MATCH($B195,'Regras por canal'!$A$5:$A$9,0)),""))</f>
        <v/>
      </c>
      <c r="AE195" s="28">
        <f>IF($B195="","",IFERROR(INDEX('Regras por canal'!$E$5:$E$9,MATCH($B195,'Regras por canal'!$A$5:$A$9,0)),""))</f>
        <v/>
      </c>
      <c r="AF195" s="28">
        <f>IF($B195="","",IFERROR(INDEX('Regras por canal'!$F$5:$F$9,MATCH($B195,'Regras por canal'!$A$5:$A$9,0)),""))</f>
        <v/>
      </c>
      <c r="AG195" s="28">
        <f>IF($B195="","",IFERROR(INDEX('Regras por canal'!$G$5:$G$9,MATCH($B195,'Regras por canal'!$A$5:$A$9,0)),""))</f>
        <v/>
      </c>
      <c r="AH195" s="28">
        <f>IF($B195="","",IFERROR(INDEX('Regras por canal'!$H$5:$H$9,MATCH($B195,'Regras por canal'!$A$5:$A$9,0)),""))</f>
        <v/>
      </c>
      <c r="AI195" s="28">
        <f>IF($B195="","",IFERROR(INDEX('Regras por canal'!$I$5:$I$9,MATCH($B195,'Regras por canal'!$A$5:$A$9,0)),""))</f>
        <v/>
      </c>
      <c r="AJ195" s="28">
        <f>IF($B195="","",IFERROR(INDEX('Regras por canal'!$J$5:$J$9,MATCH($B195,'Regras por canal'!$A$5:$A$9,0)),""))</f>
        <v/>
      </c>
      <c r="AK195" s="28">
        <f>IF($B195="","",IFERROR(INDEX('Regras por canal'!$K$5:$K$9,MATCH($B195,'Regras por canal'!$A$5:$A$9,0)),""))</f>
        <v/>
      </c>
      <c r="AL195" s="28">
        <f>IF($B195="","",IFERROR(INDEX('Regras por canal'!$L$5:$L$9,MATCH($B195,'Regras por canal'!$A$5:$A$9,0)),""))</f>
        <v/>
      </c>
      <c r="AM195" s="28">
        <f>IF($B195="","",IFERROR(INDEX('Regras por canal'!$M$5:$M$9,MATCH($B195,'Regras por canal'!$A$5:$A$9,0)),""))</f>
        <v/>
      </c>
      <c r="AN195" s="28">
        <f>IF($B195="","",IFERROR(INDEX('Regras por canal'!$N$5:$N$9,MATCH($B195,'Regras por canal'!$A$5:$A$9,0)),""))</f>
        <v/>
      </c>
      <c r="AO195" s="28">
        <f>IF($A195="","",IFERROR(INDEX('Catálogo fonte'!$Q$5:$Q$104,MATCH($A195,'Catálogo fonte'!$A$5:$A$104,0)),""))</f>
        <v/>
      </c>
      <c r="AP195" s="28">
        <f>IF($B195="","",IFERROR(INDEX('Regras por canal'!$Q$5:$Q$9,MATCH($B195,'Regras por canal'!$A$5:$A$9,0)),""))</f>
        <v/>
      </c>
    </row>
    <row r="196" ht="24" customHeight="1">
      <c r="A196" s="28">
        <f>IF(OR(INDEX('Catálogo fonte'!$A$5:$A$104,INT((ROW()-5)/5)+1)="",INDEX('Regras por canal'!$A$5:$A$9,MOD(ROW()-5,5)+1)=""),"",INDEX('Catálogo fonte'!$A$5:$A$104,INT((ROW()-5)/5)+1))</f>
        <v/>
      </c>
      <c r="B196" s="27">
        <f>IF($A196="","",INDEX('Regras por canal'!$A$5:$A$9,MOD(ROW()-5,5)+1))</f>
        <v/>
      </c>
      <c r="C196" s="21" t="n"/>
      <c r="D196" s="32" t="n"/>
      <c r="E196" s="32" t="n"/>
      <c r="F196" s="53" t="n"/>
      <c r="G196" s="27">
        <f>IF(OR($A196="",$B196=""),"",IF($D196&lt;&gt;"",$D196,IFERROR(INDEX('Catálogo fonte'!$B$5:$B$104,MATCH($A196,'Catálogo fonte'!$A$5:$A$104,0)),"")))</f>
        <v/>
      </c>
      <c r="H196" s="27">
        <f>IF(OR($A196="",$B196=""),"",IF($E196&lt;&gt;"",$E196,IFERROR(INDEX('Catálogo fonte'!$C$5:$C$104,MATCH($A196,'Catálogo fonte'!$A$5:$A$104,0)),"")))</f>
        <v/>
      </c>
      <c r="I196" s="27">
        <f>IF(OR($A196="",$B196=""),"",IFERROR(INDEX('Catálogo fonte'!$E$5:$E$104,MATCH($A196,'Catálogo fonte'!$A$5:$A$104,0)),""))</f>
        <v/>
      </c>
      <c r="J196" s="28">
        <f>IF(OR($A196="",$B196=""),"",IFERROR(INDEX('Catálogo fonte'!$D$5:$D$104,MATCH($A196,'Catálogo fonte'!$A$5:$A$104,0)),""))</f>
        <v/>
      </c>
      <c r="K196" s="54">
        <f>IF(OR($A196="",$B196=""),"",IF($F196&lt;&gt;"",$F196,IFERROR(INDEX('Catálogo fonte'!$F$5:$F$104,MATCH($A196,'Catálogo fonte'!$A$5:$A$104,0)),"")))</f>
        <v/>
      </c>
      <c r="L196" s="35">
        <f>IF(OR($A196="",$B196=""),"",IFERROR(INDEX('Catálogo fonte'!$G$5:$G$104,MATCH($A196,'Catálogo fonte'!$A$5:$A$104,0)),""))</f>
        <v/>
      </c>
      <c r="M196" s="28">
        <f>IF(OR($A196="",$B196=""),"",IFERROR(INDEX('Catálogo fonte'!$H$5:$H$104,MATCH($A196,'Catálogo fonte'!$A$5:$A$104,0)),""))</f>
        <v/>
      </c>
      <c r="N196" s="28">
        <f>IF(OR($A196="",$B196=""),"",IFERROR(INDEX('Catálogo fonte'!$I$5:$I$104,MATCH($A196,'Catálogo fonte'!$A$5:$A$104,0)),""))</f>
        <v/>
      </c>
      <c r="O196" s="55">
        <f>IF(OR($A196="",$B196=""),"",IFERROR(INDEX('Catálogo fonte'!$J$5:$J$104,MATCH($A196,'Catálogo fonte'!$A$5:$A$104,0)),""))</f>
        <v/>
      </c>
      <c r="P196" s="56">
        <f>IF(OR($A196="",$B196=""),"",IFERROR(INDEX('Catálogo fonte'!$K$5:$K$104,MATCH($A196,'Catálogo fonte'!$A$5:$A$104,0)),""))</f>
        <v/>
      </c>
      <c r="Q196" s="56">
        <f>IF(OR($A196="",$B196=""),"",IFERROR(INDEX('Catálogo fonte'!$L$5:$L$104,MATCH($A196,'Catálogo fonte'!$A$5:$A$104,0)),""))</f>
        <v/>
      </c>
      <c r="R196" s="56">
        <f>IF(OR($A196="",$B196=""),"",IFERROR(INDEX('Catálogo fonte'!$M$5:$M$104,MATCH($A196,'Catálogo fonte'!$A$5:$A$104,0)),""))</f>
        <v/>
      </c>
      <c r="S196" s="28">
        <f>IF(OR($A196="",$B196=""),"",IFERROR(INDEX('Catálogo fonte'!$N$5:$N$104,MATCH($A196,'Catálogo fonte'!$A$5:$A$104,0)),""))</f>
        <v/>
      </c>
      <c r="T196" s="28">
        <f>IF(OR($A196="",$B196=""),"",IFERROR(INDEX('Catálogo fonte'!$O$5:$O$104,MATCH($A196,'Catálogo fonte'!$A$5:$A$104,0)),""))</f>
        <v/>
      </c>
      <c r="U196" s="28">
        <f>IF(OR($A196="",$B196=""),"",IFERROR(INDEX('Catálogo fonte'!$P$5:$P$104,MATCH($A196,'Catálogo fonte'!$A$5:$A$104,0)),""))</f>
        <v/>
      </c>
      <c r="V196" s="28">
        <f>IF(OR($A196="",$B196=""),"",--($S196&lt;&gt;"")+--($T196&lt;&gt;"")+--($U196&lt;&gt;""))</f>
        <v/>
      </c>
      <c r="W196" s="27">
        <f>IF(OR($A196="",$B196="",$C196&lt;&gt;"Sim"),"",_xlfn.TEXTJOIN(" | ",TRUE,IF($AP196&lt;&gt;"Regra válida","Regra do canal inválida",""),IF(COUNTIF('Catálogo fonte'!$A$5:$A$104,$A196)&gt;1,"SKU duplicado",""),IF($AO196&lt;&gt;"Sim","Produto inativo",""),IF($AB196&lt;&gt;"Sim","Canal inativo",""),IF($G196="","Título ausente",""),IF(AND($G196&lt;&gt;"",$AL196&lt;&gt;"",LEN($G196)&gt;$AL196),"Título excede o limite",""),IF(AND($AC196="Sim",$H196=""),"Categoria ausente",""),IF(AND($AK196&gt;0,LEN($I196)&lt;$AK196),"Descrição abaixo do mínimo",""),IF(AND($AE196="Sim",$J196=""),"Marca ausente",""),IF(OR($K196="",NOT(ISNUMBER($K196)),$K196&lt;=0),"Preço inválido",""),IF(AND(ISNUMBER($K196),$AM196&lt;&gt;"",$K196&lt;$AM196),"Preço abaixo do mínimo",""),IF(AND(ISNUMBER($K196),$AN196&lt;&gt;"",$K196&gt;$AN196),"Preço acima do máximo",""),IF(AND($AD196="Sim",$L196=""),"GTIN ausente",""),IF(AND($L196&lt;&gt;"",NOT(IFERROR(AND(LEN($L196)=13,ISNUMBER(VALUE($L196))),FALSE))),"GTIN inválido",""),IF(AND($AF196="Sim",$M196=""),"Cor ausente",""),IF(AND($AG196="Sim",$N196=""),"Tamanho/modelo ausente",""),IF(AND($AH196="Sim",OR(NOT(ISNUMBER($O196)),$O196&lt;=0)),"Peso ausente ou inválido",""),IF(AND($AI196="Sim",OR(NOT(ISNUMBER($P196)),$P196&lt;=0,NOT(ISNUMBER($Q196)),$Q196&lt;=0,NOT(ISNUMBER($R196)),$R196&lt;=0)),"Dimensões ausentes ou inválidas",""),IF($V196&lt;$AJ196,"Mídias abaixo do mínimo","")))</f>
        <v/>
      </c>
      <c r="X196" s="28">
        <f>IF(OR($A196="",$B196=""),"",IF($C196&lt;&gt;"Sim","Não selecionado",IF($W196="","Pronto para publicar","Bloqueado")))</f>
        <v/>
      </c>
      <c r="Y196" s="21" t="n"/>
      <c r="Z196" s="27">
        <f>IF(OR($A196="",$B196=""),"",IF($C196&lt;&gt;"Sim","Fora do feed",IF($X196="Bloqueado","Bloqueado",IF($Y196="Publicar","Liberado para feed",IF($Y196="Manter rascunho","Mantido em rascunho","Aguardando decisão")))))</f>
        <v/>
      </c>
      <c r="AA196" s="27">
        <f>IF(OR($A196="",$B196=""),"",$A196&amp;"|"&amp;$B196)</f>
        <v/>
      </c>
      <c r="AB196" s="28">
        <f>IF($B196="","",IFERROR(INDEX('Regras por canal'!$B$5:$B$9,MATCH($B196,'Regras por canal'!$A$5:$A$9,0)),""))</f>
        <v/>
      </c>
      <c r="AC196" s="28">
        <f>IF($B196="","",IFERROR(INDEX('Regras por canal'!$C$5:$C$9,MATCH($B196,'Regras por canal'!$A$5:$A$9,0)),""))</f>
        <v/>
      </c>
      <c r="AD196" s="28">
        <f>IF($B196="","",IFERROR(INDEX('Regras por canal'!$D$5:$D$9,MATCH($B196,'Regras por canal'!$A$5:$A$9,0)),""))</f>
        <v/>
      </c>
      <c r="AE196" s="28">
        <f>IF($B196="","",IFERROR(INDEX('Regras por canal'!$E$5:$E$9,MATCH($B196,'Regras por canal'!$A$5:$A$9,0)),""))</f>
        <v/>
      </c>
      <c r="AF196" s="28">
        <f>IF($B196="","",IFERROR(INDEX('Regras por canal'!$F$5:$F$9,MATCH($B196,'Regras por canal'!$A$5:$A$9,0)),""))</f>
        <v/>
      </c>
      <c r="AG196" s="28">
        <f>IF($B196="","",IFERROR(INDEX('Regras por canal'!$G$5:$G$9,MATCH($B196,'Regras por canal'!$A$5:$A$9,0)),""))</f>
        <v/>
      </c>
      <c r="AH196" s="28">
        <f>IF($B196="","",IFERROR(INDEX('Regras por canal'!$H$5:$H$9,MATCH($B196,'Regras por canal'!$A$5:$A$9,0)),""))</f>
        <v/>
      </c>
      <c r="AI196" s="28">
        <f>IF($B196="","",IFERROR(INDEX('Regras por canal'!$I$5:$I$9,MATCH($B196,'Regras por canal'!$A$5:$A$9,0)),""))</f>
        <v/>
      </c>
      <c r="AJ196" s="28">
        <f>IF($B196="","",IFERROR(INDEX('Regras por canal'!$J$5:$J$9,MATCH($B196,'Regras por canal'!$A$5:$A$9,0)),""))</f>
        <v/>
      </c>
      <c r="AK196" s="28">
        <f>IF($B196="","",IFERROR(INDEX('Regras por canal'!$K$5:$K$9,MATCH($B196,'Regras por canal'!$A$5:$A$9,0)),""))</f>
        <v/>
      </c>
      <c r="AL196" s="28">
        <f>IF($B196="","",IFERROR(INDEX('Regras por canal'!$L$5:$L$9,MATCH($B196,'Regras por canal'!$A$5:$A$9,0)),""))</f>
        <v/>
      </c>
      <c r="AM196" s="28">
        <f>IF($B196="","",IFERROR(INDEX('Regras por canal'!$M$5:$M$9,MATCH($B196,'Regras por canal'!$A$5:$A$9,0)),""))</f>
        <v/>
      </c>
      <c r="AN196" s="28">
        <f>IF($B196="","",IFERROR(INDEX('Regras por canal'!$N$5:$N$9,MATCH($B196,'Regras por canal'!$A$5:$A$9,0)),""))</f>
        <v/>
      </c>
      <c r="AO196" s="28">
        <f>IF($A196="","",IFERROR(INDEX('Catálogo fonte'!$Q$5:$Q$104,MATCH($A196,'Catálogo fonte'!$A$5:$A$104,0)),""))</f>
        <v/>
      </c>
      <c r="AP196" s="28">
        <f>IF($B196="","",IFERROR(INDEX('Regras por canal'!$Q$5:$Q$9,MATCH($B196,'Regras por canal'!$A$5:$A$9,0)),""))</f>
        <v/>
      </c>
    </row>
    <row r="197" ht="24" customHeight="1">
      <c r="A197" s="28">
        <f>IF(OR(INDEX('Catálogo fonte'!$A$5:$A$104,INT((ROW()-5)/5)+1)="",INDEX('Regras por canal'!$A$5:$A$9,MOD(ROW()-5,5)+1)=""),"",INDEX('Catálogo fonte'!$A$5:$A$104,INT((ROW()-5)/5)+1))</f>
        <v/>
      </c>
      <c r="B197" s="27">
        <f>IF($A197="","",INDEX('Regras por canal'!$A$5:$A$9,MOD(ROW()-5,5)+1))</f>
        <v/>
      </c>
      <c r="C197" s="21" t="n"/>
      <c r="D197" s="32" t="n"/>
      <c r="E197" s="32" t="n"/>
      <c r="F197" s="53" t="n"/>
      <c r="G197" s="27">
        <f>IF(OR($A197="",$B197=""),"",IF($D197&lt;&gt;"",$D197,IFERROR(INDEX('Catálogo fonte'!$B$5:$B$104,MATCH($A197,'Catálogo fonte'!$A$5:$A$104,0)),"")))</f>
        <v/>
      </c>
      <c r="H197" s="27">
        <f>IF(OR($A197="",$B197=""),"",IF($E197&lt;&gt;"",$E197,IFERROR(INDEX('Catálogo fonte'!$C$5:$C$104,MATCH($A197,'Catálogo fonte'!$A$5:$A$104,0)),"")))</f>
        <v/>
      </c>
      <c r="I197" s="27">
        <f>IF(OR($A197="",$B197=""),"",IFERROR(INDEX('Catálogo fonte'!$E$5:$E$104,MATCH($A197,'Catálogo fonte'!$A$5:$A$104,0)),""))</f>
        <v/>
      </c>
      <c r="J197" s="28">
        <f>IF(OR($A197="",$B197=""),"",IFERROR(INDEX('Catálogo fonte'!$D$5:$D$104,MATCH($A197,'Catálogo fonte'!$A$5:$A$104,0)),""))</f>
        <v/>
      </c>
      <c r="K197" s="54">
        <f>IF(OR($A197="",$B197=""),"",IF($F197&lt;&gt;"",$F197,IFERROR(INDEX('Catálogo fonte'!$F$5:$F$104,MATCH($A197,'Catálogo fonte'!$A$5:$A$104,0)),"")))</f>
        <v/>
      </c>
      <c r="L197" s="35">
        <f>IF(OR($A197="",$B197=""),"",IFERROR(INDEX('Catálogo fonte'!$G$5:$G$104,MATCH($A197,'Catálogo fonte'!$A$5:$A$104,0)),""))</f>
        <v/>
      </c>
      <c r="M197" s="28">
        <f>IF(OR($A197="",$B197=""),"",IFERROR(INDEX('Catálogo fonte'!$H$5:$H$104,MATCH($A197,'Catálogo fonte'!$A$5:$A$104,0)),""))</f>
        <v/>
      </c>
      <c r="N197" s="28">
        <f>IF(OR($A197="",$B197=""),"",IFERROR(INDEX('Catálogo fonte'!$I$5:$I$104,MATCH($A197,'Catálogo fonte'!$A$5:$A$104,0)),""))</f>
        <v/>
      </c>
      <c r="O197" s="55">
        <f>IF(OR($A197="",$B197=""),"",IFERROR(INDEX('Catálogo fonte'!$J$5:$J$104,MATCH($A197,'Catálogo fonte'!$A$5:$A$104,0)),""))</f>
        <v/>
      </c>
      <c r="P197" s="56">
        <f>IF(OR($A197="",$B197=""),"",IFERROR(INDEX('Catálogo fonte'!$K$5:$K$104,MATCH($A197,'Catálogo fonte'!$A$5:$A$104,0)),""))</f>
        <v/>
      </c>
      <c r="Q197" s="56">
        <f>IF(OR($A197="",$B197=""),"",IFERROR(INDEX('Catálogo fonte'!$L$5:$L$104,MATCH($A197,'Catálogo fonte'!$A$5:$A$104,0)),""))</f>
        <v/>
      </c>
      <c r="R197" s="56">
        <f>IF(OR($A197="",$B197=""),"",IFERROR(INDEX('Catálogo fonte'!$M$5:$M$104,MATCH($A197,'Catálogo fonte'!$A$5:$A$104,0)),""))</f>
        <v/>
      </c>
      <c r="S197" s="28">
        <f>IF(OR($A197="",$B197=""),"",IFERROR(INDEX('Catálogo fonte'!$N$5:$N$104,MATCH($A197,'Catálogo fonte'!$A$5:$A$104,0)),""))</f>
        <v/>
      </c>
      <c r="T197" s="28">
        <f>IF(OR($A197="",$B197=""),"",IFERROR(INDEX('Catálogo fonte'!$O$5:$O$104,MATCH($A197,'Catálogo fonte'!$A$5:$A$104,0)),""))</f>
        <v/>
      </c>
      <c r="U197" s="28">
        <f>IF(OR($A197="",$B197=""),"",IFERROR(INDEX('Catálogo fonte'!$P$5:$P$104,MATCH($A197,'Catálogo fonte'!$A$5:$A$104,0)),""))</f>
        <v/>
      </c>
      <c r="V197" s="28">
        <f>IF(OR($A197="",$B197=""),"",--($S197&lt;&gt;"")+--($T197&lt;&gt;"")+--($U197&lt;&gt;""))</f>
        <v/>
      </c>
      <c r="W197" s="27">
        <f>IF(OR($A197="",$B197="",$C197&lt;&gt;"Sim"),"",_xlfn.TEXTJOIN(" | ",TRUE,IF($AP197&lt;&gt;"Regra válida","Regra do canal inválida",""),IF(COUNTIF('Catálogo fonte'!$A$5:$A$104,$A197)&gt;1,"SKU duplicado",""),IF($AO197&lt;&gt;"Sim","Produto inativo",""),IF($AB197&lt;&gt;"Sim","Canal inativo",""),IF($G197="","Título ausente",""),IF(AND($G197&lt;&gt;"",$AL197&lt;&gt;"",LEN($G197)&gt;$AL197),"Título excede o limite",""),IF(AND($AC197="Sim",$H197=""),"Categoria ausente",""),IF(AND($AK197&gt;0,LEN($I197)&lt;$AK197),"Descrição abaixo do mínimo",""),IF(AND($AE197="Sim",$J197=""),"Marca ausente",""),IF(OR($K197="",NOT(ISNUMBER($K197)),$K197&lt;=0),"Preço inválido",""),IF(AND(ISNUMBER($K197),$AM197&lt;&gt;"",$K197&lt;$AM197),"Preço abaixo do mínimo",""),IF(AND(ISNUMBER($K197),$AN197&lt;&gt;"",$K197&gt;$AN197),"Preço acima do máximo",""),IF(AND($AD197="Sim",$L197=""),"GTIN ausente",""),IF(AND($L197&lt;&gt;"",NOT(IFERROR(AND(LEN($L197)=13,ISNUMBER(VALUE($L197))),FALSE))),"GTIN inválido",""),IF(AND($AF197="Sim",$M197=""),"Cor ausente",""),IF(AND($AG197="Sim",$N197=""),"Tamanho/modelo ausente",""),IF(AND($AH197="Sim",OR(NOT(ISNUMBER($O197)),$O197&lt;=0)),"Peso ausente ou inválido",""),IF(AND($AI197="Sim",OR(NOT(ISNUMBER($P197)),$P197&lt;=0,NOT(ISNUMBER($Q197)),$Q197&lt;=0,NOT(ISNUMBER($R197)),$R197&lt;=0)),"Dimensões ausentes ou inválidas",""),IF($V197&lt;$AJ197,"Mídias abaixo do mínimo","")))</f>
        <v/>
      </c>
      <c r="X197" s="28">
        <f>IF(OR($A197="",$B197=""),"",IF($C197&lt;&gt;"Sim","Não selecionado",IF($W197="","Pronto para publicar","Bloqueado")))</f>
        <v/>
      </c>
      <c r="Y197" s="21" t="n"/>
      <c r="Z197" s="27">
        <f>IF(OR($A197="",$B197=""),"",IF($C197&lt;&gt;"Sim","Fora do feed",IF($X197="Bloqueado","Bloqueado",IF($Y197="Publicar","Liberado para feed",IF($Y197="Manter rascunho","Mantido em rascunho","Aguardando decisão")))))</f>
        <v/>
      </c>
      <c r="AA197" s="27">
        <f>IF(OR($A197="",$B197=""),"",$A197&amp;"|"&amp;$B197)</f>
        <v/>
      </c>
      <c r="AB197" s="28">
        <f>IF($B197="","",IFERROR(INDEX('Regras por canal'!$B$5:$B$9,MATCH($B197,'Regras por canal'!$A$5:$A$9,0)),""))</f>
        <v/>
      </c>
      <c r="AC197" s="28">
        <f>IF($B197="","",IFERROR(INDEX('Regras por canal'!$C$5:$C$9,MATCH($B197,'Regras por canal'!$A$5:$A$9,0)),""))</f>
        <v/>
      </c>
      <c r="AD197" s="28">
        <f>IF($B197="","",IFERROR(INDEX('Regras por canal'!$D$5:$D$9,MATCH($B197,'Regras por canal'!$A$5:$A$9,0)),""))</f>
        <v/>
      </c>
      <c r="AE197" s="28">
        <f>IF($B197="","",IFERROR(INDEX('Regras por canal'!$E$5:$E$9,MATCH($B197,'Regras por canal'!$A$5:$A$9,0)),""))</f>
        <v/>
      </c>
      <c r="AF197" s="28">
        <f>IF($B197="","",IFERROR(INDEX('Regras por canal'!$F$5:$F$9,MATCH($B197,'Regras por canal'!$A$5:$A$9,0)),""))</f>
        <v/>
      </c>
      <c r="AG197" s="28">
        <f>IF($B197="","",IFERROR(INDEX('Regras por canal'!$G$5:$G$9,MATCH($B197,'Regras por canal'!$A$5:$A$9,0)),""))</f>
        <v/>
      </c>
      <c r="AH197" s="28">
        <f>IF($B197="","",IFERROR(INDEX('Regras por canal'!$H$5:$H$9,MATCH($B197,'Regras por canal'!$A$5:$A$9,0)),""))</f>
        <v/>
      </c>
      <c r="AI197" s="28">
        <f>IF($B197="","",IFERROR(INDEX('Regras por canal'!$I$5:$I$9,MATCH($B197,'Regras por canal'!$A$5:$A$9,0)),""))</f>
        <v/>
      </c>
      <c r="AJ197" s="28">
        <f>IF($B197="","",IFERROR(INDEX('Regras por canal'!$J$5:$J$9,MATCH($B197,'Regras por canal'!$A$5:$A$9,0)),""))</f>
        <v/>
      </c>
      <c r="AK197" s="28">
        <f>IF($B197="","",IFERROR(INDEX('Regras por canal'!$K$5:$K$9,MATCH($B197,'Regras por canal'!$A$5:$A$9,0)),""))</f>
        <v/>
      </c>
      <c r="AL197" s="28">
        <f>IF($B197="","",IFERROR(INDEX('Regras por canal'!$L$5:$L$9,MATCH($B197,'Regras por canal'!$A$5:$A$9,0)),""))</f>
        <v/>
      </c>
      <c r="AM197" s="28">
        <f>IF($B197="","",IFERROR(INDEX('Regras por canal'!$M$5:$M$9,MATCH($B197,'Regras por canal'!$A$5:$A$9,0)),""))</f>
        <v/>
      </c>
      <c r="AN197" s="28">
        <f>IF($B197="","",IFERROR(INDEX('Regras por canal'!$N$5:$N$9,MATCH($B197,'Regras por canal'!$A$5:$A$9,0)),""))</f>
        <v/>
      </c>
      <c r="AO197" s="28">
        <f>IF($A197="","",IFERROR(INDEX('Catálogo fonte'!$Q$5:$Q$104,MATCH($A197,'Catálogo fonte'!$A$5:$A$104,0)),""))</f>
        <v/>
      </c>
      <c r="AP197" s="28">
        <f>IF($B197="","",IFERROR(INDEX('Regras por canal'!$Q$5:$Q$9,MATCH($B197,'Regras por canal'!$A$5:$A$9,0)),""))</f>
        <v/>
      </c>
    </row>
    <row r="198" ht="24" customHeight="1">
      <c r="A198" s="28">
        <f>IF(OR(INDEX('Catálogo fonte'!$A$5:$A$104,INT((ROW()-5)/5)+1)="",INDEX('Regras por canal'!$A$5:$A$9,MOD(ROW()-5,5)+1)=""),"",INDEX('Catálogo fonte'!$A$5:$A$104,INT((ROW()-5)/5)+1))</f>
        <v/>
      </c>
      <c r="B198" s="27">
        <f>IF($A198="","",INDEX('Regras por canal'!$A$5:$A$9,MOD(ROW()-5,5)+1))</f>
        <v/>
      </c>
      <c r="C198" s="21" t="n"/>
      <c r="D198" s="32" t="n"/>
      <c r="E198" s="32" t="n"/>
      <c r="F198" s="53" t="n"/>
      <c r="G198" s="27">
        <f>IF(OR($A198="",$B198=""),"",IF($D198&lt;&gt;"",$D198,IFERROR(INDEX('Catálogo fonte'!$B$5:$B$104,MATCH($A198,'Catálogo fonte'!$A$5:$A$104,0)),"")))</f>
        <v/>
      </c>
      <c r="H198" s="27">
        <f>IF(OR($A198="",$B198=""),"",IF($E198&lt;&gt;"",$E198,IFERROR(INDEX('Catálogo fonte'!$C$5:$C$104,MATCH($A198,'Catálogo fonte'!$A$5:$A$104,0)),"")))</f>
        <v/>
      </c>
      <c r="I198" s="27">
        <f>IF(OR($A198="",$B198=""),"",IFERROR(INDEX('Catálogo fonte'!$E$5:$E$104,MATCH($A198,'Catálogo fonte'!$A$5:$A$104,0)),""))</f>
        <v/>
      </c>
      <c r="J198" s="28">
        <f>IF(OR($A198="",$B198=""),"",IFERROR(INDEX('Catálogo fonte'!$D$5:$D$104,MATCH($A198,'Catálogo fonte'!$A$5:$A$104,0)),""))</f>
        <v/>
      </c>
      <c r="K198" s="54">
        <f>IF(OR($A198="",$B198=""),"",IF($F198&lt;&gt;"",$F198,IFERROR(INDEX('Catálogo fonte'!$F$5:$F$104,MATCH($A198,'Catálogo fonte'!$A$5:$A$104,0)),"")))</f>
        <v/>
      </c>
      <c r="L198" s="35">
        <f>IF(OR($A198="",$B198=""),"",IFERROR(INDEX('Catálogo fonte'!$G$5:$G$104,MATCH($A198,'Catálogo fonte'!$A$5:$A$104,0)),""))</f>
        <v/>
      </c>
      <c r="M198" s="28">
        <f>IF(OR($A198="",$B198=""),"",IFERROR(INDEX('Catálogo fonte'!$H$5:$H$104,MATCH($A198,'Catálogo fonte'!$A$5:$A$104,0)),""))</f>
        <v/>
      </c>
      <c r="N198" s="28">
        <f>IF(OR($A198="",$B198=""),"",IFERROR(INDEX('Catálogo fonte'!$I$5:$I$104,MATCH($A198,'Catálogo fonte'!$A$5:$A$104,0)),""))</f>
        <v/>
      </c>
      <c r="O198" s="55">
        <f>IF(OR($A198="",$B198=""),"",IFERROR(INDEX('Catálogo fonte'!$J$5:$J$104,MATCH($A198,'Catálogo fonte'!$A$5:$A$104,0)),""))</f>
        <v/>
      </c>
      <c r="P198" s="56">
        <f>IF(OR($A198="",$B198=""),"",IFERROR(INDEX('Catálogo fonte'!$K$5:$K$104,MATCH($A198,'Catálogo fonte'!$A$5:$A$104,0)),""))</f>
        <v/>
      </c>
      <c r="Q198" s="56">
        <f>IF(OR($A198="",$B198=""),"",IFERROR(INDEX('Catálogo fonte'!$L$5:$L$104,MATCH($A198,'Catálogo fonte'!$A$5:$A$104,0)),""))</f>
        <v/>
      </c>
      <c r="R198" s="56">
        <f>IF(OR($A198="",$B198=""),"",IFERROR(INDEX('Catálogo fonte'!$M$5:$M$104,MATCH($A198,'Catálogo fonte'!$A$5:$A$104,0)),""))</f>
        <v/>
      </c>
      <c r="S198" s="28">
        <f>IF(OR($A198="",$B198=""),"",IFERROR(INDEX('Catálogo fonte'!$N$5:$N$104,MATCH($A198,'Catálogo fonte'!$A$5:$A$104,0)),""))</f>
        <v/>
      </c>
      <c r="T198" s="28">
        <f>IF(OR($A198="",$B198=""),"",IFERROR(INDEX('Catálogo fonte'!$O$5:$O$104,MATCH($A198,'Catálogo fonte'!$A$5:$A$104,0)),""))</f>
        <v/>
      </c>
      <c r="U198" s="28">
        <f>IF(OR($A198="",$B198=""),"",IFERROR(INDEX('Catálogo fonte'!$P$5:$P$104,MATCH($A198,'Catálogo fonte'!$A$5:$A$104,0)),""))</f>
        <v/>
      </c>
      <c r="V198" s="28">
        <f>IF(OR($A198="",$B198=""),"",--($S198&lt;&gt;"")+--($T198&lt;&gt;"")+--($U198&lt;&gt;""))</f>
        <v/>
      </c>
      <c r="W198" s="27">
        <f>IF(OR($A198="",$B198="",$C198&lt;&gt;"Sim"),"",_xlfn.TEXTJOIN(" | ",TRUE,IF($AP198&lt;&gt;"Regra válida","Regra do canal inválida",""),IF(COUNTIF('Catálogo fonte'!$A$5:$A$104,$A198)&gt;1,"SKU duplicado",""),IF($AO198&lt;&gt;"Sim","Produto inativo",""),IF($AB198&lt;&gt;"Sim","Canal inativo",""),IF($G198="","Título ausente",""),IF(AND($G198&lt;&gt;"",$AL198&lt;&gt;"",LEN($G198)&gt;$AL198),"Título excede o limite",""),IF(AND($AC198="Sim",$H198=""),"Categoria ausente",""),IF(AND($AK198&gt;0,LEN($I198)&lt;$AK198),"Descrição abaixo do mínimo",""),IF(AND($AE198="Sim",$J198=""),"Marca ausente",""),IF(OR($K198="",NOT(ISNUMBER($K198)),$K198&lt;=0),"Preço inválido",""),IF(AND(ISNUMBER($K198),$AM198&lt;&gt;"",$K198&lt;$AM198),"Preço abaixo do mínimo",""),IF(AND(ISNUMBER($K198),$AN198&lt;&gt;"",$K198&gt;$AN198),"Preço acima do máximo",""),IF(AND($AD198="Sim",$L198=""),"GTIN ausente",""),IF(AND($L198&lt;&gt;"",NOT(IFERROR(AND(LEN($L198)=13,ISNUMBER(VALUE($L198))),FALSE))),"GTIN inválido",""),IF(AND($AF198="Sim",$M198=""),"Cor ausente",""),IF(AND($AG198="Sim",$N198=""),"Tamanho/modelo ausente",""),IF(AND($AH198="Sim",OR(NOT(ISNUMBER($O198)),$O198&lt;=0)),"Peso ausente ou inválido",""),IF(AND($AI198="Sim",OR(NOT(ISNUMBER($P198)),$P198&lt;=0,NOT(ISNUMBER($Q198)),$Q198&lt;=0,NOT(ISNUMBER($R198)),$R198&lt;=0)),"Dimensões ausentes ou inválidas",""),IF($V198&lt;$AJ198,"Mídias abaixo do mínimo","")))</f>
        <v/>
      </c>
      <c r="X198" s="28">
        <f>IF(OR($A198="",$B198=""),"",IF($C198&lt;&gt;"Sim","Não selecionado",IF($W198="","Pronto para publicar","Bloqueado")))</f>
        <v/>
      </c>
      <c r="Y198" s="21" t="n"/>
      <c r="Z198" s="27">
        <f>IF(OR($A198="",$B198=""),"",IF($C198&lt;&gt;"Sim","Fora do feed",IF($X198="Bloqueado","Bloqueado",IF($Y198="Publicar","Liberado para feed",IF($Y198="Manter rascunho","Mantido em rascunho","Aguardando decisão")))))</f>
        <v/>
      </c>
      <c r="AA198" s="27">
        <f>IF(OR($A198="",$B198=""),"",$A198&amp;"|"&amp;$B198)</f>
        <v/>
      </c>
      <c r="AB198" s="28">
        <f>IF($B198="","",IFERROR(INDEX('Regras por canal'!$B$5:$B$9,MATCH($B198,'Regras por canal'!$A$5:$A$9,0)),""))</f>
        <v/>
      </c>
      <c r="AC198" s="28">
        <f>IF($B198="","",IFERROR(INDEX('Regras por canal'!$C$5:$C$9,MATCH($B198,'Regras por canal'!$A$5:$A$9,0)),""))</f>
        <v/>
      </c>
      <c r="AD198" s="28">
        <f>IF($B198="","",IFERROR(INDEX('Regras por canal'!$D$5:$D$9,MATCH($B198,'Regras por canal'!$A$5:$A$9,0)),""))</f>
        <v/>
      </c>
      <c r="AE198" s="28">
        <f>IF($B198="","",IFERROR(INDEX('Regras por canal'!$E$5:$E$9,MATCH($B198,'Regras por canal'!$A$5:$A$9,0)),""))</f>
        <v/>
      </c>
      <c r="AF198" s="28">
        <f>IF($B198="","",IFERROR(INDEX('Regras por canal'!$F$5:$F$9,MATCH($B198,'Regras por canal'!$A$5:$A$9,0)),""))</f>
        <v/>
      </c>
      <c r="AG198" s="28">
        <f>IF($B198="","",IFERROR(INDEX('Regras por canal'!$G$5:$G$9,MATCH($B198,'Regras por canal'!$A$5:$A$9,0)),""))</f>
        <v/>
      </c>
      <c r="AH198" s="28">
        <f>IF($B198="","",IFERROR(INDEX('Regras por canal'!$H$5:$H$9,MATCH($B198,'Regras por canal'!$A$5:$A$9,0)),""))</f>
        <v/>
      </c>
      <c r="AI198" s="28">
        <f>IF($B198="","",IFERROR(INDEX('Regras por canal'!$I$5:$I$9,MATCH($B198,'Regras por canal'!$A$5:$A$9,0)),""))</f>
        <v/>
      </c>
      <c r="AJ198" s="28">
        <f>IF($B198="","",IFERROR(INDEX('Regras por canal'!$J$5:$J$9,MATCH($B198,'Regras por canal'!$A$5:$A$9,0)),""))</f>
        <v/>
      </c>
      <c r="AK198" s="28">
        <f>IF($B198="","",IFERROR(INDEX('Regras por canal'!$K$5:$K$9,MATCH($B198,'Regras por canal'!$A$5:$A$9,0)),""))</f>
        <v/>
      </c>
      <c r="AL198" s="28">
        <f>IF($B198="","",IFERROR(INDEX('Regras por canal'!$L$5:$L$9,MATCH($B198,'Regras por canal'!$A$5:$A$9,0)),""))</f>
        <v/>
      </c>
      <c r="AM198" s="28">
        <f>IF($B198="","",IFERROR(INDEX('Regras por canal'!$M$5:$M$9,MATCH($B198,'Regras por canal'!$A$5:$A$9,0)),""))</f>
        <v/>
      </c>
      <c r="AN198" s="28">
        <f>IF($B198="","",IFERROR(INDEX('Regras por canal'!$N$5:$N$9,MATCH($B198,'Regras por canal'!$A$5:$A$9,0)),""))</f>
        <v/>
      </c>
      <c r="AO198" s="28">
        <f>IF($A198="","",IFERROR(INDEX('Catálogo fonte'!$Q$5:$Q$104,MATCH($A198,'Catálogo fonte'!$A$5:$A$104,0)),""))</f>
        <v/>
      </c>
      <c r="AP198" s="28">
        <f>IF($B198="","",IFERROR(INDEX('Regras por canal'!$Q$5:$Q$9,MATCH($B198,'Regras por canal'!$A$5:$A$9,0)),""))</f>
        <v/>
      </c>
    </row>
    <row r="199" ht="24" customHeight="1">
      <c r="A199" s="28">
        <f>IF(OR(INDEX('Catálogo fonte'!$A$5:$A$104,INT((ROW()-5)/5)+1)="",INDEX('Regras por canal'!$A$5:$A$9,MOD(ROW()-5,5)+1)=""),"",INDEX('Catálogo fonte'!$A$5:$A$104,INT((ROW()-5)/5)+1))</f>
        <v/>
      </c>
      <c r="B199" s="27">
        <f>IF($A199="","",INDEX('Regras por canal'!$A$5:$A$9,MOD(ROW()-5,5)+1))</f>
        <v/>
      </c>
      <c r="C199" s="21" t="n"/>
      <c r="D199" s="32" t="n"/>
      <c r="E199" s="32" t="n"/>
      <c r="F199" s="53" t="n"/>
      <c r="G199" s="27">
        <f>IF(OR($A199="",$B199=""),"",IF($D199&lt;&gt;"",$D199,IFERROR(INDEX('Catálogo fonte'!$B$5:$B$104,MATCH($A199,'Catálogo fonte'!$A$5:$A$104,0)),"")))</f>
        <v/>
      </c>
      <c r="H199" s="27">
        <f>IF(OR($A199="",$B199=""),"",IF($E199&lt;&gt;"",$E199,IFERROR(INDEX('Catálogo fonte'!$C$5:$C$104,MATCH($A199,'Catálogo fonte'!$A$5:$A$104,0)),"")))</f>
        <v/>
      </c>
      <c r="I199" s="27">
        <f>IF(OR($A199="",$B199=""),"",IFERROR(INDEX('Catálogo fonte'!$E$5:$E$104,MATCH($A199,'Catálogo fonte'!$A$5:$A$104,0)),""))</f>
        <v/>
      </c>
      <c r="J199" s="28">
        <f>IF(OR($A199="",$B199=""),"",IFERROR(INDEX('Catálogo fonte'!$D$5:$D$104,MATCH($A199,'Catálogo fonte'!$A$5:$A$104,0)),""))</f>
        <v/>
      </c>
      <c r="K199" s="54">
        <f>IF(OR($A199="",$B199=""),"",IF($F199&lt;&gt;"",$F199,IFERROR(INDEX('Catálogo fonte'!$F$5:$F$104,MATCH($A199,'Catálogo fonte'!$A$5:$A$104,0)),"")))</f>
        <v/>
      </c>
      <c r="L199" s="35">
        <f>IF(OR($A199="",$B199=""),"",IFERROR(INDEX('Catálogo fonte'!$G$5:$G$104,MATCH($A199,'Catálogo fonte'!$A$5:$A$104,0)),""))</f>
        <v/>
      </c>
      <c r="M199" s="28">
        <f>IF(OR($A199="",$B199=""),"",IFERROR(INDEX('Catálogo fonte'!$H$5:$H$104,MATCH($A199,'Catálogo fonte'!$A$5:$A$104,0)),""))</f>
        <v/>
      </c>
      <c r="N199" s="28">
        <f>IF(OR($A199="",$B199=""),"",IFERROR(INDEX('Catálogo fonte'!$I$5:$I$104,MATCH($A199,'Catálogo fonte'!$A$5:$A$104,0)),""))</f>
        <v/>
      </c>
      <c r="O199" s="55">
        <f>IF(OR($A199="",$B199=""),"",IFERROR(INDEX('Catálogo fonte'!$J$5:$J$104,MATCH($A199,'Catálogo fonte'!$A$5:$A$104,0)),""))</f>
        <v/>
      </c>
      <c r="P199" s="56">
        <f>IF(OR($A199="",$B199=""),"",IFERROR(INDEX('Catálogo fonte'!$K$5:$K$104,MATCH($A199,'Catálogo fonte'!$A$5:$A$104,0)),""))</f>
        <v/>
      </c>
      <c r="Q199" s="56">
        <f>IF(OR($A199="",$B199=""),"",IFERROR(INDEX('Catálogo fonte'!$L$5:$L$104,MATCH($A199,'Catálogo fonte'!$A$5:$A$104,0)),""))</f>
        <v/>
      </c>
      <c r="R199" s="56">
        <f>IF(OR($A199="",$B199=""),"",IFERROR(INDEX('Catálogo fonte'!$M$5:$M$104,MATCH($A199,'Catálogo fonte'!$A$5:$A$104,0)),""))</f>
        <v/>
      </c>
      <c r="S199" s="28">
        <f>IF(OR($A199="",$B199=""),"",IFERROR(INDEX('Catálogo fonte'!$N$5:$N$104,MATCH($A199,'Catálogo fonte'!$A$5:$A$104,0)),""))</f>
        <v/>
      </c>
      <c r="T199" s="28">
        <f>IF(OR($A199="",$B199=""),"",IFERROR(INDEX('Catálogo fonte'!$O$5:$O$104,MATCH($A199,'Catálogo fonte'!$A$5:$A$104,0)),""))</f>
        <v/>
      </c>
      <c r="U199" s="28">
        <f>IF(OR($A199="",$B199=""),"",IFERROR(INDEX('Catálogo fonte'!$P$5:$P$104,MATCH($A199,'Catálogo fonte'!$A$5:$A$104,0)),""))</f>
        <v/>
      </c>
      <c r="V199" s="28">
        <f>IF(OR($A199="",$B199=""),"",--($S199&lt;&gt;"")+--($T199&lt;&gt;"")+--($U199&lt;&gt;""))</f>
        <v/>
      </c>
      <c r="W199" s="27">
        <f>IF(OR($A199="",$B199="",$C199&lt;&gt;"Sim"),"",_xlfn.TEXTJOIN(" | ",TRUE,IF($AP199&lt;&gt;"Regra válida","Regra do canal inválida",""),IF(COUNTIF('Catálogo fonte'!$A$5:$A$104,$A199)&gt;1,"SKU duplicado",""),IF($AO199&lt;&gt;"Sim","Produto inativo",""),IF($AB199&lt;&gt;"Sim","Canal inativo",""),IF($G199="","Título ausente",""),IF(AND($G199&lt;&gt;"",$AL199&lt;&gt;"",LEN($G199)&gt;$AL199),"Título excede o limite",""),IF(AND($AC199="Sim",$H199=""),"Categoria ausente",""),IF(AND($AK199&gt;0,LEN($I199)&lt;$AK199),"Descrição abaixo do mínimo",""),IF(AND($AE199="Sim",$J199=""),"Marca ausente",""),IF(OR($K199="",NOT(ISNUMBER($K199)),$K199&lt;=0),"Preço inválido",""),IF(AND(ISNUMBER($K199),$AM199&lt;&gt;"",$K199&lt;$AM199),"Preço abaixo do mínimo",""),IF(AND(ISNUMBER($K199),$AN199&lt;&gt;"",$K199&gt;$AN199),"Preço acima do máximo",""),IF(AND($AD199="Sim",$L199=""),"GTIN ausente",""),IF(AND($L199&lt;&gt;"",NOT(IFERROR(AND(LEN($L199)=13,ISNUMBER(VALUE($L199))),FALSE))),"GTIN inválido",""),IF(AND($AF199="Sim",$M199=""),"Cor ausente",""),IF(AND($AG199="Sim",$N199=""),"Tamanho/modelo ausente",""),IF(AND($AH199="Sim",OR(NOT(ISNUMBER($O199)),$O199&lt;=0)),"Peso ausente ou inválido",""),IF(AND($AI199="Sim",OR(NOT(ISNUMBER($P199)),$P199&lt;=0,NOT(ISNUMBER($Q199)),$Q199&lt;=0,NOT(ISNUMBER($R199)),$R199&lt;=0)),"Dimensões ausentes ou inválidas",""),IF($V199&lt;$AJ199,"Mídias abaixo do mínimo","")))</f>
        <v/>
      </c>
      <c r="X199" s="28">
        <f>IF(OR($A199="",$B199=""),"",IF($C199&lt;&gt;"Sim","Não selecionado",IF($W199="","Pronto para publicar","Bloqueado")))</f>
        <v/>
      </c>
      <c r="Y199" s="21" t="n"/>
      <c r="Z199" s="27">
        <f>IF(OR($A199="",$B199=""),"",IF($C199&lt;&gt;"Sim","Fora do feed",IF($X199="Bloqueado","Bloqueado",IF($Y199="Publicar","Liberado para feed",IF($Y199="Manter rascunho","Mantido em rascunho","Aguardando decisão")))))</f>
        <v/>
      </c>
      <c r="AA199" s="27">
        <f>IF(OR($A199="",$B199=""),"",$A199&amp;"|"&amp;$B199)</f>
        <v/>
      </c>
      <c r="AB199" s="28">
        <f>IF($B199="","",IFERROR(INDEX('Regras por canal'!$B$5:$B$9,MATCH($B199,'Regras por canal'!$A$5:$A$9,0)),""))</f>
        <v/>
      </c>
      <c r="AC199" s="28">
        <f>IF($B199="","",IFERROR(INDEX('Regras por canal'!$C$5:$C$9,MATCH($B199,'Regras por canal'!$A$5:$A$9,0)),""))</f>
        <v/>
      </c>
      <c r="AD199" s="28">
        <f>IF($B199="","",IFERROR(INDEX('Regras por canal'!$D$5:$D$9,MATCH($B199,'Regras por canal'!$A$5:$A$9,0)),""))</f>
        <v/>
      </c>
      <c r="AE199" s="28">
        <f>IF($B199="","",IFERROR(INDEX('Regras por canal'!$E$5:$E$9,MATCH($B199,'Regras por canal'!$A$5:$A$9,0)),""))</f>
        <v/>
      </c>
      <c r="AF199" s="28">
        <f>IF($B199="","",IFERROR(INDEX('Regras por canal'!$F$5:$F$9,MATCH($B199,'Regras por canal'!$A$5:$A$9,0)),""))</f>
        <v/>
      </c>
      <c r="AG199" s="28">
        <f>IF($B199="","",IFERROR(INDEX('Regras por canal'!$G$5:$G$9,MATCH($B199,'Regras por canal'!$A$5:$A$9,0)),""))</f>
        <v/>
      </c>
      <c r="AH199" s="28">
        <f>IF($B199="","",IFERROR(INDEX('Regras por canal'!$H$5:$H$9,MATCH($B199,'Regras por canal'!$A$5:$A$9,0)),""))</f>
        <v/>
      </c>
      <c r="AI199" s="28">
        <f>IF($B199="","",IFERROR(INDEX('Regras por canal'!$I$5:$I$9,MATCH($B199,'Regras por canal'!$A$5:$A$9,0)),""))</f>
        <v/>
      </c>
      <c r="AJ199" s="28">
        <f>IF($B199="","",IFERROR(INDEX('Regras por canal'!$J$5:$J$9,MATCH($B199,'Regras por canal'!$A$5:$A$9,0)),""))</f>
        <v/>
      </c>
      <c r="AK199" s="28">
        <f>IF($B199="","",IFERROR(INDEX('Regras por canal'!$K$5:$K$9,MATCH($B199,'Regras por canal'!$A$5:$A$9,0)),""))</f>
        <v/>
      </c>
      <c r="AL199" s="28">
        <f>IF($B199="","",IFERROR(INDEX('Regras por canal'!$L$5:$L$9,MATCH($B199,'Regras por canal'!$A$5:$A$9,0)),""))</f>
        <v/>
      </c>
      <c r="AM199" s="28">
        <f>IF($B199="","",IFERROR(INDEX('Regras por canal'!$M$5:$M$9,MATCH($B199,'Regras por canal'!$A$5:$A$9,0)),""))</f>
        <v/>
      </c>
      <c r="AN199" s="28">
        <f>IF($B199="","",IFERROR(INDEX('Regras por canal'!$N$5:$N$9,MATCH($B199,'Regras por canal'!$A$5:$A$9,0)),""))</f>
        <v/>
      </c>
      <c r="AO199" s="28">
        <f>IF($A199="","",IFERROR(INDEX('Catálogo fonte'!$Q$5:$Q$104,MATCH($A199,'Catálogo fonte'!$A$5:$A$104,0)),""))</f>
        <v/>
      </c>
      <c r="AP199" s="28">
        <f>IF($B199="","",IFERROR(INDEX('Regras por canal'!$Q$5:$Q$9,MATCH($B199,'Regras por canal'!$A$5:$A$9,0)),""))</f>
        <v/>
      </c>
    </row>
    <row r="200" ht="24" customHeight="1">
      <c r="A200" s="28">
        <f>IF(OR(INDEX('Catálogo fonte'!$A$5:$A$104,INT((ROW()-5)/5)+1)="",INDEX('Regras por canal'!$A$5:$A$9,MOD(ROW()-5,5)+1)=""),"",INDEX('Catálogo fonte'!$A$5:$A$104,INT((ROW()-5)/5)+1))</f>
        <v/>
      </c>
      <c r="B200" s="27">
        <f>IF($A200="","",INDEX('Regras por canal'!$A$5:$A$9,MOD(ROW()-5,5)+1))</f>
        <v/>
      </c>
      <c r="C200" s="21" t="n"/>
      <c r="D200" s="32" t="n"/>
      <c r="E200" s="32" t="n"/>
      <c r="F200" s="53" t="n"/>
      <c r="G200" s="27">
        <f>IF(OR($A200="",$B200=""),"",IF($D200&lt;&gt;"",$D200,IFERROR(INDEX('Catálogo fonte'!$B$5:$B$104,MATCH($A200,'Catálogo fonte'!$A$5:$A$104,0)),"")))</f>
        <v/>
      </c>
      <c r="H200" s="27">
        <f>IF(OR($A200="",$B200=""),"",IF($E200&lt;&gt;"",$E200,IFERROR(INDEX('Catálogo fonte'!$C$5:$C$104,MATCH($A200,'Catálogo fonte'!$A$5:$A$104,0)),"")))</f>
        <v/>
      </c>
      <c r="I200" s="27">
        <f>IF(OR($A200="",$B200=""),"",IFERROR(INDEX('Catálogo fonte'!$E$5:$E$104,MATCH($A200,'Catálogo fonte'!$A$5:$A$104,0)),""))</f>
        <v/>
      </c>
      <c r="J200" s="28">
        <f>IF(OR($A200="",$B200=""),"",IFERROR(INDEX('Catálogo fonte'!$D$5:$D$104,MATCH($A200,'Catálogo fonte'!$A$5:$A$104,0)),""))</f>
        <v/>
      </c>
      <c r="K200" s="54">
        <f>IF(OR($A200="",$B200=""),"",IF($F200&lt;&gt;"",$F200,IFERROR(INDEX('Catálogo fonte'!$F$5:$F$104,MATCH($A200,'Catálogo fonte'!$A$5:$A$104,0)),"")))</f>
        <v/>
      </c>
      <c r="L200" s="35">
        <f>IF(OR($A200="",$B200=""),"",IFERROR(INDEX('Catálogo fonte'!$G$5:$G$104,MATCH($A200,'Catálogo fonte'!$A$5:$A$104,0)),""))</f>
        <v/>
      </c>
      <c r="M200" s="28">
        <f>IF(OR($A200="",$B200=""),"",IFERROR(INDEX('Catálogo fonte'!$H$5:$H$104,MATCH($A200,'Catálogo fonte'!$A$5:$A$104,0)),""))</f>
        <v/>
      </c>
      <c r="N200" s="28">
        <f>IF(OR($A200="",$B200=""),"",IFERROR(INDEX('Catálogo fonte'!$I$5:$I$104,MATCH($A200,'Catálogo fonte'!$A$5:$A$104,0)),""))</f>
        <v/>
      </c>
      <c r="O200" s="55">
        <f>IF(OR($A200="",$B200=""),"",IFERROR(INDEX('Catálogo fonte'!$J$5:$J$104,MATCH($A200,'Catálogo fonte'!$A$5:$A$104,0)),""))</f>
        <v/>
      </c>
      <c r="P200" s="56">
        <f>IF(OR($A200="",$B200=""),"",IFERROR(INDEX('Catálogo fonte'!$K$5:$K$104,MATCH($A200,'Catálogo fonte'!$A$5:$A$104,0)),""))</f>
        <v/>
      </c>
      <c r="Q200" s="56">
        <f>IF(OR($A200="",$B200=""),"",IFERROR(INDEX('Catálogo fonte'!$L$5:$L$104,MATCH($A200,'Catálogo fonte'!$A$5:$A$104,0)),""))</f>
        <v/>
      </c>
      <c r="R200" s="56">
        <f>IF(OR($A200="",$B200=""),"",IFERROR(INDEX('Catálogo fonte'!$M$5:$M$104,MATCH($A200,'Catálogo fonte'!$A$5:$A$104,0)),""))</f>
        <v/>
      </c>
      <c r="S200" s="28">
        <f>IF(OR($A200="",$B200=""),"",IFERROR(INDEX('Catálogo fonte'!$N$5:$N$104,MATCH($A200,'Catálogo fonte'!$A$5:$A$104,0)),""))</f>
        <v/>
      </c>
      <c r="T200" s="28">
        <f>IF(OR($A200="",$B200=""),"",IFERROR(INDEX('Catálogo fonte'!$O$5:$O$104,MATCH($A200,'Catálogo fonte'!$A$5:$A$104,0)),""))</f>
        <v/>
      </c>
      <c r="U200" s="28">
        <f>IF(OR($A200="",$B200=""),"",IFERROR(INDEX('Catálogo fonte'!$P$5:$P$104,MATCH($A200,'Catálogo fonte'!$A$5:$A$104,0)),""))</f>
        <v/>
      </c>
      <c r="V200" s="28">
        <f>IF(OR($A200="",$B200=""),"",--($S200&lt;&gt;"")+--($T200&lt;&gt;"")+--($U200&lt;&gt;""))</f>
        <v/>
      </c>
      <c r="W200" s="27">
        <f>IF(OR($A200="",$B200="",$C200&lt;&gt;"Sim"),"",_xlfn.TEXTJOIN(" | ",TRUE,IF($AP200&lt;&gt;"Regra válida","Regra do canal inválida",""),IF(COUNTIF('Catálogo fonte'!$A$5:$A$104,$A200)&gt;1,"SKU duplicado",""),IF($AO200&lt;&gt;"Sim","Produto inativo",""),IF($AB200&lt;&gt;"Sim","Canal inativo",""),IF($G200="","Título ausente",""),IF(AND($G200&lt;&gt;"",$AL200&lt;&gt;"",LEN($G200)&gt;$AL200),"Título excede o limite",""),IF(AND($AC200="Sim",$H200=""),"Categoria ausente",""),IF(AND($AK200&gt;0,LEN($I200)&lt;$AK200),"Descrição abaixo do mínimo",""),IF(AND($AE200="Sim",$J200=""),"Marca ausente",""),IF(OR($K200="",NOT(ISNUMBER($K200)),$K200&lt;=0),"Preço inválido",""),IF(AND(ISNUMBER($K200),$AM200&lt;&gt;"",$K200&lt;$AM200),"Preço abaixo do mínimo",""),IF(AND(ISNUMBER($K200),$AN200&lt;&gt;"",$K200&gt;$AN200),"Preço acima do máximo",""),IF(AND($AD200="Sim",$L200=""),"GTIN ausente",""),IF(AND($L200&lt;&gt;"",NOT(IFERROR(AND(LEN($L200)=13,ISNUMBER(VALUE($L200))),FALSE))),"GTIN inválido",""),IF(AND($AF200="Sim",$M200=""),"Cor ausente",""),IF(AND($AG200="Sim",$N200=""),"Tamanho/modelo ausente",""),IF(AND($AH200="Sim",OR(NOT(ISNUMBER($O200)),$O200&lt;=0)),"Peso ausente ou inválido",""),IF(AND($AI200="Sim",OR(NOT(ISNUMBER($P200)),$P200&lt;=0,NOT(ISNUMBER($Q200)),$Q200&lt;=0,NOT(ISNUMBER($R200)),$R200&lt;=0)),"Dimensões ausentes ou inválidas",""),IF($V200&lt;$AJ200,"Mídias abaixo do mínimo","")))</f>
        <v/>
      </c>
      <c r="X200" s="28">
        <f>IF(OR($A200="",$B200=""),"",IF($C200&lt;&gt;"Sim","Não selecionado",IF($W200="","Pronto para publicar","Bloqueado")))</f>
        <v/>
      </c>
      <c r="Y200" s="21" t="n"/>
      <c r="Z200" s="27">
        <f>IF(OR($A200="",$B200=""),"",IF($C200&lt;&gt;"Sim","Fora do feed",IF($X200="Bloqueado","Bloqueado",IF($Y200="Publicar","Liberado para feed",IF($Y200="Manter rascunho","Mantido em rascunho","Aguardando decisão")))))</f>
        <v/>
      </c>
      <c r="AA200" s="27">
        <f>IF(OR($A200="",$B200=""),"",$A200&amp;"|"&amp;$B200)</f>
        <v/>
      </c>
      <c r="AB200" s="28">
        <f>IF($B200="","",IFERROR(INDEX('Regras por canal'!$B$5:$B$9,MATCH($B200,'Regras por canal'!$A$5:$A$9,0)),""))</f>
        <v/>
      </c>
      <c r="AC200" s="28">
        <f>IF($B200="","",IFERROR(INDEX('Regras por canal'!$C$5:$C$9,MATCH($B200,'Regras por canal'!$A$5:$A$9,0)),""))</f>
        <v/>
      </c>
      <c r="AD200" s="28">
        <f>IF($B200="","",IFERROR(INDEX('Regras por canal'!$D$5:$D$9,MATCH($B200,'Regras por canal'!$A$5:$A$9,0)),""))</f>
        <v/>
      </c>
      <c r="AE200" s="28">
        <f>IF($B200="","",IFERROR(INDEX('Regras por canal'!$E$5:$E$9,MATCH($B200,'Regras por canal'!$A$5:$A$9,0)),""))</f>
        <v/>
      </c>
      <c r="AF200" s="28">
        <f>IF($B200="","",IFERROR(INDEX('Regras por canal'!$F$5:$F$9,MATCH($B200,'Regras por canal'!$A$5:$A$9,0)),""))</f>
        <v/>
      </c>
      <c r="AG200" s="28">
        <f>IF($B200="","",IFERROR(INDEX('Regras por canal'!$G$5:$G$9,MATCH($B200,'Regras por canal'!$A$5:$A$9,0)),""))</f>
        <v/>
      </c>
      <c r="AH200" s="28">
        <f>IF($B200="","",IFERROR(INDEX('Regras por canal'!$H$5:$H$9,MATCH($B200,'Regras por canal'!$A$5:$A$9,0)),""))</f>
        <v/>
      </c>
      <c r="AI200" s="28">
        <f>IF($B200="","",IFERROR(INDEX('Regras por canal'!$I$5:$I$9,MATCH($B200,'Regras por canal'!$A$5:$A$9,0)),""))</f>
        <v/>
      </c>
      <c r="AJ200" s="28">
        <f>IF($B200="","",IFERROR(INDEX('Regras por canal'!$J$5:$J$9,MATCH($B200,'Regras por canal'!$A$5:$A$9,0)),""))</f>
        <v/>
      </c>
      <c r="AK200" s="28">
        <f>IF($B200="","",IFERROR(INDEX('Regras por canal'!$K$5:$K$9,MATCH($B200,'Regras por canal'!$A$5:$A$9,0)),""))</f>
        <v/>
      </c>
      <c r="AL200" s="28">
        <f>IF($B200="","",IFERROR(INDEX('Regras por canal'!$L$5:$L$9,MATCH($B200,'Regras por canal'!$A$5:$A$9,0)),""))</f>
        <v/>
      </c>
      <c r="AM200" s="28">
        <f>IF($B200="","",IFERROR(INDEX('Regras por canal'!$M$5:$M$9,MATCH($B200,'Regras por canal'!$A$5:$A$9,0)),""))</f>
        <v/>
      </c>
      <c r="AN200" s="28">
        <f>IF($B200="","",IFERROR(INDEX('Regras por canal'!$N$5:$N$9,MATCH($B200,'Regras por canal'!$A$5:$A$9,0)),""))</f>
        <v/>
      </c>
      <c r="AO200" s="28">
        <f>IF($A200="","",IFERROR(INDEX('Catálogo fonte'!$Q$5:$Q$104,MATCH($A200,'Catálogo fonte'!$A$5:$A$104,0)),""))</f>
        <v/>
      </c>
      <c r="AP200" s="28">
        <f>IF($B200="","",IFERROR(INDEX('Regras por canal'!$Q$5:$Q$9,MATCH($B200,'Regras por canal'!$A$5:$A$9,0)),""))</f>
        <v/>
      </c>
    </row>
    <row r="201" ht="24" customHeight="1">
      <c r="A201" s="28">
        <f>IF(OR(INDEX('Catálogo fonte'!$A$5:$A$104,INT((ROW()-5)/5)+1)="",INDEX('Regras por canal'!$A$5:$A$9,MOD(ROW()-5,5)+1)=""),"",INDEX('Catálogo fonte'!$A$5:$A$104,INT((ROW()-5)/5)+1))</f>
        <v/>
      </c>
      <c r="B201" s="27">
        <f>IF($A201="","",INDEX('Regras por canal'!$A$5:$A$9,MOD(ROW()-5,5)+1))</f>
        <v/>
      </c>
      <c r="C201" s="21" t="n"/>
      <c r="D201" s="32" t="n"/>
      <c r="E201" s="32" t="n"/>
      <c r="F201" s="53" t="n"/>
      <c r="G201" s="27">
        <f>IF(OR($A201="",$B201=""),"",IF($D201&lt;&gt;"",$D201,IFERROR(INDEX('Catálogo fonte'!$B$5:$B$104,MATCH($A201,'Catálogo fonte'!$A$5:$A$104,0)),"")))</f>
        <v/>
      </c>
      <c r="H201" s="27">
        <f>IF(OR($A201="",$B201=""),"",IF($E201&lt;&gt;"",$E201,IFERROR(INDEX('Catálogo fonte'!$C$5:$C$104,MATCH($A201,'Catálogo fonte'!$A$5:$A$104,0)),"")))</f>
        <v/>
      </c>
      <c r="I201" s="27">
        <f>IF(OR($A201="",$B201=""),"",IFERROR(INDEX('Catálogo fonte'!$E$5:$E$104,MATCH($A201,'Catálogo fonte'!$A$5:$A$104,0)),""))</f>
        <v/>
      </c>
      <c r="J201" s="28">
        <f>IF(OR($A201="",$B201=""),"",IFERROR(INDEX('Catálogo fonte'!$D$5:$D$104,MATCH($A201,'Catálogo fonte'!$A$5:$A$104,0)),""))</f>
        <v/>
      </c>
      <c r="K201" s="54">
        <f>IF(OR($A201="",$B201=""),"",IF($F201&lt;&gt;"",$F201,IFERROR(INDEX('Catálogo fonte'!$F$5:$F$104,MATCH($A201,'Catálogo fonte'!$A$5:$A$104,0)),"")))</f>
        <v/>
      </c>
      <c r="L201" s="35">
        <f>IF(OR($A201="",$B201=""),"",IFERROR(INDEX('Catálogo fonte'!$G$5:$G$104,MATCH($A201,'Catálogo fonte'!$A$5:$A$104,0)),""))</f>
        <v/>
      </c>
      <c r="M201" s="28">
        <f>IF(OR($A201="",$B201=""),"",IFERROR(INDEX('Catálogo fonte'!$H$5:$H$104,MATCH($A201,'Catálogo fonte'!$A$5:$A$104,0)),""))</f>
        <v/>
      </c>
      <c r="N201" s="28">
        <f>IF(OR($A201="",$B201=""),"",IFERROR(INDEX('Catálogo fonte'!$I$5:$I$104,MATCH($A201,'Catálogo fonte'!$A$5:$A$104,0)),""))</f>
        <v/>
      </c>
      <c r="O201" s="55">
        <f>IF(OR($A201="",$B201=""),"",IFERROR(INDEX('Catálogo fonte'!$J$5:$J$104,MATCH($A201,'Catálogo fonte'!$A$5:$A$104,0)),""))</f>
        <v/>
      </c>
      <c r="P201" s="56">
        <f>IF(OR($A201="",$B201=""),"",IFERROR(INDEX('Catálogo fonte'!$K$5:$K$104,MATCH($A201,'Catálogo fonte'!$A$5:$A$104,0)),""))</f>
        <v/>
      </c>
      <c r="Q201" s="56">
        <f>IF(OR($A201="",$B201=""),"",IFERROR(INDEX('Catálogo fonte'!$L$5:$L$104,MATCH($A201,'Catálogo fonte'!$A$5:$A$104,0)),""))</f>
        <v/>
      </c>
      <c r="R201" s="56">
        <f>IF(OR($A201="",$B201=""),"",IFERROR(INDEX('Catálogo fonte'!$M$5:$M$104,MATCH($A201,'Catálogo fonte'!$A$5:$A$104,0)),""))</f>
        <v/>
      </c>
      <c r="S201" s="28">
        <f>IF(OR($A201="",$B201=""),"",IFERROR(INDEX('Catálogo fonte'!$N$5:$N$104,MATCH($A201,'Catálogo fonte'!$A$5:$A$104,0)),""))</f>
        <v/>
      </c>
      <c r="T201" s="28">
        <f>IF(OR($A201="",$B201=""),"",IFERROR(INDEX('Catálogo fonte'!$O$5:$O$104,MATCH($A201,'Catálogo fonte'!$A$5:$A$104,0)),""))</f>
        <v/>
      </c>
      <c r="U201" s="28">
        <f>IF(OR($A201="",$B201=""),"",IFERROR(INDEX('Catálogo fonte'!$P$5:$P$104,MATCH($A201,'Catálogo fonte'!$A$5:$A$104,0)),""))</f>
        <v/>
      </c>
      <c r="V201" s="28">
        <f>IF(OR($A201="",$B201=""),"",--($S201&lt;&gt;"")+--($T201&lt;&gt;"")+--($U201&lt;&gt;""))</f>
        <v/>
      </c>
      <c r="W201" s="27">
        <f>IF(OR($A201="",$B201="",$C201&lt;&gt;"Sim"),"",_xlfn.TEXTJOIN(" | ",TRUE,IF($AP201&lt;&gt;"Regra válida","Regra do canal inválida",""),IF(COUNTIF('Catálogo fonte'!$A$5:$A$104,$A201)&gt;1,"SKU duplicado",""),IF($AO201&lt;&gt;"Sim","Produto inativo",""),IF($AB201&lt;&gt;"Sim","Canal inativo",""),IF($G201="","Título ausente",""),IF(AND($G201&lt;&gt;"",$AL201&lt;&gt;"",LEN($G201)&gt;$AL201),"Título excede o limite",""),IF(AND($AC201="Sim",$H201=""),"Categoria ausente",""),IF(AND($AK201&gt;0,LEN($I201)&lt;$AK201),"Descrição abaixo do mínimo",""),IF(AND($AE201="Sim",$J201=""),"Marca ausente",""),IF(OR($K201="",NOT(ISNUMBER($K201)),$K201&lt;=0),"Preço inválido",""),IF(AND(ISNUMBER($K201),$AM201&lt;&gt;"",$K201&lt;$AM201),"Preço abaixo do mínimo",""),IF(AND(ISNUMBER($K201),$AN201&lt;&gt;"",$K201&gt;$AN201),"Preço acima do máximo",""),IF(AND($AD201="Sim",$L201=""),"GTIN ausente",""),IF(AND($L201&lt;&gt;"",NOT(IFERROR(AND(LEN($L201)=13,ISNUMBER(VALUE($L201))),FALSE))),"GTIN inválido",""),IF(AND($AF201="Sim",$M201=""),"Cor ausente",""),IF(AND($AG201="Sim",$N201=""),"Tamanho/modelo ausente",""),IF(AND($AH201="Sim",OR(NOT(ISNUMBER($O201)),$O201&lt;=0)),"Peso ausente ou inválido",""),IF(AND($AI201="Sim",OR(NOT(ISNUMBER($P201)),$P201&lt;=0,NOT(ISNUMBER($Q201)),$Q201&lt;=0,NOT(ISNUMBER($R201)),$R201&lt;=0)),"Dimensões ausentes ou inválidas",""),IF($V201&lt;$AJ201,"Mídias abaixo do mínimo","")))</f>
        <v/>
      </c>
      <c r="X201" s="28">
        <f>IF(OR($A201="",$B201=""),"",IF($C201&lt;&gt;"Sim","Não selecionado",IF($W201="","Pronto para publicar","Bloqueado")))</f>
        <v/>
      </c>
      <c r="Y201" s="21" t="n"/>
      <c r="Z201" s="27">
        <f>IF(OR($A201="",$B201=""),"",IF($C201&lt;&gt;"Sim","Fora do feed",IF($X201="Bloqueado","Bloqueado",IF($Y201="Publicar","Liberado para feed",IF($Y201="Manter rascunho","Mantido em rascunho","Aguardando decisão")))))</f>
        <v/>
      </c>
      <c r="AA201" s="27">
        <f>IF(OR($A201="",$B201=""),"",$A201&amp;"|"&amp;$B201)</f>
        <v/>
      </c>
      <c r="AB201" s="28">
        <f>IF($B201="","",IFERROR(INDEX('Regras por canal'!$B$5:$B$9,MATCH($B201,'Regras por canal'!$A$5:$A$9,0)),""))</f>
        <v/>
      </c>
      <c r="AC201" s="28">
        <f>IF($B201="","",IFERROR(INDEX('Regras por canal'!$C$5:$C$9,MATCH($B201,'Regras por canal'!$A$5:$A$9,0)),""))</f>
        <v/>
      </c>
      <c r="AD201" s="28">
        <f>IF($B201="","",IFERROR(INDEX('Regras por canal'!$D$5:$D$9,MATCH($B201,'Regras por canal'!$A$5:$A$9,0)),""))</f>
        <v/>
      </c>
      <c r="AE201" s="28">
        <f>IF($B201="","",IFERROR(INDEX('Regras por canal'!$E$5:$E$9,MATCH($B201,'Regras por canal'!$A$5:$A$9,0)),""))</f>
        <v/>
      </c>
      <c r="AF201" s="28">
        <f>IF($B201="","",IFERROR(INDEX('Regras por canal'!$F$5:$F$9,MATCH($B201,'Regras por canal'!$A$5:$A$9,0)),""))</f>
        <v/>
      </c>
      <c r="AG201" s="28">
        <f>IF($B201="","",IFERROR(INDEX('Regras por canal'!$G$5:$G$9,MATCH($B201,'Regras por canal'!$A$5:$A$9,0)),""))</f>
        <v/>
      </c>
      <c r="AH201" s="28">
        <f>IF($B201="","",IFERROR(INDEX('Regras por canal'!$H$5:$H$9,MATCH($B201,'Regras por canal'!$A$5:$A$9,0)),""))</f>
        <v/>
      </c>
      <c r="AI201" s="28">
        <f>IF($B201="","",IFERROR(INDEX('Regras por canal'!$I$5:$I$9,MATCH($B201,'Regras por canal'!$A$5:$A$9,0)),""))</f>
        <v/>
      </c>
      <c r="AJ201" s="28">
        <f>IF($B201="","",IFERROR(INDEX('Regras por canal'!$J$5:$J$9,MATCH($B201,'Regras por canal'!$A$5:$A$9,0)),""))</f>
        <v/>
      </c>
      <c r="AK201" s="28">
        <f>IF($B201="","",IFERROR(INDEX('Regras por canal'!$K$5:$K$9,MATCH($B201,'Regras por canal'!$A$5:$A$9,0)),""))</f>
        <v/>
      </c>
      <c r="AL201" s="28">
        <f>IF($B201="","",IFERROR(INDEX('Regras por canal'!$L$5:$L$9,MATCH($B201,'Regras por canal'!$A$5:$A$9,0)),""))</f>
        <v/>
      </c>
      <c r="AM201" s="28">
        <f>IF($B201="","",IFERROR(INDEX('Regras por canal'!$M$5:$M$9,MATCH($B201,'Regras por canal'!$A$5:$A$9,0)),""))</f>
        <v/>
      </c>
      <c r="AN201" s="28">
        <f>IF($B201="","",IFERROR(INDEX('Regras por canal'!$N$5:$N$9,MATCH($B201,'Regras por canal'!$A$5:$A$9,0)),""))</f>
        <v/>
      </c>
      <c r="AO201" s="28">
        <f>IF($A201="","",IFERROR(INDEX('Catálogo fonte'!$Q$5:$Q$104,MATCH($A201,'Catálogo fonte'!$A$5:$A$104,0)),""))</f>
        <v/>
      </c>
      <c r="AP201" s="28">
        <f>IF($B201="","",IFERROR(INDEX('Regras por canal'!$Q$5:$Q$9,MATCH($B201,'Regras por canal'!$A$5:$A$9,0)),""))</f>
        <v/>
      </c>
    </row>
    <row r="202" ht="24" customHeight="1">
      <c r="A202" s="28">
        <f>IF(OR(INDEX('Catálogo fonte'!$A$5:$A$104,INT((ROW()-5)/5)+1)="",INDEX('Regras por canal'!$A$5:$A$9,MOD(ROW()-5,5)+1)=""),"",INDEX('Catálogo fonte'!$A$5:$A$104,INT((ROW()-5)/5)+1))</f>
        <v/>
      </c>
      <c r="B202" s="27">
        <f>IF($A202="","",INDEX('Regras por canal'!$A$5:$A$9,MOD(ROW()-5,5)+1))</f>
        <v/>
      </c>
      <c r="C202" s="21" t="n"/>
      <c r="D202" s="32" t="n"/>
      <c r="E202" s="32" t="n"/>
      <c r="F202" s="53" t="n"/>
      <c r="G202" s="27">
        <f>IF(OR($A202="",$B202=""),"",IF($D202&lt;&gt;"",$D202,IFERROR(INDEX('Catálogo fonte'!$B$5:$B$104,MATCH($A202,'Catálogo fonte'!$A$5:$A$104,0)),"")))</f>
        <v/>
      </c>
      <c r="H202" s="27">
        <f>IF(OR($A202="",$B202=""),"",IF($E202&lt;&gt;"",$E202,IFERROR(INDEX('Catálogo fonte'!$C$5:$C$104,MATCH($A202,'Catálogo fonte'!$A$5:$A$104,0)),"")))</f>
        <v/>
      </c>
      <c r="I202" s="27">
        <f>IF(OR($A202="",$B202=""),"",IFERROR(INDEX('Catálogo fonte'!$E$5:$E$104,MATCH($A202,'Catálogo fonte'!$A$5:$A$104,0)),""))</f>
        <v/>
      </c>
      <c r="J202" s="28">
        <f>IF(OR($A202="",$B202=""),"",IFERROR(INDEX('Catálogo fonte'!$D$5:$D$104,MATCH($A202,'Catálogo fonte'!$A$5:$A$104,0)),""))</f>
        <v/>
      </c>
      <c r="K202" s="54">
        <f>IF(OR($A202="",$B202=""),"",IF($F202&lt;&gt;"",$F202,IFERROR(INDEX('Catálogo fonte'!$F$5:$F$104,MATCH($A202,'Catálogo fonte'!$A$5:$A$104,0)),"")))</f>
        <v/>
      </c>
      <c r="L202" s="35">
        <f>IF(OR($A202="",$B202=""),"",IFERROR(INDEX('Catálogo fonte'!$G$5:$G$104,MATCH($A202,'Catálogo fonte'!$A$5:$A$104,0)),""))</f>
        <v/>
      </c>
      <c r="M202" s="28">
        <f>IF(OR($A202="",$B202=""),"",IFERROR(INDEX('Catálogo fonte'!$H$5:$H$104,MATCH($A202,'Catálogo fonte'!$A$5:$A$104,0)),""))</f>
        <v/>
      </c>
      <c r="N202" s="28">
        <f>IF(OR($A202="",$B202=""),"",IFERROR(INDEX('Catálogo fonte'!$I$5:$I$104,MATCH($A202,'Catálogo fonte'!$A$5:$A$104,0)),""))</f>
        <v/>
      </c>
      <c r="O202" s="55">
        <f>IF(OR($A202="",$B202=""),"",IFERROR(INDEX('Catálogo fonte'!$J$5:$J$104,MATCH($A202,'Catálogo fonte'!$A$5:$A$104,0)),""))</f>
        <v/>
      </c>
      <c r="P202" s="56">
        <f>IF(OR($A202="",$B202=""),"",IFERROR(INDEX('Catálogo fonte'!$K$5:$K$104,MATCH($A202,'Catálogo fonte'!$A$5:$A$104,0)),""))</f>
        <v/>
      </c>
      <c r="Q202" s="56">
        <f>IF(OR($A202="",$B202=""),"",IFERROR(INDEX('Catálogo fonte'!$L$5:$L$104,MATCH($A202,'Catálogo fonte'!$A$5:$A$104,0)),""))</f>
        <v/>
      </c>
      <c r="R202" s="56">
        <f>IF(OR($A202="",$B202=""),"",IFERROR(INDEX('Catálogo fonte'!$M$5:$M$104,MATCH($A202,'Catálogo fonte'!$A$5:$A$104,0)),""))</f>
        <v/>
      </c>
      <c r="S202" s="28">
        <f>IF(OR($A202="",$B202=""),"",IFERROR(INDEX('Catálogo fonte'!$N$5:$N$104,MATCH($A202,'Catálogo fonte'!$A$5:$A$104,0)),""))</f>
        <v/>
      </c>
      <c r="T202" s="28">
        <f>IF(OR($A202="",$B202=""),"",IFERROR(INDEX('Catálogo fonte'!$O$5:$O$104,MATCH($A202,'Catálogo fonte'!$A$5:$A$104,0)),""))</f>
        <v/>
      </c>
      <c r="U202" s="28">
        <f>IF(OR($A202="",$B202=""),"",IFERROR(INDEX('Catálogo fonte'!$P$5:$P$104,MATCH($A202,'Catálogo fonte'!$A$5:$A$104,0)),""))</f>
        <v/>
      </c>
      <c r="V202" s="28">
        <f>IF(OR($A202="",$B202=""),"",--($S202&lt;&gt;"")+--($T202&lt;&gt;"")+--($U202&lt;&gt;""))</f>
        <v/>
      </c>
      <c r="W202" s="27">
        <f>IF(OR($A202="",$B202="",$C202&lt;&gt;"Sim"),"",_xlfn.TEXTJOIN(" | ",TRUE,IF($AP202&lt;&gt;"Regra válida","Regra do canal inválida",""),IF(COUNTIF('Catálogo fonte'!$A$5:$A$104,$A202)&gt;1,"SKU duplicado",""),IF($AO202&lt;&gt;"Sim","Produto inativo",""),IF($AB202&lt;&gt;"Sim","Canal inativo",""),IF($G202="","Título ausente",""),IF(AND($G202&lt;&gt;"",$AL202&lt;&gt;"",LEN($G202)&gt;$AL202),"Título excede o limite",""),IF(AND($AC202="Sim",$H202=""),"Categoria ausente",""),IF(AND($AK202&gt;0,LEN($I202)&lt;$AK202),"Descrição abaixo do mínimo",""),IF(AND($AE202="Sim",$J202=""),"Marca ausente",""),IF(OR($K202="",NOT(ISNUMBER($K202)),$K202&lt;=0),"Preço inválido",""),IF(AND(ISNUMBER($K202),$AM202&lt;&gt;"",$K202&lt;$AM202),"Preço abaixo do mínimo",""),IF(AND(ISNUMBER($K202),$AN202&lt;&gt;"",$K202&gt;$AN202),"Preço acima do máximo",""),IF(AND($AD202="Sim",$L202=""),"GTIN ausente",""),IF(AND($L202&lt;&gt;"",NOT(IFERROR(AND(LEN($L202)=13,ISNUMBER(VALUE($L202))),FALSE))),"GTIN inválido",""),IF(AND($AF202="Sim",$M202=""),"Cor ausente",""),IF(AND($AG202="Sim",$N202=""),"Tamanho/modelo ausente",""),IF(AND($AH202="Sim",OR(NOT(ISNUMBER($O202)),$O202&lt;=0)),"Peso ausente ou inválido",""),IF(AND($AI202="Sim",OR(NOT(ISNUMBER($P202)),$P202&lt;=0,NOT(ISNUMBER($Q202)),$Q202&lt;=0,NOT(ISNUMBER($R202)),$R202&lt;=0)),"Dimensões ausentes ou inválidas",""),IF($V202&lt;$AJ202,"Mídias abaixo do mínimo","")))</f>
        <v/>
      </c>
      <c r="X202" s="28">
        <f>IF(OR($A202="",$B202=""),"",IF($C202&lt;&gt;"Sim","Não selecionado",IF($W202="","Pronto para publicar","Bloqueado")))</f>
        <v/>
      </c>
      <c r="Y202" s="21" t="n"/>
      <c r="Z202" s="27">
        <f>IF(OR($A202="",$B202=""),"",IF($C202&lt;&gt;"Sim","Fora do feed",IF($X202="Bloqueado","Bloqueado",IF($Y202="Publicar","Liberado para feed",IF($Y202="Manter rascunho","Mantido em rascunho","Aguardando decisão")))))</f>
        <v/>
      </c>
      <c r="AA202" s="27">
        <f>IF(OR($A202="",$B202=""),"",$A202&amp;"|"&amp;$B202)</f>
        <v/>
      </c>
      <c r="AB202" s="28">
        <f>IF($B202="","",IFERROR(INDEX('Regras por canal'!$B$5:$B$9,MATCH($B202,'Regras por canal'!$A$5:$A$9,0)),""))</f>
        <v/>
      </c>
      <c r="AC202" s="28">
        <f>IF($B202="","",IFERROR(INDEX('Regras por canal'!$C$5:$C$9,MATCH($B202,'Regras por canal'!$A$5:$A$9,0)),""))</f>
        <v/>
      </c>
      <c r="AD202" s="28">
        <f>IF($B202="","",IFERROR(INDEX('Regras por canal'!$D$5:$D$9,MATCH($B202,'Regras por canal'!$A$5:$A$9,0)),""))</f>
        <v/>
      </c>
      <c r="AE202" s="28">
        <f>IF($B202="","",IFERROR(INDEX('Regras por canal'!$E$5:$E$9,MATCH($B202,'Regras por canal'!$A$5:$A$9,0)),""))</f>
        <v/>
      </c>
      <c r="AF202" s="28">
        <f>IF($B202="","",IFERROR(INDEX('Regras por canal'!$F$5:$F$9,MATCH($B202,'Regras por canal'!$A$5:$A$9,0)),""))</f>
        <v/>
      </c>
      <c r="AG202" s="28">
        <f>IF($B202="","",IFERROR(INDEX('Regras por canal'!$G$5:$G$9,MATCH($B202,'Regras por canal'!$A$5:$A$9,0)),""))</f>
        <v/>
      </c>
      <c r="AH202" s="28">
        <f>IF($B202="","",IFERROR(INDEX('Regras por canal'!$H$5:$H$9,MATCH($B202,'Regras por canal'!$A$5:$A$9,0)),""))</f>
        <v/>
      </c>
      <c r="AI202" s="28">
        <f>IF($B202="","",IFERROR(INDEX('Regras por canal'!$I$5:$I$9,MATCH($B202,'Regras por canal'!$A$5:$A$9,0)),""))</f>
        <v/>
      </c>
      <c r="AJ202" s="28">
        <f>IF($B202="","",IFERROR(INDEX('Regras por canal'!$J$5:$J$9,MATCH($B202,'Regras por canal'!$A$5:$A$9,0)),""))</f>
        <v/>
      </c>
      <c r="AK202" s="28">
        <f>IF($B202="","",IFERROR(INDEX('Regras por canal'!$K$5:$K$9,MATCH($B202,'Regras por canal'!$A$5:$A$9,0)),""))</f>
        <v/>
      </c>
      <c r="AL202" s="28">
        <f>IF($B202="","",IFERROR(INDEX('Regras por canal'!$L$5:$L$9,MATCH($B202,'Regras por canal'!$A$5:$A$9,0)),""))</f>
        <v/>
      </c>
      <c r="AM202" s="28">
        <f>IF($B202="","",IFERROR(INDEX('Regras por canal'!$M$5:$M$9,MATCH($B202,'Regras por canal'!$A$5:$A$9,0)),""))</f>
        <v/>
      </c>
      <c r="AN202" s="28">
        <f>IF($B202="","",IFERROR(INDEX('Regras por canal'!$N$5:$N$9,MATCH($B202,'Regras por canal'!$A$5:$A$9,0)),""))</f>
        <v/>
      </c>
      <c r="AO202" s="28">
        <f>IF($A202="","",IFERROR(INDEX('Catálogo fonte'!$Q$5:$Q$104,MATCH($A202,'Catálogo fonte'!$A$5:$A$104,0)),""))</f>
        <v/>
      </c>
      <c r="AP202" s="28">
        <f>IF($B202="","",IFERROR(INDEX('Regras por canal'!$Q$5:$Q$9,MATCH($B202,'Regras por canal'!$A$5:$A$9,0)),""))</f>
        <v/>
      </c>
    </row>
    <row r="203" ht="24" customHeight="1">
      <c r="A203" s="28">
        <f>IF(OR(INDEX('Catálogo fonte'!$A$5:$A$104,INT((ROW()-5)/5)+1)="",INDEX('Regras por canal'!$A$5:$A$9,MOD(ROW()-5,5)+1)=""),"",INDEX('Catálogo fonte'!$A$5:$A$104,INT((ROW()-5)/5)+1))</f>
        <v/>
      </c>
      <c r="B203" s="27">
        <f>IF($A203="","",INDEX('Regras por canal'!$A$5:$A$9,MOD(ROW()-5,5)+1))</f>
        <v/>
      </c>
      <c r="C203" s="21" t="n"/>
      <c r="D203" s="32" t="n"/>
      <c r="E203" s="32" t="n"/>
      <c r="F203" s="53" t="n"/>
      <c r="G203" s="27">
        <f>IF(OR($A203="",$B203=""),"",IF($D203&lt;&gt;"",$D203,IFERROR(INDEX('Catálogo fonte'!$B$5:$B$104,MATCH($A203,'Catálogo fonte'!$A$5:$A$104,0)),"")))</f>
        <v/>
      </c>
      <c r="H203" s="27">
        <f>IF(OR($A203="",$B203=""),"",IF($E203&lt;&gt;"",$E203,IFERROR(INDEX('Catálogo fonte'!$C$5:$C$104,MATCH($A203,'Catálogo fonte'!$A$5:$A$104,0)),"")))</f>
        <v/>
      </c>
      <c r="I203" s="27">
        <f>IF(OR($A203="",$B203=""),"",IFERROR(INDEX('Catálogo fonte'!$E$5:$E$104,MATCH($A203,'Catálogo fonte'!$A$5:$A$104,0)),""))</f>
        <v/>
      </c>
      <c r="J203" s="28">
        <f>IF(OR($A203="",$B203=""),"",IFERROR(INDEX('Catálogo fonte'!$D$5:$D$104,MATCH($A203,'Catálogo fonte'!$A$5:$A$104,0)),""))</f>
        <v/>
      </c>
      <c r="K203" s="54">
        <f>IF(OR($A203="",$B203=""),"",IF($F203&lt;&gt;"",$F203,IFERROR(INDEX('Catálogo fonte'!$F$5:$F$104,MATCH($A203,'Catálogo fonte'!$A$5:$A$104,0)),"")))</f>
        <v/>
      </c>
      <c r="L203" s="35">
        <f>IF(OR($A203="",$B203=""),"",IFERROR(INDEX('Catálogo fonte'!$G$5:$G$104,MATCH($A203,'Catálogo fonte'!$A$5:$A$104,0)),""))</f>
        <v/>
      </c>
      <c r="M203" s="28">
        <f>IF(OR($A203="",$B203=""),"",IFERROR(INDEX('Catálogo fonte'!$H$5:$H$104,MATCH($A203,'Catálogo fonte'!$A$5:$A$104,0)),""))</f>
        <v/>
      </c>
      <c r="N203" s="28">
        <f>IF(OR($A203="",$B203=""),"",IFERROR(INDEX('Catálogo fonte'!$I$5:$I$104,MATCH($A203,'Catálogo fonte'!$A$5:$A$104,0)),""))</f>
        <v/>
      </c>
      <c r="O203" s="55">
        <f>IF(OR($A203="",$B203=""),"",IFERROR(INDEX('Catálogo fonte'!$J$5:$J$104,MATCH($A203,'Catálogo fonte'!$A$5:$A$104,0)),""))</f>
        <v/>
      </c>
      <c r="P203" s="56">
        <f>IF(OR($A203="",$B203=""),"",IFERROR(INDEX('Catálogo fonte'!$K$5:$K$104,MATCH($A203,'Catálogo fonte'!$A$5:$A$104,0)),""))</f>
        <v/>
      </c>
      <c r="Q203" s="56">
        <f>IF(OR($A203="",$B203=""),"",IFERROR(INDEX('Catálogo fonte'!$L$5:$L$104,MATCH($A203,'Catálogo fonte'!$A$5:$A$104,0)),""))</f>
        <v/>
      </c>
      <c r="R203" s="56">
        <f>IF(OR($A203="",$B203=""),"",IFERROR(INDEX('Catálogo fonte'!$M$5:$M$104,MATCH($A203,'Catálogo fonte'!$A$5:$A$104,0)),""))</f>
        <v/>
      </c>
      <c r="S203" s="28">
        <f>IF(OR($A203="",$B203=""),"",IFERROR(INDEX('Catálogo fonte'!$N$5:$N$104,MATCH($A203,'Catálogo fonte'!$A$5:$A$104,0)),""))</f>
        <v/>
      </c>
      <c r="T203" s="28">
        <f>IF(OR($A203="",$B203=""),"",IFERROR(INDEX('Catálogo fonte'!$O$5:$O$104,MATCH($A203,'Catálogo fonte'!$A$5:$A$104,0)),""))</f>
        <v/>
      </c>
      <c r="U203" s="28">
        <f>IF(OR($A203="",$B203=""),"",IFERROR(INDEX('Catálogo fonte'!$P$5:$P$104,MATCH($A203,'Catálogo fonte'!$A$5:$A$104,0)),""))</f>
        <v/>
      </c>
      <c r="V203" s="28">
        <f>IF(OR($A203="",$B203=""),"",--($S203&lt;&gt;"")+--($T203&lt;&gt;"")+--($U203&lt;&gt;""))</f>
        <v/>
      </c>
      <c r="W203" s="27">
        <f>IF(OR($A203="",$B203="",$C203&lt;&gt;"Sim"),"",_xlfn.TEXTJOIN(" | ",TRUE,IF($AP203&lt;&gt;"Regra válida","Regra do canal inválida",""),IF(COUNTIF('Catálogo fonte'!$A$5:$A$104,$A203)&gt;1,"SKU duplicado",""),IF($AO203&lt;&gt;"Sim","Produto inativo",""),IF($AB203&lt;&gt;"Sim","Canal inativo",""),IF($G203="","Título ausente",""),IF(AND($G203&lt;&gt;"",$AL203&lt;&gt;"",LEN($G203)&gt;$AL203),"Título excede o limite",""),IF(AND($AC203="Sim",$H203=""),"Categoria ausente",""),IF(AND($AK203&gt;0,LEN($I203)&lt;$AK203),"Descrição abaixo do mínimo",""),IF(AND($AE203="Sim",$J203=""),"Marca ausente",""),IF(OR($K203="",NOT(ISNUMBER($K203)),$K203&lt;=0),"Preço inválido",""),IF(AND(ISNUMBER($K203),$AM203&lt;&gt;"",$K203&lt;$AM203),"Preço abaixo do mínimo",""),IF(AND(ISNUMBER($K203),$AN203&lt;&gt;"",$K203&gt;$AN203),"Preço acima do máximo",""),IF(AND($AD203="Sim",$L203=""),"GTIN ausente",""),IF(AND($L203&lt;&gt;"",NOT(IFERROR(AND(LEN($L203)=13,ISNUMBER(VALUE($L203))),FALSE))),"GTIN inválido",""),IF(AND($AF203="Sim",$M203=""),"Cor ausente",""),IF(AND($AG203="Sim",$N203=""),"Tamanho/modelo ausente",""),IF(AND($AH203="Sim",OR(NOT(ISNUMBER($O203)),$O203&lt;=0)),"Peso ausente ou inválido",""),IF(AND($AI203="Sim",OR(NOT(ISNUMBER($P203)),$P203&lt;=0,NOT(ISNUMBER($Q203)),$Q203&lt;=0,NOT(ISNUMBER($R203)),$R203&lt;=0)),"Dimensões ausentes ou inválidas",""),IF($V203&lt;$AJ203,"Mídias abaixo do mínimo","")))</f>
        <v/>
      </c>
      <c r="X203" s="28">
        <f>IF(OR($A203="",$B203=""),"",IF($C203&lt;&gt;"Sim","Não selecionado",IF($W203="","Pronto para publicar","Bloqueado")))</f>
        <v/>
      </c>
      <c r="Y203" s="21" t="n"/>
      <c r="Z203" s="27">
        <f>IF(OR($A203="",$B203=""),"",IF($C203&lt;&gt;"Sim","Fora do feed",IF($X203="Bloqueado","Bloqueado",IF($Y203="Publicar","Liberado para feed",IF($Y203="Manter rascunho","Mantido em rascunho","Aguardando decisão")))))</f>
        <v/>
      </c>
      <c r="AA203" s="27">
        <f>IF(OR($A203="",$B203=""),"",$A203&amp;"|"&amp;$B203)</f>
        <v/>
      </c>
      <c r="AB203" s="28">
        <f>IF($B203="","",IFERROR(INDEX('Regras por canal'!$B$5:$B$9,MATCH($B203,'Regras por canal'!$A$5:$A$9,0)),""))</f>
        <v/>
      </c>
      <c r="AC203" s="28">
        <f>IF($B203="","",IFERROR(INDEX('Regras por canal'!$C$5:$C$9,MATCH($B203,'Regras por canal'!$A$5:$A$9,0)),""))</f>
        <v/>
      </c>
      <c r="AD203" s="28">
        <f>IF($B203="","",IFERROR(INDEX('Regras por canal'!$D$5:$D$9,MATCH($B203,'Regras por canal'!$A$5:$A$9,0)),""))</f>
        <v/>
      </c>
      <c r="AE203" s="28">
        <f>IF($B203="","",IFERROR(INDEX('Regras por canal'!$E$5:$E$9,MATCH($B203,'Regras por canal'!$A$5:$A$9,0)),""))</f>
        <v/>
      </c>
      <c r="AF203" s="28">
        <f>IF($B203="","",IFERROR(INDEX('Regras por canal'!$F$5:$F$9,MATCH($B203,'Regras por canal'!$A$5:$A$9,0)),""))</f>
        <v/>
      </c>
      <c r="AG203" s="28">
        <f>IF($B203="","",IFERROR(INDEX('Regras por canal'!$G$5:$G$9,MATCH($B203,'Regras por canal'!$A$5:$A$9,0)),""))</f>
        <v/>
      </c>
      <c r="AH203" s="28">
        <f>IF($B203="","",IFERROR(INDEX('Regras por canal'!$H$5:$H$9,MATCH($B203,'Regras por canal'!$A$5:$A$9,0)),""))</f>
        <v/>
      </c>
      <c r="AI203" s="28">
        <f>IF($B203="","",IFERROR(INDEX('Regras por canal'!$I$5:$I$9,MATCH($B203,'Regras por canal'!$A$5:$A$9,0)),""))</f>
        <v/>
      </c>
      <c r="AJ203" s="28">
        <f>IF($B203="","",IFERROR(INDEX('Regras por canal'!$J$5:$J$9,MATCH($B203,'Regras por canal'!$A$5:$A$9,0)),""))</f>
        <v/>
      </c>
      <c r="AK203" s="28">
        <f>IF($B203="","",IFERROR(INDEX('Regras por canal'!$K$5:$K$9,MATCH($B203,'Regras por canal'!$A$5:$A$9,0)),""))</f>
        <v/>
      </c>
      <c r="AL203" s="28">
        <f>IF($B203="","",IFERROR(INDEX('Regras por canal'!$L$5:$L$9,MATCH($B203,'Regras por canal'!$A$5:$A$9,0)),""))</f>
        <v/>
      </c>
      <c r="AM203" s="28">
        <f>IF($B203="","",IFERROR(INDEX('Regras por canal'!$M$5:$M$9,MATCH($B203,'Regras por canal'!$A$5:$A$9,0)),""))</f>
        <v/>
      </c>
      <c r="AN203" s="28">
        <f>IF($B203="","",IFERROR(INDEX('Regras por canal'!$N$5:$N$9,MATCH($B203,'Regras por canal'!$A$5:$A$9,0)),""))</f>
        <v/>
      </c>
      <c r="AO203" s="28">
        <f>IF($A203="","",IFERROR(INDEX('Catálogo fonte'!$Q$5:$Q$104,MATCH($A203,'Catálogo fonte'!$A$5:$A$104,0)),""))</f>
        <v/>
      </c>
      <c r="AP203" s="28">
        <f>IF($B203="","",IFERROR(INDEX('Regras por canal'!$Q$5:$Q$9,MATCH($B203,'Regras por canal'!$A$5:$A$9,0)),""))</f>
        <v/>
      </c>
    </row>
    <row r="204" ht="24" customHeight="1">
      <c r="A204" s="28">
        <f>IF(OR(INDEX('Catálogo fonte'!$A$5:$A$104,INT((ROW()-5)/5)+1)="",INDEX('Regras por canal'!$A$5:$A$9,MOD(ROW()-5,5)+1)=""),"",INDEX('Catálogo fonte'!$A$5:$A$104,INT((ROW()-5)/5)+1))</f>
        <v/>
      </c>
      <c r="B204" s="27">
        <f>IF($A204="","",INDEX('Regras por canal'!$A$5:$A$9,MOD(ROW()-5,5)+1))</f>
        <v/>
      </c>
      <c r="C204" s="21" t="n"/>
      <c r="D204" s="32" t="n"/>
      <c r="E204" s="32" t="n"/>
      <c r="F204" s="53" t="n"/>
      <c r="G204" s="27">
        <f>IF(OR($A204="",$B204=""),"",IF($D204&lt;&gt;"",$D204,IFERROR(INDEX('Catálogo fonte'!$B$5:$B$104,MATCH($A204,'Catálogo fonte'!$A$5:$A$104,0)),"")))</f>
        <v/>
      </c>
      <c r="H204" s="27">
        <f>IF(OR($A204="",$B204=""),"",IF($E204&lt;&gt;"",$E204,IFERROR(INDEX('Catálogo fonte'!$C$5:$C$104,MATCH($A204,'Catálogo fonte'!$A$5:$A$104,0)),"")))</f>
        <v/>
      </c>
      <c r="I204" s="27">
        <f>IF(OR($A204="",$B204=""),"",IFERROR(INDEX('Catálogo fonte'!$E$5:$E$104,MATCH($A204,'Catálogo fonte'!$A$5:$A$104,0)),""))</f>
        <v/>
      </c>
      <c r="J204" s="28">
        <f>IF(OR($A204="",$B204=""),"",IFERROR(INDEX('Catálogo fonte'!$D$5:$D$104,MATCH($A204,'Catálogo fonte'!$A$5:$A$104,0)),""))</f>
        <v/>
      </c>
      <c r="K204" s="54">
        <f>IF(OR($A204="",$B204=""),"",IF($F204&lt;&gt;"",$F204,IFERROR(INDEX('Catálogo fonte'!$F$5:$F$104,MATCH($A204,'Catálogo fonte'!$A$5:$A$104,0)),"")))</f>
        <v/>
      </c>
      <c r="L204" s="35">
        <f>IF(OR($A204="",$B204=""),"",IFERROR(INDEX('Catálogo fonte'!$G$5:$G$104,MATCH($A204,'Catálogo fonte'!$A$5:$A$104,0)),""))</f>
        <v/>
      </c>
      <c r="M204" s="28">
        <f>IF(OR($A204="",$B204=""),"",IFERROR(INDEX('Catálogo fonte'!$H$5:$H$104,MATCH($A204,'Catálogo fonte'!$A$5:$A$104,0)),""))</f>
        <v/>
      </c>
      <c r="N204" s="28">
        <f>IF(OR($A204="",$B204=""),"",IFERROR(INDEX('Catálogo fonte'!$I$5:$I$104,MATCH($A204,'Catálogo fonte'!$A$5:$A$104,0)),""))</f>
        <v/>
      </c>
      <c r="O204" s="55">
        <f>IF(OR($A204="",$B204=""),"",IFERROR(INDEX('Catálogo fonte'!$J$5:$J$104,MATCH($A204,'Catálogo fonte'!$A$5:$A$104,0)),""))</f>
        <v/>
      </c>
      <c r="P204" s="56">
        <f>IF(OR($A204="",$B204=""),"",IFERROR(INDEX('Catálogo fonte'!$K$5:$K$104,MATCH($A204,'Catálogo fonte'!$A$5:$A$104,0)),""))</f>
        <v/>
      </c>
      <c r="Q204" s="56">
        <f>IF(OR($A204="",$B204=""),"",IFERROR(INDEX('Catálogo fonte'!$L$5:$L$104,MATCH($A204,'Catálogo fonte'!$A$5:$A$104,0)),""))</f>
        <v/>
      </c>
      <c r="R204" s="56">
        <f>IF(OR($A204="",$B204=""),"",IFERROR(INDEX('Catálogo fonte'!$M$5:$M$104,MATCH($A204,'Catálogo fonte'!$A$5:$A$104,0)),""))</f>
        <v/>
      </c>
      <c r="S204" s="28">
        <f>IF(OR($A204="",$B204=""),"",IFERROR(INDEX('Catálogo fonte'!$N$5:$N$104,MATCH($A204,'Catálogo fonte'!$A$5:$A$104,0)),""))</f>
        <v/>
      </c>
      <c r="T204" s="28">
        <f>IF(OR($A204="",$B204=""),"",IFERROR(INDEX('Catálogo fonte'!$O$5:$O$104,MATCH($A204,'Catálogo fonte'!$A$5:$A$104,0)),""))</f>
        <v/>
      </c>
      <c r="U204" s="28">
        <f>IF(OR($A204="",$B204=""),"",IFERROR(INDEX('Catálogo fonte'!$P$5:$P$104,MATCH($A204,'Catálogo fonte'!$A$5:$A$104,0)),""))</f>
        <v/>
      </c>
      <c r="V204" s="28">
        <f>IF(OR($A204="",$B204=""),"",--($S204&lt;&gt;"")+--($T204&lt;&gt;"")+--($U204&lt;&gt;""))</f>
        <v/>
      </c>
      <c r="W204" s="27">
        <f>IF(OR($A204="",$B204="",$C204&lt;&gt;"Sim"),"",_xlfn.TEXTJOIN(" | ",TRUE,IF($AP204&lt;&gt;"Regra válida","Regra do canal inválida",""),IF(COUNTIF('Catálogo fonte'!$A$5:$A$104,$A204)&gt;1,"SKU duplicado",""),IF($AO204&lt;&gt;"Sim","Produto inativo",""),IF($AB204&lt;&gt;"Sim","Canal inativo",""),IF($G204="","Título ausente",""),IF(AND($G204&lt;&gt;"",$AL204&lt;&gt;"",LEN($G204)&gt;$AL204),"Título excede o limite",""),IF(AND($AC204="Sim",$H204=""),"Categoria ausente",""),IF(AND($AK204&gt;0,LEN($I204)&lt;$AK204),"Descrição abaixo do mínimo",""),IF(AND($AE204="Sim",$J204=""),"Marca ausente",""),IF(OR($K204="",NOT(ISNUMBER($K204)),$K204&lt;=0),"Preço inválido",""),IF(AND(ISNUMBER($K204),$AM204&lt;&gt;"",$K204&lt;$AM204),"Preço abaixo do mínimo",""),IF(AND(ISNUMBER($K204),$AN204&lt;&gt;"",$K204&gt;$AN204),"Preço acima do máximo",""),IF(AND($AD204="Sim",$L204=""),"GTIN ausente",""),IF(AND($L204&lt;&gt;"",NOT(IFERROR(AND(LEN($L204)=13,ISNUMBER(VALUE($L204))),FALSE))),"GTIN inválido",""),IF(AND($AF204="Sim",$M204=""),"Cor ausente",""),IF(AND($AG204="Sim",$N204=""),"Tamanho/modelo ausente",""),IF(AND($AH204="Sim",OR(NOT(ISNUMBER($O204)),$O204&lt;=0)),"Peso ausente ou inválido",""),IF(AND($AI204="Sim",OR(NOT(ISNUMBER($P204)),$P204&lt;=0,NOT(ISNUMBER($Q204)),$Q204&lt;=0,NOT(ISNUMBER($R204)),$R204&lt;=0)),"Dimensões ausentes ou inválidas",""),IF($V204&lt;$AJ204,"Mídias abaixo do mínimo","")))</f>
        <v/>
      </c>
      <c r="X204" s="28">
        <f>IF(OR($A204="",$B204=""),"",IF($C204&lt;&gt;"Sim","Não selecionado",IF($W204="","Pronto para publicar","Bloqueado")))</f>
        <v/>
      </c>
      <c r="Y204" s="21" t="n"/>
      <c r="Z204" s="27">
        <f>IF(OR($A204="",$B204=""),"",IF($C204&lt;&gt;"Sim","Fora do feed",IF($X204="Bloqueado","Bloqueado",IF($Y204="Publicar","Liberado para feed",IF($Y204="Manter rascunho","Mantido em rascunho","Aguardando decisão")))))</f>
        <v/>
      </c>
      <c r="AA204" s="27">
        <f>IF(OR($A204="",$B204=""),"",$A204&amp;"|"&amp;$B204)</f>
        <v/>
      </c>
      <c r="AB204" s="28">
        <f>IF($B204="","",IFERROR(INDEX('Regras por canal'!$B$5:$B$9,MATCH($B204,'Regras por canal'!$A$5:$A$9,0)),""))</f>
        <v/>
      </c>
      <c r="AC204" s="28">
        <f>IF($B204="","",IFERROR(INDEX('Regras por canal'!$C$5:$C$9,MATCH($B204,'Regras por canal'!$A$5:$A$9,0)),""))</f>
        <v/>
      </c>
      <c r="AD204" s="28">
        <f>IF($B204="","",IFERROR(INDEX('Regras por canal'!$D$5:$D$9,MATCH($B204,'Regras por canal'!$A$5:$A$9,0)),""))</f>
        <v/>
      </c>
      <c r="AE204" s="28">
        <f>IF($B204="","",IFERROR(INDEX('Regras por canal'!$E$5:$E$9,MATCH($B204,'Regras por canal'!$A$5:$A$9,0)),""))</f>
        <v/>
      </c>
      <c r="AF204" s="28">
        <f>IF($B204="","",IFERROR(INDEX('Regras por canal'!$F$5:$F$9,MATCH($B204,'Regras por canal'!$A$5:$A$9,0)),""))</f>
        <v/>
      </c>
      <c r="AG204" s="28">
        <f>IF($B204="","",IFERROR(INDEX('Regras por canal'!$G$5:$G$9,MATCH($B204,'Regras por canal'!$A$5:$A$9,0)),""))</f>
        <v/>
      </c>
      <c r="AH204" s="28">
        <f>IF($B204="","",IFERROR(INDEX('Regras por canal'!$H$5:$H$9,MATCH($B204,'Regras por canal'!$A$5:$A$9,0)),""))</f>
        <v/>
      </c>
      <c r="AI204" s="28">
        <f>IF($B204="","",IFERROR(INDEX('Regras por canal'!$I$5:$I$9,MATCH($B204,'Regras por canal'!$A$5:$A$9,0)),""))</f>
        <v/>
      </c>
      <c r="AJ204" s="28">
        <f>IF($B204="","",IFERROR(INDEX('Regras por canal'!$J$5:$J$9,MATCH($B204,'Regras por canal'!$A$5:$A$9,0)),""))</f>
        <v/>
      </c>
      <c r="AK204" s="28">
        <f>IF($B204="","",IFERROR(INDEX('Regras por canal'!$K$5:$K$9,MATCH($B204,'Regras por canal'!$A$5:$A$9,0)),""))</f>
        <v/>
      </c>
      <c r="AL204" s="28">
        <f>IF($B204="","",IFERROR(INDEX('Regras por canal'!$L$5:$L$9,MATCH($B204,'Regras por canal'!$A$5:$A$9,0)),""))</f>
        <v/>
      </c>
      <c r="AM204" s="28">
        <f>IF($B204="","",IFERROR(INDEX('Regras por canal'!$M$5:$M$9,MATCH($B204,'Regras por canal'!$A$5:$A$9,0)),""))</f>
        <v/>
      </c>
      <c r="AN204" s="28">
        <f>IF($B204="","",IFERROR(INDEX('Regras por canal'!$N$5:$N$9,MATCH($B204,'Regras por canal'!$A$5:$A$9,0)),""))</f>
        <v/>
      </c>
      <c r="AO204" s="28">
        <f>IF($A204="","",IFERROR(INDEX('Catálogo fonte'!$Q$5:$Q$104,MATCH($A204,'Catálogo fonte'!$A$5:$A$104,0)),""))</f>
        <v/>
      </c>
      <c r="AP204" s="28">
        <f>IF($B204="","",IFERROR(INDEX('Regras por canal'!$Q$5:$Q$9,MATCH($B204,'Regras por canal'!$A$5:$A$9,0)),""))</f>
        <v/>
      </c>
    </row>
    <row r="205" ht="24" customHeight="1">
      <c r="A205" s="28">
        <f>IF(OR(INDEX('Catálogo fonte'!$A$5:$A$104,INT((ROW()-5)/5)+1)="",INDEX('Regras por canal'!$A$5:$A$9,MOD(ROW()-5,5)+1)=""),"",INDEX('Catálogo fonte'!$A$5:$A$104,INT((ROW()-5)/5)+1))</f>
        <v/>
      </c>
      <c r="B205" s="27">
        <f>IF($A205="","",INDEX('Regras por canal'!$A$5:$A$9,MOD(ROW()-5,5)+1))</f>
        <v/>
      </c>
      <c r="C205" s="21" t="n"/>
      <c r="D205" s="32" t="n"/>
      <c r="E205" s="32" t="n"/>
      <c r="F205" s="53" t="n"/>
      <c r="G205" s="27">
        <f>IF(OR($A205="",$B205=""),"",IF($D205&lt;&gt;"",$D205,IFERROR(INDEX('Catálogo fonte'!$B$5:$B$104,MATCH($A205,'Catálogo fonte'!$A$5:$A$104,0)),"")))</f>
        <v/>
      </c>
      <c r="H205" s="27">
        <f>IF(OR($A205="",$B205=""),"",IF($E205&lt;&gt;"",$E205,IFERROR(INDEX('Catálogo fonte'!$C$5:$C$104,MATCH($A205,'Catálogo fonte'!$A$5:$A$104,0)),"")))</f>
        <v/>
      </c>
      <c r="I205" s="27">
        <f>IF(OR($A205="",$B205=""),"",IFERROR(INDEX('Catálogo fonte'!$E$5:$E$104,MATCH($A205,'Catálogo fonte'!$A$5:$A$104,0)),""))</f>
        <v/>
      </c>
      <c r="J205" s="28">
        <f>IF(OR($A205="",$B205=""),"",IFERROR(INDEX('Catálogo fonte'!$D$5:$D$104,MATCH($A205,'Catálogo fonte'!$A$5:$A$104,0)),""))</f>
        <v/>
      </c>
      <c r="K205" s="54">
        <f>IF(OR($A205="",$B205=""),"",IF($F205&lt;&gt;"",$F205,IFERROR(INDEX('Catálogo fonte'!$F$5:$F$104,MATCH($A205,'Catálogo fonte'!$A$5:$A$104,0)),"")))</f>
        <v/>
      </c>
      <c r="L205" s="35">
        <f>IF(OR($A205="",$B205=""),"",IFERROR(INDEX('Catálogo fonte'!$G$5:$G$104,MATCH($A205,'Catálogo fonte'!$A$5:$A$104,0)),""))</f>
        <v/>
      </c>
      <c r="M205" s="28">
        <f>IF(OR($A205="",$B205=""),"",IFERROR(INDEX('Catálogo fonte'!$H$5:$H$104,MATCH($A205,'Catálogo fonte'!$A$5:$A$104,0)),""))</f>
        <v/>
      </c>
      <c r="N205" s="28">
        <f>IF(OR($A205="",$B205=""),"",IFERROR(INDEX('Catálogo fonte'!$I$5:$I$104,MATCH($A205,'Catálogo fonte'!$A$5:$A$104,0)),""))</f>
        <v/>
      </c>
      <c r="O205" s="55">
        <f>IF(OR($A205="",$B205=""),"",IFERROR(INDEX('Catálogo fonte'!$J$5:$J$104,MATCH($A205,'Catálogo fonte'!$A$5:$A$104,0)),""))</f>
        <v/>
      </c>
      <c r="P205" s="56">
        <f>IF(OR($A205="",$B205=""),"",IFERROR(INDEX('Catálogo fonte'!$K$5:$K$104,MATCH($A205,'Catálogo fonte'!$A$5:$A$104,0)),""))</f>
        <v/>
      </c>
      <c r="Q205" s="56">
        <f>IF(OR($A205="",$B205=""),"",IFERROR(INDEX('Catálogo fonte'!$L$5:$L$104,MATCH($A205,'Catálogo fonte'!$A$5:$A$104,0)),""))</f>
        <v/>
      </c>
      <c r="R205" s="56">
        <f>IF(OR($A205="",$B205=""),"",IFERROR(INDEX('Catálogo fonte'!$M$5:$M$104,MATCH($A205,'Catálogo fonte'!$A$5:$A$104,0)),""))</f>
        <v/>
      </c>
      <c r="S205" s="28">
        <f>IF(OR($A205="",$B205=""),"",IFERROR(INDEX('Catálogo fonte'!$N$5:$N$104,MATCH($A205,'Catálogo fonte'!$A$5:$A$104,0)),""))</f>
        <v/>
      </c>
      <c r="T205" s="28">
        <f>IF(OR($A205="",$B205=""),"",IFERROR(INDEX('Catálogo fonte'!$O$5:$O$104,MATCH($A205,'Catálogo fonte'!$A$5:$A$104,0)),""))</f>
        <v/>
      </c>
      <c r="U205" s="28">
        <f>IF(OR($A205="",$B205=""),"",IFERROR(INDEX('Catálogo fonte'!$P$5:$P$104,MATCH($A205,'Catálogo fonte'!$A$5:$A$104,0)),""))</f>
        <v/>
      </c>
      <c r="V205" s="28">
        <f>IF(OR($A205="",$B205=""),"",--($S205&lt;&gt;"")+--($T205&lt;&gt;"")+--($U205&lt;&gt;""))</f>
        <v/>
      </c>
      <c r="W205" s="27">
        <f>IF(OR($A205="",$B205="",$C205&lt;&gt;"Sim"),"",_xlfn.TEXTJOIN(" | ",TRUE,IF($AP205&lt;&gt;"Regra válida","Regra do canal inválida",""),IF(COUNTIF('Catálogo fonte'!$A$5:$A$104,$A205)&gt;1,"SKU duplicado",""),IF($AO205&lt;&gt;"Sim","Produto inativo",""),IF($AB205&lt;&gt;"Sim","Canal inativo",""),IF($G205="","Título ausente",""),IF(AND($G205&lt;&gt;"",$AL205&lt;&gt;"",LEN($G205)&gt;$AL205),"Título excede o limite",""),IF(AND($AC205="Sim",$H205=""),"Categoria ausente",""),IF(AND($AK205&gt;0,LEN($I205)&lt;$AK205),"Descrição abaixo do mínimo",""),IF(AND($AE205="Sim",$J205=""),"Marca ausente",""),IF(OR($K205="",NOT(ISNUMBER($K205)),$K205&lt;=0),"Preço inválido",""),IF(AND(ISNUMBER($K205),$AM205&lt;&gt;"",$K205&lt;$AM205),"Preço abaixo do mínimo",""),IF(AND(ISNUMBER($K205),$AN205&lt;&gt;"",$K205&gt;$AN205),"Preço acima do máximo",""),IF(AND($AD205="Sim",$L205=""),"GTIN ausente",""),IF(AND($L205&lt;&gt;"",NOT(IFERROR(AND(LEN($L205)=13,ISNUMBER(VALUE($L205))),FALSE))),"GTIN inválido",""),IF(AND($AF205="Sim",$M205=""),"Cor ausente",""),IF(AND($AG205="Sim",$N205=""),"Tamanho/modelo ausente",""),IF(AND($AH205="Sim",OR(NOT(ISNUMBER($O205)),$O205&lt;=0)),"Peso ausente ou inválido",""),IF(AND($AI205="Sim",OR(NOT(ISNUMBER($P205)),$P205&lt;=0,NOT(ISNUMBER($Q205)),$Q205&lt;=0,NOT(ISNUMBER($R205)),$R205&lt;=0)),"Dimensões ausentes ou inválidas",""),IF($V205&lt;$AJ205,"Mídias abaixo do mínimo","")))</f>
        <v/>
      </c>
      <c r="X205" s="28">
        <f>IF(OR($A205="",$B205=""),"",IF($C205&lt;&gt;"Sim","Não selecionado",IF($W205="","Pronto para publicar","Bloqueado")))</f>
        <v/>
      </c>
      <c r="Y205" s="21" t="n"/>
      <c r="Z205" s="27">
        <f>IF(OR($A205="",$B205=""),"",IF($C205&lt;&gt;"Sim","Fora do feed",IF($X205="Bloqueado","Bloqueado",IF($Y205="Publicar","Liberado para feed",IF($Y205="Manter rascunho","Mantido em rascunho","Aguardando decisão")))))</f>
        <v/>
      </c>
      <c r="AA205" s="27">
        <f>IF(OR($A205="",$B205=""),"",$A205&amp;"|"&amp;$B205)</f>
        <v/>
      </c>
      <c r="AB205" s="28">
        <f>IF($B205="","",IFERROR(INDEX('Regras por canal'!$B$5:$B$9,MATCH($B205,'Regras por canal'!$A$5:$A$9,0)),""))</f>
        <v/>
      </c>
      <c r="AC205" s="28">
        <f>IF($B205="","",IFERROR(INDEX('Regras por canal'!$C$5:$C$9,MATCH($B205,'Regras por canal'!$A$5:$A$9,0)),""))</f>
        <v/>
      </c>
      <c r="AD205" s="28">
        <f>IF($B205="","",IFERROR(INDEX('Regras por canal'!$D$5:$D$9,MATCH($B205,'Regras por canal'!$A$5:$A$9,0)),""))</f>
        <v/>
      </c>
      <c r="AE205" s="28">
        <f>IF($B205="","",IFERROR(INDEX('Regras por canal'!$E$5:$E$9,MATCH($B205,'Regras por canal'!$A$5:$A$9,0)),""))</f>
        <v/>
      </c>
      <c r="AF205" s="28">
        <f>IF($B205="","",IFERROR(INDEX('Regras por canal'!$F$5:$F$9,MATCH($B205,'Regras por canal'!$A$5:$A$9,0)),""))</f>
        <v/>
      </c>
      <c r="AG205" s="28">
        <f>IF($B205="","",IFERROR(INDEX('Regras por canal'!$G$5:$G$9,MATCH($B205,'Regras por canal'!$A$5:$A$9,0)),""))</f>
        <v/>
      </c>
      <c r="AH205" s="28">
        <f>IF($B205="","",IFERROR(INDEX('Regras por canal'!$H$5:$H$9,MATCH($B205,'Regras por canal'!$A$5:$A$9,0)),""))</f>
        <v/>
      </c>
      <c r="AI205" s="28">
        <f>IF($B205="","",IFERROR(INDEX('Regras por canal'!$I$5:$I$9,MATCH($B205,'Regras por canal'!$A$5:$A$9,0)),""))</f>
        <v/>
      </c>
      <c r="AJ205" s="28">
        <f>IF($B205="","",IFERROR(INDEX('Regras por canal'!$J$5:$J$9,MATCH($B205,'Regras por canal'!$A$5:$A$9,0)),""))</f>
        <v/>
      </c>
      <c r="AK205" s="28">
        <f>IF($B205="","",IFERROR(INDEX('Regras por canal'!$K$5:$K$9,MATCH($B205,'Regras por canal'!$A$5:$A$9,0)),""))</f>
        <v/>
      </c>
      <c r="AL205" s="28">
        <f>IF($B205="","",IFERROR(INDEX('Regras por canal'!$L$5:$L$9,MATCH($B205,'Regras por canal'!$A$5:$A$9,0)),""))</f>
        <v/>
      </c>
      <c r="AM205" s="28">
        <f>IF($B205="","",IFERROR(INDEX('Regras por canal'!$M$5:$M$9,MATCH($B205,'Regras por canal'!$A$5:$A$9,0)),""))</f>
        <v/>
      </c>
      <c r="AN205" s="28">
        <f>IF($B205="","",IFERROR(INDEX('Regras por canal'!$N$5:$N$9,MATCH($B205,'Regras por canal'!$A$5:$A$9,0)),""))</f>
        <v/>
      </c>
      <c r="AO205" s="28">
        <f>IF($A205="","",IFERROR(INDEX('Catálogo fonte'!$Q$5:$Q$104,MATCH($A205,'Catálogo fonte'!$A$5:$A$104,0)),""))</f>
        <v/>
      </c>
      <c r="AP205" s="28">
        <f>IF($B205="","",IFERROR(INDEX('Regras por canal'!$Q$5:$Q$9,MATCH($B205,'Regras por canal'!$A$5:$A$9,0)),""))</f>
        <v/>
      </c>
    </row>
    <row r="206" ht="24" customHeight="1">
      <c r="A206" s="28">
        <f>IF(OR(INDEX('Catálogo fonte'!$A$5:$A$104,INT((ROW()-5)/5)+1)="",INDEX('Regras por canal'!$A$5:$A$9,MOD(ROW()-5,5)+1)=""),"",INDEX('Catálogo fonte'!$A$5:$A$104,INT((ROW()-5)/5)+1))</f>
        <v/>
      </c>
      <c r="B206" s="27">
        <f>IF($A206="","",INDEX('Regras por canal'!$A$5:$A$9,MOD(ROW()-5,5)+1))</f>
        <v/>
      </c>
      <c r="C206" s="21" t="n"/>
      <c r="D206" s="32" t="n"/>
      <c r="E206" s="32" t="n"/>
      <c r="F206" s="53" t="n"/>
      <c r="G206" s="27">
        <f>IF(OR($A206="",$B206=""),"",IF($D206&lt;&gt;"",$D206,IFERROR(INDEX('Catálogo fonte'!$B$5:$B$104,MATCH($A206,'Catálogo fonte'!$A$5:$A$104,0)),"")))</f>
        <v/>
      </c>
      <c r="H206" s="27">
        <f>IF(OR($A206="",$B206=""),"",IF($E206&lt;&gt;"",$E206,IFERROR(INDEX('Catálogo fonte'!$C$5:$C$104,MATCH($A206,'Catálogo fonte'!$A$5:$A$104,0)),"")))</f>
        <v/>
      </c>
      <c r="I206" s="27">
        <f>IF(OR($A206="",$B206=""),"",IFERROR(INDEX('Catálogo fonte'!$E$5:$E$104,MATCH($A206,'Catálogo fonte'!$A$5:$A$104,0)),""))</f>
        <v/>
      </c>
      <c r="J206" s="28">
        <f>IF(OR($A206="",$B206=""),"",IFERROR(INDEX('Catálogo fonte'!$D$5:$D$104,MATCH($A206,'Catálogo fonte'!$A$5:$A$104,0)),""))</f>
        <v/>
      </c>
      <c r="K206" s="54">
        <f>IF(OR($A206="",$B206=""),"",IF($F206&lt;&gt;"",$F206,IFERROR(INDEX('Catálogo fonte'!$F$5:$F$104,MATCH($A206,'Catálogo fonte'!$A$5:$A$104,0)),"")))</f>
        <v/>
      </c>
      <c r="L206" s="35">
        <f>IF(OR($A206="",$B206=""),"",IFERROR(INDEX('Catálogo fonte'!$G$5:$G$104,MATCH($A206,'Catálogo fonte'!$A$5:$A$104,0)),""))</f>
        <v/>
      </c>
      <c r="M206" s="28">
        <f>IF(OR($A206="",$B206=""),"",IFERROR(INDEX('Catálogo fonte'!$H$5:$H$104,MATCH($A206,'Catálogo fonte'!$A$5:$A$104,0)),""))</f>
        <v/>
      </c>
      <c r="N206" s="28">
        <f>IF(OR($A206="",$B206=""),"",IFERROR(INDEX('Catálogo fonte'!$I$5:$I$104,MATCH($A206,'Catálogo fonte'!$A$5:$A$104,0)),""))</f>
        <v/>
      </c>
      <c r="O206" s="55">
        <f>IF(OR($A206="",$B206=""),"",IFERROR(INDEX('Catálogo fonte'!$J$5:$J$104,MATCH($A206,'Catálogo fonte'!$A$5:$A$104,0)),""))</f>
        <v/>
      </c>
      <c r="P206" s="56">
        <f>IF(OR($A206="",$B206=""),"",IFERROR(INDEX('Catálogo fonte'!$K$5:$K$104,MATCH($A206,'Catálogo fonte'!$A$5:$A$104,0)),""))</f>
        <v/>
      </c>
      <c r="Q206" s="56">
        <f>IF(OR($A206="",$B206=""),"",IFERROR(INDEX('Catálogo fonte'!$L$5:$L$104,MATCH($A206,'Catálogo fonte'!$A$5:$A$104,0)),""))</f>
        <v/>
      </c>
      <c r="R206" s="56">
        <f>IF(OR($A206="",$B206=""),"",IFERROR(INDEX('Catálogo fonte'!$M$5:$M$104,MATCH($A206,'Catálogo fonte'!$A$5:$A$104,0)),""))</f>
        <v/>
      </c>
      <c r="S206" s="28">
        <f>IF(OR($A206="",$B206=""),"",IFERROR(INDEX('Catálogo fonte'!$N$5:$N$104,MATCH($A206,'Catálogo fonte'!$A$5:$A$104,0)),""))</f>
        <v/>
      </c>
      <c r="T206" s="28">
        <f>IF(OR($A206="",$B206=""),"",IFERROR(INDEX('Catálogo fonte'!$O$5:$O$104,MATCH($A206,'Catálogo fonte'!$A$5:$A$104,0)),""))</f>
        <v/>
      </c>
      <c r="U206" s="28">
        <f>IF(OR($A206="",$B206=""),"",IFERROR(INDEX('Catálogo fonte'!$P$5:$P$104,MATCH($A206,'Catálogo fonte'!$A$5:$A$104,0)),""))</f>
        <v/>
      </c>
      <c r="V206" s="28">
        <f>IF(OR($A206="",$B206=""),"",--($S206&lt;&gt;"")+--($T206&lt;&gt;"")+--($U206&lt;&gt;""))</f>
        <v/>
      </c>
      <c r="W206" s="27">
        <f>IF(OR($A206="",$B206="",$C206&lt;&gt;"Sim"),"",_xlfn.TEXTJOIN(" | ",TRUE,IF($AP206&lt;&gt;"Regra válida","Regra do canal inválida",""),IF(COUNTIF('Catálogo fonte'!$A$5:$A$104,$A206)&gt;1,"SKU duplicado",""),IF($AO206&lt;&gt;"Sim","Produto inativo",""),IF($AB206&lt;&gt;"Sim","Canal inativo",""),IF($G206="","Título ausente",""),IF(AND($G206&lt;&gt;"",$AL206&lt;&gt;"",LEN($G206)&gt;$AL206),"Título excede o limite",""),IF(AND($AC206="Sim",$H206=""),"Categoria ausente",""),IF(AND($AK206&gt;0,LEN($I206)&lt;$AK206),"Descrição abaixo do mínimo",""),IF(AND($AE206="Sim",$J206=""),"Marca ausente",""),IF(OR($K206="",NOT(ISNUMBER($K206)),$K206&lt;=0),"Preço inválido",""),IF(AND(ISNUMBER($K206),$AM206&lt;&gt;"",$K206&lt;$AM206),"Preço abaixo do mínimo",""),IF(AND(ISNUMBER($K206),$AN206&lt;&gt;"",$K206&gt;$AN206),"Preço acima do máximo",""),IF(AND($AD206="Sim",$L206=""),"GTIN ausente",""),IF(AND($L206&lt;&gt;"",NOT(IFERROR(AND(LEN($L206)=13,ISNUMBER(VALUE($L206))),FALSE))),"GTIN inválido",""),IF(AND($AF206="Sim",$M206=""),"Cor ausente",""),IF(AND($AG206="Sim",$N206=""),"Tamanho/modelo ausente",""),IF(AND($AH206="Sim",OR(NOT(ISNUMBER($O206)),$O206&lt;=0)),"Peso ausente ou inválido",""),IF(AND($AI206="Sim",OR(NOT(ISNUMBER($P206)),$P206&lt;=0,NOT(ISNUMBER($Q206)),$Q206&lt;=0,NOT(ISNUMBER($R206)),$R206&lt;=0)),"Dimensões ausentes ou inválidas",""),IF($V206&lt;$AJ206,"Mídias abaixo do mínimo","")))</f>
        <v/>
      </c>
      <c r="X206" s="28">
        <f>IF(OR($A206="",$B206=""),"",IF($C206&lt;&gt;"Sim","Não selecionado",IF($W206="","Pronto para publicar","Bloqueado")))</f>
        <v/>
      </c>
      <c r="Y206" s="21" t="n"/>
      <c r="Z206" s="27">
        <f>IF(OR($A206="",$B206=""),"",IF($C206&lt;&gt;"Sim","Fora do feed",IF($X206="Bloqueado","Bloqueado",IF($Y206="Publicar","Liberado para feed",IF($Y206="Manter rascunho","Mantido em rascunho","Aguardando decisão")))))</f>
        <v/>
      </c>
      <c r="AA206" s="27">
        <f>IF(OR($A206="",$B206=""),"",$A206&amp;"|"&amp;$B206)</f>
        <v/>
      </c>
      <c r="AB206" s="28">
        <f>IF($B206="","",IFERROR(INDEX('Regras por canal'!$B$5:$B$9,MATCH($B206,'Regras por canal'!$A$5:$A$9,0)),""))</f>
        <v/>
      </c>
      <c r="AC206" s="28">
        <f>IF($B206="","",IFERROR(INDEX('Regras por canal'!$C$5:$C$9,MATCH($B206,'Regras por canal'!$A$5:$A$9,0)),""))</f>
        <v/>
      </c>
      <c r="AD206" s="28">
        <f>IF($B206="","",IFERROR(INDEX('Regras por canal'!$D$5:$D$9,MATCH($B206,'Regras por canal'!$A$5:$A$9,0)),""))</f>
        <v/>
      </c>
      <c r="AE206" s="28">
        <f>IF($B206="","",IFERROR(INDEX('Regras por canal'!$E$5:$E$9,MATCH($B206,'Regras por canal'!$A$5:$A$9,0)),""))</f>
        <v/>
      </c>
      <c r="AF206" s="28">
        <f>IF($B206="","",IFERROR(INDEX('Regras por canal'!$F$5:$F$9,MATCH($B206,'Regras por canal'!$A$5:$A$9,0)),""))</f>
        <v/>
      </c>
      <c r="AG206" s="28">
        <f>IF($B206="","",IFERROR(INDEX('Regras por canal'!$G$5:$G$9,MATCH($B206,'Regras por canal'!$A$5:$A$9,0)),""))</f>
        <v/>
      </c>
      <c r="AH206" s="28">
        <f>IF($B206="","",IFERROR(INDEX('Regras por canal'!$H$5:$H$9,MATCH($B206,'Regras por canal'!$A$5:$A$9,0)),""))</f>
        <v/>
      </c>
      <c r="AI206" s="28">
        <f>IF($B206="","",IFERROR(INDEX('Regras por canal'!$I$5:$I$9,MATCH($B206,'Regras por canal'!$A$5:$A$9,0)),""))</f>
        <v/>
      </c>
      <c r="AJ206" s="28">
        <f>IF($B206="","",IFERROR(INDEX('Regras por canal'!$J$5:$J$9,MATCH($B206,'Regras por canal'!$A$5:$A$9,0)),""))</f>
        <v/>
      </c>
      <c r="AK206" s="28">
        <f>IF($B206="","",IFERROR(INDEX('Regras por canal'!$K$5:$K$9,MATCH($B206,'Regras por canal'!$A$5:$A$9,0)),""))</f>
        <v/>
      </c>
      <c r="AL206" s="28">
        <f>IF($B206="","",IFERROR(INDEX('Regras por canal'!$L$5:$L$9,MATCH($B206,'Regras por canal'!$A$5:$A$9,0)),""))</f>
        <v/>
      </c>
      <c r="AM206" s="28">
        <f>IF($B206="","",IFERROR(INDEX('Regras por canal'!$M$5:$M$9,MATCH($B206,'Regras por canal'!$A$5:$A$9,0)),""))</f>
        <v/>
      </c>
      <c r="AN206" s="28">
        <f>IF($B206="","",IFERROR(INDEX('Regras por canal'!$N$5:$N$9,MATCH($B206,'Regras por canal'!$A$5:$A$9,0)),""))</f>
        <v/>
      </c>
      <c r="AO206" s="28">
        <f>IF($A206="","",IFERROR(INDEX('Catálogo fonte'!$Q$5:$Q$104,MATCH($A206,'Catálogo fonte'!$A$5:$A$104,0)),""))</f>
        <v/>
      </c>
      <c r="AP206" s="28">
        <f>IF($B206="","",IFERROR(INDEX('Regras por canal'!$Q$5:$Q$9,MATCH($B206,'Regras por canal'!$A$5:$A$9,0)),""))</f>
        <v/>
      </c>
    </row>
    <row r="207" ht="24" customHeight="1">
      <c r="A207" s="28">
        <f>IF(OR(INDEX('Catálogo fonte'!$A$5:$A$104,INT((ROW()-5)/5)+1)="",INDEX('Regras por canal'!$A$5:$A$9,MOD(ROW()-5,5)+1)=""),"",INDEX('Catálogo fonte'!$A$5:$A$104,INT((ROW()-5)/5)+1))</f>
        <v/>
      </c>
      <c r="B207" s="27">
        <f>IF($A207="","",INDEX('Regras por canal'!$A$5:$A$9,MOD(ROW()-5,5)+1))</f>
        <v/>
      </c>
      <c r="C207" s="21" t="n"/>
      <c r="D207" s="32" t="n"/>
      <c r="E207" s="32" t="n"/>
      <c r="F207" s="53" t="n"/>
      <c r="G207" s="27">
        <f>IF(OR($A207="",$B207=""),"",IF($D207&lt;&gt;"",$D207,IFERROR(INDEX('Catálogo fonte'!$B$5:$B$104,MATCH($A207,'Catálogo fonte'!$A$5:$A$104,0)),"")))</f>
        <v/>
      </c>
      <c r="H207" s="27">
        <f>IF(OR($A207="",$B207=""),"",IF($E207&lt;&gt;"",$E207,IFERROR(INDEX('Catálogo fonte'!$C$5:$C$104,MATCH($A207,'Catálogo fonte'!$A$5:$A$104,0)),"")))</f>
        <v/>
      </c>
      <c r="I207" s="27">
        <f>IF(OR($A207="",$B207=""),"",IFERROR(INDEX('Catálogo fonte'!$E$5:$E$104,MATCH($A207,'Catálogo fonte'!$A$5:$A$104,0)),""))</f>
        <v/>
      </c>
      <c r="J207" s="28">
        <f>IF(OR($A207="",$B207=""),"",IFERROR(INDEX('Catálogo fonte'!$D$5:$D$104,MATCH($A207,'Catálogo fonte'!$A$5:$A$104,0)),""))</f>
        <v/>
      </c>
      <c r="K207" s="54">
        <f>IF(OR($A207="",$B207=""),"",IF($F207&lt;&gt;"",$F207,IFERROR(INDEX('Catálogo fonte'!$F$5:$F$104,MATCH($A207,'Catálogo fonte'!$A$5:$A$104,0)),"")))</f>
        <v/>
      </c>
      <c r="L207" s="35">
        <f>IF(OR($A207="",$B207=""),"",IFERROR(INDEX('Catálogo fonte'!$G$5:$G$104,MATCH($A207,'Catálogo fonte'!$A$5:$A$104,0)),""))</f>
        <v/>
      </c>
      <c r="M207" s="28">
        <f>IF(OR($A207="",$B207=""),"",IFERROR(INDEX('Catálogo fonte'!$H$5:$H$104,MATCH($A207,'Catálogo fonte'!$A$5:$A$104,0)),""))</f>
        <v/>
      </c>
      <c r="N207" s="28">
        <f>IF(OR($A207="",$B207=""),"",IFERROR(INDEX('Catálogo fonte'!$I$5:$I$104,MATCH($A207,'Catálogo fonte'!$A$5:$A$104,0)),""))</f>
        <v/>
      </c>
      <c r="O207" s="55">
        <f>IF(OR($A207="",$B207=""),"",IFERROR(INDEX('Catálogo fonte'!$J$5:$J$104,MATCH($A207,'Catálogo fonte'!$A$5:$A$104,0)),""))</f>
        <v/>
      </c>
      <c r="P207" s="56">
        <f>IF(OR($A207="",$B207=""),"",IFERROR(INDEX('Catálogo fonte'!$K$5:$K$104,MATCH($A207,'Catálogo fonte'!$A$5:$A$104,0)),""))</f>
        <v/>
      </c>
      <c r="Q207" s="56">
        <f>IF(OR($A207="",$B207=""),"",IFERROR(INDEX('Catálogo fonte'!$L$5:$L$104,MATCH($A207,'Catálogo fonte'!$A$5:$A$104,0)),""))</f>
        <v/>
      </c>
      <c r="R207" s="56">
        <f>IF(OR($A207="",$B207=""),"",IFERROR(INDEX('Catálogo fonte'!$M$5:$M$104,MATCH($A207,'Catálogo fonte'!$A$5:$A$104,0)),""))</f>
        <v/>
      </c>
      <c r="S207" s="28">
        <f>IF(OR($A207="",$B207=""),"",IFERROR(INDEX('Catálogo fonte'!$N$5:$N$104,MATCH($A207,'Catálogo fonte'!$A$5:$A$104,0)),""))</f>
        <v/>
      </c>
      <c r="T207" s="28">
        <f>IF(OR($A207="",$B207=""),"",IFERROR(INDEX('Catálogo fonte'!$O$5:$O$104,MATCH($A207,'Catálogo fonte'!$A$5:$A$104,0)),""))</f>
        <v/>
      </c>
      <c r="U207" s="28">
        <f>IF(OR($A207="",$B207=""),"",IFERROR(INDEX('Catálogo fonte'!$P$5:$P$104,MATCH($A207,'Catálogo fonte'!$A$5:$A$104,0)),""))</f>
        <v/>
      </c>
      <c r="V207" s="28">
        <f>IF(OR($A207="",$B207=""),"",--($S207&lt;&gt;"")+--($T207&lt;&gt;"")+--($U207&lt;&gt;""))</f>
        <v/>
      </c>
      <c r="W207" s="27">
        <f>IF(OR($A207="",$B207="",$C207&lt;&gt;"Sim"),"",_xlfn.TEXTJOIN(" | ",TRUE,IF($AP207&lt;&gt;"Regra válida","Regra do canal inválida",""),IF(COUNTIF('Catálogo fonte'!$A$5:$A$104,$A207)&gt;1,"SKU duplicado",""),IF($AO207&lt;&gt;"Sim","Produto inativo",""),IF($AB207&lt;&gt;"Sim","Canal inativo",""),IF($G207="","Título ausente",""),IF(AND($G207&lt;&gt;"",$AL207&lt;&gt;"",LEN($G207)&gt;$AL207),"Título excede o limite",""),IF(AND($AC207="Sim",$H207=""),"Categoria ausente",""),IF(AND($AK207&gt;0,LEN($I207)&lt;$AK207),"Descrição abaixo do mínimo",""),IF(AND($AE207="Sim",$J207=""),"Marca ausente",""),IF(OR($K207="",NOT(ISNUMBER($K207)),$K207&lt;=0),"Preço inválido",""),IF(AND(ISNUMBER($K207),$AM207&lt;&gt;"",$K207&lt;$AM207),"Preço abaixo do mínimo",""),IF(AND(ISNUMBER($K207),$AN207&lt;&gt;"",$K207&gt;$AN207),"Preço acima do máximo",""),IF(AND($AD207="Sim",$L207=""),"GTIN ausente",""),IF(AND($L207&lt;&gt;"",NOT(IFERROR(AND(LEN($L207)=13,ISNUMBER(VALUE($L207))),FALSE))),"GTIN inválido",""),IF(AND($AF207="Sim",$M207=""),"Cor ausente",""),IF(AND($AG207="Sim",$N207=""),"Tamanho/modelo ausente",""),IF(AND($AH207="Sim",OR(NOT(ISNUMBER($O207)),$O207&lt;=0)),"Peso ausente ou inválido",""),IF(AND($AI207="Sim",OR(NOT(ISNUMBER($P207)),$P207&lt;=0,NOT(ISNUMBER($Q207)),$Q207&lt;=0,NOT(ISNUMBER($R207)),$R207&lt;=0)),"Dimensões ausentes ou inválidas",""),IF($V207&lt;$AJ207,"Mídias abaixo do mínimo","")))</f>
        <v/>
      </c>
      <c r="X207" s="28">
        <f>IF(OR($A207="",$B207=""),"",IF($C207&lt;&gt;"Sim","Não selecionado",IF($W207="","Pronto para publicar","Bloqueado")))</f>
        <v/>
      </c>
      <c r="Y207" s="21" t="n"/>
      <c r="Z207" s="27">
        <f>IF(OR($A207="",$B207=""),"",IF($C207&lt;&gt;"Sim","Fora do feed",IF($X207="Bloqueado","Bloqueado",IF($Y207="Publicar","Liberado para feed",IF($Y207="Manter rascunho","Mantido em rascunho","Aguardando decisão")))))</f>
        <v/>
      </c>
      <c r="AA207" s="27">
        <f>IF(OR($A207="",$B207=""),"",$A207&amp;"|"&amp;$B207)</f>
        <v/>
      </c>
      <c r="AB207" s="28">
        <f>IF($B207="","",IFERROR(INDEX('Regras por canal'!$B$5:$B$9,MATCH($B207,'Regras por canal'!$A$5:$A$9,0)),""))</f>
        <v/>
      </c>
      <c r="AC207" s="28">
        <f>IF($B207="","",IFERROR(INDEX('Regras por canal'!$C$5:$C$9,MATCH($B207,'Regras por canal'!$A$5:$A$9,0)),""))</f>
        <v/>
      </c>
      <c r="AD207" s="28">
        <f>IF($B207="","",IFERROR(INDEX('Regras por canal'!$D$5:$D$9,MATCH($B207,'Regras por canal'!$A$5:$A$9,0)),""))</f>
        <v/>
      </c>
      <c r="AE207" s="28">
        <f>IF($B207="","",IFERROR(INDEX('Regras por canal'!$E$5:$E$9,MATCH($B207,'Regras por canal'!$A$5:$A$9,0)),""))</f>
        <v/>
      </c>
      <c r="AF207" s="28">
        <f>IF($B207="","",IFERROR(INDEX('Regras por canal'!$F$5:$F$9,MATCH($B207,'Regras por canal'!$A$5:$A$9,0)),""))</f>
        <v/>
      </c>
      <c r="AG207" s="28">
        <f>IF($B207="","",IFERROR(INDEX('Regras por canal'!$G$5:$G$9,MATCH($B207,'Regras por canal'!$A$5:$A$9,0)),""))</f>
        <v/>
      </c>
      <c r="AH207" s="28">
        <f>IF($B207="","",IFERROR(INDEX('Regras por canal'!$H$5:$H$9,MATCH($B207,'Regras por canal'!$A$5:$A$9,0)),""))</f>
        <v/>
      </c>
      <c r="AI207" s="28">
        <f>IF($B207="","",IFERROR(INDEX('Regras por canal'!$I$5:$I$9,MATCH($B207,'Regras por canal'!$A$5:$A$9,0)),""))</f>
        <v/>
      </c>
      <c r="AJ207" s="28">
        <f>IF($B207="","",IFERROR(INDEX('Regras por canal'!$J$5:$J$9,MATCH($B207,'Regras por canal'!$A$5:$A$9,0)),""))</f>
        <v/>
      </c>
      <c r="AK207" s="28">
        <f>IF($B207="","",IFERROR(INDEX('Regras por canal'!$K$5:$K$9,MATCH($B207,'Regras por canal'!$A$5:$A$9,0)),""))</f>
        <v/>
      </c>
      <c r="AL207" s="28">
        <f>IF($B207="","",IFERROR(INDEX('Regras por canal'!$L$5:$L$9,MATCH($B207,'Regras por canal'!$A$5:$A$9,0)),""))</f>
        <v/>
      </c>
      <c r="AM207" s="28">
        <f>IF($B207="","",IFERROR(INDEX('Regras por canal'!$M$5:$M$9,MATCH($B207,'Regras por canal'!$A$5:$A$9,0)),""))</f>
        <v/>
      </c>
      <c r="AN207" s="28">
        <f>IF($B207="","",IFERROR(INDEX('Regras por canal'!$N$5:$N$9,MATCH($B207,'Regras por canal'!$A$5:$A$9,0)),""))</f>
        <v/>
      </c>
      <c r="AO207" s="28">
        <f>IF($A207="","",IFERROR(INDEX('Catálogo fonte'!$Q$5:$Q$104,MATCH($A207,'Catálogo fonte'!$A$5:$A$104,0)),""))</f>
        <v/>
      </c>
      <c r="AP207" s="28">
        <f>IF($B207="","",IFERROR(INDEX('Regras por canal'!$Q$5:$Q$9,MATCH($B207,'Regras por canal'!$A$5:$A$9,0)),""))</f>
        <v/>
      </c>
    </row>
    <row r="208" ht="24" customHeight="1">
      <c r="A208" s="28">
        <f>IF(OR(INDEX('Catálogo fonte'!$A$5:$A$104,INT((ROW()-5)/5)+1)="",INDEX('Regras por canal'!$A$5:$A$9,MOD(ROW()-5,5)+1)=""),"",INDEX('Catálogo fonte'!$A$5:$A$104,INT((ROW()-5)/5)+1))</f>
        <v/>
      </c>
      <c r="B208" s="27">
        <f>IF($A208="","",INDEX('Regras por canal'!$A$5:$A$9,MOD(ROW()-5,5)+1))</f>
        <v/>
      </c>
      <c r="C208" s="21" t="n"/>
      <c r="D208" s="32" t="n"/>
      <c r="E208" s="32" t="n"/>
      <c r="F208" s="53" t="n"/>
      <c r="G208" s="27">
        <f>IF(OR($A208="",$B208=""),"",IF($D208&lt;&gt;"",$D208,IFERROR(INDEX('Catálogo fonte'!$B$5:$B$104,MATCH($A208,'Catálogo fonte'!$A$5:$A$104,0)),"")))</f>
        <v/>
      </c>
      <c r="H208" s="27">
        <f>IF(OR($A208="",$B208=""),"",IF($E208&lt;&gt;"",$E208,IFERROR(INDEX('Catálogo fonte'!$C$5:$C$104,MATCH($A208,'Catálogo fonte'!$A$5:$A$104,0)),"")))</f>
        <v/>
      </c>
      <c r="I208" s="27">
        <f>IF(OR($A208="",$B208=""),"",IFERROR(INDEX('Catálogo fonte'!$E$5:$E$104,MATCH($A208,'Catálogo fonte'!$A$5:$A$104,0)),""))</f>
        <v/>
      </c>
      <c r="J208" s="28">
        <f>IF(OR($A208="",$B208=""),"",IFERROR(INDEX('Catálogo fonte'!$D$5:$D$104,MATCH($A208,'Catálogo fonte'!$A$5:$A$104,0)),""))</f>
        <v/>
      </c>
      <c r="K208" s="54">
        <f>IF(OR($A208="",$B208=""),"",IF($F208&lt;&gt;"",$F208,IFERROR(INDEX('Catálogo fonte'!$F$5:$F$104,MATCH($A208,'Catálogo fonte'!$A$5:$A$104,0)),"")))</f>
        <v/>
      </c>
      <c r="L208" s="35">
        <f>IF(OR($A208="",$B208=""),"",IFERROR(INDEX('Catálogo fonte'!$G$5:$G$104,MATCH($A208,'Catálogo fonte'!$A$5:$A$104,0)),""))</f>
        <v/>
      </c>
      <c r="M208" s="28">
        <f>IF(OR($A208="",$B208=""),"",IFERROR(INDEX('Catálogo fonte'!$H$5:$H$104,MATCH($A208,'Catálogo fonte'!$A$5:$A$104,0)),""))</f>
        <v/>
      </c>
      <c r="N208" s="28">
        <f>IF(OR($A208="",$B208=""),"",IFERROR(INDEX('Catálogo fonte'!$I$5:$I$104,MATCH($A208,'Catálogo fonte'!$A$5:$A$104,0)),""))</f>
        <v/>
      </c>
      <c r="O208" s="55">
        <f>IF(OR($A208="",$B208=""),"",IFERROR(INDEX('Catálogo fonte'!$J$5:$J$104,MATCH($A208,'Catálogo fonte'!$A$5:$A$104,0)),""))</f>
        <v/>
      </c>
      <c r="P208" s="56">
        <f>IF(OR($A208="",$B208=""),"",IFERROR(INDEX('Catálogo fonte'!$K$5:$K$104,MATCH($A208,'Catálogo fonte'!$A$5:$A$104,0)),""))</f>
        <v/>
      </c>
      <c r="Q208" s="56">
        <f>IF(OR($A208="",$B208=""),"",IFERROR(INDEX('Catálogo fonte'!$L$5:$L$104,MATCH($A208,'Catálogo fonte'!$A$5:$A$104,0)),""))</f>
        <v/>
      </c>
      <c r="R208" s="56">
        <f>IF(OR($A208="",$B208=""),"",IFERROR(INDEX('Catálogo fonte'!$M$5:$M$104,MATCH($A208,'Catálogo fonte'!$A$5:$A$104,0)),""))</f>
        <v/>
      </c>
      <c r="S208" s="28">
        <f>IF(OR($A208="",$B208=""),"",IFERROR(INDEX('Catálogo fonte'!$N$5:$N$104,MATCH($A208,'Catálogo fonte'!$A$5:$A$104,0)),""))</f>
        <v/>
      </c>
      <c r="T208" s="28">
        <f>IF(OR($A208="",$B208=""),"",IFERROR(INDEX('Catálogo fonte'!$O$5:$O$104,MATCH($A208,'Catálogo fonte'!$A$5:$A$104,0)),""))</f>
        <v/>
      </c>
      <c r="U208" s="28">
        <f>IF(OR($A208="",$B208=""),"",IFERROR(INDEX('Catálogo fonte'!$P$5:$P$104,MATCH($A208,'Catálogo fonte'!$A$5:$A$104,0)),""))</f>
        <v/>
      </c>
      <c r="V208" s="28">
        <f>IF(OR($A208="",$B208=""),"",--($S208&lt;&gt;"")+--($T208&lt;&gt;"")+--($U208&lt;&gt;""))</f>
        <v/>
      </c>
      <c r="W208" s="27">
        <f>IF(OR($A208="",$B208="",$C208&lt;&gt;"Sim"),"",_xlfn.TEXTJOIN(" | ",TRUE,IF($AP208&lt;&gt;"Regra válida","Regra do canal inválida",""),IF(COUNTIF('Catálogo fonte'!$A$5:$A$104,$A208)&gt;1,"SKU duplicado",""),IF($AO208&lt;&gt;"Sim","Produto inativo",""),IF($AB208&lt;&gt;"Sim","Canal inativo",""),IF($G208="","Título ausente",""),IF(AND($G208&lt;&gt;"",$AL208&lt;&gt;"",LEN($G208)&gt;$AL208),"Título excede o limite",""),IF(AND($AC208="Sim",$H208=""),"Categoria ausente",""),IF(AND($AK208&gt;0,LEN($I208)&lt;$AK208),"Descrição abaixo do mínimo",""),IF(AND($AE208="Sim",$J208=""),"Marca ausente",""),IF(OR($K208="",NOT(ISNUMBER($K208)),$K208&lt;=0),"Preço inválido",""),IF(AND(ISNUMBER($K208),$AM208&lt;&gt;"",$K208&lt;$AM208),"Preço abaixo do mínimo",""),IF(AND(ISNUMBER($K208),$AN208&lt;&gt;"",$K208&gt;$AN208),"Preço acima do máximo",""),IF(AND($AD208="Sim",$L208=""),"GTIN ausente",""),IF(AND($L208&lt;&gt;"",NOT(IFERROR(AND(LEN($L208)=13,ISNUMBER(VALUE($L208))),FALSE))),"GTIN inválido",""),IF(AND($AF208="Sim",$M208=""),"Cor ausente",""),IF(AND($AG208="Sim",$N208=""),"Tamanho/modelo ausente",""),IF(AND($AH208="Sim",OR(NOT(ISNUMBER($O208)),$O208&lt;=0)),"Peso ausente ou inválido",""),IF(AND($AI208="Sim",OR(NOT(ISNUMBER($P208)),$P208&lt;=0,NOT(ISNUMBER($Q208)),$Q208&lt;=0,NOT(ISNUMBER($R208)),$R208&lt;=0)),"Dimensões ausentes ou inválidas",""),IF($V208&lt;$AJ208,"Mídias abaixo do mínimo","")))</f>
        <v/>
      </c>
      <c r="X208" s="28">
        <f>IF(OR($A208="",$B208=""),"",IF($C208&lt;&gt;"Sim","Não selecionado",IF($W208="","Pronto para publicar","Bloqueado")))</f>
        <v/>
      </c>
      <c r="Y208" s="21" t="n"/>
      <c r="Z208" s="27">
        <f>IF(OR($A208="",$B208=""),"",IF($C208&lt;&gt;"Sim","Fora do feed",IF($X208="Bloqueado","Bloqueado",IF($Y208="Publicar","Liberado para feed",IF($Y208="Manter rascunho","Mantido em rascunho","Aguardando decisão")))))</f>
        <v/>
      </c>
      <c r="AA208" s="27">
        <f>IF(OR($A208="",$B208=""),"",$A208&amp;"|"&amp;$B208)</f>
        <v/>
      </c>
      <c r="AB208" s="28">
        <f>IF($B208="","",IFERROR(INDEX('Regras por canal'!$B$5:$B$9,MATCH($B208,'Regras por canal'!$A$5:$A$9,0)),""))</f>
        <v/>
      </c>
      <c r="AC208" s="28">
        <f>IF($B208="","",IFERROR(INDEX('Regras por canal'!$C$5:$C$9,MATCH($B208,'Regras por canal'!$A$5:$A$9,0)),""))</f>
        <v/>
      </c>
      <c r="AD208" s="28">
        <f>IF($B208="","",IFERROR(INDEX('Regras por canal'!$D$5:$D$9,MATCH($B208,'Regras por canal'!$A$5:$A$9,0)),""))</f>
        <v/>
      </c>
      <c r="AE208" s="28">
        <f>IF($B208="","",IFERROR(INDEX('Regras por canal'!$E$5:$E$9,MATCH($B208,'Regras por canal'!$A$5:$A$9,0)),""))</f>
        <v/>
      </c>
      <c r="AF208" s="28">
        <f>IF($B208="","",IFERROR(INDEX('Regras por canal'!$F$5:$F$9,MATCH($B208,'Regras por canal'!$A$5:$A$9,0)),""))</f>
        <v/>
      </c>
      <c r="AG208" s="28">
        <f>IF($B208="","",IFERROR(INDEX('Regras por canal'!$G$5:$G$9,MATCH($B208,'Regras por canal'!$A$5:$A$9,0)),""))</f>
        <v/>
      </c>
      <c r="AH208" s="28">
        <f>IF($B208="","",IFERROR(INDEX('Regras por canal'!$H$5:$H$9,MATCH($B208,'Regras por canal'!$A$5:$A$9,0)),""))</f>
        <v/>
      </c>
      <c r="AI208" s="28">
        <f>IF($B208="","",IFERROR(INDEX('Regras por canal'!$I$5:$I$9,MATCH($B208,'Regras por canal'!$A$5:$A$9,0)),""))</f>
        <v/>
      </c>
      <c r="AJ208" s="28">
        <f>IF($B208="","",IFERROR(INDEX('Regras por canal'!$J$5:$J$9,MATCH($B208,'Regras por canal'!$A$5:$A$9,0)),""))</f>
        <v/>
      </c>
      <c r="AK208" s="28">
        <f>IF($B208="","",IFERROR(INDEX('Regras por canal'!$K$5:$K$9,MATCH($B208,'Regras por canal'!$A$5:$A$9,0)),""))</f>
        <v/>
      </c>
      <c r="AL208" s="28">
        <f>IF($B208="","",IFERROR(INDEX('Regras por canal'!$L$5:$L$9,MATCH($B208,'Regras por canal'!$A$5:$A$9,0)),""))</f>
        <v/>
      </c>
      <c r="AM208" s="28">
        <f>IF($B208="","",IFERROR(INDEX('Regras por canal'!$M$5:$M$9,MATCH($B208,'Regras por canal'!$A$5:$A$9,0)),""))</f>
        <v/>
      </c>
      <c r="AN208" s="28">
        <f>IF($B208="","",IFERROR(INDEX('Regras por canal'!$N$5:$N$9,MATCH($B208,'Regras por canal'!$A$5:$A$9,0)),""))</f>
        <v/>
      </c>
      <c r="AO208" s="28">
        <f>IF($A208="","",IFERROR(INDEX('Catálogo fonte'!$Q$5:$Q$104,MATCH($A208,'Catálogo fonte'!$A$5:$A$104,0)),""))</f>
        <v/>
      </c>
      <c r="AP208" s="28">
        <f>IF($B208="","",IFERROR(INDEX('Regras por canal'!$Q$5:$Q$9,MATCH($B208,'Regras por canal'!$A$5:$A$9,0)),""))</f>
        <v/>
      </c>
    </row>
    <row r="209" ht="24" customHeight="1">
      <c r="A209" s="28">
        <f>IF(OR(INDEX('Catálogo fonte'!$A$5:$A$104,INT((ROW()-5)/5)+1)="",INDEX('Regras por canal'!$A$5:$A$9,MOD(ROW()-5,5)+1)=""),"",INDEX('Catálogo fonte'!$A$5:$A$104,INT((ROW()-5)/5)+1))</f>
        <v/>
      </c>
      <c r="B209" s="27">
        <f>IF($A209="","",INDEX('Regras por canal'!$A$5:$A$9,MOD(ROW()-5,5)+1))</f>
        <v/>
      </c>
      <c r="C209" s="21" t="n"/>
      <c r="D209" s="32" t="n"/>
      <c r="E209" s="32" t="n"/>
      <c r="F209" s="53" t="n"/>
      <c r="G209" s="27">
        <f>IF(OR($A209="",$B209=""),"",IF($D209&lt;&gt;"",$D209,IFERROR(INDEX('Catálogo fonte'!$B$5:$B$104,MATCH($A209,'Catálogo fonte'!$A$5:$A$104,0)),"")))</f>
        <v/>
      </c>
      <c r="H209" s="27">
        <f>IF(OR($A209="",$B209=""),"",IF($E209&lt;&gt;"",$E209,IFERROR(INDEX('Catálogo fonte'!$C$5:$C$104,MATCH($A209,'Catálogo fonte'!$A$5:$A$104,0)),"")))</f>
        <v/>
      </c>
      <c r="I209" s="27">
        <f>IF(OR($A209="",$B209=""),"",IFERROR(INDEX('Catálogo fonte'!$E$5:$E$104,MATCH($A209,'Catálogo fonte'!$A$5:$A$104,0)),""))</f>
        <v/>
      </c>
      <c r="J209" s="28">
        <f>IF(OR($A209="",$B209=""),"",IFERROR(INDEX('Catálogo fonte'!$D$5:$D$104,MATCH($A209,'Catálogo fonte'!$A$5:$A$104,0)),""))</f>
        <v/>
      </c>
      <c r="K209" s="54">
        <f>IF(OR($A209="",$B209=""),"",IF($F209&lt;&gt;"",$F209,IFERROR(INDEX('Catálogo fonte'!$F$5:$F$104,MATCH($A209,'Catálogo fonte'!$A$5:$A$104,0)),"")))</f>
        <v/>
      </c>
      <c r="L209" s="35">
        <f>IF(OR($A209="",$B209=""),"",IFERROR(INDEX('Catálogo fonte'!$G$5:$G$104,MATCH($A209,'Catálogo fonte'!$A$5:$A$104,0)),""))</f>
        <v/>
      </c>
      <c r="M209" s="28">
        <f>IF(OR($A209="",$B209=""),"",IFERROR(INDEX('Catálogo fonte'!$H$5:$H$104,MATCH($A209,'Catálogo fonte'!$A$5:$A$104,0)),""))</f>
        <v/>
      </c>
      <c r="N209" s="28">
        <f>IF(OR($A209="",$B209=""),"",IFERROR(INDEX('Catálogo fonte'!$I$5:$I$104,MATCH($A209,'Catálogo fonte'!$A$5:$A$104,0)),""))</f>
        <v/>
      </c>
      <c r="O209" s="55">
        <f>IF(OR($A209="",$B209=""),"",IFERROR(INDEX('Catálogo fonte'!$J$5:$J$104,MATCH($A209,'Catálogo fonte'!$A$5:$A$104,0)),""))</f>
        <v/>
      </c>
      <c r="P209" s="56">
        <f>IF(OR($A209="",$B209=""),"",IFERROR(INDEX('Catálogo fonte'!$K$5:$K$104,MATCH($A209,'Catálogo fonte'!$A$5:$A$104,0)),""))</f>
        <v/>
      </c>
      <c r="Q209" s="56">
        <f>IF(OR($A209="",$B209=""),"",IFERROR(INDEX('Catálogo fonte'!$L$5:$L$104,MATCH($A209,'Catálogo fonte'!$A$5:$A$104,0)),""))</f>
        <v/>
      </c>
      <c r="R209" s="56">
        <f>IF(OR($A209="",$B209=""),"",IFERROR(INDEX('Catálogo fonte'!$M$5:$M$104,MATCH($A209,'Catálogo fonte'!$A$5:$A$104,0)),""))</f>
        <v/>
      </c>
      <c r="S209" s="28">
        <f>IF(OR($A209="",$B209=""),"",IFERROR(INDEX('Catálogo fonte'!$N$5:$N$104,MATCH($A209,'Catálogo fonte'!$A$5:$A$104,0)),""))</f>
        <v/>
      </c>
      <c r="T209" s="28">
        <f>IF(OR($A209="",$B209=""),"",IFERROR(INDEX('Catálogo fonte'!$O$5:$O$104,MATCH($A209,'Catálogo fonte'!$A$5:$A$104,0)),""))</f>
        <v/>
      </c>
      <c r="U209" s="28">
        <f>IF(OR($A209="",$B209=""),"",IFERROR(INDEX('Catálogo fonte'!$P$5:$P$104,MATCH($A209,'Catálogo fonte'!$A$5:$A$104,0)),""))</f>
        <v/>
      </c>
      <c r="V209" s="28">
        <f>IF(OR($A209="",$B209=""),"",--($S209&lt;&gt;"")+--($T209&lt;&gt;"")+--($U209&lt;&gt;""))</f>
        <v/>
      </c>
      <c r="W209" s="27">
        <f>IF(OR($A209="",$B209="",$C209&lt;&gt;"Sim"),"",_xlfn.TEXTJOIN(" | ",TRUE,IF($AP209&lt;&gt;"Regra válida","Regra do canal inválida",""),IF(COUNTIF('Catálogo fonte'!$A$5:$A$104,$A209)&gt;1,"SKU duplicado",""),IF($AO209&lt;&gt;"Sim","Produto inativo",""),IF($AB209&lt;&gt;"Sim","Canal inativo",""),IF($G209="","Título ausente",""),IF(AND($G209&lt;&gt;"",$AL209&lt;&gt;"",LEN($G209)&gt;$AL209),"Título excede o limite",""),IF(AND($AC209="Sim",$H209=""),"Categoria ausente",""),IF(AND($AK209&gt;0,LEN($I209)&lt;$AK209),"Descrição abaixo do mínimo",""),IF(AND($AE209="Sim",$J209=""),"Marca ausente",""),IF(OR($K209="",NOT(ISNUMBER($K209)),$K209&lt;=0),"Preço inválido",""),IF(AND(ISNUMBER($K209),$AM209&lt;&gt;"",$K209&lt;$AM209),"Preço abaixo do mínimo",""),IF(AND(ISNUMBER($K209),$AN209&lt;&gt;"",$K209&gt;$AN209),"Preço acima do máximo",""),IF(AND($AD209="Sim",$L209=""),"GTIN ausente",""),IF(AND($L209&lt;&gt;"",NOT(IFERROR(AND(LEN($L209)=13,ISNUMBER(VALUE($L209))),FALSE))),"GTIN inválido",""),IF(AND($AF209="Sim",$M209=""),"Cor ausente",""),IF(AND($AG209="Sim",$N209=""),"Tamanho/modelo ausente",""),IF(AND($AH209="Sim",OR(NOT(ISNUMBER($O209)),$O209&lt;=0)),"Peso ausente ou inválido",""),IF(AND($AI209="Sim",OR(NOT(ISNUMBER($P209)),$P209&lt;=0,NOT(ISNUMBER($Q209)),$Q209&lt;=0,NOT(ISNUMBER($R209)),$R209&lt;=0)),"Dimensões ausentes ou inválidas",""),IF($V209&lt;$AJ209,"Mídias abaixo do mínimo","")))</f>
        <v/>
      </c>
      <c r="X209" s="28">
        <f>IF(OR($A209="",$B209=""),"",IF($C209&lt;&gt;"Sim","Não selecionado",IF($W209="","Pronto para publicar","Bloqueado")))</f>
        <v/>
      </c>
      <c r="Y209" s="21" t="n"/>
      <c r="Z209" s="27">
        <f>IF(OR($A209="",$B209=""),"",IF($C209&lt;&gt;"Sim","Fora do feed",IF($X209="Bloqueado","Bloqueado",IF($Y209="Publicar","Liberado para feed",IF($Y209="Manter rascunho","Mantido em rascunho","Aguardando decisão")))))</f>
        <v/>
      </c>
      <c r="AA209" s="27">
        <f>IF(OR($A209="",$B209=""),"",$A209&amp;"|"&amp;$B209)</f>
        <v/>
      </c>
      <c r="AB209" s="28">
        <f>IF($B209="","",IFERROR(INDEX('Regras por canal'!$B$5:$B$9,MATCH($B209,'Regras por canal'!$A$5:$A$9,0)),""))</f>
        <v/>
      </c>
      <c r="AC209" s="28">
        <f>IF($B209="","",IFERROR(INDEX('Regras por canal'!$C$5:$C$9,MATCH($B209,'Regras por canal'!$A$5:$A$9,0)),""))</f>
        <v/>
      </c>
      <c r="AD209" s="28">
        <f>IF($B209="","",IFERROR(INDEX('Regras por canal'!$D$5:$D$9,MATCH($B209,'Regras por canal'!$A$5:$A$9,0)),""))</f>
        <v/>
      </c>
      <c r="AE209" s="28">
        <f>IF($B209="","",IFERROR(INDEX('Regras por canal'!$E$5:$E$9,MATCH($B209,'Regras por canal'!$A$5:$A$9,0)),""))</f>
        <v/>
      </c>
      <c r="AF209" s="28">
        <f>IF($B209="","",IFERROR(INDEX('Regras por canal'!$F$5:$F$9,MATCH($B209,'Regras por canal'!$A$5:$A$9,0)),""))</f>
        <v/>
      </c>
      <c r="AG209" s="28">
        <f>IF($B209="","",IFERROR(INDEX('Regras por canal'!$G$5:$G$9,MATCH($B209,'Regras por canal'!$A$5:$A$9,0)),""))</f>
        <v/>
      </c>
      <c r="AH209" s="28">
        <f>IF($B209="","",IFERROR(INDEX('Regras por canal'!$H$5:$H$9,MATCH($B209,'Regras por canal'!$A$5:$A$9,0)),""))</f>
        <v/>
      </c>
      <c r="AI209" s="28">
        <f>IF($B209="","",IFERROR(INDEX('Regras por canal'!$I$5:$I$9,MATCH($B209,'Regras por canal'!$A$5:$A$9,0)),""))</f>
        <v/>
      </c>
      <c r="AJ209" s="28">
        <f>IF($B209="","",IFERROR(INDEX('Regras por canal'!$J$5:$J$9,MATCH($B209,'Regras por canal'!$A$5:$A$9,0)),""))</f>
        <v/>
      </c>
      <c r="AK209" s="28">
        <f>IF($B209="","",IFERROR(INDEX('Regras por canal'!$K$5:$K$9,MATCH($B209,'Regras por canal'!$A$5:$A$9,0)),""))</f>
        <v/>
      </c>
      <c r="AL209" s="28">
        <f>IF($B209="","",IFERROR(INDEX('Regras por canal'!$L$5:$L$9,MATCH($B209,'Regras por canal'!$A$5:$A$9,0)),""))</f>
        <v/>
      </c>
      <c r="AM209" s="28">
        <f>IF($B209="","",IFERROR(INDEX('Regras por canal'!$M$5:$M$9,MATCH($B209,'Regras por canal'!$A$5:$A$9,0)),""))</f>
        <v/>
      </c>
      <c r="AN209" s="28">
        <f>IF($B209="","",IFERROR(INDEX('Regras por canal'!$N$5:$N$9,MATCH($B209,'Regras por canal'!$A$5:$A$9,0)),""))</f>
        <v/>
      </c>
      <c r="AO209" s="28">
        <f>IF($A209="","",IFERROR(INDEX('Catálogo fonte'!$Q$5:$Q$104,MATCH($A209,'Catálogo fonte'!$A$5:$A$104,0)),""))</f>
        <v/>
      </c>
      <c r="AP209" s="28">
        <f>IF($B209="","",IFERROR(INDEX('Regras por canal'!$Q$5:$Q$9,MATCH($B209,'Regras por canal'!$A$5:$A$9,0)),""))</f>
        <v/>
      </c>
    </row>
    <row r="210" ht="24" customHeight="1">
      <c r="A210" s="28">
        <f>IF(OR(INDEX('Catálogo fonte'!$A$5:$A$104,INT((ROW()-5)/5)+1)="",INDEX('Regras por canal'!$A$5:$A$9,MOD(ROW()-5,5)+1)=""),"",INDEX('Catálogo fonte'!$A$5:$A$104,INT((ROW()-5)/5)+1))</f>
        <v/>
      </c>
      <c r="B210" s="27">
        <f>IF($A210="","",INDEX('Regras por canal'!$A$5:$A$9,MOD(ROW()-5,5)+1))</f>
        <v/>
      </c>
      <c r="C210" s="21" t="n"/>
      <c r="D210" s="32" t="n"/>
      <c r="E210" s="32" t="n"/>
      <c r="F210" s="53" t="n"/>
      <c r="G210" s="27">
        <f>IF(OR($A210="",$B210=""),"",IF($D210&lt;&gt;"",$D210,IFERROR(INDEX('Catálogo fonte'!$B$5:$B$104,MATCH($A210,'Catálogo fonte'!$A$5:$A$104,0)),"")))</f>
        <v/>
      </c>
      <c r="H210" s="27">
        <f>IF(OR($A210="",$B210=""),"",IF($E210&lt;&gt;"",$E210,IFERROR(INDEX('Catálogo fonte'!$C$5:$C$104,MATCH($A210,'Catálogo fonte'!$A$5:$A$104,0)),"")))</f>
        <v/>
      </c>
      <c r="I210" s="27">
        <f>IF(OR($A210="",$B210=""),"",IFERROR(INDEX('Catálogo fonte'!$E$5:$E$104,MATCH($A210,'Catálogo fonte'!$A$5:$A$104,0)),""))</f>
        <v/>
      </c>
      <c r="J210" s="28">
        <f>IF(OR($A210="",$B210=""),"",IFERROR(INDEX('Catálogo fonte'!$D$5:$D$104,MATCH($A210,'Catálogo fonte'!$A$5:$A$104,0)),""))</f>
        <v/>
      </c>
      <c r="K210" s="54">
        <f>IF(OR($A210="",$B210=""),"",IF($F210&lt;&gt;"",$F210,IFERROR(INDEX('Catálogo fonte'!$F$5:$F$104,MATCH($A210,'Catálogo fonte'!$A$5:$A$104,0)),"")))</f>
        <v/>
      </c>
      <c r="L210" s="35">
        <f>IF(OR($A210="",$B210=""),"",IFERROR(INDEX('Catálogo fonte'!$G$5:$G$104,MATCH($A210,'Catálogo fonte'!$A$5:$A$104,0)),""))</f>
        <v/>
      </c>
      <c r="M210" s="28">
        <f>IF(OR($A210="",$B210=""),"",IFERROR(INDEX('Catálogo fonte'!$H$5:$H$104,MATCH($A210,'Catálogo fonte'!$A$5:$A$104,0)),""))</f>
        <v/>
      </c>
      <c r="N210" s="28">
        <f>IF(OR($A210="",$B210=""),"",IFERROR(INDEX('Catálogo fonte'!$I$5:$I$104,MATCH($A210,'Catálogo fonte'!$A$5:$A$104,0)),""))</f>
        <v/>
      </c>
      <c r="O210" s="55">
        <f>IF(OR($A210="",$B210=""),"",IFERROR(INDEX('Catálogo fonte'!$J$5:$J$104,MATCH($A210,'Catálogo fonte'!$A$5:$A$104,0)),""))</f>
        <v/>
      </c>
      <c r="P210" s="56">
        <f>IF(OR($A210="",$B210=""),"",IFERROR(INDEX('Catálogo fonte'!$K$5:$K$104,MATCH($A210,'Catálogo fonte'!$A$5:$A$104,0)),""))</f>
        <v/>
      </c>
      <c r="Q210" s="56">
        <f>IF(OR($A210="",$B210=""),"",IFERROR(INDEX('Catálogo fonte'!$L$5:$L$104,MATCH($A210,'Catálogo fonte'!$A$5:$A$104,0)),""))</f>
        <v/>
      </c>
      <c r="R210" s="56">
        <f>IF(OR($A210="",$B210=""),"",IFERROR(INDEX('Catálogo fonte'!$M$5:$M$104,MATCH($A210,'Catálogo fonte'!$A$5:$A$104,0)),""))</f>
        <v/>
      </c>
      <c r="S210" s="28">
        <f>IF(OR($A210="",$B210=""),"",IFERROR(INDEX('Catálogo fonte'!$N$5:$N$104,MATCH($A210,'Catálogo fonte'!$A$5:$A$104,0)),""))</f>
        <v/>
      </c>
      <c r="T210" s="28">
        <f>IF(OR($A210="",$B210=""),"",IFERROR(INDEX('Catálogo fonte'!$O$5:$O$104,MATCH($A210,'Catálogo fonte'!$A$5:$A$104,0)),""))</f>
        <v/>
      </c>
      <c r="U210" s="28">
        <f>IF(OR($A210="",$B210=""),"",IFERROR(INDEX('Catálogo fonte'!$P$5:$P$104,MATCH($A210,'Catálogo fonte'!$A$5:$A$104,0)),""))</f>
        <v/>
      </c>
      <c r="V210" s="28">
        <f>IF(OR($A210="",$B210=""),"",--($S210&lt;&gt;"")+--($T210&lt;&gt;"")+--($U210&lt;&gt;""))</f>
        <v/>
      </c>
      <c r="W210" s="27">
        <f>IF(OR($A210="",$B210="",$C210&lt;&gt;"Sim"),"",_xlfn.TEXTJOIN(" | ",TRUE,IF($AP210&lt;&gt;"Regra válida","Regra do canal inválida",""),IF(COUNTIF('Catálogo fonte'!$A$5:$A$104,$A210)&gt;1,"SKU duplicado",""),IF($AO210&lt;&gt;"Sim","Produto inativo",""),IF($AB210&lt;&gt;"Sim","Canal inativo",""),IF($G210="","Título ausente",""),IF(AND($G210&lt;&gt;"",$AL210&lt;&gt;"",LEN($G210)&gt;$AL210),"Título excede o limite",""),IF(AND($AC210="Sim",$H210=""),"Categoria ausente",""),IF(AND($AK210&gt;0,LEN($I210)&lt;$AK210),"Descrição abaixo do mínimo",""),IF(AND($AE210="Sim",$J210=""),"Marca ausente",""),IF(OR($K210="",NOT(ISNUMBER($K210)),$K210&lt;=0),"Preço inválido",""),IF(AND(ISNUMBER($K210),$AM210&lt;&gt;"",$K210&lt;$AM210),"Preço abaixo do mínimo",""),IF(AND(ISNUMBER($K210),$AN210&lt;&gt;"",$K210&gt;$AN210),"Preço acima do máximo",""),IF(AND($AD210="Sim",$L210=""),"GTIN ausente",""),IF(AND($L210&lt;&gt;"",NOT(IFERROR(AND(LEN($L210)=13,ISNUMBER(VALUE($L210))),FALSE))),"GTIN inválido",""),IF(AND($AF210="Sim",$M210=""),"Cor ausente",""),IF(AND($AG210="Sim",$N210=""),"Tamanho/modelo ausente",""),IF(AND($AH210="Sim",OR(NOT(ISNUMBER($O210)),$O210&lt;=0)),"Peso ausente ou inválido",""),IF(AND($AI210="Sim",OR(NOT(ISNUMBER($P210)),$P210&lt;=0,NOT(ISNUMBER($Q210)),$Q210&lt;=0,NOT(ISNUMBER($R210)),$R210&lt;=0)),"Dimensões ausentes ou inválidas",""),IF($V210&lt;$AJ210,"Mídias abaixo do mínimo","")))</f>
        <v/>
      </c>
      <c r="X210" s="28">
        <f>IF(OR($A210="",$B210=""),"",IF($C210&lt;&gt;"Sim","Não selecionado",IF($W210="","Pronto para publicar","Bloqueado")))</f>
        <v/>
      </c>
      <c r="Y210" s="21" t="n"/>
      <c r="Z210" s="27">
        <f>IF(OR($A210="",$B210=""),"",IF($C210&lt;&gt;"Sim","Fora do feed",IF($X210="Bloqueado","Bloqueado",IF($Y210="Publicar","Liberado para feed",IF($Y210="Manter rascunho","Mantido em rascunho","Aguardando decisão")))))</f>
        <v/>
      </c>
      <c r="AA210" s="27">
        <f>IF(OR($A210="",$B210=""),"",$A210&amp;"|"&amp;$B210)</f>
        <v/>
      </c>
      <c r="AB210" s="28">
        <f>IF($B210="","",IFERROR(INDEX('Regras por canal'!$B$5:$B$9,MATCH($B210,'Regras por canal'!$A$5:$A$9,0)),""))</f>
        <v/>
      </c>
      <c r="AC210" s="28">
        <f>IF($B210="","",IFERROR(INDEX('Regras por canal'!$C$5:$C$9,MATCH($B210,'Regras por canal'!$A$5:$A$9,0)),""))</f>
        <v/>
      </c>
      <c r="AD210" s="28">
        <f>IF($B210="","",IFERROR(INDEX('Regras por canal'!$D$5:$D$9,MATCH($B210,'Regras por canal'!$A$5:$A$9,0)),""))</f>
        <v/>
      </c>
      <c r="AE210" s="28">
        <f>IF($B210="","",IFERROR(INDEX('Regras por canal'!$E$5:$E$9,MATCH($B210,'Regras por canal'!$A$5:$A$9,0)),""))</f>
        <v/>
      </c>
      <c r="AF210" s="28">
        <f>IF($B210="","",IFERROR(INDEX('Regras por canal'!$F$5:$F$9,MATCH($B210,'Regras por canal'!$A$5:$A$9,0)),""))</f>
        <v/>
      </c>
      <c r="AG210" s="28">
        <f>IF($B210="","",IFERROR(INDEX('Regras por canal'!$G$5:$G$9,MATCH($B210,'Regras por canal'!$A$5:$A$9,0)),""))</f>
        <v/>
      </c>
      <c r="AH210" s="28">
        <f>IF($B210="","",IFERROR(INDEX('Regras por canal'!$H$5:$H$9,MATCH($B210,'Regras por canal'!$A$5:$A$9,0)),""))</f>
        <v/>
      </c>
      <c r="AI210" s="28">
        <f>IF($B210="","",IFERROR(INDEX('Regras por canal'!$I$5:$I$9,MATCH($B210,'Regras por canal'!$A$5:$A$9,0)),""))</f>
        <v/>
      </c>
      <c r="AJ210" s="28">
        <f>IF($B210="","",IFERROR(INDEX('Regras por canal'!$J$5:$J$9,MATCH($B210,'Regras por canal'!$A$5:$A$9,0)),""))</f>
        <v/>
      </c>
      <c r="AK210" s="28">
        <f>IF($B210="","",IFERROR(INDEX('Regras por canal'!$K$5:$K$9,MATCH($B210,'Regras por canal'!$A$5:$A$9,0)),""))</f>
        <v/>
      </c>
      <c r="AL210" s="28">
        <f>IF($B210="","",IFERROR(INDEX('Regras por canal'!$L$5:$L$9,MATCH($B210,'Regras por canal'!$A$5:$A$9,0)),""))</f>
        <v/>
      </c>
      <c r="AM210" s="28">
        <f>IF($B210="","",IFERROR(INDEX('Regras por canal'!$M$5:$M$9,MATCH($B210,'Regras por canal'!$A$5:$A$9,0)),""))</f>
        <v/>
      </c>
      <c r="AN210" s="28">
        <f>IF($B210="","",IFERROR(INDEX('Regras por canal'!$N$5:$N$9,MATCH($B210,'Regras por canal'!$A$5:$A$9,0)),""))</f>
        <v/>
      </c>
      <c r="AO210" s="28">
        <f>IF($A210="","",IFERROR(INDEX('Catálogo fonte'!$Q$5:$Q$104,MATCH($A210,'Catálogo fonte'!$A$5:$A$104,0)),""))</f>
        <v/>
      </c>
      <c r="AP210" s="28">
        <f>IF($B210="","",IFERROR(INDEX('Regras por canal'!$Q$5:$Q$9,MATCH($B210,'Regras por canal'!$A$5:$A$9,0)),""))</f>
        <v/>
      </c>
    </row>
    <row r="211" ht="24" customHeight="1">
      <c r="A211" s="28">
        <f>IF(OR(INDEX('Catálogo fonte'!$A$5:$A$104,INT((ROW()-5)/5)+1)="",INDEX('Regras por canal'!$A$5:$A$9,MOD(ROW()-5,5)+1)=""),"",INDEX('Catálogo fonte'!$A$5:$A$104,INT((ROW()-5)/5)+1))</f>
        <v/>
      </c>
      <c r="B211" s="27">
        <f>IF($A211="","",INDEX('Regras por canal'!$A$5:$A$9,MOD(ROW()-5,5)+1))</f>
        <v/>
      </c>
      <c r="C211" s="21" t="n"/>
      <c r="D211" s="32" t="n"/>
      <c r="E211" s="32" t="n"/>
      <c r="F211" s="53" t="n"/>
      <c r="G211" s="27">
        <f>IF(OR($A211="",$B211=""),"",IF($D211&lt;&gt;"",$D211,IFERROR(INDEX('Catálogo fonte'!$B$5:$B$104,MATCH($A211,'Catálogo fonte'!$A$5:$A$104,0)),"")))</f>
        <v/>
      </c>
      <c r="H211" s="27">
        <f>IF(OR($A211="",$B211=""),"",IF($E211&lt;&gt;"",$E211,IFERROR(INDEX('Catálogo fonte'!$C$5:$C$104,MATCH($A211,'Catálogo fonte'!$A$5:$A$104,0)),"")))</f>
        <v/>
      </c>
      <c r="I211" s="27">
        <f>IF(OR($A211="",$B211=""),"",IFERROR(INDEX('Catálogo fonte'!$E$5:$E$104,MATCH($A211,'Catálogo fonte'!$A$5:$A$104,0)),""))</f>
        <v/>
      </c>
      <c r="J211" s="28">
        <f>IF(OR($A211="",$B211=""),"",IFERROR(INDEX('Catálogo fonte'!$D$5:$D$104,MATCH($A211,'Catálogo fonte'!$A$5:$A$104,0)),""))</f>
        <v/>
      </c>
      <c r="K211" s="54">
        <f>IF(OR($A211="",$B211=""),"",IF($F211&lt;&gt;"",$F211,IFERROR(INDEX('Catálogo fonte'!$F$5:$F$104,MATCH($A211,'Catálogo fonte'!$A$5:$A$104,0)),"")))</f>
        <v/>
      </c>
      <c r="L211" s="35">
        <f>IF(OR($A211="",$B211=""),"",IFERROR(INDEX('Catálogo fonte'!$G$5:$G$104,MATCH($A211,'Catálogo fonte'!$A$5:$A$104,0)),""))</f>
        <v/>
      </c>
      <c r="M211" s="28">
        <f>IF(OR($A211="",$B211=""),"",IFERROR(INDEX('Catálogo fonte'!$H$5:$H$104,MATCH($A211,'Catálogo fonte'!$A$5:$A$104,0)),""))</f>
        <v/>
      </c>
      <c r="N211" s="28">
        <f>IF(OR($A211="",$B211=""),"",IFERROR(INDEX('Catálogo fonte'!$I$5:$I$104,MATCH($A211,'Catálogo fonte'!$A$5:$A$104,0)),""))</f>
        <v/>
      </c>
      <c r="O211" s="55">
        <f>IF(OR($A211="",$B211=""),"",IFERROR(INDEX('Catálogo fonte'!$J$5:$J$104,MATCH($A211,'Catálogo fonte'!$A$5:$A$104,0)),""))</f>
        <v/>
      </c>
      <c r="P211" s="56">
        <f>IF(OR($A211="",$B211=""),"",IFERROR(INDEX('Catálogo fonte'!$K$5:$K$104,MATCH($A211,'Catálogo fonte'!$A$5:$A$104,0)),""))</f>
        <v/>
      </c>
      <c r="Q211" s="56">
        <f>IF(OR($A211="",$B211=""),"",IFERROR(INDEX('Catálogo fonte'!$L$5:$L$104,MATCH($A211,'Catálogo fonte'!$A$5:$A$104,0)),""))</f>
        <v/>
      </c>
      <c r="R211" s="56">
        <f>IF(OR($A211="",$B211=""),"",IFERROR(INDEX('Catálogo fonte'!$M$5:$M$104,MATCH($A211,'Catálogo fonte'!$A$5:$A$104,0)),""))</f>
        <v/>
      </c>
      <c r="S211" s="28">
        <f>IF(OR($A211="",$B211=""),"",IFERROR(INDEX('Catálogo fonte'!$N$5:$N$104,MATCH($A211,'Catálogo fonte'!$A$5:$A$104,0)),""))</f>
        <v/>
      </c>
      <c r="T211" s="28">
        <f>IF(OR($A211="",$B211=""),"",IFERROR(INDEX('Catálogo fonte'!$O$5:$O$104,MATCH($A211,'Catálogo fonte'!$A$5:$A$104,0)),""))</f>
        <v/>
      </c>
      <c r="U211" s="28">
        <f>IF(OR($A211="",$B211=""),"",IFERROR(INDEX('Catálogo fonte'!$P$5:$P$104,MATCH($A211,'Catálogo fonte'!$A$5:$A$104,0)),""))</f>
        <v/>
      </c>
      <c r="V211" s="28">
        <f>IF(OR($A211="",$B211=""),"",--($S211&lt;&gt;"")+--($T211&lt;&gt;"")+--($U211&lt;&gt;""))</f>
        <v/>
      </c>
      <c r="W211" s="27">
        <f>IF(OR($A211="",$B211="",$C211&lt;&gt;"Sim"),"",_xlfn.TEXTJOIN(" | ",TRUE,IF($AP211&lt;&gt;"Regra válida","Regra do canal inválida",""),IF(COUNTIF('Catálogo fonte'!$A$5:$A$104,$A211)&gt;1,"SKU duplicado",""),IF($AO211&lt;&gt;"Sim","Produto inativo",""),IF($AB211&lt;&gt;"Sim","Canal inativo",""),IF($G211="","Título ausente",""),IF(AND($G211&lt;&gt;"",$AL211&lt;&gt;"",LEN($G211)&gt;$AL211),"Título excede o limite",""),IF(AND($AC211="Sim",$H211=""),"Categoria ausente",""),IF(AND($AK211&gt;0,LEN($I211)&lt;$AK211),"Descrição abaixo do mínimo",""),IF(AND($AE211="Sim",$J211=""),"Marca ausente",""),IF(OR($K211="",NOT(ISNUMBER($K211)),$K211&lt;=0),"Preço inválido",""),IF(AND(ISNUMBER($K211),$AM211&lt;&gt;"",$K211&lt;$AM211),"Preço abaixo do mínimo",""),IF(AND(ISNUMBER($K211),$AN211&lt;&gt;"",$K211&gt;$AN211),"Preço acima do máximo",""),IF(AND($AD211="Sim",$L211=""),"GTIN ausente",""),IF(AND($L211&lt;&gt;"",NOT(IFERROR(AND(LEN($L211)=13,ISNUMBER(VALUE($L211))),FALSE))),"GTIN inválido",""),IF(AND($AF211="Sim",$M211=""),"Cor ausente",""),IF(AND($AG211="Sim",$N211=""),"Tamanho/modelo ausente",""),IF(AND($AH211="Sim",OR(NOT(ISNUMBER($O211)),$O211&lt;=0)),"Peso ausente ou inválido",""),IF(AND($AI211="Sim",OR(NOT(ISNUMBER($P211)),$P211&lt;=0,NOT(ISNUMBER($Q211)),$Q211&lt;=0,NOT(ISNUMBER($R211)),$R211&lt;=0)),"Dimensões ausentes ou inválidas",""),IF($V211&lt;$AJ211,"Mídias abaixo do mínimo","")))</f>
        <v/>
      </c>
      <c r="X211" s="28">
        <f>IF(OR($A211="",$B211=""),"",IF($C211&lt;&gt;"Sim","Não selecionado",IF($W211="","Pronto para publicar","Bloqueado")))</f>
        <v/>
      </c>
      <c r="Y211" s="21" t="n"/>
      <c r="Z211" s="27">
        <f>IF(OR($A211="",$B211=""),"",IF($C211&lt;&gt;"Sim","Fora do feed",IF($X211="Bloqueado","Bloqueado",IF($Y211="Publicar","Liberado para feed",IF($Y211="Manter rascunho","Mantido em rascunho","Aguardando decisão")))))</f>
        <v/>
      </c>
      <c r="AA211" s="27">
        <f>IF(OR($A211="",$B211=""),"",$A211&amp;"|"&amp;$B211)</f>
        <v/>
      </c>
      <c r="AB211" s="28">
        <f>IF($B211="","",IFERROR(INDEX('Regras por canal'!$B$5:$B$9,MATCH($B211,'Regras por canal'!$A$5:$A$9,0)),""))</f>
        <v/>
      </c>
      <c r="AC211" s="28">
        <f>IF($B211="","",IFERROR(INDEX('Regras por canal'!$C$5:$C$9,MATCH($B211,'Regras por canal'!$A$5:$A$9,0)),""))</f>
        <v/>
      </c>
      <c r="AD211" s="28">
        <f>IF($B211="","",IFERROR(INDEX('Regras por canal'!$D$5:$D$9,MATCH($B211,'Regras por canal'!$A$5:$A$9,0)),""))</f>
        <v/>
      </c>
      <c r="AE211" s="28">
        <f>IF($B211="","",IFERROR(INDEX('Regras por canal'!$E$5:$E$9,MATCH($B211,'Regras por canal'!$A$5:$A$9,0)),""))</f>
        <v/>
      </c>
      <c r="AF211" s="28">
        <f>IF($B211="","",IFERROR(INDEX('Regras por canal'!$F$5:$F$9,MATCH($B211,'Regras por canal'!$A$5:$A$9,0)),""))</f>
        <v/>
      </c>
      <c r="AG211" s="28">
        <f>IF($B211="","",IFERROR(INDEX('Regras por canal'!$G$5:$G$9,MATCH($B211,'Regras por canal'!$A$5:$A$9,0)),""))</f>
        <v/>
      </c>
      <c r="AH211" s="28">
        <f>IF($B211="","",IFERROR(INDEX('Regras por canal'!$H$5:$H$9,MATCH($B211,'Regras por canal'!$A$5:$A$9,0)),""))</f>
        <v/>
      </c>
      <c r="AI211" s="28">
        <f>IF($B211="","",IFERROR(INDEX('Regras por canal'!$I$5:$I$9,MATCH($B211,'Regras por canal'!$A$5:$A$9,0)),""))</f>
        <v/>
      </c>
      <c r="AJ211" s="28">
        <f>IF($B211="","",IFERROR(INDEX('Regras por canal'!$J$5:$J$9,MATCH($B211,'Regras por canal'!$A$5:$A$9,0)),""))</f>
        <v/>
      </c>
      <c r="AK211" s="28">
        <f>IF($B211="","",IFERROR(INDEX('Regras por canal'!$K$5:$K$9,MATCH($B211,'Regras por canal'!$A$5:$A$9,0)),""))</f>
        <v/>
      </c>
      <c r="AL211" s="28">
        <f>IF($B211="","",IFERROR(INDEX('Regras por canal'!$L$5:$L$9,MATCH($B211,'Regras por canal'!$A$5:$A$9,0)),""))</f>
        <v/>
      </c>
      <c r="AM211" s="28">
        <f>IF($B211="","",IFERROR(INDEX('Regras por canal'!$M$5:$M$9,MATCH($B211,'Regras por canal'!$A$5:$A$9,0)),""))</f>
        <v/>
      </c>
      <c r="AN211" s="28">
        <f>IF($B211="","",IFERROR(INDEX('Regras por canal'!$N$5:$N$9,MATCH($B211,'Regras por canal'!$A$5:$A$9,0)),""))</f>
        <v/>
      </c>
      <c r="AO211" s="28">
        <f>IF($A211="","",IFERROR(INDEX('Catálogo fonte'!$Q$5:$Q$104,MATCH($A211,'Catálogo fonte'!$A$5:$A$104,0)),""))</f>
        <v/>
      </c>
      <c r="AP211" s="28">
        <f>IF($B211="","",IFERROR(INDEX('Regras por canal'!$Q$5:$Q$9,MATCH($B211,'Regras por canal'!$A$5:$A$9,0)),""))</f>
        <v/>
      </c>
    </row>
    <row r="212" ht="24" customHeight="1">
      <c r="A212" s="28">
        <f>IF(OR(INDEX('Catálogo fonte'!$A$5:$A$104,INT((ROW()-5)/5)+1)="",INDEX('Regras por canal'!$A$5:$A$9,MOD(ROW()-5,5)+1)=""),"",INDEX('Catálogo fonte'!$A$5:$A$104,INT((ROW()-5)/5)+1))</f>
        <v/>
      </c>
      <c r="B212" s="27">
        <f>IF($A212="","",INDEX('Regras por canal'!$A$5:$A$9,MOD(ROW()-5,5)+1))</f>
        <v/>
      </c>
      <c r="C212" s="21" t="n"/>
      <c r="D212" s="32" t="n"/>
      <c r="E212" s="32" t="n"/>
      <c r="F212" s="53" t="n"/>
      <c r="G212" s="27">
        <f>IF(OR($A212="",$B212=""),"",IF($D212&lt;&gt;"",$D212,IFERROR(INDEX('Catálogo fonte'!$B$5:$B$104,MATCH($A212,'Catálogo fonte'!$A$5:$A$104,0)),"")))</f>
        <v/>
      </c>
      <c r="H212" s="27">
        <f>IF(OR($A212="",$B212=""),"",IF($E212&lt;&gt;"",$E212,IFERROR(INDEX('Catálogo fonte'!$C$5:$C$104,MATCH($A212,'Catálogo fonte'!$A$5:$A$104,0)),"")))</f>
        <v/>
      </c>
      <c r="I212" s="27">
        <f>IF(OR($A212="",$B212=""),"",IFERROR(INDEX('Catálogo fonte'!$E$5:$E$104,MATCH($A212,'Catálogo fonte'!$A$5:$A$104,0)),""))</f>
        <v/>
      </c>
      <c r="J212" s="28">
        <f>IF(OR($A212="",$B212=""),"",IFERROR(INDEX('Catálogo fonte'!$D$5:$D$104,MATCH($A212,'Catálogo fonte'!$A$5:$A$104,0)),""))</f>
        <v/>
      </c>
      <c r="K212" s="54">
        <f>IF(OR($A212="",$B212=""),"",IF($F212&lt;&gt;"",$F212,IFERROR(INDEX('Catálogo fonte'!$F$5:$F$104,MATCH($A212,'Catálogo fonte'!$A$5:$A$104,0)),"")))</f>
        <v/>
      </c>
      <c r="L212" s="35">
        <f>IF(OR($A212="",$B212=""),"",IFERROR(INDEX('Catálogo fonte'!$G$5:$G$104,MATCH($A212,'Catálogo fonte'!$A$5:$A$104,0)),""))</f>
        <v/>
      </c>
      <c r="M212" s="28">
        <f>IF(OR($A212="",$B212=""),"",IFERROR(INDEX('Catálogo fonte'!$H$5:$H$104,MATCH($A212,'Catálogo fonte'!$A$5:$A$104,0)),""))</f>
        <v/>
      </c>
      <c r="N212" s="28">
        <f>IF(OR($A212="",$B212=""),"",IFERROR(INDEX('Catálogo fonte'!$I$5:$I$104,MATCH($A212,'Catálogo fonte'!$A$5:$A$104,0)),""))</f>
        <v/>
      </c>
      <c r="O212" s="55">
        <f>IF(OR($A212="",$B212=""),"",IFERROR(INDEX('Catálogo fonte'!$J$5:$J$104,MATCH($A212,'Catálogo fonte'!$A$5:$A$104,0)),""))</f>
        <v/>
      </c>
      <c r="P212" s="56">
        <f>IF(OR($A212="",$B212=""),"",IFERROR(INDEX('Catálogo fonte'!$K$5:$K$104,MATCH($A212,'Catálogo fonte'!$A$5:$A$104,0)),""))</f>
        <v/>
      </c>
      <c r="Q212" s="56">
        <f>IF(OR($A212="",$B212=""),"",IFERROR(INDEX('Catálogo fonte'!$L$5:$L$104,MATCH($A212,'Catálogo fonte'!$A$5:$A$104,0)),""))</f>
        <v/>
      </c>
      <c r="R212" s="56">
        <f>IF(OR($A212="",$B212=""),"",IFERROR(INDEX('Catálogo fonte'!$M$5:$M$104,MATCH($A212,'Catálogo fonte'!$A$5:$A$104,0)),""))</f>
        <v/>
      </c>
      <c r="S212" s="28">
        <f>IF(OR($A212="",$B212=""),"",IFERROR(INDEX('Catálogo fonte'!$N$5:$N$104,MATCH($A212,'Catálogo fonte'!$A$5:$A$104,0)),""))</f>
        <v/>
      </c>
      <c r="T212" s="28">
        <f>IF(OR($A212="",$B212=""),"",IFERROR(INDEX('Catálogo fonte'!$O$5:$O$104,MATCH($A212,'Catálogo fonte'!$A$5:$A$104,0)),""))</f>
        <v/>
      </c>
      <c r="U212" s="28">
        <f>IF(OR($A212="",$B212=""),"",IFERROR(INDEX('Catálogo fonte'!$P$5:$P$104,MATCH($A212,'Catálogo fonte'!$A$5:$A$104,0)),""))</f>
        <v/>
      </c>
      <c r="V212" s="28">
        <f>IF(OR($A212="",$B212=""),"",--($S212&lt;&gt;"")+--($T212&lt;&gt;"")+--($U212&lt;&gt;""))</f>
        <v/>
      </c>
      <c r="W212" s="27">
        <f>IF(OR($A212="",$B212="",$C212&lt;&gt;"Sim"),"",_xlfn.TEXTJOIN(" | ",TRUE,IF($AP212&lt;&gt;"Regra válida","Regra do canal inválida",""),IF(COUNTIF('Catálogo fonte'!$A$5:$A$104,$A212)&gt;1,"SKU duplicado",""),IF($AO212&lt;&gt;"Sim","Produto inativo",""),IF($AB212&lt;&gt;"Sim","Canal inativo",""),IF($G212="","Título ausente",""),IF(AND($G212&lt;&gt;"",$AL212&lt;&gt;"",LEN($G212)&gt;$AL212),"Título excede o limite",""),IF(AND($AC212="Sim",$H212=""),"Categoria ausente",""),IF(AND($AK212&gt;0,LEN($I212)&lt;$AK212),"Descrição abaixo do mínimo",""),IF(AND($AE212="Sim",$J212=""),"Marca ausente",""),IF(OR($K212="",NOT(ISNUMBER($K212)),$K212&lt;=0),"Preço inválido",""),IF(AND(ISNUMBER($K212),$AM212&lt;&gt;"",$K212&lt;$AM212),"Preço abaixo do mínimo",""),IF(AND(ISNUMBER($K212),$AN212&lt;&gt;"",$K212&gt;$AN212),"Preço acima do máximo",""),IF(AND($AD212="Sim",$L212=""),"GTIN ausente",""),IF(AND($L212&lt;&gt;"",NOT(IFERROR(AND(LEN($L212)=13,ISNUMBER(VALUE($L212))),FALSE))),"GTIN inválido",""),IF(AND($AF212="Sim",$M212=""),"Cor ausente",""),IF(AND($AG212="Sim",$N212=""),"Tamanho/modelo ausente",""),IF(AND($AH212="Sim",OR(NOT(ISNUMBER($O212)),$O212&lt;=0)),"Peso ausente ou inválido",""),IF(AND($AI212="Sim",OR(NOT(ISNUMBER($P212)),$P212&lt;=0,NOT(ISNUMBER($Q212)),$Q212&lt;=0,NOT(ISNUMBER($R212)),$R212&lt;=0)),"Dimensões ausentes ou inválidas",""),IF($V212&lt;$AJ212,"Mídias abaixo do mínimo","")))</f>
        <v/>
      </c>
      <c r="X212" s="28">
        <f>IF(OR($A212="",$B212=""),"",IF($C212&lt;&gt;"Sim","Não selecionado",IF($W212="","Pronto para publicar","Bloqueado")))</f>
        <v/>
      </c>
      <c r="Y212" s="21" t="n"/>
      <c r="Z212" s="27">
        <f>IF(OR($A212="",$B212=""),"",IF($C212&lt;&gt;"Sim","Fora do feed",IF($X212="Bloqueado","Bloqueado",IF($Y212="Publicar","Liberado para feed",IF($Y212="Manter rascunho","Mantido em rascunho","Aguardando decisão")))))</f>
        <v/>
      </c>
      <c r="AA212" s="27">
        <f>IF(OR($A212="",$B212=""),"",$A212&amp;"|"&amp;$B212)</f>
        <v/>
      </c>
      <c r="AB212" s="28">
        <f>IF($B212="","",IFERROR(INDEX('Regras por canal'!$B$5:$B$9,MATCH($B212,'Regras por canal'!$A$5:$A$9,0)),""))</f>
        <v/>
      </c>
      <c r="AC212" s="28">
        <f>IF($B212="","",IFERROR(INDEX('Regras por canal'!$C$5:$C$9,MATCH($B212,'Regras por canal'!$A$5:$A$9,0)),""))</f>
        <v/>
      </c>
      <c r="AD212" s="28">
        <f>IF($B212="","",IFERROR(INDEX('Regras por canal'!$D$5:$D$9,MATCH($B212,'Regras por canal'!$A$5:$A$9,0)),""))</f>
        <v/>
      </c>
      <c r="AE212" s="28">
        <f>IF($B212="","",IFERROR(INDEX('Regras por canal'!$E$5:$E$9,MATCH($B212,'Regras por canal'!$A$5:$A$9,0)),""))</f>
        <v/>
      </c>
      <c r="AF212" s="28">
        <f>IF($B212="","",IFERROR(INDEX('Regras por canal'!$F$5:$F$9,MATCH($B212,'Regras por canal'!$A$5:$A$9,0)),""))</f>
        <v/>
      </c>
      <c r="AG212" s="28">
        <f>IF($B212="","",IFERROR(INDEX('Regras por canal'!$G$5:$G$9,MATCH($B212,'Regras por canal'!$A$5:$A$9,0)),""))</f>
        <v/>
      </c>
      <c r="AH212" s="28">
        <f>IF($B212="","",IFERROR(INDEX('Regras por canal'!$H$5:$H$9,MATCH($B212,'Regras por canal'!$A$5:$A$9,0)),""))</f>
        <v/>
      </c>
      <c r="AI212" s="28">
        <f>IF($B212="","",IFERROR(INDEX('Regras por canal'!$I$5:$I$9,MATCH($B212,'Regras por canal'!$A$5:$A$9,0)),""))</f>
        <v/>
      </c>
      <c r="AJ212" s="28">
        <f>IF($B212="","",IFERROR(INDEX('Regras por canal'!$J$5:$J$9,MATCH($B212,'Regras por canal'!$A$5:$A$9,0)),""))</f>
        <v/>
      </c>
      <c r="AK212" s="28">
        <f>IF($B212="","",IFERROR(INDEX('Regras por canal'!$K$5:$K$9,MATCH($B212,'Regras por canal'!$A$5:$A$9,0)),""))</f>
        <v/>
      </c>
      <c r="AL212" s="28">
        <f>IF($B212="","",IFERROR(INDEX('Regras por canal'!$L$5:$L$9,MATCH($B212,'Regras por canal'!$A$5:$A$9,0)),""))</f>
        <v/>
      </c>
      <c r="AM212" s="28">
        <f>IF($B212="","",IFERROR(INDEX('Regras por canal'!$M$5:$M$9,MATCH($B212,'Regras por canal'!$A$5:$A$9,0)),""))</f>
        <v/>
      </c>
      <c r="AN212" s="28">
        <f>IF($B212="","",IFERROR(INDEX('Regras por canal'!$N$5:$N$9,MATCH($B212,'Regras por canal'!$A$5:$A$9,0)),""))</f>
        <v/>
      </c>
      <c r="AO212" s="28">
        <f>IF($A212="","",IFERROR(INDEX('Catálogo fonte'!$Q$5:$Q$104,MATCH($A212,'Catálogo fonte'!$A$5:$A$104,0)),""))</f>
        <v/>
      </c>
      <c r="AP212" s="28">
        <f>IF($B212="","",IFERROR(INDEX('Regras por canal'!$Q$5:$Q$9,MATCH($B212,'Regras por canal'!$A$5:$A$9,0)),""))</f>
        <v/>
      </c>
    </row>
    <row r="213" ht="24" customHeight="1">
      <c r="A213" s="28">
        <f>IF(OR(INDEX('Catálogo fonte'!$A$5:$A$104,INT((ROW()-5)/5)+1)="",INDEX('Regras por canal'!$A$5:$A$9,MOD(ROW()-5,5)+1)=""),"",INDEX('Catálogo fonte'!$A$5:$A$104,INT((ROW()-5)/5)+1))</f>
        <v/>
      </c>
      <c r="B213" s="27">
        <f>IF($A213="","",INDEX('Regras por canal'!$A$5:$A$9,MOD(ROW()-5,5)+1))</f>
        <v/>
      </c>
      <c r="C213" s="21" t="n"/>
      <c r="D213" s="32" t="n"/>
      <c r="E213" s="32" t="n"/>
      <c r="F213" s="53" t="n"/>
      <c r="G213" s="27">
        <f>IF(OR($A213="",$B213=""),"",IF($D213&lt;&gt;"",$D213,IFERROR(INDEX('Catálogo fonte'!$B$5:$B$104,MATCH($A213,'Catálogo fonte'!$A$5:$A$104,0)),"")))</f>
        <v/>
      </c>
      <c r="H213" s="27">
        <f>IF(OR($A213="",$B213=""),"",IF($E213&lt;&gt;"",$E213,IFERROR(INDEX('Catálogo fonte'!$C$5:$C$104,MATCH($A213,'Catálogo fonte'!$A$5:$A$104,0)),"")))</f>
        <v/>
      </c>
      <c r="I213" s="27">
        <f>IF(OR($A213="",$B213=""),"",IFERROR(INDEX('Catálogo fonte'!$E$5:$E$104,MATCH($A213,'Catálogo fonte'!$A$5:$A$104,0)),""))</f>
        <v/>
      </c>
      <c r="J213" s="28">
        <f>IF(OR($A213="",$B213=""),"",IFERROR(INDEX('Catálogo fonte'!$D$5:$D$104,MATCH($A213,'Catálogo fonte'!$A$5:$A$104,0)),""))</f>
        <v/>
      </c>
      <c r="K213" s="54">
        <f>IF(OR($A213="",$B213=""),"",IF($F213&lt;&gt;"",$F213,IFERROR(INDEX('Catálogo fonte'!$F$5:$F$104,MATCH($A213,'Catálogo fonte'!$A$5:$A$104,0)),"")))</f>
        <v/>
      </c>
      <c r="L213" s="35">
        <f>IF(OR($A213="",$B213=""),"",IFERROR(INDEX('Catálogo fonte'!$G$5:$G$104,MATCH($A213,'Catálogo fonte'!$A$5:$A$104,0)),""))</f>
        <v/>
      </c>
      <c r="M213" s="28">
        <f>IF(OR($A213="",$B213=""),"",IFERROR(INDEX('Catálogo fonte'!$H$5:$H$104,MATCH($A213,'Catálogo fonte'!$A$5:$A$104,0)),""))</f>
        <v/>
      </c>
      <c r="N213" s="28">
        <f>IF(OR($A213="",$B213=""),"",IFERROR(INDEX('Catálogo fonte'!$I$5:$I$104,MATCH($A213,'Catálogo fonte'!$A$5:$A$104,0)),""))</f>
        <v/>
      </c>
      <c r="O213" s="55">
        <f>IF(OR($A213="",$B213=""),"",IFERROR(INDEX('Catálogo fonte'!$J$5:$J$104,MATCH($A213,'Catálogo fonte'!$A$5:$A$104,0)),""))</f>
        <v/>
      </c>
      <c r="P213" s="56">
        <f>IF(OR($A213="",$B213=""),"",IFERROR(INDEX('Catálogo fonte'!$K$5:$K$104,MATCH($A213,'Catálogo fonte'!$A$5:$A$104,0)),""))</f>
        <v/>
      </c>
      <c r="Q213" s="56">
        <f>IF(OR($A213="",$B213=""),"",IFERROR(INDEX('Catálogo fonte'!$L$5:$L$104,MATCH($A213,'Catálogo fonte'!$A$5:$A$104,0)),""))</f>
        <v/>
      </c>
      <c r="R213" s="56">
        <f>IF(OR($A213="",$B213=""),"",IFERROR(INDEX('Catálogo fonte'!$M$5:$M$104,MATCH($A213,'Catálogo fonte'!$A$5:$A$104,0)),""))</f>
        <v/>
      </c>
      <c r="S213" s="28">
        <f>IF(OR($A213="",$B213=""),"",IFERROR(INDEX('Catálogo fonte'!$N$5:$N$104,MATCH($A213,'Catálogo fonte'!$A$5:$A$104,0)),""))</f>
        <v/>
      </c>
      <c r="T213" s="28">
        <f>IF(OR($A213="",$B213=""),"",IFERROR(INDEX('Catálogo fonte'!$O$5:$O$104,MATCH($A213,'Catálogo fonte'!$A$5:$A$104,0)),""))</f>
        <v/>
      </c>
      <c r="U213" s="28">
        <f>IF(OR($A213="",$B213=""),"",IFERROR(INDEX('Catálogo fonte'!$P$5:$P$104,MATCH($A213,'Catálogo fonte'!$A$5:$A$104,0)),""))</f>
        <v/>
      </c>
      <c r="V213" s="28">
        <f>IF(OR($A213="",$B213=""),"",--($S213&lt;&gt;"")+--($T213&lt;&gt;"")+--($U213&lt;&gt;""))</f>
        <v/>
      </c>
      <c r="W213" s="27">
        <f>IF(OR($A213="",$B213="",$C213&lt;&gt;"Sim"),"",_xlfn.TEXTJOIN(" | ",TRUE,IF($AP213&lt;&gt;"Regra válida","Regra do canal inválida",""),IF(COUNTIF('Catálogo fonte'!$A$5:$A$104,$A213)&gt;1,"SKU duplicado",""),IF($AO213&lt;&gt;"Sim","Produto inativo",""),IF($AB213&lt;&gt;"Sim","Canal inativo",""),IF($G213="","Título ausente",""),IF(AND($G213&lt;&gt;"",$AL213&lt;&gt;"",LEN($G213)&gt;$AL213),"Título excede o limite",""),IF(AND($AC213="Sim",$H213=""),"Categoria ausente",""),IF(AND($AK213&gt;0,LEN($I213)&lt;$AK213),"Descrição abaixo do mínimo",""),IF(AND($AE213="Sim",$J213=""),"Marca ausente",""),IF(OR($K213="",NOT(ISNUMBER($K213)),$K213&lt;=0),"Preço inválido",""),IF(AND(ISNUMBER($K213),$AM213&lt;&gt;"",$K213&lt;$AM213),"Preço abaixo do mínimo",""),IF(AND(ISNUMBER($K213),$AN213&lt;&gt;"",$K213&gt;$AN213),"Preço acima do máximo",""),IF(AND($AD213="Sim",$L213=""),"GTIN ausente",""),IF(AND($L213&lt;&gt;"",NOT(IFERROR(AND(LEN($L213)=13,ISNUMBER(VALUE($L213))),FALSE))),"GTIN inválido",""),IF(AND($AF213="Sim",$M213=""),"Cor ausente",""),IF(AND($AG213="Sim",$N213=""),"Tamanho/modelo ausente",""),IF(AND($AH213="Sim",OR(NOT(ISNUMBER($O213)),$O213&lt;=0)),"Peso ausente ou inválido",""),IF(AND($AI213="Sim",OR(NOT(ISNUMBER($P213)),$P213&lt;=0,NOT(ISNUMBER($Q213)),$Q213&lt;=0,NOT(ISNUMBER($R213)),$R213&lt;=0)),"Dimensões ausentes ou inválidas",""),IF($V213&lt;$AJ213,"Mídias abaixo do mínimo","")))</f>
        <v/>
      </c>
      <c r="X213" s="28">
        <f>IF(OR($A213="",$B213=""),"",IF($C213&lt;&gt;"Sim","Não selecionado",IF($W213="","Pronto para publicar","Bloqueado")))</f>
        <v/>
      </c>
      <c r="Y213" s="21" t="n"/>
      <c r="Z213" s="27">
        <f>IF(OR($A213="",$B213=""),"",IF($C213&lt;&gt;"Sim","Fora do feed",IF($X213="Bloqueado","Bloqueado",IF($Y213="Publicar","Liberado para feed",IF($Y213="Manter rascunho","Mantido em rascunho","Aguardando decisão")))))</f>
        <v/>
      </c>
      <c r="AA213" s="27">
        <f>IF(OR($A213="",$B213=""),"",$A213&amp;"|"&amp;$B213)</f>
        <v/>
      </c>
      <c r="AB213" s="28">
        <f>IF($B213="","",IFERROR(INDEX('Regras por canal'!$B$5:$B$9,MATCH($B213,'Regras por canal'!$A$5:$A$9,0)),""))</f>
        <v/>
      </c>
      <c r="AC213" s="28">
        <f>IF($B213="","",IFERROR(INDEX('Regras por canal'!$C$5:$C$9,MATCH($B213,'Regras por canal'!$A$5:$A$9,0)),""))</f>
        <v/>
      </c>
      <c r="AD213" s="28">
        <f>IF($B213="","",IFERROR(INDEX('Regras por canal'!$D$5:$D$9,MATCH($B213,'Regras por canal'!$A$5:$A$9,0)),""))</f>
        <v/>
      </c>
      <c r="AE213" s="28">
        <f>IF($B213="","",IFERROR(INDEX('Regras por canal'!$E$5:$E$9,MATCH($B213,'Regras por canal'!$A$5:$A$9,0)),""))</f>
        <v/>
      </c>
      <c r="AF213" s="28">
        <f>IF($B213="","",IFERROR(INDEX('Regras por canal'!$F$5:$F$9,MATCH($B213,'Regras por canal'!$A$5:$A$9,0)),""))</f>
        <v/>
      </c>
      <c r="AG213" s="28">
        <f>IF($B213="","",IFERROR(INDEX('Regras por canal'!$G$5:$G$9,MATCH($B213,'Regras por canal'!$A$5:$A$9,0)),""))</f>
        <v/>
      </c>
      <c r="AH213" s="28">
        <f>IF($B213="","",IFERROR(INDEX('Regras por canal'!$H$5:$H$9,MATCH($B213,'Regras por canal'!$A$5:$A$9,0)),""))</f>
        <v/>
      </c>
      <c r="AI213" s="28">
        <f>IF($B213="","",IFERROR(INDEX('Regras por canal'!$I$5:$I$9,MATCH($B213,'Regras por canal'!$A$5:$A$9,0)),""))</f>
        <v/>
      </c>
      <c r="AJ213" s="28">
        <f>IF($B213="","",IFERROR(INDEX('Regras por canal'!$J$5:$J$9,MATCH($B213,'Regras por canal'!$A$5:$A$9,0)),""))</f>
        <v/>
      </c>
      <c r="AK213" s="28">
        <f>IF($B213="","",IFERROR(INDEX('Regras por canal'!$K$5:$K$9,MATCH($B213,'Regras por canal'!$A$5:$A$9,0)),""))</f>
        <v/>
      </c>
      <c r="AL213" s="28">
        <f>IF($B213="","",IFERROR(INDEX('Regras por canal'!$L$5:$L$9,MATCH($B213,'Regras por canal'!$A$5:$A$9,0)),""))</f>
        <v/>
      </c>
      <c r="AM213" s="28">
        <f>IF($B213="","",IFERROR(INDEX('Regras por canal'!$M$5:$M$9,MATCH($B213,'Regras por canal'!$A$5:$A$9,0)),""))</f>
        <v/>
      </c>
      <c r="AN213" s="28">
        <f>IF($B213="","",IFERROR(INDEX('Regras por canal'!$N$5:$N$9,MATCH($B213,'Regras por canal'!$A$5:$A$9,0)),""))</f>
        <v/>
      </c>
      <c r="AO213" s="28">
        <f>IF($A213="","",IFERROR(INDEX('Catálogo fonte'!$Q$5:$Q$104,MATCH($A213,'Catálogo fonte'!$A$5:$A$104,0)),""))</f>
        <v/>
      </c>
      <c r="AP213" s="28">
        <f>IF($B213="","",IFERROR(INDEX('Regras por canal'!$Q$5:$Q$9,MATCH($B213,'Regras por canal'!$A$5:$A$9,0)),""))</f>
        <v/>
      </c>
    </row>
    <row r="214" ht="24" customHeight="1">
      <c r="A214" s="28">
        <f>IF(OR(INDEX('Catálogo fonte'!$A$5:$A$104,INT((ROW()-5)/5)+1)="",INDEX('Regras por canal'!$A$5:$A$9,MOD(ROW()-5,5)+1)=""),"",INDEX('Catálogo fonte'!$A$5:$A$104,INT((ROW()-5)/5)+1))</f>
        <v/>
      </c>
      <c r="B214" s="27">
        <f>IF($A214="","",INDEX('Regras por canal'!$A$5:$A$9,MOD(ROW()-5,5)+1))</f>
        <v/>
      </c>
      <c r="C214" s="21" t="n"/>
      <c r="D214" s="32" t="n"/>
      <c r="E214" s="32" t="n"/>
      <c r="F214" s="53" t="n"/>
      <c r="G214" s="27">
        <f>IF(OR($A214="",$B214=""),"",IF($D214&lt;&gt;"",$D214,IFERROR(INDEX('Catálogo fonte'!$B$5:$B$104,MATCH($A214,'Catálogo fonte'!$A$5:$A$104,0)),"")))</f>
        <v/>
      </c>
      <c r="H214" s="27">
        <f>IF(OR($A214="",$B214=""),"",IF($E214&lt;&gt;"",$E214,IFERROR(INDEX('Catálogo fonte'!$C$5:$C$104,MATCH($A214,'Catálogo fonte'!$A$5:$A$104,0)),"")))</f>
        <v/>
      </c>
      <c r="I214" s="27">
        <f>IF(OR($A214="",$B214=""),"",IFERROR(INDEX('Catálogo fonte'!$E$5:$E$104,MATCH($A214,'Catálogo fonte'!$A$5:$A$104,0)),""))</f>
        <v/>
      </c>
      <c r="J214" s="28">
        <f>IF(OR($A214="",$B214=""),"",IFERROR(INDEX('Catálogo fonte'!$D$5:$D$104,MATCH($A214,'Catálogo fonte'!$A$5:$A$104,0)),""))</f>
        <v/>
      </c>
      <c r="K214" s="54">
        <f>IF(OR($A214="",$B214=""),"",IF($F214&lt;&gt;"",$F214,IFERROR(INDEX('Catálogo fonte'!$F$5:$F$104,MATCH($A214,'Catálogo fonte'!$A$5:$A$104,0)),"")))</f>
        <v/>
      </c>
      <c r="L214" s="35">
        <f>IF(OR($A214="",$B214=""),"",IFERROR(INDEX('Catálogo fonte'!$G$5:$G$104,MATCH($A214,'Catálogo fonte'!$A$5:$A$104,0)),""))</f>
        <v/>
      </c>
      <c r="M214" s="28">
        <f>IF(OR($A214="",$B214=""),"",IFERROR(INDEX('Catálogo fonte'!$H$5:$H$104,MATCH($A214,'Catálogo fonte'!$A$5:$A$104,0)),""))</f>
        <v/>
      </c>
      <c r="N214" s="28">
        <f>IF(OR($A214="",$B214=""),"",IFERROR(INDEX('Catálogo fonte'!$I$5:$I$104,MATCH($A214,'Catálogo fonte'!$A$5:$A$104,0)),""))</f>
        <v/>
      </c>
      <c r="O214" s="55">
        <f>IF(OR($A214="",$B214=""),"",IFERROR(INDEX('Catálogo fonte'!$J$5:$J$104,MATCH($A214,'Catálogo fonte'!$A$5:$A$104,0)),""))</f>
        <v/>
      </c>
      <c r="P214" s="56">
        <f>IF(OR($A214="",$B214=""),"",IFERROR(INDEX('Catálogo fonte'!$K$5:$K$104,MATCH($A214,'Catálogo fonte'!$A$5:$A$104,0)),""))</f>
        <v/>
      </c>
      <c r="Q214" s="56">
        <f>IF(OR($A214="",$B214=""),"",IFERROR(INDEX('Catálogo fonte'!$L$5:$L$104,MATCH($A214,'Catálogo fonte'!$A$5:$A$104,0)),""))</f>
        <v/>
      </c>
      <c r="R214" s="56">
        <f>IF(OR($A214="",$B214=""),"",IFERROR(INDEX('Catálogo fonte'!$M$5:$M$104,MATCH($A214,'Catálogo fonte'!$A$5:$A$104,0)),""))</f>
        <v/>
      </c>
      <c r="S214" s="28">
        <f>IF(OR($A214="",$B214=""),"",IFERROR(INDEX('Catálogo fonte'!$N$5:$N$104,MATCH($A214,'Catálogo fonte'!$A$5:$A$104,0)),""))</f>
        <v/>
      </c>
      <c r="T214" s="28">
        <f>IF(OR($A214="",$B214=""),"",IFERROR(INDEX('Catálogo fonte'!$O$5:$O$104,MATCH($A214,'Catálogo fonte'!$A$5:$A$104,0)),""))</f>
        <v/>
      </c>
      <c r="U214" s="28">
        <f>IF(OR($A214="",$B214=""),"",IFERROR(INDEX('Catálogo fonte'!$P$5:$P$104,MATCH($A214,'Catálogo fonte'!$A$5:$A$104,0)),""))</f>
        <v/>
      </c>
      <c r="V214" s="28">
        <f>IF(OR($A214="",$B214=""),"",--($S214&lt;&gt;"")+--($T214&lt;&gt;"")+--($U214&lt;&gt;""))</f>
        <v/>
      </c>
      <c r="W214" s="27">
        <f>IF(OR($A214="",$B214="",$C214&lt;&gt;"Sim"),"",_xlfn.TEXTJOIN(" | ",TRUE,IF($AP214&lt;&gt;"Regra válida","Regra do canal inválida",""),IF(COUNTIF('Catálogo fonte'!$A$5:$A$104,$A214)&gt;1,"SKU duplicado",""),IF($AO214&lt;&gt;"Sim","Produto inativo",""),IF($AB214&lt;&gt;"Sim","Canal inativo",""),IF($G214="","Título ausente",""),IF(AND($G214&lt;&gt;"",$AL214&lt;&gt;"",LEN($G214)&gt;$AL214),"Título excede o limite",""),IF(AND($AC214="Sim",$H214=""),"Categoria ausente",""),IF(AND($AK214&gt;0,LEN($I214)&lt;$AK214),"Descrição abaixo do mínimo",""),IF(AND($AE214="Sim",$J214=""),"Marca ausente",""),IF(OR($K214="",NOT(ISNUMBER($K214)),$K214&lt;=0),"Preço inválido",""),IF(AND(ISNUMBER($K214),$AM214&lt;&gt;"",$K214&lt;$AM214),"Preço abaixo do mínimo",""),IF(AND(ISNUMBER($K214),$AN214&lt;&gt;"",$K214&gt;$AN214),"Preço acima do máximo",""),IF(AND($AD214="Sim",$L214=""),"GTIN ausente",""),IF(AND($L214&lt;&gt;"",NOT(IFERROR(AND(LEN($L214)=13,ISNUMBER(VALUE($L214))),FALSE))),"GTIN inválido",""),IF(AND($AF214="Sim",$M214=""),"Cor ausente",""),IF(AND($AG214="Sim",$N214=""),"Tamanho/modelo ausente",""),IF(AND($AH214="Sim",OR(NOT(ISNUMBER($O214)),$O214&lt;=0)),"Peso ausente ou inválido",""),IF(AND($AI214="Sim",OR(NOT(ISNUMBER($P214)),$P214&lt;=0,NOT(ISNUMBER($Q214)),$Q214&lt;=0,NOT(ISNUMBER($R214)),$R214&lt;=0)),"Dimensões ausentes ou inválidas",""),IF($V214&lt;$AJ214,"Mídias abaixo do mínimo","")))</f>
        <v/>
      </c>
      <c r="X214" s="28">
        <f>IF(OR($A214="",$B214=""),"",IF($C214&lt;&gt;"Sim","Não selecionado",IF($W214="","Pronto para publicar","Bloqueado")))</f>
        <v/>
      </c>
      <c r="Y214" s="21" t="n"/>
      <c r="Z214" s="27">
        <f>IF(OR($A214="",$B214=""),"",IF($C214&lt;&gt;"Sim","Fora do feed",IF($X214="Bloqueado","Bloqueado",IF($Y214="Publicar","Liberado para feed",IF($Y214="Manter rascunho","Mantido em rascunho","Aguardando decisão")))))</f>
        <v/>
      </c>
      <c r="AA214" s="27">
        <f>IF(OR($A214="",$B214=""),"",$A214&amp;"|"&amp;$B214)</f>
        <v/>
      </c>
      <c r="AB214" s="28">
        <f>IF($B214="","",IFERROR(INDEX('Regras por canal'!$B$5:$B$9,MATCH($B214,'Regras por canal'!$A$5:$A$9,0)),""))</f>
        <v/>
      </c>
      <c r="AC214" s="28">
        <f>IF($B214="","",IFERROR(INDEX('Regras por canal'!$C$5:$C$9,MATCH($B214,'Regras por canal'!$A$5:$A$9,0)),""))</f>
        <v/>
      </c>
      <c r="AD214" s="28">
        <f>IF($B214="","",IFERROR(INDEX('Regras por canal'!$D$5:$D$9,MATCH($B214,'Regras por canal'!$A$5:$A$9,0)),""))</f>
        <v/>
      </c>
      <c r="AE214" s="28">
        <f>IF($B214="","",IFERROR(INDEX('Regras por canal'!$E$5:$E$9,MATCH($B214,'Regras por canal'!$A$5:$A$9,0)),""))</f>
        <v/>
      </c>
      <c r="AF214" s="28">
        <f>IF($B214="","",IFERROR(INDEX('Regras por canal'!$F$5:$F$9,MATCH($B214,'Regras por canal'!$A$5:$A$9,0)),""))</f>
        <v/>
      </c>
      <c r="AG214" s="28">
        <f>IF($B214="","",IFERROR(INDEX('Regras por canal'!$G$5:$G$9,MATCH($B214,'Regras por canal'!$A$5:$A$9,0)),""))</f>
        <v/>
      </c>
      <c r="AH214" s="28">
        <f>IF($B214="","",IFERROR(INDEX('Regras por canal'!$H$5:$H$9,MATCH($B214,'Regras por canal'!$A$5:$A$9,0)),""))</f>
        <v/>
      </c>
      <c r="AI214" s="28">
        <f>IF($B214="","",IFERROR(INDEX('Regras por canal'!$I$5:$I$9,MATCH($B214,'Regras por canal'!$A$5:$A$9,0)),""))</f>
        <v/>
      </c>
      <c r="AJ214" s="28">
        <f>IF($B214="","",IFERROR(INDEX('Regras por canal'!$J$5:$J$9,MATCH($B214,'Regras por canal'!$A$5:$A$9,0)),""))</f>
        <v/>
      </c>
      <c r="AK214" s="28">
        <f>IF($B214="","",IFERROR(INDEX('Regras por canal'!$K$5:$K$9,MATCH($B214,'Regras por canal'!$A$5:$A$9,0)),""))</f>
        <v/>
      </c>
      <c r="AL214" s="28">
        <f>IF($B214="","",IFERROR(INDEX('Regras por canal'!$L$5:$L$9,MATCH($B214,'Regras por canal'!$A$5:$A$9,0)),""))</f>
        <v/>
      </c>
      <c r="AM214" s="28">
        <f>IF($B214="","",IFERROR(INDEX('Regras por canal'!$M$5:$M$9,MATCH($B214,'Regras por canal'!$A$5:$A$9,0)),""))</f>
        <v/>
      </c>
      <c r="AN214" s="28">
        <f>IF($B214="","",IFERROR(INDEX('Regras por canal'!$N$5:$N$9,MATCH($B214,'Regras por canal'!$A$5:$A$9,0)),""))</f>
        <v/>
      </c>
      <c r="AO214" s="28">
        <f>IF($A214="","",IFERROR(INDEX('Catálogo fonte'!$Q$5:$Q$104,MATCH($A214,'Catálogo fonte'!$A$5:$A$104,0)),""))</f>
        <v/>
      </c>
      <c r="AP214" s="28">
        <f>IF($B214="","",IFERROR(INDEX('Regras por canal'!$Q$5:$Q$9,MATCH($B214,'Regras por canal'!$A$5:$A$9,0)),""))</f>
        <v/>
      </c>
    </row>
    <row r="215" ht="24" customHeight="1">
      <c r="A215" s="28">
        <f>IF(OR(INDEX('Catálogo fonte'!$A$5:$A$104,INT((ROW()-5)/5)+1)="",INDEX('Regras por canal'!$A$5:$A$9,MOD(ROW()-5,5)+1)=""),"",INDEX('Catálogo fonte'!$A$5:$A$104,INT((ROW()-5)/5)+1))</f>
        <v/>
      </c>
      <c r="B215" s="27">
        <f>IF($A215="","",INDEX('Regras por canal'!$A$5:$A$9,MOD(ROW()-5,5)+1))</f>
        <v/>
      </c>
      <c r="C215" s="21" t="n"/>
      <c r="D215" s="32" t="n"/>
      <c r="E215" s="32" t="n"/>
      <c r="F215" s="53" t="n"/>
      <c r="G215" s="27">
        <f>IF(OR($A215="",$B215=""),"",IF($D215&lt;&gt;"",$D215,IFERROR(INDEX('Catálogo fonte'!$B$5:$B$104,MATCH($A215,'Catálogo fonte'!$A$5:$A$104,0)),"")))</f>
        <v/>
      </c>
      <c r="H215" s="27">
        <f>IF(OR($A215="",$B215=""),"",IF($E215&lt;&gt;"",$E215,IFERROR(INDEX('Catálogo fonte'!$C$5:$C$104,MATCH($A215,'Catálogo fonte'!$A$5:$A$104,0)),"")))</f>
        <v/>
      </c>
      <c r="I215" s="27">
        <f>IF(OR($A215="",$B215=""),"",IFERROR(INDEX('Catálogo fonte'!$E$5:$E$104,MATCH($A215,'Catálogo fonte'!$A$5:$A$104,0)),""))</f>
        <v/>
      </c>
      <c r="J215" s="28">
        <f>IF(OR($A215="",$B215=""),"",IFERROR(INDEX('Catálogo fonte'!$D$5:$D$104,MATCH($A215,'Catálogo fonte'!$A$5:$A$104,0)),""))</f>
        <v/>
      </c>
      <c r="K215" s="54">
        <f>IF(OR($A215="",$B215=""),"",IF($F215&lt;&gt;"",$F215,IFERROR(INDEX('Catálogo fonte'!$F$5:$F$104,MATCH($A215,'Catálogo fonte'!$A$5:$A$104,0)),"")))</f>
        <v/>
      </c>
      <c r="L215" s="35">
        <f>IF(OR($A215="",$B215=""),"",IFERROR(INDEX('Catálogo fonte'!$G$5:$G$104,MATCH($A215,'Catálogo fonte'!$A$5:$A$104,0)),""))</f>
        <v/>
      </c>
      <c r="M215" s="28">
        <f>IF(OR($A215="",$B215=""),"",IFERROR(INDEX('Catálogo fonte'!$H$5:$H$104,MATCH($A215,'Catálogo fonte'!$A$5:$A$104,0)),""))</f>
        <v/>
      </c>
      <c r="N215" s="28">
        <f>IF(OR($A215="",$B215=""),"",IFERROR(INDEX('Catálogo fonte'!$I$5:$I$104,MATCH($A215,'Catálogo fonte'!$A$5:$A$104,0)),""))</f>
        <v/>
      </c>
      <c r="O215" s="55">
        <f>IF(OR($A215="",$B215=""),"",IFERROR(INDEX('Catálogo fonte'!$J$5:$J$104,MATCH($A215,'Catálogo fonte'!$A$5:$A$104,0)),""))</f>
        <v/>
      </c>
      <c r="P215" s="56">
        <f>IF(OR($A215="",$B215=""),"",IFERROR(INDEX('Catálogo fonte'!$K$5:$K$104,MATCH($A215,'Catálogo fonte'!$A$5:$A$104,0)),""))</f>
        <v/>
      </c>
      <c r="Q215" s="56">
        <f>IF(OR($A215="",$B215=""),"",IFERROR(INDEX('Catálogo fonte'!$L$5:$L$104,MATCH($A215,'Catálogo fonte'!$A$5:$A$104,0)),""))</f>
        <v/>
      </c>
      <c r="R215" s="56">
        <f>IF(OR($A215="",$B215=""),"",IFERROR(INDEX('Catálogo fonte'!$M$5:$M$104,MATCH($A215,'Catálogo fonte'!$A$5:$A$104,0)),""))</f>
        <v/>
      </c>
      <c r="S215" s="28">
        <f>IF(OR($A215="",$B215=""),"",IFERROR(INDEX('Catálogo fonte'!$N$5:$N$104,MATCH($A215,'Catálogo fonte'!$A$5:$A$104,0)),""))</f>
        <v/>
      </c>
      <c r="T215" s="28">
        <f>IF(OR($A215="",$B215=""),"",IFERROR(INDEX('Catálogo fonte'!$O$5:$O$104,MATCH($A215,'Catálogo fonte'!$A$5:$A$104,0)),""))</f>
        <v/>
      </c>
      <c r="U215" s="28">
        <f>IF(OR($A215="",$B215=""),"",IFERROR(INDEX('Catálogo fonte'!$P$5:$P$104,MATCH($A215,'Catálogo fonte'!$A$5:$A$104,0)),""))</f>
        <v/>
      </c>
      <c r="V215" s="28">
        <f>IF(OR($A215="",$B215=""),"",--($S215&lt;&gt;"")+--($T215&lt;&gt;"")+--($U215&lt;&gt;""))</f>
        <v/>
      </c>
      <c r="W215" s="27">
        <f>IF(OR($A215="",$B215="",$C215&lt;&gt;"Sim"),"",_xlfn.TEXTJOIN(" | ",TRUE,IF($AP215&lt;&gt;"Regra válida","Regra do canal inválida",""),IF(COUNTIF('Catálogo fonte'!$A$5:$A$104,$A215)&gt;1,"SKU duplicado",""),IF($AO215&lt;&gt;"Sim","Produto inativo",""),IF($AB215&lt;&gt;"Sim","Canal inativo",""),IF($G215="","Título ausente",""),IF(AND($G215&lt;&gt;"",$AL215&lt;&gt;"",LEN($G215)&gt;$AL215),"Título excede o limite",""),IF(AND($AC215="Sim",$H215=""),"Categoria ausente",""),IF(AND($AK215&gt;0,LEN($I215)&lt;$AK215),"Descrição abaixo do mínimo",""),IF(AND($AE215="Sim",$J215=""),"Marca ausente",""),IF(OR($K215="",NOT(ISNUMBER($K215)),$K215&lt;=0),"Preço inválido",""),IF(AND(ISNUMBER($K215),$AM215&lt;&gt;"",$K215&lt;$AM215),"Preço abaixo do mínimo",""),IF(AND(ISNUMBER($K215),$AN215&lt;&gt;"",$K215&gt;$AN215),"Preço acima do máximo",""),IF(AND($AD215="Sim",$L215=""),"GTIN ausente",""),IF(AND($L215&lt;&gt;"",NOT(IFERROR(AND(LEN($L215)=13,ISNUMBER(VALUE($L215))),FALSE))),"GTIN inválido",""),IF(AND($AF215="Sim",$M215=""),"Cor ausente",""),IF(AND($AG215="Sim",$N215=""),"Tamanho/modelo ausente",""),IF(AND($AH215="Sim",OR(NOT(ISNUMBER($O215)),$O215&lt;=0)),"Peso ausente ou inválido",""),IF(AND($AI215="Sim",OR(NOT(ISNUMBER($P215)),$P215&lt;=0,NOT(ISNUMBER($Q215)),$Q215&lt;=0,NOT(ISNUMBER($R215)),$R215&lt;=0)),"Dimensões ausentes ou inválidas",""),IF($V215&lt;$AJ215,"Mídias abaixo do mínimo","")))</f>
        <v/>
      </c>
      <c r="X215" s="28">
        <f>IF(OR($A215="",$B215=""),"",IF($C215&lt;&gt;"Sim","Não selecionado",IF($W215="","Pronto para publicar","Bloqueado")))</f>
        <v/>
      </c>
      <c r="Y215" s="21" t="n"/>
      <c r="Z215" s="27">
        <f>IF(OR($A215="",$B215=""),"",IF($C215&lt;&gt;"Sim","Fora do feed",IF($X215="Bloqueado","Bloqueado",IF($Y215="Publicar","Liberado para feed",IF($Y215="Manter rascunho","Mantido em rascunho","Aguardando decisão")))))</f>
        <v/>
      </c>
      <c r="AA215" s="27">
        <f>IF(OR($A215="",$B215=""),"",$A215&amp;"|"&amp;$B215)</f>
        <v/>
      </c>
      <c r="AB215" s="28">
        <f>IF($B215="","",IFERROR(INDEX('Regras por canal'!$B$5:$B$9,MATCH($B215,'Regras por canal'!$A$5:$A$9,0)),""))</f>
        <v/>
      </c>
      <c r="AC215" s="28">
        <f>IF($B215="","",IFERROR(INDEX('Regras por canal'!$C$5:$C$9,MATCH($B215,'Regras por canal'!$A$5:$A$9,0)),""))</f>
        <v/>
      </c>
      <c r="AD215" s="28">
        <f>IF($B215="","",IFERROR(INDEX('Regras por canal'!$D$5:$D$9,MATCH($B215,'Regras por canal'!$A$5:$A$9,0)),""))</f>
        <v/>
      </c>
      <c r="AE215" s="28">
        <f>IF($B215="","",IFERROR(INDEX('Regras por canal'!$E$5:$E$9,MATCH($B215,'Regras por canal'!$A$5:$A$9,0)),""))</f>
        <v/>
      </c>
      <c r="AF215" s="28">
        <f>IF($B215="","",IFERROR(INDEX('Regras por canal'!$F$5:$F$9,MATCH($B215,'Regras por canal'!$A$5:$A$9,0)),""))</f>
        <v/>
      </c>
      <c r="AG215" s="28">
        <f>IF($B215="","",IFERROR(INDEX('Regras por canal'!$G$5:$G$9,MATCH($B215,'Regras por canal'!$A$5:$A$9,0)),""))</f>
        <v/>
      </c>
      <c r="AH215" s="28">
        <f>IF($B215="","",IFERROR(INDEX('Regras por canal'!$H$5:$H$9,MATCH($B215,'Regras por canal'!$A$5:$A$9,0)),""))</f>
        <v/>
      </c>
      <c r="AI215" s="28">
        <f>IF($B215="","",IFERROR(INDEX('Regras por canal'!$I$5:$I$9,MATCH($B215,'Regras por canal'!$A$5:$A$9,0)),""))</f>
        <v/>
      </c>
      <c r="AJ215" s="28">
        <f>IF($B215="","",IFERROR(INDEX('Regras por canal'!$J$5:$J$9,MATCH($B215,'Regras por canal'!$A$5:$A$9,0)),""))</f>
        <v/>
      </c>
      <c r="AK215" s="28">
        <f>IF($B215="","",IFERROR(INDEX('Regras por canal'!$K$5:$K$9,MATCH($B215,'Regras por canal'!$A$5:$A$9,0)),""))</f>
        <v/>
      </c>
      <c r="AL215" s="28">
        <f>IF($B215="","",IFERROR(INDEX('Regras por canal'!$L$5:$L$9,MATCH($B215,'Regras por canal'!$A$5:$A$9,0)),""))</f>
        <v/>
      </c>
      <c r="AM215" s="28">
        <f>IF($B215="","",IFERROR(INDEX('Regras por canal'!$M$5:$M$9,MATCH($B215,'Regras por canal'!$A$5:$A$9,0)),""))</f>
        <v/>
      </c>
      <c r="AN215" s="28">
        <f>IF($B215="","",IFERROR(INDEX('Regras por canal'!$N$5:$N$9,MATCH($B215,'Regras por canal'!$A$5:$A$9,0)),""))</f>
        <v/>
      </c>
      <c r="AO215" s="28">
        <f>IF($A215="","",IFERROR(INDEX('Catálogo fonte'!$Q$5:$Q$104,MATCH($A215,'Catálogo fonte'!$A$5:$A$104,0)),""))</f>
        <v/>
      </c>
      <c r="AP215" s="28">
        <f>IF($B215="","",IFERROR(INDEX('Regras por canal'!$Q$5:$Q$9,MATCH($B215,'Regras por canal'!$A$5:$A$9,0)),""))</f>
        <v/>
      </c>
    </row>
    <row r="216" ht="24" customHeight="1">
      <c r="A216" s="28">
        <f>IF(OR(INDEX('Catálogo fonte'!$A$5:$A$104,INT((ROW()-5)/5)+1)="",INDEX('Regras por canal'!$A$5:$A$9,MOD(ROW()-5,5)+1)=""),"",INDEX('Catálogo fonte'!$A$5:$A$104,INT((ROW()-5)/5)+1))</f>
        <v/>
      </c>
      <c r="B216" s="27">
        <f>IF($A216="","",INDEX('Regras por canal'!$A$5:$A$9,MOD(ROW()-5,5)+1))</f>
        <v/>
      </c>
      <c r="C216" s="21" t="n"/>
      <c r="D216" s="32" t="n"/>
      <c r="E216" s="32" t="n"/>
      <c r="F216" s="53" t="n"/>
      <c r="G216" s="27">
        <f>IF(OR($A216="",$B216=""),"",IF($D216&lt;&gt;"",$D216,IFERROR(INDEX('Catálogo fonte'!$B$5:$B$104,MATCH($A216,'Catálogo fonte'!$A$5:$A$104,0)),"")))</f>
        <v/>
      </c>
      <c r="H216" s="27">
        <f>IF(OR($A216="",$B216=""),"",IF($E216&lt;&gt;"",$E216,IFERROR(INDEX('Catálogo fonte'!$C$5:$C$104,MATCH($A216,'Catálogo fonte'!$A$5:$A$104,0)),"")))</f>
        <v/>
      </c>
      <c r="I216" s="27">
        <f>IF(OR($A216="",$B216=""),"",IFERROR(INDEX('Catálogo fonte'!$E$5:$E$104,MATCH($A216,'Catálogo fonte'!$A$5:$A$104,0)),""))</f>
        <v/>
      </c>
      <c r="J216" s="28">
        <f>IF(OR($A216="",$B216=""),"",IFERROR(INDEX('Catálogo fonte'!$D$5:$D$104,MATCH($A216,'Catálogo fonte'!$A$5:$A$104,0)),""))</f>
        <v/>
      </c>
      <c r="K216" s="54">
        <f>IF(OR($A216="",$B216=""),"",IF($F216&lt;&gt;"",$F216,IFERROR(INDEX('Catálogo fonte'!$F$5:$F$104,MATCH($A216,'Catálogo fonte'!$A$5:$A$104,0)),"")))</f>
        <v/>
      </c>
      <c r="L216" s="35">
        <f>IF(OR($A216="",$B216=""),"",IFERROR(INDEX('Catálogo fonte'!$G$5:$G$104,MATCH($A216,'Catálogo fonte'!$A$5:$A$104,0)),""))</f>
        <v/>
      </c>
      <c r="M216" s="28">
        <f>IF(OR($A216="",$B216=""),"",IFERROR(INDEX('Catálogo fonte'!$H$5:$H$104,MATCH($A216,'Catálogo fonte'!$A$5:$A$104,0)),""))</f>
        <v/>
      </c>
      <c r="N216" s="28">
        <f>IF(OR($A216="",$B216=""),"",IFERROR(INDEX('Catálogo fonte'!$I$5:$I$104,MATCH($A216,'Catálogo fonte'!$A$5:$A$104,0)),""))</f>
        <v/>
      </c>
      <c r="O216" s="55">
        <f>IF(OR($A216="",$B216=""),"",IFERROR(INDEX('Catálogo fonte'!$J$5:$J$104,MATCH($A216,'Catálogo fonte'!$A$5:$A$104,0)),""))</f>
        <v/>
      </c>
      <c r="P216" s="56">
        <f>IF(OR($A216="",$B216=""),"",IFERROR(INDEX('Catálogo fonte'!$K$5:$K$104,MATCH($A216,'Catálogo fonte'!$A$5:$A$104,0)),""))</f>
        <v/>
      </c>
      <c r="Q216" s="56">
        <f>IF(OR($A216="",$B216=""),"",IFERROR(INDEX('Catálogo fonte'!$L$5:$L$104,MATCH($A216,'Catálogo fonte'!$A$5:$A$104,0)),""))</f>
        <v/>
      </c>
      <c r="R216" s="56">
        <f>IF(OR($A216="",$B216=""),"",IFERROR(INDEX('Catálogo fonte'!$M$5:$M$104,MATCH($A216,'Catálogo fonte'!$A$5:$A$104,0)),""))</f>
        <v/>
      </c>
      <c r="S216" s="28">
        <f>IF(OR($A216="",$B216=""),"",IFERROR(INDEX('Catálogo fonte'!$N$5:$N$104,MATCH($A216,'Catálogo fonte'!$A$5:$A$104,0)),""))</f>
        <v/>
      </c>
      <c r="T216" s="28">
        <f>IF(OR($A216="",$B216=""),"",IFERROR(INDEX('Catálogo fonte'!$O$5:$O$104,MATCH($A216,'Catálogo fonte'!$A$5:$A$104,0)),""))</f>
        <v/>
      </c>
      <c r="U216" s="28">
        <f>IF(OR($A216="",$B216=""),"",IFERROR(INDEX('Catálogo fonte'!$P$5:$P$104,MATCH($A216,'Catálogo fonte'!$A$5:$A$104,0)),""))</f>
        <v/>
      </c>
      <c r="V216" s="28">
        <f>IF(OR($A216="",$B216=""),"",--($S216&lt;&gt;"")+--($T216&lt;&gt;"")+--($U216&lt;&gt;""))</f>
        <v/>
      </c>
      <c r="W216" s="27">
        <f>IF(OR($A216="",$B216="",$C216&lt;&gt;"Sim"),"",_xlfn.TEXTJOIN(" | ",TRUE,IF($AP216&lt;&gt;"Regra válida","Regra do canal inválida",""),IF(COUNTIF('Catálogo fonte'!$A$5:$A$104,$A216)&gt;1,"SKU duplicado",""),IF($AO216&lt;&gt;"Sim","Produto inativo",""),IF($AB216&lt;&gt;"Sim","Canal inativo",""),IF($G216="","Título ausente",""),IF(AND($G216&lt;&gt;"",$AL216&lt;&gt;"",LEN($G216)&gt;$AL216),"Título excede o limite",""),IF(AND($AC216="Sim",$H216=""),"Categoria ausente",""),IF(AND($AK216&gt;0,LEN($I216)&lt;$AK216),"Descrição abaixo do mínimo",""),IF(AND($AE216="Sim",$J216=""),"Marca ausente",""),IF(OR($K216="",NOT(ISNUMBER($K216)),$K216&lt;=0),"Preço inválido",""),IF(AND(ISNUMBER($K216),$AM216&lt;&gt;"",$K216&lt;$AM216),"Preço abaixo do mínimo",""),IF(AND(ISNUMBER($K216),$AN216&lt;&gt;"",$K216&gt;$AN216),"Preço acima do máximo",""),IF(AND($AD216="Sim",$L216=""),"GTIN ausente",""),IF(AND($L216&lt;&gt;"",NOT(IFERROR(AND(LEN($L216)=13,ISNUMBER(VALUE($L216))),FALSE))),"GTIN inválido",""),IF(AND($AF216="Sim",$M216=""),"Cor ausente",""),IF(AND($AG216="Sim",$N216=""),"Tamanho/modelo ausente",""),IF(AND($AH216="Sim",OR(NOT(ISNUMBER($O216)),$O216&lt;=0)),"Peso ausente ou inválido",""),IF(AND($AI216="Sim",OR(NOT(ISNUMBER($P216)),$P216&lt;=0,NOT(ISNUMBER($Q216)),$Q216&lt;=0,NOT(ISNUMBER($R216)),$R216&lt;=0)),"Dimensões ausentes ou inválidas",""),IF($V216&lt;$AJ216,"Mídias abaixo do mínimo","")))</f>
        <v/>
      </c>
      <c r="X216" s="28">
        <f>IF(OR($A216="",$B216=""),"",IF($C216&lt;&gt;"Sim","Não selecionado",IF($W216="","Pronto para publicar","Bloqueado")))</f>
        <v/>
      </c>
      <c r="Y216" s="21" t="n"/>
      <c r="Z216" s="27">
        <f>IF(OR($A216="",$B216=""),"",IF($C216&lt;&gt;"Sim","Fora do feed",IF($X216="Bloqueado","Bloqueado",IF($Y216="Publicar","Liberado para feed",IF($Y216="Manter rascunho","Mantido em rascunho","Aguardando decisão")))))</f>
        <v/>
      </c>
      <c r="AA216" s="27">
        <f>IF(OR($A216="",$B216=""),"",$A216&amp;"|"&amp;$B216)</f>
        <v/>
      </c>
      <c r="AB216" s="28">
        <f>IF($B216="","",IFERROR(INDEX('Regras por canal'!$B$5:$B$9,MATCH($B216,'Regras por canal'!$A$5:$A$9,0)),""))</f>
        <v/>
      </c>
      <c r="AC216" s="28">
        <f>IF($B216="","",IFERROR(INDEX('Regras por canal'!$C$5:$C$9,MATCH($B216,'Regras por canal'!$A$5:$A$9,0)),""))</f>
        <v/>
      </c>
      <c r="AD216" s="28">
        <f>IF($B216="","",IFERROR(INDEX('Regras por canal'!$D$5:$D$9,MATCH($B216,'Regras por canal'!$A$5:$A$9,0)),""))</f>
        <v/>
      </c>
      <c r="AE216" s="28">
        <f>IF($B216="","",IFERROR(INDEX('Regras por canal'!$E$5:$E$9,MATCH($B216,'Regras por canal'!$A$5:$A$9,0)),""))</f>
        <v/>
      </c>
      <c r="AF216" s="28">
        <f>IF($B216="","",IFERROR(INDEX('Regras por canal'!$F$5:$F$9,MATCH($B216,'Regras por canal'!$A$5:$A$9,0)),""))</f>
        <v/>
      </c>
      <c r="AG216" s="28">
        <f>IF($B216="","",IFERROR(INDEX('Regras por canal'!$G$5:$G$9,MATCH($B216,'Regras por canal'!$A$5:$A$9,0)),""))</f>
        <v/>
      </c>
      <c r="AH216" s="28">
        <f>IF($B216="","",IFERROR(INDEX('Regras por canal'!$H$5:$H$9,MATCH($B216,'Regras por canal'!$A$5:$A$9,0)),""))</f>
        <v/>
      </c>
      <c r="AI216" s="28">
        <f>IF($B216="","",IFERROR(INDEX('Regras por canal'!$I$5:$I$9,MATCH($B216,'Regras por canal'!$A$5:$A$9,0)),""))</f>
        <v/>
      </c>
      <c r="AJ216" s="28">
        <f>IF($B216="","",IFERROR(INDEX('Regras por canal'!$J$5:$J$9,MATCH($B216,'Regras por canal'!$A$5:$A$9,0)),""))</f>
        <v/>
      </c>
      <c r="AK216" s="28">
        <f>IF($B216="","",IFERROR(INDEX('Regras por canal'!$K$5:$K$9,MATCH($B216,'Regras por canal'!$A$5:$A$9,0)),""))</f>
        <v/>
      </c>
      <c r="AL216" s="28">
        <f>IF($B216="","",IFERROR(INDEX('Regras por canal'!$L$5:$L$9,MATCH($B216,'Regras por canal'!$A$5:$A$9,0)),""))</f>
        <v/>
      </c>
      <c r="AM216" s="28">
        <f>IF($B216="","",IFERROR(INDEX('Regras por canal'!$M$5:$M$9,MATCH($B216,'Regras por canal'!$A$5:$A$9,0)),""))</f>
        <v/>
      </c>
      <c r="AN216" s="28">
        <f>IF($B216="","",IFERROR(INDEX('Regras por canal'!$N$5:$N$9,MATCH($B216,'Regras por canal'!$A$5:$A$9,0)),""))</f>
        <v/>
      </c>
      <c r="AO216" s="28">
        <f>IF($A216="","",IFERROR(INDEX('Catálogo fonte'!$Q$5:$Q$104,MATCH($A216,'Catálogo fonte'!$A$5:$A$104,0)),""))</f>
        <v/>
      </c>
      <c r="AP216" s="28">
        <f>IF($B216="","",IFERROR(INDEX('Regras por canal'!$Q$5:$Q$9,MATCH($B216,'Regras por canal'!$A$5:$A$9,0)),""))</f>
        <v/>
      </c>
    </row>
    <row r="217" ht="24" customHeight="1">
      <c r="A217" s="28">
        <f>IF(OR(INDEX('Catálogo fonte'!$A$5:$A$104,INT((ROW()-5)/5)+1)="",INDEX('Regras por canal'!$A$5:$A$9,MOD(ROW()-5,5)+1)=""),"",INDEX('Catálogo fonte'!$A$5:$A$104,INT((ROW()-5)/5)+1))</f>
        <v/>
      </c>
      <c r="B217" s="27">
        <f>IF($A217="","",INDEX('Regras por canal'!$A$5:$A$9,MOD(ROW()-5,5)+1))</f>
        <v/>
      </c>
      <c r="C217" s="21" t="n"/>
      <c r="D217" s="32" t="n"/>
      <c r="E217" s="32" t="n"/>
      <c r="F217" s="53" t="n"/>
      <c r="G217" s="27">
        <f>IF(OR($A217="",$B217=""),"",IF($D217&lt;&gt;"",$D217,IFERROR(INDEX('Catálogo fonte'!$B$5:$B$104,MATCH($A217,'Catálogo fonte'!$A$5:$A$104,0)),"")))</f>
        <v/>
      </c>
      <c r="H217" s="27">
        <f>IF(OR($A217="",$B217=""),"",IF($E217&lt;&gt;"",$E217,IFERROR(INDEX('Catálogo fonte'!$C$5:$C$104,MATCH($A217,'Catálogo fonte'!$A$5:$A$104,0)),"")))</f>
        <v/>
      </c>
      <c r="I217" s="27">
        <f>IF(OR($A217="",$B217=""),"",IFERROR(INDEX('Catálogo fonte'!$E$5:$E$104,MATCH($A217,'Catálogo fonte'!$A$5:$A$104,0)),""))</f>
        <v/>
      </c>
      <c r="J217" s="28">
        <f>IF(OR($A217="",$B217=""),"",IFERROR(INDEX('Catálogo fonte'!$D$5:$D$104,MATCH($A217,'Catálogo fonte'!$A$5:$A$104,0)),""))</f>
        <v/>
      </c>
      <c r="K217" s="54">
        <f>IF(OR($A217="",$B217=""),"",IF($F217&lt;&gt;"",$F217,IFERROR(INDEX('Catálogo fonte'!$F$5:$F$104,MATCH($A217,'Catálogo fonte'!$A$5:$A$104,0)),"")))</f>
        <v/>
      </c>
      <c r="L217" s="35">
        <f>IF(OR($A217="",$B217=""),"",IFERROR(INDEX('Catálogo fonte'!$G$5:$G$104,MATCH($A217,'Catálogo fonte'!$A$5:$A$104,0)),""))</f>
        <v/>
      </c>
      <c r="M217" s="28">
        <f>IF(OR($A217="",$B217=""),"",IFERROR(INDEX('Catálogo fonte'!$H$5:$H$104,MATCH($A217,'Catálogo fonte'!$A$5:$A$104,0)),""))</f>
        <v/>
      </c>
      <c r="N217" s="28">
        <f>IF(OR($A217="",$B217=""),"",IFERROR(INDEX('Catálogo fonte'!$I$5:$I$104,MATCH($A217,'Catálogo fonte'!$A$5:$A$104,0)),""))</f>
        <v/>
      </c>
      <c r="O217" s="55">
        <f>IF(OR($A217="",$B217=""),"",IFERROR(INDEX('Catálogo fonte'!$J$5:$J$104,MATCH($A217,'Catálogo fonte'!$A$5:$A$104,0)),""))</f>
        <v/>
      </c>
      <c r="P217" s="56">
        <f>IF(OR($A217="",$B217=""),"",IFERROR(INDEX('Catálogo fonte'!$K$5:$K$104,MATCH($A217,'Catálogo fonte'!$A$5:$A$104,0)),""))</f>
        <v/>
      </c>
      <c r="Q217" s="56">
        <f>IF(OR($A217="",$B217=""),"",IFERROR(INDEX('Catálogo fonte'!$L$5:$L$104,MATCH($A217,'Catálogo fonte'!$A$5:$A$104,0)),""))</f>
        <v/>
      </c>
      <c r="R217" s="56">
        <f>IF(OR($A217="",$B217=""),"",IFERROR(INDEX('Catálogo fonte'!$M$5:$M$104,MATCH($A217,'Catálogo fonte'!$A$5:$A$104,0)),""))</f>
        <v/>
      </c>
      <c r="S217" s="28">
        <f>IF(OR($A217="",$B217=""),"",IFERROR(INDEX('Catálogo fonte'!$N$5:$N$104,MATCH($A217,'Catálogo fonte'!$A$5:$A$104,0)),""))</f>
        <v/>
      </c>
      <c r="T217" s="28">
        <f>IF(OR($A217="",$B217=""),"",IFERROR(INDEX('Catálogo fonte'!$O$5:$O$104,MATCH($A217,'Catálogo fonte'!$A$5:$A$104,0)),""))</f>
        <v/>
      </c>
      <c r="U217" s="28">
        <f>IF(OR($A217="",$B217=""),"",IFERROR(INDEX('Catálogo fonte'!$P$5:$P$104,MATCH($A217,'Catálogo fonte'!$A$5:$A$104,0)),""))</f>
        <v/>
      </c>
      <c r="V217" s="28">
        <f>IF(OR($A217="",$B217=""),"",--($S217&lt;&gt;"")+--($T217&lt;&gt;"")+--($U217&lt;&gt;""))</f>
        <v/>
      </c>
      <c r="W217" s="27">
        <f>IF(OR($A217="",$B217="",$C217&lt;&gt;"Sim"),"",_xlfn.TEXTJOIN(" | ",TRUE,IF($AP217&lt;&gt;"Regra válida","Regra do canal inválida",""),IF(COUNTIF('Catálogo fonte'!$A$5:$A$104,$A217)&gt;1,"SKU duplicado",""),IF($AO217&lt;&gt;"Sim","Produto inativo",""),IF($AB217&lt;&gt;"Sim","Canal inativo",""),IF($G217="","Título ausente",""),IF(AND($G217&lt;&gt;"",$AL217&lt;&gt;"",LEN($G217)&gt;$AL217),"Título excede o limite",""),IF(AND($AC217="Sim",$H217=""),"Categoria ausente",""),IF(AND($AK217&gt;0,LEN($I217)&lt;$AK217),"Descrição abaixo do mínimo",""),IF(AND($AE217="Sim",$J217=""),"Marca ausente",""),IF(OR($K217="",NOT(ISNUMBER($K217)),$K217&lt;=0),"Preço inválido",""),IF(AND(ISNUMBER($K217),$AM217&lt;&gt;"",$K217&lt;$AM217),"Preço abaixo do mínimo",""),IF(AND(ISNUMBER($K217),$AN217&lt;&gt;"",$K217&gt;$AN217),"Preço acima do máximo",""),IF(AND($AD217="Sim",$L217=""),"GTIN ausente",""),IF(AND($L217&lt;&gt;"",NOT(IFERROR(AND(LEN($L217)=13,ISNUMBER(VALUE($L217))),FALSE))),"GTIN inválido",""),IF(AND($AF217="Sim",$M217=""),"Cor ausente",""),IF(AND($AG217="Sim",$N217=""),"Tamanho/modelo ausente",""),IF(AND($AH217="Sim",OR(NOT(ISNUMBER($O217)),$O217&lt;=0)),"Peso ausente ou inválido",""),IF(AND($AI217="Sim",OR(NOT(ISNUMBER($P217)),$P217&lt;=0,NOT(ISNUMBER($Q217)),$Q217&lt;=0,NOT(ISNUMBER($R217)),$R217&lt;=0)),"Dimensões ausentes ou inválidas",""),IF($V217&lt;$AJ217,"Mídias abaixo do mínimo","")))</f>
        <v/>
      </c>
      <c r="X217" s="28">
        <f>IF(OR($A217="",$B217=""),"",IF($C217&lt;&gt;"Sim","Não selecionado",IF($W217="","Pronto para publicar","Bloqueado")))</f>
        <v/>
      </c>
      <c r="Y217" s="21" t="n"/>
      <c r="Z217" s="27">
        <f>IF(OR($A217="",$B217=""),"",IF($C217&lt;&gt;"Sim","Fora do feed",IF($X217="Bloqueado","Bloqueado",IF($Y217="Publicar","Liberado para feed",IF($Y217="Manter rascunho","Mantido em rascunho","Aguardando decisão")))))</f>
        <v/>
      </c>
      <c r="AA217" s="27">
        <f>IF(OR($A217="",$B217=""),"",$A217&amp;"|"&amp;$B217)</f>
        <v/>
      </c>
      <c r="AB217" s="28">
        <f>IF($B217="","",IFERROR(INDEX('Regras por canal'!$B$5:$B$9,MATCH($B217,'Regras por canal'!$A$5:$A$9,0)),""))</f>
        <v/>
      </c>
      <c r="AC217" s="28">
        <f>IF($B217="","",IFERROR(INDEX('Regras por canal'!$C$5:$C$9,MATCH($B217,'Regras por canal'!$A$5:$A$9,0)),""))</f>
        <v/>
      </c>
      <c r="AD217" s="28">
        <f>IF($B217="","",IFERROR(INDEX('Regras por canal'!$D$5:$D$9,MATCH($B217,'Regras por canal'!$A$5:$A$9,0)),""))</f>
        <v/>
      </c>
      <c r="AE217" s="28">
        <f>IF($B217="","",IFERROR(INDEX('Regras por canal'!$E$5:$E$9,MATCH($B217,'Regras por canal'!$A$5:$A$9,0)),""))</f>
        <v/>
      </c>
      <c r="AF217" s="28">
        <f>IF($B217="","",IFERROR(INDEX('Regras por canal'!$F$5:$F$9,MATCH($B217,'Regras por canal'!$A$5:$A$9,0)),""))</f>
        <v/>
      </c>
      <c r="AG217" s="28">
        <f>IF($B217="","",IFERROR(INDEX('Regras por canal'!$G$5:$G$9,MATCH($B217,'Regras por canal'!$A$5:$A$9,0)),""))</f>
        <v/>
      </c>
      <c r="AH217" s="28">
        <f>IF($B217="","",IFERROR(INDEX('Regras por canal'!$H$5:$H$9,MATCH($B217,'Regras por canal'!$A$5:$A$9,0)),""))</f>
        <v/>
      </c>
      <c r="AI217" s="28">
        <f>IF($B217="","",IFERROR(INDEX('Regras por canal'!$I$5:$I$9,MATCH($B217,'Regras por canal'!$A$5:$A$9,0)),""))</f>
        <v/>
      </c>
      <c r="AJ217" s="28">
        <f>IF($B217="","",IFERROR(INDEX('Regras por canal'!$J$5:$J$9,MATCH($B217,'Regras por canal'!$A$5:$A$9,0)),""))</f>
        <v/>
      </c>
      <c r="AK217" s="28">
        <f>IF($B217="","",IFERROR(INDEX('Regras por canal'!$K$5:$K$9,MATCH($B217,'Regras por canal'!$A$5:$A$9,0)),""))</f>
        <v/>
      </c>
      <c r="AL217" s="28">
        <f>IF($B217="","",IFERROR(INDEX('Regras por canal'!$L$5:$L$9,MATCH($B217,'Regras por canal'!$A$5:$A$9,0)),""))</f>
        <v/>
      </c>
      <c r="AM217" s="28">
        <f>IF($B217="","",IFERROR(INDEX('Regras por canal'!$M$5:$M$9,MATCH($B217,'Regras por canal'!$A$5:$A$9,0)),""))</f>
        <v/>
      </c>
      <c r="AN217" s="28">
        <f>IF($B217="","",IFERROR(INDEX('Regras por canal'!$N$5:$N$9,MATCH($B217,'Regras por canal'!$A$5:$A$9,0)),""))</f>
        <v/>
      </c>
      <c r="AO217" s="28">
        <f>IF($A217="","",IFERROR(INDEX('Catálogo fonte'!$Q$5:$Q$104,MATCH($A217,'Catálogo fonte'!$A$5:$A$104,0)),""))</f>
        <v/>
      </c>
      <c r="AP217" s="28">
        <f>IF($B217="","",IFERROR(INDEX('Regras por canal'!$Q$5:$Q$9,MATCH($B217,'Regras por canal'!$A$5:$A$9,0)),""))</f>
        <v/>
      </c>
    </row>
    <row r="218" ht="24" customHeight="1">
      <c r="A218" s="28">
        <f>IF(OR(INDEX('Catálogo fonte'!$A$5:$A$104,INT((ROW()-5)/5)+1)="",INDEX('Regras por canal'!$A$5:$A$9,MOD(ROW()-5,5)+1)=""),"",INDEX('Catálogo fonte'!$A$5:$A$104,INT((ROW()-5)/5)+1))</f>
        <v/>
      </c>
      <c r="B218" s="27">
        <f>IF($A218="","",INDEX('Regras por canal'!$A$5:$A$9,MOD(ROW()-5,5)+1))</f>
        <v/>
      </c>
      <c r="C218" s="21" t="n"/>
      <c r="D218" s="32" t="n"/>
      <c r="E218" s="32" t="n"/>
      <c r="F218" s="53" t="n"/>
      <c r="G218" s="27">
        <f>IF(OR($A218="",$B218=""),"",IF($D218&lt;&gt;"",$D218,IFERROR(INDEX('Catálogo fonte'!$B$5:$B$104,MATCH($A218,'Catálogo fonte'!$A$5:$A$104,0)),"")))</f>
        <v/>
      </c>
      <c r="H218" s="27">
        <f>IF(OR($A218="",$B218=""),"",IF($E218&lt;&gt;"",$E218,IFERROR(INDEX('Catálogo fonte'!$C$5:$C$104,MATCH($A218,'Catálogo fonte'!$A$5:$A$104,0)),"")))</f>
        <v/>
      </c>
      <c r="I218" s="27">
        <f>IF(OR($A218="",$B218=""),"",IFERROR(INDEX('Catálogo fonte'!$E$5:$E$104,MATCH($A218,'Catálogo fonte'!$A$5:$A$104,0)),""))</f>
        <v/>
      </c>
      <c r="J218" s="28">
        <f>IF(OR($A218="",$B218=""),"",IFERROR(INDEX('Catálogo fonte'!$D$5:$D$104,MATCH($A218,'Catálogo fonte'!$A$5:$A$104,0)),""))</f>
        <v/>
      </c>
      <c r="K218" s="54">
        <f>IF(OR($A218="",$B218=""),"",IF($F218&lt;&gt;"",$F218,IFERROR(INDEX('Catálogo fonte'!$F$5:$F$104,MATCH($A218,'Catálogo fonte'!$A$5:$A$104,0)),"")))</f>
        <v/>
      </c>
      <c r="L218" s="35">
        <f>IF(OR($A218="",$B218=""),"",IFERROR(INDEX('Catálogo fonte'!$G$5:$G$104,MATCH($A218,'Catálogo fonte'!$A$5:$A$104,0)),""))</f>
        <v/>
      </c>
      <c r="M218" s="28">
        <f>IF(OR($A218="",$B218=""),"",IFERROR(INDEX('Catálogo fonte'!$H$5:$H$104,MATCH($A218,'Catálogo fonte'!$A$5:$A$104,0)),""))</f>
        <v/>
      </c>
      <c r="N218" s="28">
        <f>IF(OR($A218="",$B218=""),"",IFERROR(INDEX('Catálogo fonte'!$I$5:$I$104,MATCH($A218,'Catálogo fonte'!$A$5:$A$104,0)),""))</f>
        <v/>
      </c>
      <c r="O218" s="55">
        <f>IF(OR($A218="",$B218=""),"",IFERROR(INDEX('Catálogo fonte'!$J$5:$J$104,MATCH($A218,'Catálogo fonte'!$A$5:$A$104,0)),""))</f>
        <v/>
      </c>
      <c r="P218" s="56">
        <f>IF(OR($A218="",$B218=""),"",IFERROR(INDEX('Catálogo fonte'!$K$5:$K$104,MATCH($A218,'Catálogo fonte'!$A$5:$A$104,0)),""))</f>
        <v/>
      </c>
      <c r="Q218" s="56">
        <f>IF(OR($A218="",$B218=""),"",IFERROR(INDEX('Catálogo fonte'!$L$5:$L$104,MATCH($A218,'Catálogo fonte'!$A$5:$A$104,0)),""))</f>
        <v/>
      </c>
      <c r="R218" s="56">
        <f>IF(OR($A218="",$B218=""),"",IFERROR(INDEX('Catálogo fonte'!$M$5:$M$104,MATCH($A218,'Catálogo fonte'!$A$5:$A$104,0)),""))</f>
        <v/>
      </c>
      <c r="S218" s="28">
        <f>IF(OR($A218="",$B218=""),"",IFERROR(INDEX('Catálogo fonte'!$N$5:$N$104,MATCH($A218,'Catálogo fonte'!$A$5:$A$104,0)),""))</f>
        <v/>
      </c>
      <c r="T218" s="28">
        <f>IF(OR($A218="",$B218=""),"",IFERROR(INDEX('Catálogo fonte'!$O$5:$O$104,MATCH($A218,'Catálogo fonte'!$A$5:$A$104,0)),""))</f>
        <v/>
      </c>
      <c r="U218" s="28">
        <f>IF(OR($A218="",$B218=""),"",IFERROR(INDEX('Catálogo fonte'!$P$5:$P$104,MATCH($A218,'Catálogo fonte'!$A$5:$A$104,0)),""))</f>
        <v/>
      </c>
      <c r="V218" s="28">
        <f>IF(OR($A218="",$B218=""),"",--($S218&lt;&gt;"")+--($T218&lt;&gt;"")+--($U218&lt;&gt;""))</f>
        <v/>
      </c>
      <c r="W218" s="27">
        <f>IF(OR($A218="",$B218="",$C218&lt;&gt;"Sim"),"",_xlfn.TEXTJOIN(" | ",TRUE,IF($AP218&lt;&gt;"Regra válida","Regra do canal inválida",""),IF(COUNTIF('Catálogo fonte'!$A$5:$A$104,$A218)&gt;1,"SKU duplicado",""),IF($AO218&lt;&gt;"Sim","Produto inativo",""),IF($AB218&lt;&gt;"Sim","Canal inativo",""),IF($G218="","Título ausente",""),IF(AND($G218&lt;&gt;"",$AL218&lt;&gt;"",LEN($G218)&gt;$AL218),"Título excede o limite",""),IF(AND($AC218="Sim",$H218=""),"Categoria ausente",""),IF(AND($AK218&gt;0,LEN($I218)&lt;$AK218),"Descrição abaixo do mínimo",""),IF(AND($AE218="Sim",$J218=""),"Marca ausente",""),IF(OR($K218="",NOT(ISNUMBER($K218)),$K218&lt;=0),"Preço inválido",""),IF(AND(ISNUMBER($K218),$AM218&lt;&gt;"",$K218&lt;$AM218),"Preço abaixo do mínimo",""),IF(AND(ISNUMBER($K218),$AN218&lt;&gt;"",$K218&gt;$AN218),"Preço acima do máximo",""),IF(AND($AD218="Sim",$L218=""),"GTIN ausente",""),IF(AND($L218&lt;&gt;"",NOT(IFERROR(AND(LEN($L218)=13,ISNUMBER(VALUE($L218))),FALSE))),"GTIN inválido",""),IF(AND($AF218="Sim",$M218=""),"Cor ausente",""),IF(AND($AG218="Sim",$N218=""),"Tamanho/modelo ausente",""),IF(AND($AH218="Sim",OR(NOT(ISNUMBER($O218)),$O218&lt;=0)),"Peso ausente ou inválido",""),IF(AND($AI218="Sim",OR(NOT(ISNUMBER($P218)),$P218&lt;=0,NOT(ISNUMBER($Q218)),$Q218&lt;=0,NOT(ISNUMBER($R218)),$R218&lt;=0)),"Dimensões ausentes ou inválidas",""),IF($V218&lt;$AJ218,"Mídias abaixo do mínimo","")))</f>
        <v/>
      </c>
      <c r="X218" s="28">
        <f>IF(OR($A218="",$B218=""),"",IF($C218&lt;&gt;"Sim","Não selecionado",IF($W218="","Pronto para publicar","Bloqueado")))</f>
        <v/>
      </c>
      <c r="Y218" s="21" t="n"/>
      <c r="Z218" s="27">
        <f>IF(OR($A218="",$B218=""),"",IF($C218&lt;&gt;"Sim","Fora do feed",IF($X218="Bloqueado","Bloqueado",IF($Y218="Publicar","Liberado para feed",IF($Y218="Manter rascunho","Mantido em rascunho","Aguardando decisão")))))</f>
        <v/>
      </c>
      <c r="AA218" s="27">
        <f>IF(OR($A218="",$B218=""),"",$A218&amp;"|"&amp;$B218)</f>
        <v/>
      </c>
      <c r="AB218" s="28">
        <f>IF($B218="","",IFERROR(INDEX('Regras por canal'!$B$5:$B$9,MATCH($B218,'Regras por canal'!$A$5:$A$9,0)),""))</f>
        <v/>
      </c>
      <c r="AC218" s="28">
        <f>IF($B218="","",IFERROR(INDEX('Regras por canal'!$C$5:$C$9,MATCH($B218,'Regras por canal'!$A$5:$A$9,0)),""))</f>
        <v/>
      </c>
      <c r="AD218" s="28">
        <f>IF($B218="","",IFERROR(INDEX('Regras por canal'!$D$5:$D$9,MATCH($B218,'Regras por canal'!$A$5:$A$9,0)),""))</f>
        <v/>
      </c>
      <c r="AE218" s="28">
        <f>IF($B218="","",IFERROR(INDEX('Regras por canal'!$E$5:$E$9,MATCH($B218,'Regras por canal'!$A$5:$A$9,0)),""))</f>
        <v/>
      </c>
      <c r="AF218" s="28">
        <f>IF($B218="","",IFERROR(INDEX('Regras por canal'!$F$5:$F$9,MATCH($B218,'Regras por canal'!$A$5:$A$9,0)),""))</f>
        <v/>
      </c>
      <c r="AG218" s="28">
        <f>IF($B218="","",IFERROR(INDEX('Regras por canal'!$G$5:$G$9,MATCH($B218,'Regras por canal'!$A$5:$A$9,0)),""))</f>
        <v/>
      </c>
      <c r="AH218" s="28">
        <f>IF($B218="","",IFERROR(INDEX('Regras por canal'!$H$5:$H$9,MATCH($B218,'Regras por canal'!$A$5:$A$9,0)),""))</f>
        <v/>
      </c>
      <c r="AI218" s="28">
        <f>IF($B218="","",IFERROR(INDEX('Regras por canal'!$I$5:$I$9,MATCH($B218,'Regras por canal'!$A$5:$A$9,0)),""))</f>
        <v/>
      </c>
      <c r="AJ218" s="28">
        <f>IF($B218="","",IFERROR(INDEX('Regras por canal'!$J$5:$J$9,MATCH($B218,'Regras por canal'!$A$5:$A$9,0)),""))</f>
        <v/>
      </c>
      <c r="AK218" s="28">
        <f>IF($B218="","",IFERROR(INDEX('Regras por canal'!$K$5:$K$9,MATCH($B218,'Regras por canal'!$A$5:$A$9,0)),""))</f>
        <v/>
      </c>
      <c r="AL218" s="28">
        <f>IF($B218="","",IFERROR(INDEX('Regras por canal'!$L$5:$L$9,MATCH($B218,'Regras por canal'!$A$5:$A$9,0)),""))</f>
        <v/>
      </c>
      <c r="AM218" s="28">
        <f>IF($B218="","",IFERROR(INDEX('Regras por canal'!$M$5:$M$9,MATCH($B218,'Regras por canal'!$A$5:$A$9,0)),""))</f>
        <v/>
      </c>
      <c r="AN218" s="28">
        <f>IF($B218="","",IFERROR(INDEX('Regras por canal'!$N$5:$N$9,MATCH($B218,'Regras por canal'!$A$5:$A$9,0)),""))</f>
        <v/>
      </c>
      <c r="AO218" s="28">
        <f>IF($A218="","",IFERROR(INDEX('Catálogo fonte'!$Q$5:$Q$104,MATCH($A218,'Catálogo fonte'!$A$5:$A$104,0)),""))</f>
        <v/>
      </c>
      <c r="AP218" s="28">
        <f>IF($B218="","",IFERROR(INDEX('Regras por canal'!$Q$5:$Q$9,MATCH($B218,'Regras por canal'!$A$5:$A$9,0)),""))</f>
        <v/>
      </c>
    </row>
    <row r="219" ht="24" customHeight="1">
      <c r="A219" s="28">
        <f>IF(OR(INDEX('Catálogo fonte'!$A$5:$A$104,INT((ROW()-5)/5)+1)="",INDEX('Regras por canal'!$A$5:$A$9,MOD(ROW()-5,5)+1)=""),"",INDEX('Catálogo fonte'!$A$5:$A$104,INT((ROW()-5)/5)+1))</f>
        <v/>
      </c>
      <c r="B219" s="27">
        <f>IF($A219="","",INDEX('Regras por canal'!$A$5:$A$9,MOD(ROW()-5,5)+1))</f>
        <v/>
      </c>
      <c r="C219" s="21" t="n"/>
      <c r="D219" s="32" t="n"/>
      <c r="E219" s="32" t="n"/>
      <c r="F219" s="53" t="n"/>
      <c r="G219" s="27">
        <f>IF(OR($A219="",$B219=""),"",IF($D219&lt;&gt;"",$D219,IFERROR(INDEX('Catálogo fonte'!$B$5:$B$104,MATCH($A219,'Catálogo fonte'!$A$5:$A$104,0)),"")))</f>
        <v/>
      </c>
      <c r="H219" s="27">
        <f>IF(OR($A219="",$B219=""),"",IF($E219&lt;&gt;"",$E219,IFERROR(INDEX('Catálogo fonte'!$C$5:$C$104,MATCH($A219,'Catálogo fonte'!$A$5:$A$104,0)),"")))</f>
        <v/>
      </c>
      <c r="I219" s="27">
        <f>IF(OR($A219="",$B219=""),"",IFERROR(INDEX('Catálogo fonte'!$E$5:$E$104,MATCH($A219,'Catálogo fonte'!$A$5:$A$104,0)),""))</f>
        <v/>
      </c>
      <c r="J219" s="28">
        <f>IF(OR($A219="",$B219=""),"",IFERROR(INDEX('Catálogo fonte'!$D$5:$D$104,MATCH($A219,'Catálogo fonte'!$A$5:$A$104,0)),""))</f>
        <v/>
      </c>
      <c r="K219" s="54">
        <f>IF(OR($A219="",$B219=""),"",IF($F219&lt;&gt;"",$F219,IFERROR(INDEX('Catálogo fonte'!$F$5:$F$104,MATCH($A219,'Catálogo fonte'!$A$5:$A$104,0)),"")))</f>
        <v/>
      </c>
      <c r="L219" s="35">
        <f>IF(OR($A219="",$B219=""),"",IFERROR(INDEX('Catálogo fonte'!$G$5:$G$104,MATCH($A219,'Catálogo fonte'!$A$5:$A$104,0)),""))</f>
        <v/>
      </c>
      <c r="M219" s="28">
        <f>IF(OR($A219="",$B219=""),"",IFERROR(INDEX('Catálogo fonte'!$H$5:$H$104,MATCH($A219,'Catálogo fonte'!$A$5:$A$104,0)),""))</f>
        <v/>
      </c>
      <c r="N219" s="28">
        <f>IF(OR($A219="",$B219=""),"",IFERROR(INDEX('Catálogo fonte'!$I$5:$I$104,MATCH($A219,'Catálogo fonte'!$A$5:$A$104,0)),""))</f>
        <v/>
      </c>
      <c r="O219" s="55">
        <f>IF(OR($A219="",$B219=""),"",IFERROR(INDEX('Catálogo fonte'!$J$5:$J$104,MATCH($A219,'Catálogo fonte'!$A$5:$A$104,0)),""))</f>
        <v/>
      </c>
      <c r="P219" s="56">
        <f>IF(OR($A219="",$B219=""),"",IFERROR(INDEX('Catálogo fonte'!$K$5:$K$104,MATCH($A219,'Catálogo fonte'!$A$5:$A$104,0)),""))</f>
        <v/>
      </c>
      <c r="Q219" s="56">
        <f>IF(OR($A219="",$B219=""),"",IFERROR(INDEX('Catálogo fonte'!$L$5:$L$104,MATCH($A219,'Catálogo fonte'!$A$5:$A$104,0)),""))</f>
        <v/>
      </c>
      <c r="R219" s="56">
        <f>IF(OR($A219="",$B219=""),"",IFERROR(INDEX('Catálogo fonte'!$M$5:$M$104,MATCH($A219,'Catálogo fonte'!$A$5:$A$104,0)),""))</f>
        <v/>
      </c>
      <c r="S219" s="28">
        <f>IF(OR($A219="",$B219=""),"",IFERROR(INDEX('Catálogo fonte'!$N$5:$N$104,MATCH($A219,'Catálogo fonte'!$A$5:$A$104,0)),""))</f>
        <v/>
      </c>
      <c r="T219" s="28">
        <f>IF(OR($A219="",$B219=""),"",IFERROR(INDEX('Catálogo fonte'!$O$5:$O$104,MATCH($A219,'Catálogo fonte'!$A$5:$A$104,0)),""))</f>
        <v/>
      </c>
      <c r="U219" s="28">
        <f>IF(OR($A219="",$B219=""),"",IFERROR(INDEX('Catálogo fonte'!$P$5:$P$104,MATCH($A219,'Catálogo fonte'!$A$5:$A$104,0)),""))</f>
        <v/>
      </c>
      <c r="V219" s="28">
        <f>IF(OR($A219="",$B219=""),"",--($S219&lt;&gt;"")+--($T219&lt;&gt;"")+--($U219&lt;&gt;""))</f>
        <v/>
      </c>
      <c r="W219" s="27">
        <f>IF(OR($A219="",$B219="",$C219&lt;&gt;"Sim"),"",_xlfn.TEXTJOIN(" | ",TRUE,IF($AP219&lt;&gt;"Regra válida","Regra do canal inválida",""),IF(COUNTIF('Catálogo fonte'!$A$5:$A$104,$A219)&gt;1,"SKU duplicado",""),IF($AO219&lt;&gt;"Sim","Produto inativo",""),IF($AB219&lt;&gt;"Sim","Canal inativo",""),IF($G219="","Título ausente",""),IF(AND($G219&lt;&gt;"",$AL219&lt;&gt;"",LEN($G219)&gt;$AL219),"Título excede o limite",""),IF(AND($AC219="Sim",$H219=""),"Categoria ausente",""),IF(AND($AK219&gt;0,LEN($I219)&lt;$AK219),"Descrição abaixo do mínimo",""),IF(AND($AE219="Sim",$J219=""),"Marca ausente",""),IF(OR($K219="",NOT(ISNUMBER($K219)),$K219&lt;=0),"Preço inválido",""),IF(AND(ISNUMBER($K219),$AM219&lt;&gt;"",$K219&lt;$AM219),"Preço abaixo do mínimo",""),IF(AND(ISNUMBER($K219),$AN219&lt;&gt;"",$K219&gt;$AN219),"Preço acima do máximo",""),IF(AND($AD219="Sim",$L219=""),"GTIN ausente",""),IF(AND($L219&lt;&gt;"",NOT(IFERROR(AND(LEN($L219)=13,ISNUMBER(VALUE($L219))),FALSE))),"GTIN inválido",""),IF(AND($AF219="Sim",$M219=""),"Cor ausente",""),IF(AND($AG219="Sim",$N219=""),"Tamanho/modelo ausente",""),IF(AND($AH219="Sim",OR(NOT(ISNUMBER($O219)),$O219&lt;=0)),"Peso ausente ou inválido",""),IF(AND($AI219="Sim",OR(NOT(ISNUMBER($P219)),$P219&lt;=0,NOT(ISNUMBER($Q219)),$Q219&lt;=0,NOT(ISNUMBER($R219)),$R219&lt;=0)),"Dimensões ausentes ou inválidas",""),IF($V219&lt;$AJ219,"Mídias abaixo do mínimo","")))</f>
        <v/>
      </c>
      <c r="X219" s="28">
        <f>IF(OR($A219="",$B219=""),"",IF($C219&lt;&gt;"Sim","Não selecionado",IF($W219="","Pronto para publicar","Bloqueado")))</f>
        <v/>
      </c>
      <c r="Y219" s="21" t="n"/>
      <c r="Z219" s="27">
        <f>IF(OR($A219="",$B219=""),"",IF($C219&lt;&gt;"Sim","Fora do feed",IF($X219="Bloqueado","Bloqueado",IF($Y219="Publicar","Liberado para feed",IF($Y219="Manter rascunho","Mantido em rascunho","Aguardando decisão")))))</f>
        <v/>
      </c>
      <c r="AA219" s="27">
        <f>IF(OR($A219="",$B219=""),"",$A219&amp;"|"&amp;$B219)</f>
        <v/>
      </c>
      <c r="AB219" s="28">
        <f>IF($B219="","",IFERROR(INDEX('Regras por canal'!$B$5:$B$9,MATCH($B219,'Regras por canal'!$A$5:$A$9,0)),""))</f>
        <v/>
      </c>
      <c r="AC219" s="28">
        <f>IF($B219="","",IFERROR(INDEX('Regras por canal'!$C$5:$C$9,MATCH($B219,'Regras por canal'!$A$5:$A$9,0)),""))</f>
        <v/>
      </c>
      <c r="AD219" s="28">
        <f>IF($B219="","",IFERROR(INDEX('Regras por canal'!$D$5:$D$9,MATCH($B219,'Regras por canal'!$A$5:$A$9,0)),""))</f>
        <v/>
      </c>
      <c r="AE219" s="28">
        <f>IF($B219="","",IFERROR(INDEX('Regras por canal'!$E$5:$E$9,MATCH($B219,'Regras por canal'!$A$5:$A$9,0)),""))</f>
        <v/>
      </c>
      <c r="AF219" s="28">
        <f>IF($B219="","",IFERROR(INDEX('Regras por canal'!$F$5:$F$9,MATCH($B219,'Regras por canal'!$A$5:$A$9,0)),""))</f>
        <v/>
      </c>
      <c r="AG219" s="28">
        <f>IF($B219="","",IFERROR(INDEX('Regras por canal'!$G$5:$G$9,MATCH($B219,'Regras por canal'!$A$5:$A$9,0)),""))</f>
        <v/>
      </c>
      <c r="AH219" s="28">
        <f>IF($B219="","",IFERROR(INDEX('Regras por canal'!$H$5:$H$9,MATCH($B219,'Regras por canal'!$A$5:$A$9,0)),""))</f>
        <v/>
      </c>
      <c r="AI219" s="28">
        <f>IF($B219="","",IFERROR(INDEX('Regras por canal'!$I$5:$I$9,MATCH($B219,'Regras por canal'!$A$5:$A$9,0)),""))</f>
        <v/>
      </c>
      <c r="AJ219" s="28">
        <f>IF($B219="","",IFERROR(INDEX('Regras por canal'!$J$5:$J$9,MATCH($B219,'Regras por canal'!$A$5:$A$9,0)),""))</f>
        <v/>
      </c>
      <c r="AK219" s="28">
        <f>IF($B219="","",IFERROR(INDEX('Regras por canal'!$K$5:$K$9,MATCH($B219,'Regras por canal'!$A$5:$A$9,0)),""))</f>
        <v/>
      </c>
      <c r="AL219" s="28">
        <f>IF($B219="","",IFERROR(INDEX('Regras por canal'!$L$5:$L$9,MATCH($B219,'Regras por canal'!$A$5:$A$9,0)),""))</f>
        <v/>
      </c>
      <c r="AM219" s="28">
        <f>IF($B219="","",IFERROR(INDEX('Regras por canal'!$M$5:$M$9,MATCH($B219,'Regras por canal'!$A$5:$A$9,0)),""))</f>
        <v/>
      </c>
      <c r="AN219" s="28">
        <f>IF($B219="","",IFERROR(INDEX('Regras por canal'!$N$5:$N$9,MATCH($B219,'Regras por canal'!$A$5:$A$9,0)),""))</f>
        <v/>
      </c>
      <c r="AO219" s="28">
        <f>IF($A219="","",IFERROR(INDEX('Catálogo fonte'!$Q$5:$Q$104,MATCH($A219,'Catálogo fonte'!$A$5:$A$104,0)),""))</f>
        <v/>
      </c>
      <c r="AP219" s="28">
        <f>IF($B219="","",IFERROR(INDEX('Regras por canal'!$Q$5:$Q$9,MATCH($B219,'Regras por canal'!$A$5:$A$9,0)),""))</f>
        <v/>
      </c>
    </row>
    <row r="220" ht="24" customHeight="1">
      <c r="A220" s="28">
        <f>IF(OR(INDEX('Catálogo fonte'!$A$5:$A$104,INT((ROW()-5)/5)+1)="",INDEX('Regras por canal'!$A$5:$A$9,MOD(ROW()-5,5)+1)=""),"",INDEX('Catálogo fonte'!$A$5:$A$104,INT((ROW()-5)/5)+1))</f>
        <v/>
      </c>
      <c r="B220" s="27">
        <f>IF($A220="","",INDEX('Regras por canal'!$A$5:$A$9,MOD(ROW()-5,5)+1))</f>
        <v/>
      </c>
      <c r="C220" s="21" t="n"/>
      <c r="D220" s="32" t="n"/>
      <c r="E220" s="32" t="n"/>
      <c r="F220" s="53" t="n"/>
      <c r="G220" s="27">
        <f>IF(OR($A220="",$B220=""),"",IF($D220&lt;&gt;"",$D220,IFERROR(INDEX('Catálogo fonte'!$B$5:$B$104,MATCH($A220,'Catálogo fonte'!$A$5:$A$104,0)),"")))</f>
        <v/>
      </c>
      <c r="H220" s="27">
        <f>IF(OR($A220="",$B220=""),"",IF($E220&lt;&gt;"",$E220,IFERROR(INDEX('Catálogo fonte'!$C$5:$C$104,MATCH($A220,'Catálogo fonte'!$A$5:$A$104,0)),"")))</f>
        <v/>
      </c>
      <c r="I220" s="27">
        <f>IF(OR($A220="",$B220=""),"",IFERROR(INDEX('Catálogo fonte'!$E$5:$E$104,MATCH($A220,'Catálogo fonte'!$A$5:$A$104,0)),""))</f>
        <v/>
      </c>
      <c r="J220" s="28">
        <f>IF(OR($A220="",$B220=""),"",IFERROR(INDEX('Catálogo fonte'!$D$5:$D$104,MATCH($A220,'Catálogo fonte'!$A$5:$A$104,0)),""))</f>
        <v/>
      </c>
      <c r="K220" s="54">
        <f>IF(OR($A220="",$B220=""),"",IF($F220&lt;&gt;"",$F220,IFERROR(INDEX('Catálogo fonte'!$F$5:$F$104,MATCH($A220,'Catálogo fonte'!$A$5:$A$104,0)),"")))</f>
        <v/>
      </c>
      <c r="L220" s="35">
        <f>IF(OR($A220="",$B220=""),"",IFERROR(INDEX('Catálogo fonte'!$G$5:$G$104,MATCH($A220,'Catálogo fonte'!$A$5:$A$104,0)),""))</f>
        <v/>
      </c>
      <c r="M220" s="28">
        <f>IF(OR($A220="",$B220=""),"",IFERROR(INDEX('Catálogo fonte'!$H$5:$H$104,MATCH($A220,'Catálogo fonte'!$A$5:$A$104,0)),""))</f>
        <v/>
      </c>
      <c r="N220" s="28">
        <f>IF(OR($A220="",$B220=""),"",IFERROR(INDEX('Catálogo fonte'!$I$5:$I$104,MATCH($A220,'Catálogo fonte'!$A$5:$A$104,0)),""))</f>
        <v/>
      </c>
      <c r="O220" s="55">
        <f>IF(OR($A220="",$B220=""),"",IFERROR(INDEX('Catálogo fonte'!$J$5:$J$104,MATCH($A220,'Catálogo fonte'!$A$5:$A$104,0)),""))</f>
        <v/>
      </c>
      <c r="P220" s="56">
        <f>IF(OR($A220="",$B220=""),"",IFERROR(INDEX('Catálogo fonte'!$K$5:$K$104,MATCH($A220,'Catálogo fonte'!$A$5:$A$104,0)),""))</f>
        <v/>
      </c>
      <c r="Q220" s="56">
        <f>IF(OR($A220="",$B220=""),"",IFERROR(INDEX('Catálogo fonte'!$L$5:$L$104,MATCH($A220,'Catálogo fonte'!$A$5:$A$104,0)),""))</f>
        <v/>
      </c>
      <c r="R220" s="56">
        <f>IF(OR($A220="",$B220=""),"",IFERROR(INDEX('Catálogo fonte'!$M$5:$M$104,MATCH($A220,'Catálogo fonte'!$A$5:$A$104,0)),""))</f>
        <v/>
      </c>
      <c r="S220" s="28">
        <f>IF(OR($A220="",$B220=""),"",IFERROR(INDEX('Catálogo fonte'!$N$5:$N$104,MATCH($A220,'Catálogo fonte'!$A$5:$A$104,0)),""))</f>
        <v/>
      </c>
      <c r="T220" s="28">
        <f>IF(OR($A220="",$B220=""),"",IFERROR(INDEX('Catálogo fonte'!$O$5:$O$104,MATCH($A220,'Catálogo fonte'!$A$5:$A$104,0)),""))</f>
        <v/>
      </c>
      <c r="U220" s="28">
        <f>IF(OR($A220="",$B220=""),"",IFERROR(INDEX('Catálogo fonte'!$P$5:$P$104,MATCH($A220,'Catálogo fonte'!$A$5:$A$104,0)),""))</f>
        <v/>
      </c>
      <c r="V220" s="28">
        <f>IF(OR($A220="",$B220=""),"",--($S220&lt;&gt;"")+--($T220&lt;&gt;"")+--($U220&lt;&gt;""))</f>
        <v/>
      </c>
      <c r="W220" s="27">
        <f>IF(OR($A220="",$B220="",$C220&lt;&gt;"Sim"),"",_xlfn.TEXTJOIN(" | ",TRUE,IF($AP220&lt;&gt;"Regra válida","Regra do canal inválida",""),IF(COUNTIF('Catálogo fonte'!$A$5:$A$104,$A220)&gt;1,"SKU duplicado",""),IF($AO220&lt;&gt;"Sim","Produto inativo",""),IF($AB220&lt;&gt;"Sim","Canal inativo",""),IF($G220="","Título ausente",""),IF(AND($G220&lt;&gt;"",$AL220&lt;&gt;"",LEN($G220)&gt;$AL220),"Título excede o limite",""),IF(AND($AC220="Sim",$H220=""),"Categoria ausente",""),IF(AND($AK220&gt;0,LEN($I220)&lt;$AK220),"Descrição abaixo do mínimo",""),IF(AND($AE220="Sim",$J220=""),"Marca ausente",""),IF(OR($K220="",NOT(ISNUMBER($K220)),$K220&lt;=0),"Preço inválido",""),IF(AND(ISNUMBER($K220),$AM220&lt;&gt;"",$K220&lt;$AM220),"Preço abaixo do mínimo",""),IF(AND(ISNUMBER($K220),$AN220&lt;&gt;"",$K220&gt;$AN220),"Preço acima do máximo",""),IF(AND($AD220="Sim",$L220=""),"GTIN ausente",""),IF(AND($L220&lt;&gt;"",NOT(IFERROR(AND(LEN($L220)=13,ISNUMBER(VALUE($L220))),FALSE))),"GTIN inválido",""),IF(AND($AF220="Sim",$M220=""),"Cor ausente",""),IF(AND($AG220="Sim",$N220=""),"Tamanho/modelo ausente",""),IF(AND($AH220="Sim",OR(NOT(ISNUMBER($O220)),$O220&lt;=0)),"Peso ausente ou inválido",""),IF(AND($AI220="Sim",OR(NOT(ISNUMBER($P220)),$P220&lt;=0,NOT(ISNUMBER($Q220)),$Q220&lt;=0,NOT(ISNUMBER($R220)),$R220&lt;=0)),"Dimensões ausentes ou inválidas",""),IF($V220&lt;$AJ220,"Mídias abaixo do mínimo","")))</f>
        <v/>
      </c>
      <c r="X220" s="28">
        <f>IF(OR($A220="",$B220=""),"",IF($C220&lt;&gt;"Sim","Não selecionado",IF($W220="","Pronto para publicar","Bloqueado")))</f>
        <v/>
      </c>
      <c r="Y220" s="21" t="n"/>
      <c r="Z220" s="27">
        <f>IF(OR($A220="",$B220=""),"",IF($C220&lt;&gt;"Sim","Fora do feed",IF($X220="Bloqueado","Bloqueado",IF($Y220="Publicar","Liberado para feed",IF($Y220="Manter rascunho","Mantido em rascunho","Aguardando decisão")))))</f>
        <v/>
      </c>
      <c r="AA220" s="27">
        <f>IF(OR($A220="",$B220=""),"",$A220&amp;"|"&amp;$B220)</f>
        <v/>
      </c>
      <c r="AB220" s="28">
        <f>IF($B220="","",IFERROR(INDEX('Regras por canal'!$B$5:$B$9,MATCH($B220,'Regras por canal'!$A$5:$A$9,0)),""))</f>
        <v/>
      </c>
      <c r="AC220" s="28">
        <f>IF($B220="","",IFERROR(INDEX('Regras por canal'!$C$5:$C$9,MATCH($B220,'Regras por canal'!$A$5:$A$9,0)),""))</f>
        <v/>
      </c>
      <c r="AD220" s="28">
        <f>IF($B220="","",IFERROR(INDEX('Regras por canal'!$D$5:$D$9,MATCH($B220,'Regras por canal'!$A$5:$A$9,0)),""))</f>
        <v/>
      </c>
      <c r="AE220" s="28">
        <f>IF($B220="","",IFERROR(INDEX('Regras por canal'!$E$5:$E$9,MATCH($B220,'Regras por canal'!$A$5:$A$9,0)),""))</f>
        <v/>
      </c>
      <c r="AF220" s="28">
        <f>IF($B220="","",IFERROR(INDEX('Regras por canal'!$F$5:$F$9,MATCH($B220,'Regras por canal'!$A$5:$A$9,0)),""))</f>
        <v/>
      </c>
      <c r="AG220" s="28">
        <f>IF($B220="","",IFERROR(INDEX('Regras por canal'!$G$5:$G$9,MATCH($B220,'Regras por canal'!$A$5:$A$9,0)),""))</f>
        <v/>
      </c>
      <c r="AH220" s="28">
        <f>IF($B220="","",IFERROR(INDEX('Regras por canal'!$H$5:$H$9,MATCH($B220,'Regras por canal'!$A$5:$A$9,0)),""))</f>
        <v/>
      </c>
      <c r="AI220" s="28">
        <f>IF($B220="","",IFERROR(INDEX('Regras por canal'!$I$5:$I$9,MATCH($B220,'Regras por canal'!$A$5:$A$9,0)),""))</f>
        <v/>
      </c>
      <c r="AJ220" s="28">
        <f>IF($B220="","",IFERROR(INDEX('Regras por canal'!$J$5:$J$9,MATCH($B220,'Regras por canal'!$A$5:$A$9,0)),""))</f>
        <v/>
      </c>
      <c r="AK220" s="28">
        <f>IF($B220="","",IFERROR(INDEX('Regras por canal'!$K$5:$K$9,MATCH($B220,'Regras por canal'!$A$5:$A$9,0)),""))</f>
        <v/>
      </c>
      <c r="AL220" s="28">
        <f>IF($B220="","",IFERROR(INDEX('Regras por canal'!$L$5:$L$9,MATCH($B220,'Regras por canal'!$A$5:$A$9,0)),""))</f>
        <v/>
      </c>
      <c r="AM220" s="28">
        <f>IF($B220="","",IFERROR(INDEX('Regras por canal'!$M$5:$M$9,MATCH($B220,'Regras por canal'!$A$5:$A$9,0)),""))</f>
        <v/>
      </c>
      <c r="AN220" s="28">
        <f>IF($B220="","",IFERROR(INDEX('Regras por canal'!$N$5:$N$9,MATCH($B220,'Regras por canal'!$A$5:$A$9,0)),""))</f>
        <v/>
      </c>
      <c r="AO220" s="28">
        <f>IF($A220="","",IFERROR(INDEX('Catálogo fonte'!$Q$5:$Q$104,MATCH($A220,'Catálogo fonte'!$A$5:$A$104,0)),""))</f>
        <v/>
      </c>
      <c r="AP220" s="28">
        <f>IF($B220="","",IFERROR(INDEX('Regras por canal'!$Q$5:$Q$9,MATCH($B220,'Regras por canal'!$A$5:$A$9,0)),""))</f>
        <v/>
      </c>
    </row>
    <row r="221" ht="24" customHeight="1">
      <c r="A221" s="28">
        <f>IF(OR(INDEX('Catálogo fonte'!$A$5:$A$104,INT((ROW()-5)/5)+1)="",INDEX('Regras por canal'!$A$5:$A$9,MOD(ROW()-5,5)+1)=""),"",INDEX('Catálogo fonte'!$A$5:$A$104,INT((ROW()-5)/5)+1))</f>
        <v/>
      </c>
      <c r="B221" s="27">
        <f>IF($A221="","",INDEX('Regras por canal'!$A$5:$A$9,MOD(ROW()-5,5)+1))</f>
        <v/>
      </c>
      <c r="C221" s="21" t="n"/>
      <c r="D221" s="32" t="n"/>
      <c r="E221" s="32" t="n"/>
      <c r="F221" s="53" t="n"/>
      <c r="G221" s="27">
        <f>IF(OR($A221="",$B221=""),"",IF($D221&lt;&gt;"",$D221,IFERROR(INDEX('Catálogo fonte'!$B$5:$B$104,MATCH($A221,'Catálogo fonte'!$A$5:$A$104,0)),"")))</f>
        <v/>
      </c>
      <c r="H221" s="27">
        <f>IF(OR($A221="",$B221=""),"",IF($E221&lt;&gt;"",$E221,IFERROR(INDEX('Catálogo fonte'!$C$5:$C$104,MATCH($A221,'Catálogo fonte'!$A$5:$A$104,0)),"")))</f>
        <v/>
      </c>
      <c r="I221" s="27">
        <f>IF(OR($A221="",$B221=""),"",IFERROR(INDEX('Catálogo fonte'!$E$5:$E$104,MATCH($A221,'Catálogo fonte'!$A$5:$A$104,0)),""))</f>
        <v/>
      </c>
      <c r="J221" s="28">
        <f>IF(OR($A221="",$B221=""),"",IFERROR(INDEX('Catálogo fonte'!$D$5:$D$104,MATCH($A221,'Catálogo fonte'!$A$5:$A$104,0)),""))</f>
        <v/>
      </c>
      <c r="K221" s="54">
        <f>IF(OR($A221="",$B221=""),"",IF($F221&lt;&gt;"",$F221,IFERROR(INDEX('Catálogo fonte'!$F$5:$F$104,MATCH($A221,'Catálogo fonte'!$A$5:$A$104,0)),"")))</f>
        <v/>
      </c>
      <c r="L221" s="35">
        <f>IF(OR($A221="",$B221=""),"",IFERROR(INDEX('Catálogo fonte'!$G$5:$G$104,MATCH($A221,'Catálogo fonte'!$A$5:$A$104,0)),""))</f>
        <v/>
      </c>
      <c r="M221" s="28">
        <f>IF(OR($A221="",$B221=""),"",IFERROR(INDEX('Catálogo fonte'!$H$5:$H$104,MATCH($A221,'Catálogo fonte'!$A$5:$A$104,0)),""))</f>
        <v/>
      </c>
      <c r="N221" s="28">
        <f>IF(OR($A221="",$B221=""),"",IFERROR(INDEX('Catálogo fonte'!$I$5:$I$104,MATCH($A221,'Catálogo fonte'!$A$5:$A$104,0)),""))</f>
        <v/>
      </c>
      <c r="O221" s="55">
        <f>IF(OR($A221="",$B221=""),"",IFERROR(INDEX('Catálogo fonte'!$J$5:$J$104,MATCH($A221,'Catálogo fonte'!$A$5:$A$104,0)),""))</f>
        <v/>
      </c>
      <c r="P221" s="56">
        <f>IF(OR($A221="",$B221=""),"",IFERROR(INDEX('Catálogo fonte'!$K$5:$K$104,MATCH($A221,'Catálogo fonte'!$A$5:$A$104,0)),""))</f>
        <v/>
      </c>
      <c r="Q221" s="56">
        <f>IF(OR($A221="",$B221=""),"",IFERROR(INDEX('Catálogo fonte'!$L$5:$L$104,MATCH($A221,'Catálogo fonte'!$A$5:$A$104,0)),""))</f>
        <v/>
      </c>
      <c r="R221" s="56">
        <f>IF(OR($A221="",$B221=""),"",IFERROR(INDEX('Catálogo fonte'!$M$5:$M$104,MATCH($A221,'Catálogo fonte'!$A$5:$A$104,0)),""))</f>
        <v/>
      </c>
      <c r="S221" s="28">
        <f>IF(OR($A221="",$B221=""),"",IFERROR(INDEX('Catálogo fonte'!$N$5:$N$104,MATCH($A221,'Catálogo fonte'!$A$5:$A$104,0)),""))</f>
        <v/>
      </c>
      <c r="T221" s="28">
        <f>IF(OR($A221="",$B221=""),"",IFERROR(INDEX('Catálogo fonte'!$O$5:$O$104,MATCH($A221,'Catálogo fonte'!$A$5:$A$104,0)),""))</f>
        <v/>
      </c>
      <c r="U221" s="28">
        <f>IF(OR($A221="",$B221=""),"",IFERROR(INDEX('Catálogo fonte'!$P$5:$P$104,MATCH($A221,'Catálogo fonte'!$A$5:$A$104,0)),""))</f>
        <v/>
      </c>
      <c r="V221" s="28">
        <f>IF(OR($A221="",$B221=""),"",--($S221&lt;&gt;"")+--($T221&lt;&gt;"")+--($U221&lt;&gt;""))</f>
        <v/>
      </c>
      <c r="W221" s="27">
        <f>IF(OR($A221="",$B221="",$C221&lt;&gt;"Sim"),"",_xlfn.TEXTJOIN(" | ",TRUE,IF($AP221&lt;&gt;"Regra válida","Regra do canal inválida",""),IF(COUNTIF('Catálogo fonte'!$A$5:$A$104,$A221)&gt;1,"SKU duplicado",""),IF($AO221&lt;&gt;"Sim","Produto inativo",""),IF($AB221&lt;&gt;"Sim","Canal inativo",""),IF($G221="","Título ausente",""),IF(AND($G221&lt;&gt;"",$AL221&lt;&gt;"",LEN($G221)&gt;$AL221),"Título excede o limite",""),IF(AND($AC221="Sim",$H221=""),"Categoria ausente",""),IF(AND($AK221&gt;0,LEN($I221)&lt;$AK221),"Descrição abaixo do mínimo",""),IF(AND($AE221="Sim",$J221=""),"Marca ausente",""),IF(OR($K221="",NOT(ISNUMBER($K221)),$K221&lt;=0),"Preço inválido",""),IF(AND(ISNUMBER($K221),$AM221&lt;&gt;"",$K221&lt;$AM221),"Preço abaixo do mínimo",""),IF(AND(ISNUMBER($K221),$AN221&lt;&gt;"",$K221&gt;$AN221),"Preço acima do máximo",""),IF(AND($AD221="Sim",$L221=""),"GTIN ausente",""),IF(AND($L221&lt;&gt;"",NOT(IFERROR(AND(LEN($L221)=13,ISNUMBER(VALUE($L221))),FALSE))),"GTIN inválido",""),IF(AND($AF221="Sim",$M221=""),"Cor ausente",""),IF(AND($AG221="Sim",$N221=""),"Tamanho/modelo ausente",""),IF(AND($AH221="Sim",OR(NOT(ISNUMBER($O221)),$O221&lt;=0)),"Peso ausente ou inválido",""),IF(AND($AI221="Sim",OR(NOT(ISNUMBER($P221)),$P221&lt;=0,NOT(ISNUMBER($Q221)),$Q221&lt;=0,NOT(ISNUMBER($R221)),$R221&lt;=0)),"Dimensões ausentes ou inválidas",""),IF($V221&lt;$AJ221,"Mídias abaixo do mínimo","")))</f>
        <v/>
      </c>
      <c r="X221" s="28">
        <f>IF(OR($A221="",$B221=""),"",IF($C221&lt;&gt;"Sim","Não selecionado",IF($W221="","Pronto para publicar","Bloqueado")))</f>
        <v/>
      </c>
      <c r="Y221" s="21" t="n"/>
      <c r="Z221" s="27">
        <f>IF(OR($A221="",$B221=""),"",IF($C221&lt;&gt;"Sim","Fora do feed",IF($X221="Bloqueado","Bloqueado",IF($Y221="Publicar","Liberado para feed",IF($Y221="Manter rascunho","Mantido em rascunho","Aguardando decisão")))))</f>
        <v/>
      </c>
      <c r="AA221" s="27">
        <f>IF(OR($A221="",$B221=""),"",$A221&amp;"|"&amp;$B221)</f>
        <v/>
      </c>
      <c r="AB221" s="28">
        <f>IF($B221="","",IFERROR(INDEX('Regras por canal'!$B$5:$B$9,MATCH($B221,'Regras por canal'!$A$5:$A$9,0)),""))</f>
        <v/>
      </c>
      <c r="AC221" s="28">
        <f>IF($B221="","",IFERROR(INDEX('Regras por canal'!$C$5:$C$9,MATCH($B221,'Regras por canal'!$A$5:$A$9,0)),""))</f>
        <v/>
      </c>
      <c r="AD221" s="28">
        <f>IF($B221="","",IFERROR(INDEX('Regras por canal'!$D$5:$D$9,MATCH($B221,'Regras por canal'!$A$5:$A$9,0)),""))</f>
        <v/>
      </c>
      <c r="AE221" s="28">
        <f>IF($B221="","",IFERROR(INDEX('Regras por canal'!$E$5:$E$9,MATCH($B221,'Regras por canal'!$A$5:$A$9,0)),""))</f>
        <v/>
      </c>
      <c r="AF221" s="28">
        <f>IF($B221="","",IFERROR(INDEX('Regras por canal'!$F$5:$F$9,MATCH($B221,'Regras por canal'!$A$5:$A$9,0)),""))</f>
        <v/>
      </c>
      <c r="AG221" s="28">
        <f>IF($B221="","",IFERROR(INDEX('Regras por canal'!$G$5:$G$9,MATCH($B221,'Regras por canal'!$A$5:$A$9,0)),""))</f>
        <v/>
      </c>
      <c r="AH221" s="28">
        <f>IF($B221="","",IFERROR(INDEX('Regras por canal'!$H$5:$H$9,MATCH($B221,'Regras por canal'!$A$5:$A$9,0)),""))</f>
        <v/>
      </c>
      <c r="AI221" s="28">
        <f>IF($B221="","",IFERROR(INDEX('Regras por canal'!$I$5:$I$9,MATCH($B221,'Regras por canal'!$A$5:$A$9,0)),""))</f>
        <v/>
      </c>
      <c r="AJ221" s="28">
        <f>IF($B221="","",IFERROR(INDEX('Regras por canal'!$J$5:$J$9,MATCH($B221,'Regras por canal'!$A$5:$A$9,0)),""))</f>
        <v/>
      </c>
      <c r="AK221" s="28">
        <f>IF($B221="","",IFERROR(INDEX('Regras por canal'!$K$5:$K$9,MATCH($B221,'Regras por canal'!$A$5:$A$9,0)),""))</f>
        <v/>
      </c>
      <c r="AL221" s="28">
        <f>IF($B221="","",IFERROR(INDEX('Regras por canal'!$L$5:$L$9,MATCH($B221,'Regras por canal'!$A$5:$A$9,0)),""))</f>
        <v/>
      </c>
      <c r="AM221" s="28">
        <f>IF($B221="","",IFERROR(INDEX('Regras por canal'!$M$5:$M$9,MATCH($B221,'Regras por canal'!$A$5:$A$9,0)),""))</f>
        <v/>
      </c>
      <c r="AN221" s="28">
        <f>IF($B221="","",IFERROR(INDEX('Regras por canal'!$N$5:$N$9,MATCH($B221,'Regras por canal'!$A$5:$A$9,0)),""))</f>
        <v/>
      </c>
      <c r="AO221" s="28">
        <f>IF($A221="","",IFERROR(INDEX('Catálogo fonte'!$Q$5:$Q$104,MATCH($A221,'Catálogo fonte'!$A$5:$A$104,0)),""))</f>
        <v/>
      </c>
      <c r="AP221" s="28">
        <f>IF($B221="","",IFERROR(INDEX('Regras por canal'!$Q$5:$Q$9,MATCH($B221,'Regras por canal'!$A$5:$A$9,0)),""))</f>
        <v/>
      </c>
    </row>
    <row r="222" ht="24" customHeight="1">
      <c r="A222" s="28">
        <f>IF(OR(INDEX('Catálogo fonte'!$A$5:$A$104,INT((ROW()-5)/5)+1)="",INDEX('Regras por canal'!$A$5:$A$9,MOD(ROW()-5,5)+1)=""),"",INDEX('Catálogo fonte'!$A$5:$A$104,INT((ROW()-5)/5)+1))</f>
        <v/>
      </c>
      <c r="B222" s="27">
        <f>IF($A222="","",INDEX('Regras por canal'!$A$5:$A$9,MOD(ROW()-5,5)+1))</f>
        <v/>
      </c>
      <c r="C222" s="21" t="n"/>
      <c r="D222" s="32" t="n"/>
      <c r="E222" s="32" t="n"/>
      <c r="F222" s="53" t="n"/>
      <c r="G222" s="27">
        <f>IF(OR($A222="",$B222=""),"",IF($D222&lt;&gt;"",$D222,IFERROR(INDEX('Catálogo fonte'!$B$5:$B$104,MATCH($A222,'Catálogo fonte'!$A$5:$A$104,0)),"")))</f>
        <v/>
      </c>
      <c r="H222" s="27">
        <f>IF(OR($A222="",$B222=""),"",IF($E222&lt;&gt;"",$E222,IFERROR(INDEX('Catálogo fonte'!$C$5:$C$104,MATCH($A222,'Catálogo fonte'!$A$5:$A$104,0)),"")))</f>
        <v/>
      </c>
      <c r="I222" s="27">
        <f>IF(OR($A222="",$B222=""),"",IFERROR(INDEX('Catálogo fonte'!$E$5:$E$104,MATCH($A222,'Catálogo fonte'!$A$5:$A$104,0)),""))</f>
        <v/>
      </c>
      <c r="J222" s="28">
        <f>IF(OR($A222="",$B222=""),"",IFERROR(INDEX('Catálogo fonte'!$D$5:$D$104,MATCH($A222,'Catálogo fonte'!$A$5:$A$104,0)),""))</f>
        <v/>
      </c>
      <c r="K222" s="54">
        <f>IF(OR($A222="",$B222=""),"",IF($F222&lt;&gt;"",$F222,IFERROR(INDEX('Catálogo fonte'!$F$5:$F$104,MATCH($A222,'Catálogo fonte'!$A$5:$A$104,0)),"")))</f>
        <v/>
      </c>
      <c r="L222" s="35">
        <f>IF(OR($A222="",$B222=""),"",IFERROR(INDEX('Catálogo fonte'!$G$5:$G$104,MATCH($A222,'Catálogo fonte'!$A$5:$A$104,0)),""))</f>
        <v/>
      </c>
      <c r="M222" s="28">
        <f>IF(OR($A222="",$B222=""),"",IFERROR(INDEX('Catálogo fonte'!$H$5:$H$104,MATCH($A222,'Catálogo fonte'!$A$5:$A$104,0)),""))</f>
        <v/>
      </c>
      <c r="N222" s="28">
        <f>IF(OR($A222="",$B222=""),"",IFERROR(INDEX('Catálogo fonte'!$I$5:$I$104,MATCH($A222,'Catálogo fonte'!$A$5:$A$104,0)),""))</f>
        <v/>
      </c>
      <c r="O222" s="55">
        <f>IF(OR($A222="",$B222=""),"",IFERROR(INDEX('Catálogo fonte'!$J$5:$J$104,MATCH($A222,'Catálogo fonte'!$A$5:$A$104,0)),""))</f>
        <v/>
      </c>
      <c r="P222" s="56">
        <f>IF(OR($A222="",$B222=""),"",IFERROR(INDEX('Catálogo fonte'!$K$5:$K$104,MATCH($A222,'Catálogo fonte'!$A$5:$A$104,0)),""))</f>
        <v/>
      </c>
      <c r="Q222" s="56">
        <f>IF(OR($A222="",$B222=""),"",IFERROR(INDEX('Catálogo fonte'!$L$5:$L$104,MATCH($A222,'Catálogo fonte'!$A$5:$A$104,0)),""))</f>
        <v/>
      </c>
      <c r="R222" s="56">
        <f>IF(OR($A222="",$B222=""),"",IFERROR(INDEX('Catálogo fonte'!$M$5:$M$104,MATCH($A222,'Catálogo fonte'!$A$5:$A$104,0)),""))</f>
        <v/>
      </c>
      <c r="S222" s="28">
        <f>IF(OR($A222="",$B222=""),"",IFERROR(INDEX('Catálogo fonte'!$N$5:$N$104,MATCH($A222,'Catálogo fonte'!$A$5:$A$104,0)),""))</f>
        <v/>
      </c>
      <c r="T222" s="28">
        <f>IF(OR($A222="",$B222=""),"",IFERROR(INDEX('Catálogo fonte'!$O$5:$O$104,MATCH($A222,'Catálogo fonte'!$A$5:$A$104,0)),""))</f>
        <v/>
      </c>
      <c r="U222" s="28">
        <f>IF(OR($A222="",$B222=""),"",IFERROR(INDEX('Catálogo fonte'!$P$5:$P$104,MATCH($A222,'Catálogo fonte'!$A$5:$A$104,0)),""))</f>
        <v/>
      </c>
      <c r="V222" s="28">
        <f>IF(OR($A222="",$B222=""),"",--($S222&lt;&gt;"")+--($T222&lt;&gt;"")+--($U222&lt;&gt;""))</f>
        <v/>
      </c>
      <c r="W222" s="27">
        <f>IF(OR($A222="",$B222="",$C222&lt;&gt;"Sim"),"",_xlfn.TEXTJOIN(" | ",TRUE,IF($AP222&lt;&gt;"Regra válida","Regra do canal inválida",""),IF(COUNTIF('Catálogo fonte'!$A$5:$A$104,$A222)&gt;1,"SKU duplicado",""),IF($AO222&lt;&gt;"Sim","Produto inativo",""),IF($AB222&lt;&gt;"Sim","Canal inativo",""),IF($G222="","Título ausente",""),IF(AND($G222&lt;&gt;"",$AL222&lt;&gt;"",LEN($G222)&gt;$AL222),"Título excede o limite",""),IF(AND($AC222="Sim",$H222=""),"Categoria ausente",""),IF(AND($AK222&gt;0,LEN($I222)&lt;$AK222),"Descrição abaixo do mínimo",""),IF(AND($AE222="Sim",$J222=""),"Marca ausente",""),IF(OR($K222="",NOT(ISNUMBER($K222)),$K222&lt;=0),"Preço inválido",""),IF(AND(ISNUMBER($K222),$AM222&lt;&gt;"",$K222&lt;$AM222),"Preço abaixo do mínimo",""),IF(AND(ISNUMBER($K222),$AN222&lt;&gt;"",$K222&gt;$AN222),"Preço acima do máximo",""),IF(AND($AD222="Sim",$L222=""),"GTIN ausente",""),IF(AND($L222&lt;&gt;"",NOT(IFERROR(AND(LEN($L222)=13,ISNUMBER(VALUE($L222))),FALSE))),"GTIN inválido",""),IF(AND($AF222="Sim",$M222=""),"Cor ausente",""),IF(AND($AG222="Sim",$N222=""),"Tamanho/modelo ausente",""),IF(AND($AH222="Sim",OR(NOT(ISNUMBER($O222)),$O222&lt;=0)),"Peso ausente ou inválido",""),IF(AND($AI222="Sim",OR(NOT(ISNUMBER($P222)),$P222&lt;=0,NOT(ISNUMBER($Q222)),$Q222&lt;=0,NOT(ISNUMBER($R222)),$R222&lt;=0)),"Dimensões ausentes ou inválidas",""),IF($V222&lt;$AJ222,"Mídias abaixo do mínimo","")))</f>
        <v/>
      </c>
      <c r="X222" s="28">
        <f>IF(OR($A222="",$B222=""),"",IF($C222&lt;&gt;"Sim","Não selecionado",IF($W222="","Pronto para publicar","Bloqueado")))</f>
        <v/>
      </c>
      <c r="Y222" s="21" t="n"/>
      <c r="Z222" s="27">
        <f>IF(OR($A222="",$B222=""),"",IF($C222&lt;&gt;"Sim","Fora do feed",IF($X222="Bloqueado","Bloqueado",IF($Y222="Publicar","Liberado para feed",IF($Y222="Manter rascunho","Mantido em rascunho","Aguardando decisão")))))</f>
        <v/>
      </c>
      <c r="AA222" s="27">
        <f>IF(OR($A222="",$B222=""),"",$A222&amp;"|"&amp;$B222)</f>
        <v/>
      </c>
      <c r="AB222" s="28">
        <f>IF($B222="","",IFERROR(INDEX('Regras por canal'!$B$5:$B$9,MATCH($B222,'Regras por canal'!$A$5:$A$9,0)),""))</f>
        <v/>
      </c>
      <c r="AC222" s="28">
        <f>IF($B222="","",IFERROR(INDEX('Regras por canal'!$C$5:$C$9,MATCH($B222,'Regras por canal'!$A$5:$A$9,0)),""))</f>
        <v/>
      </c>
      <c r="AD222" s="28">
        <f>IF($B222="","",IFERROR(INDEX('Regras por canal'!$D$5:$D$9,MATCH($B222,'Regras por canal'!$A$5:$A$9,0)),""))</f>
        <v/>
      </c>
      <c r="AE222" s="28">
        <f>IF($B222="","",IFERROR(INDEX('Regras por canal'!$E$5:$E$9,MATCH($B222,'Regras por canal'!$A$5:$A$9,0)),""))</f>
        <v/>
      </c>
      <c r="AF222" s="28">
        <f>IF($B222="","",IFERROR(INDEX('Regras por canal'!$F$5:$F$9,MATCH($B222,'Regras por canal'!$A$5:$A$9,0)),""))</f>
        <v/>
      </c>
      <c r="AG222" s="28">
        <f>IF($B222="","",IFERROR(INDEX('Regras por canal'!$G$5:$G$9,MATCH($B222,'Regras por canal'!$A$5:$A$9,0)),""))</f>
        <v/>
      </c>
      <c r="AH222" s="28">
        <f>IF($B222="","",IFERROR(INDEX('Regras por canal'!$H$5:$H$9,MATCH($B222,'Regras por canal'!$A$5:$A$9,0)),""))</f>
        <v/>
      </c>
      <c r="AI222" s="28">
        <f>IF($B222="","",IFERROR(INDEX('Regras por canal'!$I$5:$I$9,MATCH($B222,'Regras por canal'!$A$5:$A$9,0)),""))</f>
        <v/>
      </c>
      <c r="AJ222" s="28">
        <f>IF($B222="","",IFERROR(INDEX('Regras por canal'!$J$5:$J$9,MATCH($B222,'Regras por canal'!$A$5:$A$9,0)),""))</f>
        <v/>
      </c>
      <c r="AK222" s="28">
        <f>IF($B222="","",IFERROR(INDEX('Regras por canal'!$K$5:$K$9,MATCH($B222,'Regras por canal'!$A$5:$A$9,0)),""))</f>
        <v/>
      </c>
      <c r="AL222" s="28">
        <f>IF($B222="","",IFERROR(INDEX('Regras por canal'!$L$5:$L$9,MATCH($B222,'Regras por canal'!$A$5:$A$9,0)),""))</f>
        <v/>
      </c>
      <c r="AM222" s="28">
        <f>IF($B222="","",IFERROR(INDEX('Regras por canal'!$M$5:$M$9,MATCH($B222,'Regras por canal'!$A$5:$A$9,0)),""))</f>
        <v/>
      </c>
      <c r="AN222" s="28">
        <f>IF($B222="","",IFERROR(INDEX('Regras por canal'!$N$5:$N$9,MATCH($B222,'Regras por canal'!$A$5:$A$9,0)),""))</f>
        <v/>
      </c>
      <c r="AO222" s="28">
        <f>IF($A222="","",IFERROR(INDEX('Catálogo fonte'!$Q$5:$Q$104,MATCH($A222,'Catálogo fonte'!$A$5:$A$104,0)),""))</f>
        <v/>
      </c>
      <c r="AP222" s="28">
        <f>IF($B222="","",IFERROR(INDEX('Regras por canal'!$Q$5:$Q$9,MATCH($B222,'Regras por canal'!$A$5:$A$9,0)),""))</f>
        <v/>
      </c>
    </row>
    <row r="223" ht="24" customHeight="1">
      <c r="A223" s="28">
        <f>IF(OR(INDEX('Catálogo fonte'!$A$5:$A$104,INT((ROW()-5)/5)+1)="",INDEX('Regras por canal'!$A$5:$A$9,MOD(ROW()-5,5)+1)=""),"",INDEX('Catálogo fonte'!$A$5:$A$104,INT((ROW()-5)/5)+1))</f>
        <v/>
      </c>
      <c r="B223" s="27">
        <f>IF($A223="","",INDEX('Regras por canal'!$A$5:$A$9,MOD(ROW()-5,5)+1))</f>
        <v/>
      </c>
      <c r="C223" s="21" t="n"/>
      <c r="D223" s="32" t="n"/>
      <c r="E223" s="32" t="n"/>
      <c r="F223" s="53" t="n"/>
      <c r="G223" s="27">
        <f>IF(OR($A223="",$B223=""),"",IF($D223&lt;&gt;"",$D223,IFERROR(INDEX('Catálogo fonte'!$B$5:$B$104,MATCH($A223,'Catálogo fonte'!$A$5:$A$104,0)),"")))</f>
        <v/>
      </c>
      <c r="H223" s="27">
        <f>IF(OR($A223="",$B223=""),"",IF($E223&lt;&gt;"",$E223,IFERROR(INDEX('Catálogo fonte'!$C$5:$C$104,MATCH($A223,'Catálogo fonte'!$A$5:$A$104,0)),"")))</f>
        <v/>
      </c>
      <c r="I223" s="27">
        <f>IF(OR($A223="",$B223=""),"",IFERROR(INDEX('Catálogo fonte'!$E$5:$E$104,MATCH($A223,'Catálogo fonte'!$A$5:$A$104,0)),""))</f>
        <v/>
      </c>
      <c r="J223" s="28">
        <f>IF(OR($A223="",$B223=""),"",IFERROR(INDEX('Catálogo fonte'!$D$5:$D$104,MATCH($A223,'Catálogo fonte'!$A$5:$A$104,0)),""))</f>
        <v/>
      </c>
      <c r="K223" s="54">
        <f>IF(OR($A223="",$B223=""),"",IF($F223&lt;&gt;"",$F223,IFERROR(INDEX('Catálogo fonte'!$F$5:$F$104,MATCH($A223,'Catálogo fonte'!$A$5:$A$104,0)),"")))</f>
        <v/>
      </c>
      <c r="L223" s="35">
        <f>IF(OR($A223="",$B223=""),"",IFERROR(INDEX('Catálogo fonte'!$G$5:$G$104,MATCH($A223,'Catálogo fonte'!$A$5:$A$104,0)),""))</f>
        <v/>
      </c>
      <c r="M223" s="28">
        <f>IF(OR($A223="",$B223=""),"",IFERROR(INDEX('Catálogo fonte'!$H$5:$H$104,MATCH($A223,'Catálogo fonte'!$A$5:$A$104,0)),""))</f>
        <v/>
      </c>
      <c r="N223" s="28">
        <f>IF(OR($A223="",$B223=""),"",IFERROR(INDEX('Catálogo fonte'!$I$5:$I$104,MATCH($A223,'Catálogo fonte'!$A$5:$A$104,0)),""))</f>
        <v/>
      </c>
      <c r="O223" s="55">
        <f>IF(OR($A223="",$B223=""),"",IFERROR(INDEX('Catálogo fonte'!$J$5:$J$104,MATCH($A223,'Catálogo fonte'!$A$5:$A$104,0)),""))</f>
        <v/>
      </c>
      <c r="P223" s="56">
        <f>IF(OR($A223="",$B223=""),"",IFERROR(INDEX('Catálogo fonte'!$K$5:$K$104,MATCH($A223,'Catálogo fonte'!$A$5:$A$104,0)),""))</f>
        <v/>
      </c>
      <c r="Q223" s="56">
        <f>IF(OR($A223="",$B223=""),"",IFERROR(INDEX('Catálogo fonte'!$L$5:$L$104,MATCH($A223,'Catálogo fonte'!$A$5:$A$104,0)),""))</f>
        <v/>
      </c>
      <c r="R223" s="56">
        <f>IF(OR($A223="",$B223=""),"",IFERROR(INDEX('Catálogo fonte'!$M$5:$M$104,MATCH($A223,'Catálogo fonte'!$A$5:$A$104,0)),""))</f>
        <v/>
      </c>
      <c r="S223" s="28">
        <f>IF(OR($A223="",$B223=""),"",IFERROR(INDEX('Catálogo fonte'!$N$5:$N$104,MATCH($A223,'Catálogo fonte'!$A$5:$A$104,0)),""))</f>
        <v/>
      </c>
      <c r="T223" s="28">
        <f>IF(OR($A223="",$B223=""),"",IFERROR(INDEX('Catálogo fonte'!$O$5:$O$104,MATCH($A223,'Catálogo fonte'!$A$5:$A$104,0)),""))</f>
        <v/>
      </c>
      <c r="U223" s="28">
        <f>IF(OR($A223="",$B223=""),"",IFERROR(INDEX('Catálogo fonte'!$P$5:$P$104,MATCH($A223,'Catálogo fonte'!$A$5:$A$104,0)),""))</f>
        <v/>
      </c>
      <c r="V223" s="28">
        <f>IF(OR($A223="",$B223=""),"",--($S223&lt;&gt;"")+--($T223&lt;&gt;"")+--($U223&lt;&gt;""))</f>
        <v/>
      </c>
      <c r="W223" s="27">
        <f>IF(OR($A223="",$B223="",$C223&lt;&gt;"Sim"),"",_xlfn.TEXTJOIN(" | ",TRUE,IF($AP223&lt;&gt;"Regra válida","Regra do canal inválida",""),IF(COUNTIF('Catálogo fonte'!$A$5:$A$104,$A223)&gt;1,"SKU duplicado",""),IF($AO223&lt;&gt;"Sim","Produto inativo",""),IF($AB223&lt;&gt;"Sim","Canal inativo",""),IF($G223="","Título ausente",""),IF(AND($G223&lt;&gt;"",$AL223&lt;&gt;"",LEN($G223)&gt;$AL223),"Título excede o limite",""),IF(AND($AC223="Sim",$H223=""),"Categoria ausente",""),IF(AND($AK223&gt;0,LEN($I223)&lt;$AK223),"Descrição abaixo do mínimo",""),IF(AND($AE223="Sim",$J223=""),"Marca ausente",""),IF(OR($K223="",NOT(ISNUMBER($K223)),$K223&lt;=0),"Preço inválido",""),IF(AND(ISNUMBER($K223),$AM223&lt;&gt;"",$K223&lt;$AM223),"Preço abaixo do mínimo",""),IF(AND(ISNUMBER($K223),$AN223&lt;&gt;"",$K223&gt;$AN223),"Preço acima do máximo",""),IF(AND($AD223="Sim",$L223=""),"GTIN ausente",""),IF(AND($L223&lt;&gt;"",NOT(IFERROR(AND(LEN($L223)=13,ISNUMBER(VALUE($L223))),FALSE))),"GTIN inválido",""),IF(AND($AF223="Sim",$M223=""),"Cor ausente",""),IF(AND($AG223="Sim",$N223=""),"Tamanho/modelo ausente",""),IF(AND($AH223="Sim",OR(NOT(ISNUMBER($O223)),$O223&lt;=0)),"Peso ausente ou inválido",""),IF(AND($AI223="Sim",OR(NOT(ISNUMBER($P223)),$P223&lt;=0,NOT(ISNUMBER($Q223)),$Q223&lt;=0,NOT(ISNUMBER($R223)),$R223&lt;=0)),"Dimensões ausentes ou inválidas",""),IF($V223&lt;$AJ223,"Mídias abaixo do mínimo","")))</f>
        <v/>
      </c>
      <c r="X223" s="28">
        <f>IF(OR($A223="",$B223=""),"",IF($C223&lt;&gt;"Sim","Não selecionado",IF($W223="","Pronto para publicar","Bloqueado")))</f>
        <v/>
      </c>
      <c r="Y223" s="21" t="n"/>
      <c r="Z223" s="27">
        <f>IF(OR($A223="",$B223=""),"",IF($C223&lt;&gt;"Sim","Fora do feed",IF($X223="Bloqueado","Bloqueado",IF($Y223="Publicar","Liberado para feed",IF($Y223="Manter rascunho","Mantido em rascunho","Aguardando decisão")))))</f>
        <v/>
      </c>
      <c r="AA223" s="27">
        <f>IF(OR($A223="",$B223=""),"",$A223&amp;"|"&amp;$B223)</f>
        <v/>
      </c>
      <c r="AB223" s="28">
        <f>IF($B223="","",IFERROR(INDEX('Regras por canal'!$B$5:$B$9,MATCH($B223,'Regras por canal'!$A$5:$A$9,0)),""))</f>
        <v/>
      </c>
      <c r="AC223" s="28">
        <f>IF($B223="","",IFERROR(INDEX('Regras por canal'!$C$5:$C$9,MATCH($B223,'Regras por canal'!$A$5:$A$9,0)),""))</f>
        <v/>
      </c>
      <c r="AD223" s="28">
        <f>IF($B223="","",IFERROR(INDEX('Regras por canal'!$D$5:$D$9,MATCH($B223,'Regras por canal'!$A$5:$A$9,0)),""))</f>
        <v/>
      </c>
      <c r="AE223" s="28">
        <f>IF($B223="","",IFERROR(INDEX('Regras por canal'!$E$5:$E$9,MATCH($B223,'Regras por canal'!$A$5:$A$9,0)),""))</f>
        <v/>
      </c>
      <c r="AF223" s="28">
        <f>IF($B223="","",IFERROR(INDEX('Regras por canal'!$F$5:$F$9,MATCH($B223,'Regras por canal'!$A$5:$A$9,0)),""))</f>
        <v/>
      </c>
      <c r="AG223" s="28">
        <f>IF($B223="","",IFERROR(INDEX('Regras por canal'!$G$5:$G$9,MATCH($B223,'Regras por canal'!$A$5:$A$9,0)),""))</f>
        <v/>
      </c>
      <c r="AH223" s="28">
        <f>IF($B223="","",IFERROR(INDEX('Regras por canal'!$H$5:$H$9,MATCH($B223,'Regras por canal'!$A$5:$A$9,0)),""))</f>
        <v/>
      </c>
      <c r="AI223" s="28">
        <f>IF($B223="","",IFERROR(INDEX('Regras por canal'!$I$5:$I$9,MATCH($B223,'Regras por canal'!$A$5:$A$9,0)),""))</f>
        <v/>
      </c>
      <c r="AJ223" s="28">
        <f>IF($B223="","",IFERROR(INDEX('Regras por canal'!$J$5:$J$9,MATCH($B223,'Regras por canal'!$A$5:$A$9,0)),""))</f>
        <v/>
      </c>
      <c r="AK223" s="28">
        <f>IF($B223="","",IFERROR(INDEX('Regras por canal'!$K$5:$K$9,MATCH($B223,'Regras por canal'!$A$5:$A$9,0)),""))</f>
        <v/>
      </c>
      <c r="AL223" s="28">
        <f>IF($B223="","",IFERROR(INDEX('Regras por canal'!$L$5:$L$9,MATCH($B223,'Regras por canal'!$A$5:$A$9,0)),""))</f>
        <v/>
      </c>
      <c r="AM223" s="28">
        <f>IF($B223="","",IFERROR(INDEX('Regras por canal'!$M$5:$M$9,MATCH($B223,'Regras por canal'!$A$5:$A$9,0)),""))</f>
        <v/>
      </c>
      <c r="AN223" s="28">
        <f>IF($B223="","",IFERROR(INDEX('Regras por canal'!$N$5:$N$9,MATCH($B223,'Regras por canal'!$A$5:$A$9,0)),""))</f>
        <v/>
      </c>
      <c r="AO223" s="28">
        <f>IF($A223="","",IFERROR(INDEX('Catálogo fonte'!$Q$5:$Q$104,MATCH($A223,'Catálogo fonte'!$A$5:$A$104,0)),""))</f>
        <v/>
      </c>
      <c r="AP223" s="28">
        <f>IF($B223="","",IFERROR(INDEX('Regras por canal'!$Q$5:$Q$9,MATCH($B223,'Regras por canal'!$A$5:$A$9,0)),""))</f>
        <v/>
      </c>
    </row>
    <row r="224" ht="24" customHeight="1">
      <c r="A224" s="28">
        <f>IF(OR(INDEX('Catálogo fonte'!$A$5:$A$104,INT((ROW()-5)/5)+1)="",INDEX('Regras por canal'!$A$5:$A$9,MOD(ROW()-5,5)+1)=""),"",INDEX('Catálogo fonte'!$A$5:$A$104,INT((ROW()-5)/5)+1))</f>
        <v/>
      </c>
      <c r="B224" s="27">
        <f>IF($A224="","",INDEX('Regras por canal'!$A$5:$A$9,MOD(ROW()-5,5)+1))</f>
        <v/>
      </c>
      <c r="C224" s="21" t="n"/>
      <c r="D224" s="32" t="n"/>
      <c r="E224" s="32" t="n"/>
      <c r="F224" s="53" t="n"/>
      <c r="G224" s="27">
        <f>IF(OR($A224="",$B224=""),"",IF($D224&lt;&gt;"",$D224,IFERROR(INDEX('Catálogo fonte'!$B$5:$B$104,MATCH($A224,'Catálogo fonte'!$A$5:$A$104,0)),"")))</f>
        <v/>
      </c>
      <c r="H224" s="27">
        <f>IF(OR($A224="",$B224=""),"",IF($E224&lt;&gt;"",$E224,IFERROR(INDEX('Catálogo fonte'!$C$5:$C$104,MATCH($A224,'Catálogo fonte'!$A$5:$A$104,0)),"")))</f>
        <v/>
      </c>
      <c r="I224" s="27">
        <f>IF(OR($A224="",$B224=""),"",IFERROR(INDEX('Catálogo fonte'!$E$5:$E$104,MATCH($A224,'Catálogo fonte'!$A$5:$A$104,0)),""))</f>
        <v/>
      </c>
      <c r="J224" s="28">
        <f>IF(OR($A224="",$B224=""),"",IFERROR(INDEX('Catálogo fonte'!$D$5:$D$104,MATCH($A224,'Catálogo fonte'!$A$5:$A$104,0)),""))</f>
        <v/>
      </c>
      <c r="K224" s="54">
        <f>IF(OR($A224="",$B224=""),"",IF($F224&lt;&gt;"",$F224,IFERROR(INDEX('Catálogo fonte'!$F$5:$F$104,MATCH($A224,'Catálogo fonte'!$A$5:$A$104,0)),"")))</f>
        <v/>
      </c>
      <c r="L224" s="35">
        <f>IF(OR($A224="",$B224=""),"",IFERROR(INDEX('Catálogo fonte'!$G$5:$G$104,MATCH($A224,'Catálogo fonte'!$A$5:$A$104,0)),""))</f>
        <v/>
      </c>
      <c r="M224" s="28">
        <f>IF(OR($A224="",$B224=""),"",IFERROR(INDEX('Catálogo fonte'!$H$5:$H$104,MATCH($A224,'Catálogo fonte'!$A$5:$A$104,0)),""))</f>
        <v/>
      </c>
      <c r="N224" s="28">
        <f>IF(OR($A224="",$B224=""),"",IFERROR(INDEX('Catálogo fonte'!$I$5:$I$104,MATCH($A224,'Catálogo fonte'!$A$5:$A$104,0)),""))</f>
        <v/>
      </c>
      <c r="O224" s="55">
        <f>IF(OR($A224="",$B224=""),"",IFERROR(INDEX('Catálogo fonte'!$J$5:$J$104,MATCH($A224,'Catálogo fonte'!$A$5:$A$104,0)),""))</f>
        <v/>
      </c>
      <c r="P224" s="56">
        <f>IF(OR($A224="",$B224=""),"",IFERROR(INDEX('Catálogo fonte'!$K$5:$K$104,MATCH($A224,'Catálogo fonte'!$A$5:$A$104,0)),""))</f>
        <v/>
      </c>
      <c r="Q224" s="56">
        <f>IF(OR($A224="",$B224=""),"",IFERROR(INDEX('Catálogo fonte'!$L$5:$L$104,MATCH($A224,'Catálogo fonte'!$A$5:$A$104,0)),""))</f>
        <v/>
      </c>
      <c r="R224" s="56">
        <f>IF(OR($A224="",$B224=""),"",IFERROR(INDEX('Catálogo fonte'!$M$5:$M$104,MATCH($A224,'Catálogo fonte'!$A$5:$A$104,0)),""))</f>
        <v/>
      </c>
      <c r="S224" s="28">
        <f>IF(OR($A224="",$B224=""),"",IFERROR(INDEX('Catálogo fonte'!$N$5:$N$104,MATCH($A224,'Catálogo fonte'!$A$5:$A$104,0)),""))</f>
        <v/>
      </c>
      <c r="T224" s="28">
        <f>IF(OR($A224="",$B224=""),"",IFERROR(INDEX('Catálogo fonte'!$O$5:$O$104,MATCH($A224,'Catálogo fonte'!$A$5:$A$104,0)),""))</f>
        <v/>
      </c>
      <c r="U224" s="28">
        <f>IF(OR($A224="",$B224=""),"",IFERROR(INDEX('Catálogo fonte'!$P$5:$P$104,MATCH($A224,'Catálogo fonte'!$A$5:$A$104,0)),""))</f>
        <v/>
      </c>
      <c r="V224" s="28">
        <f>IF(OR($A224="",$B224=""),"",--($S224&lt;&gt;"")+--($T224&lt;&gt;"")+--($U224&lt;&gt;""))</f>
        <v/>
      </c>
      <c r="W224" s="27">
        <f>IF(OR($A224="",$B224="",$C224&lt;&gt;"Sim"),"",_xlfn.TEXTJOIN(" | ",TRUE,IF($AP224&lt;&gt;"Regra válida","Regra do canal inválida",""),IF(COUNTIF('Catálogo fonte'!$A$5:$A$104,$A224)&gt;1,"SKU duplicado",""),IF($AO224&lt;&gt;"Sim","Produto inativo",""),IF($AB224&lt;&gt;"Sim","Canal inativo",""),IF($G224="","Título ausente",""),IF(AND($G224&lt;&gt;"",$AL224&lt;&gt;"",LEN($G224)&gt;$AL224),"Título excede o limite",""),IF(AND($AC224="Sim",$H224=""),"Categoria ausente",""),IF(AND($AK224&gt;0,LEN($I224)&lt;$AK224),"Descrição abaixo do mínimo",""),IF(AND($AE224="Sim",$J224=""),"Marca ausente",""),IF(OR($K224="",NOT(ISNUMBER($K224)),$K224&lt;=0),"Preço inválido",""),IF(AND(ISNUMBER($K224),$AM224&lt;&gt;"",$K224&lt;$AM224),"Preço abaixo do mínimo",""),IF(AND(ISNUMBER($K224),$AN224&lt;&gt;"",$K224&gt;$AN224),"Preço acima do máximo",""),IF(AND($AD224="Sim",$L224=""),"GTIN ausente",""),IF(AND($L224&lt;&gt;"",NOT(IFERROR(AND(LEN($L224)=13,ISNUMBER(VALUE($L224))),FALSE))),"GTIN inválido",""),IF(AND($AF224="Sim",$M224=""),"Cor ausente",""),IF(AND($AG224="Sim",$N224=""),"Tamanho/modelo ausente",""),IF(AND($AH224="Sim",OR(NOT(ISNUMBER($O224)),$O224&lt;=0)),"Peso ausente ou inválido",""),IF(AND($AI224="Sim",OR(NOT(ISNUMBER($P224)),$P224&lt;=0,NOT(ISNUMBER($Q224)),$Q224&lt;=0,NOT(ISNUMBER($R224)),$R224&lt;=0)),"Dimensões ausentes ou inválidas",""),IF($V224&lt;$AJ224,"Mídias abaixo do mínimo","")))</f>
        <v/>
      </c>
      <c r="X224" s="28">
        <f>IF(OR($A224="",$B224=""),"",IF($C224&lt;&gt;"Sim","Não selecionado",IF($W224="","Pronto para publicar","Bloqueado")))</f>
        <v/>
      </c>
      <c r="Y224" s="21" t="n"/>
      <c r="Z224" s="27">
        <f>IF(OR($A224="",$B224=""),"",IF($C224&lt;&gt;"Sim","Fora do feed",IF($X224="Bloqueado","Bloqueado",IF($Y224="Publicar","Liberado para feed",IF($Y224="Manter rascunho","Mantido em rascunho","Aguardando decisão")))))</f>
        <v/>
      </c>
      <c r="AA224" s="27">
        <f>IF(OR($A224="",$B224=""),"",$A224&amp;"|"&amp;$B224)</f>
        <v/>
      </c>
      <c r="AB224" s="28">
        <f>IF($B224="","",IFERROR(INDEX('Regras por canal'!$B$5:$B$9,MATCH($B224,'Regras por canal'!$A$5:$A$9,0)),""))</f>
        <v/>
      </c>
      <c r="AC224" s="28">
        <f>IF($B224="","",IFERROR(INDEX('Regras por canal'!$C$5:$C$9,MATCH($B224,'Regras por canal'!$A$5:$A$9,0)),""))</f>
        <v/>
      </c>
      <c r="AD224" s="28">
        <f>IF($B224="","",IFERROR(INDEX('Regras por canal'!$D$5:$D$9,MATCH($B224,'Regras por canal'!$A$5:$A$9,0)),""))</f>
        <v/>
      </c>
      <c r="AE224" s="28">
        <f>IF($B224="","",IFERROR(INDEX('Regras por canal'!$E$5:$E$9,MATCH($B224,'Regras por canal'!$A$5:$A$9,0)),""))</f>
        <v/>
      </c>
      <c r="AF224" s="28">
        <f>IF($B224="","",IFERROR(INDEX('Regras por canal'!$F$5:$F$9,MATCH($B224,'Regras por canal'!$A$5:$A$9,0)),""))</f>
        <v/>
      </c>
      <c r="AG224" s="28">
        <f>IF($B224="","",IFERROR(INDEX('Regras por canal'!$G$5:$G$9,MATCH($B224,'Regras por canal'!$A$5:$A$9,0)),""))</f>
        <v/>
      </c>
      <c r="AH224" s="28">
        <f>IF($B224="","",IFERROR(INDEX('Regras por canal'!$H$5:$H$9,MATCH($B224,'Regras por canal'!$A$5:$A$9,0)),""))</f>
        <v/>
      </c>
      <c r="AI224" s="28">
        <f>IF($B224="","",IFERROR(INDEX('Regras por canal'!$I$5:$I$9,MATCH($B224,'Regras por canal'!$A$5:$A$9,0)),""))</f>
        <v/>
      </c>
      <c r="AJ224" s="28">
        <f>IF($B224="","",IFERROR(INDEX('Regras por canal'!$J$5:$J$9,MATCH($B224,'Regras por canal'!$A$5:$A$9,0)),""))</f>
        <v/>
      </c>
      <c r="AK224" s="28">
        <f>IF($B224="","",IFERROR(INDEX('Regras por canal'!$K$5:$K$9,MATCH($B224,'Regras por canal'!$A$5:$A$9,0)),""))</f>
        <v/>
      </c>
      <c r="AL224" s="28">
        <f>IF($B224="","",IFERROR(INDEX('Regras por canal'!$L$5:$L$9,MATCH($B224,'Regras por canal'!$A$5:$A$9,0)),""))</f>
        <v/>
      </c>
      <c r="AM224" s="28">
        <f>IF($B224="","",IFERROR(INDEX('Regras por canal'!$M$5:$M$9,MATCH($B224,'Regras por canal'!$A$5:$A$9,0)),""))</f>
        <v/>
      </c>
      <c r="AN224" s="28">
        <f>IF($B224="","",IFERROR(INDEX('Regras por canal'!$N$5:$N$9,MATCH($B224,'Regras por canal'!$A$5:$A$9,0)),""))</f>
        <v/>
      </c>
      <c r="AO224" s="28">
        <f>IF($A224="","",IFERROR(INDEX('Catálogo fonte'!$Q$5:$Q$104,MATCH($A224,'Catálogo fonte'!$A$5:$A$104,0)),""))</f>
        <v/>
      </c>
      <c r="AP224" s="28">
        <f>IF($B224="","",IFERROR(INDEX('Regras por canal'!$Q$5:$Q$9,MATCH($B224,'Regras por canal'!$A$5:$A$9,0)),""))</f>
        <v/>
      </c>
    </row>
    <row r="225" ht="24" customHeight="1">
      <c r="A225" s="28">
        <f>IF(OR(INDEX('Catálogo fonte'!$A$5:$A$104,INT((ROW()-5)/5)+1)="",INDEX('Regras por canal'!$A$5:$A$9,MOD(ROW()-5,5)+1)=""),"",INDEX('Catálogo fonte'!$A$5:$A$104,INT((ROW()-5)/5)+1))</f>
        <v/>
      </c>
      <c r="B225" s="27">
        <f>IF($A225="","",INDEX('Regras por canal'!$A$5:$A$9,MOD(ROW()-5,5)+1))</f>
        <v/>
      </c>
      <c r="C225" s="21" t="n"/>
      <c r="D225" s="32" t="n"/>
      <c r="E225" s="32" t="n"/>
      <c r="F225" s="53" t="n"/>
      <c r="G225" s="27">
        <f>IF(OR($A225="",$B225=""),"",IF($D225&lt;&gt;"",$D225,IFERROR(INDEX('Catálogo fonte'!$B$5:$B$104,MATCH($A225,'Catálogo fonte'!$A$5:$A$104,0)),"")))</f>
        <v/>
      </c>
      <c r="H225" s="27">
        <f>IF(OR($A225="",$B225=""),"",IF($E225&lt;&gt;"",$E225,IFERROR(INDEX('Catálogo fonte'!$C$5:$C$104,MATCH($A225,'Catálogo fonte'!$A$5:$A$104,0)),"")))</f>
        <v/>
      </c>
      <c r="I225" s="27">
        <f>IF(OR($A225="",$B225=""),"",IFERROR(INDEX('Catálogo fonte'!$E$5:$E$104,MATCH($A225,'Catálogo fonte'!$A$5:$A$104,0)),""))</f>
        <v/>
      </c>
      <c r="J225" s="28">
        <f>IF(OR($A225="",$B225=""),"",IFERROR(INDEX('Catálogo fonte'!$D$5:$D$104,MATCH($A225,'Catálogo fonte'!$A$5:$A$104,0)),""))</f>
        <v/>
      </c>
      <c r="K225" s="54">
        <f>IF(OR($A225="",$B225=""),"",IF($F225&lt;&gt;"",$F225,IFERROR(INDEX('Catálogo fonte'!$F$5:$F$104,MATCH($A225,'Catálogo fonte'!$A$5:$A$104,0)),"")))</f>
        <v/>
      </c>
      <c r="L225" s="35">
        <f>IF(OR($A225="",$B225=""),"",IFERROR(INDEX('Catálogo fonte'!$G$5:$G$104,MATCH($A225,'Catálogo fonte'!$A$5:$A$104,0)),""))</f>
        <v/>
      </c>
      <c r="M225" s="28">
        <f>IF(OR($A225="",$B225=""),"",IFERROR(INDEX('Catálogo fonte'!$H$5:$H$104,MATCH($A225,'Catálogo fonte'!$A$5:$A$104,0)),""))</f>
        <v/>
      </c>
      <c r="N225" s="28">
        <f>IF(OR($A225="",$B225=""),"",IFERROR(INDEX('Catálogo fonte'!$I$5:$I$104,MATCH($A225,'Catálogo fonte'!$A$5:$A$104,0)),""))</f>
        <v/>
      </c>
      <c r="O225" s="55">
        <f>IF(OR($A225="",$B225=""),"",IFERROR(INDEX('Catálogo fonte'!$J$5:$J$104,MATCH($A225,'Catálogo fonte'!$A$5:$A$104,0)),""))</f>
        <v/>
      </c>
      <c r="P225" s="56">
        <f>IF(OR($A225="",$B225=""),"",IFERROR(INDEX('Catálogo fonte'!$K$5:$K$104,MATCH($A225,'Catálogo fonte'!$A$5:$A$104,0)),""))</f>
        <v/>
      </c>
      <c r="Q225" s="56">
        <f>IF(OR($A225="",$B225=""),"",IFERROR(INDEX('Catálogo fonte'!$L$5:$L$104,MATCH($A225,'Catálogo fonte'!$A$5:$A$104,0)),""))</f>
        <v/>
      </c>
      <c r="R225" s="56">
        <f>IF(OR($A225="",$B225=""),"",IFERROR(INDEX('Catálogo fonte'!$M$5:$M$104,MATCH($A225,'Catálogo fonte'!$A$5:$A$104,0)),""))</f>
        <v/>
      </c>
      <c r="S225" s="28">
        <f>IF(OR($A225="",$B225=""),"",IFERROR(INDEX('Catálogo fonte'!$N$5:$N$104,MATCH($A225,'Catálogo fonte'!$A$5:$A$104,0)),""))</f>
        <v/>
      </c>
      <c r="T225" s="28">
        <f>IF(OR($A225="",$B225=""),"",IFERROR(INDEX('Catálogo fonte'!$O$5:$O$104,MATCH($A225,'Catálogo fonte'!$A$5:$A$104,0)),""))</f>
        <v/>
      </c>
      <c r="U225" s="28">
        <f>IF(OR($A225="",$B225=""),"",IFERROR(INDEX('Catálogo fonte'!$P$5:$P$104,MATCH($A225,'Catálogo fonte'!$A$5:$A$104,0)),""))</f>
        <v/>
      </c>
      <c r="V225" s="28">
        <f>IF(OR($A225="",$B225=""),"",--($S225&lt;&gt;"")+--($T225&lt;&gt;"")+--($U225&lt;&gt;""))</f>
        <v/>
      </c>
      <c r="W225" s="27">
        <f>IF(OR($A225="",$B225="",$C225&lt;&gt;"Sim"),"",_xlfn.TEXTJOIN(" | ",TRUE,IF($AP225&lt;&gt;"Regra válida","Regra do canal inválida",""),IF(COUNTIF('Catálogo fonte'!$A$5:$A$104,$A225)&gt;1,"SKU duplicado",""),IF($AO225&lt;&gt;"Sim","Produto inativo",""),IF($AB225&lt;&gt;"Sim","Canal inativo",""),IF($G225="","Título ausente",""),IF(AND($G225&lt;&gt;"",$AL225&lt;&gt;"",LEN($G225)&gt;$AL225),"Título excede o limite",""),IF(AND($AC225="Sim",$H225=""),"Categoria ausente",""),IF(AND($AK225&gt;0,LEN($I225)&lt;$AK225),"Descrição abaixo do mínimo",""),IF(AND($AE225="Sim",$J225=""),"Marca ausente",""),IF(OR($K225="",NOT(ISNUMBER($K225)),$K225&lt;=0),"Preço inválido",""),IF(AND(ISNUMBER($K225),$AM225&lt;&gt;"",$K225&lt;$AM225),"Preço abaixo do mínimo",""),IF(AND(ISNUMBER($K225),$AN225&lt;&gt;"",$K225&gt;$AN225),"Preço acima do máximo",""),IF(AND($AD225="Sim",$L225=""),"GTIN ausente",""),IF(AND($L225&lt;&gt;"",NOT(IFERROR(AND(LEN($L225)=13,ISNUMBER(VALUE($L225))),FALSE))),"GTIN inválido",""),IF(AND($AF225="Sim",$M225=""),"Cor ausente",""),IF(AND($AG225="Sim",$N225=""),"Tamanho/modelo ausente",""),IF(AND($AH225="Sim",OR(NOT(ISNUMBER($O225)),$O225&lt;=0)),"Peso ausente ou inválido",""),IF(AND($AI225="Sim",OR(NOT(ISNUMBER($P225)),$P225&lt;=0,NOT(ISNUMBER($Q225)),$Q225&lt;=0,NOT(ISNUMBER($R225)),$R225&lt;=0)),"Dimensões ausentes ou inválidas",""),IF($V225&lt;$AJ225,"Mídias abaixo do mínimo","")))</f>
        <v/>
      </c>
      <c r="X225" s="28">
        <f>IF(OR($A225="",$B225=""),"",IF($C225&lt;&gt;"Sim","Não selecionado",IF($W225="","Pronto para publicar","Bloqueado")))</f>
        <v/>
      </c>
      <c r="Y225" s="21" t="n"/>
      <c r="Z225" s="27">
        <f>IF(OR($A225="",$B225=""),"",IF($C225&lt;&gt;"Sim","Fora do feed",IF($X225="Bloqueado","Bloqueado",IF($Y225="Publicar","Liberado para feed",IF($Y225="Manter rascunho","Mantido em rascunho","Aguardando decisão")))))</f>
        <v/>
      </c>
      <c r="AA225" s="27">
        <f>IF(OR($A225="",$B225=""),"",$A225&amp;"|"&amp;$B225)</f>
        <v/>
      </c>
      <c r="AB225" s="28">
        <f>IF($B225="","",IFERROR(INDEX('Regras por canal'!$B$5:$B$9,MATCH($B225,'Regras por canal'!$A$5:$A$9,0)),""))</f>
        <v/>
      </c>
      <c r="AC225" s="28">
        <f>IF($B225="","",IFERROR(INDEX('Regras por canal'!$C$5:$C$9,MATCH($B225,'Regras por canal'!$A$5:$A$9,0)),""))</f>
        <v/>
      </c>
      <c r="AD225" s="28">
        <f>IF($B225="","",IFERROR(INDEX('Regras por canal'!$D$5:$D$9,MATCH($B225,'Regras por canal'!$A$5:$A$9,0)),""))</f>
        <v/>
      </c>
      <c r="AE225" s="28">
        <f>IF($B225="","",IFERROR(INDEX('Regras por canal'!$E$5:$E$9,MATCH($B225,'Regras por canal'!$A$5:$A$9,0)),""))</f>
        <v/>
      </c>
      <c r="AF225" s="28">
        <f>IF($B225="","",IFERROR(INDEX('Regras por canal'!$F$5:$F$9,MATCH($B225,'Regras por canal'!$A$5:$A$9,0)),""))</f>
        <v/>
      </c>
      <c r="AG225" s="28">
        <f>IF($B225="","",IFERROR(INDEX('Regras por canal'!$G$5:$G$9,MATCH($B225,'Regras por canal'!$A$5:$A$9,0)),""))</f>
        <v/>
      </c>
      <c r="AH225" s="28">
        <f>IF($B225="","",IFERROR(INDEX('Regras por canal'!$H$5:$H$9,MATCH($B225,'Regras por canal'!$A$5:$A$9,0)),""))</f>
        <v/>
      </c>
      <c r="AI225" s="28">
        <f>IF($B225="","",IFERROR(INDEX('Regras por canal'!$I$5:$I$9,MATCH($B225,'Regras por canal'!$A$5:$A$9,0)),""))</f>
        <v/>
      </c>
      <c r="AJ225" s="28">
        <f>IF($B225="","",IFERROR(INDEX('Regras por canal'!$J$5:$J$9,MATCH($B225,'Regras por canal'!$A$5:$A$9,0)),""))</f>
        <v/>
      </c>
      <c r="AK225" s="28">
        <f>IF($B225="","",IFERROR(INDEX('Regras por canal'!$K$5:$K$9,MATCH($B225,'Regras por canal'!$A$5:$A$9,0)),""))</f>
        <v/>
      </c>
      <c r="AL225" s="28">
        <f>IF($B225="","",IFERROR(INDEX('Regras por canal'!$L$5:$L$9,MATCH($B225,'Regras por canal'!$A$5:$A$9,0)),""))</f>
        <v/>
      </c>
      <c r="AM225" s="28">
        <f>IF($B225="","",IFERROR(INDEX('Regras por canal'!$M$5:$M$9,MATCH($B225,'Regras por canal'!$A$5:$A$9,0)),""))</f>
        <v/>
      </c>
      <c r="AN225" s="28">
        <f>IF($B225="","",IFERROR(INDEX('Regras por canal'!$N$5:$N$9,MATCH($B225,'Regras por canal'!$A$5:$A$9,0)),""))</f>
        <v/>
      </c>
      <c r="AO225" s="28">
        <f>IF($A225="","",IFERROR(INDEX('Catálogo fonte'!$Q$5:$Q$104,MATCH($A225,'Catálogo fonte'!$A$5:$A$104,0)),""))</f>
        <v/>
      </c>
      <c r="AP225" s="28">
        <f>IF($B225="","",IFERROR(INDEX('Regras por canal'!$Q$5:$Q$9,MATCH($B225,'Regras por canal'!$A$5:$A$9,0)),""))</f>
        <v/>
      </c>
    </row>
    <row r="226" ht="24" customHeight="1">
      <c r="A226" s="28">
        <f>IF(OR(INDEX('Catálogo fonte'!$A$5:$A$104,INT((ROW()-5)/5)+1)="",INDEX('Regras por canal'!$A$5:$A$9,MOD(ROW()-5,5)+1)=""),"",INDEX('Catálogo fonte'!$A$5:$A$104,INT((ROW()-5)/5)+1))</f>
        <v/>
      </c>
      <c r="B226" s="27">
        <f>IF($A226="","",INDEX('Regras por canal'!$A$5:$A$9,MOD(ROW()-5,5)+1))</f>
        <v/>
      </c>
      <c r="C226" s="21" t="n"/>
      <c r="D226" s="32" t="n"/>
      <c r="E226" s="32" t="n"/>
      <c r="F226" s="53" t="n"/>
      <c r="G226" s="27">
        <f>IF(OR($A226="",$B226=""),"",IF($D226&lt;&gt;"",$D226,IFERROR(INDEX('Catálogo fonte'!$B$5:$B$104,MATCH($A226,'Catálogo fonte'!$A$5:$A$104,0)),"")))</f>
        <v/>
      </c>
      <c r="H226" s="27">
        <f>IF(OR($A226="",$B226=""),"",IF($E226&lt;&gt;"",$E226,IFERROR(INDEX('Catálogo fonte'!$C$5:$C$104,MATCH($A226,'Catálogo fonte'!$A$5:$A$104,0)),"")))</f>
        <v/>
      </c>
      <c r="I226" s="27">
        <f>IF(OR($A226="",$B226=""),"",IFERROR(INDEX('Catálogo fonte'!$E$5:$E$104,MATCH($A226,'Catálogo fonte'!$A$5:$A$104,0)),""))</f>
        <v/>
      </c>
      <c r="J226" s="28">
        <f>IF(OR($A226="",$B226=""),"",IFERROR(INDEX('Catálogo fonte'!$D$5:$D$104,MATCH($A226,'Catálogo fonte'!$A$5:$A$104,0)),""))</f>
        <v/>
      </c>
      <c r="K226" s="54">
        <f>IF(OR($A226="",$B226=""),"",IF($F226&lt;&gt;"",$F226,IFERROR(INDEX('Catálogo fonte'!$F$5:$F$104,MATCH($A226,'Catálogo fonte'!$A$5:$A$104,0)),"")))</f>
        <v/>
      </c>
      <c r="L226" s="35">
        <f>IF(OR($A226="",$B226=""),"",IFERROR(INDEX('Catálogo fonte'!$G$5:$G$104,MATCH($A226,'Catálogo fonte'!$A$5:$A$104,0)),""))</f>
        <v/>
      </c>
      <c r="M226" s="28">
        <f>IF(OR($A226="",$B226=""),"",IFERROR(INDEX('Catálogo fonte'!$H$5:$H$104,MATCH($A226,'Catálogo fonte'!$A$5:$A$104,0)),""))</f>
        <v/>
      </c>
      <c r="N226" s="28">
        <f>IF(OR($A226="",$B226=""),"",IFERROR(INDEX('Catálogo fonte'!$I$5:$I$104,MATCH($A226,'Catálogo fonte'!$A$5:$A$104,0)),""))</f>
        <v/>
      </c>
      <c r="O226" s="55">
        <f>IF(OR($A226="",$B226=""),"",IFERROR(INDEX('Catálogo fonte'!$J$5:$J$104,MATCH($A226,'Catálogo fonte'!$A$5:$A$104,0)),""))</f>
        <v/>
      </c>
      <c r="P226" s="56">
        <f>IF(OR($A226="",$B226=""),"",IFERROR(INDEX('Catálogo fonte'!$K$5:$K$104,MATCH($A226,'Catálogo fonte'!$A$5:$A$104,0)),""))</f>
        <v/>
      </c>
      <c r="Q226" s="56">
        <f>IF(OR($A226="",$B226=""),"",IFERROR(INDEX('Catálogo fonte'!$L$5:$L$104,MATCH($A226,'Catálogo fonte'!$A$5:$A$104,0)),""))</f>
        <v/>
      </c>
      <c r="R226" s="56">
        <f>IF(OR($A226="",$B226=""),"",IFERROR(INDEX('Catálogo fonte'!$M$5:$M$104,MATCH($A226,'Catálogo fonte'!$A$5:$A$104,0)),""))</f>
        <v/>
      </c>
      <c r="S226" s="28">
        <f>IF(OR($A226="",$B226=""),"",IFERROR(INDEX('Catálogo fonte'!$N$5:$N$104,MATCH($A226,'Catálogo fonte'!$A$5:$A$104,0)),""))</f>
        <v/>
      </c>
      <c r="T226" s="28">
        <f>IF(OR($A226="",$B226=""),"",IFERROR(INDEX('Catálogo fonte'!$O$5:$O$104,MATCH($A226,'Catálogo fonte'!$A$5:$A$104,0)),""))</f>
        <v/>
      </c>
      <c r="U226" s="28">
        <f>IF(OR($A226="",$B226=""),"",IFERROR(INDEX('Catálogo fonte'!$P$5:$P$104,MATCH($A226,'Catálogo fonte'!$A$5:$A$104,0)),""))</f>
        <v/>
      </c>
      <c r="V226" s="28">
        <f>IF(OR($A226="",$B226=""),"",--($S226&lt;&gt;"")+--($T226&lt;&gt;"")+--($U226&lt;&gt;""))</f>
        <v/>
      </c>
      <c r="W226" s="27">
        <f>IF(OR($A226="",$B226="",$C226&lt;&gt;"Sim"),"",_xlfn.TEXTJOIN(" | ",TRUE,IF($AP226&lt;&gt;"Regra válida","Regra do canal inválida",""),IF(COUNTIF('Catálogo fonte'!$A$5:$A$104,$A226)&gt;1,"SKU duplicado",""),IF($AO226&lt;&gt;"Sim","Produto inativo",""),IF($AB226&lt;&gt;"Sim","Canal inativo",""),IF($G226="","Título ausente",""),IF(AND($G226&lt;&gt;"",$AL226&lt;&gt;"",LEN($G226)&gt;$AL226),"Título excede o limite",""),IF(AND($AC226="Sim",$H226=""),"Categoria ausente",""),IF(AND($AK226&gt;0,LEN($I226)&lt;$AK226),"Descrição abaixo do mínimo",""),IF(AND($AE226="Sim",$J226=""),"Marca ausente",""),IF(OR($K226="",NOT(ISNUMBER($K226)),$K226&lt;=0),"Preço inválido",""),IF(AND(ISNUMBER($K226),$AM226&lt;&gt;"",$K226&lt;$AM226),"Preço abaixo do mínimo",""),IF(AND(ISNUMBER($K226),$AN226&lt;&gt;"",$K226&gt;$AN226),"Preço acima do máximo",""),IF(AND($AD226="Sim",$L226=""),"GTIN ausente",""),IF(AND($L226&lt;&gt;"",NOT(IFERROR(AND(LEN($L226)=13,ISNUMBER(VALUE($L226))),FALSE))),"GTIN inválido",""),IF(AND($AF226="Sim",$M226=""),"Cor ausente",""),IF(AND($AG226="Sim",$N226=""),"Tamanho/modelo ausente",""),IF(AND($AH226="Sim",OR(NOT(ISNUMBER($O226)),$O226&lt;=0)),"Peso ausente ou inválido",""),IF(AND($AI226="Sim",OR(NOT(ISNUMBER($P226)),$P226&lt;=0,NOT(ISNUMBER($Q226)),$Q226&lt;=0,NOT(ISNUMBER($R226)),$R226&lt;=0)),"Dimensões ausentes ou inválidas",""),IF($V226&lt;$AJ226,"Mídias abaixo do mínimo","")))</f>
        <v/>
      </c>
      <c r="X226" s="28">
        <f>IF(OR($A226="",$B226=""),"",IF($C226&lt;&gt;"Sim","Não selecionado",IF($W226="","Pronto para publicar","Bloqueado")))</f>
        <v/>
      </c>
      <c r="Y226" s="21" t="n"/>
      <c r="Z226" s="27">
        <f>IF(OR($A226="",$B226=""),"",IF($C226&lt;&gt;"Sim","Fora do feed",IF($X226="Bloqueado","Bloqueado",IF($Y226="Publicar","Liberado para feed",IF($Y226="Manter rascunho","Mantido em rascunho","Aguardando decisão")))))</f>
        <v/>
      </c>
      <c r="AA226" s="27">
        <f>IF(OR($A226="",$B226=""),"",$A226&amp;"|"&amp;$B226)</f>
        <v/>
      </c>
      <c r="AB226" s="28">
        <f>IF($B226="","",IFERROR(INDEX('Regras por canal'!$B$5:$B$9,MATCH($B226,'Regras por canal'!$A$5:$A$9,0)),""))</f>
        <v/>
      </c>
      <c r="AC226" s="28">
        <f>IF($B226="","",IFERROR(INDEX('Regras por canal'!$C$5:$C$9,MATCH($B226,'Regras por canal'!$A$5:$A$9,0)),""))</f>
        <v/>
      </c>
      <c r="AD226" s="28">
        <f>IF($B226="","",IFERROR(INDEX('Regras por canal'!$D$5:$D$9,MATCH($B226,'Regras por canal'!$A$5:$A$9,0)),""))</f>
        <v/>
      </c>
      <c r="AE226" s="28">
        <f>IF($B226="","",IFERROR(INDEX('Regras por canal'!$E$5:$E$9,MATCH($B226,'Regras por canal'!$A$5:$A$9,0)),""))</f>
        <v/>
      </c>
      <c r="AF226" s="28">
        <f>IF($B226="","",IFERROR(INDEX('Regras por canal'!$F$5:$F$9,MATCH($B226,'Regras por canal'!$A$5:$A$9,0)),""))</f>
        <v/>
      </c>
      <c r="AG226" s="28">
        <f>IF($B226="","",IFERROR(INDEX('Regras por canal'!$G$5:$G$9,MATCH($B226,'Regras por canal'!$A$5:$A$9,0)),""))</f>
        <v/>
      </c>
      <c r="AH226" s="28">
        <f>IF($B226="","",IFERROR(INDEX('Regras por canal'!$H$5:$H$9,MATCH($B226,'Regras por canal'!$A$5:$A$9,0)),""))</f>
        <v/>
      </c>
      <c r="AI226" s="28">
        <f>IF($B226="","",IFERROR(INDEX('Regras por canal'!$I$5:$I$9,MATCH($B226,'Regras por canal'!$A$5:$A$9,0)),""))</f>
        <v/>
      </c>
      <c r="AJ226" s="28">
        <f>IF($B226="","",IFERROR(INDEX('Regras por canal'!$J$5:$J$9,MATCH($B226,'Regras por canal'!$A$5:$A$9,0)),""))</f>
        <v/>
      </c>
      <c r="AK226" s="28">
        <f>IF($B226="","",IFERROR(INDEX('Regras por canal'!$K$5:$K$9,MATCH($B226,'Regras por canal'!$A$5:$A$9,0)),""))</f>
        <v/>
      </c>
      <c r="AL226" s="28">
        <f>IF($B226="","",IFERROR(INDEX('Regras por canal'!$L$5:$L$9,MATCH($B226,'Regras por canal'!$A$5:$A$9,0)),""))</f>
        <v/>
      </c>
      <c r="AM226" s="28">
        <f>IF($B226="","",IFERROR(INDEX('Regras por canal'!$M$5:$M$9,MATCH($B226,'Regras por canal'!$A$5:$A$9,0)),""))</f>
        <v/>
      </c>
      <c r="AN226" s="28">
        <f>IF($B226="","",IFERROR(INDEX('Regras por canal'!$N$5:$N$9,MATCH($B226,'Regras por canal'!$A$5:$A$9,0)),""))</f>
        <v/>
      </c>
      <c r="AO226" s="28">
        <f>IF($A226="","",IFERROR(INDEX('Catálogo fonte'!$Q$5:$Q$104,MATCH($A226,'Catálogo fonte'!$A$5:$A$104,0)),""))</f>
        <v/>
      </c>
      <c r="AP226" s="28">
        <f>IF($B226="","",IFERROR(INDEX('Regras por canal'!$Q$5:$Q$9,MATCH($B226,'Regras por canal'!$A$5:$A$9,0)),""))</f>
        <v/>
      </c>
    </row>
    <row r="227" ht="24" customHeight="1">
      <c r="A227" s="28">
        <f>IF(OR(INDEX('Catálogo fonte'!$A$5:$A$104,INT((ROW()-5)/5)+1)="",INDEX('Regras por canal'!$A$5:$A$9,MOD(ROW()-5,5)+1)=""),"",INDEX('Catálogo fonte'!$A$5:$A$104,INT((ROW()-5)/5)+1))</f>
        <v/>
      </c>
      <c r="B227" s="27">
        <f>IF($A227="","",INDEX('Regras por canal'!$A$5:$A$9,MOD(ROW()-5,5)+1))</f>
        <v/>
      </c>
      <c r="C227" s="21" t="n"/>
      <c r="D227" s="32" t="n"/>
      <c r="E227" s="32" t="n"/>
      <c r="F227" s="53" t="n"/>
      <c r="G227" s="27">
        <f>IF(OR($A227="",$B227=""),"",IF($D227&lt;&gt;"",$D227,IFERROR(INDEX('Catálogo fonte'!$B$5:$B$104,MATCH($A227,'Catálogo fonte'!$A$5:$A$104,0)),"")))</f>
        <v/>
      </c>
      <c r="H227" s="27">
        <f>IF(OR($A227="",$B227=""),"",IF($E227&lt;&gt;"",$E227,IFERROR(INDEX('Catálogo fonte'!$C$5:$C$104,MATCH($A227,'Catálogo fonte'!$A$5:$A$104,0)),"")))</f>
        <v/>
      </c>
      <c r="I227" s="27">
        <f>IF(OR($A227="",$B227=""),"",IFERROR(INDEX('Catálogo fonte'!$E$5:$E$104,MATCH($A227,'Catálogo fonte'!$A$5:$A$104,0)),""))</f>
        <v/>
      </c>
      <c r="J227" s="28">
        <f>IF(OR($A227="",$B227=""),"",IFERROR(INDEX('Catálogo fonte'!$D$5:$D$104,MATCH($A227,'Catálogo fonte'!$A$5:$A$104,0)),""))</f>
        <v/>
      </c>
      <c r="K227" s="54">
        <f>IF(OR($A227="",$B227=""),"",IF($F227&lt;&gt;"",$F227,IFERROR(INDEX('Catálogo fonte'!$F$5:$F$104,MATCH($A227,'Catálogo fonte'!$A$5:$A$104,0)),"")))</f>
        <v/>
      </c>
      <c r="L227" s="35">
        <f>IF(OR($A227="",$B227=""),"",IFERROR(INDEX('Catálogo fonte'!$G$5:$G$104,MATCH($A227,'Catálogo fonte'!$A$5:$A$104,0)),""))</f>
        <v/>
      </c>
      <c r="M227" s="28">
        <f>IF(OR($A227="",$B227=""),"",IFERROR(INDEX('Catálogo fonte'!$H$5:$H$104,MATCH($A227,'Catálogo fonte'!$A$5:$A$104,0)),""))</f>
        <v/>
      </c>
      <c r="N227" s="28">
        <f>IF(OR($A227="",$B227=""),"",IFERROR(INDEX('Catálogo fonte'!$I$5:$I$104,MATCH($A227,'Catálogo fonte'!$A$5:$A$104,0)),""))</f>
        <v/>
      </c>
      <c r="O227" s="55">
        <f>IF(OR($A227="",$B227=""),"",IFERROR(INDEX('Catálogo fonte'!$J$5:$J$104,MATCH($A227,'Catálogo fonte'!$A$5:$A$104,0)),""))</f>
        <v/>
      </c>
      <c r="P227" s="56">
        <f>IF(OR($A227="",$B227=""),"",IFERROR(INDEX('Catálogo fonte'!$K$5:$K$104,MATCH($A227,'Catálogo fonte'!$A$5:$A$104,0)),""))</f>
        <v/>
      </c>
      <c r="Q227" s="56">
        <f>IF(OR($A227="",$B227=""),"",IFERROR(INDEX('Catálogo fonte'!$L$5:$L$104,MATCH($A227,'Catálogo fonte'!$A$5:$A$104,0)),""))</f>
        <v/>
      </c>
      <c r="R227" s="56">
        <f>IF(OR($A227="",$B227=""),"",IFERROR(INDEX('Catálogo fonte'!$M$5:$M$104,MATCH($A227,'Catálogo fonte'!$A$5:$A$104,0)),""))</f>
        <v/>
      </c>
      <c r="S227" s="28">
        <f>IF(OR($A227="",$B227=""),"",IFERROR(INDEX('Catálogo fonte'!$N$5:$N$104,MATCH($A227,'Catálogo fonte'!$A$5:$A$104,0)),""))</f>
        <v/>
      </c>
      <c r="T227" s="28">
        <f>IF(OR($A227="",$B227=""),"",IFERROR(INDEX('Catálogo fonte'!$O$5:$O$104,MATCH($A227,'Catálogo fonte'!$A$5:$A$104,0)),""))</f>
        <v/>
      </c>
      <c r="U227" s="28">
        <f>IF(OR($A227="",$B227=""),"",IFERROR(INDEX('Catálogo fonte'!$P$5:$P$104,MATCH($A227,'Catálogo fonte'!$A$5:$A$104,0)),""))</f>
        <v/>
      </c>
      <c r="V227" s="28">
        <f>IF(OR($A227="",$B227=""),"",--($S227&lt;&gt;"")+--($T227&lt;&gt;"")+--($U227&lt;&gt;""))</f>
        <v/>
      </c>
      <c r="W227" s="27">
        <f>IF(OR($A227="",$B227="",$C227&lt;&gt;"Sim"),"",_xlfn.TEXTJOIN(" | ",TRUE,IF($AP227&lt;&gt;"Regra válida","Regra do canal inválida",""),IF(COUNTIF('Catálogo fonte'!$A$5:$A$104,$A227)&gt;1,"SKU duplicado",""),IF($AO227&lt;&gt;"Sim","Produto inativo",""),IF($AB227&lt;&gt;"Sim","Canal inativo",""),IF($G227="","Título ausente",""),IF(AND($G227&lt;&gt;"",$AL227&lt;&gt;"",LEN($G227)&gt;$AL227),"Título excede o limite",""),IF(AND($AC227="Sim",$H227=""),"Categoria ausente",""),IF(AND($AK227&gt;0,LEN($I227)&lt;$AK227),"Descrição abaixo do mínimo",""),IF(AND($AE227="Sim",$J227=""),"Marca ausente",""),IF(OR($K227="",NOT(ISNUMBER($K227)),$K227&lt;=0),"Preço inválido",""),IF(AND(ISNUMBER($K227),$AM227&lt;&gt;"",$K227&lt;$AM227),"Preço abaixo do mínimo",""),IF(AND(ISNUMBER($K227),$AN227&lt;&gt;"",$K227&gt;$AN227),"Preço acima do máximo",""),IF(AND($AD227="Sim",$L227=""),"GTIN ausente",""),IF(AND($L227&lt;&gt;"",NOT(IFERROR(AND(LEN($L227)=13,ISNUMBER(VALUE($L227))),FALSE))),"GTIN inválido",""),IF(AND($AF227="Sim",$M227=""),"Cor ausente",""),IF(AND($AG227="Sim",$N227=""),"Tamanho/modelo ausente",""),IF(AND($AH227="Sim",OR(NOT(ISNUMBER($O227)),$O227&lt;=0)),"Peso ausente ou inválido",""),IF(AND($AI227="Sim",OR(NOT(ISNUMBER($P227)),$P227&lt;=0,NOT(ISNUMBER($Q227)),$Q227&lt;=0,NOT(ISNUMBER($R227)),$R227&lt;=0)),"Dimensões ausentes ou inválidas",""),IF($V227&lt;$AJ227,"Mídias abaixo do mínimo","")))</f>
        <v/>
      </c>
      <c r="X227" s="28">
        <f>IF(OR($A227="",$B227=""),"",IF($C227&lt;&gt;"Sim","Não selecionado",IF($W227="","Pronto para publicar","Bloqueado")))</f>
        <v/>
      </c>
      <c r="Y227" s="21" t="n"/>
      <c r="Z227" s="27">
        <f>IF(OR($A227="",$B227=""),"",IF($C227&lt;&gt;"Sim","Fora do feed",IF($X227="Bloqueado","Bloqueado",IF($Y227="Publicar","Liberado para feed",IF($Y227="Manter rascunho","Mantido em rascunho","Aguardando decisão")))))</f>
        <v/>
      </c>
      <c r="AA227" s="27">
        <f>IF(OR($A227="",$B227=""),"",$A227&amp;"|"&amp;$B227)</f>
        <v/>
      </c>
      <c r="AB227" s="28">
        <f>IF($B227="","",IFERROR(INDEX('Regras por canal'!$B$5:$B$9,MATCH($B227,'Regras por canal'!$A$5:$A$9,0)),""))</f>
        <v/>
      </c>
      <c r="AC227" s="28">
        <f>IF($B227="","",IFERROR(INDEX('Regras por canal'!$C$5:$C$9,MATCH($B227,'Regras por canal'!$A$5:$A$9,0)),""))</f>
        <v/>
      </c>
      <c r="AD227" s="28">
        <f>IF($B227="","",IFERROR(INDEX('Regras por canal'!$D$5:$D$9,MATCH($B227,'Regras por canal'!$A$5:$A$9,0)),""))</f>
        <v/>
      </c>
      <c r="AE227" s="28">
        <f>IF($B227="","",IFERROR(INDEX('Regras por canal'!$E$5:$E$9,MATCH($B227,'Regras por canal'!$A$5:$A$9,0)),""))</f>
        <v/>
      </c>
      <c r="AF227" s="28">
        <f>IF($B227="","",IFERROR(INDEX('Regras por canal'!$F$5:$F$9,MATCH($B227,'Regras por canal'!$A$5:$A$9,0)),""))</f>
        <v/>
      </c>
      <c r="AG227" s="28">
        <f>IF($B227="","",IFERROR(INDEX('Regras por canal'!$G$5:$G$9,MATCH($B227,'Regras por canal'!$A$5:$A$9,0)),""))</f>
        <v/>
      </c>
      <c r="AH227" s="28">
        <f>IF($B227="","",IFERROR(INDEX('Regras por canal'!$H$5:$H$9,MATCH($B227,'Regras por canal'!$A$5:$A$9,0)),""))</f>
        <v/>
      </c>
      <c r="AI227" s="28">
        <f>IF($B227="","",IFERROR(INDEX('Regras por canal'!$I$5:$I$9,MATCH($B227,'Regras por canal'!$A$5:$A$9,0)),""))</f>
        <v/>
      </c>
      <c r="AJ227" s="28">
        <f>IF($B227="","",IFERROR(INDEX('Regras por canal'!$J$5:$J$9,MATCH($B227,'Regras por canal'!$A$5:$A$9,0)),""))</f>
        <v/>
      </c>
      <c r="AK227" s="28">
        <f>IF($B227="","",IFERROR(INDEX('Regras por canal'!$K$5:$K$9,MATCH($B227,'Regras por canal'!$A$5:$A$9,0)),""))</f>
        <v/>
      </c>
      <c r="AL227" s="28">
        <f>IF($B227="","",IFERROR(INDEX('Regras por canal'!$L$5:$L$9,MATCH($B227,'Regras por canal'!$A$5:$A$9,0)),""))</f>
        <v/>
      </c>
      <c r="AM227" s="28">
        <f>IF($B227="","",IFERROR(INDEX('Regras por canal'!$M$5:$M$9,MATCH($B227,'Regras por canal'!$A$5:$A$9,0)),""))</f>
        <v/>
      </c>
      <c r="AN227" s="28">
        <f>IF($B227="","",IFERROR(INDEX('Regras por canal'!$N$5:$N$9,MATCH($B227,'Regras por canal'!$A$5:$A$9,0)),""))</f>
        <v/>
      </c>
      <c r="AO227" s="28">
        <f>IF($A227="","",IFERROR(INDEX('Catálogo fonte'!$Q$5:$Q$104,MATCH($A227,'Catálogo fonte'!$A$5:$A$104,0)),""))</f>
        <v/>
      </c>
      <c r="AP227" s="28">
        <f>IF($B227="","",IFERROR(INDEX('Regras por canal'!$Q$5:$Q$9,MATCH($B227,'Regras por canal'!$A$5:$A$9,0)),""))</f>
        <v/>
      </c>
    </row>
    <row r="228" ht="24" customHeight="1">
      <c r="A228" s="28">
        <f>IF(OR(INDEX('Catálogo fonte'!$A$5:$A$104,INT((ROW()-5)/5)+1)="",INDEX('Regras por canal'!$A$5:$A$9,MOD(ROW()-5,5)+1)=""),"",INDEX('Catálogo fonte'!$A$5:$A$104,INT((ROW()-5)/5)+1))</f>
        <v/>
      </c>
      <c r="B228" s="27">
        <f>IF($A228="","",INDEX('Regras por canal'!$A$5:$A$9,MOD(ROW()-5,5)+1))</f>
        <v/>
      </c>
      <c r="C228" s="21" t="n"/>
      <c r="D228" s="32" t="n"/>
      <c r="E228" s="32" t="n"/>
      <c r="F228" s="53" t="n"/>
      <c r="G228" s="27">
        <f>IF(OR($A228="",$B228=""),"",IF($D228&lt;&gt;"",$D228,IFERROR(INDEX('Catálogo fonte'!$B$5:$B$104,MATCH($A228,'Catálogo fonte'!$A$5:$A$104,0)),"")))</f>
        <v/>
      </c>
      <c r="H228" s="27">
        <f>IF(OR($A228="",$B228=""),"",IF($E228&lt;&gt;"",$E228,IFERROR(INDEX('Catálogo fonte'!$C$5:$C$104,MATCH($A228,'Catálogo fonte'!$A$5:$A$104,0)),"")))</f>
        <v/>
      </c>
      <c r="I228" s="27">
        <f>IF(OR($A228="",$B228=""),"",IFERROR(INDEX('Catálogo fonte'!$E$5:$E$104,MATCH($A228,'Catálogo fonte'!$A$5:$A$104,0)),""))</f>
        <v/>
      </c>
      <c r="J228" s="28">
        <f>IF(OR($A228="",$B228=""),"",IFERROR(INDEX('Catálogo fonte'!$D$5:$D$104,MATCH($A228,'Catálogo fonte'!$A$5:$A$104,0)),""))</f>
        <v/>
      </c>
      <c r="K228" s="54">
        <f>IF(OR($A228="",$B228=""),"",IF($F228&lt;&gt;"",$F228,IFERROR(INDEX('Catálogo fonte'!$F$5:$F$104,MATCH($A228,'Catálogo fonte'!$A$5:$A$104,0)),"")))</f>
        <v/>
      </c>
      <c r="L228" s="35">
        <f>IF(OR($A228="",$B228=""),"",IFERROR(INDEX('Catálogo fonte'!$G$5:$G$104,MATCH($A228,'Catálogo fonte'!$A$5:$A$104,0)),""))</f>
        <v/>
      </c>
      <c r="M228" s="28">
        <f>IF(OR($A228="",$B228=""),"",IFERROR(INDEX('Catálogo fonte'!$H$5:$H$104,MATCH($A228,'Catálogo fonte'!$A$5:$A$104,0)),""))</f>
        <v/>
      </c>
      <c r="N228" s="28">
        <f>IF(OR($A228="",$B228=""),"",IFERROR(INDEX('Catálogo fonte'!$I$5:$I$104,MATCH($A228,'Catálogo fonte'!$A$5:$A$104,0)),""))</f>
        <v/>
      </c>
      <c r="O228" s="55">
        <f>IF(OR($A228="",$B228=""),"",IFERROR(INDEX('Catálogo fonte'!$J$5:$J$104,MATCH($A228,'Catálogo fonte'!$A$5:$A$104,0)),""))</f>
        <v/>
      </c>
      <c r="P228" s="56">
        <f>IF(OR($A228="",$B228=""),"",IFERROR(INDEX('Catálogo fonte'!$K$5:$K$104,MATCH($A228,'Catálogo fonte'!$A$5:$A$104,0)),""))</f>
        <v/>
      </c>
      <c r="Q228" s="56">
        <f>IF(OR($A228="",$B228=""),"",IFERROR(INDEX('Catálogo fonte'!$L$5:$L$104,MATCH($A228,'Catálogo fonte'!$A$5:$A$104,0)),""))</f>
        <v/>
      </c>
      <c r="R228" s="56">
        <f>IF(OR($A228="",$B228=""),"",IFERROR(INDEX('Catálogo fonte'!$M$5:$M$104,MATCH($A228,'Catálogo fonte'!$A$5:$A$104,0)),""))</f>
        <v/>
      </c>
      <c r="S228" s="28">
        <f>IF(OR($A228="",$B228=""),"",IFERROR(INDEX('Catálogo fonte'!$N$5:$N$104,MATCH($A228,'Catálogo fonte'!$A$5:$A$104,0)),""))</f>
        <v/>
      </c>
      <c r="T228" s="28">
        <f>IF(OR($A228="",$B228=""),"",IFERROR(INDEX('Catálogo fonte'!$O$5:$O$104,MATCH($A228,'Catálogo fonte'!$A$5:$A$104,0)),""))</f>
        <v/>
      </c>
      <c r="U228" s="28">
        <f>IF(OR($A228="",$B228=""),"",IFERROR(INDEX('Catálogo fonte'!$P$5:$P$104,MATCH($A228,'Catálogo fonte'!$A$5:$A$104,0)),""))</f>
        <v/>
      </c>
      <c r="V228" s="28">
        <f>IF(OR($A228="",$B228=""),"",--($S228&lt;&gt;"")+--($T228&lt;&gt;"")+--($U228&lt;&gt;""))</f>
        <v/>
      </c>
      <c r="W228" s="27">
        <f>IF(OR($A228="",$B228="",$C228&lt;&gt;"Sim"),"",_xlfn.TEXTJOIN(" | ",TRUE,IF($AP228&lt;&gt;"Regra válida","Regra do canal inválida",""),IF(COUNTIF('Catálogo fonte'!$A$5:$A$104,$A228)&gt;1,"SKU duplicado",""),IF($AO228&lt;&gt;"Sim","Produto inativo",""),IF($AB228&lt;&gt;"Sim","Canal inativo",""),IF($G228="","Título ausente",""),IF(AND($G228&lt;&gt;"",$AL228&lt;&gt;"",LEN($G228)&gt;$AL228),"Título excede o limite",""),IF(AND($AC228="Sim",$H228=""),"Categoria ausente",""),IF(AND($AK228&gt;0,LEN($I228)&lt;$AK228),"Descrição abaixo do mínimo",""),IF(AND($AE228="Sim",$J228=""),"Marca ausente",""),IF(OR($K228="",NOT(ISNUMBER($K228)),$K228&lt;=0),"Preço inválido",""),IF(AND(ISNUMBER($K228),$AM228&lt;&gt;"",$K228&lt;$AM228),"Preço abaixo do mínimo",""),IF(AND(ISNUMBER($K228),$AN228&lt;&gt;"",$K228&gt;$AN228),"Preço acima do máximo",""),IF(AND($AD228="Sim",$L228=""),"GTIN ausente",""),IF(AND($L228&lt;&gt;"",NOT(IFERROR(AND(LEN($L228)=13,ISNUMBER(VALUE($L228))),FALSE))),"GTIN inválido",""),IF(AND($AF228="Sim",$M228=""),"Cor ausente",""),IF(AND($AG228="Sim",$N228=""),"Tamanho/modelo ausente",""),IF(AND($AH228="Sim",OR(NOT(ISNUMBER($O228)),$O228&lt;=0)),"Peso ausente ou inválido",""),IF(AND($AI228="Sim",OR(NOT(ISNUMBER($P228)),$P228&lt;=0,NOT(ISNUMBER($Q228)),$Q228&lt;=0,NOT(ISNUMBER($R228)),$R228&lt;=0)),"Dimensões ausentes ou inválidas",""),IF($V228&lt;$AJ228,"Mídias abaixo do mínimo","")))</f>
        <v/>
      </c>
      <c r="X228" s="28">
        <f>IF(OR($A228="",$B228=""),"",IF($C228&lt;&gt;"Sim","Não selecionado",IF($W228="","Pronto para publicar","Bloqueado")))</f>
        <v/>
      </c>
      <c r="Y228" s="21" t="n"/>
      <c r="Z228" s="27">
        <f>IF(OR($A228="",$B228=""),"",IF($C228&lt;&gt;"Sim","Fora do feed",IF($X228="Bloqueado","Bloqueado",IF($Y228="Publicar","Liberado para feed",IF($Y228="Manter rascunho","Mantido em rascunho","Aguardando decisão")))))</f>
        <v/>
      </c>
      <c r="AA228" s="27">
        <f>IF(OR($A228="",$B228=""),"",$A228&amp;"|"&amp;$B228)</f>
        <v/>
      </c>
      <c r="AB228" s="28">
        <f>IF($B228="","",IFERROR(INDEX('Regras por canal'!$B$5:$B$9,MATCH($B228,'Regras por canal'!$A$5:$A$9,0)),""))</f>
        <v/>
      </c>
      <c r="AC228" s="28">
        <f>IF($B228="","",IFERROR(INDEX('Regras por canal'!$C$5:$C$9,MATCH($B228,'Regras por canal'!$A$5:$A$9,0)),""))</f>
        <v/>
      </c>
      <c r="AD228" s="28">
        <f>IF($B228="","",IFERROR(INDEX('Regras por canal'!$D$5:$D$9,MATCH($B228,'Regras por canal'!$A$5:$A$9,0)),""))</f>
        <v/>
      </c>
      <c r="AE228" s="28">
        <f>IF($B228="","",IFERROR(INDEX('Regras por canal'!$E$5:$E$9,MATCH($B228,'Regras por canal'!$A$5:$A$9,0)),""))</f>
        <v/>
      </c>
      <c r="AF228" s="28">
        <f>IF($B228="","",IFERROR(INDEX('Regras por canal'!$F$5:$F$9,MATCH($B228,'Regras por canal'!$A$5:$A$9,0)),""))</f>
        <v/>
      </c>
      <c r="AG228" s="28">
        <f>IF($B228="","",IFERROR(INDEX('Regras por canal'!$G$5:$G$9,MATCH($B228,'Regras por canal'!$A$5:$A$9,0)),""))</f>
        <v/>
      </c>
      <c r="AH228" s="28">
        <f>IF($B228="","",IFERROR(INDEX('Regras por canal'!$H$5:$H$9,MATCH($B228,'Regras por canal'!$A$5:$A$9,0)),""))</f>
        <v/>
      </c>
      <c r="AI228" s="28">
        <f>IF($B228="","",IFERROR(INDEX('Regras por canal'!$I$5:$I$9,MATCH($B228,'Regras por canal'!$A$5:$A$9,0)),""))</f>
        <v/>
      </c>
      <c r="AJ228" s="28">
        <f>IF($B228="","",IFERROR(INDEX('Regras por canal'!$J$5:$J$9,MATCH($B228,'Regras por canal'!$A$5:$A$9,0)),""))</f>
        <v/>
      </c>
      <c r="AK228" s="28">
        <f>IF($B228="","",IFERROR(INDEX('Regras por canal'!$K$5:$K$9,MATCH($B228,'Regras por canal'!$A$5:$A$9,0)),""))</f>
        <v/>
      </c>
      <c r="AL228" s="28">
        <f>IF($B228="","",IFERROR(INDEX('Regras por canal'!$L$5:$L$9,MATCH($B228,'Regras por canal'!$A$5:$A$9,0)),""))</f>
        <v/>
      </c>
      <c r="AM228" s="28">
        <f>IF($B228="","",IFERROR(INDEX('Regras por canal'!$M$5:$M$9,MATCH($B228,'Regras por canal'!$A$5:$A$9,0)),""))</f>
        <v/>
      </c>
      <c r="AN228" s="28">
        <f>IF($B228="","",IFERROR(INDEX('Regras por canal'!$N$5:$N$9,MATCH($B228,'Regras por canal'!$A$5:$A$9,0)),""))</f>
        <v/>
      </c>
      <c r="AO228" s="28">
        <f>IF($A228="","",IFERROR(INDEX('Catálogo fonte'!$Q$5:$Q$104,MATCH($A228,'Catálogo fonte'!$A$5:$A$104,0)),""))</f>
        <v/>
      </c>
      <c r="AP228" s="28">
        <f>IF($B228="","",IFERROR(INDEX('Regras por canal'!$Q$5:$Q$9,MATCH($B228,'Regras por canal'!$A$5:$A$9,0)),""))</f>
        <v/>
      </c>
    </row>
    <row r="229" ht="24" customHeight="1">
      <c r="A229" s="28">
        <f>IF(OR(INDEX('Catálogo fonte'!$A$5:$A$104,INT((ROW()-5)/5)+1)="",INDEX('Regras por canal'!$A$5:$A$9,MOD(ROW()-5,5)+1)=""),"",INDEX('Catálogo fonte'!$A$5:$A$104,INT((ROW()-5)/5)+1))</f>
        <v/>
      </c>
      <c r="B229" s="27">
        <f>IF($A229="","",INDEX('Regras por canal'!$A$5:$A$9,MOD(ROW()-5,5)+1))</f>
        <v/>
      </c>
      <c r="C229" s="21" t="n"/>
      <c r="D229" s="32" t="n"/>
      <c r="E229" s="32" t="n"/>
      <c r="F229" s="53" t="n"/>
      <c r="G229" s="27">
        <f>IF(OR($A229="",$B229=""),"",IF($D229&lt;&gt;"",$D229,IFERROR(INDEX('Catálogo fonte'!$B$5:$B$104,MATCH($A229,'Catálogo fonte'!$A$5:$A$104,0)),"")))</f>
        <v/>
      </c>
      <c r="H229" s="27">
        <f>IF(OR($A229="",$B229=""),"",IF($E229&lt;&gt;"",$E229,IFERROR(INDEX('Catálogo fonte'!$C$5:$C$104,MATCH($A229,'Catálogo fonte'!$A$5:$A$104,0)),"")))</f>
        <v/>
      </c>
      <c r="I229" s="27">
        <f>IF(OR($A229="",$B229=""),"",IFERROR(INDEX('Catálogo fonte'!$E$5:$E$104,MATCH($A229,'Catálogo fonte'!$A$5:$A$104,0)),""))</f>
        <v/>
      </c>
      <c r="J229" s="28">
        <f>IF(OR($A229="",$B229=""),"",IFERROR(INDEX('Catálogo fonte'!$D$5:$D$104,MATCH($A229,'Catálogo fonte'!$A$5:$A$104,0)),""))</f>
        <v/>
      </c>
      <c r="K229" s="54">
        <f>IF(OR($A229="",$B229=""),"",IF($F229&lt;&gt;"",$F229,IFERROR(INDEX('Catálogo fonte'!$F$5:$F$104,MATCH($A229,'Catálogo fonte'!$A$5:$A$104,0)),"")))</f>
        <v/>
      </c>
      <c r="L229" s="35">
        <f>IF(OR($A229="",$B229=""),"",IFERROR(INDEX('Catálogo fonte'!$G$5:$G$104,MATCH($A229,'Catálogo fonte'!$A$5:$A$104,0)),""))</f>
        <v/>
      </c>
      <c r="M229" s="28">
        <f>IF(OR($A229="",$B229=""),"",IFERROR(INDEX('Catálogo fonte'!$H$5:$H$104,MATCH($A229,'Catálogo fonte'!$A$5:$A$104,0)),""))</f>
        <v/>
      </c>
      <c r="N229" s="28">
        <f>IF(OR($A229="",$B229=""),"",IFERROR(INDEX('Catálogo fonte'!$I$5:$I$104,MATCH($A229,'Catálogo fonte'!$A$5:$A$104,0)),""))</f>
        <v/>
      </c>
      <c r="O229" s="55">
        <f>IF(OR($A229="",$B229=""),"",IFERROR(INDEX('Catálogo fonte'!$J$5:$J$104,MATCH($A229,'Catálogo fonte'!$A$5:$A$104,0)),""))</f>
        <v/>
      </c>
      <c r="P229" s="56">
        <f>IF(OR($A229="",$B229=""),"",IFERROR(INDEX('Catálogo fonte'!$K$5:$K$104,MATCH($A229,'Catálogo fonte'!$A$5:$A$104,0)),""))</f>
        <v/>
      </c>
      <c r="Q229" s="56">
        <f>IF(OR($A229="",$B229=""),"",IFERROR(INDEX('Catálogo fonte'!$L$5:$L$104,MATCH($A229,'Catálogo fonte'!$A$5:$A$104,0)),""))</f>
        <v/>
      </c>
      <c r="R229" s="56">
        <f>IF(OR($A229="",$B229=""),"",IFERROR(INDEX('Catálogo fonte'!$M$5:$M$104,MATCH($A229,'Catálogo fonte'!$A$5:$A$104,0)),""))</f>
        <v/>
      </c>
      <c r="S229" s="28">
        <f>IF(OR($A229="",$B229=""),"",IFERROR(INDEX('Catálogo fonte'!$N$5:$N$104,MATCH($A229,'Catálogo fonte'!$A$5:$A$104,0)),""))</f>
        <v/>
      </c>
      <c r="T229" s="28">
        <f>IF(OR($A229="",$B229=""),"",IFERROR(INDEX('Catálogo fonte'!$O$5:$O$104,MATCH($A229,'Catálogo fonte'!$A$5:$A$104,0)),""))</f>
        <v/>
      </c>
      <c r="U229" s="28">
        <f>IF(OR($A229="",$B229=""),"",IFERROR(INDEX('Catálogo fonte'!$P$5:$P$104,MATCH($A229,'Catálogo fonte'!$A$5:$A$104,0)),""))</f>
        <v/>
      </c>
      <c r="V229" s="28">
        <f>IF(OR($A229="",$B229=""),"",--($S229&lt;&gt;"")+--($T229&lt;&gt;"")+--($U229&lt;&gt;""))</f>
        <v/>
      </c>
      <c r="W229" s="27">
        <f>IF(OR($A229="",$B229="",$C229&lt;&gt;"Sim"),"",_xlfn.TEXTJOIN(" | ",TRUE,IF($AP229&lt;&gt;"Regra válida","Regra do canal inválida",""),IF(COUNTIF('Catálogo fonte'!$A$5:$A$104,$A229)&gt;1,"SKU duplicado",""),IF($AO229&lt;&gt;"Sim","Produto inativo",""),IF($AB229&lt;&gt;"Sim","Canal inativo",""),IF($G229="","Título ausente",""),IF(AND($G229&lt;&gt;"",$AL229&lt;&gt;"",LEN($G229)&gt;$AL229),"Título excede o limite",""),IF(AND($AC229="Sim",$H229=""),"Categoria ausente",""),IF(AND($AK229&gt;0,LEN($I229)&lt;$AK229),"Descrição abaixo do mínimo",""),IF(AND($AE229="Sim",$J229=""),"Marca ausente",""),IF(OR($K229="",NOT(ISNUMBER($K229)),$K229&lt;=0),"Preço inválido",""),IF(AND(ISNUMBER($K229),$AM229&lt;&gt;"",$K229&lt;$AM229),"Preço abaixo do mínimo",""),IF(AND(ISNUMBER($K229),$AN229&lt;&gt;"",$K229&gt;$AN229),"Preço acima do máximo",""),IF(AND($AD229="Sim",$L229=""),"GTIN ausente",""),IF(AND($L229&lt;&gt;"",NOT(IFERROR(AND(LEN($L229)=13,ISNUMBER(VALUE($L229))),FALSE))),"GTIN inválido",""),IF(AND($AF229="Sim",$M229=""),"Cor ausente",""),IF(AND($AG229="Sim",$N229=""),"Tamanho/modelo ausente",""),IF(AND($AH229="Sim",OR(NOT(ISNUMBER($O229)),$O229&lt;=0)),"Peso ausente ou inválido",""),IF(AND($AI229="Sim",OR(NOT(ISNUMBER($P229)),$P229&lt;=0,NOT(ISNUMBER($Q229)),$Q229&lt;=0,NOT(ISNUMBER($R229)),$R229&lt;=0)),"Dimensões ausentes ou inválidas",""),IF($V229&lt;$AJ229,"Mídias abaixo do mínimo","")))</f>
        <v/>
      </c>
      <c r="X229" s="28">
        <f>IF(OR($A229="",$B229=""),"",IF($C229&lt;&gt;"Sim","Não selecionado",IF($W229="","Pronto para publicar","Bloqueado")))</f>
        <v/>
      </c>
      <c r="Y229" s="21" t="n"/>
      <c r="Z229" s="27">
        <f>IF(OR($A229="",$B229=""),"",IF($C229&lt;&gt;"Sim","Fora do feed",IF($X229="Bloqueado","Bloqueado",IF($Y229="Publicar","Liberado para feed",IF($Y229="Manter rascunho","Mantido em rascunho","Aguardando decisão")))))</f>
        <v/>
      </c>
      <c r="AA229" s="27">
        <f>IF(OR($A229="",$B229=""),"",$A229&amp;"|"&amp;$B229)</f>
        <v/>
      </c>
      <c r="AB229" s="28">
        <f>IF($B229="","",IFERROR(INDEX('Regras por canal'!$B$5:$B$9,MATCH($B229,'Regras por canal'!$A$5:$A$9,0)),""))</f>
        <v/>
      </c>
      <c r="AC229" s="28">
        <f>IF($B229="","",IFERROR(INDEX('Regras por canal'!$C$5:$C$9,MATCH($B229,'Regras por canal'!$A$5:$A$9,0)),""))</f>
        <v/>
      </c>
      <c r="AD229" s="28">
        <f>IF($B229="","",IFERROR(INDEX('Regras por canal'!$D$5:$D$9,MATCH($B229,'Regras por canal'!$A$5:$A$9,0)),""))</f>
        <v/>
      </c>
      <c r="AE229" s="28">
        <f>IF($B229="","",IFERROR(INDEX('Regras por canal'!$E$5:$E$9,MATCH($B229,'Regras por canal'!$A$5:$A$9,0)),""))</f>
        <v/>
      </c>
      <c r="AF229" s="28">
        <f>IF($B229="","",IFERROR(INDEX('Regras por canal'!$F$5:$F$9,MATCH($B229,'Regras por canal'!$A$5:$A$9,0)),""))</f>
        <v/>
      </c>
      <c r="AG229" s="28">
        <f>IF($B229="","",IFERROR(INDEX('Regras por canal'!$G$5:$G$9,MATCH($B229,'Regras por canal'!$A$5:$A$9,0)),""))</f>
        <v/>
      </c>
      <c r="AH229" s="28">
        <f>IF($B229="","",IFERROR(INDEX('Regras por canal'!$H$5:$H$9,MATCH($B229,'Regras por canal'!$A$5:$A$9,0)),""))</f>
        <v/>
      </c>
      <c r="AI229" s="28">
        <f>IF($B229="","",IFERROR(INDEX('Regras por canal'!$I$5:$I$9,MATCH($B229,'Regras por canal'!$A$5:$A$9,0)),""))</f>
        <v/>
      </c>
      <c r="AJ229" s="28">
        <f>IF($B229="","",IFERROR(INDEX('Regras por canal'!$J$5:$J$9,MATCH($B229,'Regras por canal'!$A$5:$A$9,0)),""))</f>
        <v/>
      </c>
      <c r="AK229" s="28">
        <f>IF($B229="","",IFERROR(INDEX('Regras por canal'!$K$5:$K$9,MATCH($B229,'Regras por canal'!$A$5:$A$9,0)),""))</f>
        <v/>
      </c>
      <c r="AL229" s="28">
        <f>IF($B229="","",IFERROR(INDEX('Regras por canal'!$L$5:$L$9,MATCH($B229,'Regras por canal'!$A$5:$A$9,0)),""))</f>
        <v/>
      </c>
      <c r="AM229" s="28">
        <f>IF($B229="","",IFERROR(INDEX('Regras por canal'!$M$5:$M$9,MATCH($B229,'Regras por canal'!$A$5:$A$9,0)),""))</f>
        <v/>
      </c>
      <c r="AN229" s="28">
        <f>IF($B229="","",IFERROR(INDEX('Regras por canal'!$N$5:$N$9,MATCH($B229,'Regras por canal'!$A$5:$A$9,0)),""))</f>
        <v/>
      </c>
      <c r="AO229" s="28">
        <f>IF($A229="","",IFERROR(INDEX('Catálogo fonte'!$Q$5:$Q$104,MATCH($A229,'Catálogo fonte'!$A$5:$A$104,0)),""))</f>
        <v/>
      </c>
      <c r="AP229" s="28">
        <f>IF($B229="","",IFERROR(INDEX('Regras por canal'!$Q$5:$Q$9,MATCH($B229,'Regras por canal'!$A$5:$A$9,0)),""))</f>
        <v/>
      </c>
    </row>
    <row r="230" ht="24" customHeight="1">
      <c r="A230" s="28">
        <f>IF(OR(INDEX('Catálogo fonte'!$A$5:$A$104,INT((ROW()-5)/5)+1)="",INDEX('Regras por canal'!$A$5:$A$9,MOD(ROW()-5,5)+1)=""),"",INDEX('Catálogo fonte'!$A$5:$A$104,INT((ROW()-5)/5)+1))</f>
        <v/>
      </c>
      <c r="B230" s="27">
        <f>IF($A230="","",INDEX('Regras por canal'!$A$5:$A$9,MOD(ROW()-5,5)+1))</f>
        <v/>
      </c>
      <c r="C230" s="21" t="n"/>
      <c r="D230" s="32" t="n"/>
      <c r="E230" s="32" t="n"/>
      <c r="F230" s="53" t="n"/>
      <c r="G230" s="27">
        <f>IF(OR($A230="",$B230=""),"",IF($D230&lt;&gt;"",$D230,IFERROR(INDEX('Catálogo fonte'!$B$5:$B$104,MATCH($A230,'Catálogo fonte'!$A$5:$A$104,0)),"")))</f>
        <v/>
      </c>
      <c r="H230" s="27">
        <f>IF(OR($A230="",$B230=""),"",IF($E230&lt;&gt;"",$E230,IFERROR(INDEX('Catálogo fonte'!$C$5:$C$104,MATCH($A230,'Catálogo fonte'!$A$5:$A$104,0)),"")))</f>
        <v/>
      </c>
      <c r="I230" s="27">
        <f>IF(OR($A230="",$B230=""),"",IFERROR(INDEX('Catálogo fonte'!$E$5:$E$104,MATCH($A230,'Catálogo fonte'!$A$5:$A$104,0)),""))</f>
        <v/>
      </c>
      <c r="J230" s="28">
        <f>IF(OR($A230="",$B230=""),"",IFERROR(INDEX('Catálogo fonte'!$D$5:$D$104,MATCH($A230,'Catálogo fonte'!$A$5:$A$104,0)),""))</f>
        <v/>
      </c>
      <c r="K230" s="54">
        <f>IF(OR($A230="",$B230=""),"",IF($F230&lt;&gt;"",$F230,IFERROR(INDEX('Catálogo fonte'!$F$5:$F$104,MATCH($A230,'Catálogo fonte'!$A$5:$A$104,0)),"")))</f>
        <v/>
      </c>
      <c r="L230" s="35">
        <f>IF(OR($A230="",$B230=""),"",IFERROR(INDEX('Catálogo fonte'!$G$5:$G$104,MATCH($A230,'Catálogo fonte'!$A$5:$A$104,0)),""))</f>
        <v/>
      </c>
      <c r="M230" s="28">
        <f>IF(OR($A230="",$B230=""),"",IFERROR(INDEX('Catálogo fonte'!$H$5:$H$104,MATCH($A230,'Catálogo fonte'!$A$5:$A$104,0)),""))</f>
        <v/>
      </c>
      <c r="N230" s="28">
        <f>IF(OR($A230="",$B230=""),"",IFERROR(INDEX('Catálogo fonte'!$I$5:$I$104,MATCH($A230,'Catálogo fonte'!$A$5:$A$104,0)),""))</f>
        <v/>
      </c>
      <c r="O230" s="55">
        <f>IF(OR($A230="",$B230=""),"",IFERROR(INDEX('Catálogo fonte'!$J$5:$J$104,MATCH($A230,'Catálogo fonte'!$A$5:$A$104,0)),""))</f>
        <v/>
      </c>
      <c r="P230" s="56">
        <f>IF(OR($A230="",$B230=""),"",IFERROR(INDEX('Catálogo fonte'!$K$5:$K$104,MATCH($A230,'Catálogo fonte'!$A$5:$A$104,0)),""))</f>
        <v/>
      </c>
      <c r="Q230" s="56">
        <f>IF(OR($A230="",$B230=""),"",IFERROR(INDEX('Catálogo fonte'!$L$5:$L$104,MATCH($A230,'Catálogo fonte'!$A$5:$A$104,0)),""))</f>
        <v/>
      </c>
      <c r="R230" s="56">
        <f>IF(OR($A230="",$B230=""),"",IFERROR(INDEX('Catálogo fonte'!$M$5:$M$104,MATCH($A230,'Catálogo fonte'!$A$5:$A$104,0)),""))</f>
        <v/>
      </c>
      <c r="S230" s="28">
        <f>IF(OR($A230="",$B230=""),"",IFERROR(INDEX('Catálogo fonte'!$N$5:$N$104,MATCH($A230,'Catálogo fonte'!$A$5:$A$104,0)),""))</f>
        <v/>
      </c>
      <c r="T230" s="28">
        <f>IF(OR($A230="",$B230=""),"",IFERROR(INDEX('Catálogo fonte'!$O$5:$O$104,MATCH($A230,'Catálogo fonte'!$A$5:$A$104,0)),""))</f>
        <v/>
      </c>
      <c r="U230" s="28">
        <f>IF(OR($A230="",$B230=""),"",IFERROR(INDEX('Catálogo fonte'!$P$5:$P$104,MATCH($A230,'Catálogo fonte'!$A$5:$A$104,0)),""))</f>
        <v/>
      </c>
      <c r="V230" s="28">
        <f>IF(OR($A230="",$B230=""),"",--($S230&lt;&gt;"")+--($T230&lt;&gt;"")+--($U230&lt;&gt;""))</f>
        <v/>
      </c>
      <c r="W230" s="27">
        <f>IF(OR($A230="",$B230="",$C230&lt;&gt;"Sim"),"",_xlfn.TEXTJOIN(" | ",TRUE,IF($AP230&lt;&gt;"Regra válida","Regra do canal inválida",""),IF(COUNTIF('Catálogo fonte'!$A$5:$A$104,$A230)&gt;1,"SKU duplicado",""),IF($AO230&lt;&gt;"Sim","Produto inativo",""),IF($AB230&lt;&gt;"Sim","Canal inativo",""),IF($G230="","Título ausente",""),IF(AND($G230&lt;&gt;"",$AL230&lt;&gt;"",LEN($G230)&gt;$AL230),"Título excede o limite",""),IF(AND($AC230="Sim",$H230=""),"Categoria ausente",""),IF(AND($AK230&gt;0,LEN($I230)&lt;$AK230),"Descrição abaixo do mínimo",""),IF(AND($AE230="Sim",$J230=""),"Marca ausente",""),IF(OR($K230="",NOT(ISNUMBER($K230)),$K230&lt;=0),"Preço inválido",""),IF(AND(ISNUMBER($K230),$AM230&lt;&gt;"",$K230&lt;$AM230),"Preço abaixo do mínimo",""),IF(AND(ISNUMBER($K230),$AN230&lt;&gt;"",$K230&gt;$AN230),"Preço acima do máximo",""),IF(AND($AD230="Sim",$L230=""),"GTIN ausente",""),IF(AND($L230&lt;&gt;"",NOT(IFERROR(AND(LEN($L230)=13,ISNUMBER(VALUE($L230))),FALSE))),"GTIN inválido",""),IF(AND($AF230="Sim",$M230=""),"Cor ausente",""),IF(AND($AG230="Sim",$N230=""),"Tamanho/modelo ausente",""),IF(AND($AH230="Sim",OR(NOT(ISNUMBER($O230)),$O230&lt;=0)),"Peso ausente ou inválido",""),IF(AND($AI230="Sim",OR(NOT(ISNUMBER($P230)),$P230&lt;=0,NOT(ISNUMBER($Q230)),$Q230&lt;=0,NOT(ISNUMBER($R230)),$R230&lt;=0)),"Dimensões ausentes ou inválidas",""),IF($V230&lt;$AJ230,"Mídias abaixo do mínimo","")))</f>
        <v/>
      </c>
      <c r="X230" s="28">
        <f>IF(OR($A230="",$B230=""),"",IF($C230&lt;&gt;"Sim","Não selecionado",IF($W230="","Pronto para publicar","Bloqueado")))</f>
        <v/>
      </c>
      <c r="Y230" s="21" t="n"/>
      <c r="Z230" s="27">
        <f>IF(OR($A230="",$B230=""),"",IF($C230&lt;&gt;"Sim","Fora do feed",IF($X230="Bloqueado","Bloqueado",IF($Y230="Publicar","Liberado para feed",IF($Y230="Manter rascunho","Mantido em rascunho","Aguardando decisão")))))</f>
        <v/>
      </c>
      <c r="AA230" s="27">
        <f>IF(OR($A230="",$B230=""),"",$A230&amp;"|"&amp;$B230)</f>
        <v/>
      </c>
      <c r="AB230" s="28">
        <f>IF($B230="","",IFERROR(INDEX('Regras por canal'!$B$5:$B$9,MATCH($B230,'Regras por canal'!$A$5:$A$9,0)),""))</f>
        <v/>
      </c>
      <c r="AC230" s="28">
        <f>IF($B230="","",IFERROR(INDEX('Regras por canal'!$C$5:$C$9,MATCH($B230,'Regras por canal'!$A$5:$A$9,0)),""))</f>
        <v/>
      </c>
      <c r="AD230" s="28">
        <f>IF($B230="","",IFERROR(INDEX('Regras por canal'!$D$5:$D$9,MATCH($B230,'Regras por canal'!$A$5:$A$9,0)),""))</f>
        <v/>
      </c>
      <c r="AE230" s="28">
        <f>IF($B230="","",IFERROR(INDEX('Regras por canal'!$E$5:$E$9,MATCH($B230,'Regras por canal'!$A$5:$A$9,0)),""))</f>
        <v/>
      </c>
      <c r="AF230" s="28">
        <f>IF($B230="","",IFERROR(INDEX('Regras por canal'!$F$5:$F$9,MATCH($B230,'Regras por canal'!$A$5:$A$9,0)),""))</f>
        <v/>
      </c>
      <c r="AG230" s="28">
        <f>IF($B230="","",IFERROR(INDEX('Regras por canal'!$G$5:$G$9,MATCH($B230,'Regras por canal'!$A$5:$A$9,0)),""))</f>
        <v/>
      </c>
      <c r="AH230" s="28">
        <f>IF($B230="","",IFERROR(INDEX('Regras por canal'!$H$5:$H$9,MATCH($B230,'Regras por canal'!$A$5:$A$9,0)),""))</f>
        <v/>
      </c>
      <c r="AI230" s="28">
        <f>IF($B230="","",IFERROR(INDEX('Regras por canal'!$I$5:$I$9,MATCH($B230,'Regras por canal'!$A$5:$A$9,0)),""))</f>
        <v/>
      </c>
      <c r="AJ230" s="28">
        <f>IF($B230="","",IFERROR(INDEX('Regras por canal'!$J$5:$J$9,MATCH($B230,'Regras por canal'!$A$5:$A$9,0)),""))</f>
        <v/>
      </c>
      <c r="AK230" s="28">
        <f>IF($B230="","",IFERROR(INDEX('Regras por canal'!$K$5:$K$9,MATCH($B230,'Regras por canal'!$A$5:$A$9,0)),""))</f>
        <v/>
      </c>
      <c r="AL230" s="28">
        <f>IF($B230="","",IFERROR(INDEX('Regras por canal'!$L$5:$L$9,MATCH($B230,'Regras por canal'!$A$5:$A$9,0)),""))</f>
        <v/>
      </c>
      <c r="AM230" s="28">
        <f>IF($B230="","",IFERROR(INDEX('Regras por canal'!$M$5:$M$9,MATCH($B230,'Regras por canal'!$A$5:$A$9,0)),""))</f>
        <v/>
      </c>
      <c r="AN230" s="28">
        <f>IF($B230="","",IFERROR(INDEX('Regras por canal'!$N$5:$N$9,MATCH($B230,'Regras por canal'!$A$5:$A$9,0)),""))</f>
        <v/>
      </c>
      <c r="AO230" s="28">
        <f>IF($A230="","",IFERROR(INDEX('Catálogo fonte'!$Q$5:$Q$104,MATCH($A230,'Catálogo fonte'!$A$5:$A$104,0)),""))</f>
        <v/>
      </c>
      <c r="AP230" s="28">
        <f>IF($B230="","",IFERROR(INDEX('Regras por canal'!$Q$5:$Q$9,MATCH($B230,'Regras por canal'!$A$5:$A$9,0)),""))</f>
        <v/>
      </c>
    </row>
    <row r="231" ht="24" customHeight="1">
      <c r="A231" s="28">
        <f>IF(OR(INDEX('Catálogo fonte'!$A$5:$A$104,INT((ROW()-5)/5)+1)="",INDEX('Regras por canal'!$A$5:$A$9,MOD(ROW()-5,5)+1)=""),"",INDEX('Catálogo fonte'!$A$5:$A$104,INT((ROW()-5)/5)+1))</f>
        <v/>
      </c>
      <c r="B231" s="27">
        <f>IF($A231="","",INDEX('Regras por canal'!$A$5:$A$9,MOD(ROW()-5,5)+1))</f>
        <v/>
      </c>
      <c r="C231" s="21" t="n"/>
      <c r="D231" s="32" t="n"/>
      <c r="E231" s="32" t="n"/>
      <c r="F231" s="53" t="n"/>
      <c r="G231" s="27">
        <f>IF(OR($A231="",$B231=""),"",IF($D231&lt;&gt;"",$D231,IFERROR(INDEX('Catálogo fonte'!$B$5:$B$104,MATCH($A231,'Catálogo fonte'!$A$5:$A$104,0)),"")))</f>
        <v/>
      </c>
      <c r="H231" s="27">
        <f>IF(OR($A231="",$B231=""),"",IF($E231&lt;&gt;"",$E231,IFERROR(INDEX('Catálogo fonte'!$C$5:$C$104,MATCH($A231,'Catálogo fonte'!$A$5:$A$104,0)),"")))</f>
        <v/>
      </c>
      <c r="I231" s="27">
        <f>IF(OR($A231="",$B231=""),"",IFERROR(INDEX('Catálogo fonte'!$E$5:$E$104,MATCH($A231,'Catálogo fonte'!$A$5:$A$104,0)),""))</f>
        <v/>
      </c>
      <c r="J231" s="28">
        <f>IF(OR($A231="",$B231=""),"",IFERROR(INDEX('Catálogo fonte'!$D$5:$D$104,MATCH($A231,'Catálogo fonte'!$A$5:$A$104,0)),""))</f>
        <v/>
      </c>
      <c r="K231" s="54">
        <f>IF(OR($A231="",$B231=""),"",IF($F231&lt;&gt;"",$F231,IFERROR(INDEX('Catálogo fonte'!$F$5:$F$104,MATCH($A231,'Catálogo fonte'!$A$5:$A$104,0)),"")))</f>
        <v/>
      </c>
      <c r="L231" s="35">
        <f>IF(OR($A231="",$B231=""),"",IFERROR(INDEX('Catálogo fonte'!$G$5:$G$104,MATCH($A231,'Catálogo fonte'!$A$5:$A$104,0)),""))</f>
        <v/>
      </c>
      <c r="M231" s="28">
        <f>IF(OR($A231="",$B231=""),"",IFERROR(INDEX('Catálogo fonte'!$H$5:$H$104,MATCH($A231,'Catálogo fonte'!$A$5:$A$104,0)),""))</f>
        <v/>
      </c>
      <c r="N231" s="28">
        <f>IF(OR($A231="",$B231=""),"",IFERROR(INDEX('Catálogo fonte'!$I$5:$I$104,MATCH($A231,'Catálogo fonte'!$A$5:$A$104,0)),""))</f>
        <v/>
      </c>
      <c r="O231" s="55">
        <f>IF(OR($A231="",$B231=""),"",IFERROR(INDEX('Catálogo fonte'!$J$5:$J$104,MATCH($A231,'Catálogo fonte'!$A$5:$A$104,0)),""))</f>
        <v/>
      </c>
      <c r="P231" s="56">
        <f>IF(OR($A231="",$B231=""),"",IFERROR(INDEX('Catálogo fonte'!$K$5:$K$104,MATCH($A231,'Catálogo fonte'!$A$5:$A$104,0)),""))</f>
        <v/>
      </c>
      <c r="Q231" s="56">
        <f>IF(OR($A231="",$B231=""),"",IFERROR(INDEX('Catálogo fonte'!$L$5:$L$104,MATCH($A231,'Catálogo fonte'!$A$5:$A$104,0)),""))</f>
        <v/>
      </c>
      <c r="R231" s="56">
        <f>IF(OR($A231="",$B231=""),"",IFERROR(INDEX('Catálogo fonte'!$M$5:$M$104,MATCH($A231,'Catálogo fonte'!$A$5:$A$104,0)),""))</f>
        <v/>
      </c>
      <c r="S231" s="28">
        <f>IF(OR($A231="",$B231=""),"",IFERROR(INDEX('Catálogo fonte'!$N$5:$N$104,MATCH($A231,'Catálogo fonte'!$A$5:$A$104,0)),""))</f>
        <v/>
      </c>
      <c r="T231" s="28">
        <f>IF(OR($A231="",$B231=""),"",IFERROR(INDEX('Catálogo fonte'!$O$5:$O$104,MATCH($A231,'Catálogo fonte'!$A$5:$A$104,0)),""))</f>
        <v/>
      </c>
      <c r="U231" s="28">
        <f>IF(OR($A231="",$B231=""),"",IFERROR(INDEX('Catálogo fonte'!$P$5:$P$104,MATCH($A231,'Catálogo fonte'!$A$5:$A$104,0)),""))</f>
        <v/>
      </c>
      <c r="V231" s="28">
        <f>IF(OR($A231="",$B231=""),"",--($S231&lt;&gt;"")+--($T231&lt;&gt;"")+--($U231&lt;&gt;""))</f>
        <v/>
      </c>
      <c r="W231" s="27">
        <f>IF(OR($A231="",$B231="",$C231&lt;&gt;"Sim"),"",_xlfn.TEXTJOIN(" | ",TRUE,IF($AP231&lt;&gt;"Regra válida","Regra do canal inválida",""),IF(COUNTIF('Catálogo fonte'!$A$5:$A$104,$A231)&gt;1,"SKU duplicado",""),IF($AO231&lt;&gt;"Sim","Produto inativo",""),IF($AB231&lt;&gt;"Sim","Canal inativo",""),IF($G231="","Título ausente",""),IF(AND($G231&lt;&gt;"",$AL231&lt;&gt;"",LEN($G231)&gt;$AL231),"Título excede o limite",""),IF(AND($AC231="Sim",$H231=""),"Categoria ausente",""),IF(AND($AK231&gt;0,LEN($I231)&lt;$AK231),"Descrição abaixo do mínimo",""),IF(AND($AE231="Sim",$J231=""),"Marca ausente",""),IF(OR($K231="",NOT(ISNUMBER($K231)),$K231&lt;=0),"Preço inválido",""),IF(AND(ISNUMBER($K231),$AM231&lt;&gt;"",$K231&lt;$AM231),"Preço abaixo do mínimo",""),IF(AND(ISNUMBER($K231),$AN231&lt;&gt;"",$K231&gt;$AN231),"Preço acima do máximo",""),IF(AND($AD231="Sim",$L231=""),"GTIN ausente",""),IF(AND($L231&lt;&gt;"",NOT(IFERROR(AND(LEN($L231)=13,ISNUMBER(VALUE($L231))),FALSE))),"GTIN inválido",""),IF(AND($AF231="Sim",$M231=""),"Cor ausente",""),IF(AND($AG231="Sim",$N231=""),"Tamanho/modelo ausente",""),IF(AND($AH231="Sim",OR(NOT(ISNUMBER($O231)),$O231&lt;=0)),"Peso ausente ou inválido",""),IF(AND($AI231="Sim",OR(NOT(ISNUMBER($P231)),$P231&lt;=0,NOT(ISNUMBER($Q231)),$Q231&lt;=0,NOT(ISNUMBER($R231)),$R231&lt;=0)),"Dimensões ausentes ou inválidas",""),IF($V231&lt;$AJ231,"Mídias abaixo do mínimo","")))</f>
        <v/>
      </c>
      <c r="X231" s="28">
        <f>IF(OR($A231="",$B231=""),"",IF($C231&lt;&gt;"Sim","Não selecionado",IF($W231="","Pronto para publicar","Bloqueado")))</f>
        <v/>
      </c>
      <c r="Y231" s="21" t="n"/>
      <c r="Z231" s="27">
        <f>IF(OR($A231="",$B231=""),"",IF($C231&lt;&gt;"Sim","Fora do feed",IF($X231="Bloqueado","Bloqueado",IF($Y231="Publicar","Liberado para feed",IF($Y231="Manter rascunho","Mantido em rascunho","Aguardando decisão")))))</f>
        <v/>
      </c>
      <c r="AA231" s="27">
        <f>IF(OR($A231="",$B231=""),"",$A231&amp;"|"&amp;$B231)</f>
        <v/>
      </c>
      <c r="AB231" s="28">
        <f>IF($B231="","",IFERROR(INDEX('Regras por canal'!$B$5:$B$9,MATCH($B231,'Regras por canal'!$A$5:$A$9,0)),""))</f>
        <v/>
      </c>
      <c r="AC231" s="28">
        <f>IF($B231="","",IFERROR(INDEX('Regras por canal'!$C$5:$C$9,MATCH($B231,'Regras por canal'!$A$5:$A$9,0)),""))</f>
        <v/>
      </c>
      <c r="AD231" s="28">
        <f>IF($B231="","",IFERROR(INDEX('Regras por canal'!$D$5:$D$9,MATCH($B231,'Regras por canal'!$A$5:$A$9,0)),""))</f>
        <v/>
      </c>
      <c r="AE231" s="28">
        <f>IF($B231="","",IFERROR(INDEX('Regras por canal'!$E$5:$E$9,MATCH($B231,'Regras por canal'!$A$5:$A$9,0)),""))</f>
        <v/>
      </c>
      <c r="AF231" s="28">
        <f>IF($B231="","",IFERROR(INDEX('Regras por canal'!$F$5:$F$9,MATCH($B231,'Regras por canal'!$A$5:$A$9,0)),""))</f>
        <v/>
      </c>
      <c r="AG231" s="28">
        <f>IF($B231="","",IFERROR(INDEX('Regras por canal'!$G$5:$G$9,MATCH($B231,'Regras por canal'!$A$5:$A$9,0)),""))</f>
        <v/>
      </c>
      <c r="AH231" s="28">
        <f>IF($B231="","",IFERROR(INDEX('Regras por canal'!$H$5:$H$9,MATCH($B231,'Regras por canal'!$A$5:$A$9,0)),""))</f>
        <v/>
      </c>
      <c r="AI231" s="28">
        <f>IF($B231="","",IFERROR(INDEX('Regras por canal'!$I$5:$I$9,MATCH($B231,'Regras por canal'!$A$5:$A$9,0)),""))</f>
        <v/>
      </c>
      <c r="AJ231" s="28">
        <f>IF($B231="","",IFERROR(INDEX('Regras por canal'!$J$5:$J$9,MATCH($B231,'Regras por canal'!$A$5:$A$9,0)),""))</f>
        <v/>
      </c>
      <c r="AK231" s="28">
        <f>IF($B231="","",IFERROR(INDEX('Regras por canal'!$K$5:$K$9,MATCH($B231,'Regras por canal'!$A$5:$A$9,0)),""))</f>
        <v/>
      </c>
      <c r="AL231" s="28">
        <f>IF($B231="","",IFERROR(INDEX('Regras por canal'!$L$5:$L$9,MATCH($B231,'Regras por canal'!$A$5:$A$9,0)),""))</f>
        <v/>
      </c>
      <c r="AM231" s="28">
        <f>IF($B231="","",IFERROR(INDEX('Regras por canal'!$M$5:$M$9,MATCH($B231,'Regras por canal'!$A$5:$A$9,0)),""))</f>
        <v/>
      </c>
      <c r="AN231" s="28">
        <f>IF($B231="","",IFERROR(INDEX('Regras por canal'!$N$5:$N$9,MATCH($B231,'Regras por canal'!$A$5:$A$9,0)),""))</f>
        <v/>
      </c>
      <c r="AO231" s="28">
        <f>IF($A231="","",IFERROR(INDEX('Catálogo fonte'!$Q$5:$Q$104,MATCH($A231,'Catálogo fonte'!$A$5:$A$104,0)),""))</f>
        <v/>
      </c>
      <c r="AP231" s="28">
        <f>IF($B231="","",IFERROR(INDEX('Regras por canal'!$Q$5:$Q$9,MATCH($B231,'Regras por canal'!$A$5:$A$9,0)),""))</f>
        <v/>
      </c>
    </row>
    <row r="232" ht="24" customHeight="1">
      <c r="A232" s="28">
        <f>IF(OR(INDEX('Catálogo fonte'!$A$5:$A$104,INT((ROW()-5)/5)+1)="",INDEX('Regras por canal'!$A$5:$A$9,MOD(ROW()-5,5)+1)=""),"",INDEX('Catálogo fonte'!$A$5:$A$104,INT((ROW()-5)/5)+1))</f>
        <v/>
      </c>
      <c r="B232" s="27">
        <f>IF($A232="","",INDEX('Regras por canal'!$A$5:$A$9,MOD(ROW()-5,5)+1))</f>
        <v/>
      </c>
      <c r="C232" s="21" t="n"/>
      <c r="D232" s="32" t="n"/>
      <c r="E232" s="32" t="n"/>
      <c r="F232" s="53" t="n"/>
      <c r="G232" s="27">
        <f>IF(OR($A232="",$B232=""),"",IF($D232&lt;&gt;"",$D232,IFERROR(INDEX('Catálogo fonte'!$B$5:$B$104,MATCH($A232,'Catálogo fonte'!$A$5:$A$104,0)),"")))</f>
        <v/>
      </c>
      <c r="H232" s="27">
        <f>IF(OR($A232="",$B232=""),"",IF($E232&lt;&gt;"",$E232,IFERROR(INDEX('Catálogo fonte'!$C$5:$C$104,MATCH($A232,'Catálogo fonte'!$A$5:$A$104,0)),"")))</f>
        <v/>
      </c>
      <c r="I232" s="27">
        <f>IF(OR($A232="",$B232=""),"",IFERROR(INDEX('Catálogo fonte'!$E$5:$E$104,MATCH($A232,'Catálogo fonte'!$A$5:$A$104,0)),""))</f>
        <v/>
      </c>
      <c r="J232" s="28">
        <f>IF(OR($A232="",$B232=""),"",IFERROR(INDEX('Catálogo fonte'!$D$5:$D$104,MATCH($A232,'Catálogo fonte'!$A$5:$A$104,0)),""))</f>
        <v/>
      </c>
      <c r="K232" s="54">
        <f>IF(OR($A232="",$B232=""),"",IF($F232&lt;&gt;"",$F232,IFERROR(INDEX('Catálogo fonte'!$F$5:$F$104,MATCH($A232,'Catálogo fonte'!$A$5:$A$104,0)),"")))</f>
        <v/>
      </c>
      <c r="L232" s="35">
        <f>IF(OR($A232="",$B232=""),"",IFERROR(INDEX('Catálogo fonte'!$G$5:$G$104,MATCH($A232,'Catálogo fonte'!$A$5:$A$104,0)),""))</f>
        <v/>
      </c>
      <c r="M232" s="28">
        <f>IF(OR($A232="",$B232=""),"",IFERROR(INDEX('Catálogo fonte'!$H$5:$H$104,MATCH($A232,'Catálogo fonte'!$A$5:$A$104,0)),""))</f>
        <v/>
      </c>
      <c r="N232" s="28">
        <f>IF(OR($A232="",$B232=""),"",IFERROR(INDEX('Catálogo fonte'!$I$5:$I$104,MATCH($A232,'Catálogo fonte'!$A$5:$A$104,0)),""))</f>
        <v/>
      </c>
      <c r="O232" s="55">
        <f>IF(OR($A232="",$B232=""),"",IFERROR(INDEX('Catálogo fonte'!$J$5:$J$104,MATCH($A232,'Catálogo fonte'!$A$5:$A$104,0)),""))</f>
        <v/>
      </c>
      <c r="P232" s="56">
        <f>IF(OR($A232="",$B232=""),"",IFERROR(INDEX('Catálogo fonte'!$K$5:$K$104,MATCH($A232,'Catálogo fonte'!$A$5:$A$104,0)),""))</f>
        <v/>
      </c>
      <c r="Q232" s="56">
        <f>IF(OR($A232="",$B232=""),"",IFERROR(INDEX('Catálogo fonte'!$L$5:$L$104,MATCH($A232,'Catálogo fonte'!$A$5:$A$104,0)),""))</f>
        <v/>
      </c>
      <c r="R232" s="56">
        <f>IF(OR($A232="",$B232=""),"",IFERROR(INDEX('Catálogo fonte'!$M$5:$M$104,MATCH($A232,'Catálogo fonte'!$A$5:$A$104,0)),""))</f>
        <v/>
      </c>
      <c r="S232" s="28">
        <f>IF(OR($A232="",$B232=""),"",IFERROR(INDEX('Catálogo fonte'!$N$5:$N$104,MATCH($A232,'Catálogo fonte'!$A$5:$A$104,0)),""))</f>
        <v/>
      </c>
      <c r="T232" s="28">
        <f>IF(OR($A232="",$B232=""),"",IFERROR(INDEX('Catálogo fonte'!$O$5:$O$104,MATCH($A232,'Catálogo fonte'!$A$5:$A$104,0)),""))</f>
        <v/>
      </c>
      <c r="U232" s="28">
        <f>IF(OR($A232="",$B232=""),"",IFERROR(INDEX('Catálogo fonte'!$P$5:$P$104,MATCH($A232,'Catálogo fonte'!$A$5:$A$104,0)),""))</f>
        <v/>
      </c>
      <c r="V232" s="28">
        <f>IF(OR($A232="",$B232=""),"",--($S232&lt;&gt;"")+--($T232&lt;&gt;"")+--($U232&lt;&gt;""))</f>
        <v/>
      </c>
      <c r="W232" s="27">
        <f>IF(OR($A232="",$B232="",$C232&lt;&gt;"Sim"),"",_xlfn.TEXTJOIN(" | ",TRUE,IF($AP232&lt;&gt;"Regra válida","Regra do canal inválida",""),IF(COUNTIF('Catálogo fonte'!$A$5:$A$104,$A232)&gt;1,"SKU duplicado",""),IF($AO232&lt;&gt;"Sim","Produto inativo",""),IF($AB232&lt;&gt;"Sim","Canal inativo",""),IF($G232="","Título ausente",""),IF(AND($G232&lt;&gt;"",$AL232&lt;&gt;"",LEN($G232)&gt;$AL232),"Título excede o limite",""),IF(AND($AC232="Sim",$H232=""),"Categoria ausente",""),IF(AND($AK232&gt;0,LEN($I232)&lt;$AK232),"Descrição abaixo do mínimo",""),IF(AND($AE232="Sim",$J232=""),"Marca ausente",""),IF(OR($K232="",NOT(ISNUMBER($K232)),$K232&lt;=0),"Preço inválido",""),IF(AND(ISNUMBER($K232),$AM232&lt;&gt;"",$K232&lt;$AM232),"Preço abaixo do mínimo",""),IF(AND(ISNUMBER($K232),$AN232&lt;&gt;"",$K232&gt;$AN232),"Preço acima do máximo",""),IF(AND($AD232="Sim",$L232=""),"GTIN ausente",""),IF(AND($L232&lt;&gt;"",NOT(IFERROR(AND(LEN($L232)=13,ISNUMBER(VALUE($L232))),FALSE))),"GTIN inválido",""),IF(AND($AF232="Sim",$M232=""),"Cor ausente",""),IF(AND($AG232="Sim",$N232=""),"Tamanho/modelo ausente",""),IF(AND($AH232="Sim",OR(NOT(ISNUMBER($O232)),$O232&lt;=0)),"Peso ausente ou inválido",""),IF(AND($AI232="Sim",OR(NOT(ISNUMBER($P232)),$P232&lt;=0,NOT(ISNUMBER($Q232)),$Q232&lt;=0,NOT(ISNUMBER($R232)),$R232&lt;=0)),"Dimensões ausentes ou inválidas",""),IF($V232&lt;$AJ232,"Mídias abaixo do mínimo","")))</f>
        <v/>
      </c>
      <c r="X232" s="28">
        <f>IF(OR($A232="",$B232=""),"",IF($C232&lt;&gt;"Sim","Não selecionado",IF($W232="","Pronto para publicar","Bloqueado")))</f>
        <v/>
      </c>
      <c r="Y232" s="21" t="n"/>
      <c r="Z232" s="27">
        <f>IF(OR($A232="",$B232=""),"",IF($C232&lt;&gt;"Sim","Fora do feed",IF($X232="Bloqueado","Bloqueado",IF($Y232="Publicar","Liberado para feed",IF($Y232="Manter rascunho","Mantido em rascunho","Aguardando decisão")))))</f>
        <v/>
      </c>
      <c r="AA232" s="27">
        <f>IF(OR($A232="",$B232=""),"",$A232&amp;"|"&amp;$B232)</f>
        <v/>
      </c>
      <c r="AB232" s="28">
        <f>IF($B232="","",IFERROR(INDEX('Regras por canal'!$B$5:$B$9,MATCH($B232,'Regras por canal'!$A$5:$A$9,0)),""))</f>
        <v/>
      </c>
      <c r="AC232" s="28">
        <f>IF($B232="","",IFERROR(INDEX('Regras por canal'!$C$5:$C$9,MATCH($B232,'Regras por canal'!$A$5:$A$9,0)),""))</f>
        <v/>
      </c>
      <c r="AD232" s="28">
        <f>IF($B232="","",IFERROR(INDEX('Regras por canal'!$D$5:$D$9,MATCH($B232,'Regras por canal'!$A$5:$A$9,0)),""))</f>
        <v/>
      </c>
      <c r="AE232" s="28">
        <f>IF($B232="","",IFERROR(INDEX('Regras por canal'!$E$5:$E$9,MATCH($B232,'Regras por canal'!$A$5:$A$9,0)),""))</f>
        <v/>
      </c>
      <c r="AF232" s="28">
        <f>IF($B232="","",IFERROR(INDEX('Regras por canal'!$F$5:$F$9,MATCH($B232,'Regras por canal'!$A$5:$A$9,0)),""))</f>
        <v/>
      </c>
      <c r="AG232" s="28">
        <f>IF($B232="","",IFERROR(INDEX('Regras por canal'!$G$5:$G$9,MATCH($B232,'Regras por canal'!$A$5:$A$9,0)),""))</f>
        <v/>
      </c>
      <c r="AH232" s="28">
        <f>IF($B232="","",IFERROR(INDEX('Regras por canal'!$H$5:$H$9,MATCH($B232,'Regras por canal'!$A$5:$A$9,0)),""))</f>
        <v/>
      </c>
      <c r="AI232" s="28">
        <f>IF($B232="","",IFERROR(INDEX('Regras por canal'!$I$5:$I$9,MATCH($B232,'Regras por canal'!$A$5:$A$9,0)),""))</f>
        <v/>
      </c>
      <c r="AJ232" s="28">
        <f>IF($B232="","",IFERROR(INDEX('Regras por canal'!$J$5:$J$9,MATCH($B232,'Regras por canal'!$A$5:$A$9,0)),""))</f>
        <v/>
      </c>
      <c r="AK232" s="28">
        <f>IF($B232="","",IFERROR(INDEX('Regras por canal'!$K$5:$K$9,MATCH($B232,'Regras por canal'!$A$5:$A$9,0)),""))</f>
        <v/>
      </c>
      <c r="AL232" s="28">
        <f>IF($B232="","",IFERROR(INDEX('Regras por canal'!$L$5:$L$9,MATCH($B232,'Regras por canal'!$A$5:$A$9,0)),""))</f>
        <v/>
      </c>
      <c r="AM232" s="28">
        <f>IF($B232="","",IFERROR(INDEX('Regras por canal'!$M$5:$M$9,MATCH($B232,'Regras por canal'!$A$5:$A$9,0)),""))</f>
        <v/>
      </c>
      <c r="AN232" s="28">
        <f>IF($B232="","",IFERROR(INDEX('Regras por canal'!$N$5:$N$9,MATCH($B232,'Regras por canal'!$A$5:$A$9,0)),""))</f>
        <v/>
      </c>
      <c r="AO232" s="28">
        <f>IF($A232="","",IFERROR(INDEX('Catálogo fonte'!$Q$5:$Q$104,MATCH($A232,'Catálogo fonte'!$A$5:$A$104,0)),""))</f>
        <v/>
      </c>
      <c r="AP232" s="28">
        <f>IF($B232="","",IFERROR(INDEX('Regras por canal'!$Q$5:$Q$9,MATCH($B232,'Regras por canal'!$A$5:$A$9,0)),""))</f>
        <v/>
      </c>
    </row>
    <row r="233" ht="24" customHeight="1">
      <c r="A233" s="28">
        <f>IF(OR(INDEX('Catálogo fonte'!$A$5:$A$104,INT((ROW()-5)/5)+1)="",INDEX('Regras por canal'!$A$5:$A$9,MOD(ROW()-5,5)+1)=""),"",INDEX('Catálogo fonte'!$A$5:$A$104,INT((ROW()-5)/5)+1))</f>
        <v/>
      </c>
      <c r="B233" s="27">
        <f>IF($A233="","",INDEX('Regras por canal'!$A$5:$A$9,MOD(ROW()-5,5)+1))</f>
        <v/>
      </c>
      <c r="C233" s="21" t="n"/>
      <c r="D233" s="32" t="n"/>
      <c r="E233" s="32" t="n"/>
      <c r="F233" s="53" t="n"/>
      <c r="G233" s="27">
        <f>IF(OR($A233="",$B233=""),"",IF($D233&lt;&gt;"",$D233,IFERROR(INDEX('Catálogo fonte'!$B$5:$B$104,MATCH($A233,'Catálogo fonte'!$A$5:$A$104,0)),"")))</f>
        <v/>
      </c>
      <c r="H233" s="27">
        <f>IF(OR($A233="",$B233=""),"",IF($E233&lt;&gt;"",$E233,IFERROR(INDEX('Catálogo fonte'!$C$5:$C$104,MATCH($A233,'Catálogo fonte'!$A$5:$A$104,0)),"")))</f>
        <v/>
      </c>
      <c r="I233" s="27">
        <f>IF(OR($A233="",$B233=""),"",IFERROR(INDEX('Catálogo fonte'!$E$5:$E$104,MATCH($A233,'Catálogo fonte'!$A$5:$A$104,0)),""))</f>
        <v/>
      </c>
      <c r="J233" s="28">
        <f>IF(OR($A233="",$B233=""),"",IFERROR(INDEX('Catálogo fonte'!$D$5:$D$104,MATCH($A233,'Catálogo fonte'!$A$5:$A$104,0)),""))</f>
        <v/>
      </c>
      <c r="K233" s="54">
        <f>IF(OR($A233="",$B233=""),"",IF($F233&lt;&gt;"",$F233,IFERROR(INDEX('Catálogo fonte'!$F$5:$F$104,MATCH($A233,'Catálogo fonte'!$A$5:$A$104,0)),"")))</f>
        <v/>
      </c>
      <c r="L233" s="35">
        <f>IF(OR($A233="",$B233=""),"",IFERROR(INDEX('Catálogo fonte'!$G$5:$G$104,MATCH($A233,'Catálogo fonte'!$A$5:$A$104,0)),""))</f>
        <v/>
      </c>
      <c r="M233" s="28">
        <f>IF(OR($A233="",$B233=""),"",IFERROR(INDEX('Catálogo fonte'!$H$5:$H$104,MATCH($A233,'Catálogo fonte'!$A$5:$A$104,0)),""))</f>
        <v/>
      </c>
      <c r="N233" s="28">
        <f>IF(OR($A233="",$B233=""),"",IFERROR(INDEX('Catálogo fonte'!$I$5:$I$104,MATCH($A233,'Catálogo fonte'!$A$5:$A$104,0)),""))</f>
        <v/>
      </c>
      <c r="O233" s="55">
        <f>IF(OR($A233="",$B233=""),"",IFERROR(INDEX('Catálogo fonte'!$J$5:$J$104,MATCH($A233,'Catálogo fonte'!$A$5:$A$104,0)),""))</f>
        <v/>
      </c>
      <c r="P233" s="56">
        <f>IF(OR($A233="",$B233=""),"",IFERROR(INDEX('Catálogo fonte'!$K$5:$K$104,MATCH($A233,'Catálogo fonte'!$A$5:$A$104,0)),""))</f>
        <v/>
      </c>
      <c r="Q233" s="56">
        <f>IF(OR($A233="",$B233=""),"",IFERROR(INDEX('Catálogo fonte'!$L$5:$L$104,MATCH($A233,'Catálogo fonte'!$A$5:$A$104,0)),""))</f>
        <v/>
      </c>
      <c r="R233" s="56">
        <f>IF(OR($A233="",$B233=""),"",IFERROR(INDEX('Catálogo fonte'!$M$5:$M$104,MATCH($A233,'Catálogo fonte'!$A$5:$A$104,0)),""))</f>
        <v/>
      </c>
      <c r="S233" s="28">
        <f>IF(OR($A233="",$B233=""),"",IFERROR(INDEX('Catálogo fonte'!$N$5:$N$104,MATCH($A233,'Catálogo fonte'!$A$5:$A$104,0)),""))</f>
        <v/>
      </c>
      <c r="T233" s="28">
        <f>IF(OR($A233="",$B233=""),"",IFERROR(INDEX('Catálogo fonte'!$O$5:$O$104,MATCH($A233,'Catálogo fonte'!$A$5:$A$104,0)),""))</f>
        <v/>
      </c>
      <c r="U233" s="28">
        <f>IF(OR($A233="",$B233=""),"",IFERROR(INDEX('Catálogo fonte'!$P$5:$P$104,MATCH($A233,'Catálogo fonte'!$A$5:$A$104,0)),""))</f>
        <v/>
      </c>
      <c r="V233" s="28">
        <f>IF(OR($A233="",$B233=""),"",--($S233&lt;&gt;"")+--($T233&lt;&gt;"")+--($U233&lt;&gt;""))</f>
        <v/>
      </c>
      <c r="W233" s="27">
        <f>IF(OR($A233="",$B233="",$C233&lt;&gt;"Sim"),"",_xlfn.TEXTJOIN(" | ",TRUE,IF($AP233&lt;&gt;"Regra válida","Regra do canal inválida",""),IF(COUNTIF('Catálogo fonte'!$A$5:$A$104,$A233)&gt;1,"SKU duplicado",""),IF($AO233&lt;&gt;"Sim","Produto inativo",""),IF($AB233&lt;&gt;"Sim","Canal inativo",""),IF($G233="","Título ausente",""),IF(AND($G233&lt;&gt;"",$AL233&lt;&gt;"",LEN($G233)&gt;$AL233),"Título excede o limite",""),IF(AND($AC233="Sim",$H233=""),"Categoria ausente",""),IF(AND($AK233&gt;0,LEN($I233)&lt;$AK233),"Descrição abaixo do mínimo",""),IF(AND($AE233="Sim",$J233=""),"Marca ausente",""),IF(OR($K233="",NOT(ISNUMBER($K233)),$K233&lt;=0),"Preço inválido",""),IF(AND(ISNUMBER($K233),$AM233&lt;&gt;"",$K233&lt;$AM233),"Preço abaixo do mínimo",""),IF(AND(ISNUMBER($K233),$AN233&lt;&gt;"",$K233&gt;$AN233),"Preço acima do máximo",""),IF(AND($AD233="Sim",$L233=""),"GTIN ausente",""),IF(AND($L233&lt;&gt;"",NOT(IFERROR(AND(LEN($L233)=13,ISNUMBER(VALUE($L233))),FALSE))),"GTIN inválido",""),IF(AND($AF233="Sim",$M233=""),"Cor ausente",""),IF(AND($AG233="Sim",$N233=""),"Tamanho/modelo ausente",""),IF(AND($AH233="Sim",OR(NOT(ISNUMBER($O233)),$O233&lt;=0)),"Peso ausente ou inválido",""),IF(AND($AI233="Sim",OR(NOT(ISNUMBER($P233)),$P233&lt;=0,NOT(ISNUMBER($Q233)),$Q233&lt;=0,NOT(ISNUMBER($R233)),$R233&lt;=0)),"Dimensões ausentes ou inválidas",""),IF($V233&lt;$AJ233,"Mídias abaixo do mínimo","")))</f>
        <v/>
      </c>
      <c r="X233" s="28">
        <f>IF(OR($A233="",$B233=""),"",IF($C233&lt;&gt;"Sim","Não selecionado",IF($W233="","Pronto para publicar","Bloqueado")))</f>
        <v/>
      </c>
      <c r="Y233" s="21" t="n"/>
      <c r="Z233" s="27">
        <f>IF(OR($A233="",$B233=""),"",IF($C233&lt;&gt;"Sim","Fora do feed",IF($X233="Bloqueado","Bloqueado",IF($Y233="Publicar","Liberado para feed",IF($Y233="Manter rascunho","Mantido em rascunho","Aguardando decisão")))))</f>
        <v/>
      </c>
      <c r="AA233" s="27">
        <f>IF(OR($A233="",$B233=""),"",$A233&amp;"|"&amp;$B233)</f>
        <v/>
      </c>
      <c r="AB233" s="28">
        <f>IF($B233="","",IFERROR(INDEX('Regras por canal'!$B$5:$B$9,MATCH($B233,'Regras por canal'!$A$5:$A$9,0)),""))</f>
        <v/>
      </c>
      <c r="AC233" s="28">
        <f>IF($B233="","",IFERROR(INDEX('Regras por canal'!$C$5:$C$9,MATCH($B233,'Regras por canal'!$A$5:$A$9,0)),""))</f>
        <v/>
      </c>
      <c r="AD233" s="28">
        <f>IF($B233="","",IFERROR(INDEX('Regras por canal'!$D$5:$D$9,MATCH($B233,'Regras por canal'!$A$5:$A$9,0)),""))</f>
        <v/>
      </c>
      <c r="AE233" s="28">
        <f>IF($B233="","",IFERROR(INDEX('Regras por canal'!$E$5:$E$9,MATCH($B233,'Regras por canal'!$A$5:$A$9,0)),""))</f>
        <v/>
      </c>
      <c r="AF233" s="28">
        <f>IF($B233="","",IFERROR(INDEX('Regras por canal'!$F$5:$F$9,MATCH($B233,'Regras por canal'!$A$5:$A$9,0)),""))</f>
        <v/>
      </c>
      <c r="AG233" s="28">
        <f>IF($B233="","",IFERROR(INDEX('Regras por canal'!$G$5:$G$9,MATCH($B233,'Regras por canal'!$A$5:$A$9,0)),""))</f>
        <v/>
      </c>
      <c r="AH233" s="28">
        <f>IF($B233="","",IFERROR(INDEX('Regras por canal'!$H$5:$H$9,MATCH($B233,'Regras por canal'!$A$5:$A$9,0)),""))</f>
        <v/>
      </c>
      <c r="AI233" s="28">
        <f>IF($B233="","",IFERROR(INDEX('Regras por canal'!$I$5:$I$9,MATCH($B233,'Regras por canal'!$A$5:$A$9,0)),""))</f>
        <v/>
      </c>
      <c r="AJ233" s="28">
        <f>IF($B233="","",IFERROR(INDEX('Regras por canal'!$J$5:$J$9,MATCH($B233,'Regras por canal'!$A$5:$A$9,0)),""))</f>
        <v/>
      </c>
      <c r="AK233" s="28">
        <f>IF($B233="","",IFERROR(INDEX('Regras por canal'!$K$5:$K$9,MATCH($B233,'Regras por canal'!$A$5:$A$9,0)),""))</f>
        <v/>
      </c>
      <c r="AL233" s="28">
        <f>IF($B233="","",IFERROR(INDEX('Regras por canal'!$L$5:$L$9,MATCH($B233,'Regras por canal'!$A$5:$A$9,0)),""))</f>
        <v/>
      </c>
      <c r="AM233" s="28">
        <f>IF($B233="","",IFERROR(INDEX('Regras por canal'!$M$5:$M$9,MATCH($B233,'Regras por canal'!$A$5:$A$9,0)),""))</f>
        <v/>
      </c>
      <c r="AN233" s="28">
        <f>IF($B233="","",IFERROR(INDEX('Regras por canal'!$N$5:$N$9,MATCH($B233,'Regras por canal'!$A$5:$A$9,0)),""))</f>
        <v/>
      </c>
      <c r="AO233" s="28">
        <f>IF($A233="","",IFERROR(INDEX('Catálogo fonte'!$Q$5:$Q$104,MATCH($A233,'Catálogo fonte'!$A$5:$A$104,0)),""))</f>
        <v/>
      </c>
      <c r="AP233" s="28">
        <f>IF($B233="","",IFERROR(INDEX('Regras por canal'!$Q$5:$Q$9,MATCH($B233,'Regras por canal'!$A$5:$A$9,0)),""))</f>
        <v/>
      </c>
    </row>
    <row r="234" ht="24" customHeight="1">
      <c r="A234" s="28">
        <f>IF(OR(INDEX('Catálogo fonte'!$A$5:$A$104,INT((ROW()-5)/5)+1)="",INDEX('Regras por canal'!$A$5:$A$9,MOD(ROW()-5,5)+1)=""),"",INDEX('Catálogo fonte'!$A$5:$A$104,INT((ROW()-5)/5)+1))</f>
        <v/>
      </c>
      <c r="B234" s="27">
        <f>IF($A234="","",INDEX('Regras por canal'!$A$5:$A$9,MOD(ROW()-5,5)+1))</f>
        <v/>
      </c>
      <c r="C234" s="21" t="n"/>
      <c r="D234" s="32" t="n"/>
      <c r="E234" s="32" t="n"/>
      <c r="F234" s="53" t="n"/>
      <c r="G234" s="27">
        <f>IF(OR($A234="",$B234=""),"",IF($D234&lt;&gt;"",$D234,IFERROR(INDEX('Catálogo fonte'!$B$5:$B$104,MATCH($A234,'Catálogo fonte'!$A$5:$A$104,0)),"")))</f>
        <v/>
      </c>
      <c r="H234" s="27">
        <f>IF(OR($A234="",$B234=""),"",IF($E234&lt;&gt;"",$E234,IFERROR(INDEX('Catálogo fonte'!$C$5:$C$104,MATCH($A234,'Catálogo fonte'!$A$5:$A$104,0)),"")))</f>
        <v/>
      </c>
      <c r="I234" s="27">
        <f>IF(OR($A234="",$B234=""),"",IFERROR(INDEX('Catálogo fonte'!$E$5:$E$104,MATCH($A234,'Catálogo fonte'!$A$5:$A$104,0)),""))</f>
        <v/>
      </c>
      <c r="J234" s="28">
        <f>IF(OR($A234="",$B234=""),"",IFERROR(INDEX('Catálogo fonte'!$D$5:$D$104,MATCH($A234,'Catálogo fonte'!$A$5:$A$104,0)),""))</f>
        <v/>
      </c>
      <c r="K234" s="54">
        <f>IF(OR($A234="",$B234=""),"",IF($F234&lt;&gt;"",$F234,IFERROR(INDEX('Catálogo fonte'!$F$5:$F$104,MATCH($A234,'Catálogo fonte'!$A$5:$A$104,0)),"")))</f>
        <v/>
      </c>
      <c r="L234" s="35">
        <f>IF(OR($A234="",$B234=""),"",IFERROR(INDEX('Catálogo fonte'!$G$5:$G$104,MATCH($A234,'Catálogo fonte'!$A$5:$A$104,0)),""))</f>
        <v/>
      </c>
      <c r="M234" s="28">
        <f>IF(OR($A234="",$B234=""),"",IFERROR(INDEX('Catálogo fonte'!$H$5:$H$104,MATCH($A234,'Catálogo fonte'!$A$5:$A$104,0)),""))</f>
        <v/>
      </c>
      <c r="N234" s="28">
        <f>IF(OR($A234="",$B234=""),"",IFERROR(INDEX('Catálogo fonte'!$I$5:$I$104,MATCH($A234,'Catálogo fonte'!$A$5:$A$104,0)),""))</f>
        <v/>
      </c>
      <c r="O234" s="55">
        <f>IF(OR($A234="",$B234=""),"",IFERROR(INDEX('Catálogo fonte'!$J$5:$J$104,MATCH($A234,'Catálogo fonte'!$A$5:$A$104,0)),""))</f>
        <v/>
      </c>
      <c r="P234" s="56">
        <f>IF(OR($A234="",$B234=""),"",IFERROR(INDEX('Catálogo fonte'!$K$5:$K$104,MATCH($A234,'Catálogo fonte'!$A$5:$A$104,0)),""))</f>
        <v/>
      </c>
      <c r="Q234" s="56">
        <f>IF(OR($A234="",$B234=""),"",IFERROR(INDEX('Catálogo fonte'!$L$5:$L$104,MATCH($A234,'Catálogo fonte'!$A$5:$A$104,0)),""))</f>
        <v/>
      </c>
      <c r="R234" s="56">
        <f>IF(OR($A234="",$B234=""),"",IFERROR(INDEX('Catálogo fonte'!$M$5:$M$104,MATCH($A234,'Catálogo fonte'!$A$5:$A$104,0)),""))</f>
        <v/>
      </c>
      <c r="S234" s="28">
        <f>IF(OR($A234="",$B234=""),"",IFERROR(INDEX('Catálogo fonte'!$N$5:$N$104,MATCH($A234,'Catálogo fonte'!$A$5:$A$104,0)),""))</f>
        <v/>
      </c>
      <c r="T234" s="28">
        <f>IF(OR($A234="",$B234=""),"",IFERROR(INDEX('Catálogo fonte'!$O$5:$O$104,MATCH($A234,'Catálogo fonte'!$A$5:$A$104,0)),""))</f>
        <v/>
      </c>
      <c r="U234" s="28">
        <f>IF(OR($A234="",$B234=""),"",IFERROR(INDEX('Catálogo fonte'!$P$5:$P$104,MATCH($A234,'Catálogo fonte'!$A$5:$A$104,0)),""))</f>
        <v/>
      </c>
      <c r="V234" s="28">
        <f>IF(OR($A234="",$B234=""),"",--($S234&lt;&gt;"")+--($T234&lt;&gt;"")+--($U234&lt;&gt;""))</f>
        <v/>
      </c>
      <c r="W234" s="27">
        <f>IF(OR($A234="",$B234="",$C234&lt;&gt;"Sim"),"",_xlfn.TEXTJOIN(" | ",TRUE,IF($AP234&lt;&gt;"Regra válida","Regra do canal inválida",""),IF(COUNTIF('Catálogo fonte'!$A$5:$A$104,$A234)&gt;1,"SKU duplicado",""),IF($AO234&lt;&gt;"Sim","Produto inativo",""),IF($AB234&lt;&gt;"Sim","Canal inativo",""),IF($G234="","Título ausente",""),IF(AND($G234&lt;&gt;"",$AL234&lt;&gt;"",LEN($G234)&gt;$AL234),"Título excede o limite",""),IF(AND($AC234="Sim",$H234=""),"Categoria ausente",""),IF(AND($AK234&gt;0,LEN($I234)&lt;$AK234),"Descrição abaixo do mínimo",""),IF(AND($AE234="Sim",$J234=""),"Marca ausente",""),IF(OR($K234="",NOT(ISNUMBER($K234)),$K234&lt;=0),"Preço inválido",""),IF(AND(ISNUMBER($K234),$AM234&lt;&gt;"",$K234&lt;$AM234),"Preço abaixo do mínimo",""),IF(AND(ISNUMBER($K234),$AN234&lt;&gt;"",$K234&gt;$AN234),"Preço acima do máximo",""),IF(AND($AD234="Sim",$L234=""),"GTIN ausente",""),IF(AND($L234&lt;&gt;"",NOT(IFERROR(AND(LEN($L234)=13,ISNUMBER(VALUE($L234))),FALSE))),"GTIN inválido",""),IF(AND($AF234="Sim",$M234=""),"Cor ausente",""),IF(AND($AG234="Sim",$N234=""),"Tamanho/modelo ausente",""),IF(AND($AH234="Sim",OR(NOT(ISNUMBER($O234)),$O234&lt;=0)),"Peso ausente ou inválido",""),IF(AND($AI234="Sim",OR(NOT(ISNUMBER($P234)),$P234&lt;=0,NOT(ISNUMBER($Q234)),$Q234&lt;=0,NOT(ISNUMBER($R234)),$R234&lt;=0)),"Dimensões ausentes ou inválidas",""),IF($V234&lt;$AJ234,"Mídias abaixo do mínimo","")))</f>
        <v/>
      </c>
      <c r="X234" s="28">
        <f>IF(OR($A234="",$B234=""),"",IF($C234&lt;&gt;"Sim","Não selecionado",IF($W234="","Pronto para publicar","Bloqueado")))</f>
        <v/>
      </c>
      <c r="Y234" s="21" t="n"/>
      <c r="Z234" s="27">
        <f>IF(OR($A234="",$B234=""),"",IF($C234&lt;&gt;"Sim","Fora do feed",IF($X234="Bloqueado","Bloqueado",IF($Y234="Publicar","Liberado para feed",IF($Y234="Manter rascunho","Mantido em rascunho","Aguardando decisão")))))</f>
        <v/>
      </c>
      <c r="AA234" s="27">
        <f>IF(OR($A234="",$B234=""),"",$A234&amp;"|"&amp;$B234)</f>
        <v/>
      </c>
      <c r="AB234" s="28">
        <f>IF($B234="","",IFERROR(INDEX('Regras por canal'!$B$5:$B$9,MATCH($B234,'Regras por canal'!$A$5:$A$9,0)),""))</f>
        <v/>
      </c>
      <c r="AC234" s="28">
        <f>IF($B234="","",IFERROR(INDEX('Regras por canal'!$C$5:$C$9,MATCH($B234,'Regras por canal'!$A$5:$A$9,0)),""))</f>
        <v/>
      </c>
      <c r="AD234" s="28">
        <f>IF($B234="","",IFERROR(INDEX('Regras por canal'!$D$5:$D$9,MATCH($B234,'Regras por canal'!$A$5:$A$9,0)),""))</f>
        <v/>
      </c>
      <c r="AE234" s="28">
        <f>IF($B234="","",IFERROR(INDEX('Regras por canal'!$E$5:$E$9,MATCH($B234,'Regras por canal'!$A$5:$A$9,0)),""))</f>
        <v/>
      </c>
      <c r="AF234" s="28">
        <f>IF($B234="","",IFERROR(INDEX('Regras por canal'!$F$5:$F$9,MATCH($B234,'Regras por canal'!$A$5:$A$9,0)),""))</f>
        <v/>
      </c>
      <c r="AG234" s="28">
        <f>IF($B234="","",IFERROR(INDEX('Regras por canal'!$G$5:$G$9,MATCH($B234,'Regras por canal'!$A$5:$A$9,0)),""))</f>
        <v/>
      </c>
      <c r="AH234" s="28">
        <f>IF($B234="","",IFERROR(INDEX('Regras por canal'!$H$5:$H$9,MATCH($B234,'Regras por canal'!$A$5:$A$9,0)),""))</f>
        <v/>
      </c>
      <c r="AI234" s="28">
        <f>IF($B234="","",IFERROR(INDEX('Regras por canal'!$I$5:$I$9,MATCH($B234,'Regras por canal'!$A$5:$A$9,0)),""))</f>
        <v/>
      </c>
      <c r="AJ234" s="28">
        <f>IF($B234="","",IFERROR(INDEX('Regras por canal'!$J$5:$J$9,MATCH($B234,'Regras por canal'!$A$5:$A$9,0)),""))</f>
        <v/>
      </c>
      <c r="AK234" s="28">
        <f>IF($B234="","",IFERROR(INDEX('Regras por canal'!$K$5:$K$9,MATCH($B234,'Regras por canal'!$A$5:$A$9,0)),""))</f>
        <v/>
      </c>
      <c r="AL234" s="28">
        <f>IF($B234="","",IFERROR(INDEX('Regras por canal'!$L$5:$L$9,MATCH($B234,'Regras por canal'!$A$5:$A$9,0)),""))</f>
        <v/>
      </c>
      <c r="AM234" s="28">
        <f>IF($B234="","",IFERROR(INDEX('Regras por canal'!$M$5:$M$9,MATCH($B234,'Regras por canal'!$A$5:$A$9,0)),""))</f>
        <v/>
      </c>
      <c r="AN234" s="28">
        <f>IF($B234="","",IFERROR(INDEX('Regras por canal'!$N$5:$N$9,MATCH($B234,'Regras por canal'!$A$5:$A$9,0)),""))</f>
        <v/>
      </c>
      <c r="AO234" s="28">
        <f>IF($A234="","",IFERROR(INDEX('Catálogo fonte'!$Q$5:$Q$104,MATCH($A234,'Catálogo fonte'!$A$5:$A$104,0)),""))</f>
        <v/>
      </c>
      <c r="AP234" s="28">
        <f>IF($B234="","",IFERROR(INDEX('Regras por canal'!$Q$5:$Q$9,MATCH($B234,'Regras por canal'!$A$5:$A$9,0)),""))</f>
        <v/>
      </c>
    </row>
    <row r="235" ht="24" customHeight="1">
      <c r="A235" s="28">
        <f>IF(OR(INDEX('Catálogo fonte'!$A$5:$A$104,INT((ROW()-5)/5)+1)="",INDEX('Regras por canal'!$A$5:$A$9,MOD(ROW()-5,5)+1)=""),"",INDEX('Catálogo fonte'!$A$5:$A$104,INT((ROW()-5)/5)+1))</f>
        <v/>
      </c>
      <c r="B235" s="27">
        <f>IF($A235="","",INDEX('Regras por canal'!$A$5:$A$9,MOD(ROW()-5,5)+1))</f>
        <v/>
      </c>
      <c r="C235" s="21" t="n"/>
      <c r="D235" s="32" t="n"/>
      <c r="E235" s="32" t="n"/>
      <c r="F235" s="53" t="n"/>
      <c r="G235" s="27">
        <f>IF(OR($A235="",$B235=""),"",IF($D235&lt;&gt;"",$D235,IFERROR(INDEX('Catálogo fonte'!$B$5:$B$104,MATCH($A235,'Catálogo fonte'!$A$5:$A$104,0)),"")))</f>
        <v/>
      </c>
      <c r="H235" s="27">
        <f>IF(OR($A235="",$B235=""),"",IF($E235&lt;&gt;"",$E235,IFERROR(INDEX('Catálogo fonte'!$C$5:$C$104,MATCH($A235,'Catálogo fonte'!$A$5:$A$104,0)),"")))</f>
        <v/>
      </c>
      <c r="I235" s="27">
        <f>IF(OR($A235="",$B235=""),"",IFERROR(INDEX('Catálogo fonte'!$E$5:$E$104,MATCH($A235,'Catálogo fonte'!$A$5:$A$104,0)),""))</f>
        <v/>
      </c>
      <c r="J235" s="28">
        <f>IF(OR($A235="",$B235=""),"",IFERROR(INDEX('Catálogo fonte'!$D$5:$D$104,MATCH($A235,'Catálogo fonte'!$A$5:$A$104,0)),""))</f>
        <v/>
      </c>
      <c r="K235" s="54">
        <f>IF(OR($A235="",$B235=""),"",IF($F235&lt;&gt;"",$F235,IFERROR(INDEX('Catálogo fonte'!$F$5:$F$104,MATCH($A235,'Catálogo fonte'!$A$5:$A$104,0)),"")))</f>
        <v/>
      </c>
      <c r="L235" s="35">
        <f>IF(OR($A235="",$B235=""),"",IFERROR(INDEX('Catálogo fonte'!$G$5:$G$104,MATCH($A235,'Catálogo fonte'!$A$5:$A$104,0)),""))</f>
        <v/>
      </c>
      <c r="M235" s="28">
        <f>IF(OR($A235="",$B235=""),"",IFERROR(INDEX('Catálogo fonte'!$H$5:$H$104,MATCH($A235,'Catálogo fonte'!$A$5:$A$104,0)),""))</f>
        <v/>
      </c>
      <c r="N235" s="28">
        <f>IF(OR($A235="",$B235=""),"",IFERROR(INDEX('Catálogo fonte'!$I$5:$I$104,MATCH($A235,'Catálogo fonte'!$A$5:$A$104,0)),""))</f>
        <v/>
      </c>
      <c r="O235" s="55">
        <f>IF(OR($A235="",$B235=""),"",IFERROR(INDEX('Catálogo fonte'!$J$5:$J$104,MATCH($A235,'Catálogo fonte'!$A$5:$A$104,0)),""))</f>
        <v/>
      </c>
      <c r="P235" s="56">
        <f>IF(OR($A235="",$B235=""),"",IFERROR(INDEX('Catálogo fonte'!$K$5:$K$104,MATCH($A235,'Catálogo fonte'!$A$5:$A$104,0)),""))</f>
        <v/>
      </c>
      <c r="Q235" s="56">
        <f>IF(OR($A235="",$B235=""),"",IFERROR(INDEX('Catálogo fonte'!$L$5:$L$104,MATCH($A235,'Catálogo fonte'!$A$5:$A$104,0)),""))</f>
        <v/>
      </c>
      <c r="R235" s="56">
        <f>IF(OR($A235="",$B235=""),"",IFERROR(INDEX('Catálogo fonte'!$M$5:$M$104,MATCH($A235,'Catálogo fonte'!$A$5:$A$104,0)),""))</f>
        <v/>
      </c>
      <c r="S235" s="28">
        <f>IF(OR($A235="",$B235=""),"",IFERROR(INDEX('Catálogo fonte'!$N$5:$N$104,MATCH($A235,'Catálogo fonte'!$A$5:$A$104,0)),""))</f>
        <v/>
      </c>
      <c r="T235" s="28">
        <f>IF(OR($A235="",$B235=""),"",IFERROR(INDEX('Catálogo fonte'!$O$5:$O$104,MATCH($A235,'Catálogo fonte'!$A$5:$A$104,0)),""))</f>
        <v/>
      </c>
      <c r="U235" s="28">
        <f>IF(OR($A235="",$B235=""),"",IFERROR(INDEX('Catálogo fonte'!$P$5:$P$104,MATCH($A235,'Catálogo fonte'!$A$5:$A$104,0)),""))</f>
        <v/>
      </c>
      <c r="V235" s="28">
        <f>IF(OR($A235="",$B235=""),"",--($S235&lt;&gt;"")+--($T235&lt;&gt;"")+--($U235&lt;&gt;""))</f>
        <v/>
      </c>
      <c r="W235" s="27">
        <f>IF(OR($A235="",$B235="",$C235&lt;&gt;"Sim"),"",_xlfn.TEXTJOIN(" | ",TRUE,IF($AP235&lt;&gt;"Regra válida","Regra do canal inválida",""),IF(COUNTIF('Catálogo fonte'!$A$5:$A$104,$A235)&gt;1,"SKU duplicado",""),IF($AO235&lt;&gt;"Sim","Produto inativo",""),IF($AB235&lt;&gt;"Sim","Canal inativo",""),IF($G235="","Título ausente",""),IF(AND($G235&lt;&gt;"",$AL235&lt;&gt;"",LEN($G235)&gt;$AL235),"Título excede o limite",""),IF(AND($AC235="Sim",$H235=""),"Categoria ausente",""),IF(AND($AK235&gt;0,LEN($I235)&lt;$AK235),"Descrição abaixo do mínimo",""),IF(AND($AE235="Sim",$J235=""),"Marca ausente",""),IF(OR($K235="",NOT(ISNUMBER($K235)),$K235&lt;=0),"Preço inválido",""),IF(AND(ISNUMBER($K235),$AM235&lt;&gt;"",$K235&lt;$AM235),"Preço abaixo do mínimo",""),IF(AND(ISNUMBER($K235),$AN235&lt;&gt;"",$K235&gt;$AN235),"Preço acima do máximo",""),IF(AND($AD235="Sim",$L235=""),"GTIN ausente",""),IF(AND($L235&lt;&gt;"",NOT(IFERROR(AND(LEN($L235)=13,ISNUMBER(VALUE($L235))),FALSE))),"GTIN inválido",""),IF(AND($AF235="Sim",$M235=""),"Cor ausente",""),IF(AND($AG235="Sim",$N235=""),"Tamanho/modelo ausente",""),IF(AND($AH235="Sim",OR(NOT(ISNUMBER($O235)),$O235&lt;=0)),"Peso ausente ou inválido",""),IF(AND($AI235="Sim",OR(NOT(ISNUMBER($P235)),$P235&lt;=0,NOT(ISNUMBER($Q235)),$Q235&lt;=0,NOT(ISNUMBER($R235)),$R235&lt;=0)),"Dimensões ausentes ou inválidas",""),IF($V235&lt;$AJ235,"Mídias abaixo do mínimo","")))</f>
        <v/>
      </c>
      <c r="X235" s="28">
        <f>IF(OR($A235="",$B235=""),"",IF($C235&lt;&gt;"Sim","Não selecionado",IF($W235="","Pronto para publicar","Bloqueado")))</f>
        <v/>
      </c>
      <c r="Y235" s="21" t="n"/>
      <c r="Z235" s="27">
        <f>IF(OR($A235="",$B235=""),"",IF($C235&lt;&gt;"Sim","Fora do feed",IF($X235="Bloqueado","Bloqueado",IF($Y235="Publicar","Liberado para feed",IF($Y235="Manter rascunho","Mantido em rascunho","Aguardando decisão")))))</f>
        <v/>
      </c>
      <c r="AA235" s="27">
        <f>IF(OR($A235="",$B235=""),"",$A235&amp;"|"&amp;$B235)</f>
        <v/>
      </c>
      <c r="AB235" s="28">
        <f>IF($B235="","",IFERROR(INDEX('Regras por canal'!$B$5:$B$9,MATCH($B235,'Regras por canal'!$A$5:$A$9,0)),""))</f>
        <v/>
      </c>
      <c r="AC235" s="28">
        <f>IF($B235="","",IFERROR(INDEX('Regras por canal'!$C$5:$C$9,MATCH($B235,'Regras por canal'!$A$5:$A$9,0)),""))</f>
        <v/>
      </c>
      <c r="AD235" s="28">
        <f>IF($B235="","",IFERROR(INDEX('Regras por canal'!$D$5:$D$9,MATCH($B235,'Regras por canal'!$A$5:$A$9,0)),""))</f>
        <v/>
      </c>
      <c r="AE235" s="28">
        <f>IF($B235="","",IFERROR(INDEX('Regras por canal'!$E$5:$E$9,MATCH($B235,'Regras por canal'!$A$5:$A$9,0)),""))</f>
        <v/>
      </c>
      <c r="AF235" s="28">
        <f>IF($B235="","",IFERROR(INDEX('Regras por canal'!$F$5:$F$9,MATCH($B235,'Regras por canal'!$A$5:$A$9,0)),""))</f>
        <v/>
      </c>
      <c r="AG235" s="28">
        <f>IF($B235="","",IFERROR(INDEX('Regras por canal'!$G$5:$G$9,MATCH($B235,'Regras por canal'!$A$5:$A$9,0)),""))</f>
        <v/>
      </c>
      <c r="AH235" s="28">
        <f>IF($B235="","",IFERROR(INDEX('Regras por canal'!$H$5:$H$9,MATCH($B235,'Regras por canal'!$A$5:$A$9,0)),""))</f>
        <v/>
      </c>
      <c r="AI235" s="28">
        <f>IF($B235="","",IFERROR(INDEX('Regras por canal'!$I$5:$I$9,MATCH($B235,'Regras por canal'!$A$5:$A$9,0)),""))</f>
        <v/>
      </c>
      <c r="AJ235" s="28">
        <f>IF($B235="","",IFERROR(INDEX('Regras por canal'!$J$5:$J$9,MATCH($B235,'Regras por canal'!$A$5:$A$9,0)),""))</f>
        <v/>
      </c>
      <c r="AK235" s="28">
        <f>IF($B235="","",IFERROR(INDEX('Regras por canal'!$K$5:$K$9,MATCH($B235,'Regras por canal'!$A$5:$A$9,0)),""))</f>
        <v/>
      </c>
      <c r="AL235" s="28">
        <f>IF($B235="","",IFERROR(INDEX('Regras por canal'!$L$5:$L$9,MATCH($B235,'Regras por canal'!$A$5:$A$9,0)),""))</f>
        <v/>
      </c>
      <c r="AM235" s="28">
        <f>IF($B235="","",IFERROR(INDEX('Regras por canal'!$M$5:$M$9,MATCH($B235,'Regras por canal'!$A$5:$A$9,0)),""))</f>
        <v/>
      </c>
      <c r="AN235" s="28">
        <f>IF($B235="","",IFERROR(INDEX('Regras por canal'!$N$5:$N$9,MATCH($B235,'Regras por canal'!$A$5:$A$9,0)),""))</f>
        <v/>
      </c>
      <c r="AO235" s="28">
        <f>IF($A235="","",IFERROR(INDEX('Catálogo fonte'!$Q$5:$Q$104,MATCH($A235,'Catálogo fonte'!$A$5:$A$104,0)),""))</f>
        <v/>
      </c>
      <c r="AP235" s="28">
        <f>IF($B235="","",IFERROR(INDEX('Regras por canal'!$Q$5:$Q$9,MATCH($B235,'Regras por canal'!$A$5:$A$9,0)),""))</f>
        <v/>
      </c>
    </row>
    <row r="236" ht="24" customHeight="1">
      <c r="A236" s="28">
        <f>IF(OR(INDEX('Catálogo fonte'!$A$5:$A$104,INT((ROW()-5)/5)+1)="",INDEX('Regras por canal'!$A$5:$A$9,MOD(ROW()-5,5)+1)=""),"",INDEX('Catálogo fonte'!$A$5:$A$104,INT((ROW()-5)/5)+1))</f>
        <v/>
      </c>
      <c r="B236" s="27">
        <f>IF($A236="","",INDEX('Regras por canal'!$A$5:$A$9,MOD(ROW()-5,5)+1))</f>
        <v/>
      </c>
      <c r="C236" s="21" t="n"/>
      <c r="D236" s="32" t="n"/>
      <c r="E236" s="32" t="n"/>
      <c r="F236" s="53" t="n"/>
      <c r="G236" s="27">
        <f>IF(OR($A236="",$B236=""),"",IF($D236&lt;&gt;"",$D236,IFERROR(INDEX('Catálogo fonte'!$B$5:$B$104,MATCH($A236,'Catálogo fonte'!$A$5:$A$104,0)),"")))</f>
        <v/>
      </c>
      <c r="H236" s="27">
        <f>IF(OR($A236="",$B236=""),"",IF($E236&lt;&gt;"",$E236,IFERROR(INDEX('Catálogo fonte'!$C$5:$C$104,MATCH($A236,'Catálogo fonte'!$A$5:$A$104,0)),"")))</f>
        <v/>
      </c>
      <c r="I236" s="27">
        <f>IF(OR($A236="",$B236=""),"",IFERROR(INDEX('Catálogo fonte'!$E$5:$E$104,MATCH($A236,'Catálogo fonte'!$A$5:$A$104,0)),""))</f>
        <v/>
      </c>
      <c r="J236" s="28">
        <f>IF(OR($A236="",$B236=""),"",IFERROR(INDEX('Catálogo fonte'!$D$5:$D$104,MATCH($A236,'Catálogo fonte'!$A$5:$A$104,0)),""))</f>
        <v/>
      </c>
      <c r="K236" s="54">
        <f>IF(OR($A236="",$B236=""),"",IF($F236&lt;&gt;"",$F236,IFERROR(INDEX('Catálogo fonte'!$F$5:$F$104,MATCH($A236,'Catálogo fonte'!$A$5:$A$104,0)),"")))</f>
        <v/>
      </c>
      <c r="L236" s="35">
        <f>IF(OR($A236="",$B236=""),"",IFERROR(INDEX('Catálogo fonte'!$G$5:$G$104,MATCH($A236,'Catálogo fonte'!$A$5:$A$104,0)),""))</f>
        <v/>
      </c>
      <c r="M236" s="28">
        <f>IF(OR($A236="",$B236=""),"",IFERROR(INDEX('Catálogo fonte'!$H$5:$H$104,MATCH($A236,'Catálogo fonte'!$A$5:$A$104,0)),""))</f>
        <v/>
      </c>
      <c r="N236" s="28">
        <f>IF(OR($A236="",$B236=""),"",IFERROR(INDEX('Catálogo fonte'!$I$5:$I$104,MATCH($A236,'Catálogo fonte'!$A$5:$A$104,0)),""))</f>
        <v/>
      </c>
      <c r="O236" s="55">
        <f>IF(OR($A236="",$B236=""),"",IFERROR(INDEX('Catálogo fonte'!$J$5:$J$104,MATCH($A236,'Catálogo fonte'!$A$5:$A$104,0)),""))</f>
        <v/>
      </c>
      <c r="P236" s="56">
        <f>IF(OR($A236="",$B236=""),"",IFERROR(INDEX('Catálogo fonte'!$K$5:$K$104,MATCH($A236,'Catálogo fonte'!$A$5:$A$104,0)),""))</f>
        <v/>
      </c>
      <c r="Q236" s="56">
        <f>IF(OR($A236="",$B236=""),"",IFERROR(INDEX('Catálogo fonte'!$L$5:$L$104,MATCH($A236,'Catálogo fonte'!$A$5:$A$104,0)),""))</f>
        <v/>
      </c>
      <c r="R236" s="56">
        <f>IF(OR($A236="",$B236=""),"",IFERROR(INDEX('Catálogo fonte'!$M$5:$M$104,MATCH($A236,'Catálogo fonte'!$A$5:$A$104,0)),""))</f>
        <v/>
      </c>
      <c r="S236" s="28">
        <f>IF(OR($A236="",$B236=""),"",IFERROR(INDEX('Catálogo fonte'!$N$5:$N$104,MATCH($A236,'Catálogo fonte'!$A$5:$A$104,0)),""))</f>
        <v/>
      </c>
      <c r="T236" s="28">
        <f>IF(OR($A236="",$B236=""),"",IFERROR(INDEX('Catálogo fonte'!$O$5:$O$104,MATCH($A236,'Catálogo fonte'!$A$5:$A$104,0)),""))</f>
        <v/>
      </c>
      <c r="U236" s="28">
        <f>IF(OR($A236="",$B236=""),"",IFERROR(INDEX('Catálogo fonte'!$P$5:$P$104,MATCH($A236,'Catálogo fonte'!$A$5:$A$104,0)),""))</f>
        <v/>
      </c>
      <c r="V236" s="28">
        <f>IF(OR($A236="",$B236=""),"",--($S236&lt;&gt;"")+--($T236&lt;&gt;"")+--($U236&lt;&gt;""))</f>
        <v/>
      </c>
      <c r="W236" s="27">
        <f>IF(OR($A236="",$B236="",$C236&lt;&gt;"Sim"),"",_xlfn.TEXTJOIN(" | ",TRUE,IF($AP236&lt;&gt;"Regra válida","Regra do canal inválida",""),IF(COUNTIF('Catálogo fonte'!$A$5:$A$104,$A236)&gt;1,"SKU duplicado",""),IF($AO236&lt;&gt;"Sim","Produto inativo",""),IF($AB236&lt;&gt;"Sim","Canal inativo",""),IF($G236="","Título ausente",""),IF(AND($G236&lt;&gt;"",$AL236&lt;&gt;"",LEN($G236)&gt;$AL236),"Título excede o limite",""),IF(AND($AC236="Sim",$H236=""),"Categoria ausente",""),IF(AND($AK236&gt;0,LEN($I236)&lt;$AK236),"Descrição abaixo do mínimo",""),IF(AND($AE236="Sim",$J236=""),"Marca ausente",""),IF(OR($K236="",NOT(ISNUMBER($K236)),$K236&lt;=0),"Preço inválido",""),IF(AND(ISNUMBER($K236),$AM236&lt;&gt;"",$K236&lt;$AM236),"Preço abaixo do mínimo",""),IF(AND(ISNUMBER($K236),$AN236&lt;&gt;"",$K236&gt;$AN236),"Preço acima do máximo",""),IF(AND($AD236="Sim",$L236=""),"GTIN ausente",""),IF(AND($L236&lt;&gt;"",NOT(IFERROR(AND(LEN($L236)=13,ISNUMBER(VALUE($L236))),FALSE))),"GTIN inválido",""),IF(AND($AF236="Sim",$M236=""),"Cor ausente",""),IF(AND($AG236="Sim",$N236=""),"Tamanho/modelo ausente",""),IF(AND($AH236="Sim",OR(NOT(ISNUMBER($O236)),$O236&lt;=0)),"Peso ausente ou inválido",""),IF(AND($AI236="Sim",OR(NOT(ISNUMBER($P236)),$P236&lt;=0,NOT(ISNUMBER($Q236)),$Q236&lt;=0,NOT(ISNUMBER($R236)),$R236&lt;=0)),"Dimensões ausentes ou inválidas",""),IF($V236&lt;$AJ236,"Mídias abaixo do mínimo","")))</f>
        <v/>
      </c>
      <c r="X236" s="28">
        <f>IF(OR($A236="",$B236=""),"",IF($C236&lt;&gt;"Sim","Não selecionado",IF($W236="","Pronto para publicar","Bloqueado")))</f>
        <v/>
      </c>
      <c r="Y236" s="21" t="n"/>
      <c r="Z236" s="27">
        <f>IF(OR($A236="",$B236=""),"",IF($C236&lt;&gt;"Sim","Fora do feed",IF($X236="Bloqueado","Bloqueado",IF($Y236="Publicar","Liberado para feed",IF($Y236="Manter rascunho","Mantido em rascunho","Aguardando decisão")))))</f>
        <v/>
      </c>
      <c r="AA236" s="27">
        <f>IF(OR($A236="",$B236=""),"",$A236&amp;"|"&amp;$B236)</f>
        <v/>
      </c>
      <c r="AB236" s="28">
        <f>IF($B236="","",IFERROR(INDEX('Regras por canal'!$B$5:$B$9,MATCH($B236,'Regras por canal'!$A$5:$A$9,0)),""))</f>
        <v/>
      </c>
      <c r="AC236" s="28">
        <f>IF($B236="","",IFERROR(INDEX('Regras por canal'!$C$5:$C$9,MATCH($B236,'Regras por canal'!$A$5:$A$9,0)),""))</f>
        <v/>
      </c>
      <c r="AD236" s="28">
        <f>IF($B236="","",IFERROR(INDEX('Regras por canal'!$D$5:$D$9,MATCH($B236,'Regras por canal'!$A$5:$A$9,0)),""))</f>
        <v/>
      </c>
      <c r="AE236" s="28">
        <f>IF($B236="","",IFERROR(INDEX('Regras por canal'!$E$5:$E$9,MATCH($B236,'Regras por canal'!$A$5:$A$9,0)),""))</f>
        <v/>
      </c>
      <c r="AF236" s="28">
        <f>IF($B236="","",IFERROR(INDEX('Regras por canal'!$F$5:$F$9,MATCH($B236,'Regras por canal'!$A$5:$A$9,0)),""))</f>
        <v/>
      </c>
      <c r="AG236" s="28">
        <f>IF($B236="","",IFERROR(INDEX('Regras por canal'!$G$5:$G$9,MATCH($B236,'Regras por canal'!$A$5:$A$9,0)),""))</f>
        <v/>
      </c>
      <c r="AH236" s="28">
        <f>IF($B236="","",IFERROR(INDEX('Regras por canal'!$H$5:$H$9,MATCH($B236,'Regras por canal'!$A$5:$A$9,0)),""))</f>
        <v/>
      </c>
      <c r="AI236" s="28">
        <f>IF($B236="","",IFERROR(INDEX('Regras por canal'!$I$5:$I$9,MATCH($B236,'Regras por canal'!$A$5:$A$9,0)),""))</f>
        <v/>
      </c>
      <c r="AJ236" s="28">
        <f>IF($B236="","",IFERROR(INDEX('Regras por canal'!$J$5:$J$9,MATCH($B236,'Regras por canal'!$A$5:$A$9,0)),""))</f>
        <v/>
      </c>
      <c r="AK236" s="28">
        <f>IF($B236="","",IFERROR(INDEX('Regras por canal'!$K$5:$K$9,MATCH($B236,'Regras por canal'!$A$5:$A$9,0)),""))</f>
        <v/>
      </c>
      <c r="AL236" s="28">
        <f>IF($B236="","",IFERROR(INDEX('Regras por canal'!$L$5:$L$9,MATCH($B236,'Regras por canal'!$A$5:$A$9,0)),""))</f>
        <v/>
      </c>
      <c r="AM236" s="28">
        <f>IF($B236="","",IFERROR(INDEX('Regras por canal'!$M$5:$M$9,MATCH($B236,'Regras por canal'!$A$5:$A$9,0)),""))</f>
        <v/>
      </c>
      <c r="AN236" s="28">
        <f>IF($B236="","",IFERROR(INDEX('Regras por canal'!$N$5:$N$9,MATCH($B236,'Regras por canal'!$A$5:$A$9,0)),""))</f>
        <v/>
      </c>
      <c r="AO236" s="28">
        <f>IF($A236="","",IFERROR(INDEX('Catálogo fonte'!$Q$5:$Q$104,MATCH($A236,'Catálogo fonte'!$A$5:$A$104,0)),""))</f>
        <v/>
      </c>
      <c r="AP236" s="28">
        <f>IF($B236="","",IFERROR(INDEX('Regras por canal'!$Q$5:$Q$9,MATCH($B236,'Regras por canal'!$A$5:$A$9,0)),""))</f>
        <v/>
      </c>
    </row>
    <row r="237" ht="24" customHeight="1">
      <c r="A237" s="28">
        <f>IF(OR(INDEX('Catálogo fonte'!$A$5:$A$104,INT((ROW()-5)/5)+1)="",INDEX('Regras por canal'!$A$5:$A$9,MOD(ROW()-5,5)+1)=""),"",INDEX('Catálogo fonte'!$A$5:$A$104,INT((ROW()-5)/5)+1))</f>
        <v/>
      </c>
      <c r="B237" s="27">
        <f>IF($A237="","",INDEX('Regras por canal'!$A$5:$A$9,MOD(ROW()-5,5)+1))</f>
        <v/>
      </c>
      <c r="C237" s="21" t="n"/>
      <c r="D237" s="32" t="n"/>
      <c r="E237" s="32" t="n"/>
      <c r="F237" s="53" t="n"/>
      <c r="G237" s="27">
        <f>IF(OR($A237="",$B237=""),"",IF($D237&lt;&gt;"",$D237,IFERROR(INDEX('Catálogo fonte'!$B$5:$B$104,MATCH($A237,'Catálogo fonte'!$A$5:$A$104,0)),"")))</f>
        <v/>
      </c>
      <c r="H237" s="27">
        <f>IF(OR($A237="",$B237=""),"",IF($E237&lt;&gt;"",$E237,IFERROR(INDEX('Catálogo fonte'!$C$5:$C$104,MATCH($A237,'Catálogo fonte'!$A$5:$A$104,0)),"")))</f>
        <v/>
      </c>
      <c r="I237" s="27">
        <f>IF(OR($A237="",$B237=""),"",IFERROR(INDEX('Catálogo fonte'!$E$5:$E$104,MATCH($A237,'Catálogo fonte'!$A$5:$A$104,0)),""))</f>
        <v/>
      </c>
      <c r="J237" s="28">
        <f>IF(OR($A237="",$B237=""),"",IFERROR(INDEX('Catálogo fonte'!$D$5:$D$104,MATCH($A237,'Catálogo fonte'!$A$5:$A$104,0)),""))</f>
        <v/>
      </c>
      <c r="K237" s="54">
        <f>IF(OR($A237="",$B237=""),"",IF($F237&lt;&gt;"",$F237,IFERROR(INDEX('Catálogo fonte'!$F$5:$F$104,MATCH($A237,'Catálogo fonte'!$A$5:$A$104,0)),"")))</f>
        <v/>
      </c>
      <c r="L237" s="35">
        <f>IF(OR($A237="",$B237=""),"",IFERROR(INDEX('Catálogo fonte'!$G$5:$G$104,MATCH($A237,'Catálogo fonte'!$A$5:$A$104,0)),""))</f>
        <v/>
      </c>
      <c r="M237" s="28">
        <f>IF(OR($A237="",$B237=""),"",IFERROR(INDEX('Catálogo fonte'!$H$5:$H$104,MATCH($A237,'Catálogo fonte'!$A$5:$A$104,0)),""))</f>
        <v/>
      </c>
      <c r="N237" s="28">
        <f>IF(OR($A237="",$B237=""),"",IFERROR(INDEX('Catálogo fonte'!$I$5:$I$104,MATCH($A237,'Catálogo fonte'!$A$5:$A$104,0)),""))</f>
        <v/>
      </c>
      <c r="O237" s="55">
        <f>IF(OR($A237="",$B237=""),"",IFERROR(INDEX('Catálogo fonte'!$J$5:$J$104,MATCH($A237,'Catálogo fonte'!$A$5:$A$104,0)),""))</f>
        <v/>
      </c>
      <c r="P237" s="56">
        <f>IF(OR($A237="",$B237=""),"",IFERROR(INDEX('Catálogo fonte'!$K$5:$K$104,MATCH($A237,'Catálogo fonte'!$A$5:$A$104,0)),""))</f>
        <v/>
      </c>
      <c r="Q237" s="56">
        <f>IF(OR($A237="",$B237=""),"",IFERROR(INDEX('Catálogo fonte'!$L$5:$L$104,MATCH($A237,'Catálogo fonte'!$A$5:$A$104,0)),""))</f>
        <v/>
      </c>
      <c r="R237" s="56">
        <f>IF(OR($A237="",$B237=""),"",IFERROR(INDEX('Catálogo fonte'!$M$5:$M$104,MATCH($A237,'Catálogo fonte'!$A$5:$A$104,0)),""))</f>
        <v/>
      </c>
      <c r="S237" s="28">
        <f>IF(OR($A237="",$B237=""),"",IFERROR(INDEX('Catálogo fonte'!$N$5:$N$104,MATCH($A237,'Catálogo fonte'!$A$5:$A$104,0)),""))</f>
        <v/>
      </c>
      <c r="T237" s="28">
        <f>IF(OR($A237="",$B237=""),"",IFERROR(INDEX('Catálogo fonte'!$O$5:$O$104,MATCH($A237,'Catálogo fonte'!$A$5:$A$104,0)),""))</f>
        <v/>
      </c>
      <c r="U237" s="28">
        <f>IF(OR($A237="",$B237=""),"",IFERROR(INDEX('Catálogo fonte'!$P$5:$P$104,MATCH($A237,'Catálogo fonte'!$A$5:$A$104,0)),""))</f>
        <v/>
      </c>
      <c r="V237" s="28">
        <f>IF(OR($A237="",$B237=""),"",--($S237&lt;&gt;"")+--($T237&lt;&gt;"")+--($U237&lt;&gt;""))</f>
        <v/>
      </c>
      <c r="W237" s="27">
        <f>IF(OR($A237="",$B237="",$C237&lt;&gt;"Sim"),"",_xlfn.TEXTJOIN(" | ",TRUE,IF($AP237&lt;&gt;"Regra válida","Regra do canal inválida",""),IF(COUNTIF('Catálogo fonte'!$A$5:$A$104,$A237)&gt;1,"SKU duplicado",""),IF($AO237&lt;&gt;"Sim","Produto inativo",""),IF($AB237&lt;&gt;"Sim","Canal inativo",""),IF($G237="","Título ausente",""),IF(AND($G237&lt;&gt;"",$AL237&lt;&gt;"",LEN($G237)&gt;$AL237),"Título excede o limite",""),IF(AND($AC237="Sim",$H237=""),"Categoria ausente",""),IF(AND($AK237&gt;0,LEN($I237)&lt;$AK237),"Descrição abaixo do mínimo",""),IF(AND($AE237="Sim",$J237=""),"Marca ausente",""),IF(OR($K237="",NOT(ISNUMBER($K237)),$K237&lt;=0),"Preço inválido",""),IF(AND(ISNUMBER($K237),$AM237&lt;&gt;"",$K237&lt;$AM237),"Preço abaixo do mínimo",""),IF(AND(ISNUMBER($K237),$AN237&lt;&gt;"",$K237&gt;$AN237),"Preço acima do máximo",""),IF(AND($AD237="Sim",$L237=""),"GTIN ausente",""),IF(AND($L237&lt;&gt;"",NOT(IFERROR(AND(LEN($L237)=13,ISNUMBER(VALUE($L237))),FALSE))),"GTIN inválido",""),IF(AND($AF237="Sim",$M237=""),"Cor ausente",""),IF(AND($AG237="Sim",$N237=""),"Tamanho/modelo ausente",""),IF(AND($AH237="Sim",OR(NOT(ISNUMBER($O237)),$O237&lt;=0)),"Peso ausente ou inválido",""),IF(AND($AI237="Sim",OR(NOT(ISNUMBER($P237)),$P237&lt;=0,NOT(ISNUMBER($Q237)),$Q237&lt;=0,NOT(ISNUMBER($R237)),$R237&lt;=0)),"Dimensões ausentes ou inválidas",""),IF($V237&lt;$AJ237,"Mídias abaixo do mínimo","")))</f>
        <v/>
      </c>
      <c r="X237" s="28">
        <f>IF(OR($A237="",$B237=""),"",IF($C237&lt;&gt;"Sim","Não selecionado",IF($W237="","Pronto para publicar","Bloqueado")))</f>
        <v/>
      </c>
      <c r="Y237" s="21" t="n"/>
      <c r="Z237" s="27">
        <f>IF(OR($A237="",$B237=""),"",IF($C237&lt;&gt;"Sim","Fora do feed",IF($X237="Bloqueado","Bloqueado",IF($Y237="Publicar","Liberado para feed",IF($Y237="Manter rascunho","Mantido em rascunho","Aguardando decisão")))))</f>
        <v/>
      </c>
      <c r="AA237" s="27">
        <f>IF(OR($A237="",$B237=""),"",$A237&amp;"|"&amp;$B237)</f>
        <v/>
      </c>
      <c r="AB237" s="28">
        <f>IF($B237="","",IFERROR(INDEX('Regras por canal'!$B$5:$B$9,MATCH($B237,'Regras por canal'!$A$5:$A$9,0)),""))</f>
        <v/>
      </c>
      <c r="AC237" s="28">
        <f>IF($B237="","",IFERROR(INDEX('Regras por canal'!$C$5:$C$9,MATCH($B237,'Regras por canal'!$A$5:$A$9,0)),""))</f>
        <v/>
      </c>
      <c r="AD237" s="28">
        <f>IF($B237="","",IFERROR(INDEX('Regras por canal'!$D$5:$D$9,MATCH($B237,'Regras por canal'!$A$5:$A$9,0)),""))</f>
        <v/>
      </c>
      <c r="AE237" s="28">
        <f>IF($B237="","",IFERROR(INDEX('Regras por canal'!$E$5:$E$9,MATCH($B237,'Regras por canal'!$A$5:$A$9,0)),""))</f>
        <v/>
      </c>
      <c r="AF237" s="28">
        <f>IF($B237="","",IFERROR(INDEX('Regras por canal'!$F$5:$F$9,MATCH($B237,'Regras por canal'!$A$5:$A$9,0)),""))</f>
        <v/>
      </c>
      <c r="AG237" s="28">
        <f>IF($B237="","",IFERROR(INDEX('Regras por canal'!$G$5:$G$9,MATCH($B237,'Regras por canal'!$A$5:$A$9,0)),""))</f>
        <v/>
      </c>
      <c r="AH237" s="28">
        <f>IF($B237="","",IFERROR(INDEX('Regras por canal'!$H$5:$H$9,MATCH($B237,'Regras por canal'!$A$5:$A$9,0)),""))</f>
        <v/>
      </c>
      <c r="AI237" s="28">
        <f>IF($B237="","",IFERROR(INDEX('Regras por canal'!$I$5:$I$9,MATCH($B237,'Regras por canal'!$A$5:$A$9,0)),""))</f>
        <v/>
      </c>
      <c r="AJ237" s="28">
        <f>IF($B237="","",IFERROR(INDEX('Regras por canal'!$J$5:$J$9,MATCH($B237,'Regras por canal'!$A$5:$A$9,0)),""))</f>
        <v/>
      </c>
      <c r="AK237" s="28">
        <f>IF($B237="","",IFERROR(INDEX('Regras por canal'!$K$5:$K$9,MATCH($B237,'Regras por canal'!$A$5:$A$9,0)),""))</f>
        <v/>
      </c>
      <c r="AL237" s="28">
        <f>IF($B237="","",IFERROR(INDEX('Regras por canal'!$L$5:$L$9,MATCH($B237,'Regras por canal'!$A$5:$A$9,0)),""))</f>
        <v/>
      </c>
      <c r="AM237" s="28">
        <f>IF($B237="","",IFERROR(INDEX('Regras por canal'!$M$5:$M$9,MATCH($B237,'Regras por canal'!$A$5:$A$9,0)),""))</f>
        <v/>
      </c>
      <c r="AN237" s="28">
        <f>IF($B237="","",IFERROR(INDEX('Regras por canal'!$N$5:$N$9,MATCH($B237,'Regras por canal'!$A$5:$A$9,0)),""))</f>
        <v/>
      </c>
      <c r="AO237" s="28">
        <f>IF($A237="","",IFERROR(INDEX('Catálogo fonte'!$Q$5:$Q$104,MATCH($A237,'Catálogo fonte'!$A$5:$A$104,0)),""))</f>
        <v/>
      </c>
      <c r="AP237" s="28">
        <f>IF($B237="","",IFERROR(INDEX('Regras por canal'!$Q$5:$Q$9,MATCH($B237,'Regras por canal'!$A$5:$A$9,0)),""))</f>
        <v/>
      </c>
    </row>
    <row r="238" ht="24" customHeight="1">
      <c r="A238" s="28">
        <f>IF(OR(INDEX('Catálogo fonte'!$A$5:$A$104,INT((ROW()-5)/5)+1)="",INDEX('Regras por canal'!$A$5:$A$9,MOD(ROW()-5,5)+1)=""),"",INDEX('Catálogo fonte'!$A$5:$A$104,INT((ROW()-5)/5)+1))</f>
        <v/>
      </c>
      <c r="B238" s="27">
        <f>IF($A238="","",INDEX('Regras por canal'!$A$5:$A$9,MOD(ROW()-5,5)+1))</f>
        <v/>
      </c>
      <c r="C238" s="21" t="n"/>
      <c r="D238" s="32" t="n"/>
      <c r="E238" s="32" t="n"/>
      <c r="F238" s="53" t="n"/>
      <c r="G238" s="27">
        <f>IF(OR($A238="",$B238=""),"",IF($D238&lt;&gt;"",$D238,IFERROR(INDEX('Catálogo fonte'!$B$5:$B$104,MATCH($A238,'Catálogo fonte'!$A$5:$A$104,0)),"")))</f>
        <v/>
      </c>
      <c r="H238" s="27">
        <f>IF(OR($A238="",$B238=""),"",IF($E238&lt;&gt;"",$E238,IFERROR(INDEX('Catálogo fonte'!$C$5:$C$104,MATCH($A238,'Catálogo fonte'!$A$5:$A$104,0)),"")))</f>
        <v/>
      </c>
      <c r="I238" s="27">
        <f>IF(OR($A238="",$B238=""),"",IFERROR(INDEX('Catálogo fonte'!$E$5:$E$104,MATCH($A238,'Catálogo fonte'!$A$5:$A$104,0)),""))</f>
        <v/>
      </c>
      <c r="J238" s="28">
        <f>IF(OR($A238="",$B238=""),"",IFERROR(INDEX('Catálogo fonte'!$D$5:$D$104,MATCH($A238,'Catálogo fonte'!$A$5:$A$104,0)),""))</f>
        <v/>
      </c>
      <c r="K238" s="54">
        <f>IF(OR($A238="",$B238=""),"",IF($F238&lt;&gt;"",$F238,IFERROR(INDEX('Catálogo fonte'!$F$5:$F$104,MATCH($A238,'Catálogo fonte'!$A$5:$A$104,0)),"")))</f>
        <v/>
      </c>
      <c r="L238" s="35">
        <f>IF(OR($A238="",$B238=""),"",IFERROR(INDEX('Catálogo fonte'!$G$5:$G$104,MATCH($A238,'Catálogo fonte'!$A$5:$A$104,0)),""))</f>
        <v/>
      </c>
      <c r="M238" s="28">
        <f>IF(OR($A238="",$B238=""),"",IFERROR(INDEX('Catálogo fonte'!$H$5:$H$104,MATCH($A238,'Catálogo fonte'!$A$5:$A$104,0)),""))</f>
        <v/>
      </c>
      <c r="N238" s="28">
        <f>IF(OR($A238="",$B238=""),"",IFERROR(INDEX('Catálogo fonte'!$I$5:$I$104,MATCH($A238,'Catálogo fonte'!$A$5:$A$104,0)),""))</f>
        <v/>
      </c>
      <c r="O238" s="55">
        <f>IF(OR($A238="",$B238=""),"",IFERROR(INDEX('Catálogo fonte'!$J$5:$J$104,MATCH($A238,'Catálogo fonte'!$A$5:$A$104,0)),""))</f>
        <v/>
      </c>
      <c r="P238" s="56">
        <f>IF(OR($A238="",$B238=""),"",IFERROR(INDEX('Catálogo fonte'!$K$5:$K$104,MATCH($A238,'Catálogo fonte'!$A$5:$A$104,0)),""))</f>
        <v/>
      </c>
      <c r="Q238" s="56">
        <f>IF(OR($A238="",$B238=""),"",IFERROR(INDEX('Catálogo fonte'!$L$5:$L$104,MATCH($A238,'Catálogo fonte'!$A$5:$A$104,0)),""))</f>
        <v/>
      </c>
      <c r="R238" s="56">
        <f>IF(OR($A238="",$B238=""),"",IFERROR(INDEX('Catálogo fonte'!$M$5:$M$104,MATCH($A238,'Catálogo fonte'!$A$5:$A$104,0)),""))</f>
        <v/>
      </c>
      <c r="S238" s="28">
        <f>IF(OR($A238="",$B238=""),"",IFERROR(INDEX('Catálogo fonte'!$N$5:$N$104,MATCH($A238,'Catálogo fonte'!$A$5:$A$104,0)),""))</f>
        <v/>
      </c>
      <c r="T238" s="28">
        <f>IF(OR($A238="",$B238=""),"",IFERROR(INDEX('Catálogo fonte'!$O$5:$O$104,MATCH($A238,'Catálogo fonte'!$A$5:$A$104,0)),""))</f>
        <v/>
      </c>
      <c r="U238" s="28">
        <f>IF(OR($A238="",$B238=""),"",IFERROR(INDEX('Catálogo fonte'!$P$5:$P$104,MATCH($A238,'Catálogo fonte'!$A$5:$A$104,0)),""))</f>
        <v/>
      </c>
      <c r="V238" s="28">
        <f>IF(OR($A238="",$B238=""),"",--($S238&lt;&gt;"")+--($T238&lt;&gt;"")+--($U238&lt;&gt;""))</f>
        <v/>
      </c>
      <c r="W238" s="27">
        <f>IF(OR($A238="",$B238="",$C238&lt;&gt;"Sim"),"",_xlfn.TEXTJOIN(" | ",TRUE,IF($AP238&lt;&gt;"Regra válida","Regra do canal inválida",""),IF(COUNTIF('Catálogo fonte'!$A$5:$A$104,$A238)&gt;1,"SKU duplicado",""),IF($AO238&lt;&gt;"Sim","Produto inativo",""),IF($AB238&lt;&gt;"Sim","Canal inativo",""),IF($G238="","Título ausente",""),IF(AND($G238&lt;&gt;"",$AL238&lt;&gt;"",LEN($G238)&gt;$AL238),"Título excede o limite",""),IF(AND($AC238="Sim",$H238=""),"Categoria ausente",""),IF(AND($AK238&gt;0,LEN($I238)&lt;$AK238),"Descrição abaixo do mínimo",""),IF(AND($AE238="Sim",$J238=""),"Marca ausente",""),IF(OR($K238="",NOT(ISNUMBER($K238)),$K238&lt;=0),"Preço inválido",""),IF(AND(ISNUMBER($K238),$AM238&lt;&gt;"",$K238&lt;$AM238),"Preço abaixo do mínimo",""),IF(AND(ISNUMBER($K238),$AN238&lt;&gt;"",$K238&gt;$AN238),"Preço acima do máximo",""),IF(AND($AD238="Sim",$L238=""),"GTIN ausente",""),IF(AND($L238&lt;&gt;"",NOT(IFERROR(AND(LEN($L238)=13,ISNUMBER(VALUE($L238))),FALSE))),"GTIN inválido",""),IF(AND($AF238="Sim",$M238=""),"Cor ausente",""),IF(AND($AG238="Sim",$N238=""),"Tamanho/modelo ausente",""),IF(AND($AH238="Sim",OR(NOT(ISNUMBER($O238)),$O238&lt;=0)),"Peso ausente ou inválido",""),IF(AND($AI238="Sim",OR(NOT(ISNUMBER($P238)),$P238&lt;=0,NOT(ISNUMBER($Q238)),$Q238&lt;=0,NOT(ISNUMBER($R238)),$R238&lt;=0)),"Dimensões ausentes ou inválidas",""),IF($V238&lt;$AJ238,"Mídias abaixo do mínimo","")))</f>
        <v/>
      </c>
      <c r="X238" s="28">
        <f>IF(OR($A238="",$B238=""),"",IF($C238&lt;&gt;"Sim","Não selecionado",IF($W238="","Pronto para publicar","Bloqueado")))</f>
        <v/>
      </c>
      <c r="Y238" s="21" t="n"/>
      <c r="Z238" s="27">
        <f>IF(OR($A238="",$B238=""),"",IF($C238&lt;&gt;"Sim","Fora do feed",IF($X238="Bloqueado","Bloqueado",IF($Y238="Publicar","Liberado para feed",IF($Y238="Manter rascunho","Mantido em rascunho","Aguardando decisão")))))</f>
        <v/>
      </c>
      <c r="AA238" s="27">
        <f>IF(OR($A238="",$B238=""),"",$A238&amp;"|"&amp;$B238)</f>
        <v/>
      </c>
      <c r="AB238" s="28">
        <f>IF($B238="","",IFERROR(INDEX('Regras por canal'!$B$5:$B$9,MATCH($B238,'Regras por canal'!$A$5:$A$9,0)),""))</f>
        <v/>
      </c>
      <c r="AC238" s="28">
        <f>IF($B238="","",IFERROR(INDEX('Regras por canal'!$C$5:$C$9,MATCH($B238,'Regras por canal'!$A$5:$A$9,0)),""))</f>
        <v/>
      </c>
      <c r="AD238" s="28">
        <f>IF($B238="","",IFERROR(INDEX('Regras por canal'!$D$5:$D$9,MATCH($B238,'Regras por canal'!$A$5:$A$9,0)),""))</f>
        <v/>
      </c>
      <c r="AE238" s="28">
        <f>IF($B238="","",IFERROR(INDEX('Regras por canal'!$E$5:$E$9,MATCH($B238,'Regras por canal'!$A$5:$A$9,0)),""))</f>
        <v/>
      </c>
      <c r="AF238" s="28">
        <f>IF($B238="","",IFERROR(INDEX('Regras por canal'!$F$5:$F$9,MATCH($B238,'Regras por canal'!$A$5:$A$9,0)),""))</f>
        <v/>
      </c>
      <c r="AG238" s="28">
        <f>IF($B238="","",IFERROR(INDEX('Regras por canal'!$G$5:$G$9,MATCH($B238,'Regras por canal'!$A$5:$A$9,0)),""))</f>
        <v/>
      </c>
      <c r="AH238" s="28">
        <f>IF($B238="","",IFERROR(INDEX('Regras por canal'!$H$5:$H$9,MATCH($B238,'Regras por canal'!$A$5:$A$9,0)),""))</f>
        <v/>
      </c>
      <c r="AI238" s="28">
        <f>IF($B238="","",IFERROR(INDEX('Regras por canal'!$I$5:$I$9,MATCH($B238,'Regras por canal'!$A$5:$A$9,0)),""))</f>
        <v/>
      </c>
      <c r="AJ238" s="28">
        <f>IF($B238="","",IFERROR(INDEX('Regras por canal'!$J$5:$J$9,MATCH($B238,'Regras por canal'!$A$5:$A$9,0)),""))</f>
        <v/>
      </c>
      <c r="AK238" s="28">
        <f>IF($B238="","",IFERROR(INDEX('Regras por canal'!$K$5:$K$9,MATCH($B238,'Regras por canal'!$A$5:$A$9,0)),""))</f>
        <v/>
      </c>
      <c r="AL238" s="28">
        <f>IF($B238="","",IFERROR(INDEX('Regras por canal'!$L$5:$L$9,MATCH($B238,'Regras por canal'!$A$5:$A$9,0)),""))</f>
        <v/>
      </c>
      <c r="AM238" s="28">
        <f>IF($B238="","",IFERROR(INDEX('Regras por canal'!$M$5:$M$9,MATCH($B238,'Regras por canal'!$A$5:$A$9,0)),""))</f>
        <v/>
      </c>
      <c r="AN238" s="28">
        <f>IF($B238="","",IFERROR(INDEX('Regras por canal'!$N$5:$N$9,MATCH($B238,'Regras por canal'!$A$5:$A$9,0)),""))</f>
        <v/>
      </c>
      <c r="AO238" s="28">
        <f>IF($A238="","",IFERROR(INDEX('Catálogo fonte'!$Q$5:$Q$104,MATCH($A238,'Catálogo fonte'!$A$5:$A$104,0)),""))</f>
        <v/>
      </c>
      <c r="AP238" s="28">
        <f>IF($B238="","",IFERROR(INDEX('Regras por canal'!$Q$5:$Q$9,MATCH($B238,'Regras por canal'!$A$5:$A$9,0)),""))</f>
        <v/>
      </c>
    </row>
    <row r="239" ht="24" customHeight="1">
      <c r="A239" s="28">
        <f>IF(OR(INDEX('Catálogo fonte'!$A$5:$A$104,INT((ROW()-5)/5)+1)="",INDEX('Regras por canal'!$A$5:$A$9,MOD(ROW()-5,5)+1)=""),"",INDEX('Catálogo fonte'!$A$5:$A$104,INT((ROW()-5)/5)+1))</f>
        <v/>
      </c>
      <c r="B239" s="27">
        <f>IF($A239="","",INDEX('Regras por canal'!$A$5:$A$9,MOD(ROW()-5,5)+1))</f>
        <v/>
      </c>
      <c r="C239" s="21" t="n"/>
      <c r="D239" s="32" t="n"/>
      <c r="E239" s="32" t="n"/>
      <c r="F239" s="53" t="n"/>
      <c r="G239" s="27">
        <f>IF(OR($A239="",$B239=""),"",IF($D239&lt;&gt;"",$D239,IFERROR(INDEX('Catálogo fonte'!$B$5:$B$104,MATCH($A239,'Catálogo fonte'!$A$5:$A$104,0)),"")))</f>
        <v/>
      </c>
      <c r="H239" s="27">
        <f>IF(OR($A239="",$B239=""),"",IF($E239&lt;&gt;"",$E239,IFERROR(INDEX('Catálogo fonte'!$C$5:$C$104,MATCH($A239,'Catálogo fonte'!$A$5:$A$104,0)),"")))</f>
        <v/>
      </c>
      <c r="I239" s="27">
        <f>IF(OR($A239="",$B239=""),"",IFERROR(INDEX('Catálogo fonte'!$E$5:$E$104,MATCH($A239,'Catálogo fonte'!$A$5:$A$104,0)),""))</f>
        <v/>
      </c>
      <c r="J239" s="28">
        <f>IF(OR($A239="",$B239=""),"",IFERROR(INDEX('Catálogo fonte'!$D$5:$D$104,MATCH($A239,'Catálogo fonte'!$A$5:$A$104,0)),""))</f>
        <v/>
      </c>
      <c r="K239" s="54">
        <f>IF(OR($A239="",$B239=""),"",IF($F239&lt;&gt;"",$F239,IFERROR(INDEX('Catálogo fonte'!$F$5:$F$104,MATCH($A239,'Catálogo fonte'!$A$5:$A$104,0)),"")))</f>
        <v/>
      </c>
      <c r="L239" s="35">
        <f>IF(OR($A239="",$B239=""),"",IFERROR(INDEX('Catálogo fonte'!$G$5:$G$104,MATCH($A239,'Catálogo fonte'!$A$5:$A$104,0)),""))</f>
        <v/>
      </c>
      <c r="M239" s="28">
        <f>IF(OR($A239="",$B239=""),"",IFERROR(INDEX('Catálogo fonte'!$H$5:$H$104,MATCH($A239,'Catálogo fonte'!$A$5:$A$104,0)),""))</f>
        <v/>
      </c>
      <c r="N239" s="28">
        <f>IF(OR($A239="",$B239=""),"",IFERROR(INDEX('Catálogo fonte'!$I$5:$I$104,MATCH($A239,'Catálogo fonte'!$A$5:$A$104,0)),""))</f>
        <v/>
      </c>
      <c r="O239" s="55">
        <f>IF(OR($A239="",$B239=""),"",IFERROR(INDEX('Catálogo fonte'!$J$5:$J$104,MATCH($A239,'Catálogo fonte'!$A$5:$A$104,0)),""))</f>
        <v/>
      </c>
      <c r="P239" s="56">
        <f>IF(OR($A239="",$B239=""),"",IFERROR(INDEX('Catálogo fonte'!$K$5:$K$104,MATCH($A239,'Catálogo fonte'!$A$5:$A$104,0)),""))</f>
        <v/>
      </c>
      <c r="Q239" s="56">
        <f>IF(OR($A239="",$B239=""),"",IFERROR(INDEX('Catálogo fonte'!$L$5:$L$104,MATCH($A239,'Catálogo fonte'!$A$5:$A$104,0)),""))</f>
        <v/>
      </c>
      <c r="R239" s="56">
        <f>IF(OR($A239="",$B239=""),"",IFERROR(INDEX('Catálogo fonte'!$M$5:$M$104,MATCH($A239,'Catálogo fonte'!$A$5:$A$104,0)),""))</f>
        <v/>
      </c>
      <c r="S239" s="28">
        <f>IF(OR($A239="",$B239=""),"",IFERROR(INDEX('Catálogo fonte'!$N$5:$N$104,MATCH($A239,'Catálogo fonte'!$A$5:$A$104,0)),""))</f>
        <v/>
      </c>
      <c r="T239" s="28">
        <f>IF(OR($A239="",$B239=""),"",IFERROR(INDEX('Catálogo fonte'!$O$5:$O$104,MATCH($A239,'Catálogo fonte'!$A$5:$A$104,0)),""))</f>
        <v/>
      </c>
      <c r="U239" s="28">
        <f>IF(OR($A239="",$B239=""),"",IFERROR(INDEX('Catálogo fonte'!$P$5:$P$104,MATCH($A239,'Catálogo fonte'!$A$5:$A$104,0)),""))</f>
        <v/>
      </c>
      <c r="V239" s="28">
        <f>IF(OR($A239="",$B239=""),"",--($S239&lt;&gt;"")+--($T239&lt;&gt;"")+--($U239&lt;&gt;""))</f>
        <v/>
      </c>
      <c r="W239" s="27">
        <f>IF(OR($A239="",$B239="",$C239&lt;&gt;"Sim"),"",_xlfn.TEXTJOIN(" | ",TRUE,IF($AP239&lt;&gt;"Regra válida","Regra do canal inválida",""),IF(COUNTIF('Catálogo fonte'!$A$5:$A$104,$A239)&gt;1,"SKU duplicado",""),IF($AO239&lt;&gt;"Sim","Produto inativo",""),IF($AB239&lt;&gt;"Sim","Canal inativo",""),IF($G239="","Título ausente",""),IF(AND($G239&lt;&gt;"",$AL239&lt;&gt;"",LEN($G239)&gt;$AL239),"Título excede o limite",""),IF(AND($AC239="Sim",$H239=""),"Categoria ausente",""),IF(AND($AK239&gt;0,LEN($I239)&lt;$AK239),"Descrição abaixo do mínimo",""),IF(AND($AE239="Sim",$J239=""),"Marca ausente",""),IF(OR($K239="",NOT(ISNUMBER($K239)),$K239&lt;=0),"Preço inválido",""),IF(AND(ISNUMBER($K239),$AM239&lt;&gt;"",$K239&lt;$AM239),"Preço abaixo do mínimo",""),IF(AND(ISNUMBER($K239),$AN239&lt;&gt;"",$K239&gt;$AN239),"Preço acima do máximo",""),IF(AND($AD239="Sim",$L239=""),"GTIN ausente",""),IF(AND($L239&lt;&gt;"",NOT(IFERROR(AND(LEN($L239)=13,ISNUMBER(VALUE($L239))),FALSE))),"GTIN inválido",""),IF(AND($AF239="Sim",$M239=""),"Cor ausente",""),IF(AND($AG239="Sim",$N239=""),"Tamanho/modelo ausente",""),IF(AND($AH239="Sim",OR(NOT(ISNUMBER($O239)),$O239&lt;=0)),"Peso ausente ou inválido",""),IF(AND($AI239="Sim",OR(NOT(ISNUMBER($P239)),$P239&lt;=0,NOT(ISNUMBER($Q239)),$Q239&lt;=0,NOT(ISNUMBER($R239)),$R239&lt;=0)),"Dimensões ausentes ou inválidas",""),IF($V239&lt;$AJ239,"Mídias abaixo do mínimo","")))</f>
        <v/>
      </c>
      <c r="X239" s="28">
        <f>IF(OR($A239="",$B239=""),"",IF($C239&lt;&gt;"Sim","Não selecionado",IF($W239="","Pronto para publicar","Bloqueado")))</f>
        <v/>
      </c>
      <c r="Y239" s="21" t="n"/>
      <c r="Z239" s="27">
        <f>IF(OR($A239="",$B239=""),"",IF($C239&lt;&gt;"Sim","Fora do feed",IF($X239="Bloqueado","Bloqueado",IF($Y239="Publicar","Liberado para feed",IF($Y239="Manter rascunho","Mantido em rascunho","Aguardando decisão")))))</f>
        <v/>
      </c>
      <c r="AA239" s="27">
        <f>IF(OR($A239="",$B239=""),"",$A239&amp;"|"&amp;$B239)</f>
        <v/>
      </c>
      <c r="AB239" s="28">
        <f>IF($B239="","",IFERROR(INDEX('Regras por canal'!$B$5:$B$9,MATCH($B239,'Regras por canal'!$A$5:$A$9,0)),""))</f>
        <v/>
      </c>
      <c r="AC239" s="28">
        <f>IF($B239="","",IFERROR(INDEX('Regras por canal'!$C$5:$C$9,MATCH($B239,'Regras por canal'!$A$5:$A$9,0)),""))</f>
        <v/>
      </c>
      <c r="AD239" s="28">
        <f>IF($B239="","",IFERROR(INDEX('Regras por canal'!$D$5:$D$9,MATCH($B239,'Regras por canal'!$A$5:$A$9,0)),""))</f>
        <v/>
      </c>
      <c r="AE239" s="28">
        <f>IF($B239="","",IFERROR(INDEX('Regras por canal'!$E$5:$E$9,MATCH($B239,'Regras por canal'!$A$5:$A$9,0)),""))</f>
        <v/>
      </c>
      <c r="AF239" s="28">
        <f>IF($B239="","",IFERROR(INDEX('Regras por canal'!$F$5:$F$9,MATCH($B239,'Regras por canal'!$A$5:$A$9,0)),""))</f>
        <v/>
      </c>
      <c r="AG239" s="28">
        <f>IF($B239="","",IFERROR(INDEX('Regras por canal'!$G$5:$G$9,MATCH($B239,'Regras por canal'!$A$5:$A$9,0)),""))</f>
        <v/>
      </c>
      <c r="AH239" s="28">
        <f>IF($B239="","",IFERROR(INDEX('Regras por canal'!$H$5:$H$9,MATCH($B239,'Regras por canal'!$A$5:$A$9,0)),""))</f>
        <v/>
      </c>
      <c r="AI239" s="28">
        <f>IF($B239="","",IFERROR(INDEX('Regras por canal'!$I$5:$I$9,MATCH($B239,'Regras por canal'!$A$5:$A$9,0)),""))</f>
        <v/>
      </c>
      <c r="AJ239" s="28">
        <f>IF($B239="","",IFERROR(INDEX('Regras por canal'!$J$5:$J$9,MATCH($B239,'Regras por canal'!$A$5:$A$9,0)),""))</f>
        <v/>
      </c>
      <c r="AK239" s="28">
        <f>IF($B239="","",IFERROR(INDEX('Regras por canal'!$K$5:$K$9,MATCH($B239,'Regras por canal'!$A$5:$A$9,0)),""))</f>
        <v/>
      </c>
      <c r="AL239" s="28">
        <f>IF($B239="","",IFERROR(INDEX('Regras por canal'!$L$5:$L$9,MATCH($B239,'Regras por canal'!$A$5:$A$9,0)),""))</f>
        <v/>
      </c>
      <c r="AM239" s="28">
        <f>IF($B239="","",IFERROR(INDEX('Regras por canal'!$M$5:$M$9,MATCH($B239,'Regras por canal'!$A$5:$A$9,0)),""))</f>
        <v/>
      </c>
      <c r="AN239" s="28">
        <f>IF($B239="","",IFERROR(INDEX('Regras por canal'!$N$5:$N$9,MATCH($B239,'Regras por canal'!$A$5:$A$9,0)),""))</f>
        <v/>
      </c>
      <c r="AO239" s="28">
        <f>IF($A239="","",IFERROR(INDEX('Catálogo fonte'!$Q$5:$Q$104,MATCH($A239,'Catálogo fonte'!$A$5:$A$104,0)),""))</f>
        <v/>
      </c>
      <c r="AP239" s="28">
        <f>IF($B239="","",IFERROR(INDEX('Regras por canal'!$Q$5:$Q$9,MATCH($B239,'Regras por canal'!$A$5:$A$9,0)),""))</f>
        <v/>
      </c>
    </row>
    <row r="240" ht="24" customHeight="1">
      <c r="A240" s="28">
        <f>IF(OR(INDEX('Catálogo fonte'!$A$5:$A$104,INT((ROW()-5)/5)+1)="",INDEX('Regras por canal'!$A$5:$A$9,MOD(ROW()-5,5)+1)=""),"",INDEX('Catálogo fonte'!$A$5:$A$104,INT((ROW()-5)/5)+1))</f>
        <v/>
      </c>
      <c r="B240" s="27">
        <f>IF($A240="","",INDEX('Regras por canal'!$A$5:$A$9,MOD(ROW()-5,5)+1))</f>
        <v/>
      </c>
      <c r="C240" s="21" t="n"/>
      <c r="D240" s="32" t="n"/>
      <c r="E240" s="32" t="n"/>
      <c r="F240" s="53" t="n"/>
      <c r="G240" s="27">
        <f>IF(OR($A240="",$B240=""),"",IF($D240&lt;&gt;"",$D240,IFERROR(INDEX('Catálogo fonte'!$B$5:$B$104,MATCH($A240,'Catálogo fonte'!$A$5:$A$104,0)),"")))</f>
        <v/>
      </c>
      <c r="H240" s="27">
        <f>IF(OR($A240="",$B240=""),"",IF($E240&lt;&gt;"",$E240,IFERROR(INDEX('Catálogo fonte'!$C$5:$C$104,MATCH($A240,'Catálogo fonte'!$A$5:$A$104,0)),"")))</f>
        <v/>
      </c>
      <c r="I240" s="27">
        <f>IF(OR($A240="",$B240=""),"",IFERROR(INDEX('Catálogo fonte'!$E$5:$E$104,MATCH($A240,'Catálogo fonte'!$A$5:$A$104,0)),""))</f>
        <v/>
      </c>
      <c r="J240" s="28">
        <f>IF(OR($A240="",$B240=""),"",IFERROR(INDEX('Catálogo fonte'!$D$5:$D$104,MATCH($A240,'Catálogo fonte'!$A$5:$A$104,0)),""))</f>
        <v/>
      </c>
      <c r="K240" s="54">
        <f>IF(OR($A240="",$B240=""),"",IF($F240&lt;&gt;"",$F240,IFERROR(INDEX('Catálogo fonte'!$F$5:$F$104,MATCH($A240,'Catálogo fonte'!$A$5:$A$104,0)),"")))</f>
        <v/>
      </c>
      <c r="L240" s="35">
        <f>IF(OR($A240="",$B240=""),"",IFERROR(INDEX('Catálogo fonte'!$G$5:$G$104,MATCH($A240,'Catálogo fonte'!$A$5:$A$104,0)),""))</f>
        <v/>
      </c>
      <c r="M240" s="28">
        <f>IF(OR($A240="",$B240=""),"",IFERROR(INDEX('Catálogo fonte'!$H$5:$H$104,MATCH($A240,'Catálogo fonte'!$A$5:$A$104,0)),""))</f>
        <v/>
      </c>
      <c r="N240" s="28">
        <f>IF(OR($A240="",$B240=""),"",IFERROR(INDEX('Catálogo fonte'!$I$5:$I$104,MATCH($A240,'Catálogo fonte'!$A$5:$A$104,0)),""))</f>
        <v/>
      </c>
      <c r="O240" s="55">
        <f>IF(OR($A240="",$B240=""),"",IFERROR(INDEX('Catálogo fonte'!$J$5:$J$104,MATCH($A240,'Catálogo fonte'!$A$5:$A$104,0)),""))</f>
        <v/>
      </c>
      <c r="P240" s="56">
        <f>IF(OR($A240="",$B240=""),"",IFERROR(INDEX('Catálogo fonte'!$K$5:$K$104,MATCH($A240,'Catálogo fonte'!$A$5:$A$104,0)),""))</f>
        <v/>
      </c>
      <c r="Q240" s="56">
        <f>IF(OR($A240="",$B240=""),"",IFERROR(INDEX('Catálogo fonte'!$L$5:$L$104,MATCH($A240,'Catálogo fonte'!$A$5:$A$104,0)),""))</f>
        <v/>
      </c>
      <c r="R240" s="56">
        <f>IF(OR($A240="",$B240=""),"",IFERROR(INDEX('Catálogo fonte'!$M$5:$M$104,MATCH($A240,'Catálogo fonte'!$A$5:$A$104,0)),""))</f>
        <v/>
      </c>
      <c r="S240" s="28">
        <f>IF(OR($A240="",$B240=""),"",IFERROR(INDEX('Catálogo fonte'!$N$5:$N$104,MATCH($A240,'Catálogo fonte'!$A$5:$A$104,0)),""))</f>
        <v/>
      </c>
      <c r="T240" s="28">
        <f>IF(OR($A240="",$B240=""),"",IFERROR(INDEX('Catálogo fonte'!$O$5:$O$104,MATCH($A240,'Catálogo fonte'!$A$5:$A$104,0)),""))</f>
        <v/>
      </c>
      <c r="U240" s="28">
        <f>IF(OR($A240="",$B240=""),"",IFERROR(INDEX('Catálogo fonte'!$P$5:$P$104,MATCH($A240,'Catálogo fonte'!$A$5:$A$104,0)),""))</f>
        <v/>
      </c>
      <c r="V240" s="28">
        <f>IF(OR($A240="",$B240=""),"",--($S240&lt;&gt;"")+--($T240&lt;&gt;"")+--($U240&lt;&gt;""))</f>
        <v/>
      </c>
      <c r="W240" s="27">
        <f>IF(OR($A240="",$B240="",$C240&lt;&gt;"Sim"),"",_xlfn.TEXTJOIN(" | ",TRUE,IF($AP240&lt;&gt;"Regra válida","Regra do canal inválida",""),IF(COUNTIF('Catálogo fonte'!$A$5:$A$104,$A240)&gt;1,"SKU duplicado",""),IF($AO240&lt;&gt;"Sim","Produto inativo",""),IF($AB240&lt;&gt;"Sim","Canal inativo",""),IF($G240="","Título ausente",""),IF(AND($G240&lt;&gt;"",$AL240&lt;&gt;"",LEN($G240)&gt;$AL240),"Título excede o limite",""),IF(AND($AC240="Sim",$H240=""),"Categoria ausente",""),IF(AND($AK240&gt;0,LEN($I240)&lt;$AK240),"Descrição abaixo do mínimo",""),IF(AND($AE240="Sim",$J240=""),"Marca ausente",""),IF(OR($K240="",NOT(ISNUMBER($K240)),$K240&lt;=0),"Preço inválido",""),IF(AND(ISNUMBER($K240),$AM240&lt;&gt;"",$K240&lt;$AM240),"Preço abaixo do mínimo",""),IF(AND(ISNUMBER($K240),$AN240&lt;&gt;"",$K240&gt;$AN240),"Preço acima do máximo",""),IF(AND($AD240="Sim",$L240=""),"GTIN ausente",""),IF(AND($L240&lt;&gt;"",NOT(IFERROR(AND(LEN($L240)=13,ISNUMBER(VALUE($L240))),FALSE))),"GTIN inválido",""),IF(AND($AF240="Sim",$M240=""),"Cor ausente",""),IF(AND($AG240="Sim",$N240=""),"Tamanho/modelo ausente",""),IF(AND($AH240="Sim",OR(NOT(ISNUMBER($O240)),$O240&lt;=0)),"Peso ausente ou inválido",""),IF(AND($AI240="Sim",OR(NOT(ISNUMBER($P240)),$P240&lt;=0,NOT(ISNUMBER($Q240)),$Q240&lt;=0,NOT(ISNUMBER($R240)),$R240&lt;=0)),"Dimensões ausentes ou inválidas",""),IF($V240&lt;$AJ240,"Mídias abaixo do mínimo","")))</f>
        <v/>
      </c>
      <c r="X240" s="28">
        <f>IF(OR($A240="",$B240=""),"",IF($C240&lt;&gt;"Sim","Não selecionado",IF($W240="","Pronto para publicar","Bloqueado")))</f>
        <v/>
      </c>
      <c r="Y240" s="21" t="n"/>
      <c r="Z240" s="27">
        <f>IF(OR($A240="",$B240=""),"",IF($C240&lt;&gt;"Sim","Fora do feed",IF($X240="Bloqueado","Bloqueado",IF($Y240="Publicar","Liberado para feed",IF($Y240="Manter rascunho","Mantido em rascunho","Aguardando decisão")))))</f>
        <v/>
      </c>
      <c r="AA240" s="27">
        <f>IF(OR($A240="",$B240=""),"",$A240&amp;"|"&amp;$B240)</f>
        <v/>
      </c>
      <c r="AB240" s="28">
        <f>IF($B240="","",IFERROR(INDEX('Regras por canal'!$B$5:$B$9,MATCH($B240,'Regras por canal'!$A$5:$A$9,0)),""))</f>
        <v/>
      </c>
      <c r="AC240" s="28">
        <f>IF($B240="","",IFERROR(INDEX('Regras por canal'!$C$5:$C$9,MATCH($B240,'Regras por canal'!$A$5:$A$9,0)),""))</f>
        <v/>
      </c>
      <c r="AD240" s="28">
        <f>IF($B240="","",IFERROR(INDEX('Regras por canal'!$D$5:$D$9,MATCH($B240,'Regras por canal'!$A$5:$A$9,0)),""))</f>
        <v/>
      </c>
      <c r="AE240" s="28">
        <f>IF($B240="","",IFERROR(INDEX('Regras por canal'!$E$5:$E$9,MATCH($B240,'Regras por canal'!$A$5:$A$9,0)),""))</f>
        <v/>
      </c>
      <c r="AF240" s="28">
        <f>IF($B240="","",IFERROR(INDEX('Regras por canal'!$F$5:$F$9,MATCH($B240,'Regras por canal'!$A$5:$A$9,0)),""))</f>
        <v/>
      </c>
      <c r="AG240" s="28">
        <f>IF($B240="","",IFERROR(INDEX('Regras por canal'!$G$5:$G$9,MATCH($B240,'Regras por canal'!$A$5:$A$9,0)),""))</f>
        <v/>
      </c>
      <c r="AH240" s="28">
        <f>IF($B240="","",IFERROR(INDEX('Regras por canal'!$H$5:$H$9,MATCH($B240,'Regras por canal'!$A$5:$A$9,0)),""))</f>
        <v/>
      </c>
      <c r="AI240" s="28">
        <f>IF($B240="","",IFERROR(INDEX('Regras por canal'!$I$5:$I$9,MATCH($B240,'Regras por canal'!$A$5:$A$9,0)),""))</f>
        <v/>
      </c>
      <c r="AJ240" s="28">
        <f>IF($B240="","",IFERROR(INDEX('Regras por canal'!$J$5:$J$9,MATCH($B240,'Regras por canal'!$A$5:$A$9,0)),""))</f>
        <v/>
      </c>
      <c r="AK240" s="28">
        <f>IF($B240="","",IFERROR(INDEX('Regras por canal'!$K$5:$K$9,MATCH($B240,'Regras por canal'!$A$5:$A$9,0)),""))</f>
        <v/>
      </c>
      <c r="AL240" s="28">
        <f>IF($B240="","",IFERROR(INDEX('Regras por canal'!$L$5:$L$9,MATCH($B240,'Regras por canal'!$A$5:$A$9,0)),""))</f>
        <v/>
      </c>
      <c r="AM240" s="28">
        <f>IF($B240="","",IFERROR(INDEX('Regras por canal'!$M$5:$M$9,MATCH($B240,'Regras por canal'!$A$5:$A$9,0)),""))</f>
        <v/>
      </c>
      <c r="AN240" s="28">
        <f>IF($B240="","",IFERROR(INDEX('Regras por canal'!$N$5:$N$9,MATCH($B240,'Regras por canal'!$A$5:$A$9,0)),""))</f>
        <v/>
      </c>
      <c r="AO240" s="28">
        <f>IF($A240="","",IFERROR(INDEX('Catálogo fonte'!$Q$5:$Q$104,MATCH($A240,'Catálogo fonte'!$A$5:$A$104,0)),""))</f>
        <v/>
      </c>
      <c r="AP240" s="28">
        <f>IF($B240="","",IFERROR(INDEX('Regras por canal'!$Q$5:$Q$9,MATCH($B240,'Regras por canal'!$A$5:$A$9,0)),""))</f>
        <v/>
      </c>
    </row>
    <row r="241" ht="24" customHeight="1">
      <c r="A241" s="28">
        <f>IF(OR(INDEX('Catálogo fonte'!$A$5:$A$104,INT((ROW()-5)/5)+1)="",INDEX('Regras por canal'!$A$5:$A$9,MOD(ROW()-5,5)+1)=""),"",INDEX('Catálogo fonte'!$A$5:$A$104,INT((ROW()-5)/5)+1))</f>
        <v/>
      </c>
      <c r="B241" s="27">
        <f>IF($A241="","",INDEX('Regras por canal'!$A$5:$A$9,MOD(ROW()-5,5)+1))</f>
        <v/>
      </c>
      <c r="C241" s="21" t="n"/>
      <c r="D241" s="32" t="n"/>
      <c r="E241" s="32" t="n"/>
      <c r="F241" s="53" t="n"/>
      <c r="G241" s="27">
        <f>IF(OR($A241="",$B241=""),"",IF($D241&lt;&gt;"",$D241,IFERROR(INDEX('Catálogo fonte'!$B$5:$B$104,MATCH($A241,'Catálogo fonte'!$A$5:$A$104,0)),"")))</f>
        <v/>
      </c>
      <c r="H241" s="27">
        <f>IF(OR($A241="",$B241=""),"",IF($E241&lt;&gt;"",$E241,IFERROR(INDEX('Catálogo fonte'!$C$5:$C$104,MATCH($A241,'Catálogo fonte'!$A$5:$A$104,0)),"")))</f>
        <v/>
      </c>
      <c r="I241" s="27">
        <f>IF(OR($A241="",$B241=""),"",IFERROR(INDEX('Catálogo fonte'!$E$5:$E$104,MATCH($A241,'Catálogo fonte'!$A$5:$A$104,0)),""))</f>
        <v/>
      </c>
      <c r="J241" s="28">
        <f>IF(OR($A241="",$B241=""),"",IFERROR(INDEX('Catálogo fonte'!$D$5:$D$104,MATCH($A241,'Catálogo fonte'!$A$5:$A$104,0)),""))</f>
        <v/>
      </c>
      <c r="K241" s="54">
        <f>IF(OR($A241="",$B241=""),"",IF($F241&lt;&gt;"",$F241,IFERROR(INDEX('Catálogo fonte'!$F$5:$F$104,MATCH($A241,'Catálogo fonte'!$A$5:$A$104,0)),"")))</f>
        <v/>
      </c>
      <c r="L241" s="35">
        <f>IF(OR($A241="",$B241=""),"",IFERROR(INDEX('Catálogo fonte'!$G$5:$G$104,MATCH($A241,'Catálogo fonte'!$A$5:$A$104,0)),""))</f>
        <v/>
      </c>
      <c r="M241" s="28">
        <f>IF(OR($A241="",$B241=""),"",IFERROR(INDEX('Catálogo fonte'!$H$5:$H$104,MATCH($A241,'Catálogo fonte'!$A$5:$A$104,0)),""))</f>
        <v/>
      </c>
      <c r="N241" s="28">
        <f>IF(OR($A241="",$B241=""),"",IFERROR(INDEX('Catálogo fonte'!$I$5:$I$104,MATCH($A241,'Catálogo fonte'!$A$5:$A$104,0)),""))</f>
        <v/>
      </c>
      <c r="O241" s="55">
        <f>IF(OR($A241="",$B241=""),"",IFERROR(INDEX('Catálogo fonte'!$J$5:$J$104,MATCH($A241,'Catálogo fonte'!$A$5:$A$104,0)),""))</f>
        <v/>
      </c>
      <c r="P241" s="56">
        <f>IF(OR($A241="",$B241=""),"",IFERROR(INDEX('Catálogo fonte'!$K$5:$K$104,MATCH($A241,'Catálogo fonte'!$A$5:$A$104,0)),""))</f>
        <v/>
      </c>
      <c r="Q241" s="56">
        <f>IF(OR($A241="",$B241=""),"",IFERROR(INDEX('Catálogo fonte'!$L$5:$L$104,MATCH($A241,'Catálogo fonte'!$A$5:$A$104,0)),""))</f>
        <v/>
      </c>
      <c r="R241" s="56">
        <f>IF(OR($A241="",$B241=""),"",IFERROR(INDEX('Catálogo fonte'!$M$5:$M$104,MATCH($A241,'Catálogo fonte'!$A$5:$A$104,0)),""))</f>
        <v/>
      </c>
      <c r="S241" s="28">
        <f>IF(OR($A241="",$B241=""),"",IFERROR(INDEX('Catálogo fonte'!$N$5:$N$104,MATCH($A241,'Catálogo fonte'!$A$5:$A$104,0)),""))</f>
        <v/>
      </c>
      <c r="T241" s="28">
        <f>IF(OR($A241="",$B241=""),"",IFERROR(INDEX('Catálogo fonte'!$O$5:$O$104,MATCH($A241,'Catálogo fonte'!$A$5:$A$104,0)),""))</f>
        <v/>
      </c>
      <c r="U241" s="28">
        <f>IF(OR($A241="",$B241=""),"",IFERROR(INDEX('Catálogo fonte'!$P$5:$P$104,MATCH($A241,'Catálogo fonte'!$A$5:$A$104,0)),""))</f>
        <v/>
      </c>
      <c r="V241" s="28">
        <f>IF(OR($A241="",$B241=""),"",--($S241&lt;&gt;"")+--($T241&lt;&gt;"")+--($U241&lt;&gt;""))</f>
        <v/>
      </c>
      <c r="W241" s="27">
        <f>IF(OR($A241="",$B241="",$C241&lt;&gt;"Sim"),"",_xlfn.TEXTJOIN(" | ",TRUE,IF($AP241&lt;&gt;"Regra válida","Regra do canal inválida",""),IF(COUNTIF('Catálogo fonte'!$A$5:$A$104,$A241)&gt;1,"SKU duplicado",""),IF($AO241&lt;&gt;"Sim","Produto inativo",""),IF($AB241&lt;&gt;"Sim","Canal inativo",""),IF($G241="","Título ausente",""),IF(AND($G241&lt;&gt;"",$AL241&lt;&gt;"",LEN($G241)&gt;$AL241),"Título excede o limite",""),IF(AND($AC241="Sim",$H241=""),"Categoria ausente",""),IF(AND($AK241&gt;0,LEN($I241)&lt;$AK241),"Descrição abaixo do mínimo",""),IF(AND($AE241="Sim",$J241=""),"Marca ausente",""),IF(OR($K241="",NOT(ISNUMBER($K241)),$K241&lt;=0),"Preço inválido",""),IF(AND(ISNUMBER($K241),$AM241&lt;&gt;"",$K241&lt;$AM241),"Preço abaixo do mínimo",""),IF(AND(ISNUMBER($K241),$AN241&lt;&gt;"",$K241&gt;$AN241),"Preço acima do máximo",""),IF(AND($AD241="Sim",$L241=""),"GTIN ausente",""),IF(AND($L241&lt;&gt;"",NOT(IFERROR(AND(LEN($L241)=13,ISNUMBER(VALUE($L241))),FALSE))),"GTIN inválido",""),IF(AND($AF241="Sim",$M241=""),"Cor ausente",""),IF(AND($AG241="Sim",$N241=""),"Tamanho/modelo ausente",""),IF(AND($AH241="Sim",OR(NOT(ISNUMBER($O241)),$O241&lt;=0)),"Peso ausente ou inválido",""),IF(AND($AI241="Sim",OR(NOT(ISNUMBER($P241)),$P241&lt;=0,NOT(ISNUMBER($Q241)),$Q241&lt;=0,NOT(ISNUMBER($R241)),$R241&lt;=0)),"Dimensões ausentes ou inválidas",""),IF($V241&lt;$AJ241,"Mídias abaixo do mínimo","")))</f>
        <v/>
      </c>
      <c r="X241" s="28">
        <f>IF(OR($A241="",$B241=""),"",IF($C241&lt;&gt;"Sim","Não selecionado",IF($W241="","Pronto para publicar","Bloqueado")))</f>
        <v/>
      </c>
      <c r="Y241" s="21" t="n"/>
      <c r="Z241" s="27">
        <f>IF(OR($A241="",$B241=""),"",IF($C241&lt;&gt;"Sim","Fora do feed",IF($X241="Bloqueado","Bloqueado",IF($Y241="Publicar","Liberado para feed",IF($Y241="Manter rascunho","Mantido em rascunho","Aguardando decisão")))))</f>
        <v/>
      </c>
      <c r="AA241" s="27">
        <f>IF(OR($A241="",$B241=""),"",$A241&amp;"|"&amp;$B241)</f>
        <v/>
      </c>
      <c r="AB241" s="28">
        <f>IF($B241="","",IFERROR(INDEX('Regras por canal'!$B$5:$B$9,MATCH($B241,'Regras por canal'!$A$5:$A$9,0)),""))</f>
        <v/>
      </c>
      <c r="AC241" s="28">
        <f>IF($B241="","",IFERROR(INDEX('Regras por canal'!$C$5:$C$9,MATCH($B241,'Regras por canal'!$A$5:$A$9,0)),""))</f>
        <v/>
      </c>
      <c r="AD241" s="28">
        <f>IF($B241="","",IFERROR(INDEX('Regras por canal'!$D$5:$D$9,MATCH($B241,'Regras por canal'!$A$5:$A$9,0)),""))</f>
        <v/>
      </c>
      <c r="AE241" s="28">
        <f>IF($B241="","",IFERROR(INDEX('Regras por canal'!$E$5:$E$9,MATCH($B241,'Regras por canal'!$A$5:$A$9,0)),""))</f>
        <v/>
      </c>
      <c r="AF241" s="28">
        <f>IF($B241="","",IFERROR(INDEX('Regras por canal'!$F$5:$F$9,MATCH($B241,'Regras por canal'!$A$5:$A$9,0)),""))</f>
        <v/>
      </c>
      <c r="AG241" s="28">
        <f>IF($B241="","",IFERROR(INDEX('Regras por canal'!$G$5:$G$9,MATCH($B241,'Regras por canal'!$A$5:$A$9,0)),""))</f>
        <v/>
      </c>
      <c r="AH241" s="28">
        <f>IF($B241="","",IFERROR(INDEX('Regras por canal'!$H$5:$H$9,MATCH($B241,'Regras por canal'!$A$5:$A$9,0)),""))</f>
        <v/>
      </c>
      <c r="AI241" s="28">
        <f>IF($B241="","",IFERROR(INDEX('Regras por canal'!$I$5:$I$9,MATCH($B241,'Regras por canal'!$A$5:$A$9,0)),""))</f>
        <v/>
      </c>
      <c r="AJ241" s="28">
        <f>IF($B241="","",IFERROR(INDEX('Regras por canal'!$J$5:$J$9,MATCH($B241,'Regras por canal'!$A$5:$A$9,0)),""))</f>
        <v/>
      </c>
      <c r="AK241" s="28">
        <f>IF($B241="","",IFERROR(INDEX('Regras por canal'!$K$5:$K$9,MATCH($B241,'Regras por canal'!$A$5:$A$9,0)),""))</f>
        <v/>
      </c>
      <c r="AL241" s="28">
        <f>IF($B241="","",IFERROR(INDEX('Regras por canal'!$L$5:$L$9,MATCH($B241,'Regras por canal'!$A$5:$A$9,0)),""))</f>
        <v/>
      </c>
      <c r="AM241" s="28">
        <f>IF($B241="","",IFERROR(INDEX('Regras por canal'!$M$5:$M$9,MATCH($B241,'Regras por canal'!$A$5:$A$9,0)),""))</f>
        <v/>
      </c>
      <c r="AN241" s="28">
        <f>IF($B241="","",IFERROR(INDEX('Regras por canal'!$N$5:$N$9,MATCH($B241,'Regras por canal'!$A$5:$A$9,0)),""))</f>
        <v/>
      </c>
      <c r="AO241" s="28">
        <f>IF($A241="","",IFERROR(INDEX('Catálogo fonte'!$Q$5:$Q$104,MATCH($A241,'Catálogo fonte'!$A$5:$A$104,0)),""))</f>
        <v/>
      </c>
      <c r="AP241" s="28">
        <f>IF($B241="","",IFERROR(INDEX('Regras por canal'!$Q$5:$Q$9,MATCH($B241,'Regras por canal'!$A$5:$A$9,0)),""))</f>
        <v/>
      </c>
    </row>
    <row r="242" ht="24" customHeight="1">
      <c r="A242" s="28">
        <f>IF(OR(INDEX('Catálogo fonte'!$A$5:$A$104,INT((ROW()-5)/5)+1)="",INDEX('Regras por canal'!$A$5:$A$9,MOD(ROW()-5,5)+1)=""),"",INDEX('Catálogo fonte'!$A$5:$A$104,INT((ROW()-5)/5)+1))</f>
        <v/>
      </c>
      <c r="B242" s="27">
        <f>IF($A242="","",INDEX('Regras por canal'!$A$5:$A$9,MOD(ROW()-5,5)+1))</f>
        <v/>
      </c>
      <c r="C242" s="21" t="n"/>
      <c r="D242" s="32" t="n"/>
      <c r="E242" s="32" t="n"/>
      <c r="F242" s="53" t="n"/>
      <c r="G242" s="27">
        <f>IF(OR($A242="",$B242=""),"",IF($D242&lt;&gt;"",$D242,IFERROR(INDEX('Catálogo fonte'!$B$5:$B$104,MATCH($A242,'Catálogo fonte'!$A$5:$A$104,0)),"")))</f>
        <v/>
      </c>
      <c r="H242" s="27">
        <f>IF(OR($A242="",$B242=""),"",IF($E242&lt;&gt;"",$E242,IFERROR(INDEX('Catálogo fonte'!$C$5:$C$104,MATCH($A242,'Catálogo fonte'!$A$5:$A$104,0)),"")))</f>
        <v/>
      </c>
      <c r="I242" s="27">
        <f>IF(OR($A242="",$B242=""),"",IFERROR(INDEX('Catálogo fonte'!$E$5:$E$104,MATCH($A242,'Catálogo fonte'!$A$5:$A$104,0)),""))</f>
        <v/>
      </c>
      <c r="J242" s="28">
        <f>IF(OR($A242="",$B242=""),"",IFERROR(INDEX('Catálogo fonte'!$D$5:$D$104,MATCH($A242,'Catálogo fonte'!$A$5:$A$104,0)),""))</f>
        <v/>
      </c>
      <c r="K242" s="54">
        <f>IF(OR($A242="",$B242=""),"",IF($F242&lt;&gt;"",$F242,IFERROR(INDEX('Catálogo fonte'!$F$5:$F$104,MATCH($A242,'Catálogo fonte'!$A$5:$A$104,0)),"")))</f>
        <v/>
      </c>
      <c r="L242" s="35">
        <f>IF(OR($A242="",$B242=""),"",IFERROR(INDEX('Catálogo fonte'!$G$5:$G$104,MATCH($A242,'Catálogo fonte'!$A$5:$A$104,0)),""))</f>
        <v/>
      </c>
      <c r="M242" s="28">
        <f>IF(OR($A242="",$B242=""),"",IFERROR(INDEX('Catálogo fonte'!$H$5:$H$104,MATCH($A242,'Catálogo fonte'!$A$5:$A$104,0)),""))</f>
        <v/>
      </c>
      <c r="N242" s="28">
        <f>IF(OR($A242="",$B242=""),"",IFERROR(INDEX('Catálogo fonte'!$I$5:$I$104,MATCH($A242,'Catálogo fonte'!$A$5:$A$104,0)),""))</f>
        <v/>
      </c>
      <c r="O242" s="55">
        <f>IF(OR($A242="",$B242=""),"",IFERROR(INDEX('Catálogo fonte'!$J$5:$J$104,MATCH($A242,'Catálogo fonte'!$A$5:$A$104,0)),""))</f>
        <v/>
      </c>
      <c r="P242" s="56">
        <f>IF(OR($A242="",$B242=""),"",IFERROR(INDEX('Catálogo fonte'!$K$5:$K$104,MATCH($A242,'Catálogo fonte'!$A$5:$A$104,0)),""))</f>
        <v/>
      </c>
      <c r="Q242" s="56">
        <f>IF(OR($A242="",$B242=""),"",IFERROR(INDEX('Catálogo fonte'!$L$5:$L$104,MATCH($A242,'Catálogo fonte'!$A$5:$A$104,0)),""))</f>
        <v/>
      </c>
      <c r="R242" s="56">
        <f>IF(OR($A242="",$B242=""),"",IFERROR(INDEX('Catálogo fonte'!$M$5:$M$104,MATCH($A242,'Catálogo fonte'!$A$5:$A$104,0)),""))</f>
        <v/>
      </c>
      <c r="S242" s="28">
        <f>IF(OR($A242="",$B242=""),"",IFERROR(INDEX('Catálogo fonte'!$N$5:$N$104,MATCH($A242,'Catálogo fonte'!$A$5:$A$104,0)),""))</f>
        <v/>
      </c>
      <c r="T242" s="28">
        <f>IF(OR($A242="",$B242=""),"",IFERROR(INDEX('Catálogo fonte'!$O$5:$O$104,MATCH($A242,'Catálogo fonte'!$A$5:$A$104,0)),""))</f>
        <v/>
      </c>
      <c r="U242" s="28">
        <f>IF(OR($A242="",$B242=""),"",IFERROR(INDEX('Catálogo fonte'!$P$5:$P$104,MATCH($A242,'Catálogo fonte'!$A$5:$A$104,0)),""))</f>
        <v/>
      </c>
      <c r="V242" s="28">
        <f>IF(OR($A242="",$B242=""),"",--($S242&lt;&gt;"")+--($T242&lt;&gt;"")+--($U242&lt;&gt;""))</f>
        <v/>
      </c>
      <c r="W242" s="27">
        <f>IF(OR($A242="",$B242="",$C242&lt;&gt;"Sim"),"",_xlfn.TEXTJOIN(" | ",TRUE,IF($AP242&lt;&gt;"Regra válida","Regra do canal inválida",""),IF(COUNTIF('Catálogo fonte'!$A$5:$A$104,$A242)&gt;1,"SKU duplicado",""),IF($AO242&lt;&gt;"Sim","Produto inativo",""),IF($AB242&lt;&gt;"Sim","Canal inativo",""),IF($G242="","Título ausente",""),IF(AND($G242&lt;&gt;"",$AL242&lt;&gt;"",LEN($G242)&gt;$AL242),"Título excede o limite",""),IF(AND($AC242="Sim",$H242=""),"Categoria ausente",""),IF(AND($AK242&gt;0,LEN($I242)&lt;$AK242),"Descrição abaixo do mínimo",""),IF(AND($AE242="Sim",$J242=""),"Marca ausente",""),IF(OR($K242="",NOT(ISNUMBER($K242)),$K242&lt;=0),"Preço inválido",""),IF(AND(ISNUMBER($K242),$AM242&lt;&gt;"",$K242&lt;$AM242),"Preço abaixo do mínimo",""),IF(AND(ISNUMBER($K242),$AN242&lt;&gt;"",$K242&gt;$AN242),"Preço acima do máximo",""),IF(AND($AD242="Sim",$L242=""),"GTIN ausente",""),IF(AND($L242&lt;&gt;"",NOT(IFERROR(AND(LEN($L242)=13,ISNUMBER(VALUE($L242))),FALSE))),"GTIN inválido",""),IF(AND($AF242="Sim",$M242=""),"Cor ausente",""),IF(AND($AG242="Sim",$N242=""),"Tamanho/modelo ausente",""),IF(AND($AH242="Sim",OR(NOT(ISNUMBER($O242)),$O242&lt;=0)),"Peso ausente ou inválido",""),IF(AND($AI242="Sim",OR(NOT(ISNUMBER($P242)),$P242&lt;=0,NOT(ISNUMBER($Q242)),$Q242&lt;=0,NOT(ISNUMBER($R242)),$R242&lt;=0)),"Dimensões ausentes ou inválidas",""),IF($V242&lt;$AJ242,"Mídias abaixo do mínimo","")))</f>
        <v/>
      </c>
      <c r="X242" s="28">
        <f>IF(OR($A242="",$B242=""),"",IF($C242&lt;&gt;"Sim","Não selecionado",IF($W242="","Pronto para publicar","Bloqueado")))</f>
        <v/>
      </c>
      <c r="Y242" s="21" t="n"/>
      <c r="Z242" s="27">
        <f>IF(OR($A242="",$B242=""),"",IF($C242&lt;&gt;"Sim","Fora do feed",IF($X242="Bloqueado","Bloqueado",IF($Y242="Publicar","Liberado para feed",IF($Y242="Manter rascunho","Mantido em rascunho","Aguardando decisão")))))</f>
        <v/>
      </c>
      <c r="AA242" s="27">
        <f>IF(OR($A242="",$B242=""),"",$A242&amp;"|"&amp;$B242)</f>
        <v/>
      </c>
      <c r="AB242" s="28">
        <f>IF($B242="","",IFERROR(INDEX('Regras por canal'!$B$5:$B$9,MATCH($B242,'Regras por canal'!$A$5:$A$9,0)),""))</f>
        <v/>
      </c>
      <c r="AC242" s="28">
        <f>IF($B242="","",IFERROR(INDEX('Regras por canal'!$C$5:$C$9,MATCH($B242,'Regras por canal'!$A$5:$A$9,0)),""))</f>
        <v/>
      </c>
      <c r="AD242" s="28">
        <f>IF($B242="","",IFERROR(INDEX('Regras por canal'!$D$5:$D$9,MATCH($B242,'Regras por canal'!$A$5:$A$9,0)),""))</f>
        <v/>
      </c>
      <c r="AE242" s="28">
        <f>IF($B242="","",IFERROR(INDEX('Regras por canal'!$E$5:$E$9,MATCH($B242,'Regras por canal'!$A$5:$A$9,0)),""))</f>
        <v/>
      </c>
      <c r="AF242" s="28">
        <f>IF($B242="","",IFERROR(INDEX('Regras por canal'!$F$5:$F$9,MATCH($B242,'Regras por canal'!$A$5:$A$9,0)),""))</f>
        <v/>
      </c>
      <c r="AG242" s="28">
        <f>IF($B242="","",IFERROR(INDEX('Regras por canal'!$G$5:$G$9,MATCH($B242,'Regras por canal'!$A$5:$A$9,0)),""))</f>
        <v/>
      </c>
      <c r="AH242" s="28">
        <f>IF($B242="","",IFERROR(INDEX('Regras por canal'!$H$5:$H$9,MATCH($B242,'Regras por canal'!$A$5:$A$9,0)),""))</f>
        <v/>
      </c>
      <c r="AI242" s="28">
        <f>IF($B242="","",IFERROR(INDEX('Regras por canal'!$I$5:$I$9,MATCH($B242,'Regras por canal'!$A$5:$A$9,0)),""))</f>
        <v/>
      </c>
      <c r="AJ242" s="28">
        <f>IF($B242="","",IFERROR(INDEX('Regras por canal'!$J$5:$J$9,MATCH($B242,'Regras por canal'!$A$5:$A$9,0)),""))</f>
        <v/>
      </c>
      <c r="AK242" s="28">
        <f>IF($B242="","",IFERROR(INDEX('Regras por canal'!$K$5:$K$9,MATCH($B242,'Regras por canal'!$A$5:$A$9,0)),""))</f>
        <v/>
      </c>
      <c r="AL242" s="28">
        <f>IF($B242="","",IFERROR(INDEX('Regras por canal'!$L$5:$L$9,MATCH($B242,'Regras por canal'!$A$5:$A$9,0)),""))</f>
        <v/>
      </c>
      <c r="AM242" s="28">
        <f>IF($B242="","",IFERROR(INDEX('Regras por canal'!$M$5:$M$9,MATCH($B242,'Regras por canal'!$A$5:$A$9,0)),""))</f>
        <v/>
      </c>
      <c r="AN242" s="28">
        <f>IF($B242="","",IFERROR(INDEX('Regras por canal'!$N$5:$N$9,MATCH($B242,'Regras por canal'!$A$5:$A$9,0)),""))</f>
        <v/>
      </c>
      <c r="AO242" s="28">
        <f>IF($A242="","",IFERROR(INDEX('Catálogo fonte'!$Q$5:$Q$104,MATCH($A242,'Catálogo fonte'!$A$5:$A$104,0)),""))</f>
        <v/>
      </c>
      <c r="AP242" s="28">
        <f>IF($B242="","",IFERROR(INDEX('Regras por canal'!$Q$5:$Q$9,MATCH($B242,'Regras por canal'!$A$5:$A$9,0)),""))</f>
        <v/>
      </c>
    </row>
    <row r="243" ht="24" customHeight="1">
      <c r="A243" s="28">
        <f>IF(OR(INDEX('Catálogo fonte'!$A$5:$A$104,INT((ROW()-5)/5)+1)="",INDEX('Regras por canal'!$A$5:$A$9,MOD(ROW()-5,5)+1)=""),"",INDEX('Catálogo fonte'!$A$5:$A$104,INT((ROW()-5)/5)+1))</f>
        <v/>
      </c>
      <c r="B243" s="27">
        <f>IF($A243="","",INDEX('Regras por canal'!$A$5:$A$9,MOD(ROW()-5,5)+1))</f>
        <v/>
      </c>
      <c r="C243" s="21" t="n"/>
      <c r="D243" s="32" t="n"/>
      <c r="E243" s="32" t="n"/>
      <c r="F243" s="53" t="n"/>
      <c r="G243" s="27">
        <f>IF(OR($A243="",$B243=""),"",IF($D243&lt;&gt;"",$D243,IFERROR(INDEX('Catálogo fonte'!$B$5:$B$104,MATCH($A243,'Catálogo fonte'!$A$5:$A$104,0)),"")))</f>
        <v/>
      </c>
      <c r="H243" s="27">
        <f>IF(OR($A243="",$B243=""),"",IF($E243&lt;&gt;"",$E243,IFERROR(INDEX('Catálogo fonte'!$C$5:$C$104,MATCH($A243,'Catálogo fonte'!$A$5:$A$104,0)),"")))</f>
        <v/>
      </c>
      <c r="I243" s="27">
        <f>IF(OR($A243="",$B243=""),"",IFERROR(INDEX('Catálogo fonte'!$E$5:$E$104,MATCH($A243,'Catálogo fonte'!$A$5:$A$104,0)),""))</f>
        <v/>
      </c>
      <c r="J243" s="28">
        <f>IF(OR($A243="",$B243=""),"",IFERROR(INDEX('Catálogo fonte'!$D$5:$D$104,MATCH($A243,'Catálogo fonte'!$A$5:$A$104,0)),""))</f>
        <v/>
      </c>
      <c r="K243" s="54">
        <f>IF(OR($A243="",$B243=""),"",IF($F243&lt;&gt;"",$F243,IFERROR(INDEX('Catálogo fonte'!$F$5:$F$104,MATCH($A243,'Catálogo fonte'!$A$5:$A$104,0)),"")))</f>
        <v/>
      </c>
      <c r="L243" s="35">
        <f>IF(OR($A243="",$B243=""),"",IFERROR(INDEX('Catálogo fonte'!$G$5:$G$104,MATCH($A243,'Catálogo fonte'!$A$5:$A$104,0)),""))</f>
        <v/>
      </c>
      <c r="M243" s="28">
        <f>IF(OR($A243="",$B243=""),"",IFERROR(INDEX('Catálogo fonte'!$H$5:$H$104,MATCH($A243,'Catálogo fonte'!$A$5:$A$104,0)),""))</f>
        <v/>
      </c>
      <c r="N243" s="28">
        <f>IF(OR($A243="",$B243=""),"",IFERROR(INDEX('Catálogo fonte'!$I$5:$I$104,MATCH($A243,'Catálogo fonte'!$A$5:$A$104,0)),""))</f>
        <v/>
      </c>
      <c r="O243" s="55">
        <f>IF(OR($A243="",$B243=""),"",IFERROR(INDEX('Catálogo fonte'!$J$5:$J$104,MATCH($A243,'Catálogo fonte'!$A$5:$A$104,0)),""))</f>
        <v/>
      </c>
      <c r="P243" s="56">
        <f>IF(OR($A243="",$B243=""),"",IFERROR(INDEX('Catálogo fonte'!$K$5:$K$104,MATCH($A243,'Catálogo fonte'!$A$5:$A$104,0)),""))</f>
        <v/>
      </c>
      <c r="Q243" s="56">
        <f>IF(OR($A243="",$B243=""),"",IFERROR(INDEX('Catálogo fonte'!$L$5:$L$104,MATCH($A243,'Catálogo fonte'!$A$5:$A$104,0)),""))</f>
        <v/>
      </c>
      <c r="R243" s="56">
        <f>IF(OR($A243="",$B243=""),"",IFERROR(INDEX('Catálogo fonte'!$M$5:$M$104,MATCH($A243,'Catálogo fonte'!$A$5:$A$104,0)),""))</f>
        <v/>
      </c>
      <c r="S243" s="28">
        <f>IF(OR($A243="",$B243=""),"",IFERROR(INDEX('Catálogo fonte'!$N$5:$N$104,MATCH($A243,'Catálogo fonte'!$A$5:$A$104,0)),""))</f>
        <v/>
      </c>
      <c r="T243" s="28">
        <f>IF(OR($A243="",$B243=""),"",IFERROR(INDEX('Catálogo fonte'!$O$5:$O$104,MATCH($A243,'Catálogo fonte'!$A$5:$A$104,0)),""))</f>
        <v/>
      </c>
      <c r="U243" s="28">
        <f>IF(OR($A243="",$B243=""),"",IFERROR(INDEX('Catálogo fonte'!$P$5:$P$104,MATCH($A243,'Catálogo fonte'!$A$5:$A$104,0)),""))</f>
        <v/>
      </c>
      <c r="V243" s="28">
        <f>IF(OR($A243="",$B243=""),"",--($S243&lt;&gt;"")+--($T243&lt;&gt;"")+--($U243&lt;&gt;""))</f>
        <v/>
      </c>
      <c r="W243" s="27">
        <f>IF(OR($A243="",$B243="",$C243&lt;&gt;"Sim"),"",_xlfn.TEXTJOIN(" | ",TRUE,IF($AP243&lt;&gt;"Regra válida","Regra do canal inválida",""),IF(COUNTIF('Catálogo fonte'!$A$5:$A$104,$A243)&gt;1,"SKU duplicado",""),IF($AO243&lt;&gt;"Sim","Produto inativo",""),IF($AB243&lt;&gt;"Sim","Canal inativo",""),IF($G243="","Título ausente",""),IF(AND($G243&lt;&gt;"",$AL243&lt;&gt;"",LEN($G243)&gt;$AL243),"Título excede o limite",""),IF(AND($AC243="Sim",$H243=""),"Categoria ausente",""),IF(AND($AK243&gt;0,LEN($I243)&lt;$AK243),"Descrição abaixo do mínimo",""),IF(AND($AE243="Sim",$J243=""),"Marca ausente",""),IF(OR($K243="",NOT(ISNUMBER($K243)),$K243&lt;=0),"Preço inválido",""),IF(AND(ISNUMBER($K243),$AM243&lt;&gt;"",$K243&lt;$AM243),"Preço abaixo do mínimo",""),IF(AND(ISNUMBER($K243),$AN243&lt;&gt;"",$K243&gt;$AN243),"Preço acima do máximo",""),IF(AND($AD243="Sim",$L243=""),"GTIN ausente",""),IF(AND($L243&lt;&gt;"",NOT(IFERROR(AND(LEN($L243)=13,ISNUMBER(VALUE($L243))),FALSE))),"GTIN inválido",""),IF(AND($AF243="Sim",$M243=""),"Cor ausente",""),IF(AND($AG243="Sim",$N243=""),"Tamanho/modelo ausente",""),IF(AND($AH243="Sim",OR(NOT(ISNUMBER($O243)),$O243&lt;=0)),"Peso ausente ou inválido",""),IF(AND($AI243="Sim",OR(NOT(ISNUMBER($P243)),$P243&lt;=0,NOT(ISNUMBER($Q243)),$Q243&lt;=0,NOT(ISNUMBER($R243)),$R243&lt;=0)),"Dimensões ausentes ou inválidas",""),IF($V243&lt;$AJ243,"Mídias abaixo do mínimo","")))</f>
        <v/>
      </c>
      <c r="X243" s="28">
        <f>IF(OR($A243="",$B243=""),"",IF($C243&lt;&gt;"Sim","Não selecionado",IF($W243="","Pronto para publicar","Bloqueado")))</f>
        <v/>
      </c>
      <c r="Y243" s="21" t="n"/>
      <c r="Z243" s="27">
        <f>IF(OR($A243="",$B243=""),"",IF($C243&lt;&gt;"Sim","Fora do feed",IF($X243="Bloqueado","Bloqueado",IF($Y243="Publicar","Liberado para feed",IF($Y243="Manter rascunho","Mantido em rascunho","Aguardando decisão")))))</f>
        <v/>
      </c>
      <c r="AA243" s="27">
        <f>IF(OR($A243="",$B243=""),"",$A243&amp;"|"&amp;$B243)</f>
        <v/>
      </c>
      <c r="AB243" s="28">
        <f>IF($B243="","",IFERROR(INDEX('Regras por canal'!$B$5:$B$9,MATCH($B243,'Regras por canal'!$A$5:$A$9,0)),""))</f>
        <v/>
      </c>
      <c r="AC243" s="28">
        <f>IF($B243="","",IFERROR(INDEX('Regras por canal'!$C$5:$C$9,MATCH($B243,'Regras por canal'!$A$5:$A$9,0)),""))</f>
        <v/>
      </c>
      <c r="AD243" s="28">
        <f>IF($B243="","",IFERROR(INDEX('Regras por canal'!$D$5:$D$9,MATCH($B243,'Regras por canal'!$A$5:$A$9,0)),""))</f>
        <v/>
      </c>
      <c r="AE243" s="28">
        <f>IF($B243="","",IFERROR(INDEX('Regras por canal'!$E$5:$E$9,MATCH($B243,'Regras por canal'!$A$5:$A$9,0)),""))</f>
        <v/>
      </c>
      <c r="AF243" s="28">
        <f>IF($B243="","",IFERROR(INDEX('Regras por canal'!$F$5:$F$9,MATCH($B243,'Regras por canal'!$A$5:$A$9,0)),""))</f>
        <v/>
      </c>
      <c r="AG243" s="28">
        <f>IF($B243="","",IFERROR(INDEX('Regras por canal'!$G$5:$G$9,MATCH($B243,'Regras por canal'!$A$5:$A$9,0)),""))</f>
        <v/>
      </c>
      <c r="AH243" s="28">
        <f>IF($B243="","",IFERROR(INDEX('Regras por canal'!$H$5:$H$9,MATCH($B243,'Regras por canal'!$A$5:$A$9,0)),""))</f>
        <v/>
      </c>
      <c r="AI243" s="28">
        <f>IF($B243="","",IFERROR(INDEX('Regras por canal'!$I$5:$I$9,MATCH($B243,'Regras por canal'!$A$5:$A$9,0)),""))</f>
        <v/>
      </c>
      <c r="AJ243" s="28">
        <f>IF($B243="","",IFERROR(INDEX('Regras por canal'!$J$5:$J$9,MATCH($B243,'Regras por canal'!$A$5:$A$9,0)),""))</f>
        <v/>
      </c>
      <c r="AK243" s="28">
        <f>IF($B243="","",IFERROR(INDEX('Regras por canal'!$K$5:$K$9,MATCH($B243,'Regras por canal'!$A$5:$A$9,0)),""))</f>
        <v/>
      </c>
      <c r="AL243" s="28">
        <f>IF($B243="","",IFERROR(INDEX('Regras por canal'!$L$5:$L$9,MATCH($B243,'Regras por canal'!$A$5:$A$9,0)),""))</f>
        <v/>
      </c>
      <c r="AM243" s="28">
        <f>IF($B243="","",IFERROR(INDEX('Regras por canal'!$M$5:$M$9,MATCH($B243,'Regras por canal'!$A$5:$A$9,0)),""))</f>
        <v/>
      </c>
      <c r="AN243" s="28">
        <f>IF($B243="","",IFERROR(INDEX('Regras por canal'!$N$5:$N$9,MATCH($B243,'Regras por canal'!$A$5:$A$9,0)),""))</f>
        <v/>
      </c>
      <c r="AO243" s="28">
        <f>IF($A243="","",IFERROR(INDEX('Catálogo fonte'!$Q$5:$Q$104,MATCH($A243,'Catálogo fonte'!$A$5:$A$104,0)),""))</f>
        <v/>
      </c>
      <c r="AP243" s="28">
        <f>IF($B243="","",IFERROR(INDEX('Regras por canal'!$Q$5:$Q$9,MATCH($B243,'Regras por canal'!$A$5:$A$9,0)),""))</f>
        <v/>
      </c>
    </row>
    <row r="244" ht="24" customHeight="1">
      <c r="A244" s="28">
        <f>IF(OR(INDEX('Catálogo fonte'!$A$5:$A$104,INT((ROW()-5)/5)+1)="",INDEX('Regras por canal'!$A$5:$A$9,MOD(ROW()-5,5)+1)=""),"",INDEX('Catálogo fonte'!$A$5:$A$104,INT((ROW()-5)/5)+1))</f>
        <v/>
      </c>
      <c r="B244" s="27">
        <f>IF($A244="","",INDEX('Regras por canal'!$A$5:$A$9,MOD(ROW()-5,5)+1))</f>
        <v/>
      </c>
      <c r="C244" s="21" t="n"/>
      <c r="D244" s="32" t="n"/>
      <c r="E244" s="32" t="n"/>
      <c r="F244" s="53" t="n"/>
      <c r="G244" s="27">
        <f>IF(OR($A244="",$B244=""),"",IF($D244&lt;&gt;"",$D244,IFERROR(INDEX('Catálogo fonte'!$B$5:$B$104,MATCH($A244,'Catálogo fonte'!$A$5:$A$104,0)),"")))</f>
        <v/>
      </c>
      <c r="H244" s="27">
        <f>IF(OR($A244="",$B244=""),"",IF($E244&lt;&gt;"",$E244,IFERROR(INDEX('Catálogo fonte'!$C$5:$C$104,MATCH($A244,'Catálogo fonte'!$A$5:$A$104,0)),"")))</f>
        <v/>
      </c>
      <c r="I244" s="27">
        <f>IF(OR($A244="",$B244=""),"",IFERROR(INDEX('Catálogo fonte'!$E$5:$E$104,MATCH($A244,'Catálogo fonte'!$A$5:$A$104,0)),""))</f>
        <v/>
      </c>
      <c r="J244" s="28">
        <f>IF(OR($A244="",$B244=""),"",IFERROR(INDEX('Catálogo fonte'!$D$5:$D$104,MATCH($A244,'Catálogo fonte'!$A$5:$A$104,0)),""))</f>
        <v/>
      </c>
      <c r="K244" s="54">
        <f>IF(OR($A244="",$B244=""),"",IF($F244&lt;&gt;"",$F244,IFERROR(INDEX('Catálogo fonte'!$F$5:$F$104,MATCH($A244,'Catálogo fonte'!$A$5:$A$104,0)),"")))</f>
        <v/>
      </c>
      <c r="L244" s="35">
        <f>IF(OR($A244="",$B244=""),"",IFERROR(INDEX('Catálogo fonte'!$G$5:$G$104,MATCH($A244,'Catálogo fonte'!$A$5:$A$104,0)),""))</f>
        <v/>
      </c>
      <c r="M244" s="28">
        <f>IF(OR($A244="",$B244=""),"",IFERROR(INDEX('Catálogo fonte'!$H$5:$H$104,MATCH($A244,'Catálogo fonte'!$A$5:$A$104,0)),""))</f>
        <v/>
      </c>
      <c r="N244" s="28">
        <f>IF(OR($A244="",$B244=""),"",IFERROR(INDEX('Catálogo fonte'!$I$5:$I$104,MATCH($A244,'Catálogo fonte'!$A$5:$A$104,0)),""))</f>
        <v/>
      </c>
      <c r="O244" s="55">
        <f>IF(OR($A244="",$B244=""),"",IFERROR(INDEX('Catálogo fonte'!$J$5:$J$104,MATCH($A244,'Catálogo fonte'!$A$5:$A$104,0)),""))</f>
        <v/>
      </c>
      <c r="P244" s="56">
        <f>IF(OR($A244="",$B244=""),"",IFERROR(INDEX('Catálogo fonte'!$K$5:$K$104,MATCH($A244,'Catálogo fonte'!$A$5:$A$104,0)),""))</f>
        <v/>
      </c>
      <c r="Q244" s="56">
        <f>IF(OR($A244="",$B244=""),"",IFERROR(INDEX('Catálogo fonte'!$L$5:$L$104,MATCH($A244,'Catálogo fonte'!$A$5:$A$104,0)),""))</f>
        <v/>
      </c>
      <c r="R244" s="56">
        <f>IF(OR($A244="",$B244=""),"",IFERROR(INDEX('Catálogo fonte'!$M$5:$M$104,MATCH($A244,'Catálogo fonte'!$A$5:$A$104,0)),""))</f>
        <v/>
      </c>
      <c r="S244" s="28">
        <f>IF(OR($A244="",$B244=""),"",IFERROR(INDEX('Catálogo fonte'!$N$5:$N$104,MATCH($A244,'Catálogo fonte'!$A$5:$A$104,0)),""))</f>
        <v/>
      </c>
      <c r="T244" s="28">
        <f>IF(OR($A244="",$B244=""),"",IFERROR(INDEX('Catálogo fonte'!$O$5:$O$104,MATCH($A244,'Catálogo fonte'!$A$5:$A$104,0)),""))</f>
        <v/>
      </c>
      <c r="U244" s="28">
        <f>IF(OR($A244="",$B244=""),"",IFERROR(INDEX('Catálogo fonte'!$P$5:$P$104,MATCH($A244,'Catálogo fonte'!$A$5:$A$104,0)),""))</f>
        <v/>
      </c>
      <c r="V244" s="28">
        <f>IF(OR($A244="",$B244=""),"",--($S244&lt;&gt;"")+--($T244&lt;&gt;"")+--($U244&lt;&gt;""))</f>
        <v/>
      </c>
      <c r="W244" s="27">
        <f>IF(OR($A244="",$B244="",$C244&lt;&gt;"Sim"),"",_xlfn.TEXTJOIN(" | ",TRUE,IF($AP244&lt;&gt;"Regra válida","Regra do canal inválida",""),IF(COUNTIF('Catálogo fonte'!$A$5:$A$104,$A244)&gt;1,"SKU duplicado",""),IF($AO244&lt;&gt;"Sim","Produto inativo",""),IF($AB244&lt;&gt;"Sim","Canal inativo",""),IF($G244="","Título ausente",""),IF(AND($G244&lt;&gt;"",$AL244&lt;&gt;"",LEN($G244)&gt;$AL244),"Título excede o limite",""),IF(AND($AC244="Sim",$H244=""),"Categoria ausente",""),IF(AND($AK244&gt;0,LEN($I244)&lt;$AK244),"Descrição abaixo do mínimo",""),IF(AND($AE244="Sim",$J244=""),"Marca ausente",""),IF(OR($K244="",NOT(ISNUMBER($K244)),$K244&lt;=0),"Preço inválido",""),IF(AND(ISNUMBER($K244),$AM244&lt;&gt;"",$K244&lt;$AM244),"Preço abaixo do mínimo",""),IF(AND(ISNUMBER($K244),$AN244&lt;&gt;"",$K244&gt;$AN244),"Preço acima do máximo",""),IF(AND($AD244="Sim",$L244=""),"GTIN ausente",""),IF(AND($L244&lt;&gt;"",NOT(IFERROR(AND(LEN($L244)=13,ISNUMBER(VALUE($L244))),FALSE))),"GTIN inválido",""),IF(AND($AF244="Sim",$M244=""),"Cor ausente",""),IF(AND($AG244="Sim",$N244=""),"Tamanho/modelo ausente",""),IF(AND($AH244="Sim",OR(NOT(ISNUMBER($O244)),$O244&lt;=0)),"Peso ausente ou inválido",""),IF(AND($AI244="Sim",OR(NOT(ISNUMBER($P244)),$P244&lt;=0,NOT(ISNUMBER($Q244)),$Q244&lt;=0,NOT(ISNUMBER($R244)),$R244&lt;=0)),"Dimensões ausentes ou inválidas",""),IF($V244&lt;$AJ244,"Mídias abaixo do mínimo","")))</f>
        <v/>
      </c>
      <c r="X244" s="28">
        <f>IF(OR($A244="",$B244=""),"",IF($C244&lt;&gt;"Sim","Não selecionado",IF($W244="","Pronto para publicar","Bloqueado")))</f>
        <v/>
      </c>
      <c r="Y244" s="21" t="n"/>
      <c r="Z244" s="27">
        <f>IF(OR($A244="",$B244=""),"",IF($C244&lt;&gt;"Sim","Fora do feed",IF($X244="Bloqueado","Bloqueado",IF($Y244="Publicar","Liberado para feed",IF($Y244="Manter rascunho","Mantido em rascunho","Aguardando decisão")))))</f>
        <v/>
      </c>
      <c r="AA244" s="27">
        <f>IF(OR($A244="",$B244=""),"",$A244&amp;"|"&amp;$B244)</f>
        <v/>
      </c>
      <c r="AB244" s="28">
        <f>IF($B244="","",IFERROR(INDEX('Regras por canal'!$B$5:$B$9,MATCH($B244,'Regras por canal'!$A$5:$A$9,0)),""))</f>
        <v/>
      </c>
      <c r="AC244" s="28">
        <f>IF($B244="","",IFERROR(INDEX('Regras por canal'!$C$5:$C$9,MATCH($B244,'Regras por canal'!$A$5:$A$9,0)),""))</f>
        <v/>
      </c>
      <c r="AD244" s="28">
        <f>IF($B244="","",IFERROR(INDEX('Regras por canal'!$D$5:$D$9,MATCH($B244,'Regras por canal'!$A$5:$A$9,0)),""))</f>
        <v/>
      </c>
      <c r="AE244" s="28">
        <f>IF($B244="","",IFERROR(INDEX('Regras por canal'!$E$5:$E$9,MATCH($B244,'Regras por canal'!$A$5:$A$9,0)),""))</f>
        <v/>
      </c>
      <c r="AF244" s="28">
        <f>IF($B244="","",IFERROR(INDEX('Regras por canal'!$F$5:$F$9,MATCH($B244,'Regras por canal'!$A$5:$A$9,0)),""))</f>
        <v/>
      </c>
      <c r="AG244" s="28">
        <f>IF($B244="","",IFERROR(INDEX('Regras por canal'!$G$5:$G$9,MATCH($B244,'Regras por canal'!$A$5:$A$9,0)),""))</f>
        <v/>
      </c>
      <c r="AH244" s="28">
        <f>IF($B244="","",IFERROR(INDEX('Regras por canal'!$H$5:$H$9,MATCH($B244,'Regras por canal'!$A$5:$A$9,0)),""))</f>
        <v/>
      </c>
      <c r="AI244" s="28">
        <f>IF($B244="","",IFERROR(INDEX('Regras por canal'!$I$5:$I$9,MATCH($B244,'Regras por canal'!$A$5:$A$9,0)),""))</f>
        <v/>
      </c>
      <c r="AJ244" s="28">
        <f>IF($B244="","",IFERROR(INDEX('Regras por canal'!$J$5:$J$9,MATCH($B244,'Regras por canal'!$A$5:$A$9,0)),""))</f>
        <v/>
      </c>
      <c r="AK244" s="28">
        <f>IF($B244="","",IFERROR(INDEX('Regras por canal'!$K$5:$K$9,MATCH($B244,'Regras por canal'!$A$5:$A$9,0)),""))</f>
        <v/>
      </c>
      <c r="AL244" s="28">
        <f>IF($B244="","",IFERROR(INDEX('Regras por canal'!$L$5:$L$9,MATCH($B244,'Regras por canal'!$A$5:$A$9,0)),""))</f>
        <v/>
      </c>
      <c r="AM244" s="28">
        <f>IF($B244="","",IFERROR(INDEX('Regras por canal'!$M$5:$M$9,MATCH($B244,'Regras por canal'!$A$5:$A$9,0)),""))</f>
        <v/>
      </c>
      <c r="AN244" s="28">
        <f>IF($B244="","",IFERROR(INDEX('Regras por canal'!$N$5:$N$9,MATCH($B244,'Regras por canal'!$A$5:$A$9,0)),""))</f>
        <v/>
      </c>
      <c r="AO244" s="28">
        <f>IF($A244="","",IFERROR(INDEX('Catálogo fonte'!$Q$5:$Q$104,MATCH($A244,'Catálogo fonte'!$A$5:$A$104,0)),""))</f>
        <v/>
      </c>
      <c r="AP244" s="28">
        <f>IF($B244="","",IFERROR(INDEX('Regras por canal'!$Q$5:$Q$9,MATCH($B244,'Regras por canal'!$A$5:$A$9,0)),""))</f>
        <v/>
      </c>
    </row>
    <row r="245" ht="24" customHeight="1">
      <c r="A245" s="28">
        <f>IF(OR(INDEX('Catálogo fonte'!$A$5:$A$104,INT((ROW()-5)/5)+1)="",INDEX('Regras por canal'!$A$5:$A$9,MOD(ROW()-5,5)+1)=""),"",INDEX('Catálogo fonte'!$A$5:$A$104,INT((ROW()-5)/5)+1))</f>
        <v/>
      </c>
      <c r="B245" s="27">
        <f>IF($A245="","",INDEX('Regras por canal'!$A$5:$A$9,MOD(ROW()-5,5)+1))</f>
        <v/>
      </c>
      <c r="C245" s="21" t="n"/>
      <c r="D245" s="32" t="n"/>
      <c r="E245" s="32" t="n"/>
      <c r="F245" s="53" t="n"/>
      <c r="G245" s="27">
        <f>IF(OR($A245="",$B245=""),"",IF($D245&lt;&gt;"",$D245,IFERROR(INDEX('Catálogo fonte'!$B$5:$B$104,MATCH($A245,'Catálogo fonte'!$A$5:$A$104,0)),"")))</f>
        <v/>
      </c>
      <c r="H245" s="27">
        <f>IF(OR($A245="",$B245=""),"",IF($E245&lt;&gt;"",$E245,IFERROR(INDEX('Catálogo fonte'!$C$5:$C$104,MATCH($A245,'Catálogo fonte'!$A$5:$A$104,0)),"")))</f>
        <v/>
      </c>
      <c r="I245" s="27">
        <f>IF(OR($A245="",$B245=""),"",IFERROR(INDEX('Catálogo fonte'!$E$5:$E$104,MATCH($A245,'Catálogo fonte'!$A$5:$A$104,0)),""))</f>
        <v/>
      </c>
      <c r="J245" s="28">
        <f>IF(OR($A245="",$B245=""),"",IFERROR(INDEX('Catálogo fonte'!$D$5:$D$104,MATCH($A245,'Catálogo fonte'!$A$5:$A$104,0)),""))</f>
        <v/>
      </c>
      <c r="K245" s="54">
        <f>IF(OR($A245="",$B245=""),"",IF($F245&lt;&gt;"",$F245,IFERROR(INDEX('Catálogo fonte'!$F$5:$F$104,MATCH($A245,'Catálogo fonte'!$A$5:$A$104,0)),"")))</f>
        <v/>
      </c>
      <c r="L245" s="35">
        <f>IF(OR($A245="",$B245=""),"",IFERROR(INDEX('Catálogo fonte'!$G$5:$G$104,MATCH($A245,'Catálogo fonte'!$A$5:$A$104,0)),""))</f>
        <v/>
      </c>
      <c r="M245" s="28">
        <f>IF(OR($A245="",$B245=""),"",IFERROR(INDEX('Catálogo fonte'!$H$5:$H$104,MATCH($A245,'Catálogo fonte'!$A$5:$A$104,0)),""))</f>
        <v/>
      </c>
      <c r="N245" s="28">
        <f>IF(OR($A245="",$B245=""),"",IFERROR(INDEX('Catálogo fonte'!$I$5:$I$104,MATCH($A245,'Catálogo fonte'!$A$5:$A$104,0)),""))</f>
        <v/>
      </c>
      <c r="O245" s="55">
        <f>IF(OR($A245="",$B245=""),"",IFERROR(INDEX('Catálogo fonte'!$J$5:$J$104,MATCH($A245,'Catálogo fonte'!$A$5:$A$104,0)),""))</f>
        <v/>
      </c>
      <c r="P245" s="56">
        <f>IF(OR($A245="",$B245=""),"",IFERROR(INDEX('Catálogo fonte'!$K$5:$K$104,MATCH($A245,'Catálogo fonte'!$A$5:$A$104,0)),""))</f>
        <v/>
      </c>
      <c r="Q245" s="56">
        <f>IF(OR($A245="",$B245=""),"",IFERROR(INDEX('Catálogo fonte'!$L$5:$L$104,MATCH($A245,'Catálogo fonte'!$A$5:$A$104,0)),""))</f>
        <v/>
      </c>
      <c r="R245" s="56">
        <f>IF(OR($A245="",$B245=""),"",IFERROR(INDEX('Catálogo fonte'!$M$5:$M$104,MATCH($A245,'Catálogo fonte'!$A$5:$A$104,0)),""))</f>
        <v/>
      </c>
      <c r="S245" s="28">
        <f>IF(OR($A245="",$B245=""),"",IFERROR(INDEX('Catálogo fonte'!$N$5:$N$104,MATCH($A245,'Catálogo fonte'!$A$5:$A$104,0)),""))</f>
        <v/>
      </c>
      <c r="T245" s="28">
        <f>IF(OR($A245="",$B245=""),"",IFERROR(INDEX('Catálogo fonte'!$O$5:$O$104,MATCH($A245,'Catálogo fonte'!$A$5:$A$104,0)),""))</f>
        <v/>
      </c>
      <c r="U245" s="28">
        <f>IF(OR($A245="",$B245=""),"",IFERROR(INDEX('Catálogo fonte'!$P$5:$P$104,MATCH($A245,'Catálogo fonte'!$A$5:$A$104,0)),""))</f>
        <v/>
      </c>
      <c r="V245" s="28">
        <f>IF(OR($A245="",$B245=""),"",--($S245&lt;&gt;"")+--($T245&lt;&gt;"")+--($U245&lt;&gt;""))</f>
        <v/>
      </c>
      <c r="W245" s="27">
        <f>IF(OR($A245="",$B245="",$C245&lt;&gt;"Sim"),"",_xlfn.TEXTJOIN(" | ",TRUE,IF($AP245&lt;&gt;"Regra válida","Regra do canal inválida",""),IF(COUNTIF('Catálogo fonte'!$A$5:$A$104,$A245)&gt;1,"SKU duplicado",""),IF($AO245&lt;&gt;"Sim","Produto inativo",""),IF($AB245&lt;&gt;"Sim","Canal inativo",""),IF($G245="","Título ausente",""),IF(AND($G245&lt;&gt;"",$AL245&lt;&gt;"",LEN($G245)&gt;$AL245),"Título excede o limite",""),IF(AND($AC245="Sim",$H245=""),"Categoria ausente",""),IF(AND($AK245&gt;0,LEN($I245)&lt;$AK245),"Descrição abaixo do mínimo",""),IF(AND($AE245="Sim",$J245=""),"Marca ausente",""),IF(OR($K245="",NOT(ISNUMBER($K245)),$K245&lt;=0),"Preço inválido",""),IF(AND(ISNUMBER($K245),$AM245&lt;&gt;"",$K245&lt;$AM245),"Preço abaixo do mínimo",""),IF(AND(ISNUMBER($K245),$AN245&lt;&gt;"",$K245&gt;$AN245),"Preço acima do máximo",""),IF(AND($AD245="Sim",$L245=""),"GTIN ausente",""),IF(AND($L245&lt;&gt;"",NOT(IFERROR(AND(LEN($L245)=13,ISNUMBER(VALUE($L245))),FALSE))),"GTIN inválido",""),IF(AND($AF245="Sim",$M245=""),"Cor ausente",""),IF(AND($AG245="Sim",$N245=""),"Tamanho/modelo ausente",""),IF(AND($AH245="Sim",OR(NOT(ISNUMBER($O245)),$O245&lt;=0)),"Peso ausente ou inválido",""),IF(AND($AI245="Sim",OR(NOT(ISNUMBER($P245)),$P245&lt;=0,NOT(ISNUMBER($Q245)),$Q245&lt;=0,NOT(ISNUMBER($R245)),$R245&lt;=0)),"Dimensões ausentes ou inválidas",""),IF($V245&lt;$AJ245,"Mídias abaixo do mínimo","")))</f>
        <v/>
      </c>
      <c r="X245" s="28">
        <f>IF(OR($A245="",$B245=""),"",IF($C245&lt;&gt;"Sim","Não selecionado",IF($W245="","Pronto para publicar","Bloqueado")))</f>
        <v/>
      </c>
      <c r="Y245" s="21" t="n"/>
      <c r="Z245" s="27">
        <f>IF(OR($A245="",$B245=""),"",IF($C245&lt;&gt;"Sim","Fora do feed",IF($X245="Bloqueado","Bloqueado",IF($Y245="Publicar","Liberado para feed",IF($Y245="Manter rascunho","Mantido em rascunho","Aguardando decisão")))))</f>
        <v/>
      </c>
      <c r="AA245" s="27">
        <f>IF(OR($A245="",$B245=""),"",$A245&amp;"|"&amp;$B245)</f>
        <v/>
      </c>
      <c r="AB245" s="28">
        <f>IF($B245="","",IFERROR(INDEX('Regras por canal'!$B$5:$B$9,MATCH($B245,'Regras por canal'!$A$5:$A$9,0)),""))</f>
        <v/>
      </c>
      <c r="AC245" s="28">
        <f>IF($B245="","",IFERROR(INDEX('Regras por canal'!$C$5:$C$9,MATCH($B245,'Regras por canal'!$A$5:$A$9,0)),""))</f>
        <v/>
      </c>
      <c r="AD245" s="28">
        <f>IF($B245="","",IFERROR(INDEX('Regras por canal'!$D$5:$D$9,MATCH($B245,'Regras por canal'!$A$5:$A$9,0)),""))</f>
        <v/>
      </c>
      <c r="AE245" s="28">
        <f>IF($B245="","",IFERROR(INDEX('Regras por canal'!$E$5:$E$9,MATCH($B245,'Regras por canal'!$A$5:$A$9,0)),""))</f>
        <v/>
      </c>
      <c r="AF245" s="28">
        <f>IF($B245="","",IFERROR(INDEX('Regras por canal'!$F$5:$F$9,MATCH($B245,'Regras por canal'!$A$5:$A$9,0)),""))</f>
        <v/>
      </c>
      <c r="AG245" s="28">
        <f>IF($B245="","",IFERROR(INDEX('Regras por canal'!$G$5:$G$9,MATCH($B245,'Regras por canal'!$A$5:$A$9,0)),""))</f>
        <v/>
      </c>
      <c r="AH245" s="28">
        <f>IF($B245="","",IFERROR(INDEX('Regras por canal'!$H$5:$H$9,MATCH($B245,'Regras por canal'!$A$5:$A$9,0)),""))</f>
        <v/>
      </c>
      <c r="AI245" s="28">
        <f>IF($B245="","",IFERROR(INDEX('Regras por canal'!$I$5:$I$9,MATCH($B245,'Regras por canal'!$A$5:$A$9,0)),""))</f>
        <v/>
      </c>
      <c r="AJ245" s="28">
        <f>IF($B245="","",IFERROR(INDEX('Regras por canal'!$J$5:$J$9,MATCH($B245,'Regras por canal'!$A$5:$A$9,0)),""))</f>
        <v/>
      </c>
      <c r="AK245" s="28">
        <f>IF($B245="","",IFERROR(INDEX('Regras por canal'!$K$5:$K$9,MATCH($B245,'Regras por canal'!$A$5:$A$9,0)),""))</f>
        <v/>
      </c>
      <c r="AL245" s="28">
        <f>IF($B245="","",IFERROR(INDEX('Regras por canal'!$L$5:$L$9,MATCH($B245,'Regras por canal'!$A$5:$A$9,0)),""))</f>
        <v/>
      </c>
      <c r="AM245" s="28">
        <f>IF($B245="","",IFERROR(INDEX('Regras por canal'!$M$5:$M$9,MATCH($B245,'Regras por canal'!$A$5:$A$9,0)),""))</f>
        <v/>
      </c>
      <c r="AN245" s="28">
        <f>IF($B245="","",IFERROR(INDEX('Regras por canal'!$N$5:$N$9,MATCH($B245,'Regras por canal'!$A$5:$A$9,0)),""))</f>
        <v/>
      </c>
      <c r="AO245" s="28">
        <f>IF($A245="","",IFERROR(INDEX('Catálogo fonte'!$Q$5:$Q$104,MATCH($A245,'Catálogo fonte'!$A$5:$A$104,0)),""))</f>
        <v/>
      </c>
      <c r="AP245" s="28">
        <f>IF($B245="","",IFERROR(INDEX('Regras por canal'!$Q$5:$Q$9,MATCH($B245,'Regras por canal'!$A$5:$A$9,0)),""))</f>
        <v/>
      </c>
    </row>
    <row r="246" ht="24" customHeight="1">
      <c r="A246" s="28">
        <f>IF(OR(INDEX('Catálogo fonte'!$A$5:$A$104,INT((ROW()-5)/5)+1)="",INDEX('Regras por canal'!$A$5:$A$9,MOD(ROW()-5,5)+1)=""),"",INDEX('Catálogo fonte'!$A$5:$A$104,INT((ROW()-5)/5)+1))</f>
        <v/>
      </c>
      <c r="B246" s="27">
        <f>IF($A246="","",INDEX('Regras por canal'!$A$5:$A$9,MOD(ROW()-5,5)+1))</f>
        <v/>
      </c>
      <c r="C246" s="21" t="n"/>
      <c r="D246" s="32" t="n"/>
      <c r="E246" s="32" t="n"/>
      <c r="F246" s="53" t="n"/>
      <c r="G246" s="27">
        <f>IF(OR($A246="",$B246=""),"",IF($D246&lt;&gt;"",$D246,IFERROR(INDEX('Catálogo fonte'!$B$5:$B$104,MATCH($A246,'Catálogo fonte'!$A$5:$A$104,0)),"")))</f>
        <v/>
      </c>
      <c r="H246" s="27">
        <f>IF(OR($A246="",$B246=""),"",IF($E246&lt;&gt;"",$E246,IFERROR(INDEX('Catálogo fonte'!$C$5:$C$104,MATCH($A246,'Catálogo fonte'!$A$5:$A$104,0)),"")))</f>
        <v/>
      </c>
      <c r="I246" s="27">
        <f>IF(OR($A246="",$B246=""),"",IFERROR(INDEX('Catálogo fonte'!$E$5:$E$104,MATCH($A246,'Catálogo fonte'!$A$5:$A$104,0)),""))</f>
        <v/>
      </c>
      <c r="J246" s="28">
        <f>IF(OR($A246="",$B246=""),"",IFERROR(INDEX('Catálogo fonte'!$D$5:$D$104,MATCH($A246,'Catálogo fonte'!$A$5:$A$104,0)),""))</f>
        <v/>
      </c>
      <c r="K246" s="54">
        <f>IF(OR($A246="",$B246=""),"",IF($F246&lt;&gt;"",$F246,IFERROR(INDEX('Catálogo fonte'!$F$5:$F$104,MATCH($A246,'Catálogo fonte'!$A$5:$A$104,0)),"")))</f>
        <v/>
      </c>
      <c r="L246" s="35">
        <f>IF(OR($A246="",$B246=""),"",IFERROR(INDEX('Catálogo fonte'!$G$5:$G$104,MATCH($A246,'Catálogo fonte'!$A$5:$A$104,0)),""))</f>
        <v/>
      </c>
      <c r="M246" s="28">
        <f>IF(OR($A246="",$B246=""),"",IFERROR(INDEX('Catálogo fonte'!$H$5:$H$104,MATCH($A246,'Catálogo fonte'!$A$5:$A$104,0)),""))</f>
        <v/>
      </c>
      <c r="N246" s="28">
        <f>IF(OR($A246="",$B246=""),"",IFERROR(INDEX('Catálogo fonte'!$I$5:$I$104,MATCH($A246,'Catálogo fonte'!$A$5:$A$104,0)),""))</f>
        <v/>
      </c>
      <c r="O246" s="55">
        <f>IF(OR($A246="",$B246=""),"",IFERROR(INDEX('Catálogo fonte'!$J$5:$J$104,MATCH($A246,'Catálogo fonte'!$A$5:$A$104,0)),""))</f>
        <v/>
      </c>
      <c r="P246" s="56">
        <f>IF(OR($A246="",$B246=""),"",IFERROR(INDEX('Catálogo fonte'!$K$5:$K$104,MATCH($A246,'Catálogo fonte'!$A$5:$A$104,0)),""))</f>
        <v/>
      </c>
      <c r="Q246" s="56">
        <f>IF(OR($A246="",$B246=""),"",IFERROR(INDEX('Catálogo fonte'!$L$5:$L$104,MATCH($A246,'Catálogo fonte'!$A$5:$A$104,0)),""))</f>
        <v/>
      </c>
      <c r="R246" s="56">
        <f>IF(OR($A246="",$B246=""),"",IFERROR(INDEX('Catálogo fonte'!$M$5:$M$104,MATCH($A246,'Catálogo fonte'!$A$5:$A$104,0)),""))</f>
        <v/>
      </c>
      <c r="S246" s="28">
        <f>IF(OR($A246="",$B246=""),"",IFERROR(INDEX('Catálogo fonte'!$N$5:$N$104,MATCH($A246,'Catálogo fonte'!$A$5:$A$104,0)),""))</f>
        <v/>
      </c>
      <c r="T246" s="28">
        <f>IF(OR($A246="",$B246=""),"",IFERROR(INDEX('Catálogo fonte'!$O$5:$O$104,MATCH($A246,'Catálogo fonte'!$A$5:$A$104,0)),""))</f>
        <v/>
      </c>
      <c r="U246" s="28">
        <f>IF(OR($A246="",$B246=""),"",IFERROR(INDEX('Catálogo fonte'!$P$5:$P$104,MATCH($A246,'Catálogo fonte'!$A$5:$A$104,0)),""))</f>
        <v/>
      </c>
      <c r="V246" s="28">
        <f>IF(OR($A246="",$B246=""),"",--($S246&lt;&gt;"")+--($T246&lt;&gt;"")+--($U246&lt;&gt;""))</f>
        <v/>
      </c>
      <c r="W246" s="27">
        <f>IF(OR($A246="",$B246="",$C246&lt;&gt;"Sim"),"",_xlfn.TEXTJOIN(" | ",TRUE,IF($AP246&lt;&gt;"Regra válida","Regra do canal inválida",""),IF(COUNTIF('Catálogo fonte'!$A$5:$A$104,$A246)&gt;1,"SKU duplicado",""),IF($AO246&lt;&gt;"Sim","Produto inativo",""),IF($AB246&lt;&gt;"Sim","Canal inativo",""),IF($G246="","Título ausente",""),IF(AND($G246&lt;&gt;"",$AL246&lt;&gt;"",LEN($G246)&gt;$AL246),"Título excede o limite",""),IF(AND($AC246="Sim",$H246=""),"Categoria ausente",""),IF(AND($AK246&gt;0,LEN($I246)&lt;$AK246),"Descrição abaixo do mínimo",""),IF(AND($AE246="Sim",$J246=""),"Marca ausente",""),IF(OR($K246="",NOT(ISNUMBER($K246)),$K246&lt;=0),"Preço inválido",""),IF(AND(ISNUMBER($K246),$AM246&lt;&gt;"",$K246&lt;$AM246),"Preço abaixo do mínimo",""),IF(AND(ISNUMBER($K246),$AN246&lt;&gt;"",$K246&gt;$AN246),"Preço acima do máximo",""),IF(AND($AD246="Sim",$L246=""),"GTIN ausente",""),IF(AND($L246&lt;&gt;"",NOT(IFERROR(AND(LEN($L246)=13,ISNUMBER(VALUE($L246))),FALSE))),"GTIN inválido",""),IF(AND($AF246="Sim",$M246=""),"Cor ausente",""),IF(AND($AG246="Sim",$N246=""),"Tamanho/modelo ausente",""),IF(AND($AH246="Sim",OR(NOT(ISNUMBER($O246)),$O246&lt;=0)),"Peso ausente ou inválido",""),IF(AND($AI246="Sim",OR(NOT(ISNUMBER($P246)),$P246&lt;=0,NOT(ISNUMBER($Q246)),$Q246&lt;=0,NOT(ISNUMBER($R246)),$R246&lt;=0)),"Dimensões ausentes ou inválidas",""),IF($V246&lt;$AJ246,"Mídias abaixo do mínimo","")))</f>
        <v/>
      </c>
      <c r="X246" s="28">
        <f>IF(OR($A246="",$B246=""),"",IF($C246&lt;&gt;"Sim","Não selecionado",IF($W246="","Pronto para publicar","Bloqueado")))</f>
        <v/>
      </c>
      <c r="Y246" s="21" t="n"/>
      <c r="Z246" s="27">
        <f>IF(OR($A246="",$B246=""),"",IF($C246&lt;&gt;"Sim","Fora do feed",IF($X246="Bloqueado","Bloqueado",IF($Y246="Publicar","Liberado para feed",IF($Y246="Manter rascunho","Mantido em rascunho","Aguardando decisão")))))</f>
        <v/>
      </c>
      <c r="AA246" s="27">
        <f>IF(OR($A246="",$B246=""),"",$A246&amp;"|"&amp;$B246)</f>
        <v/>
      </c>
      <c r="AB246" s="28">
        <f>IF($B246="","",IFERROR(INDEX('Regras por canal'!$B$5:$B$9,MATCH($B246,'Regras por canal'!$A$5:$A$9,0)),""))</f>
        <v/>
      </c>
      <c r="AC246" s="28">
        <f>IF($B246="","",IFERROR(INDEX('Regras por canal'!$C$5:$C$9,MATCH($B246,'Regras por canal'!$A$5:$A$9,0)),""))</f>
        <v/>
      </c>
      <c r="AD246" s="28">
        <f>IF($B246="","",IFERROR(INDEX('Regras por canal'!$D$5:$D$9,MATCH($B246,'Regras por canal'!$A$5:$A$9,0)),""))</f>
        <v/>
      </c>
      <c r="AE246" s="28">
        <f>IF($B246="","",IFERROR(INDEX('Regras por canal'!$E$5:$E$9,MATCH($B246,'Regras por canal'!$A$5:$A$9,0)),""))</f>
        <v/>
      </c>
      <c r="AF246" s="28">
        <f>IF($B246="","",IFERROR(INDEX('Regras por canal'!$F$5:$F$9,MATCH($B246,'Regras por canal'!$A$5:$A$9,0)),""))</f>
        <v/>
      </c>
      <c r="AG246" s="28">
        <f>IF($B246="","",IFERROR(INDEX('Regras por canal'!$G$5:$G$9,MATCH($B246,'Regras por canal'!$A$5:$A$9,0)),""))</f>
        <v/>
      </c>
      <c r="AH246" s="28">
        <f>IF($B246="","",IFERROR(INDEX('Regras por canal'!$H$5:$H$9,MATCH($B246,'Regras por canal'!$A$5:$A$9,0)),""))</f>
        <v/>
      </c>
      <c r="AI246" s="28">
        <f>IF($B246="","",IFERROR(INDEX('Regras por canal'!$I$5:$I$9,MATCH($B246,'Regras por canal'!$A$5:$A$9,0)),""))</f>
        <v/>
      </c>
      <c r="AJ246" s="28">
        <f>IF($B246="","",IFERROR(INDEX('Regras por canal'!$J$5:$J$9,MATCH($B246,'Regras por canal'!$A$5:$A$9,0)),""))</f>
        <v/>
      </c>
      <c r="AK246" s="28">
        <f>IF($B246="","",IFERROR(INDEX('Regras por canal'!$K$5:$K$9,MATCH($B246,'Regras por canal'!$A$5:$A$9,0)),""))</f>
        <v/>
      </c>
      <c r="AL246" s="28">
        <f>IF($B246="","",IFERROR(INDEX('Regras por canal'!$L$5:$L$9,MATCH($B246,'Regras por canal'!$A$5:$A$9,0)),""))</f>
        <v/>
      </c>
      <c r="AM246" s="28">
        <f>IF($B246="","",IFERROR(INDEX('Regras por canal'!$M$5:$M$9,MATCH($B246,'Regras por canal'!$A$5:$A$9,0)),""))</f>
        <v/>
      </c>
      <c r="AN246" s="28">
        <f>IF($B246="","",IFERROR(INDEX('Regras por canal'!$N$5:$N$9,MATCH($B246,'Regras por canal'!$A$5:$A$9,0)),""))</f>
        <v/>
      </c>
      <c r="AO246" s="28">
        <f>IF($A246="","",IFERROR(INDEX('Catálogo fonte'!$Q$5:$Q$104,MATCH($A246,'Catálogo fonte'!$A$5:$A$104,0)),""))</f>
        <v/>
      </c>
      <c r="AP246" s="28">
        <f>IF($B246="","",IFERROR(INDEX('Regras por canal'!$Q$5:$Q$9,MATCH($B246,'Regras por canal'!$A$5:$A$9,0)),""))</f>
        <v/>
      </c>
    </row>
    <row r="247" ht="24" customHeight="1">
      <c r="A247" s="28">
        <f>IF(OR(INDEX('Catálogo fonte'!$A$5:$A$104,INT((ROW()-5)/5)+1)="",INDEX('Regras por canal'!$A$5:$A$9,MOD(ROW()-5,5)+1)=""),"",INDEX('Catálogo fonte'!$A$5:$A$104,INT((ROW()-5)/5)+1))</f>
        <v/>
      </c>
      <c r="B247" s="27">
        <f>IF($A247="","",INDEX('Regras por canal'!$A$5:$A$9,MOD(ROW()-5,5)+1))</f>
        <v/>
      </c>
      <c r="C247" s="21" t="n"/>
      <c r="D247" s="32" t="n"/>
      <c r="E247" s="32" t="n"/>
      <c r="F247" s="53" t="n"/>
      <c r="G247" s="27">
        <f>IF(OR($A247="",$B247=""),"",IF($D247&lt;&gt;"",$D247,IFERROR(INDEX('Catálogo fonte'!$B$5:$B$104,MATCH($A247,'Catálogo fonte'!$A$5:$A$104,0)),"")))</f>
        <v/>
      </c>
      <c r="H247" s="27">
        <f>IF(OR($A247="",$B247=""),"",IF($E247&lt;&gt;"",$E247,IFERROR(INDEX('Catálogo fonte'!$C$5:$C$104,MATCH($A247,'Catálogo fonte'!$A$5:$A$104,0)),"")))</f>
        <v/>
      </c>
      <c r="I247" s="27">
        <f>IF(OR($A247="",$B247=""),"",IFERROR(INDEX('Catálogo fonte'!$E$5:$E$104,MATCH($A247,'Catálogo fonte'!$A$5:$A$104,0)),""))</f>
        <v/>
      </c>
      <c r="J247" s="28">
        <f>IF(OR($A247="",$B247=""),"",IFERROR(INDEX('Catálogo fonte'!$D$5:$D$104,MATCH($A247,'Catálogo fonte'!$A$5:$A$104,0)),""))</f>
        <v/>
      </c>
      <c r="K247" s="54">
        <f>IF(OR($A247="",$B247=""),"",IF($F247&lt;&gt;"",$F247,IFERROR(INDEX('Catálogo fonte'!$F$5:$F$104,MATCH($A247,'Catálogo fonte'!$A$5:$A$104,0)),"")))</f>
        <v/>
      </c>
      <c r="L247" s="35">
        <f>IF(OR($A247="",$B247=""),"",IFERROR(INDEX('Catálogo fonte'!$G$5:$G$104,MATCH($A247,'Catálogo fonte'!$A$5:$A$104,0)),""))</f>
        <v/>
      </c>
      <c r="M247" s="28">
        <f>IF(OR($A247="",$B247=""),"",IFERROR(INDEX('Catálogo fonte'!$H$5:$H$104,MATCH($A247,'Catálogo fonte'!$A$5:$A$104,0)),""))</f>
        <v/>
      </c>
      <c r="N247" s="28">
        <f>IF(OR($A247="",$B247=""),"",IFERROR(INDEX('Catálogo fonte'!$I$5:$I$104,MATCH($A247,'Catálogo fonte'!$A$5:$A$104,0)),""))</f>
        <v/>
      </c>
      <c r="O247" s="55">
        <f>IF(OR($A247="",$B247=""),"",IFERROR(INDEX('Catálogo fonte'!$J$5:$J$104,MATCH($A247,'Catálogo fonte'!$A$5:$A$104,0)),""))</f>
        <v/>
      </c>
      <c r="P247" s="56">
        <f>IF(OR($A247="",$B247=""),"",IFERROR(INDEX('Catálogo fonte'!$K$5:$K$104,MATCH($A247,'Catálogo fonte'!$A$5:$A$104,0)),""))</f>
        <v/>
      </c>
      <c r="Q247" s="56">
        <f>IF(OR($A247="",$B247=""),"",IFERROR(INDEX('Catálogo fonte'!$L$5:$L$104,MATCH($A247,'Catálogo fonte'!$A$5:$A$104,0)),""))</f>
        <v/>
      </c>
      <c r="R247" s="56">
        <f>IF(OR($A247="",$B247=""),"",IFERROR(INDEX('Catálogo fonte'!$M$5:$M$104,MATCH($A247,'Catálogo fonte'!$A$5:$A$104,0)),""))</f>
        <v/>
      </c>
      <c r="S247" s="28">
        <f>IF(OR($A247="",$B247=""),"",IFERROR(INDEX('Catálogo fonte'!$N$5:$N$104,MATCH($A247,'Catálogo fonte'!$A$5:$A$104,0)),""))</f>
        <v/>
      </c>
      <c r="T247" s="28">
        <f>IF(OR($A247="",$B247=""),"",IFERROR(INDEX('Catálogo fonte'!$O$5:$O$104,MATCH($A247,'Catálogo fonte'!$A$5:$A$104,0)),""))</f>
        <v/>
      </c>
      <c r="U247" s="28">
        <f>IF(OR($A247="",$B247=""),"",IFERROR(INDEX('Catálogo fonte'!$P$5:$P$104,MATCH($A247,'Catálogo fonte'!$A$5:$A$104,0)),""))</f>
        <v/>
      </c>
      <c r="V247" s="28">
        <f>IF(OR($A247="",$B247=""),"",--($S247&lt;&gt;"")+--($T247&lt;&gt;"")+--($U247&lt;&gt;""))</f>
        <v/>
      </c>
      <c r="W247" s="27">
        <f>IF(OR($A247="",$B247="",$C247&lt;&gt;"Sim"),"",_xlfn.TEXTJOIN(" | ",TRUE,IF($AP247&lt;&gt;"Regra válida","Regra do canal inválida",""),IF(COUNTIF('Catálogo fonte'!$A$5:$A$104,$A247)&gt;1,"SKU duplicado",""),IF($AO247&lt;&gt;"Sim","Produto inativo",""),IF($AB247&lt;&gt;"Sim","Canal inativo",""),IF($G247="","Título ausente",""),IF(AND($G247&lt;&gt;"",$AL247&lt;&gt;"",LEN($G247)&gt;$AL247),"Título excede o limite",""),IF(AND($AC247="Sim",$H247=""),"Categoria ausente",""),IF(AND($AK247&gt;0,LEN($I247)&lt;$AK247),"Descrição abaixo do mínimo",""),IF(AND($AE247="Sim",$J247=""),"Marca ausente",""),IF(OR($K247="",NOT(ISNUMBER($K247)),$K247&lt;=0),"Preço inválido",""),IF(AND(ISNUMBER($K247),$AM247&lt;&gt;"",$K247&lt;$AM247),"Preço abaixo do mínimo",""),IF(AND(ISNUMBER($K247),$AN247&lt;&gt;"",$K247&gt;$AN247),"Preço acima do máximo",""),IF(AND($AD247="Sim",$L247=""),"GTIN ausente",""),IF(AND($L247&lt;&gt;"",NOT(IFERROR(AND(LEN($L247)=13,ISNUMBER(VALUE($L247))),FALSE))),"GTIN inválido",""),IF(AND($AF247="Sim",$M247=""),"Cor ausente",""),IF(AND($AG247="Sim",$N247=""),"Tamanho/modelo ausente",""),IF(AND($AH247="Sim",OR(NOT(ISNUMBER($O247)),$O247&lt;=0)),"Peso ausente ou inválido",""),IF(AND($AI247="Sim",OR(NOT(ISNUMBER($P247)),$P247&lt;=0,NOT(ISNUMBER($Q247)),$Q247&lt;=0,NOT(ISNUMBER($R247)),$R247&lt;=0)),"Dimensões ausentes ou inválidas",""),IF($V247&lt;$AJ247,"Mídias abaixo do mínimo","")))</f>
        <v/>
      </c>
      <c r="X247" s="28">
        <f>IF(OR($A247="",$B247=""),"",IF($C247&lt;&gt;"Sim","Não selecionado",IF($W247="","Pronto para publicar","Bloqueado")))</f>
        <v/>
      </c>
      <c r="Y247" s="21" t="n"/>
      <c r="Z247" s="27">
        <f>IF(OR($A247="",$B247=""),"",IF($C247&lt;&gt;"Sim","Fora do feed",IF($X247="Bloqueado","Bloqueado",IF($Y247="Publicar","Liberado para feed",IF($Y247="Manter rascunho","Mantido em rascunho","Aguardando decisão")))))</f>
        <v/>
      </c>
      <c r="AA247" s="27">
        <f>IF(OR($A247="",$B247=""),"",$A247&amp;"|"&amp;$B247)</f>
        <v/>
      </c>
      <c r="AB247" s="28">
        <f>IF($B247="","",IFERROR(INDEX('Regras por canal'!$B$5:$B$9,MATCH($B247,'Regras por canal'!$A$5:$A$9,0)),""))</f>
        <v/>
      </c>
      <c r="AC247" s="28">
        <f>IF($B247="","",IFERROR(INDEX('Regras por canal'!$C$5:$C$9,MATCH($B247,'Regras por canal'!$A$5:$A$9,0)),""))</f>
        <v/>
      </c>
      <c r="AD247" s="28">
        <f>IF($B247="","",IFERROR(INDEX('Regras por canal'!$D$5:$D$9,MATCH($B247,'Regras por canal'!$A$5:$A$9,0)),""))</f>
        <v/>
      </c>
      <c r="AE247" s="28">
        <f>IF($B247="","",IFERROR(INDEX('Regras por canal'!$E$5:$E$9,MATCH($B247,'Regras por canal'!$A$5:$A$9,0)),""))</f>
        <v/>
      </c>
      <c r="AF247" s="28">
        <f>IF($B247="","",IFERROR(INDEX('Regras por canal'!$F$5:$F$9,MATCH($B247,'Regras por canal'!$A$5:$A$9,0)),""))</f>
        <v/>
      </c>
      <c r="AG247" s="28">
        <f>IF($B247="","",IFERROR(INDEX('Regras por canal'!$G$5:$G$9,MATCH($B247,'Regras por canal'!$A$5:$A$9,0)),""))</f>
        <v/>
      </c>
      <c r="AH247" s="28">
        <f>IF($B247="","",IFERROR(INDEX('Regras por canal'!$H$5:$H$9,MATCH($B247,'Regras por canal'!$A$5:$A$9,0)),""))</f>
        <v/>
      </c>
      <c r="AI247" s="28">
        <f>IF($B247="","",IFERROR(INDEX('Regras por canal'!$I$5:$I$9,MATCH($B247,'Regras por canal'!$A$5:$A$9,0)),""))</f>
        <v/>
      </c>
      <c r="AJ247" s="28">
        <f>IF($B247="","",IFERROR(INDEX('Regras por canal'!$J$5:$J$9,MATCH($B247,'Regras por canal'!$A$5:$A$9,0)),""))</f>
        <v/>
      </c>
      <c r="AK247" s="28">
        <f>IF($B247="","",IFERROR(INDEX('Regras por canal'!$K$5:$K$9,MATCH($B247,'Regras por canal'!$A$5:$A$9,0)),""))</f>
        <v/>
      </c>
      <c r="AL247" s="28">
        <f>IF($B247="","",IFERROR(INDEX('Regras por canal'!$L$5:$L$9,MATCH($B247,'Regras por canal'!$A$5:$A$9,0)),""))</f>
        <v/>
      </c>
      <c r="AM247" s="28">
        <f>IF($B247="","",IFERROR(INDEX('Regras por canal'!$M$5:$M$9,MATCH($B247,'Regras por canal'!$A$5:$A$9,0)),""))</f>
        <v/>
      </c>
      <c r="AN247" s="28">
        <f>IF($B247="","",IFERROR(INDEX('Regras por canal'!$N$5:$N$9,MATCH($B247,'Regras por canal'!$A$5:$A$9,0)),""))</f>
        <v/>
      </c>
      <c r="AO247" s="28">
        <f>IF($A247="","",IFERROR(INDEX('Catálogo fonte'!$Q$5:$Q$104,MATCH($A247,'Catálogo fonte'!$A$5:$A$104,0)),""))</f>
        <v/>
      </c>
      <c r="AP247" s="28">
        <f>IF($B247="","",IFERROR(INDEX('Regras por canal'!$Q$5:$Q$9,MATCH($B247,'Regras por canal'!$A$5:$A$9,0)),""))</f>
        <v/>
      </c>
    </row>
    <row r="248" ht="24" customHeight="1">
      <c r="A248" s="28">
        <f>IF(OR(INDEX('Catálogo fonte'!$A$5:$A$104,INT((ROW()-5)/5)+1)="",INDEX('Regras por canal'!$A$5:$A$9,MOD(ROW()-5,5)+1)=""),"",INDEX('Catálogo fonte'!$A$5:$A$104,INT((ROW()-5)/5)+1))</f>
        <v/>
      </c>
      <c r="B248" s="27">
        <f>IF($A248="","",INDEX('Regras por canal'!$A$5:$A$9,MOD(ROW()-5,5)+1))</f>
        <v/>
      </c>
      <c r="C248" s="21" t="n"/>
      <c r="D248" s="32" t="n"/>
      <c r="E248" s="32" t="n"/>
      <c r="F248" s="53" t="n"/>
      <c r="G248" s="27">
        <f>IF(OR($A248="",$B248=""),"",IF($D248&lt;&gt;"",$D248,IFERROR(INDEX('Catálogo fonte'!$B$5:$B$104,MATCH($A248,'Catálogo fonte'!$A$5:$A$104,0)),"")))</f>
        <v/>
      </c>
      <c r="H248" s="27">
        <f>IF(OR($A248="",$B248=""),"",IF($E248&lt;&gt;"",$E248,IFERROR(INDEX('Catálogo fonte'!$C$5:$C$104,MATCH($A248,'Catálogo fonte'!$A$5:$A$104,0)),"")))</f>
        <v/>
      </c>
      <c r="I248" s="27">
        <f>IF(OR($A248="",$B248=""),"",IFERROR(INDEX('Catálogo fonte'!$E$5:$E$104,MATCH($A248,'Catálogo fonte'!$A$5:$A$104,0)),""))</f>
        <v/>
      </c>
      <c r="J248" s="28">
        <f>IF(OR($A248="",$B248=""),"",IFERROR(INDEX('Catálogo fonte'!$D$5:$D$104,MATCH($A248,'Catálogo fonte'!$A$5:$A$104,0)),""))</f>
        <v/>
      </c>
      <c r="K248" s="54">
        <f>IF(OR($A248="",$B248=""),"",IF($F248&lt;&gt;"",$F248,IFERROR(INDEX('Catálogo fonte'!$F$5:$F$104,MATCH($A248,'Catálogo fonte'!$A$5:$A$104,0)),"")))</f>
        <v/>
      </c>
      <c r="L248" s="35">
        <f>IF(OR($A248="",$B248=""),"",IFERROR(INDEX('Catálogo fonte'!$G$5:$G$104,MATCH($A248,'Catálogo fonte'!$A$5:$A$104,0)),""))</f>
        <v/>
      </c>
      <c r="M248" s="28">
        <f>IF(OR($A248="",$B248=""),"",IFERROR(INDEX('Catálogo fonte'!$H$5:$H$104,MATCH($A248,'Catálogo fonte'!$A$5:$A$104,0)),""))</f>
        <v/>
      </c>
      <c r="N248" s="28">
        <f>IF(OR($A248="",$B248=""),"",IFERROR(INDEX('Catálogo fonte'!$I$5:$I$104,MATCH($A248,'Catálogo fonte'!$A$5:$A$104,0)),""))</f>
        <v/>
      </c>
      <c r="O248" s="55">
        <f>IF(OR($A248="",$B248=""),"",IFERROR(INDEX('Catálogo fonte'!$J$5:$J$104,MATCH($A248,'Catálogo fonte'!$A$5:$A$104,0)),""))</f>
        <v/>
      </c>
      <c r="P248" s="56">
        <f>IF(OR($A248="",$B248=""),"",IFERROR(INDEX('Catálogo fonte'!$K$5:$K$104,MATCH($A248,'Catálogo fonte'!$A$5:$A$104,0)),""))</f>
        <v/>
      </c>
      <c r="Q248" s="56">
        <f>IF(OR($A248="",$B248=""),"",IFERROR(INDEX('Catálogo fonte'!$L$5:$L$104,MATCH($A248,'Catálogo fonte'!$A$5:$A$104,0)),""))</f>
        <v/>
      </c>
      <c r="R248" s="56">
        <f>IF(OR($A248="",$B248=""),"",IFERROR(INDEX('Catálogo fonte'!$M$5:$M$104,MATCH($A248,'Catálogo fonte'!$A$5:$A$104,0)),""))</f>
        <v/>
      </c>
      <c r="S248" s="28">
        <f>IF(OR($A248="",$B248=""),"",IFERROR(INDEX('Catálogo fonte'!$N$5:$N$104,MATCH($A248,'Catálogo fonte'!$A$5:$A$104,0)),""))</f>
        <v/>
      </c>
      <c r="T248" s="28">
        <f>IF(OR($A248="",$B248=""),"",IFERROR(INDEX('Catálogo fonte'!$O$5:$O$104,MATCH($A248,'Catálogo fonte'!$A$5:$A$104,0)),""))</f>
        <v/>
      </c>
      <c r="U248" s="28">
        <f>IF(OR($A248="",$B248=""),"",IFERROR(INDEX('Catálogo fonte'!$P$5:$P$104,MATCH($A248,'Catálogo fonte'!$A$5:$A$104,0)),""))</f>
        <v/>
      </c>
      <c r="V248" s="28">
        <f>IF(OR($A248="",$B248=""),"",--($S248&lt;&gt;"")+--($T248&lt;&gt;"")+--($U248&lt;&gt;""))</f>
        <v/>
      </c>
      <c r="W248" s="27">
        <f>IF(OR($A248="",$B248="",$C248&lt;&gt;"Sim"),"",_xlfn.TEXTJOIN(" | ",TRUE,IF($AP248&lt;&gt;"Regra válida","Regra do canal inválida",""),IF(COUNTIF('Catálogo fonte'!$A$5:$A$104,$A248)&gt;1,"SKU duplicado",""),IF($AO248&lt;&gt;"Sim","Produto inativo",""),IF($AB248&lt;&gt;"Sim","Canal inativo",""),IF($G248="","Título ausente",""),IF(AND($G248&lt;&gt;"",$AL248&lt;&gt;"",LEN($G248)&gt;$AL248),"Título excede o limite",""),IF(AND($AC248="Sim",$H248=""),"Categoria ausente",""),IF(AND($AK248&gt;0,LEN($I248)&lt;$AK248),"Descrição abaixo do mínimo",""),IF(AND($AE248="Sim",$J248=""),"Marca ausente",""),IF(OR($K248="",NOT(ISNUMBER($K248)),$K248&lt;=0),"Preço inválido",""),IF(AND(ISNUMBER($K248),$AM248&lt;&gt;"",$K248&lt;$AM248),"Preço abaixo do mínimo",""),IF(AND(ISNUMBER($K248),$AN248&lt;&gt;"",$K248&gt;$AN248),"Preço acima do máximo",""),IF(AND($AD248="Sim",$L248=""),"GTIN ausente",""),IF(AND($L248&lt;&gt;"",NOT(IFERROR(AND(LEN($L248)=13,ISNUMBER(VALUE($L248))),FALSE))),"GTIN inválido",""),IF(AND($AF248="Sim",$M248=""),"Cor ausente",""),IF(AND($AG248="Sim",$N248=""),"Tamanho/modelo ausente",""),IF(AND($AH248="Sim",OR(NOT(ISNUMBER($O248)),$O248&lt;=0)),"Peso ausente ou inválido",""),IF(AND($AI248="Sim",OR(NOT(ISNUMBER($P248)),$P248&lt;=0,NOT(ISNUMBER($Q248)),$Q248&lt;=0,NOT(ISNUMBER($R248)),$R248&lt;=0)),"Dimensões ausentes ou inválidas",""),IF($V248&lt;$AJ248,"Mídias abaixo do mínimo","")))</f>
        <v/>
      </c>
      <c r="X248" s="28">
        <f>IF(OR($A248="",$B248=""),"",IF($C248&lt;&gt;"Sim","Não selecionado",IF($W248="","Pronto para publicar","Bloqueado")))</f>
        <v/>
      </c>
      <c r="Y248" s="21" t="n"/>
      <c r="Z248" s="27">
        <f>IF(OR($A248="",$B248=""),"",IF($C248&lt;&gt;"Sim","Fora do feed",IF($X248="Bloqueado","Bloqueado",IF($Y248="Publicar","Liberado para feed",IF($Y248="Manter rascunho","Mantido em rascunho","Aguardando decisão")))))</f>
        <v/>
      </c>
      <c r="AA248" s="27">
        <f>IF(OR($A248="",$B248=""),"",$A248&amp;"|"&amp;$B248)</f>
        <v/>
      </c>
      <c r="AB248" s="28">
        <f>IF($B248="","",IFERROR(INDEX('Regras por canal'!$B$5:$B$9,MATCH($B248,'Regras por canal'!$A$5:$A$9,0)),""))</f>
        <v/>
      </c>
      <c r="AC248" s="28">
        <f>IF($B248="","",IFERROR(INDEX('Regras por canal'!$C$5:$C$9,MATCH($B248,'Regras por canal'!$A$5:$A$9,0)),""))</f>
        <v/>
      </c>
      <c r="AD248" s="28">
        <f>IF($B248="","",IFERROR(INDEX('Regras por canal'!$D$5:$D$9,MATCH($B248,'Regras por canal'!$A$5:$A$9,0)),""))</f>
        <v/>
      </c>
      <c r="AE248" s="28">
        <f>IF($B248="","",IFERROR(INDEX('Regras por canal'!$E$5:$E$9,MATCH($B248,'Regras por canal'!$A$5:$A$9,0)),""))</f>
        <v/>
      </c>
      <c r="AF248" s="28">
        <f>IF($B248="","",IFERROR(INDEX('Regras por canal'!$F$5:$F$9,MATCH($B248,'Regras por canal'!$A$5:$A$9,0)),""))</f>
        <v/>
      </c>
      <c r="AG248" s="28">
        <f>IF($B248="","",IFERROR(INDEX('Regras por canal'!$G$5:$G$9,MATCH($B248,'Regras por canal'!$A$5:$A$9,0)),""))</f>
        <v/>
      </c>
      <c r="AH248" s="28">
        <f>IF($B248="","",IFERROR(INDEX('Regras por canal'!$H$5:$H$9,MATCH($B248,'Regras por canal'!$A$5:$A$9,0)),""))</f>
        <v/>
      </c>
      <c r="AI248" s="28">
        <f>IF($B248="","",IFERROR(INDEX('Regras por canal'!$I$5:$I$9,MATCH($B248,'Regras por canal'!$A$5:$A$9,0)),""))</f>
        <v/>
      </c>
      <c r="AJ248" s="28">
        <f>IF($B248="","",IFERROR(INDEX('Regras por canal'!$J$5:$J$9,MATCH($B248,'Regras por canal'!$A$5:$A$9,0)),""))</f>
        <v/>
      </c>
      <c r="AK248" s="28">
        <f>IF($B248="","",IFERROR(INDEX('Regras por canal'!$K$5:$K$9,MATCH($B248,'Regras por canal'!$A$5:$A$9,0)),""))</f>
        <v/>
      </c>
      <c r="AL248" s="28">
        <f>IF($B248="","",IFERROR(INDEX('Regras por canal'!$L$5:$L$9,MATCH($B248,'Regras por canal'!$A$5:$A$9,0)),""))</f>
        <v/>
      </c>
      <c r="AM248" s="28">
        <f>IF($B248="","",IFERROR(INDEX('Regras por canal'!$M$5:$M$9,MATCH($B248,'Regras por canal'!$A$5:$A$9,0)),""))</f>
        <v/>
      </c>
      <c r="AN248" s="28">
        <f>IF($B248="","",IFERROR(INDEX('Regras por canal'!$N$5:$N$9,MATCH($B248,'Regras por canal'!$A$5:$A$9,0)),""))</f>
        <v/>
      </c>
      <c r="AO248" s="28">
        <f>IF($A248="","",IFERROR(INDEX('Catálogo fonte'!$Q$5:$Q$104,MATCH($A248,'Catálogo fonte'!$A$5:$A$104,0)),""))</f>
        <v/>
      </c>
      <c r="AP248" s="28">
        <f>IF($B248="","",IFERROR(INDEX('Regras por canal'!$Q$5:$Q$9,MATCH($B248,'Regras por canal'!$A$5:$A$9,0)),""))</f>
        <v/>
      </c>
    </row>
    <row r="249" ht="24" customHeight="1">
      <c r="A249" s="28">
        <f>IF(OR(INDEX('Catálogo fonte'!$A$5:$A$104,INT((ROW()-5)/5)+1)="",INDEX('Regras por canal'!$A$5:$A$9,MOD(ROW()-5,5)+1)=""),"",INDEX('Catálogo fonte'!$A$5:$A$104,INT((ROW()-5)/5)+1))</f>
        <v/>
      </c>
      <c r="B249" s="27">
        <f>IF($A249="","",INDEX('Regras por canal'!$A$5:$A$9,MOD(ROW()-5,5)+1))</f>
        <v/>
      </c>
      <c r="C249" s="21" t="n"/>
      <c r="D249" s="32" t="n"/>
      <c r="E249" s="32" t="n"/>
      <c r="F249" s="53" t="n"/>
      <c r="G249" s="27">
        <f>IF(OR($A249="",$B249=""),"",IF($D249&lt;&gt;"",$D249,IFERROR(INDEX('Catálogo fonte'!$B$5:$B$104,MATCH($A249,'Catálogo fonte'!$A$5:$A$104,0)),"")))</f>
        <v/>
      </c>
      <c r="H249" s="27">
        <f>IF(OR($A249="",$B249=""),"",IF($E249&lt;&gt;"",$E249,IFERROR(INDEX('Catálogo fonte'!$C$5:$C$104,MATCH($A249,'Catálogo fonte'!$A$5:$A$104,0)),"")))</f>
        <v/>
      </c>
      <c r="I249" s="27">
        <f>IF(OR($A249="",$B249=""),"",IFERROR(INDEX('Catálogo fonte'!$E$5:$E$104,MATCH($A249,'Catálogo fonte'!$A$5:$A$104,0)),""))</f>
        <v/>
      </c>
      <c r="J249" s="28">
        <f>IF(OR($A249="",$B249=""),"",IFERROR(INDEX('Catálogo fonte'!$D$5:$D$104,MATCH($A249,'Catálogo fonte'!$A$5:$A$104,0)),""))</f>
        <v/>
      </c>
      <c r="K249" s="54">
        <f>IF(OR($A249="",$B249=""),"",IF($F249&lt;&gt;"",$F249,IFERROR(INDEX('Catálogo fonte'!$F$5:$F$104,MATCH($A249,'Catálogo fonte'!$A$5:$A$104,0)),"")))</f>
        <v/>
      </c>
      <c r="L249" s="35">
        <f>IF(OR($A249="",$B249=""),"",IFERROR(INDEX('Catálogo fonte'!$G$5:$G$104,MATCH($A249,'Catálogo fonte'!$A$5:$A$104,0)),""))</f>
        <v/>
      </c>
      <c r="M249" s="28">
        <f>IF(OR($A249="",$B249=""),"",IFERROR(INDEX('Catálogo fonte'!$H$5:$H$104,MATCH($A249,'Catálogo fonte'!$A$5:$A$104,0)),""))</f>
        <v/>
      </c>
      <c r="N249" s="28">
        <f>IF(OR($A249="",$B249=""),"",IFERROR(INDEX('Catálogo fonte'!$I$5:$I$104,MATCH($A249,'Catálogo fonte'!$A$5:$A$104,0)),""))</f>
        <v/>
      </c>
      <c r="O249" s="55">
        <f>IF(OR($A249="",$B249=""),"",IFERROR(INDEX('Catálogo fonte'!$J$5:$J$104,MATCH($A249,'Catálogo fonte'!$A$5:$A$104,0)),""))</f>
        <v/>
      </c>
      <c r="P249" s="56">
        <f>IF(OR($A249="",$B249=""),"",IFERROR(INDEX('Catálogo fonte'!$K$5:$K$104,MATCH($A249,'Catálogo fonte'!$A$5:$A$104,0)),""))</f>
        <v/>
      </c>
      <c r="Q249" s="56">
        <f>IF(OR($A249="",$B249=""),"",IFERROR(INDEX('Catálogo fonte'!$L$5:$L$104,MATCH($A249,'Catálogo fonte'!$A$5:$A$104,0)),""))</f>
        <v/>
      </c>
      <c r="R249" s="56">
        <f>IF(OR($A249="",$B249=""),"",IFERROR(INDEX('Catálogo fonte'!$M$5:$M$104,MATCH($A249,'Catálogo fonte'!$A$5:$A$104,0)),""))</f>
        <v/>
      </c>
      <c r="S249" s="28">
        <f>IF(OR($A249="",$B249=""),"",IFERROR(INDEX('Catálogo fonte'!$N$5:$N$104,MATCH($A249,'Catálogo fonte'!$A$5:$A$104,0)),""))</f>
        <v/>
      </c>
      <c r="T249" s="28">
        <f>IF(OR($A249="",$B249=""),"",IFERROR(INDEX('Catálogo fonte'!$O$5:$O$104,MATCH($A249,'Catálogo fonte'!$A$5:$A$104,0)),""))</f>
        <v/>
      </c>
      <c r="U249" s="28">
        <f>IF(OR($A249="",$B249=""),"",IFERROR(INDEX('Catálogo fonte'!$P$5:$P$104,MATCH($A249,'Catálogo fonte'!$A$5:$A$104,0)),""))</f>
        <v/>
      </c>
      <c r="V249" s="28">
        <f>IF(OR($A249="",$B249=""),"",--($S249&lt;&gt;"")+--($T249&lt;&gt;"")+--($U249&lt;&gt;""))</f>
        <v/>
      </c>
      <c r="W249" s="27">
        <f>IF(OR($A249="",$B249="",$C249&lt;&gt;"Sim"),"",_xlfn.TEXTJOIN(" | ",TRUE,IF($AP249&lt;&gt;"Regra válida","Regra do canal inválida",""),IF(COUNTIF('Catálogo fonte'!$A$5:$A$104,$A249)&gt;1,"SKU duplicado",""),IF($AO249&lt;&gt;"Sim","Produto inativo",""),IF($AB249&lt;&gt;"Sim","Canal inativo",""),IF($G249="","Título ausente",""),IF(AND($G249&lt;&gt;"",$AL249&lt;&gt;"",LEN($G249)&gt;$AL249),"Título excede o limite",""),IF(AND($AC249="Sim",$H249=""),"Categoria ausente",""),IF(AND($AK249&gt;0,LEN($I249)&lt;$AK249),"Descrição abaixo do mínimo",""),IF(AND($AE249="Sim",$J249=""),"Marca ausente",""),IF(OR($K249="",NOT(ISNUMBER($K249)),$K249&lt;=0),"Preço inválido",""),IF(AND(ISNUMBER($K249),$AM249&lt;&gt;"",$K249&lt;$AM249),"Preço abaixo do mínimo",""),IF(AND(ISNUMBER($K249),$AN249&lt;&gt;"",$K249&gt;$AN249),"Preço acima do máximo",""),IF(AND($AD249="Sim",$L249=""),"GTIN ausente",""),IF(AND($L249&lt;&gt;"",NOT(IFERROR(AND(LEN($L249)=13,ISNUMBER(VALUE($L249))),FALSE))),"GTIN inválido",""),IF(AND($AF249="Sim",$M249=""),"Cor ausente",""),IF(AND($AG249="Sim",$N249=""),"Tamanho/modelo ausente",""),IF(AND($AH249="Sim",OR(NOT(ISNUMBER($O249)),$O249&lt;=0)),"Peso ausente ou inválido",""),IF(AND($AI249="Sim",OR(NOT(ISNUMBER($P249)),$P249&lt;=0,NOT(ISNUMBER($Q249)),$Q249&lt;=0,NOT(ISNUMBER($R249)),$R249&lt;=0)),"Dimensões ausentes ou inválidas",""),IF($V249&lt;$AJ249,"Mídias abaixo do mínimo","")))</f>
        <v/>
      </c>
      <c r="X249" s="28">
        <f>IF(OR($A249="",$B249=""),"",IF($C249&lt;&gt;"Sim","Não selecionado",IF($W249="","Pronto para publicar","Bloqueado")))</f>
        <v/>
      </c>
      <c r="Y249" s="21" t="n"/>
      <c r="Z249" s="27">
        <f>IF(OR($A249="",$B249=""),"",IF($C249&lt;&gt;"Sim","Fora do feed",IF($X249="Bloqueado","Bloqueado",IF($Y249="Publicar","Liberado para feed",IF($Y249="Manter rascunho","Mantido em rascunho","Aguardando decisão")))))</f>
        <v/>
      </c>
      <c r="AA249" s="27">
        <f>IF(OR($A249="",$B249=""),"",$A249&amp;"|"&amp;$B249)</f>
        <v/>
      </c>
      <c r="AB249" s="28">
        <f>IF($B249="","",IFERROR(INDEX('Regras por canal'!$B$5:$B$9,MATCH($B249,'Regras por canal'!$A$5:$A$9,0)),""))</f>
        <v/>
      </c>
      <c r="AC249" s="28">
        <f>IF($B249="","",IFERROR(INDEX('Regras por canal'!$C$5:$C$9,MATCH($B249,'Regras por canal'!$A$5:$A$9,0)),""))</f>
        <v/>
      </c>
      <c r="AD249" s="28">
        <f>IF($B249="","",IFERROR(INDEX('Regras por canal'!$D$5:$D$9,MATCH($B249,'Regras por canal'!$A$5:$A$9,0)),""))</f>
        <v/>
      </c>
      <c r="AE249" s="28">
        <f>IF($B249="","",IFERROR(INDEX('Regras por canal'!$E$5:$E$9,MATCH($B249,'Regras por canal'!$A$5:$A$9,0)),""))</f>
        <v/>
      </c>
      <c r="AF249" s="28">
        <f>IF($B249="","",IFERROR(INDEX('Regras por canal'!$F$5:$F$9,MATCH($B249,'Regras por canal'!$A$5:$A$9,0)),""))</f>
        <v/>
      </c>
      <c r="AG249" s="28">
        <f>IF($B249="","",IFERROR(INDEX('Regras por canal'!$G$5:$G$9,MATCH($B249,'Regras por canal'!$A$5:$A$9,0)),""))</f>
        <v/>
      </c>
      <c r="AH249" s="28">
        <f>IF($B249="","",IFERROR(INDEX('Regras por canal'!$H$5:$H$9,MATCH($B249,'Regras por canal'!$A$5:$A$9,0)),""))</f>
        <v/>
      </c>
      <c r="AI249" s="28">
        <f>IF($B249="","",IFERROR(INDEX('Regras por canal'!$I$5:$I$9,MATCH($B249,'Regras por canal'!$A$5:$A$9,0)),""))</f>
        <v/>
      </c>
      <c r="AJ249" s="28">
        <f>IF($B249="","",IFERROR(INDEX('Regras por canal'!$J$5:$J$9,MATCH($B249,'Regras por canal'!$A$5:$A$9,0)),""))</f>
        <v/>
      </c>
      <c r="AK249" s="28">
        <f>IF($B249="","",IFERROR(INDEX('Regras por canal'!$K$5:$K$9,MATCH($B249,'Regras por canal'!$A$5:$A$9,0)),""))</f>
        <v/>
      </c>
      <c r="AL249" s="28">
        <f>IF($B249="","",IFERROR(INDEX('Regras por canal'!$L$5:$L$9,MATCH($B249,'Regras por canal'!$A$5:$A$9,0)),""))</f>
        <v/>
      </c>
      <c r="AM249" s="28">
        <f>IF($B249="","",IFERROR(INDEX('Regras por canal'!$M$5:$M$9,MATCH($B249,'Regras por canal'!$A$5:$A$9,0)),""))</f>
        <v/>
      </c>
      <c r="AN249" s="28">
        <f>IF($B249="","",IFERROR(INDEX('Regras por canal'!$N$5:$N$9,MATCH($B249,'Regras por canal'!$A$5:$A$9,0)),""))</f>
        <v/>
      </c>
      <c r="AO249" s="28">
        <f>IF($A249="","",IFERROR(INDEX('Catálogo fonte'!$Q$5:$Q$104,MATCH($A249,'Catálogo fonte'!$A$5:$A$104,0)),""))</f>
        <v/>
      </c>
      <c r="AP249" s="28">
        <f>IF($B249="","",IFERROR(INDEX('Regras por canal'!$Q$5:$Q$9,MATCH($B249,'Regras por canal'!$A$5:$A$9,0)),""))</f>
        <v/>
      </c>
    </row>
    <row r="250" ht="24" customHeight="1">
      <c r="A250" s="28">
        <f>IF(OR(INDEX('Catálogo fonte'!$A$5:$A$104,INT((ROW()-5)/5)+1)="",INDEX('Regras por canal'!$A$5:$A$9,MOD(ROW()-5,5)+1)=""),"",INDEX('Catálogo fonte'!$A$5:$A$104,INT((ROW()-5)/5)+1))</f>
        <v/>
      </c>
      <c r="B250" s="27">
        <f>IF($A250="","",INDEX('Regras por canal'!$A$5:$A$9,MOD(ROW()-5,5)+1))</f>
        <v/>
      </c>
      <c r="C250" s="21" t="n"/>
      <c r="D250" s="32" t="n"/>
      <c r="E250" s="32" t="n"/>
      <c r="F250" s="53" t="n"/>
      <c r="G250" s="27">
        <f>IF(OR($A250="",$B250=""),"",IF($D250&lt;&gt;"",$D250,IFERROR(INDEX('Catálogo fonte'!$B$5:$B$104,MATCH($A250,'Catálogo fonte'!$A$5:$A$104,0)),"")))</f>
        <v/>
      </c>
      <c r="H250" s="27">
        <f>IF(OR($A250="",$B250=""),"",IF($E250&lt;&gt;"",$E250,IFERROR(INDEX('Catálogo fonte'!$C$5:$C$104,MATCH($A250,'Catálogo fonte'!$A$5:$A$104,0)),"")))</f>
        <v/>
      </c>
      <c r="I250" s="27">
        <f>IF(OR($A250="",$B250=""),"",IFERROR(INDEX('Catálogo fonte'!$E$5:$E$104,MATCH($A250,'Catálogo fonte'!$A$5:$A$104,0)),""))</f>
        <v/>
      </c>
      <c r="J250" s="28">
        <f>IF(OR($A250="",$B250=""),"",IFERROR(INDEX('Catálogo fonte'!$D$5:$D$104,MATCH($A250,'Catálogo fonte'!$A$5:$A$104,0)),""))</f>
        <v/>
      </c>
      <c r="K250" s="54">
        <f>IF(OR($A250="",$B250=""),"",IF($F250&lt;&gt;"",$F250,IFERROR(INDEX('Catálogo fonte'!$F$5:$F$104,MATCH($A250,'Catálogo fonte'!$A$5:$A$104,0)),"")))</f>
        <v/>
      </c>
      <c r="L250" s="35">
        <f>IF(OR($A250="",$B250=""),"",IFERROR(INDEX('Catálogo fonte'!$G$5:$G$104,MATCH($A250,'Catálogo fonte'!$A$5:$A$104,0)),""))</f>
        <v/>
      </c>
      <c r="M250" s="28">
        <f>IF(OR($A250="",$B250=""),"",IFERROR(INDEX('Catálogo fonte'!$H$5:$H$104,MATCH($A250,'Catálogo fonte'!$A$5:$A$104,0)),""))</f>
        <v/>
      </c>
      <c r="N250" s="28">
        <f>IF(OR($A250="",$B250=""),"",IFERROR(INDEX('Catálogo fonte'!$I$5:$I$104,MATCH($A250,'Catálogo fonte'!$A$5:$A$104,0)),""))</f>
        <v/>
      </c>
      <c r="O250" s="55">
        <f>IF(OR($A250="",$B250=""),"",IFERROR(INDEX('Catálogo fonte'!$J$5:$J$104,MATCH($A250,'Catálogo fonte'!$A$5:$A$104,0)),""))</f>
        <v/>
      </c>
      <c r="P250" s="56">
        <f>IF(OR($A250="",$B250=""),"",IFERROR(INDEX('Catálogo fonte'!$K$5:$K$104,MATCH($A250,'Catálogo fonte'!$A$5:$A$104,0)),""))</f>
        <v/>
      </c>
      <c r="Q250" s="56">
        <f>IF(OR($A250="",$B250=""),"",IFERROR(INDEX('Catálogo fonte'!$L$5:$L$104,MATCH($A250,'Catálogo fonte'!$A$5:$A$104,0)),""))</f>
        <v/>
      </c>
      <c r="R250" s="56">
        <f>IF(OR($A250="",$B250=""),"",IFERROR(INDEX('Catálogo fonte'!$M$5:$M$104,MATCH($A250,'Catálogo fonte'!$A$5:$A$104,0)),""))</f>
        <v/>
      </c>
      <c r="S250" s="28">
        <f>IF(OR($A250="",$B250=""),"",IFERROR(INDEX('Catálogo fonte'!$N$5:$N$104,MATCH($A250,'Catálogo fonte'!$A$5:$A$104,0)),""))</f>
        <v/>
      </c>
      <c r="T250" s="28">
        <f>IF(OR($A250="",$B250=""),"",IFERROR(INDEX('Catálogo fonte'!$O$5:$O$104,MATCH($A250,'Catálogo fonte'!$A$5:$A$104,0)),""))</f>
        <v/>
      </c>
      <c r="U250" s="28">
        <f>IF(OR($A250="",$B250=""),"",IFERROR(INDEX('Catálogo fonte'!$P$5:$P$104,MATCH($A250,'Catálogo fonte'!$A$5:$A$104,0)),""))</f>
        <v/>
      </c>
      <c r="V250" s="28">
        <f>IF(OR($A250="",$B250=""),"",--($S250&lt;&gt;"")+--($T250&lt;&gt;"")+--($U250&lt;&gt;""))</f>
        <v/>
      </c>
      <c r="W250" s="27">
        <f>IF(OR($A250="",$B250="",$C250&lt;&gt;"Sim"),"",_xlfn.TEXTJOIN(" | ",TRUE,IF($AP250&lt;&gt;"Regra válida","Regra do canal inválida",""),IF(COUNTIF('Catálogo fonte'!$A$5:$A$104,$A250)&gt;1,"SKU duplicado",""),IF($AO250&lt;&gt;"Sim","Produto inativo",""),IF($AB250&lt;&gt;"Sim","Canal inativo",""),IF($G250="","Título ausente",""),IF(AND($G250&lt;&gt;"",$AL250&lt;&gt;"",LEN($G250)&gt;$AL250),"Título excede o limite",""),IF(AND($AC250="Sim",$H250=""),"Categoria ausente",""),IF(AND($AK250&gt;0,LEN($I250)&lt;$AK250),"Descrição abaixo do mínimo",""),IF(AND($AE250="Sim",$J250=""),"Marca ausente",""),IF(OR($K250="",NOT(ISNUMBER($K250)),$K250&lt;=0),"Preço inválido",""),IF(AND(ISNUMBER($K250),$AM250&lt;&gt;"",$K250&lt;$AM250),"Preço abaixo do mínimo",""),IF(AND(ISNUMBER($K250),$AN250&lt;&gt;"",$K250&gt;$AN250),"Preço acima do máximo",""),IF(AND($AD250="Sim",$L250=""),"GTIN ausente",""),IF(AND($L250&lt;&gt;"",NOT(IFERROR(AND(LEN($L250)=13,ISNUMBER(VALUE($L250))),FALSE))),"GTIN inválido",""),IF(AND($AF250="Sim",$M250=""),"Cor ausente",""),IF(AND($AG250="Sim",$N250=""),"Tamanho/modelo ausente",""),IF(AND($AH250="Sim",OR(NOT(ISNUMBER($O250)),$O250&lt;=0)),"Peso ausente ou inválido",""),IF(AND($AI250="Sim",OR(NOT(ISNUMBER($P250)),$P250&lt;=0,NOT(ISNUMBER($Q250)),$Q250&lt;=0,NOT(ISNUMBER($R250)),$R250&lt;=0)),"Dimensões ausentes ou inválidas",""),IF($V250&lt;$AJ250,"Mídias abaixo do mínimo","")))</f>
        <v/>
      </c>
      <c r="X250" s="28">
        <f>IF(OR($A250="",$B250=""),"",IF($C250&lt;&gt;"Sim","Não selecionado",IF($W250="","Pronto para publicar","Bloqueado")))</f>
        <v/>
      </c>
      <c r="Y250" s="21" t="n"/>
      <c r="Z250" s="27">
        <f>IF(OR($A250="",$B250=""),"",IF($C250&lt;&gt;"Sim","Fora do feed",IF($X250="Bloqueado","Bloqueado",IF($Y250="Publicar","Liberado para feed",IF($Y250="Manter rascunho","Mantido em rascunho","Aguardando decisão")))))</f>
        <v/>
      </c>
      <c r="AA250" s="27">
        <f>IF(OR($A250="",$B250=""),"",$A250&amp;"|"&amp;$B250)</f>
        <v/>
      </c>
      <c r="AB250" s="28">
        <f>IF($B250="","",IFERROR(INDEX('Regras por canal'!$B$5:$B$9,MATCH($B250,'Regras por canal'!$A$5:$A$9,0)),""))</f>
        <v/>
      </c>
      <c r="AC250" s="28">
        <f>IF($B250="","",IFERROR(INDEX('Regras por canal'!$C$5:$C$9,MATCH($B250,'Regras por canal'!$A$5:$A$9,0)),""))</f>
        <v/>
      </c>
      <c r="AD250" s="28">
        <f>IF($B250="","",IFERROR(INDEX('Regras por canal'!$D$5:$D$9,MATCH($B250,'Regras por canal'!$A$5:$A$9,0)),""))</f>
        <v/>
      </c>
      <c r="AE250" s="28">
        <f>IF($B250="","",IFERROR(INDEX('Regras por canal'!$E$5:$E$9,MATCH($B250,'Regras por canal'!$A$5:$A$9,0)),""))</f>
        <v/>
      </c>
      <c r="AF250" s="28">
        <f>IF($B250="","",IFERROR(INDEX('Regras por canal'!$F$5:$F$9,MATCH($B250,'Regras por canal'!$A$5:$A$9,0)),""))</f>
        <v/>
      </c>
      <c r="AG250" s="28">
        <f>IF($B250="","",IFERROR(INDEX('Regras por canal'!$G$5:$G$9,MATCH($B250,'Regras por canal'!$A$5:$A$9,0)),""))</f>
        <v/>
      </c>
      <c r="AH250" s="28">
        <f>IF($B250="","",IFERROR(INDEX('Regras por canal'!$H$5:$H$9,MATCH($B250,'Regras por canal'!$A$5:$A$9,0)),""))</f>
        <v/>
      </c>
      <c r="AI250" s="28">
        <f>IF($B250="","",IFERROR(INDEX('Regras por canal'!$I$5:$I$9,MATCH($B250,'Regras por canal'!$A$5:$A$9,0)),""))</f>
        <v/>
      </c>
      <c r="AJ250" s="28">
        <f>IF($B250="","",IFERROR(INDEX('Regras por canal'!$J$5:$J$9,MATCH($B250,'Regras por canal'!$A$5:$A$9,0)),""))</f>
        <v/>
      </c>
      <c r="AK250" s="28">
        <f>IF($B250="","",IFERROR(INDEX('Regras por canal'!$K$5:$K$9,MATCH($B250,'Regras por canal'!$A$5:$A$9,0)),""))</f>
        <v/>
      </c>
      <c r="AL250" s="28">
        <f>IF($B250="","",IFERROR(INDEX('Regras por canal'!$L$5:$L$9,MATCH($B250,'Regras por canal'!$A$5:$A$9,0)),""))</f>
        <v/>
      </c>
      <c r="AM250" s="28">
        <f>IF($B250="","",IFERROR(INDEX('Regras por canal'!$M$5:$M$9,MATCH($B250,'Regras por canal'!$A$5:$A$9,0)),""))</f>
        <v/>
      </c>
      <c r="AN250" s="28">
        <f>IF($B250="","",IFERROR(INDEX('Regras por canal'!$N$5:$N$9,MATCH($B250,'Regras por canal'!$A$5:$A$9,0)),""))</f>
        <v/>
      </c>
      <c r="AO250" s="28">
        <f>IF($A250="","",IFERROR(INDEX('Catálogo fonte'!$Q$5:$Q$104,MATCH($A250,'Catálogo fonte'!$A$5:$A$104,0)),""))</f>
        <v/>
      </c>
      <c r="AP250" s="28">
        <f>IF($B250="","",IFERROR(INDEX('Regras por canal'!$Q$5:$Q$9,MATCH($B250,'Regras por canal'!$A$5:$A$9,0)),""))</f>
        <v/>
      </c>
    </row>
    <row r="251" ht="24" customHeight="1">
      <c r="A251" s="28">
        <f>IF(OR(INDEX('Catálogo fonte'!$A$5:$A$104,INT((ROW()-5)/5)+1)="",INDEX('Regras por canal'!$A$5:$A$9,MOD(ROW()-5,5)+1)=""),"",INDEX('Catálogo fonte'!$A$5:$A$104,INT((ROW()-5)/5)+1))</f>
        <v/>
      </c>
      <c r="B251" s="27">
        <f>IF($A251="","",INDEX('Regras por canal'!$A$5:$A$9,MOD(ROW()-5,5)+1))</f>
        <v/>
      </c>
      <c r="C251" s="21" t="n"/>
      <c r="D251" s="32" t="n"/>
      <c r="E251" s="32" t="n"/>
      <c r="F251" s="53" t="n"/>
      <c r="G251" s="27">
        <f>IF(OR($A251="",$B251=""),"",IF($D251&lt;&gt;"",$D251,IFERROR(INDEX('Catálogo fonte'!$B$5:$B$104,MATCH($A251,'Catálogo fonte'!$A$5:$A$104,0)),"")))</f>
        <v/>
      </c>
      <c r="H251" s="27">
        <f>IF(OR($A251="",$B251=""),"",IF($E251&lt;&gt;"",$E251,IFERROR(INDEX('Catálogo fonte'!$C$5:$C$104,MATCH($A251,'Catálogo fonte'!$A$5:$A$104,0)),"")))</f>
        <v/>
      </c>
      <c r="I251" s="27">
        <f>IF(OR($A251="",$B251=""),"",IFERROR(INDEX('Catálogo fonte'!$E$5:$E$104,MATCH($A251,'Catálogo fonte'!$A$5:$A$104,0)),""))</f>
        <v/>
      </c>
      <c r="J251" s="28">
        <f>IF(OR($A251="",$B251=""),"",IFERROR(INDEX('Catálogo fonte'!$D$5:$D$104,MATCH($A251,'Catálogo fonte'!$A$5:$A$104,0)),""))</f>
        <v/>
      </c>
      <c r="K251" s="54">
        <f>IF(OR($A251="",$B251=""),"",IF($F251&lt;&gt;"",$F251,IFERROR(INDEX('Catálogo fonte'!$F$5:$F$104,MATCH($A251,'Catálogo fonte'!$A$5:$A$104,0)),"")))</f>
        <v/>
      </c>
      <c r="L251" s="35">
        <f>IF(OR($A251="",$B251=""),"",IFERROR(INDEX('Catálogo fonte'!$G$5:$G$104,MATCH($A251,'Catálogo fonte'!$A$5:$A$104,0)),""))</f>
        <v/>
      </c>
      <c r="M251" s="28">
        <f>IF(OR($A251="",$B251=""),"",IFERROR(INDEX('Catálogo fonte'!$H$5:$H$104,MATCH($A251,'Catálogo fonte'!$A$5:$A$104,0)),""))</f>
        <v/>
      </c>
      <c r="N251" s="28">
        <f>IF(OR($A251="",$B251=""),"",IFERROR(INDEX('Catálogo fonte'!$I$5:$I$104,MATCH($A251,'Catálogo fonte'!$A$5:$A$104,0)),""))</f>
        <v/>
      </c>
      <c r="O251" s="55">
        <f>IF(OR($A251="",$B251=""),"",IFERROR(INDEX('Catálogo fonte'!$J$5:$J$104,MATCH($A251,'Catálogo fonte'!$A$5:$A$104,0)),""))</f>
        <v/>
      </c>
      <c r="P251" s="56">
        <f>IF(OR($A251="",$B251=""),"",IFERROR(INDEX('Catálogo fonte'!$K$5:$K$104,MATCH($A251,'Catálogo fonte'!$A$5:$A$104,0)),""))</f>
        <v/>
      </c>
      <c r="Q251" s="56">
        <f>IF(OR($A251="",$B251=""),"",IFERROR(INDEX('Catálogo fonte'!$L$5:$L$104,MATCH($A251,'Catálogo fonte'!$A$5:$A$104,0)),""))</f>
        <v/>
      </c>
      <c r="R251" s="56">
        <f>IF(OR($A251="",$B251=""),"",IFERROR(INDEX('Catálogo fonte'!$M$5:$M$104,MATCH($A251,'Catálogo fonte'!$A$5:$A$104,0)),""))</f>
        <v/>
      </c>
      <c r="S251" s="28">
        <f>IF(OR($A251="",$B251=""),"",IFERROR(INDEX('Catálogo fonte'!$N$5:$N$104,MATCH($A251,'Catálogo fonte'!$A$5:$A$104,0)),""))</f>
        <v/>
      </c>
      <c r="T251" s="28">
        <f>IF(OR($A251="",$B251=""),"",IFERROR(INDEX('Catálogo fonte'!$O$5:$O$104,MATCH($A251,'Catálogo fonte'!$A$5:$A$104,0)),""))</f>
        <v/>
      </c>
      <c r="U251" s="28">
        <f>IF(OR($A251="",$B251=""),"",IFERROR(INDEX('Catálogo fonte'!$P$5:$P$104,MATCH($A251,'Catálogo fonte'!$A$5:$A$104,0)),""))</f>
        <v/>
      </c>
      <c r="V251" s="28">
        <f>IF(OR($A251="",$B251=""),"",--($S251&lt;&gt;"")+--($T251&lt;&gt;"")+--($U251&lt;&gt;""))</f>
        <v/>
      </c>
      <c r="W251" s="27">
        <f>IF(OR($A251="",$B251="",$C251&lt;&gt;"Sim"),"",_xlfn.TEXTJOIN(" | ",TRUE,IF($AP251&lt;&gt;"Regra válida","Regra do canal inválida",""),IF(COUNTIF('Catálogo fonte'!$A$5:$A$104,$A251)&gt;1,"SKU duplicado",""),IF($AO251&lt;&gt;"Sim","Produto inativo",""),IF($AB251&lt;&gt;"Sim","Canal inativo",""),IF($G251="","Título ausente",""),IF(AND($G251&lt;&gt;"",$AL251&lt;&gt;"",LEN($G251)&gt;$AL251),"Título excede o limite",""),IF(AND($AC251="Sim",$H251=""),"Categoria ausente",""),IF(AND($AK251&gt;0,LEN($I251)&lt;$AK251),"Descrição abaixo do mínimo",""),IF(AND($AE251="Sim",$J251=""),"Marca ausente",""),IF(OR($K251="",NOT(ISNUMBER($K251)),$K251&lt;=0),"Preço inválido",""),IF(AND(ISNUMBER($K251),$AM251&lt;&gt;"",$K251&lt;$AM251),"Preço abaixo do mínimo",""),IF(AND(ISNUMBER($K251),$AN251&lt;&gt;"",$K251&gt;$AN251),"Preço acima do máximo",""),IF(AND($AD251="Sim",$L251=""),"GTIN ausente",""),IF(AND($L251&lt;&gt;"",NOT(IFERROR(AND(LEN($L251)=13,ISNUMBER(VALUE($L251))),FALSE))),"GTIN inválido",""),IF(AND($AF251="Sim",$M251=""),"Cor ausente",""),IF(AND($AG251="Sim",$N251=""),"Tamanho/modelo ausente",""),IF(AND($AH251="Sim",OR(NOT(ISNUMBER($O251)),$O251&lt;=0)),"Peso ausente ou inválido",""),IF(AND($AI251="Sim",OR(NOT(ISNUMBER($P251)),$P251&lt;=0,NOT(ISNUMBER($Q251)),$Q251&lt;=0,NOT(ISNUMBER($R251)),$R251&lt;=0)),"Dimensões ausentes ou inválidas",""),IF($V251&lt;$AJ251,"Mídias abaixo do mínimo","")))</f>
        <v/>
      </c>
      <c r="X251" s="28">
        <f>IF(OR($A251="",$B251=""),"",IF($C251&lt;&gt;"Sim","Não selecionado",IF($W251="","Pronto para publicar","Bloqueado")))</f>
        <v/>
      </c>
      <c r="Y251" s="21" t="n"/>
      <c r="Z251" s="27">
        <f>IF(OR($A251="",$B251=""),"",IF($C251&lt;&gt;"Sim","Fora do feed",IF($X251="Bloqueado","Bloqueado",IF($Y251="Publicar","Liberado para feed",IF($Y251="Manter rascunho","Mantido em rascunho","Aguardando decisão")))))</f>
        <v/>
      </c>
      <c r="AA251" s="27">
        <f>IF(OR($A251="",$B251=""),"",$A251&amp;"|"&amp;$B251)</f>
        <v/>
      </c>
      <c r="AB251" s="28">
        <f>IF($B251="","",IFERROR(INDEX('Regras por canal'!$B$5:$B$9,MATCH($B251,'Regras por canal'!$A$5:$A$9,0)),""))</f>
        <v/>
      </c>
      <c r="AC251" s="28">
        <f>IF($B251="","",IFERROR(INDEX('Regras por canal'!$C$5:$C$9,MATCH($B251,'Regras por canal'!$A$5:$A$9,0)),""))</f>
        <v/>
      </c>
      <c r="AD251" s="28">
        <f>IF($B251="","",IFERROR(INDEX('Regras por canal'!$D$5:$D$9,MATCH($B251,'Regras por canal'!$A$5:$A$9,0)),""))</f>
        <v/>
      </c>
      <c r="AE251" s="28">
        <f>IF($B251="","",IFERROR(INDEX('Regras por canal'!$E$5:$E$9,MATCH($B251,'Regras por canal'!$A$5:$A$9,0)),""))</f>
        <v/>
      </c>
      <c r="AF251" s="28">
        <f>IF($B251="","",IFERROR(INDEX('Regras por canal'!$F$5:$F$9,MATCH($B251,'Regras por canal'!$A$5:$A$9,0)),""))</f>
        <v/>
      </c>
      <c r="AG251" s="28">
        <f>IF($B251="","",IFERROR(INDEX('Regras por canal'!$G$5:$G$9,MATCH($B251,'Regras por canal'!$A$5:$A$9,0)),""))</f>
        <v/>
      </c>
      <c r="AH251" s="28">
        <f>IF($B251="","",IFERROR(INDEX('Regras por canal'!$H$5:$H$9,MATCH($B251,'Regras por canal'!$A$5:$A$9,0)),""))</f>
        <v/>
      </c>
      <c r="AI251" s="28">
        <f>IF($B251="","",IFERROR(INDEX('Regras por canal'!$I$5:$I$9,MATCH($B251,'Regras por canal'!$A$5:$A$9,0)),""))</f>
        <v/>
      </c>
      <c r="AJ251" s="28">
        <f>IF($B251="","",IFERROR(INDEX('Regras por canal'!$J$5:$J$9,MATCH($B251,'Regras por canal'!$A$5:$A$9,0)),""))</f>
        <v/>
      </c>
      <c r="AK251" s="28">
        <f>IF($B251="","",IFERROR(INDEX('Regras por canal'!$K$5:$K$9,MATCH($B251,'Regras por canal'!$A$5:$A$9,0)),""))</f>
        <v/>
      </c>
      <c r="AL251" s="28">
        <f>IF($B251="","",IFERROR(INDEX('Regras por canal'!$L$5:$L$9,MATCH($B251,'Regras por canal'!$A$5:$A$9,0)),""))</f>
        <v/>
      </c>
      <c r="AM251" s="28">
        <f>IF($B251="","",IFERROR(INDEX('Regras por canal'!$M$5:$M$9,MATCH($B251,'Regras por canal'!$A$5:$A$9,0)),""))</f>
        <v/>
      </c>
      <c r="AN251" s="28">
        <f>IF($B251="","",IFERROR(INDEX('Regras por canal'!$N$5:$N$9,MATCH($B251,'Regras por canal'!$A$5:$A$9,0)),""))</f>
        <v/>
      </c>
      <c r="AO251" s="28">
        <f>IF($A251="","",IFERROR(INDEX('Catálogo fonte'!$Q$5:$Q$104,MATCH($A251,'Catálogo fonte'!$A$5:$A$104,0)),""))</f>
        <v/>
      </c>
      <c r="AP251" s="28">
        <f>IF($B251="","",IFERROR(INDEX('Regras por canal'!$Q$5:$Q$9,MATCH($B251,'Regras por canal'!$A$5:$A$9,0)),""))</f>
        <v/>
      </c>
    </row>
    <row r="252" ht="24" customHeight="1">
      <c r="A252" s="28">
        <f>IF(OR(INDEX('Catálogo fonte'!$A$5:$A$104,INT((ROW()-5)/5)+1)="",INDEX('Regras por canal'!$A$5:$A$9,MOD(ROW()-5,5)+1)=""),"",INDEX('Catálogo fonte'!$A$5:$A$104,INT((ROW()-5)/5)+1))</f>
        <v/>
      </c>
      <c r="B252" s="27">
        <f>IF($A252="","",INDEX('Regras por canal'!$A$5:$A$9,MOD(ROW()-5,5)+1))</f>
        <v/>
      </c>
      <c r="C252" s="21" t="n"/>
      <c r="D252" s="32" t="n"/>
      <c r="E252" s="32" t="n"/>
      <c r="F252" s="53" t="n"/>
      <c r="G252" s="27">
        <f>IF(OR($A252="",$B252=""),"",IF($D252&lt;&gt;"",$D252,IFERROR(INDEX('Catálogo fonte'!$B$5:$B$104,MATCH($A252,'Catálogo fonte'!$A$5:$A$104,0)),"")))</f>
        <v/>
      </c>
      <c r="H252" s="27">
        <f>IF(OR($A252="",$B252=""),"",IF($E252&lt;&gt;"",$E252,IFERROR(INDEX('Catálogo fonte'!$C$5:$C$104,MATCH($A252,'Catálogo fonte'!$A$5:$A$104,0)),"")))</f>
        <v/>
      </c>
      <c r="I252" s="27">
        <f>IF(OR($A252="",$B252=""),"",IFERROR(INDEX('Catálogo fonte'!$E$5:$E$104,MATCH($A252,'Catálogo fonte'!$A$5:$A$104,0)),""))</f>
        <v/>
      </c>
      <c r="J252" s="28">
        <f>IF(OR($A252="",$B252=""),"",IFERROR(INDEX('Catálogo fonte'!$D$5:$D$104,MATCH($A252,'Catálogo fonte'!$A$5:$A$104,0)),""))</f>
        <v/>
      </c>
      <c r="K252" s="54">
        <f>IF(OR($A252="",$B252=""),"",IF($F252&lt;&gt;"",$F252,IFERROR(INDEX('Catálogo fonte'!$F$5:$F$104,MATCH($A252,'Catálogo fonte'!$A$5:$A$104,0)),"")))</f>
        <v/>
      </c>
      <c r="L252" s="35">
        <f>IF(OR($A252="",$B252=""),"",IFERROR(INDEX('Catálogo fonte'!$G$5:$G$104,MATCH($A252,'Catálogo fonte'!$A$5:$A$104,0)),""))</f>
        <v/>
      </c>
      <c r="M252" s="28">
        <f>IF(OR($A252="",$B252=""),"",IFERROR(INDEX('Catálogo fonte'!$H$5:$H$104,MATCH($A252,'Catálogo fonte'!$A$5:$A$104,0)),""))</f>
        <v/>
      </c>
      <c r="N252" s="28">
        <f>IF(OR($A252="",$B252=""),"",IFERROR(INDEX('Catálogo fonte'!$I$5:$I$104,MATCH($A252,'Catálogo fonte'!$A$5:$A$104,0)),""))</f>
        <v/>
      </c>
      <c r="O252" s="55">
        <f>IF(OR($A252="",$B252=""),"",IFERROR(INDEX('Catálogo fonte'!$J$5:$J$104,MATCH($A252,'Catálogo fonte'!$A$5:$A$104,0)),""))</f>
        <v/>
      </c>
      <c r="P252" s="56">
        <f>IF(OR($A252="",$B252=""),"",IFERROR(INDEX('Catálogo fonte'!$K$5:$K$104,MATCH($A252,'Catálogo fonte'!$A$5:$A$104,0)),""))</f>
        <v/>
      </c>
      <c r="Q252" s="56">
        <f>IF(OR($A252="",$B252=""),"",IFERROR(INDEX('Catálogo fonte'!$L$5:$L$104,MATCH($A252,'Catálogo fonte'!$A$5:$A$104,0)),""))</f>
        <v/>
      </c>
      <c r="R252" s="56">
        <f>IF(OR($A252="",$B252=""),"",IFERROR(INDEX('Catálogo fonte'!$M$5:$M$104,MATCH($A252,'Catálogo fonte'!$A$5:$A$104,0)),""))</f>
        <v/>
      </c>
      <c r="S252" s="28">
        <f>IF(OR($A252="",$B252=""),"",IFERROR(INDEX('Catálogo fonte'!$N$5:$N$104,MATCH($A252,'Catálogo fonte'!$A$5:$A$104,0)),""))</f>
        <v/>
      </c>
      <c r="T252" s="28">
        <f>IF(OR($A252="",$B252=""),"",IFERROR(INDEX('Catálogo fonte'!$O$5:$O$104,MATCH($A252,'Catálogo fonte'!$A$5:$A$104,0)),""))</f>
        <v/>
      </c>
      <c r="U252" s="28">
        <f>IF(OR($A252="",$B252=""),"",IFERROR(INDEX('Catálogo fonte'!$P$5:$P$104,MATCH($A252,'Catálogo fonte'!$A$5:$A$104,0)),""))</f>
        <v/>
      </c>
      <c r="V252" s="28">
        <f>IF(OR($A252="",$B252=""),"",--($S252&lt;&gt;"")+--($T252&lt;&gt;"")+--($U252&lt;&gt;""))</f>
        <v/>
      </c>
      <c r="W252" s="27">
        <f>IF(OR($A252="",$B252="",$C252&lt;&gt;"Sim"),"",_xlfn.TEXTJOIN(" | ",TRUE,IF($AP252&lt;&gt;"Regra válida","Regra do canal inválida",""),IF(COUNTIF('Catálogo fonte'!$A$5:$A$104,$A252)&gt;1,"SKU duplicado",""),IF($AO252&lt;&gt;"Sim","Produto inativo",""),IF($AB252&lt;&gt;"Sim","Canal inativo",""),IF($G252="","Título ausente",""),IF(AND($G252&lt;&gt;"",$AL252&lt;&gt;"",LEN($G252)&gt;$AL252),"Título excede o limite",""),IF(AND($AC252="Sim",$H252=""),"Categoria ausente",""),IF(AND($AK252&gt;0,LEN($I252)&lt;$AK252),"Descrição abaixo do mínimo",""),IF(AND($AE252="Sim",$J252=""),"Marca ausente",""),IF(OR($K252="",NOT(ISNUMBER($K252)),$K252&lt;=0),"Preço inválido",""),IF(AND(ISNUMBER($K252),$AM252&lt;&gt;"",$K252&lt;$AM252),"Preço abaixo do mínimo",""),IF(AND(ISNUMBER($K252),$AN252&lt;&gt;"",$K252&gt;$AN252),"Preço acima do máximo",""),IF(AND($AD252="Sim",$L252=""),"GTIN ausente",""),IF(AND($L252&lt;&gt;"",NOT(IFERROR(AND(LEN($L252)=13,ISNUMBER(VALUE($L252))),FALSE))),"GTIN inválido",""),IF(AND($AF252="Sim",$M252=""),"Cor ausente",""),IF(AND($AG252="Sim",$N252=""),"Tamanho/modelo ausente",""),IF(AND($AH252="Sim",OR(NOT(ISNUMBER($O252)),$O252&lt;=0)),"Peso ausente ou inválido",""),IF(AND($AI252="Sim",OR(NOT(ISNUMBER($P252)),$P252&lt;=0,NOT(ISNUMBER($Q252)),$Q252&lt;=0,NOT(ISNUMBER($R252)),$R252&lt;=0)),"Dimensões ausentes ou inválidas",""),IF($V252&lt;$AJ252,"Mídias abaixo do mínimo","")))</f>
        <v/>
      </c>
      <c r="X252" s="28">
        <f>IF(OR($A252="",$B252=""),"",IF($C252&lt;&gt;"Sim","Não selecionado",IF($W252="","Pronto para publicar","Bloqueado")))</f>
        <v/>
      </c>
      <c r="Y252" s="21" t="n"/>
      <c r="Z252" s="27">
        <f>IF(OR($A252="",$B252=""),"",IF($C252&lt;&gt;"Sim","Fora do feed",IF($X252="Bloqueado","Bloqueado",IF($Y252="Publicar","Liberado para feed",IF($Y252="Manter rascunho","Mantido em rascunho","Aguardando decisão")))))</f>
        <v/>
      </c>
      <c r="AA252" s="27">
        <f>IF(OR($A252="",$B252=""),"",$A252&amp;"|"&amp;$B252)</f>
        <v/>
      </c>
      <c r="AB252" s="28">
        <f>IF($B252="","",IFERROR(INDEX('Regras por canal'!$B$5:$B$9,MATCH($B252,'Regras por canal'!$A$5:$A$9,0)),""))</f>
        <v/>
      </c>
      <c r="AC252" s="28">
        <f>IF($B252="","",IFERROR(INDEX('Regras por canal'!$C$5:$C$9,MATCH($B252,'Regras por canal'!$A$5:$A$9,0)),""))</f>
        <v/>
      </c>
      <c r="AD252" s="28">
        <f>IF($B252="","",IFERROR(INDEX('Regras por canal'!$D$5:$D$9,MATCH($B252,'Regras por canal'!$A$5:$A$9,0)),""))</f>
        <v/>
      </c>
      <c r="AE252" s="28">
        <f>IF($B252="","",IFERROR(INDEX('Regras por canal'!$E$5:$E$9,MATCH($B252,'Regras por canal'!$A$5:$A$9,0)),""))</f>
        <v/>
      </c>
      <c r="AF252" s="28">
        <f>IF($B252="","",IFERROR(INDEX('Regras por canal'!$F$5:$F$9,MATCH($B252,'Regras por canal'!$A$5:$A$9,0)),""))</f>
        <v/>
      </c>
      <c r="AG252" s="28">
        <f>IF($B252="","",IFERROR(INDEX('Regras por canal'!$G$5:$G$9,MATCH($B252,'Regras por canal'!$A$5:$A$9,0)),""))</f>
        <v/>
      </c>
      <c r="AH252" s="28">
        <f>IF($B252="","",IFERROR(INDEX('Regras por canal'!$H$5:$H$9,MATCH($B252,'Regras por canal'!$A$5:$A$9,0)),""))</f>
        <v/>
      </c>
      <c r="AI252" s="28">
        <f>IF($B252="","",IFERROR(INDEX('Regras por canal'!$I$5:$I$9,MATCH($B252,'Regras por canal'!$A$5:$A$9,0)),""))</f>
        <v/>
      </c>
      <c r="AJ252" s="28">
        <f>IF($B252="","",IFERROR(INDEX('Regras por canal'!$J$5:$J$9,MATCH($B252,'Regras por canal'!$A$5:$A$9,0)),""))</f>
        <v/>
      </c>
      <c r="AK252" s="28">
        <f>IF($B252="","",IFERROR(INDEX('Regras por canal'!$K$5:$K$9,MATCH($B252,'Regras por canal'!$A$5:$A$9,0)),""))</f>
        <v/>
      </c>
      <c r="AL252" s="28">
        <f>IF($B252="","",IFERROR(INDEX('Regras por canal'!$L$5:$L$9,MATCH($B252,'Regras por canal'!$A$5:$A$9,0)),""))</f>
        <v/>
      </c>
      <c r="AM252" s="28">
        <f>IF($B252="","",IFERROR(INDEX('Regras por canal'!$M$5:$M$9,MATCH($B252,'Regras por canal'!$A$5:$A$9,0)),""))</f>
        <v/>
      </c>
      <c r="AN252" s="28">
        <f>IF($B252="","",IFERROR(INDEX('Regras por canal'!$N$5:$N$9,MATCH($B252,'Regras por canal'!$A$5:$A$9,0)),""))</f>
        <v/>
      </c>
      <c r="AO252" s="28">
        <f>IF($A252="","",IFERROR(INDEX('Catálogo fonte'!$Q$5:$Q$104,MATCH($A252,'Catálogo fonte'!$A$5:$A$104,0)),""))</f>
        <v/>
      </c>
      <c r="AP252" s="28">
        <f>IF($B252="","",IFERROR(INDEX('Regras por canal'!$Q$5:$Q$9,MATCH($B252,'Regras por canal'!$A$5:$A$9,0)),""))</f>
        <v/>
      </c>
    </row>
    <row r="253" ht="24" customHeight="1">
      <c r="A253" s="28">
        <f>IF(OR(INDEX('Catálogo fonte'!$A$5:$A$104,INT((ROW()-5)/5)+1)="",INDEX('Regras por canal'!$A$5:$A$9,MOD(ROW()-5,5)+1)=""),"",INDEX('Catálogo fonte'!$A$5:$A$104,INT((ROW()-5)/5)+1))</f>
        <v/>
      </c>
      <c r="B253" s="27">
        <f>IF($A253="","",INDEX('Regras por canal'!$A$5:$A$9,MOD(ROW()-5,5)+1))</f>
        <v/>
      </c>
      <c r="C253" s="21" t="n"/>
      <c r="D253" s="32" t="n"/>
      <c r="E253" s="32" t="n"/>
      <c r="F253" s="53" t="n"/>
      <c r="G253" s="27">
        <f>IF(OR($A253="",$B253=""),"",IF($D253&lt;&gt;"",$D253,IFERROR(INDEX('Catálogo fonte'!$B$5:$B$104,MATCH($A253,'Catálogo fonte'!$A$5:$A$104,0)),"")))</f>
        <v/>
      </c>
      <c r="H253" s="27">
        <f>IF(OR($A253="",$B253=""),"",IF($E253&lt;&gt;"",$E253,IFERROR(INDEX('Catálogo fonte'!$C$5:$C$104,MATCH($A253,'Catálogo fonte'!$A$5:$A$104,0)),"")))</f>
        <v/>
      </c>
      <c r="I253" s="27">
        <f>IF(OR($A253="",$B253=""),"",IFERROR(INDEX('Catálogo fonte'!$E$5:$E$104,MATCH($A253,'Catálogo fonte'!$A$5:$A$104,0)),""))</f>
        <v/>
      </c>
      <c r="J253" s="28">
        <f>IF(OR($A253="",$B253=""),"",IFERROR(INDEX('Catálogo fonte'!$D$5:$D$104,MATCH($A253,'Catálogo fonte'!$A$5:$A$104,0)),""))</f>
        <v/>
      </c>
      <c r="K253" s="54">
        <f>IF(OR($A253="",$B253=""),"",IF($F253&lt;&gt;"",$F253,IFERROR(INDEX('Catálogo fonte'!$F$5:$F$104,MATCH($A253,'Catálogo fonte'!$A$5:$A$104,0)),"")))</f>
        <v/>
      </c>
      <c r="L253" s="35">
        <f>IF(OR($A253="",$B253=""),"",IFERROR(INDEX('Catálogo fonte'!$G$5:$G$104,MATCH($A253,'Catálogo fonte'!$A$5:$A$104,0)),""))</f>
        <v/>
      </c>
      <c r="M253" s="28">
        <f>IF(OR($A253="",$B253=""),"",IFERROR(INDEX('Catálogo fonte'!$H$5:$H$104,MATCH($A253,'Catálogo fonte'!$A$5:$A$104,0)),""))</f>
        <v/>
      </c>
      <c r="N253" s="28">
        <f>IF(OR($A253="",$B253=""),"",IFERROR(INDEX('Catálogo fonte'!$I$5:$I$104,MATCH($A253,'Catálogo fonte'!$A$5:$A$104,0)),""))</f>
        <v/>
      </c>
      <c r="O253" s="55">
        <f>IF(OR($A253="",$B253=""),"",IFERROR(INDEX('Catálogo fonte'!$J$5:$J$104,MATCH($A253,'Catálogo fonte'!$A$5:$A$104,0)),""))</f>
        <v/>
      </c>
      <c r="P253" s="56">
        <f>IF(OR($A253="",$B253=""),"",IFERROR(INDEX('Catálogo fonte'!$K$5:$K$104,MATCH($A253,'Catálogo fonte'!$A$5:$A$104,0)),""))</f>
        <v/>
      </c>
      <c r="Q253" s="56">
        <f>IF(OR($A253="",$B253=""),"",IFERROR(INDEX('Catálogo fonte'!$L$5:$L$104,MATCH($A253,'Catálogo fonte'!$A$5:$A$104,0)),""))</f>
        <v/>
      </c>
      <c r="R253" s="56">
        <f>IF(OR($A253="",$B253=""),"",IFERROR(INDEX('Catálogo fonte'!$M$5:$M$104,MATCH($A253,'Catálogo fonte'!$A$5:$A$104,0)),""))</f>
        <v/>
      </c>
      <c r="S253" s="28">
        <f>IF(OR($A253="",$B253=""),"",IFERROR(INDEX('Catálogo fonte'!$N$5:$N$104,MATCH($A253,'Catálogo fonte'!$A$5:$A$104,0)),""))</f>
        <v/>
      </c>
      <c r="T253" s="28">
        <f>IF(OR($A253="",$B253=""),"",IFERROR(INDEX('Catálogo fonte'!$O$5:$O$104,MATCH($A253,'Catálogo fonte'!$A$5:$A$104,0)),""))</f>
        <v/>
      </c>
      <c r="U253" s="28">
        <f>IF(OR($A253="",$B253=""),"",IFERROR(INDEX('Catálogo fonte'!$P$5:$P$104,MATCH($A253,'Catálogo fonte'!$A$5:$A$104,0)),""))</f>
        <v/>
      </c>
      <c r="V253" s="28">
        <f>IF(OR($A253="",$B253=""),"",--($S253&lt;&gt;"")+--($T253&lt;&gt;"")+--($U253&lt;&gt;""))</f>
        <v/>
      </c>
      <c r="W253" s="27">
        <f>IF(OR($A253="",$B253="",$C253&lt;&gt;"Sim"),"",_xlfn.TEXTJOIN(" | ",TRUE,IF($AP253&lt;&gt;"Regra válida","Regra do canal inválida",""),IF(COUNTIF('Catálogo fonte'!$A$5:$A$104,$A253)&gt;1,"SKU duplicado",""),IF($AO253&lt;&gt;"Sim","Produto inativo",""),IF($AB253&lt;&gt;"Sim","Canal inativo",""),IF($G253="","Título ausente",""),IF(AND($G253&lt;&gt;"",$AL253&lt;&gt;"",LEN($G253)&gt;$AL253),"Título excede o limite",""),IF(AND($AC253="Sim",$H253=""),"Categoria ausente",""),IF(AND($AK253&gt;0,LEN($I253)&lt;$AK253),"Descrição abaixo do mínimo",""),IF(AND($AE253="Sim",$J253=""),"Marca ausente",""),IF(OR($K253="",NOT(ISNUMBER($K253)),$K253&lt;=0),"Preço inválido",""),IF(AND(ISNUMBER($K253),$AM253&lt;&gt;"",$K253&lt;$AM253),"Preço abaixo do mínimo",""),IF(AND(ISNUMBER($K253),$AN253&lt;&gt;"",$K253&gt;$AN253),"Preço acima do máximo",""),IF(AND($AD253="Sim",$L253=""),"GTIN ausente",""),IF(AND($L253&lt;&gt;"",NOT(IFERROR(AND(LEN($L253)=13,ISNUMBER(VALUE($L253))),FALSE))),"GTIN inválido",""),IF(AND($AF253="Sim",$M253=""),"Cor ausente",""),IF(AND($AG253="Sim",$N253=""),"Tamanho/modelo ausente",""),IF(AND($AH253="Sim",OR(NOT(ISNUMBER($O253)),$O253&lt;=0)),"Peso ausente ou inválido",""),IF(AND($AI253="Sim",OR(NOT(ISNUMBER($P253)),$P253&lt;=0,NOT(ISNUMBER($Q253)),$Q253&lt;=0,NOT(ISNUMBER($R253)),$R253&lt;=0)),"Dimensões ausentes ou inválidas",""),IF($V253&lt;$AJ253,"Mídias abaixo do mínimo","")))</f>
        <v/>
      </c>
      <c r="X253" s="28">
        <f>IF(OR($A253="",$B253=""),"",IF($C253&lt;&gt;"Sim","Não selecionado",IF($W253="","Pronto para publicar","Bloqueado")))</f>
        <v/>
      </c>
      <c r="Y253" s="21" t="n"/>
      <c r="Z253" s="27">
        <f>IF(OR($A253="",$B253=""),"",IF($C253&lt;&gt;"Sim","Fora do feed",IF($X253="Bloqueado","Bloqueado",IF($Y253="Publicar","Liberado para feed",IF($Y253="Manter rascunho","Mantido em rascunho","Aguardando decisão")))))</f>
        <v/>
      </c>
      <c r="AA253" s="27">
        <f>IF(OR($A253="",$B253=""),"",$A253&amp;"|"&amp;$B253)</f>
        <v/>
      </c>
      <c r="AB253" s="28">
        <f>IF($B253="","",IFERROR(INDEX('Regras por canal'!$B$5:$B$9,MATCH($B253,'Regras por canal'!$A$5:$A$9,0)),""))</f>
        <v/>
      </c>
      <c r="AC253" s="28">
        <f>IF($B253="","",IFERROR(INDEX('Regras por canal'!$C$5:$C$9,MATCH($B253,'Regras por canal'!$A$5:$A$9,0)),""))</f>
        <v/>
      </c>
      <c r="AD253" s="28">
        <f>IF($B253="","",IFERROR(INDEX('Regras por canal'!$D$5:$D$9,MATCH($B253,'Regras por canal'!$A$5:$A$9,0)),""))</f>
        <v/>
      </c>
      <c r="AE253" s="28">
        <f>IF($B253="","",IFERROR(INDEX('Regras por canal'!$E$5:$E$9,MATCH($B253,'Regras por canal'!$A$5:$A$9,0)),""))</f>
        <v/>
      </c>
      <c r="AF253" s="28">
        <f>IF($B253="","",IFERROR(INDEX('Regras por canal'!$F$5:$F$9,MATCH($B253,'Regras por canal'!$A$5:$A$9,0)),""))</f>
        <v/>
      </c>
      <c r="AG253" s="28">
        <f>IF($B253="","",IFERROR(INDEX('Regras por canal'!$G$5:$G$9,MATCH($B253,'Regras por canal'!$A$5:$A$9,0)),""))</f>
        <v/>
      </c>
      <c r="AH253" s="28">
        <f>IF($B253="","",IFERROR(INDEX('Regras por canal'!$H$5:$H$9,MATCH($B253,'Regras por canal'!$A$5:$A$9,0)),""))</f>
        <v/>
      </c>
      <c r="AI253" s="28">
        <f>IF($B253="","",IFERROR(INDEX('Regras por canal'!$I$5:$I$9,MATCH($B253,'Regras por canal'!$A$5:$A$9,0)),""))</f>
        <v/>
      </c>
      <c r="AJ253" s="28">
        <f>IF($B253="","",IFERROR(INDEX('Regras por canal'!$J$5:$J$9,MATCH($B253,'Regras por canal'!$A$5:$A$9,0)),""))</f>
        <v/>
      </c>
      <c r="AK253" s="28">
        <f>IF($B253="","",IFERROR(INDEX('Regras por canal'!$K$5:$K$9,MATCH($B253,'Regras por canal'!$A$5:$A$9,0)),""))</f>
        <v/>
      </c>
      <c r="AL253" s="28">
        <f>IF($B253="","",IFERROR(INDEX('Regras por canal'!$L$5:$L$9,MATCH($B253,'Regras por canal'!$A$5:$A$9,0)),""))</f>
        <v/>
      </c>
      <c r="AM253" s="28">
        <f>IF($B253="","",IFERROR(INDEX('Regras por canal'!$M$5:$M$9,MATCH($B253,'Regras por canal'!$A$5:$A$9,0)),""))</f>
        <v/>
      </c>
      <c r="AN253" s="28">
        <f>IF($B253="","",IFERROR(INDEX('Regras por canal'!$N$5:$N$9,MATCH($B253,'Regras por canal'!$A$5:$A$9,0)),""))</f>
        <v/>
      </c>
      <c r="AO253" s="28">
        <f>IF($A253="","",IFERROR(INDEX('Catálogo fonte'!$Q$5:$Q$104,MATCH($A253,'Catálogo fonte'!$A$5:$A$104,0)),""))</f>
        <v/>
      </c>
      <c r="AP253" s="28">
        <f>IF($B253="","",IFERROR(INDEX('Regras por canal'!$Q$5:$Q$9,MATCH($B253,'Regras por canal'!$A$5:$A$9,0)),""))</f>
        <v/>
      </c>
    </row>
    <row r="254" ht="24" customHeight="1">
      <c r="A254" s="28">
        <f>IF(OR(INDEX('Catálogo fonte'!$A$5:$A$104,INT((ROW()-5)/5)+1)="",INDEX('Regras por canal'!$A$5:$A$9,MOD(ROW()-5,5)+1)=""),"",INDEX('Catálogo fonte'!$A$5:$A$104,INT((ROW()-5)/5)+1))</f>
        <v/>
      </c>
      <c r="B254" s="27">
        <f>IF($A254="","",INDEX('Regras por canal'!$A$5:$A$9,MOD(ROW()-5,5)+1))</f>
        <v/>
      </c>
      <c r="C254" s="21" t="n"/>
      <c r="D254" s="32" t="n"/>
      <c r="E254" s="32" t="n"/>
      <c r="F254" s="53" t="n"/>
      <c r="G254" s="27">
        <f>IF(OR($A254="",$B254=""),"",IF($D254&lt;&gt;"",$D254,IFERROR(INDEX('Catálogo fonte'!$B$5:$B$104,MATCH($A254,'Catálogo fonte'!$A$5:$A$104,0)),"")))</f>
        <v/>
      </c>
      <c r="H254" s="27">
        <f>IF(OR($A254="",$B254=""),"",IF($E254&lt;&gt;"",$E254,IFERROR(INDEX('Catálogo fonte'!$C$5:$C$104,MATCH($A254,'Catálogo fonte'!$A$5:$A$104,0)),"")))</f>
        <v/>
      </c>
      <c r="I254" s="27">
        <f>IF(OR($A254="",$B254=""),"",IFERROR(INDEX('Catálogo fonte'!$E$5:$E$104,MATCH($A254,'Catálogo fonte'!$A$5:$A$104,0)),""))</f>
        <v/>
      </c>
      <c r="J254" s="28">
        <f>IF(OR($A254="",$B254=""),"",IFERROR(INDEX('Catálogo fonte'!$D$5:$D$104,MATCH($A254,'Catálogo fonte'!$A$5:$A$104,0)),""))</f>
        <v/>
      </c>
      <c r="K254" s="54">
        <f>IF(OR($A254="",$B254=""),"",IF($F254&lt;&gt;"",$F254,IFERROR(INDEX('Catálogo fonte'!$F$5:$F$104,MATCH($A254,'Catálogo fonte'!$A$5:$A$104,0)),"")))</f>
        <v/>
      </c>
      <c r="L254" s="35">
        <f>IF(OR($A254="",$B254=""),"",IFERROR(INDEX('Catálogo fonte'!$G$5:$G$104,MATCH($A254,'Catálogo fonte'!$A$5:$A$104,0)),""))</f>
        <v/>
      </c>
      <c r="M254" s="28">
        <f>IF(OR($A254="",$B254=""),"",IFERROR(INDEX('Catálogo fonte'!$H$5:$H$104,MATCH($A254,'Catálogo fonte'!$A$5:$A$104,0)),""))</f>
        <v/>
      </c>
      <c r="N254" s="28">
        <f>IF(OR($A254="",$B254=""),"",IFERROR(INDEX('Catálogo fonte'!$I$5:$I$104,MATCH($A254,'Catálogo fonte'!$A$5:$A$104,0)),""))</f>
        <v/>
      </c>
      <c r="O254" s="55">
        <f>IF(OR($A254="",$B254=""),"",IFERROR(INDEX('Catálogo fonte'!$J$5:$J$104,MATCH($A254,'Catálogo fonte'!$A$5:$A$104,0)),""))</f>
        <v/>
      </c>
      <c r="P254" s="56">
        <f>IF(OR($A254="",$B254=""),"",IFERROR(INDEX('Catálogo fonte'!$K$5:$K$104,MATCH($A254,'Catálogo fonte'!$A$5:$A$104,0)),""))</f>
        <v/>
      </c>
      <c r="Q254" s="56">
        <f>IF(OR($A254="",$B254=""),"",IFERROR(INDEX('Catálogo fonte'!$L$5:$L$104,MATCH($A254,'Catálogo fonte'!$A$5:$A$104,0)),""))</f>
        <v/>
      </c>
      <c r="R254" s="56">
        <f>IF(OR($A254="",$B254=""),"",IFERROR(INDEX('Catálogo fonte'!$M$5:$M$104,MATCH($A254,'Catálogo fonte'!$A$5:$A$104,0)),""))</f>
        <v/>
      </c>
      <c r="S254" s="28">
        <f>IF(OR($A254="",$B254=""),"",IFERROR(INDEX('Catálogo fonte'!$N$5:$N$104,MATCH($A254,'Catálogo fonte'!$A$5:$A$104,0)),""))</f>
        <v/>
      </c>
      <c r="T254" s="28">
        <f>IF(OR($A254="",$B254=""),"",IFERROR(INDEX('Catálogo fonte'!$O$5:$O$104,MATCH($A254,'Catálogo fonte'!$A$5:$A$104,0)),""))</f>
        <v/>
      </c>
      <c r="U254" s="28">
        <f>IF(OR($A254="",$B254=""),"",IFERROR(INDEX('Catálogo fonte'!$P$5:$P$104,MATCH($A254,'Catálogo fonte'!$A$5:$A$104,0)),""))</f>
        <v/>
      </c>
      <c r="V254" s="28">
        <f>IF(OR($A254="",$B254=""),"",--($S254&lt;&gt;"")+--($T254&lt;&gt;"")+--($U254&lt;&gt;""))</f>
        <v/>
      </c>
      <c r="W254" s="27">
        <f>IF(OR($A254="",$B254="",$C254&lt;&gt;"Sim"),"",_xlfn.TEXTJOIN(" | ",TRUE,IF($AP254&lt;&gt;"Regra válida","Regra do canal inválida",""),IF(COUNTIF('Catálogo fonte'!$A$5:$A$104,$A254)&gt;1,"SKU duplicado",""),IF($AO254&lt;&gt;"Sim","Produto inativo",""),IF($AB254&lt;&gt;"Sim","Canal inativo",""),IF($G254="","Título ausente",""),IF(AND($G254&lt;&gt;"",$AL254&lt;&gt;"",LEN($G254)&gt;$AL254),"Título excede o limite",""),IF(AND($AC254="Sim",$H254=""),"Categoria ausente",""),IF(AND($AK254&gt;0,LEN($I254)&lt;$AK254),"Descrição abaixo do mínimo",""),IF(AND($AE254="Sim",$J254=""),"Marca ausente",""),IF(OR($K254="",NOT(ISNUMBER($K254)),$K254&lt;=0),"Preço inválido",""),IF(AND(ISNUMBER($K254),$AM254&lt;&gt;"",$K254&lt;$AM254),"Preço abaixo do mínimo",""),IF(AND(ISNUMBER($K254),$AN254&lt;&gt;"",$K254&gt;$AN254),"Preço acima do máximo",""),IF(AND($AD254="Sim",$L254=""),"GTIN ausente",""),IF(AND($L254&lt;&gt;"",NOT(IFERROR(AND(LEN($L254)=13,ISNUMBER(VALUE($L254))),FALSE))),"GTIN inválido",""),IF(AND($AF254="Sim",$M254=""),"Cor ausente",""),IF(AND($AG254="Sim",$N254=""),"Tamanho/modelo ausente",""),IF(AND($AH254="Sim",OR(NOT(ISNUMBER($O254)),$O254&lt;=0)),"Peso ausente ou inválido",""),IF(AND($AI254="Sim",OR(NOT(ISNUMBER($P254)),$P254&lt;=0,NOT(ISNUMBER($Q254)),$Q254&lt;=0,NOT(ISNUMBER($R254)),$R254&lt;=0)),"Dimensões ausentes ou inválidas",""),IF($V254&lt;$AJ254,"Mídias abaixo do mínimo","")))</f>
        <v/>
      </c>
      <c r="X254" s="28">
        <f>IF(OR($A254="",$B254=""),"",IF($C254&lt;&gt;"Sim","Não selecionado",IF($W254="","Pronto para publicar","Bloqueado")))</f>
        <v/>
      </c>
      <c r="Y254" s="21" t="n"/>
      <c r="Z254" s="27">
        <f>IF(OR($A254="",$B254=""),"",IF($C254&lt;&gt;"Sim","Fora do feed",IF($X254="Bloqueado","Bloqueado",IF($Y254="Publicar","Liberado para feed",IF($Y254="Manter rascunho","Mantido em rascunho","Aguardando decisão")))))</f>
        <v/>
      </c>
      <c r="AA254" s="27">
        <f>IF(OR($A254="",$B254=""),"",$A254&amp;"|"&amp;$B254)</f>
        <v/>
      </c>
      <c r="AB254" s="28">
        <f>IF($B254="","",IFERROR(INDEX('Regras por canal'!$B$5:$B$9,MATCH($B254,'Regras por canal'!$A$5:$A$9,0)),""))</f>
        <v/>
      </c>
      <c r="AC254" s="28">
        <f>IF($B254="","",IFERROR(INDEX('Regras por canal'!$C$5:$C$9,MATCH($B254,'Regras por canal'!$A$5:$A$9,0)),""))</f>
        <v/>
      </c>
      <c r="AD254" s="28">
        <f>IF($B254="","",IFERROR(INDEX('Regras por canal'!$D$5:$D$9,MATCH($B254,'Regras por canal'!$A$5:$A$9,0)),""))</f>
        <v/>
      </c>
      <c r="AE254" s="28">
        <f>IF($B254="","",IFERROR(INDEX('Regras por canal'!$E$5:$E$9,MATCH($B254,'Regras por canal'!$A$5:$A$9,0)),""))</f>
        <v/>
      </c>
      <c r="AF254" s="28">
        <f>IF($B254="","",IFERROR(INDEX('Regras por canal'!$F$5:$F$9,MATCH($B254,'Regras por canal'!$A$5:$A$9,0)),""))</f>
        <v/>
      </c>
      <c r="AG254" s="28">
        <f>IF($B254="","",IFERROR(INDEX('Regras por canal'!$G$5:$G$9,MATCH($B254,'Regras por canal'!$A$5:$A$9,0)),""))</f>
        <v/>
      </c>
      <c r="AH254" s="28">
        <f>IF($B254="","",IFERROR(INDEX('Regras por canal'!$H$5:$H$9,MATCH($B254,'Regras por canal'!$A$5:$A$9,0)),""))</f>
        <v/>
      </c>
      <c r="AI254" s="28">
        <f>IF($B254="","",IFERROR(INDEX('Regras por canal'!$I$5:$I$9,MATCH($B254,'Regras por canal'!$A$5:$A$9,0)),""))</f>
        <v/>
      </c>
      <c r="AJ254" s="28">
        <f>IF($B254="","",IFERROR(INDEX('Regras por canal'!$J$5:$J$9,MATCH($B254,'Regras por canal'!$A$5:$A$9,0)),""))</f>
        <v/>
      </c>
      <c r="AK254" s="28">
        <f>IF($B254="","",IFERROR(INDEX('Regras por canal'!$K$5:$K$9,MATCH($B254,'Regras por canal'!$A$5:$A$9,0)),""))</f>
        <v/>
      </c>
      <c r="AL254" s="28">
        <f>IF($B254="","",IFERROR(INDEX('Regras por canal'!$L$5:$L$9,MATCH($B254,'Regras por canal'!$A$5:$A$9,0)),""))</f>
        <v/>
      </c>
      <c r="AM254" s="28">
        <f>IF($B254="","",IFERROR(INDEX('Regras por canal'!$M$5:$M$9,MATCH($B254,'Regras por canal'!$A$5:$A$9,0)),""))</f>
        <v/>
      </c>
      <c r="AN254" s="28">
        <f>IF($B254="","",IFERROR(INDEX('Regras por canal'!$N$5:$N$9,MATCH($B254,'Regras por canal'!$A$5:$A$9,0)),""))</f>
        <v/>
      </c>
      <c r="AO254" s="28">
        <f>IF($A254="","",IFERROR(INDEX('Catálogo fonte'!$Q$5:$Q$104,MATCH($A254,'Catálogo fonte'!$A$5:$A$104,0)),""))</f>
        <v/>
      </c>
      <c r="AP254" s="28">
        <f>IF($B254="","",IFERROR(INDEX('Regras por canal'!$Q$5:$Q$9,MATCH($B254,'Regras por canal'!$A$5:$A$9,0)),""))</f>
        <v/>
      </c>
    </row>
    <row r="255" ht="24" customHeight="1">
      <c r="A255" s="28">
        <f>IF(OR(INDEX('Catálogo fonte'!$A$5:$A$104,INT((ROW()-5)/5)+1)="",INDEX('Regras por canal'!$A$5:$A$9,MOD(ROW()-5,5)+1)=""),"",INDEX('Catálogo fonte'!$A$5:$A$104,INT((ROW()-5)/5)+1))</f>
        <v/>
      </c>
      <c r="B255" s="27">
        <f>IF($A255="","",INDEX('Regras por canal'!$A$5:$A$9,MOD(ROW()-5,5)+1))</f>
        <v/>
      </c>
      <c r="C255" s="21" t="n"/>
      <c r="D255" s="32" t="n"/>
      <c r="E255" s="32" t="n"/>
      <c r="F255" s="53" t="n"/>
      <c r="G255" s="27">
        <f>IF(OR($A255="",$B255=""),"",IF($D255&lt;&gt;"",$D255,IFERROR(INDEX('Catálogo fonte'!$B$5:$B$104,MATCH($A255,'Catálogo fonte'!$A$5:$A$104,0)),"")))</f>
        <v/>
      </c>
      <c r="H255" s="27">
        <f>IF(OR($A255="",$B255=""),"",IF($E255&lt;&gt;"",$E255,IFERROR(INDEX('Catálogo fonte'!$C$5:$C$104,MATCH($A255,'Catálogo fonte'!$A$5:$A$104,0)),"")))</f>
        <v/>
      </c>
      <c r="I255" s="27">
        <f>IF(OR($A255="",$B255=""),"",IFERROR(INDEX('Catálogo fonte'!$E$5:$E$104,MATCH($A255,'Catálogo fonte'!$A$5:$A$104,0)),""))</f>
        <v/>
      </c>
      <c r="J255" s="28">
        <f>IF(OR($A255="",$B255=""),"",IFERROR(INDEX('Catálogo fonte'!$D$5:$D$104,MATCH($A255,'Catálogo fonte'!$A$5:$A$104,0)),""))</f>
        <v/>
      </c>
      <c r="K255" s="54">
        <f>IF(OR($A255="",$B255=""),"",IF($F255&lt;&gt;"",$F255,IFERROR(INDEX('Catálogo fonte'!$F$5:$F$104,MATCH($A255,'Catálogo fonte'!$A$5:$A$104,0)),"")))</f>
        <v/>
      </c>
      <c r="L255" s="35">
        <f>IF(OR($A255="",$B255=""),"",IFERROR(INDEX('Catálogo fonte'!$G$5:$G$104,MATCH($A255,'Catálogo fonte'!$A$5:$A$104,0)),""))</f>
        <v/>
      </c>
      <c r="M255" s="28">
        <f>IF(OR($A255="",$B255=""),"",IFERROR(INDEX('Catálogo fonte'!$H$5:$H$104,MATCH($A255,'Catálogo fonte'!$A$5:$A$104,0)),""))</f>
        <v/>
      </c>
      <c r="N255" s="28">
        <f>IF(OR($A255="",$B255=""),"",IFERROR(INDEX('Catálogo fonte'!$I$5:$I$104,MATCH($A255,'Catálogo fonte'!$A$5:$A$104,0)),""))</f>
        <v/>
      </c>
      <c r="O255" s="55">
        <f>IF(OR($A255="",$B255=""),"",IFERROR(INDEX('Catálogo fonte'!$J$5:$J$104,MATCH($A255,'Catálogo fonte'!$A$5:$A$104,0)),""))</f>
        <v/>
      </c>
      <c r="P255" s="56">
        <f>IF(OR($A255="",$B255=""),"",IFERROR(INDEX('Catálogo fonte'!$K$5:$K$104,MATCH($A255,'Catálogo fonte'!$A$5:$A$104,0)),""))</f>
        <v/>
      </c>
      <c r="Q255" s="56">
        <f>IF(OR($A255="",$B255=""),"",IFERROR(INDEX('Catálogo fonte'!$L$5:$L$104,MATCH($A255,'Catálogo fonte'!$A$5:$A$104,0)),""))</f>
        <v/>
      </c>
      <c r="R255" s="56">
        <f>IF(OR($A255="",$B255=""),"",IFERROR(INDEX('Catálogo fonte'!$M$5:$M$104,MATCH($A255,'Catálogo fonte'!$A$5:$A$104,0)),""))</f>
        <v/>
      </c>
      <c r="S255" s="28">
        <f>IF(OR($A255="",$B255=""),"",IFERROR(INDEX('Catálogo fonte'!$N$5:$N$104,MATCH($A255,'Catálogo fonte'!$A$5:$A$104,0)),""))</f>
        <v/>
      </c>
      <c r="T255" s="28">
        <f>IF(OR($A255="",$B255=""),"",IFERROR(INDEX('Catálogo fonte'!$O$5:$O$104,MATCH($A255,'Catálogo fonte'!$A$5:$A$104,0)),""))</f>
        <v/>
      </c>
      <c r="U255" s="28">
        <f>IF(OR($A255="",$B255=""),"",IFERROR(INDEX('Catálogo fonte'!$P$5:$P$104,MATCH($A255,'Catálogo fonte'!$A$5:$A$104,0)),""))</f>
        <v/>
      </c>
      <c r="V255" s="28">
        <f>IF(OR($A255="",$B255=""),"",--($S255&lt;&gt;"")+--($T255&lt;&gt;"")+--($U255&lt;&gt;""))</f>
        <v/>
      </c>
      <c r="W255" s="27">
        <f>IF(OR($A255="",$B255="",$C255&lt;&gt;"Sim"),"",_xlfn.TEXTJOIN(" | ",TRUE,IF($AP255&lt;&gt;"Regra válida","Regra do canal inválida",""),IF(COUNTIF('Catálogo fonte'!$A$5:$A$104,$A255)&gt;1,"SKU duplicado",""),IF($AO255&lt;&gt;"Sim","Produto inativo",""),IF($AB255&lt;&gt;"Sim","Canal inativo",""),IF($G255="","Título ausente",""),IF(AND($G255&lt;&gt;"",$AL255&lt;&gt;"",LEN($G255)&gt;$AL255),"Título excede o limite",""),IF(AND($AC255="Sim",$H255=""),"Categoria ausente",""),IF(AND($AK255&gt;0,LEN($I255)&lt;$AK255),"Descrição abaixo do mínimo",""),IF(AND($AE255="Sim",$J255=""),"Marca ausente",""),IF(OR($K255="",NOT(ISNUMBER($K255)),$K255&lt;=0),"Preço inválido",""),IF(AND(ISNUMBER($K255),$AM255&lt;&gt;"",$K255&lt;$AM255),"Preço abaixo do mínimo",""),IF(AND(ISNUMBER($K255),$AN255&lt;&gt;"",$K255&gt;$AN255),"Preço acima do máximo",""),IF(AND($AD255="Sim",$L255=""),"GTIN ausente",""),IF(AND($L255&lt;&gt;"",NOT(IFERROR(AND(LEN($L255)=13,ISNUMBER(VALUE($L255))),FALSE))),"GTIN inválido",""),IF(AND($AF255="Sim",$M255=""),"Cor ausente",""),IF(AND($AG255="Sim",$N255=""),"Tamanho/modelo ausente",""),IF(AND($AH255="Sim",OR(NOT(ISNUMBER($O255)),$O255&lt;=0)),"Peso ausente ou inválido",""),IF(AND($AI255="Sim",OR(NOT(ISNUMBER($P255)),$P255&lt;=0,NOT(ISNUMBER($Q255)),$Q255&lt;=0,NOT(ISNUMBER($R255)),$R255&lt;=0)),"Dimensões ausentes ou inválidas",""),IF($V255&lt;$AJ255,"Mídias abaixo do mínimo","")))</f>
        <v/>
      </c>
      <c r="X255" s="28">
        <f>IF(OR($A255="",$B255=""),"",IF($C255&lt;&gt;"Sim","Não selecionado",IF($W255="","Pronto para publicar","Bloqueado")))</f>
        <v/>
      </c>
      <c r="Y255" s="21" t="n"/>
      <c r="Z255" s="27">
        <f>IF(OR($A255="",$B255=""),"",IF($C255&lt;&gt;"Sim","Fora do feed",IF($X255="Bloqueado","Bloqueado",IF($Y255="Publicar","Liberado para feed",IF($Y255="Manter rascunho","Mantido em rascunho","Aguardando decisão")))))</f>
        <v/>
      </c>
      <c r="AA255" s="27">
        <f>IF(OR($A255="",$B255=""),"",$A255&amp;"|"&amp;$B255)</f>
        <v/>
      </c>
      <c r="AB255" s="28">
        <f>IF($B255="","",IFERROR(INDEX('Regras por canal'!$B$5:$B$9,MATCH($B255,'Regras por canal'!$A$5:$A$9,0)),""))</f>
        <v/>
      </c>
      <c r="AC255" s="28">
        <f>IF($B255="","",IFERROR(INDEX('Regras por canal'!$C$5:$C$9,MATCH($B255,'Regras por canal'!$A$5:$A$9,0)),""))</f>
        <v/>
      </c>
      <c r="AD255" s="28">
        <f>IF($B255="","",IFERROR(INDEX('Regras por canal'!$D$5:$D$9,MATCH($B255,'Regras por canal'!$A$5:$A$9,0)),""))</f>
        <v/>
      </c>
      <c r="AE255" s="28">
        <f>IF($B255="","",IFERROR(INDEX('Regras por canal'!$E$5:$E$9,MATCH($B255,'Regras por canal'!$A$5:$A$9,0)),""))</f>
        <v/>
      </c>
      <c r="AF255" s="28">
        <f>IF($B255="","",IFERROR(INDEX('Regras por canal'!$F$5:$F$9,MATCH($B255,'Regras por canal'!$A$5:$A$9,0)),""))</f>
        <v/>
      </c>
      <c r="AG255" s="28">
        <f>IF($B255="","",IFERROR(INDEX('Regras por canal'!$G$5:$G$9,MATCH($B255,'Regras por canal'!$A$5:$A$9,0)),""))</f>
        <v/>
      </c>
      <c r="AH255" s="28">
        <f>IF($B255="","",IFERROR(INDEX('Regras por canal'!$H$5:$H$9,MATCH($B255,'Regras por canal'!$A$5:$A$9,0)),""))</f>
        <v/>
      </c>
      <c r="AI255" s="28">
        <f>IF($B255="","",IFERROR(INDEX('Regras por canal'!$I$5:$I$9,MATCH($B255,'Regras por canal'!$A$5:$A$9,0)),""))</f>
        <v/>
      </c>
      <c r="AJ255" s="28">
        <f>IF($B255="","",IFERROR(INDEX('Regras por canal'!$J$5:$J$9,MATCH($B255,'Regras por canal'!$A$5:$A$9,0)),""))</f>
        <v/>
      </c>
      <c r="AK255" s="28">
        <f>IF($B255="","",IFERROR(INDEX('Regras por canal'!$K$5:$K$9,MATCH($B255,'Regras por canal'!$A$5:$A$9,0)),""))</f>
        <v/>
      </c>
      <c r="AL255" s="28">
        <f>IF($B255="","",IFERROR(INDEX('Regras por canal'!$L$5:$L$9,MATCH($B255,'Regras por canal'!$A$5:$A$9,0)),""))</f>
        <v/>
      </c>
      <c r="AM255" s="28">
        <f>IF($B255="","",IFERROR(INDEX('Regras por canal'!$M$5:$M$9,MATCH($B255,'Regras por canal'!$A$5:$A$9,0)),""))</f>
        <v/>
      </c>
      <c r="AN255" s="28">
        <f>IF($B255="","",IFERROR(INDEX('Regras por canal'!$N$5:$N$9,MATCH($B255,'Regras por canal'!$A$5:$A$9,0)),""))</f>
        <v/>
      </c>
      <c r="AO255" s="28">
        <f>IF($A255="","",IFERROR(INDEX('Catálogo fonte'!$Q$5:$Q$104,MATCH($A255,'Catálogo fonte'!$A$5:$A$104,0)),""))</f>
        <v/>
      </c>
      <c r="AP255" s="28">
        <f>IF($B255="","",IFERROR(INDEX('Regras por canal'!$Q$5:$Q$9,MATCH($B255,'Regras por canal'!$A$5:$A$9,0)),""))</f>
        <v/>
      </c>
    </row>
    <row r="256" ht="24" customHeight="1">
      <c r="A256" s="28">
        <f>IF(OR(INDEX('Catálogo fonte'!$A$5:$A$104,INT((ROW()-5)/5)+1)="",INDEX('Regras por canal'!$A$5:$A$9,MOD(ROW()-5,5)+1)=""),"",INDEX('Catálogo fonte'!$A$5:$A$104,INT((ROW()-5)/5)+1))</f>
        <v/>
      </c>
      <c r="B256" s="27">
        <f>IF($A256="","",INDEX('Regras por canal'!$A$5:$A$9,MOD(ROW()-5,5)+1))</f>
        <v/>
      </c>
      <c r="C256" s="21" t="n"/>
      <c r="D256" s="32" t="n"/>
      <c r="E256" s="32" t="n"/>
      <c r="F256" s="53" t="n"/>
      <c r="G256" s="27">
        <f>IF(OR($A256="",$B256=""),"",IF($D256&lt;&gt;"",$D256,IFERROR(INDEX('Catálogo fonte'!$B$5:$B$104,MATCH($A256,'Catálogo fonte'!$A$5:$A$104,0)),"")))</f>
        <v/>
      </c>
      <c r="H256" s="27">
        <f>IF(OR($A256="",$B256=""),"",IF($E256&lt;&gt;"",$E256,IFERROR(INDEX('Catálogo fonte'!$C$5:$C$104,MATCH($A256,'Catálogo fonte'!$A$5:$A$104,0)),"")))</f>
        <v/>
      </c>
      <c r="I256" s="27">
        <f>IF(OR($A256="",$B256=""),"",IFERROR(INDEX('Catálogo fonte'!$E$5:$E$104,MATCH($A256,'Catálogo fonte'!$A$5:$A$104,0)),""))</f>
        <v/>
      </c>
      <c r="J256" s="28">
        <f>IF(OR($A256="",$B256=""),"",IFERROR(INDEX('Catálogo fonte'!$D$5:$D$104,MATCH($A256,'Catálogo fonte'!$A$5:$A$104,0)),""))</f>
        <v/>
      </c>
      <c r="K256" s="54">
        <f>IF(OR($A256="",$B256=""),"",IF($F256&lt;&gt;"",$F256,IFERROR(INDEX('Catálogo fonte'!$F$5:$F$104,MATCH($A256,'Catálogo fonte'!$A$5:$A$104,0)),"")))</f>
        <v/>
      </c>
      <c r="L256" s="35">
        <f>IF(OR($A256="",$B256=""),"",IFERROR(INDEX('Catálogo fonte'!$G$5:$G$104,MATCH($A256,'Catálogo fonte'!$A$5:$A$104,0)),""))</f>
        <v/>
      </c>
      <c r="M256" s="28">
        <f>IF(OR($A256="",$B256=""),"",IFERROR(INDEX('Catálogo fonte'!$H$5:$H$104,MATCH($A256,'Catálogo fonte'!$A$5:$A$104,0)),""))</f>
        <v/>
      </c>
      <c r="N256" s="28">
        <f>IF(OR($A256="",$B256=""),"",IFERROR(INDEX('Catálogo fonte'!$I$5:$I$104,MATCH($A256,'Catálogo fonte'!$A$5:$A$104,0)),""))</f>
        <v/>
      </c>
      <c r="O256" s="55">
        <f>IF(OR($A256="",$B256=""),"",IFERROR(INDEX('Catálogo fonte'!$J$5:$J$104,MATCH($A256,'Catálogo fonte'!$A$5:$A$104,0)),""))</f>
        <v/>
      </c>
      <c r="P256" s="56">
        <f>IF(OR($A256="",$B256=""),"",IFERROR(INDEX('Catálogo fonte'!$K$5:$K$104,MATCH($A256,'Catálogo fonte'!$A$5:$A$104,0)),""))</f>
        <v/>
      </c>
      <c r="Q256" s="56">
        <f>IF(OR($A256="",$B256=""),"",IFERROR(INDEX('Catálogo fonte'!$L$5:$L$104,MATCH($A256,'Catálogo fonte'!$A$5:$A$104,0)),""))</f>
        <v/>
      </c>
      <c r="R256" s="56">
        <f>IF(OR($A256="",$B256=""),"",IFERROR(INDEX('Catálogo fonte'!$M$5:$M$104,MATCH($A256,'Catálogo fonte'!$A$5:$A$104,0)),""))</f>
        <v/>
      </c>
      <c r="S256" s="28">
        <f>IF(OR($A256="",$B256=""),"",IFERROR(INDEX('Catálogo fonte'!$N$5:$N$104,MATCH($A256,'Catálogo fonte'!$A$5:$A$104,0)),""))</f>
        <v/>
      </c>
      <c r="T256" s="28">
        <f>IF(OR($A256="",$B256=""),"",IFERROR(INDEX('Catálogo fonte'!$O$5:$O$104,MATCH($A256,'Catálogo fonte'!$A$5:$A$104,0)),""))</f>
        <v/>
      </c>
      <c r="U256" s="28">
        <f>IF(OR($A256="",$B256=""),"",IFERROR(INDEX('Catálogo fonte'!$P$5:$P$104,MATCH($A256,'Catálogo fonte'!$A$5:$A$104,0)),""))</f>
        <v/>
      </c>
      <c r="V256" s="28">
        <f>IF(OR($A256="",$B256=""),"",--($S256&lt;&gt;"")+--($T256&lt;&gt;"")+--($U256&lt;&gt;""))</f>
        <v/>
      </c>
      <c r="W256" s="27">
        <f>IF(OR($A256="",$B256="",$C256&lt;&gt;"Sim"),"",_xlfn.TEXTJOIN(" | ",TRUE,IF($AP256&lt;&gt;"Regra válida","Regra do canal inválida",""),IF(COUNTIF('Catálogo fonte'!$A$5:$A$104,$A256)&gt;1,"SKU duplicado",""),IF($AO256&lt;&gt;"Sim","Produto inativo",""),IF($AB256&lt;&gt;"Sim","Canal inativo",""),IF($G256="","Título ausente",""),IF(AND($G256&lt;&gt;"",$AL256&lt;&gt;"",LEN($G256)&gt;$AL256),"Título excede o limite",""),IF(AND($AC256="Sim",$H256=""),"Categoria ausente",""),IF(AND($AK256&gt;0,LEN($I256)&lt;$AK256),"Descrição abaixo do mínimo",""),IF(AND($AE256="Sim",$J256=""),"Marca ausente",""),IF(OR($K256="",NOT(ISNUMBER($K256)),$K256&lt;=0),"Preço inválido",""),IF(AND(ISNUMBER($K256),$AM256&lt;&gt;"",$K256&lt;$AM256),"Preço abaixo do mínimo",""),IF(AND(ISNUMBER($K256),$AN256&lt;&gt;"",$K256&gt;$AN256),"Preço acima do máximo",""),IF(AND($AD256="Sim",$L256=""),"GTIN ausente",""),IF(AND($L256&lt;&gt;"",NOT(IFERROR(AND(LEN($L256)=13,ISNUMBER(VALUE($L256))),FALSE))),"GTIN inválido",""),IF(AND($AF256="Sim",$M256=""),"Cor ausente",""),IF(AND($AG256="Sim",$N256=""),"Tamanho/modelo ausente",""),IF(AND($AH256="Sim",OR(NOT(ISNUMBER($O256)),$O256&lt;=0)),"Peso ausente ou inválido",""),IF(AND($AI256="Sim",OR(NOT(ISNUMBER($P256)),$P256&lt;=0,NOT(ISNUMBER($Q256)),$Q256&lt;=0,NOT(ISNUMBER($R256)),$R256&lt;=0)),"Dimensões ausentes ou inválidas",""),IF($V256&lt;$AJ256,"Mídias abaixo do mínimo","")))</f>
        <v/>
      </c>
      <c r="X256" s="28">
        <f>IF(OR($A256="",$B256=""),"",IF($C256&lt;&gt;"Sim","Não selecionado",IF($W256="","Pronto para publicar","Bloqueado")))</f>
        <v/>
      </c>
      <c r="Y256" s="21" t="n"/>
      <c r="Z256" s="27">
        <f>IF(OR($A256="",$B256=""),"",IF($C256&lt;&gt;"Sim","Fora do feed",IF($X256="Bloqueado","Bloqueado",IF($Y256="Publicar","Liberado para feed",IF($Y256="Manter rascunho","Mantido em rascunho","Aguardando decisão")))))</f>
        <v/>
      </c>
      <c r="AA256" s="27">
        <f>IF(OR($A256="",$B256=""),"",$A256&amp;"|"&amp;$B256)</f>
        <v/>
      </c>
      <c r="AB256" s="28">
        <f>IF($B256="","",IFERROR(INDEX('Regras por canal'!$B$5:$B$9,MATCH($B256,'Regras por canal'!$A$5:$A$9,0)),""))</f>
        <v/>
      </c>
      <c r="AC256" s="28">
        <f>IF($B256="","",IFERROR(INDEX('Regras por canal'!$C$5:$C$9,MATCH($B256,'Regras por canal'!$A$5:$A$9,0)),""))</f>
        <v/>
      </c>
      <c r="AD256" s="28">
        <f>IF($B256="","",IFERROR(INDEX('Regras por canal'!$D$5:$D$9,MATCH($B256,'Regras por canal'!$A$5:$A$9,0)),""))</f>
        <v/>
      </c>
      <c r="AE256" s="28">
        <f>IF($B256="","",IFERROR(INDEX('Regras por canal'!$E$5:$E$9,MATCH($B256,'Regras por canal'!$A$5:$A$9,0)),""))</f>
        <v/>
      </c>
      <c r="AF256" s="28">
        <f>IF($B256="","",IFERROR(INDEX('Regras por canal'!$F$5:$F$9,MATCH($B256,'Regras por canal'!$A$5:$A$9,0)),""))</f>
        <v/>
      </c>
      <c r="AG256" s="28">
        <f>IF($B256="","",IFERROR(INDEX('Regras por canal'!$G$5:$G$9,MATCH($B256,'Regras por canal'!$A$5:$A$9,0)),""))</f>
        <v/>
      </c>
      <c r="AH256" s="28">
        <f>IF($B256="","",IFERROR(INDEX('Regras por canal'!$H$5:$H$9,MATCH($B256,'Regras por canal'!$A$5:$A$9,0)),""))</f>
        <v/>
      </c>
      <c r="AI256" s="28">
        <f>IF($B256="","",IFERROR(INDEX('Regras por canal'!$I$5:$I$9,MATCH($B256,'Regras por canal'!$A$5:$A$9,0)),""))</f>
        <v/>
      </c>
      <c r="AJ256" s="28">
        <f>IF($B256="","",IFERROR(INDEX('Regras por canal'!$J$5:$J$9,MATCH($B256,'Regras por canal'!$A$5:$A$9,0)),""))</f>
        <v/>
      </c>
      <c r="AK256" s="28">
        <f>IF($B256="","",IFERROR(INDEX('Regras por canal'!$K$5:$K$9,MATCH($B256,'Regras por canal'!$A$5:$A$9,0)),""))</f>
        <v/>
      </c>
      <c r="AL256" s="28">
        <f>IF($B256="","",IFERROR(INDEX('Regras por canal'!$L$5:$L$9,MATCH($B256,'Regras por canal'!$A$5:$A$9,0)),""))</f>
        <v/>
      </c>
      <c r="AM256" s="28">
        <f>IF($B256="","",IFERROR(INDEX('Regras por canal'!$M$5:$M$9,MATCH($B256,'Regras por canal'!$A$5:$A$9,0)),""))</f>
        <v/>
      </c>
      <c r="AN256" s="28">
        <f>IF($B256="","",IFERROR(INDEX('Regras por canal'!$N$5:$N$9,MATCH($B256,'Regras por canal'!$A$5:$A$9,0)),""))</f>
        <v/>
      </c>
      <c r="AO256" s="28">
        <f>IF($A256="","",IFERROR(INDEX('Catálogo fonte'!$Q$5:$Q$104,MATCH($A256,'Catálogo fonte'!$A$5:$A$104,0)),""))</f>
        <v/>
      </c>
      <c r="AP256" s="28">
        <f>IF($B256="","",IFERROR(INDEX('Regras por canal'!$Q$5:$Q$9,MATCH($B256,'Regras por canal'!$A$5:$A$9,0)),""))</f>
        <v/>
      </c>
    </row>
    <row r="257" ht="24" customHeight="1">
      <c r="A257" s="28">
        <f>IF(OR(INDEX('Catálogo fonte'!$A$5:$A$104,INT((ROW()-5)/5)+1)="",INDEX('Regras por canal'!$A$5:$A$9,MOD(ROW()-5,5)+1)=""),"",INDEX('Catálogo fonte'!$A$5:$A$104,INT((ROW()-5)/5)+1))</f>
        <v/>
      </c>
      <c r="B257" s="27">
        <f>IF($A257="","",INDEX('Regras por canal'!$A$5:$A$9,MOD(ROW()-5,5)+1))</f>
        <v/>
      </c>
      <c r="C257" s="21" t="n"/>
      <c r="D257" s="32" t="n"/>
      <c r="E257" s="32" t="n"/>
      <c r="F257" s="53" t="n"/>
      <c r="G257" s="27">
        <f>IF(OR($A257="",$B257=""),"",IF($D257&lt;&gt;"",$D257,IFERROR(INDEX('Catálogo fonte'!$B$5:$B$104,MATCH($A257,'Catálogo fonte'!$A$5:$A$104,0)),"")))</f>
        <v/>
      </c>
      <c r="H257" s="27">
        <f>IF(OR($A257="",$B257=""),"",IF($E257&lt;&gt;"",$E257,IFERROR(INDEX('Catálogo fonte'!$C$5:$C$104,MATCH($A257,'Catálogo fonte'!$A$5:$A$104,0)),"")))</f>
        <v/>
      </c>
      <c r="I257" s="27">
        <f>IF(OR($A257="",$B257=""),"",IFERROR(INDEX('Catálogo fonte'!$E$5:$E$104,MATCH($A257,'Catálogo fonte'!$A$5:$A$104,0)),""))</f>
        <v/>
      </c>
      <c r="J257" s="28">
        <f>IF(OR($A257="",$B257=""),"",IFERROR(INDEX('Catálogo fonte'!$D$5:$D$104,MATCH($A257,'Catálogo fonte'!$A$5:$A$104,0)),""))</f>
        <v/>
      </c>
      <c r="K257" s="54">
        <f>IF(OR($A257="",$B257=""),"",IF($F257&lt;&gt;"",$F257,IFERROR(INDEX('Catálogo fonte'!$F$5:$F$104,MATCH($A257,'Catálogo fonte'!$A$5:$A$104,0)),"")))</f>
        <v/>
      </c>
      <c r="L257" s="35">
        <f>IF(OR($A257="",$B257=""),"",IFERROR(INDEX('Catálogo fonte'!$G$5:$G$104,MATCH($A257,'Catálogo fonte'!$A$5:$A$104,0)),""))</f>
        <v/>
      </c>
      <c r="M257" s="28">
        <f>IF(OR($A257="",$B257=""),"",IFERROR(INDEX('Catálogo fonte'!$H$5:$H$104,MATCH($A257,'Catálogo fonte'!$A$5:$A$104,0)),""))</f>
        <v/>
      </c>
      <c r="N257" s="28">
        <f>IF(OR($A257="",$B257=""),"",IFERROR(INDEX('Catálogo fonte'!$I$5:$I$104,MATCH($A257,'Catálogo fonte'!$A$5:$A$104,0)),""))</f>
        <v/>
      </c>
      <c r="O257" s="55">
        <f>IF(OR($A257="",$B257=""),"",IFERROR(INDEX('Catálogo fonte'!$J$5:$J$104,MATCH($A257,'Catálogo fonte'!$A$5:$A$104,0)),""))</f>
        <v/>
      </c>
      <c r="P257" s="56">
        <f>IF(OR($A257="",$B257=""),"",IFERROR(INDEX('Catálogo fonte'!$K$5:$K$104,MATCH($A257,'Catálogo fonte'!$A$5:$A$104,0)),""))</f>
        <v/>
      </c>
      <c r="Q257" s="56">
        <f>IF(OR($A257="",$B257=""),"",IFERROR(INDEX('Catálogo fonte'!$L$5:$L$104,MATCH($A257,'Catálogo fonte'!$A$5:$A$104,0)),""))</f>
        <v/>
      </c>
      <c r="R257" s="56">
        <f>IF(OR($A257="",$B257=""),"",IFERROR(INDEX('Catálogo fonte'!$M$5:$M$104,MATCH($A257,'Catálogo fonte'!$A$5:$A$104,0)),""))</f>
        <v/>
      </c>
      <c r="S257" s="28">
        <f>IF(OR($A257="",$B257=""),"",IFERROR(INDEX('Catálogo fonte'!$N$5:$N$104,MATCH($A257,'Catálogo fonte'!$A$5:$A$104,0)),""))</f>
        <v/>
      </c>
      <c r="T257" s="28">
        <f>IF(OR($A257="",$B257=""),"",IFERROR(INDEX('Catálogo fonte'!$O$5:$O$104,MATCH($A257,'Catálogo fonte'!$A$5:$A$104,0)),""))</f>
        <v/>
      </c>
      <c r="U257" s="28">
        <f>IF(OR($A257="",$B257=""),"",IFERROR(INDEX('Catálogo fonte'!$P$5:$P$104,MATCH($A257,'Catálogo fonte'!$A$5:$A$104,0)),""))</f>
        <v/>
      </c>
      <c r="V257" s="28">
        <f>IF(OR($A257="",$B257=""),"",--($S257&lt;&gt;"")+--($T257&lt;&gt;"")+--($U257&lt;&gt;""))</f>
        <v/>
      </c>
      <c r="W257" s="27">
        <f>IF(OR($A257="",$B257="",$C257&lt;&gt;"Sim"),"",_xlfn.TEXTJOIN(" | ",TRUE,IF($AP257&lt;&gt;"Regra válida","Regra do canal inválida",""),IF(COUNTIF('Catálogo fonte'!$A$5:$A$104,$A257)&gt;1,"SKU duplicado",""),IF($AO257&lt;&gt;"Sim","Produto inativo",""),IF($AB257&lt;&gt;"Sim","Canal inativo",""),IF($G257="","Título ausente",""),IF(AND($G257&lt;&gt;"",$AL257&lt;&gt;"",LEN($G257)&gt;$AL257),"Título excede o limite",""),IF(AND($AC257="Sim",$H257=""),"Categoria ausente",""),IF(AND($AK257&gt;0,LEN($I257)&lt;$AK257),"Descrição abaixo do mínimo",""),IF(AND($AE257="Sim",$J257=""),"Marca ausente",""),IF(OR($K257="",NOT(ISNUMBER($K257)),$K257&lt;=0),"Preço inválido",""),IF(AND(ISNUMBER($K257),$AM257&lt;&gt;"",$K257&lt;$AM257),"Preço abaixo do mínimo",""),IF(AND(ISNUMBER($K257),$AN257&lt;&gt;"",$K257&gt;$AN257),"Preço acima do máximo",""),IF(AND($AD257="Sim",$L257=""),"GTIN ausente",""),IF(AND($L257&lt;&gt;"",NOT(IFERROR(AND(LEN($L257)=13,ISNUMBER(VALUE($L257))),FALSE))),"GTIN inválido",""),IF(AND($AF257="Sim",$M257=""),"Cor ausente",""),IF(AND($AG257="Sim",$N257=""),"Tamanho/modelo ausente",""),IF(AND($AH257="Sim",OR(NOT(ISNUMBER($O257)),$O257&lt;=0)),"Peso ausente ou inválido",""),IF(AND($AI257="Sim",OR(NOT(ISNUMBER($P257)),$P257&lt;=0,NOT(ISNUMBER($Q257)),$Q257&lt;=0,NOT(ISNUMBER($R257)),$R257&lt;=0)),"Dimensões ausentes ou inválidas",""),IF($V257&lt;$AJ257,"Mídias abaixo do mínimo","")))</f>
        <v/>
      </c>
      <c r="X257" s="28">
        <f>IF(OR($A257="",$B257=""),"",IF($C257&lt;&gt;"Sim","Não selecionado",IF($W257="","Pronto para publicar","Bloqueado")))</f>
        <v/>
      </c>
      <c r="Y257" s="21" t="n"/>
      <c r="Z257" s="27">
        <f>IF(OR($A257="",$B257=""),"",IF($C257&lt;&gt;"Sim","Fora do feed",IF($X257="Bloqueado","Bloqueado",IF($Y257="Publicar","Liberado para feed",IF($Y257="Manter rascunho","Mantido em rascunho","Aguardando decisão")))))</f>
        <v/>
      </c>
      <c r="AA257" s="27">
        <f>IF(OR($A257="",$B257=""),"",$A257&amp;"|"&amp;$B257)</f>
        <v/>
      </c>
      <c r="AB257" s="28">
        <f>IF($B257="","",IFERROR(INDEX('Regras por canal'!$B$5:$B$9,MATCH($B257,'Regras por canal'!$A$5:$A$9,0)),""))</f>
        <v/>
      </c>
      <c r="AC257" s="28">
        <f>IF($B257="","",IFERROR(INDEX('Regras por canal'!$C$5:$C$9,MATCH($B257,'Regras por canal'!$A$5:$A$9,0)),""))</f>
        <v/>
      </c>
      <c r="AD257" s="28">
        <f>IF($B257="","",IFERROR(INDEX('Regras por canal'!$D$5:$D$9,MATCH($B257,'Regras por canal'!$A$5:$A$9,0)),""))</f>
        <v/>
      </c>
      <c r="AE257" s="28">
        <f>IF($B257="","",IFERROR(INDEX('Regras por canal'!$E$5:$E$9,MATCH($B257,'Regras por canal'!$A$5:$A$9,0)),""))</f>
        <v/>
      </c>
      <c r="AF257" s="28">
        <f>IF($B257="","",IFERROR(INDEX('Regras por canal'!$F$5:$F$9,MATCH($B257,'Regras por canal'!$A$5:$A$9,0)),""))</f>
        <v/>
      </c>
      <c r="AG257" s="28">
        <f>IF($B257="","",IFERROR(INDEX('Regras por canal'!$G$5:$G$9,MATCH($B257,'Regras por canal'!$A$5:$A$9,0)),""))</f>
        <v/>
      </c>
      <c r="AH257" s="28">
        <f>IF($B257="","",IFERROR(INDEX('Regras por canal'!$H$5:$H$9,MATCH($B257,'Regras por canal'!$A$5:$A$9,0)),""))</f>
        <v/>
      </c>
      <c r="AI257" s="28">
        <f>IF($B257="","",IFERROR(INDEX('Regras por canal'!$I$5:$I$9,MATCH($B257,'Regras por canal'!$A$5:$A$9,0)),""))</f>
        <v/>
      </c>
      <c r="AJ257" s="28">
        <f>IF($B257="","",IFERROR(INDEX('Regras por canal'!$J$5:$J$9,MATCH($B257,'Regras por canal'!$A$5:$A$9,0)),""))</f>
        <v/>
      </c>
      <c r="AK257" s="28">
        <f>IF($B257="","",IFERROR(INDEX('Regras por canal'!$K$5:$K$9,MATCH($B257,'Regras por canal'!$A$5:$A$9,0)),""))</f>
        <v/>
      </c>
      <c r="AL257" s="28">
        <f>IF($B257="","",IFERROR(INDEX('Regras por canal'!$L$5:$L$9,MATCH($B257,'Regras por canal'!$A$5:$A$9,0)),""))</f>
        <v/>
      </c>
      <c r="AM257" s="28">
        <f>IF($B257="","",IFERROR(INDEX('Regras por canal'!$M$5:$M$9,MATCH($B257,'Regras por canal'!$A$5:$A$9,0)),""))</f>
        <v/>
      </c>
      <c r="AN257" s="28">
        <f>IF($B257="","",IFERROR(INDEX('Regras por canal'!$N$5:$N$9,MATCH($B257,'Regras por canal'!$A$5:$A$9,0)),""))</f>
        <v/>
      </c>
      <c r="AO257" s="28">
        <f>IF($A257="","",IFERROR(INDEX('Catálogo fonte'!$Q$5:$Q$104,MATCH($A257,'Catálogo fonte'!$A$5:$A$104,0)),""))</f>
        <v/>
      </c>
      <c r="AP257" s="28">
        <f>IF($B257="","",IFERROR(INDEX('Regras por canal'!$Q$5:$Q$9,MATCH($B257,'Regras por canal'!$A$5:$A$9,0)),""))</f>
        <v/>
      </c>
    </row>
    <row r="258" ht="24" customHeight="1">
      <c r="A258" s="28">
        <f>IF(OR(INDEX('Catálogo fonte'!$A$5:$A$104,INT((ROW()-5)/5)+1)="",INDEX('Regras por canal'!$A$5:$A$9,MOD(ROW()-5,5)+1)=""),"",INDEX('Catálogo fonte'!$A$5:$A$104,INT((ROW()-5)/5)+1))</f>
        <v/>
      </c>
      <c r="B258" s="27">
        <f>IF($A258="","",INDEX('Regras por canal'!$A$5:$A$9,MOD(ROW()-5,5)+1))</f>
        <v/>
      </c>
      <c r="C258" s="21" t="n"/>
      <c r="D258" s="32" t="n"/>
      <c r="E258" s="32" t="n"/>
      <c r="F258" s="53" t="n"/>
      <c r="G258" s="27">
        <f>IF(OR($A258="",$B258=""),"",IF($D258&lt;&gt;"",$D258,IFERROR(INDEX('Catálogo fonte'!$B$5:$B$104,MATCH($A258,'Catálogo fonte'!$A$5:$A$104,0)),"")))</f>
        <v/>
      </c>
      <c r="H258" s="27">
        <f>IF(OR($A258="",$B258=""),"",IF($E258&lt;&gt;"",$E258,IFERROR(INDEX('Catálogo fonte'!$C$5:$C$104,MATCH($A258,'Catálogo fonte'!$A$5:$A$104,0)),"")))</f>
        <v/>
      </c>
      <c r="I258" s="27">
        <f>IF(OR($A258="",$B258=""),"",IFERROR(INDEX('Catálogo fonte'!$E$5:$E$104,MATCH($A258,'Catálogo fonte'!$A$5:$A$104,0)),""))</f>
        <v/>
      </c>
      <c r="J258" s="28">
        <f>IF(OR($A258="",$B258=""),"",IFERROR(INDEX('Catálogo fonte'!$D$5:$D$104,MATCH($A258,'Catálogo fonte'!$A$5:$A$104,0)),""))</f>
        <v/>
      </c>
      <c r="K258" s="54">
        <f>IF(OR($A258="",$B258=""),"",IF($F258&lt;&gt;"",$F258,IFERROR(INDEX('Catálogo fonte'!$F$5:$F$104,MATCH($A258,'Catálogo fonte'!$A$5:$A$104,0)),"")))</f>
        <v/>
      </c>
      <c r="L258" s="35">
        <f>IF(OR($A258="",$B258=""),"",IFERROR(INDEX('Catálogo fonte'!$G$5:$G$104,MATCH($A258,'Catálogo fonte'!$A$5:$A$104,0)),""))</f>
        <v/>
      </c>
      <c r="M258" s="28">
        <f>IF(OR($A258="",$B258=""),"",IFERROR(INDEX('Catálogo fonte'!$H$5:$H$104,MATCH($A258,'Catálogo fonte'!$A$5:$A$104,0)),""))</f>
        <v/>
      </c>
      <c r="N258" s="28">
        <f>IF(OR($A258="",$B258=""),"",IFERROR(INDEX('Catálogo fonte'!$I$5:$I$104,MATCH($A258,'Catálogo fonte'!$A$5:$A$104,0)),""))</f>
        <v/>
      </c>
      <c r="O258" s="55">
        <f>IF(OR($A258="",$B258=""),"",IFERROR(INDEX('Catálogo fonte'!$J$5:$J$104,MATCH($A258,'Catálogo fonte'!$A$5:$A$104,0)),""))</f>
        <v/>
      </c>
      <c r="P258" s="56">
        <f>IF(OR($A258="",$B258=""),"",IFERROR(INDEX('Catálogo fonte'!$K$5:$K$104,MATCH($A258,'Catálogo fonte'!$A$5:$A$104,0)),""))</f>
        <v/>
      </c>
      <c r="Q258" s="56">
        <f>IF(OR($A258="",$B258=""),"",IFERROR(INDEX('Catálogo fonte'!$L$5:$L$104,MATCH($A258,'Catálogo fonte'!$A$5:$A$104,0)),""))</f>
        <v/>
      </c>
      <c r="R258" s="56">
        <f>IF(OR($A258="",$B258=""),"",IFERROR(INDEX('Catálogo fonte'!$M$5:$M$104,MATCH($A258,'Catálogo fonte'!$A$5:$A$104,0)),""))</f>
        <v/>
      </c>
      <c r="S258" s="28">
        <f>IF(OR($A258="",$B258=""),"",IFERROR(INDEX('Catálogo fonte'!$N$5:$N$104,MATCH($A258,'Catálogo fonte'!$A$5:$A$104,0)),""))</f>
        <v/>
      </c>
      <c r="T258" s="28">
        <f>IF(OR($A258="",$B258=""),"",IFERROR(INDEX('Catálogo fonte'!$O$5:$O$104,MATCH($A258,'Catálogo fonte'!$A$5:$A$104,0)),""))</f>
        <v/>
      </c>
      <c r="U258" s="28">
        <f>IF(OR($A258="",$B258=""),"",IFERROR(INDEX('Catálogo fonte'!$P$5:$P$104,MATCH($A258,'Catálogo fonte'!$A$5:$A$104,0)),""))</f>
        <v/>
      </c>
      <c r="V258" s="28">
        <f>IF(OR($A258="",$B258=""),"",--($S258&lt;&gt;"")+--($T258&lt;&gt;"")+--($U258&lt;&gt;""))</f>
        <v/>
      </c>
      <c r="W258" s="27">
        <f>IF(OR($A258="",$B258="",$C258&lt;&gt;"Sim"),"",_xlfn.TEXTJOIN(" | ",TRUE,IF($AP258&lt;&gt;"Regra válida","Regra do canal inválida",""),IF(COUNTIF('Catálogo fonte'!$A$5:$A$104,$A258)&gt;1,"SKU duplicado",""),IF($AO258&lt;&gt;"Sim","Produto inativo",""),IF($AB258&lt;&gt;"Sim","Canal inativo",""),IF($G258="","Título ausente",""),IF(AND($G258&lt;&gt;"",$AL258&lt;&gt;"",LEN($G258)&gt;$AL258),"Título excede o limite",""),IF(AND($AC258="Sim",$H258=""),"Categoria ausente",""),IF(AND($AK258&gt;0,LEN($I258)&lt;$AK258),"Descrição abaixo do mínimo",""),IF(AND($AE258="Sim",$J258=""),"Marca ausente",""),IF(OR($K258="",NOT(ISNUMBER($K258)),$K258&lt;=0),"Preço inválido",""),IF(AND(ISNUMBER($K258),$AM258&lt;&gt;"",$K258&lt;$AM258),"Preço abaixo do mínimo",""),IF(AND(ISNUMBER($K258),$AN258&lt;&gt;"",$K258&gt;$AN258),"Preço acima do máximo",""),IF(AND($AD258="Sim",$L258=""),"GTIN ausente",""),IF(AND($L258&lt;&gt;"",NOT(IFERROR(AND(LEN($L258)=13,ISNUMBER(VALUE($L258))),FALSE))),"GTIN inválido",""),IF(AND($AF258="Sim",$M258=""),"Cor ausente",""),IF(AND($AG258="Sim",$N258=""),"Tamanho/modelo ausente",""),IF(AND($AH258="Sim",OR(NOT(ISNUMBER($O258)),$O258&lt;=0)),"Peso ausente ou inválido",""),IF(AND($AI258="Sim",OR(NOT(ISNUMBER($P258)),$P258&lt;=0,NOT(ISNUMBER($Q258)),$Q258&lt;=0,NOT(ISNUMBER($R258)),$R258&lt;=0)),"Dimensões ausentes ou inválidas",""),IF($V258&lt;$AJ258,"Mídias abaixo do mínimo","")))</f>
        <v/>
      </c>
      <c r="X258" s="28">
        <f>IF(OR($A258="",$B258=""),"",IF($C258&lt;&gt;"Sim","Não selecionado",IF($W258="","Pronto para publicar","Bloqueado")))</f>
        <v/>
      </c>
      <c r="Y258" s="21" t="n"/>
      <c r="Z258" s="27">
        <f>IF(OR($A258="",$B258=""),"",IF($C258&lt;&gt;"Sim","Fora do feed",IF($X258="Bloqueado","Bloqueado",IF($Y258="Publicar","Liberado para feed",IF($Y258="Manter rascunho","Mantido em rascunho","Aguardando decisão")))))</f>
        <v/>
      </c>
      <c r="AA258" s="27">
        <f>IF(OR($A258="",$B258=""),"",$A258&amp;"|"&amp;$B258)</f>
        <v/>
      </c>
      <c r="AB258" s="28">
        <f>IF($B258="","",IFERROR(INDEX('Regras por canal'!$B$5:$B$9,MATCH($B258,'Regras por canal'!$A$5:$A$9,0)),""))</f>
        <v/>
      </c>
      <c r="AC258" s="28">
        <f>IF($B258="","",IFERROR(INDEX('Regras por canal'!$C$5:$C$9,MATCH($B258,'Regras por canal'!$A$5:$A$9,0)),""))</f>
        <v/>
      </c>
      <c r="AD258" s="28">
        <f>IF($B258="","",IFERROR(INDEX('Regras por canal'!$D$5:$D$9,MATCH($B258,'Regras por canal'!$A$5:$A$9,0)),""))</f>
        <v/>
      </c>
      <c r="AE258" s="28">
        <f>IF($B258="","",IFERROR(INDEX('Regras por canal'!$E$5:$E$9,MATCH($B258,'Regras por canal'!$A$5:$A$9,0)),""))</f>
        <v/>
      </c>
      <c r="AF258" s="28">
        <f>IF($B258="","",IFERROR(INDEX('Regras por canal'!$F$5:$F$9,MATCH($B258,'Regras por canal'!$A$5:$A$9,0)),""))</f>
        <v/>
      </c>
      <c r="AG258" s="28">
        <f>IF($B258="","",IFERROR(INDEX('Regras por canal'!$G$5:$G$9,MATCH($B258,'Regras por canal'!$A$5:$A$9,0)),""))</f>
        <v/>
      </c>
      <c r="AH258" s="28">
        <f>IF($B258="","",IFERROR(INDEX('Regras por canal'!$H$5:$H$9,MATCH($B258,'Regras por canal'!$A$5:$A$9,0)),""))</f>
        <v/>
      </c>
      <c r="AI258" s="28">
        <f>IF($B258="","",IFERROR(INDEX('Regras por canal'!$I$5:$I$9,MATCH($B258,'Regras por canal'!$A$5:$A$9,0)),""))</f>
        <v/>
      </c>
      <c r="AJ258" s="28">
        <f>IF($B258="","",IFERROR(INDEX('Regras por canal'!$J$5:$J$9,MATCH($B258,'Regras por canal'!$A$5:$A$9,0)),""))</f>
        <v/>
      </c>
      <c r="AK258" s="28">
        <f>IF($B258="","",IFERROR(INDEX('Regras por canal'!$K$5:$K$9,MATCH($B258,'Regras por canal'!$A$5:$A$9,0)),""))</f>
        <v/>
      </c>
      <c r="AL258" s="28">
        <f>IF($B258="","",IFERROR(INDEX('Regras por canal'!$L$5:$L$9,MATCH($B258,'Regras por canal'!$A$5:$A$9,0)),""))</f>
        <v/>
      </c>
      <c r="AM258" s="28">
        <f>IF($B258="","",IFERROR(INDEX('Regras por canal'!$M$5:$M$9,MATCH($B258,'Regras por canal'!$A$5:$A$9,0)),""))</f>
        <v/>
      </c>
      <c r="AN258" s="28">
        <f>IF($B258="","",IFERROR(INDEX('Regras por canal'!$N$5:$N$9,MATCH($B258,'Regras por canal'!$A$5:$A$9,0)),""))</f>
        <v/>
      </c>
      <c r="AO258" s="28">
        <f>IF($A258="","",IFERROR(INDEX('Catálogo fonte'!$Q$5:$Q$104,MATCH($A258,'Catálogo fonte'!$A$5:$A$104,0)),""))</f>
        <v/>
      </c>
      <c r="AP258" s="28">
        <f>IF($B258="","",IFERROR(INDEX('Regras por canal'!$Q$5:$Q$9,MATCH($B258,'Regras por canal'!$A$5:$A$9,0)),""))</f>
        <v/>
      </c>
    </row>
    <row r="259" ht="24" customHeight="1">
      <c r="A259" s="28">
        <f>IF(OR(INDEX('Catálogo fonte'!$A$5:$A$104,INT((ROW()-5)/5)+1)="",INDEX('Regras por canal'!$A$5:$A$9,MOD(ROW()-5,5)+1)=""),"",INDEX('Catálogo fonte'!$A$5:$A$104,INT((ROW()-5)/5)+1))</f>
        <v/>
      </c>
      <c r="B259" s="27">
        <f>IF($A259="","",INDEX('Regras por canal'!$A$5:$A$9,MOD(ROW()-5,5)+1))</f>
        <v/>
      </c>
      <c r="C259" s="21" t="n"/>
      <c r="D259" s="32" t="n"/>
      <c r="E259" s="32" t="n"/>
      <c r="F259" s="53" t="n"/>
      <c r="G259" s="27">
        <f>IF(OR($A259="",$B259=""),"",IF($D259&lt;&gt;"",$D259,IFERROR(INDEX('Catálogo fonte'!$B$5:$B$104,MATCH($A259,'Catálogo fonte'!$A$5:$A$104,0)),"")))</f>
        <v/>
      </c>
      <c r="H259" s="27">
        <f>IF(OR($A259="",$B259=""),"",IF($E259&lt;&gt;"",$E259,IFERROR(INDEX('Catálogo fonte'!$C$5:$C$104,MATCH($A259,'Catálogo fonte'!$A$5:$A$104,0)),"")))</f>
        <v/>
      </c>
      <c r="I259" s="27">
        <f>IF(OR($A259="",$B259=""),"",IFERROR(INDEX('Catálogo fonte'!$E$5:$E$104,MATCH($A259,'Catálogo fonte'!$A$5:$A$104,0)),""))</f>
        <v/>
      </c>
      <c r="J259" s="28">
        <f>IF(OR($A259="",$B259=""),"",IFERROR(INDEX('Catálogo fonte'!$D$5:$D$104,MATCH($A259,'Catálogo fonte'!$A$5:$A$104,0)),""))</f>
        <v/>
      </c>
      <c r="K259" s="54">
        <f>IF(OR($A259="",$B259=""),"",IF($F259&lt;&gt;"",$F259,IFERROR(INDEX('Catálogo fonte'!$F$5:$F$104,MATCH($A259,'Catálogo fonte'!$A$5:$A$104,0)),"")))</f>
        <v/>
      </c>
      <c r="L259" s="35">
        <f>IF(OR($A259="",$B259=""),"",IFERROR(INDEX('Catálogo fonte'!$G$5:$G$104,MATCH($A259,'Catálogo fonte'!$A$5:$A$104,0)),""))</f>
        <v/>
      </c>
      <c r="M259" s="28">
        <f>IF(OR($A259="",$B259=""),"",IFERROR(INDEX('Catálogo fonte'!$H$5:$H$104,MATCH($A259,'Catálogo fonte'!$A$5:$A$104,0)),""))</f>
        <v/>
      </c>
      <c r="N259" s="28">
        <f>IF(OR($A259="",$B259=""),"",IFERROR(INDEX('Catálogo fonte'!$I$5:$I$104,MATCH($A259,'Catálogo fonte'!$A$5:$A$104,0)),""))</f>
        <v/>
      </c>
      <c r="O259" s="55">
        <f>IF(OR($A259="",$B259=""),"",IFERROR(INDEX('Catálogo fonte'!$J$5:$J$104,MATCH($A259,'Catálogo fonte'!$A$5:$A$104,0)),""))</f>
        <v/>
      </c>
      <c r="P259" s="56">
        <f>IF(OR($A259="",$B259=""),"",IFERROR(INDEX('Catálogo fonte'!$K$5:$K$104,MATCH($A259,'Catálogo fonte'!$A$5:$A$104,0)),""))</f>
        <v/>
      </c>
      <c r="Q259" s="56">
        <f>IF(OR($A259="",$B259=""),"",IFERROR(INDEX('Catálogo fonte'!$L$5:$L$104,MATCH($A259,'Catálogo fonte'!$A$5:$A$104,0)),""))</f>
        <v/>
      </c>
      <c r="R259" s="56">
        <f>IF(OR($A259="",$B259=""),"",IFERROR(INDEX('Catálogo fonte'!$M$5:$M$104,MATCH($A259,'Catálogo fonte'!$A$5:$A$104,0)),""))</f>
        <v/>
      </c>
      <c r="S259" s="28">
        <f>IF(OR($A259="",$B259=""),"",IFERROR(INDEX('Catálogo fonte'!$N$5:$N$104,MATCH($A259,'Catálogo fonte'!$A$5:$A$104,0)),""))</f>
        <v/>
      </c>
      <c r="T259" s="28">
        <f>IF(OR($A259="",$B259=""),"",IFERROR(INDEX('Catálogo fonte'!$O$5:$O$104,MATCH($A259,'Catálogo fonte'!$A$5:$A$104,0)),""))</f>
        <v/>
      </c>
      <c r="U259" s="28">
        <f>IF(OR($A259="",$B259=""),"",IFERROR(INDEX('Catálogo fonte'!$P$5:$P$104,MATCH($A259,'Catálogo fonte'!$A$5:$A$104,0)),""))</f>
        <v/>
      </c>
      <c r="V259" s="28">
        <f>IF(OR($A259="",$B259=""),"",--($S259&lt;&gt;"")+--($T259&lt;&gt;"")+--($U259&lt;&gt;""))</f>
        <v/>
      </c>
      <c r="W259" s="27">
        <f>IF(OR($A259="",$B259="",$C259&lt;&gt;"Sim"),"",_xlfn.TEXTJOIN(" | ",TRUE,IF($AP259&lt;&gt;"Regra válida","Regra do canal inválida",""),IF(COUNTIF('Catálogo fonte'!$A$5:$A$104,$A259)&gt;1,"SKU duplicado",""),IF($AO259&lt;&gt;"Sim","Produto inativo",""),IF($AB259&lt;&gt;"Sim","Canal inativo",""),IF($G259="","Título ausente",""),IF(AND($G259&lt;&gt;"",$AL259&lt;&gt;"",LEN($G259)&gt;$AL259),"Título excede o limite",""),IF(AND($AC259="Sim",$H259=""),"Categoria ausente",""),IF(AND($AK259&gt;0,LEN($I259)&lt;$AK259),"Descrição abaixo do mínimo",""),IF(AND($AE259="Sim",$J259=""),"Marca ausente",""),IF(OR($K259="",NOT(ISNUMBER($K259)),$K259&lt;=0),"Preço inválido",""),IF(AND(ISNUMBER($K259),$AM259&lt;&gt;"",$K259&lt;$AM259),"Preço abaixo do mínimo",""),IF(AND(ISNUMBER($K259),$AN259&lt;&gt;"",$K259&gt;$AN259),"Preço acima do máximo",""),IF(AND($AD259="Sim",$L259=""),"GTIN ausente",""),IF(AND($L259&lt;&gt;"",NOT(IFERROR(AND(LEN($L259)=13,ISNUMBER(VALUE($L259))),FALSE))),"GTIN inválido",""),IF(AND($AF259="Sim",$M259=""),"Cor ausente",""),IF(AND($AG259="Sim",$N259=""),"Tamanho/modelo ausente",""),IF(AND($AH259="Sim",OR(NOT(ISNUMBER($O259)),$O259&lt;=0)),"Peso ausente ou inválido",""),IF(AND($AI259="Sim",OR(NOT(ISNUMBER($P259)),$P259&lt;=0,NOT(ISNUMBER($Q259)),$Q259&lt;=0,NOT(ISNUMBER($R259)),$R259&lt;=0)),"Dimensões ausentes ou inválidas",""),IF($V259&lt;$AJ259,"Mídias abaixo do mínimo","")))</f>
        <v/>
      </c>
      <c r="X259" s="28">
        <f>IF(OR($A259="",$B259=""),"",IF($C259&lt;&gt;"Sim","Não selecionado",IF($W259="","Pronto para publicar","Bloqueado")))</f>
        <v/>
      </c>
      <c r="Y259" s="21" t="n"/>
      <c r="Z259" s="27">
        <f>IF(OR($A259="",$B259=""),"",IF($C259&lt;&gt;"Sim","Fora do feed",IF($X259="Bloqueado","Bloqueado",IF($Y259="Publicar","Liberado para feed",IF($Y259="Manter rascunho","Mantido em rascunho","Aguardando decisão")))))</f>
        <v/>
      </c>
      <c r="AA259" s="27">
        <f>IF(OR($A259="",$B259=""),"",$A259&amp;"|"&amp;$B259)</f>
        <v/>
      </c>
      <c r="AB259" s="28">
        <f>IF($B259="","",IFERROR(INDEX('Regras por canal'!$B$5:$B$9,MATCH($B259,'Regras por canal'!$A$5:$A$9,0)),""))</f>
        <v/>
      </c>
      <c r="AC259" s="28">
        <f>IF($B259="","",IFERROR(INDEX('Regras por canal'!$C$5:$C$9,MATCH($B259,'Regras por canal'!$A$5:$A$9,0)),""))</f>
        <v/>
      </c>
      <c r="AD259" s="28">
        <f>IF($B259="","",IFERROR(INDEX('Regras por canal'!$D$5:$D$9,MATCH($B259,'Regras por canal'!$A$5:$A$9,0)),""))</f>
        <v/>
      </c>
      <c r="AE259" s="28">
        <f>IF($B259="","",IFERROR(INDEX('Regras por canal'!$E$5:$E$9,MATCH($B259,'Regras por canal'!$A$5:$A$9,0)),""))</f>
        <v/>
      </c>
      <c r="AF259" s="28">
        <f>IF($B259="","",IFERROR(INDEX('Regras por canal'!$F$5:$F$9,MATCH($B259,'Regras por canal'!$A$5:$A$9,0)),""))</f>
        <v/>
      </c>
      <c r="AG259" s="28">
        <f>IF($B259="","",IFERROR(INDEX('Regras por canal'!$G$5:$G$9,MATCH($B259,'Regras por canal'!$A$5:$A$9,0)),""))</f>
        <v/>
      </c>
      <c r="AH259" s="28">
        <f>IF($B259="","",IFERROR(INDEX('Regras por canal'!$H$5:$H$9,MATCH($B259,'Regras por canal'!$A$5:$A$9,0)),""))</f>
        <v/>
      </c>
      <c r="AI259" s="28">
        <f>IF($B259="","",IFERROR(INDEX('Regras por canal'!$I$5:$I$9,MATCH($B259,'Regras por canal'!$A$5:$A$9,0)),""))</f>
        <v/>
      </c>
      <c r="AJ259" s="28">
        <f>IF($B259="","",IFERROR(INDEX('Regras por canal'!$J$5:$J$9,MATCH($B259,'Regras por canal'!$A$5:$A$9,0)),""))</f>
        <v/>
      </c>
      <c r="AK259" s="28">
        <f>IF($B259="","",IFERROR(INDEX('Regras por canal'!$K$5:$K$9,MATCH($B259,'Regras por canal'!$A$5:$A$9,0)),""))</f>
        <v/>
      </c>
      <c r="AL259" s="28">
        <f>IF($B259="","",IFERROR(INDEX('Regras por canal'!$L$5:$L$9,MATCH($B259,'Regras por canal'!$A$5:$A$9,0)),""))</f>
        <v/>
      </c>
      <c r="AM259" s="28">
        <f>IF($B259="","",IFERROR(INDEX('Regras por canal'!$M$5:$M$9,MATCH($B259,'Regras por canal'!$A$5:$A$9,0)),""))</f>
        <v/>
      </c>
      <c r="AN259" s="28">
        <f>IF($B259="","",IFERROR(INDEX('Regras por canal'!$N$5:$N$9,MATCH($B259,'Regras por canal'!$A$5:$A$9,0)),""))</f>
        <v/>
      </c>
      <c r="AO259" s="28">
        <f>IF($A259="","",IFERROR(INDEX('Catálogo fonte'!$Q$5:$Q$104,MATCH($A259,'Catálogo fonte'!$A$5:$A$104,0)),""))</f>
        <v/>
      </c>
      <c r="AP259" s="28">
        <f>IF($B259="","",IFERROR(INDEX('Regras por canal'!$Q$5:$Q$9,MATCH($B259,'Regras por canal'!$A$5:$A$9,0)),""))</f>
        <v/>
      </c>
    </row>
    <row r="260" ht="24" customHeight="1">
      <c r="A260" s="28">
        <f>IF(OR(INDEX('Catálogo fonte'!$A$5:$A$104,INT((ROW()-5)/5)+1)="",INDEX('Regras por canal'!$A$5:$A$9,MOD(ROW()-5,5)+1)=""),"",INDEX('Catálogo fonte'!$A$5:$A$104,INT((ROW()-5)/5)+1))</f>
        <v/>
      </c>
      <c r="B260" s="27">
        <f>IF($A260="","",INDEX('Regras por canal'!$A$5:$A$9,MOD(ROW()-5,5)+1))</f>
        <v/>
      </c>
      <c r="C260" s="21" t="n"/>
      <c r="D260" s="32" t="n"/>
      <c r="E260" s="32" t="n"/>
      <c r="F260" s="53" t="n"/>
      <c r="G260" s="27">
        <f>IF(OR($A260="",$B260=""),"",IF($D260&lt;&gt;"",$D260,IFERROR(INDEX('Catálogo fonte'!$B$5:$B$104,MATCH($A260,'Catálogo fonte'!$A$5:$A$104,0)),"")))</f>
        <v/>
      </c>
      <c r="H260" s="27">
        <f>IF(OR($A260="",$B260=""),"",IF($E260&lt;&gt;"",$E260,IFERROR(INDEX('Catálogo fonte'!$C$5:$C$104,MATCH($A260,'Catálogo fonte'!$A$5:$A$104,0)),"")))</f>
        <v/>
      </c>
      <c r="I260" s="27">
        <f>IF(OR($A260="",$B260=""),"",IFERROR(INDEX('Catálogo fonte'!$E$5:$E$104,MATCH($A260,'Catálogo fonte'!$A$5:$A$104,0)),""))</f>
        <v/>
      </c>
      <c r="J260" s="28">
        <f>IF(OR($A260="",$B260=""),"",IFERROR(INDEX('Catálogo fonte'!$D$5:$D$104,MATCH($A260,'Catálogo fonte'!$A$5:$A$104,0)),""))</f>
        <v/>
      </c>
      <c r="K260" s="54">
        <f>IF(OR($A260="",$B260=""),"",IF($F260&lt;&gt;"",$F260,IFERROR(INDEX('Catálogo fonte'!$F$5:$F$104,MATCH($A260,'Catálogo fonte'!$A$5:$A$104,0)),"")))</f>
        <v/>
      </c>
      <c r="L260" s="35">
        <f>IF(OR($A260="",$B260=""),"",IFERROR(INDEX('Catálogo fonte'!$G$5:$G$104,MATCH($A260,'Catálogo fonte'!$A$5:$A$104,0)),""))</f>
        <v/>
      </c>
      <c r="M260" s="28">
        <f>IF(OR($A260="",$B260=""),"",IFERROR(INDEX('Catálogo fonte'!$H$5:$H$104,MATCH($A260,'Catálogo fonte'!$A$5:$A$104,0)),""))</f>
        <v/>
      </c>
      <c r="N260" s="28">
        <f>IF(OR($A260="",$B260=""),"",IFERROR(INDEX('Catálogo fonte'!$I$5:$I$104,MATCH($A260,'Catálogo fonte'!$A$5:$A$104,0)),""))</f>
        <v/>
      </c>
      <c r="O260" s="55">
        <f>IF(OR($A260="",$B260=""),"",IFERROR(INDEX('Catálogo fonte'!$J$5:$J$104,MATCH($A260,'Catálogo fonte'!$A$5:$A$104,0)),""))</f>
        <v/>
      </c>
      <c r="P260" s="56">
        <f>IF(OR($A260="",$B260=""),"",IFERROR(INDEX('Catálogo fonte'!$K$5:$K$104,MATCH($A260,'Catálogo fonte'!$A$5:$A$104,0)),""))</f>
        <v/>
      </c>
      <c r="Q260" s="56">
        <f>IF(OR($A260="",$B260=""),"",IFERROR(INDEX('Catálogo fonte'!$L$5:$L$104,MATCH($A260,'Catálogo fonte'!$A$5:$A$104,0)),""))</f>
        <v/>
      </c>
      <c r="R260" s="56">
        <f>IF(OR($A260="",$B260=""),"",IFERROR(INDEX('Catálogo fonte'!$M$5:$M$104,MATCH($A260,'Catálogo fonte'!$A$5:$A$104,0)),""))</f>
        <v/>
      </c>
      <c r="S260" s="28">
        <f>IF(OR($A260="",$B260=""),"",IFERROR(INDEX('Catálogo fonte'!$N$5:$N$104,MATCH($A260,'Catálogo fonte'!$A$5:$A$104,0)),""))</f>
        <v/>
      </c>
      <c r="T260" s="28">
        <f>IF(OR($A260="",$B260=""),"",IFERROR(INDEX('Catálogo fonte'!$O$5:$O$104,MATCH($A260,'Catálogo fonte'!$A$5:$A$104,0)),""))</f>
        <v/>
      </c>
      <c r="U260" s="28">
        <f>IF(OR($A260="",$B260=""),"",IFERROR(INDEX('Catálogo fonte'!$P$5:$P$104,MATCH($A260,'Catálogo fonte'!$A$5:$A$104,0)),""))</f>
        <v/>
      </c>
      <c r="V260" s="28">
        <f>IF(OR($A260="",$B260=""),"",--($S260&lt;&gt;"")+--($T260&lt;&gt;"")+--($U260&lt;&gt;""))</f>
        <v/>
      </c>
      <c r="W260" s="27">
        <f>IF(OR($A260="",$B260="",$C260&lt;&gt;"Sim"),"",_xlfn.TEXTJOIN(" | ",TRUE,IF($AP260&lt;&gt;"Regra válida","Regra do canal inválida",""),IF(COUNTIF('Catálogo fonte'!$A$5:$A$104,$A260)&gt;1,"SKU duplicado",""),IF($AO260&lt;&gt;"Sim","Produto inativo",""),IF($AB260&lt;&gt;"Sim","Canal inativo",""),IF($G260="","Título ausente",""),IF(AND($G260&lt;&gt;"",$AL260&lt;&gt;"",LEN($G260)&gt;$AL260),"Título excede o limite",""),IF(AND($AC260="Sim",$H260=""),"Categoria ausente",""),IF(AND($AK260&gt;0,LEN($I260)&lt;$AK260),"Descrição abaixo do mínimo",""),IF(AND($AE260="Sim",$J260=""),"Marca ausente",""),IF(OR($K260="",NOT(ISNUMBER($K260)),$K260&lt;=0),"Preço inválido",""),IF(AND(ISNUMBER($K260),$AM260&lt;&gt;"",$K260&lt;$AM260),"Preço abaixo do mínimo",""),IF(AND(ISNUMBER($K260),$AN260&lt;&gt;"",$K260&gt;$AN260),"Preço acima do máximo",""),IF(AND($AD260="Sim",$L260=""),"GTIN ausente",""),IF(AND($L260&lt;&gt;"",NOT(IFERROR(AND(LEN($L260)=13,ISNUMBER(VALUE($L260))),FALSE))),"GTIN inválido",""),IF(AND($AF260="Sim",$M260=""),"Cor ausente",""),IF(AND($AG260="Sim",$N260=""),"Tamanho/modelo ausente",""),IF(AND($AH260="Sim",OR(NOT(ISNUMBER($O260)),$O260&lt;=0)),"Peso ausente ou inválido",""),IF(AND($AI260="Sim",OR(NOT(ISNUMBER($P260)),$P260&lt;=0,NOT(ISNUMBER($Q260)),$Q260&lt;=0,NOT(ISNUMBER($R260)),$R260&lt;=0)),"Dimensões ausentes ou inválidas",""),IF($V260&lt;$AJ260,"Mídias abaixo do mínimo","")))</f>
        <v/>
      </c>
      <c r="X260" s="28">
        <f>IF(OR($A260="",$B260=""),"",IF($C260&lt;&gt;"Sim","Não selecionado",IF($W260="","Pronto para publicar","Bloqueado")))</f>
        <v/>
      </c>
      <c r="Y260" s="21" t="n"/>
      <c r="Z260" s="27">
        <f>IF(OR($A260="",$B260=""),"",IF($C260&lt;&gt;"Sim","Fora do feed",IF($X260="Bloqueado","Bloqueado",IF($Y260="Publicar","Liberado para feed",IF($Y260="Manter rascunho","Mantido em rascunho","Aguardando decisão")))))</f>
        <v/>
      </c>
      <c r="AA260" s="27">
        <f>IF(OR($A260="",$B260=""),"",$A260&amp;"|"&amp;$B260)</f>
        <v/>
      </c>
      <c r="AB260" s="28">
        <f>IF($B260="","",IFERROR(INDEX('Regras por canal'!$B$5:$B$9,MATCH($B260,'Regras por canal'!$A$5:$A$9,0)),""))</f>
        <v/>
      </c>
      <c r="AC260" s="28">
        <f>IF($B260="","",IFERROR(INDEX('Regras por canal'!$C$5:$C$9,MATCH($B260,'Regras por canal'!$A$5:$A$9,0)),""))</f>
        <v/>
      </c>
      <c r="AD260" s="28">
        <f>IF($B260="","",IFERROR(INDEX('Regras por canal'!$D$5:$D$9,MATCH($B260,'Regras por canal'!$A$5:$A$9,0)),""))</f>
        <v/>
      </c>
      <c r="AE260" s="28">
        <f>IF($B260="","",IFERROR(INDEX('Regras por canal'!$E$5:$E$9,MATCH($B260,'Regras por canal'!$A$5:$A$9,0)),""))</f>
        <v/>
      </c>
      <c r="AF260" s="28">
        <f>IF($B260="","",IFERROR(INDEX('Regras por canal'!$F$5:$F$9,MATCH($B260,'Regras por canal'!$A$5:$A$9,0)),""))</f>
        <v/>
      </c>
      <c r="AG260" s="28">
        <f>IF($B260="","",IFERROR(INDEX('Regras por canal'!$G$5:$G$9,MATCH($B260,'Regras por canal'!$A$5:$A$9,0)),""))</f>
        <v/>
      </c>
      <c r="AH260" s="28">
        <f>IF($B260="","",IFERROR(INDEX('Regras por canal'!$H$5:$H$9,MATCH($B260,'Regras por canal'!$A$5:$A$9,0)),""))</f>
        <v/>
      </c>
      <c r="AI260" s="28">
        <f>IF($B260="","",IFERROR(INDEX('Regras por canal'!$I$5:$I$9,MATCH($B260,'Regras por canal'!$A$5:$A$9,0)),""))</f>
        <v/>
      </c>
      <c r="AJ260" s="28">
        <f>IF($B260="","",IFERROR(INDEX('Regras por canal'!$J$5:$J$9,MATCH($B260,'Regras por canal'!$A$5:$A$9,0)),""))</f>
        <v/>
      </c>
      <c r="AK260" s="28">
        <f>IF($B260="","",IFERROR(INDEX('Regras por canal'!$K$5:$K$9,MATCH($B260,'Regras por canal'!$A$5:$A$9,0)),""))</f>
        <v/>
      </c>
      <c r="AL260" s="28">
        <f>IF($B260="","",IFERROR(INDEX('Regras por canal'!$L$5:$L$9,MATCH($B260,'Regras por canal'!$A$5:$A$9,0)),""))</f>
        <v/>
      </c>
      <c r="AM260" s="28">
        <f>IF($B260="","",IFERROR(INDEX('Regras por canal'!$M$5:$M$9,MATCH($B260,'Regras por canal'!$A$5:$A$9,0)),""))</f>
        <v/>
      </c>
      <c r="AN260" s="28">
        <f>IF($B260="","",IFERROR(INDEX('Regras por canal'!$N$5:$N$9,MATCH($B260,'Regras por canal'!$A$5:$A$9,0)),""))</f>
        <v/>
      </c>
      <c r="AO260" s="28">
        <f>IF($A260="","",IFERROR(INDEX('Catálogo fonte'!$Q$5:$Q$104,MATCH($A260,'Catálogo fonte'!$A$5:$A$104,0)),""))</f>
        <v/>
      </c>
      <c r="AP260" s="28">
        <f>IF($B260="","",IFERROR(INDEX('Regras por canal'!$Q$5:$Q$9,MATCH($B260,'Regras por canal'!$A$5:$A$9,0)),""))</f>
        <v/>
      </c>
    </row>
    <row r="261" ht="24" customHeight="1">
      <c r="A261" s="28">
        <f>IF(OR(INDEX('Catálogo fonte'!$A$5:$A$104,INT((ROW()-5)/5)+1)="",INDEX('Regras por canal'!$A$5:$A$9,MOD(ROW()-5,5)+1)=""),"",INDEX('Catálogo fonte'!$A$5:$A$104,INT((ROW()-5)/5)+1))</f>
        <v/>
      </c>
      <c r="B261" s="27">
        <f>IF($A261="","",INDEX('Regras por canal'!$A$5:$A$9,MOD(ROW()-5,5)+1))</f>
        <v/>
      </c>
      <c r="C261" s="21" t="n"/>
      <c r="D261" s="32" t="n"/>
      <c r="E261" s="32" t="n"/>
      <c r="F261" s="53" t="n"/>
      <c r="G261" s="27">
        <f>IF(OR($A261="",$B261=""),"",IF($D261&lt;&gt;"",$D261,IFERROR(INDEX('Catálogo fonte'!$B$5:$B$104,MATCH($A261,'Catálogo fonte'!$A$5:$A$104,0)),"")))</f>
        <v/>
      </c>
      <c r="H261" s="27">
        <f>IF(OR($A261="",$B261=""),"",IF($E261&lt;&gt;"",$E261,IFERROR(INDEX('Catálogo fonte'!$C$5:$C$104,MATCH($A261,'Catálogo fonte'!$A$5:$A$104,0)),"")))</f>
        <v/>
      </c>
      <c r="I261" s="27">
        <f>IF(OR($A261="",$B261=""),"",IFERROR(INDEX('Catálogo fonte'!$E$5:$E$104,MATCH($A261,'Catálogo fonte'!$A$5:$A$104,0)),""))</f>
        <v/>
      </c>
      <c r="J261" s="28">
        <f>IF(OR($A261="",$B261=""),"",IFERROR(INDEX('Catálogo fonte'!$D$5:$D$104,MATCH($A261,'Catálogo fonte'!$A$5:$A$104,0)),""))</f>
        <v/>
      </c>
      <c r="K261" s="54">
        <f>IF(OR($A261="",$B261=""),"",IF($F261&lt;&gt;"",$F261,IFERROR(INDEX('Catálogo fonte'!$F$5:$F$104,MATCH($A261,'Catálogo fonte'!$A$5:$A$104,0)),"")))</f>
        <v/>
      </c>
      <c r="L261" s="35">
        <f>IF(OR($A261="",$B261=""),"",IFERROR(INDEX('Catálogo fonte'!$G$5:$G$104,MATCH($A261,'Catálogo fonte'!$A$5:$A$104,0)),""))</f>
        <v/>
      </c>
      <c r="M261" s="28">
        <f>IF(OR($A261="",$B261=""),"",IFERROR(INDEX('Catálogo fonte'!$H$5:$H$104,MATCH($A261,'Catálogo fonte'!$A$5:$A$104,0)),""))</f>
        <v/>
      </c>
      <c r="N261" s="28">
        <f>IF(OR($A261="",$B261=""),"",IFERROR(INDEX('Catálogo fonte'!$I$5:$I$104,MATCH($A261,'Catálogo fonte'!$A$5:$A$104,0)),""))</f>
        <v/>
      </c>
      <c r="O261" s="55">
        <f>IF(OR($A261="",$B261=""),"",IFERROR(INDEX('Catálogo fonte'!$J$5:$J$104,MATCH($A261,'Catálogo fonte'!$A$5:$A$104,0)),""))</f>
        <v/>
      </c>
      <c r="P261" s="56">
        <f>IF(OR($A261="",$B261=""),"",IFERROR(INDEX('Catálogo fonte'!$K$5:$K$104,MATCH($A261,'Catálogo fonte'!$A$5:$A$104,0)),""))</f>
        <v/>
      </c>
      <c r="Q261" s="56">
        <f>IF(OR($A261="",$B261=""),"",IFERROR(INDEX('Catálogo fonte'!$L$5:$L$104,MATCH($A261,'Catálogo fonte'!$A$5:$A$104,0)),""))</f>
        <v/>
      </c>
      <c r="R261" s="56">
        <f>IF(OR($A261="",$B261=""),"",IFERROR(INDEX('Catálogo fonte'!$M$5:$M$104,MATCH($A261,'Catálogo fonte'!$A$5:$A$104,0)),""))</f>
        <v/>
      </c>
      <c r="S261" s="28">
        <f>IF(OR($A261="",$B261=""),"",IFERROR(INDEX('Catálogo fonte'!$N$5:$N$104,MATCH($A261,'Catálogo fonte'!$A$5:$A$104,0)),""))</f>
        <v/>
      </c>
      <c r="T261" s="28">
        <f>IF(OR($A261="",$B261=""),"",IFERROR(INDEX('Catálogo fonte'!$O$5:$O$104,MATCH($A261,'Catálogo fonte'!$A$5:$A$104,0)),""))</f>
        <v/>
      </c>
      <c r="U261" s="28">
        <f>IF(OR($A261="",$B261=""),"",IFERROR(INDEX('Catálogo fonte'!$P$5:$P$104,MATCH($A261,'Catálogo fonte'!$A$5:$A$104,0)),""))</f>
        <v/>
      </c>
      <c r="V261" s="28">
        <f>IF(OR($A261="",$B261=""),"",--($S261&lt;&gt;"")+--($T261&lt;&gt;"")+--($U261&lt;&gt;""))</f>
        <v/>
      </c>
      <c r="W261" s="27">
        <f>IF(OR($A261="",$B261="",$C261&lt;&gt;"Sim"),"",_xlfn.TEXTJOIN(" | ",TRUE,IF($AP261&lt;&gt;"Regra válida","Regra do canal inválida",""),IF(COUNTIF('Catálogo fonte'!$A$5:$A$104,$A261)&gt;1,"SKU duplicado",""),IF($AO261&lt;&gt;"Sim","Produto inativo",""),IF($AB261&lt;&gt;"Sim","Canal inativo",""),IF($G261="","Título ausente",""),IF(AND($G261&lt;&gt;"",$AL261&lt;&gt;"",LEN($G261)&gt;$AL261),"Título excede o limite",""),IF(AND($AC261="Sim",$H261=""),"Categoria ausente",""),IF(AND($AK261&gt;0,LEN($I261)&lt;$AK261),"Descrição abaixo do mínimo",""),IF(AND($AE261="Sim",$J261=""),"Marca ausente",""),IF(OR($K261="",NOT(ISNUMBER($K261)),$K261&lt;=0),"Preço inválido",""),IF(AND(ISNUMBER($K261),$AM261&lt;&gt;"",$K261&lt;$AM261),"Preço abaixo do mínimo",""),IF(AND(ISNUMBER($K261),$AN261&lt;&gt;"",$K261&gt;$AN261),"Preço acima do máximo",""),IF(AND($AD261="Sim",$L261=""),"GTIN ausente",""),IF(AND($L261&lt;&gt;"",NOT(IFERROR(AND(LEN($L261)=13,ISNUMBER(VALUE($L261))),FALSE))),"GTIN inválido",""),IF(AND($AF261="Sim",$M261=""),"Cor ausente",""),IF(AND($AG261="Sim",$N261=""),"Tamanho/modelo ausente",""),IF(AND($AH261="Sim",OR(NOT(ISNUMBER($O261)),$O261&lt;=0)),"Peso ausente ou inválido",""),IF(AND($AI261="Sim",OR(NOT(ISNUMBER($P261)),$P261&lt;=0,NOT(ISNUMBER($Q261)),$Q261&lt;=0,NOT(ISNUMBER($R261)),$R261&lt;=0)),"Dimensões ausentes ou inválidas",""),IF($V261&lt;$AJ261,"Mídias abaixo do mínimo","")))</f>
        <v/>
      </c>
      <c r="X261" s="28">
        <f>IF(OR($A261="",$B261=""),"",IF($C261&lt;&gt;"Sim","Não selecionado",IF($W261="","Pronto para publicar","Bloqueado")))</f>
        <v/>
      </c>
      <c r="Y261" s="21" t="n"/>
      <c r="Z261" s="27">
        <f>IF(OR($A261="",$B261=""),"",IF($C261&lt;&gt;"Sim","Fora do feed",IF($X261="Bloqueado","Bloqueado",IF($Y261="Publicar","Liberado para feed",IF($Y261="Manter rascunho","Mantido em rascunho","Aguardando decisão")))))</f>
        <v/>
      </c>
      <c r="AA261" s="27">
        <f>IF(OR($A261="",$B261=""),"",$A261&amp;"|"&amp;$B261)</f>
        <v/>
      </c>
      <c r="AB261" s="28">
        <f>IF($B261="","",IFERROR(INDEX('Regras por canal'!$B$5:$B$9,MATCH($B261,'Regras por canal'!$A$5:$A$9,0)),""))</f>
        <v/>
      </c>
      <c r="AC261" s="28">
        <f>IF($B261="","",IFERROR(INDEX('Regras por canal'!$C$5:$C$9,MATCH($B261,'Regras por canal'!$A$5:$A$9,0)),""))</f>
        <v/>
      </c>
      <c r="AD261" s="28">
        <f>IF($B261="","",IFERROR(INDEX('Regras por canal'!$D$5:$D$9,MATCH($B261,'Regras por canal'!$A$5:$A$9,0)),""))</f>
        <v/>
      </c>
      <c r="AE261" s="28">
        <f>IF($B261="","",IFERROR(INDEX('Regras por canal'!$E$5:$E$9,MATCH($B261,'Regras por canal'!$A$5:$A$9,0)),""))</f>
        <v/>
      </c>
      <c r="AF261" s="28">
        <f>IF($B261="","",IFERROR(INDEX('Regras por canal'!$F$5:$F$9,MATCH($B261,'Regras por canal'!$A$5:$A$9,0)),""))</f>
        <v/>
      </c>
      <c r="AG261" s="28">
        <f>IF($B261="","",IFERROR(INDEX('Regras por canal'!$G$5:$G$9,MATCH($B261,'Regras por canal'!$A$5:$A$9,0)),""))</f>
        <v/>
      </c>
      <c r="AH261" s="28">
        <f>IF($B261="","",IFERROR(INDEX('Regras por canal'!$H$5:$H$9,MATCH($B261,'Regras por canal'!$A$5:$A$9,0)),""))</f>
        <v/>
      </c>
      <c r="AI261" s="28">
        <f>IF($B261="","",IFERROR(INDEX('Regras por canal'!$I$5:$I$9,MATCH($B261,'Regras por canal'!$A$5:$A$9,0)),""))</f>
        <v/>
      </c>
      <c r="AJ261" s="28">
        <f>IF($B261="","",IFERROR(INDEX('Regras por canal'!$J$5:$J$9,MATCH($B261,'Regras por canal'!$A$5:$A$9,0)),""))</f>
        <v/>
      </c>
      <c r="AK261" s="28">
        <f>IF($B261="","",IFERROR(INDEX('Regras por canal'!$K$5:$K$9,MATCH($B261,'Regras por canal'!$A$5:$A$9,0)),""))</f>
        <v/>
      </c>
      <c r="AL261" s="28">
        <f>IF($B261="","",IFERROR(INDEX('Regras por canal'!$L$5:$L$9,MATCH($B261,'Regras por canal'!$A$5:$A$9,0)),""))</f>
        <v/>
      </c>
      <c r="AM261" s="28">
        <f>IF($B261="","",IFERROR(INDEX('Regras por canal'!$M$5:$M$9,MATCH($B261,'Regras por canal'!$A$5:$A$9,0)),""))</f>
        <v/>
      </c>
      <c r="AN261" s="28">
        <f>IF($B261="","",IFERROR(INDEX('Regras por canal'!$N$5:$N$9,MATCH($B261,'Regras por canal'!$A$5:$A$9,0)),""))</f>
        <v/>
      </c>
      <c r="AO261" s="28">
        <f>IF($A261="","",IFERROR(INDEX('Catálogo fonte'!$Q$5:$Q$104,MATCH($A261,'Catálogo fonte'!$A$5:$A$104,0)),""))</f>
        <v/>
      </c>
      <c r="AP261" s="28">
        <f>IF($B261="","",IFERROR(INDEX('Regras por canal'!$Q$5:$Q$9,MATCH($B261,'Regras por canal'!$A$5:$A$9,0)),""))</f>
        <v/>
      </c>
    </row>
    <row r="262" ht="24" customHeight="1">
      <c r="A262" s="28">
        <f>IF(OR(INDEX('Catálogo fonte'!$A$5:$A$104,INT((ROW()-5)/5)+1)="",INDEX('Regras por canal'!$A$5:$A$9,MOD(ROW()-5,5)+1)=""),"",INDEX('Catálogo fonte'!$A$5:$A$104,INT((ROW()-5)/5)+1))</f>
        <v/>
      </c>
      <c r="B262" s="27">
        <f>IF($A262="","",INDEX('Regras por canal'!$A$5:$A$9,MOD(ROW()-5,5)+1))</f>
        <v/>
      </c>
      <c r="C262" s="21" t="n"/>
      <c r="D262" s="32" t="n"/>
      <c r="E262" s="32" t="n"/>
      <c r="F262" s="53" t="n"/>
      <c r="G262" s="27">
        <f>IF(OR($A262="",$B262=""),"",IF($D262&lt;&gt;"",$D262,IFERROR(INDEX('Catálogo fonte'!$B$5:$B$104,MATCH($A262,'Catálogo fonte'!$A$5:$A$104,0)),"")))</f>
        <v/>
      </c>
      <c r="H262" s="27">
        <f>IF(OR($A262="",$B262=""),"",IF($E262&lt;&gt;"",$E262,IFERROR(INDEX('Catálogo fonte'!$C$5:$C$104,MATCH($A262,'Catálogo fonte'!$A$5:$A$104,0)),"")))</f>
        <v/>
      </c>
      <c r="I262" s="27">
        <f>IF(OR($A262="",$B262=""),"",IFERROR(INDEX('Catálogo fonte'!$E$5:$E$104,MATCH($A262,'Catálogo fonte'!$A$5:$A$104,0)),""))</f>
        <v/>
      </c>
      <c r="J262" s="28">
        <f>IF(OR($A262="",$B262=""),"",IFERROR(INDEX('Catálogo fonte'!$D$5:$D$104,MATCH($A262,'Catálogo fonte'!$A$5:$A$104,0)),""))</f>
        <v/>
      </c>
      <c r="K262" s="54">
        <f>IF(OR($A262="",$B262=""),"",IF($F262&lt;&gt;"",$F262,IFERROR(INDEX('Catálogo fonte'!$F$5:$F$104,MATCH($A262,'Catálogo fonte'!$A$5:$A$104,0)),"")))</f>
        <v/>
      </c>
      <c r="L262" s="35">
        <f>IF(OR($A262="",$B262=""),"",IFERROR(INDEX('Catálogo fonte'!$G$5:$G$104,MATCH($A262,'Catálogo fonte'!$A$5:$A$104,0)),""))</f>
        <v/>
      </c>
      <c r="M262" s="28">
        <f>IF(OR($A262="",$B262=""),"",IFERROR(INDEX('Catálogo fonte'!$H$5:$H$104,MATCH($A262,'Catálogo fonte'!$A$5:$A$104,0)),""))</f>
        <v/>
      </c>
      <c r="N262" s="28">
        <f>IF(OR($A262="",$B262=""),"",IFERROR(INDEX('Catálogo fonte'!$I$5:$I$104,MATCH($A262,'Catálogo fonte'!$A$5:$A$104,0)),""))</f>
        <v/>
      </c>
      <c r="O262" s="55">
        <f>IF(OR($A262="",$B262=""),"",IFERROR(INDEX('Catálogo fonte'!$J$5:$J$104,MATCH($A262,'Catálogo fonte'!$A$5:$A$104,0)),""))</f>
        <v/>
      </c>
      <c r="P262" s="56">
        <f>IF(OR($A262="",$B262=""),"",IFERROR(INDEX('Catálogo fonte'!$K$5:$K$104,MATCH($A262,'Catálogo fonte'!$A$5:$A$104,0)),""))</f>
        <v/>
      </c>
      <c r="Q262" s="56">
        <f>IF(OR($A262="",$B262=""),"",IFERROR(INDEX('Catálogo fonte'!$L$5:$L$104,MATCH($A262,'Catálogo fonte'!$A$5:$A$104,0)),""))</f>
        <v/>
      </c>
      <c r="R262" s="56">
        <f>IF(OR($A262="",$B262=""),"",IFERROR(INDEX('Catálogo fonte'!$M$5:$M$104,MATCH($A262,'Catálogo fonte'!$A$5:$A$104,0)),""))</f>
        <v/>
      </c>
      <c r="S262" s="28">
        <f>IF(OR($A262="",$B262=""),"",IFERROR(INDEX('Catálogo fonte'!$N$5:$N$104,MATCH($A262,'Catálogo fonte'!$A$5:$A$104,0)),""))</f>
        <v/>
      </c>
      <c r="T262" s="28">
        <f>IF(OR($A262="",$B262=""),"",IFERROR(INDEX('Catálogo fonte'!$O$5:$O$104,MATCH($A262,'Catálogo fonte'!$A$5:$A$104,0)),""))</f>
        <v/>
      </c>
      <c r="U262" s="28">
        <f>IF(OR($A262="",$B262=""),"",IFERROR(INDEX('Catálogo fonte'!$P$5:$P$104,MATCH($A262,'Catálogo fonte'!$A$5:$A$104,0)),""))</f>
        <v/>
      </c>
      <c r="V262" s="28">
        <f>IF(OR($A262="",$B262=""),"",--($S262&lt;&gt;"")+--($T262&lt;&gt;"")+--($U262&lt;&gt;""))</f>
        <v/>
      </c>
      <c r="W262" s="27">
        <f>IF(OR($A262="",$B262="",$C262&lt;&gt;"Sim"),"",_xlfn.TEXTJOIN(" | ",TRUE,IF($AP262&lt;&gt;"Regra válida","Regra do canal inválida",""),IF(COUNTIF('Catálogo fonte'!$A$5:$A$104,$A262)&gt;1,"SKU duplicado",""),IF($AO262&lt;&gt;"Sim","Produto inativo",""),IF($AB262&lt;&gt;"Sim","Canal inativo",""),IF($G262="","Título ausente",""),IF(AND($G262&lt;&gt;"",$AL262&lt;&gt;"",LEN($G262)&gt;$AL262),"Título excede o limite",""),IF(AND($AC262="Sim",$H262=""),"Categoria ausente",""),IF(AND($AK262&gt;0,LEN($I262)&lt;$AK262),"Descrição abaixo do mínimo",""),IF(AND($AE262="Sim",$J262=""),"Marca ausente",""),IF(OR($K262="",NOT(ISNUMBER($K262)),$K262&lt;=0),"Preço inválido",""),IF(AND(ISNUMBER($K262),$AM262&lt;&gt;"",$K262&lt;$AM262),"Preço abaixo do mínimo",""),IF(AND(ISNUMBER($K262),$AN262&lt;&gt;"",$K262&gt;$AN262),"Preço acima do máximo",""),IF(AND($AD262="Sim",$L262=""),"GTIN ausente",""),IF(AND($L262&lt;&gt;"",NOT(IFERROR(AND(LEN($L262)=13,ISNUMBER(VALUE($L262))),FALSE))),"GTIN inválido",""),IF(AND($AF262="Sim",$M262=""),"Cor ausente",""),IF(AND($AG262="Sim",$N262=""),"Tamanho/modelo ausente",""),IF(AND($AH262="Sim",OR(NOT(ISNUMBER($O262)),$O262&lt;=0)),"Peso ausente ou inválido",""),IF(AND($AI262="Sim",OR(NOT(ISNUMBER($P262)),$P262&lt;=0,NOT(ISNUMBER($Q262)),$Q262&lt;=0,NOT(ISNUMBER($R262)),$R262&lt;=0)),"Dimensões ausentes ou inválidas",""),IF($V262&lt;$AJ262,"Mídias abaixo do mínimo","")))</f>
        <v/>
      </c>
      <c r="X262" s="28">
        <f>IF(OR($A262="",$B262=""),"",IF($C262&lt;&gt;"Sim","Não selecionado",IF($W262="","Pronto para publicar","Bloqueado")))</f>
        <v/>
      </c>
      <c r="Y262" s="21" t="n"/>
      <c r="Z262" s="27">
        <f>IF(OR($A262="",$B262=""),"",IF($C262&lt;&gt;"Sim","Fora do feed",IF($X262="Bloqueado","Bloqueado",IF($Y262="Publicar","Liberado para feed",IF($Y262="Manter rascunho","Mantido em rascunho","Aguardando decisão")))))</f>
        <v/>
      </c>
      <c r="AA262" s="27">
        <f>IF(OR($A262="",$B262=""),"",$A262&amp;"|"&amp;$B262)</f>
        <v/>
      </c>
      <c r="AB262" s="28">
        <f>IF($B262="","",IFERROR(INDEX('Regras por canal'!$B$5:$B$9,MATCH($B262,'Regras por canal'!$A$5:$A$9,0)),""))</f>
        <v/>
      </c>
      <c r="AC262" s="28">
        <f>IF($B262="","",IFERROR(INDEX('Regras por canal'!$C$5:$C$9,MATCH($B262,'Regras por canal'!$A$5:$A$9,0)),""))</f>
        <v/>
      </c>
      <c r="AD262" s="28">
        <f>IF($B262="","",IFERROR(INDEX('Regras por canal'!$D$5:$D$9,MATCH($B262,'Regras por canal'!$A$5:$A$9,0)),""))</f>
        <v/>
      </c>
      <c r="AE262" s="28">
        <f>IF($B262="","",IFERROR(INDEX('Regras por canal'!$E$5:$E$9,MATCH($B262,'Regras por canal'!$A$5:$A$9,0)),""))</f>
        <v/>
      </c>
      <c r="AF262" s="28">
        <f>IF($B262="","",IFERROR(INDEX('Regras por canal'!$F$5:$F$9,MATCH($B262,'Regras por canal'!$A$5:$A$9,0)),""))</f>
        <v/>
      </c>
      <c r="AG262" s="28">
        <f>IF($B262="","",IFERROR(INDEX('Regras por canal'!$G$5:$G$9,MATCH($B262,'Regras por canal'!$A$5:$A$9,0)),""))</f>
        <v/>
      </c>
      <c r="AH262" s="28">
        <f>IF($B262="","",IFERROR(INDEX('Regras por canal'!$H$5:$H$9,MATCH($B262,'Regras por canal'!$A$5:$A$9,0)),""))</f>
        <v/>
      </c>
      <c r="AI262" s="28">
        <f>IF($B262="","",IFERROR(INDEX('Regras por canal'!$I$5:$I$9,MATCH($B262,'Regras por canal'!$A$5:$A$9,0)),""))</f>
        <v/>
      </c>
      <c r="AJ262" s="28">
        <f>IF($B262="","",IFERROR(INDEX('Regras por canal'!$J$5:$J$9,MATCH($B262,'Regras por canal'!$A$5:$A$9,0)),""))</f>
        <v/>
      </c>
      <c r="AK262" s="28">
        <f>IF($B262="","",IFERROR(INDEX('Regras por canal'!$K$5:$K$9,MATCH($B262,'Regras por canal'!$A$5:$A$9,0)),""))</f>
        <v/>
      </c>
      <c r="AL262" s="28">
        <f>IF($B262="","",IFERROR(INDEX('Regras por canal'!$L$5:$L$9,MATCH($B262,'Regras por canal'!$A$5:$A$9,0)),""))</f>
        <v/>
      </c>
      <c r="AM262" s="28">
        <f>IF($B262="","",IFERROR(INDEX('Regras por canal'!$M$5:$M$9,MATCH($B262,'Regras por canal'!$A$5:$A$9,0)),""))</f>
        <v/>
      </c>
      <c r="AN262" s="28">
        <f>IF($B262="","",IFERROR(INDEX('Regras por canal'!$N$5:$N$9,MATCH($B262,'Regras por canal'!$A$5:$A$9,0)),""))</f>
        <v/>
      </c>
      <c r="AO262" s="28">
        <f>IF($A262="","",IFERROR(INDEX('Catálogo fonte'!$Q$5:$Q$104,MATCH($A262,'Catálogo fonte'!$A$5:$A$104,0)),""))</f>
        <v/>
      </c>
      <c r="AP262" s="28">
        <f>IF($B262="","",IFERROR(INDEX('Regras por canal'!$Q$5:$Q$9,MATCH($B262,'Regras por canal'!$A$5:$A$9,0)),""))</f>
        <v/>
      </c>
    </row>
    <row r="263" ht="24" customHeight="1">
      <c r="A263" s="28">
        <f>IF(OR(INDEX('Catálogo fonte'!$A$5:$A$104,INT((ROW()-5)/5)+1)="",INDEX('Regras por canal'!$A$5:$A$9,MOD(ROW()-5,5)+1)=""),"",INDEX('Catálogo fonte'!$A$5:$A$104,INT((ROW()-5)/5)+1))</f>
        <v/>
      </c>
      <c r="B263" s="27">
        <f>IF($A263="","",INDEX('Regras por canal'!$A$5:$A$9,MOD(ROW()-5,5)+1))</f>
        <v/>
      </c>
      <c r="C263" s="21" t="n"/>
      <c r="D263" s="32" t="n"/>
      <c r="E263" s="32" t="n"/>
      <c r="F263" s="53" t="n"/>
      <c r="G263" s="27">
        <f>IF(OR($A263="",$B263=""),"",IF($D263&lt;&gt;"",$D263,IFERROR(INDEX('Catálogo fonte'!$B$5:$B$104,MATCH($A263,'Catálogo fonte'!$A$5:$A$104,0)),"")))</f>
        <v/>
      </c>
      <c r="H263" s="27">
        <f>IF(OR($A263="",$B263=""),"",IF($E263&lt;&gt;"",$E263,IFERROR(INDEX('Catálogo fonte'!$C$5:$C$104,MATCH($A263,'Catálogo fonte'!$A$5:$A$104,0)),"")))</f>
        <v/>
      </c>
      <c r="I263" s="27">
        <f>IF(OR($A263="",$B263=""),"",IFERROR(INDEX('Catálogo fonte'!$E$5:$E$104,MATCH($A263,'Catálogo fonte'!$A$5:$A$104,0)),""))</f>
        <v/>
      </c>
      <c r="J263" s="28">
        <f>IF(OR($A263="",$B263=""),"",IFERROR(INDEX('Catálogo fonte'!$D$5:$D$104,MATCH($A263,'Catálogo fonte'!$A$5:$A$104,0)),""))</f>
        <v/>
      </c>
      <c r="K263" s="54">
        <f>IF(OR($A263="",$B263=""),"",IF($F263&lt;&gt;"",$F263,IFERROR(INDEX('Catálogo fonte'!$F$5:$F$104,MATCH($A263,'Catálogo fonte'!$A$5:$A$104,0)),"")))</f>
        <v/>
      </c>
      <c r="L263" s="35">
        <f>IF(OR($A263="",$B263=""),"",IFERROR(INDEX('Catálogo fonte'!$G$5:$G$104,MATCH($A263,'Catálogo fonte'!$A$5:$A$104,0)),""))</f>
        <v/>
      </c>
      <c r="M263" s="28">
        <f>IF(OR($A263="",$B263=""),"",IFERROR(INDEX('Catálogo fonte'!$H$5:$H$104,MATCH($A263,'Catálogo fonte'!$A$5:$A$104,0)),""))</f>
        <v/>
      </c>
      <c r="N263" s="28">
        <f>IF(OR($A263="",$B263=""),"",IFERROR(INDEX('Catálogo fonte'!$I$5:$I$104,MATCH($A263,'Catálogo fonte'!$A$5:$A$104,0)),""))</f>
        <v/>
      </c>
      <c r="O263" s="55">
        <f>IF(OR($A263="",$B263=""),"",IFERROR(INDEX('Catálogo fonte'!$J$5:$J$104,MATCH($A263,'Catálogo fonte'!$A$5:$A$104,0)),""))</f>
        <v/>
      </c>
      <c r="P263" s="56">
        <f>IF(OR($A263="",$B263=""),"",IFERROR(INDEX('Catálogo fonte'!$K$5:$K$104,MATCH($A263,'Catálogo fonte'!$A$5:$A$104,0)),""))</f>
        <v/>
      </c>
      <c r="Q263" s="56">
        <f>IF(OR($A263="",$B263=""),"",IFERROR(INDEX('Catálogo fonte'!$L$5:$L$104,MATCH($A263,'Catálogo fonte'!$A$5:$A$104,0)),""))</f>
        <v/>
      </c>
      <c r="R263" s="56">
        <f>IF(OR($A263="",$B263=""),"",IFERROR(INDEX('Catálogo fonte'!$M$5:$M$104,MATCH($A263,'Catálogo fonte'!$A$5:$A$104,0)),""))</f>
        <v/>
      </c>
      <c r="S263" s="28">
        <f>IF(OR($A263="",$B263=""),"",IFERROR(INDEX('Catálogo fonte'!$N$5:$N$104,MATCH($A263,'Catálogo fonte'!$A$5:$A$104,0)),""))</f>
        <v/>
      </c>
      <c r="T263" s="28">
        <f>IF(OR($A263="",$B263=""),"",IFERROR(INDEX('Catálogo fonte'!$O$5:$O$104,MATCH($A263,'Catálogo fonte'!$A$5:$A$104,0)),""))</f>
        <v/>
      </c>
      <c r="U263" s="28">
        <f>IF(OR($A263="",$B263=""),"",IFERROR(INDEX('Catálogo fonte'!$P$5:$P$104,MATCH($A263,'Catálogo fonte'!$A$5:$A$104,0)),""))</f>
        <v/>
      </c>
      <c r="V263" s="28">
        <f>IF(OR($A263="",$B263=""),"",--($S263&lt;&gt;"")+--($T263&lt;&gt;"")+--($U263&lt;&gt;""))</f>
        <v/>
      </c>
      <c r="W263" s="27">
        <f>IF(OR($A263="",$B263="",$C263&lt;&gt;"Sim"),"",_xlfn.TEXTJOIN(" | ",TRUE,IF($AP263&lt;&gt;"Regra válida","Regra do canal inválida",""),IF(COUNTIF('Catálogo fonte'!$A$5:$A$104,$A263)&gt;1,"SKU duplicado",""),IF($AO263&lt;&gt;"Sim","Produto inativo",""),IF($AB263&lt;&gt;"Sim","Canal inativo",""),IF($G263="","Título ausente",""),IF(AND($G263&lt;&gt;"",$AL263&lt;&gt;"",LEN($G263)&gt;$AL263),"Título excede o limite",""),IF(AND($AC263="Sim",$H263=""),"Categoria ausente",""),IF(AND($AK263&gt;0,LEN($I263)&lt;$AK263),"Descrição abaixo do mínimo",""),IF(AND($AE263="Sim",$J263=""),"Marca ausente",""),IF(OR($K263="",NOT(ISNUMBER($K263)),$K263&lt;=0),"Preço inválido",""),IF(AND(ISNUMBER($K263),$AM263&lt;&gt;"",$K263&lt;$AM263),"Preço abaixo do mínimo",""),IF(AND(ISNUMBER($K263),$AN263&lt;&gt;"",$K263&gt;$AN263),"Preço acima do máximo",""),IF(AND($AD263="Sim",$L263=""),"GTIN ausente",""),IF(AND($L263&lt;&gt;"",NOT(IFERROR(AND(LEN($L263)=13,ISNUMBER(VALUE($L263))),FALSE))),"GTIN inválido",""),IF(AND($AF263="Sim",$M263=""),"Cor ausente",""),IF(AND($AG263="Sim",$N263=""),"Tamanho/modelo ausente",""),IF(AND($AH263="Sim",OR(NOT(ISNUMBER($O263)),$O263&lt;=0)),"Peso ausente ou inválido",""),IF(AND($AI263="Sim",OR(NOT(ISNUMBER($P263)),$P263&lt;=0,NOT(ISNUMBER($Q263)),$Q263&lt;=0,NOT(ISNUMBER($R263)),$R263&lt;=0)),"Dimensões ausentes ou inválidas",""),IF($V263&lt;$AJ263,"Mídias abaixo do mínimo","")))</f>
        <v/>
      </c>
      <c r="X263" s="28">
        <f>IF(OR($A263="",$B263=""),"",IF($C263&lt;&gt;"Sim","Não selecionado",IF($W263="","Pronto para publicar","Bloqueado")))</f>
        <v/>
      </c>
      <c r="Y263" s="21" t="n"/>
      <c r="Z263" s="27">
        <f>IF(OR($A263="",$B263=""),"",IF($C263&lt;&gt;"Sim","Fora do feed",IF($X263="Bloqueado","Bloqueado",IF($Y263="Publicar","Liberado para feed",IF($Y263="Manter rascunho","Mantido em rascunho","Aguardando decisão")))))</f>
        <v/>
      </c>
      <c r="AA263" s="27">
        <f>IF(OR($A263="",$B263=""),"",$A263&amp;"|"&amp;$B263)</f>
        <v/>
      </c>
      <c r="AB263" s="28">
        <f>IF($B263="","",IFERROR(INDEX('Regras por canal'!$B$5:$B$9,MATCH($B263,'Regras por canal'!$A$5:$A$9,0)),""))</f>
        <v/>
      </c>
      <c r="AC263" s="28">
        <f>IF($B263="","",IFERROR(INDEX('Regras por canal'!$C$5:$C$9,MATCH($B263,'Regras por canal'!$A$5:$A$9,0)),""))</f>
        <v/>
      </c>
      <c r="AD263" s="28">
        <f>IF($B263="","",IFERROR(INDEX('Regras por canal'!$D$5:$D$9,MATCH($B263,'Regras por canal'!$A$5:$A$9,0)),""))</f>
        <v/>
      </c>
      <c r="AE263" s="28">
        <f>IF($B263="","",IFERROR(INDEX('Regras por canal'!$E$5:$E$9,MATCH($B263,'Regras por canal'!$A$5:$A$9,0)),""))</f>
        <v/>
      </c>
      <c r="AF263" s="28">
        <f>IF($B263="","",IFERROR(INDEX('Regras por canal'!$F$5:$F$9,MATCH($B263,'Regras por canal'!$A$5:$A$9,0)),""))</f>
        <v/>
      </c>
      <c r="AG263" s="28">
        <f>IF($B263="","",IFERROR(INDEX('Regras por canal'!$G$5:$G$9,MATCH($B263,'Regras por canal'!$A$5:$A$9,0)),""))</f>
        <v/>
      </c>
      <c r="AH263" s="28">
        <f>IF($B263="","",IFERROR(INDEX('Regras por canal'!$H$5:$H$9,MATCH($B263,'Regras por canal'!$A$5:$A$9,0)),""))</f>
        <v/>
      </c>
      <c r="AI263" s="28">
        <f>IF($B263="","",IFERROR(INDEX('Regras por canal'!$I$5:$I$9,MATCH($B263,'Regras por canal'!$A$5:$A$9,0)),""))</f>
        <v/>
      </c>
      <c r="AJ263" s="28">
        <f>IF($B263="","",IFERROR(INDEX('Regras por canal'!$J$5:$J$9,MATCH($B263,'Regras por canal'!$A$5:$A$9,0)),""))</f>
        <v/>
      </c>
      <c r="AK263" s="28">
        <f>IF($B263="","",IFERROR(INDEX('Regras por canal'!$K$5:$K$9,MATCH($B263,'Regras por canal'!$A$5:$A$9,0)),""))</f>
        <v/>
      </c>
      <c r="AL263" s="28">
        <f>IF($B263="","",IFERROR(INDEX('Regras por canal'!$L$5:$L$9,MATCH($B263,'Regras por canal'!$A$5:$A$9,0)),""))</f>
        <v/>
      </c>
      <c r="AM263" s="28">
        <f>IF($B263="","",IFERROR(INDEX('Regras por canal'!$M$5:$M$9,MATCH($B263,'Regras por canal'!$A$5:$A$9,0)),""))</f>
        <v/>
      </c>
      <c r="AN263" s="28">
        <f>IF($B263="","",IFERROR(INDEX('Regras por canal'!$N$5:$N$9,MATCH($B263,'Regras por canal'!$A$5:$A$9,0)),""))</f>
        <v/>
      </c>
      <c r="AO263" s="28">
        <f>IF($A263="","",IFERROR(INDEX('Catálogo fonte'!$Q$5:$Q$104,MATCH($A263,'Catálogo fonte'!$A$5:$A$104,0)),""))</f>
        <v/>
      </c>
      <c r="AP263" s="28">
        <f>IF($B263="","",IFERROR(INDEX('Regras por canal'!$Q$5:$Q$9,MATCH($B263,'Regras por canal'!$A$5:$A$9,0)),""))</f>
        <v/>
      </c>
    </row>
    <row r="264" ht="24" customHeight="1">
      <c r="A264" s="28">
        <f>IF(OR(INDEX('Catálogo fonte'!$A$5:$A$104,INT((ROW()-5)/5)+1)="",INDEX('Regras por canal'!$A$5:$A$9,MOD(ROW()-5,5)+1)=""),"",INDEX('Catálogo fonte'!$A$5:$A$104,INT((ROW()-5)/5)+1))</f>
        <v/>
      </c>
      <c r="B264" s="27">
        <f>IF($A264="","",INDEX('Regras por canal'!$A$5:$A$9,MOD(ROW()-5,5)+1))</f>
        <v/>
      </c>
      <c r="C264" s="21" t="n"/>
      <c r="D264" s="32" t="n"/>
      <c r="E264" s="32" t="n"/>
      <c r="F264" s="53" t="n"/>
      <c r="G264" s="27">
        <f>IF(OR($A264="",$B264=""),"",IF($D264&lt;&gt;"",$D264,IFERROR(INDEX('Catálogo fonte'!$B$5:$B$104,MATCH($A264,'Catálogo fonte'!$A$5:$A$104,0)),"")))</f>
        <v/>
      </c>
      <c r="H264" s="27">
        <f>IF(OR($A264="",$B264=""),"",IF($E264&lt;&gt;"",$E264,IFERROR(INDEX('Catálogo fonte'!$C$5:$C$104,MATCH($A264,'Catálogo fonte'!$A$5:$A$104,0)),"")))</f>
        <v/>
      </c>
      <c r="I264" s="27">
        <f>IF(OR($A264="",$B264=""),"",IFERROR(INDEX('Catálogo fonte'!$E$5:$E$104,MATCH($A264,'Catálogo fonte'!$A$5:$A$104,0)),""))</f>
        <v/>
      </c>
      <c r="J264" s="28">
        <f>IF(OR($A264="",$B264=""),"",IFERROR(INDEX('Catálogo fonte'!$D$5:$D$104,MATCH($A264,'Catálogo fonte'!$A$5:$A$104,0)),""))</f>
        <v/>
      </c>
      <c r="K264" s="54">
        <f>IF(OR($A264="",$B264=""),"",IF($F264&lt;&gt;"",$F264,IFERROR(INDEX('Catálogo fonte'!$F$5:$F$104,MATCH($A264,'Catálogo fonte'!$A$5:$A$104,0)),"")))</f>
        <v/>
      </c>
      <c r="L264" s="35">
        <f>IF(OR($A264="",$B264=""),"",IFERROR(INDEX('Catálogo fonte'!$G$5:$G$104,MATCH($A264,'Catálogo fonte'!$A$5:$A$104,0)),""))</f>
        <v/>
      </c>
      <c r="M264" s="28">
        <f>IF(OR($A264="",$B264=""),"",IFERROR(INDEX('Catálogo fonte'!$H$5:$H$104,MATCH($A264,'Catálogo fonte'!$A$5:$A$104,0)),""))</f>
        <v/>
      </c>
      <c r="N264" s="28">
        <f>IF(OR($A264="",$B264=""),"",IFERROR(INDEX('Catálogo fonte'!$I$5:$I$104,MATCH($A264,'Catálogo fonte'!$A$5:$A$104,0)),""))</f>
        <v/>
      </c>
      <c r="O264" s="55">
        <f>IF(OR($A264="",$B264=""),"",IFERROR(INDEX('Catálogo fonte'!$J$5:$J$104,MATCH($A264,'Catálogo fonte'!$A$5:$A$104,0)),""))</f>
        <v/>
      </c>
      <c r="P264" s="56">
        <f>IF(OR($A264="",$B264=""),"",IFERROR(INDEX('Catálogo fonte'!$K$5:$K$104,MATCH($A264,'Catálogo fonte'!$A$5:$A$104,0)),""))</f>
        <v/>
      </c>
      <c r="Q264" s="56">
        <f>IF(OR($A264="",$B264=""),"",IFERROR(INDEX('Catálogo fonte'!$L$5:$L$104,MATCH($A264,'Catálogo fonte'!$A$5:$A$104,0)),""))</f>
        <v/>
      </c>
      <c r="R264" s="56">
        <f>IF(OR($A264="",$B264=""),"",IFERROR(INDEX('Catálogo fonte'!$M$5:$M$104,MATCH($A264,'Catálogo fonte'!$A$5:$A$104,0)),""))</f>
        <v/>
      </c>
      <c r="S264" s="28">
        <f>IF(OR($A264="",$B264=""),"",IFERROR(INDEX('Catálogo fonte'!$N$5:$N$104,MATCH($A264,'Catálogo fonte'!$A$5:$A$104,0)),""))</f>
        <v/>
      </c>
      <c r="T264" s="28">
        <f>IF(OR($A264="",$B264=""),"",IFERROR(INDEX('Catálogo fonte'!$O$5:$O$104,MATCH($A264,'Catálogo fonte'!$A$5:$A$104,0)),""))</f>
        <v/>
      </c>
      <c r="U264" s="28">
        <f>IF(OR($A264="",$B264=""),"",IFERROR(INDEX('Catálogo fonte'!$P$5:$P$104,MATCH($A264,'Catálogo fonte'!$A$5:$A$104,0)),""))</f>
        <v/>
      </c>
      <c r="V264" s="28">
        <f>IF(OR($A264="",$B264=""),"",--($S264&lt;&gt;"")+--($T264&lt;&gt;"")+--($U264&lt;&gt;""))</f>
        <v/>
      </c>
      <c r="W264" s="27">
        <f>IF(OR($A264="",$B264="",$C264&lt;&gt;"Sim"),"",_xlfn.TEXTJOIN(" | ",TRUE,IF($AP264&lt;&gt;"Regra válida","Regra do canal inválida",""),IF(COUNTIF('Catálogo fonte'!$A$5:$A$104,$A264)&gt;1,"SKU duplicado",""),IF($AO264&lt;&gt;"Sim","Produto inativo",""),IF($AB264&lt;&gt;"Sim","Canal inativo",""),IF($G264="","Título ausente",""),IF(AND($G264&lt;&gt;"",$AL264&lt;&gt;"",LEN($G264)&gt;$AL264),"Título excede o limite",""),IF(AND($AC264="Sim",$H264=""),"Categoria ausente",""),IF(AND($AK264&gt;0,LEN($I264)&lt;$AK264),"Descrição abaixo do mínimo",""),IF(AND($AE264="Sim",$J264=""),"Marca ausente",""),IF(OR($K264="",NOT(ISNUMBER($K264)),$K264&lt;=0),"Preço inválido",""),IF(AND(ISNUMBER($K264),$AM264&lt;&gt;"",$K264&lt;$AM264),"Preço abaixo do mínimo",""),IF(AND(ISNUMBER($K264),$AN264&lt;&gt;"",$K264&gt;$AN264),"Preço acima do máximo",""),IF(AND($AD264="Sim",$L264=""),"GTIN ausente",""),IF(AND($L264&lt;&gt;"",NOT(IFERROR(AND(LEN($L264)=13,ISNUMBER(VALUE($L264))),FALSE))),"GTIN inválido",""),IF(AND($AF264="Sim",$M264=""),"Cor ausente",""),IF(AND($AG264="Sim",$N264=""),"Tamanho/modelo ausente",""),IF(AND($AH264="Sim",OR(NOT(ISNUMBER($O264)),$O264&lt;=0)),"Peso ausente ou inválido",""),IF(AND($AI264="Sim",OR(NOT(ISNUMBER($P264)),$P264&lt;=0,NOT(ISNUMBER($Q264)),$Q264&lt;=0,NOT(ISNUMBER($R264)),$R264&lt;=0)),"Dimensões ausentes ou inválidas",""),IF($V264&lt;$AJ264,"Mídias abaixo do mínimo","")))</f>
        <v/>
      </c>
      <c r="X264" s="28">
        <f>IF(OR($A264="",$B264=""),"",IF($C264&lt;&gt;"Sim","Não selecionado",IF($W264="","Pronto para publicar","Bloqueado")))</f>
        <v/>
      </c>
      <c r="Y264" s="21" t="n"/>
      <c r="Z264" s="27">
        <f>IF(OR($A264="",$B264=""),"",IF($C264&lt;&gt;"Sim","Fora do feed",IF($X264="Bloqueado","Bloqueado",IF($Y264="Publicar","Liberado para feed",IF($Y264="Manter rascunho","Mantido em rascunho","Aguardando decisão")))))</f>
        <v/>
      </c>
      <c r="AA264" s="27">
        <f>IF(OR($A264="",$B264=""),"",$A264&amp;"|"&amp;$B264)</f>
        <v/>
      </c>
      <c r="AB264" s="28">
        <f>IF($B264="","",IFERROR(INDEX('Regras por canal'!$B$5:$B$9,MATCH($B264,'Regras por canal'!$A$5:$A$9,0)),""))</f>
        <v/>
      </c>
      <c r="AC264" s="28">
        <f>IF($B264="","",IFERROR(INDEX('Regras por canal'!$C$5:$C$9,MATCH($B264,'Regras por canal'!$A$5:$A$9,0)),""))</f>
        <v/>
      </c>
      <c r="AD264" s="28">
        <f>IF($B264="","",IFERROR(INDEX('Regras por canal'!$D$5:$D$9,MATCH($B264,'Regras por canal'!$A$5:$A$9,0)),""))</f>
        <v/>
      </c>
      <c r="AE264" s="28">
        <f>IF($B264="","",IFERROR(INDEX('Regras por canal'!$E$5:$E$9,MATCH($B264,'Regras por canal'!$A$5:$A$9,0)),""))</f>
        <v/>
      </c>
      <c r="AF264" s="28">
        <f>IF($B264="","",IFERROR(INDEX('Regras por canal'!$F$5:$F$9,MATCH($B264,'Regras por canal'!$A$5:$A$9,0)),""))</f>
        <v/>
      </c>
      <c r="AG264" s="28">
        <f>IF($B264="","",IFERROR(INDEX('Regras por canal'!$G$5:$G$9,MATCH($B264,'Regras por canal'!$A$5:$A$9,0)),""))</f>
        <v/>
      </c>
      <c r="AH264" s="28">
        <f>IF($B264="","",IFERROR(INDEX('Regras por canal'!$H$5:$H$9,MATCH($B264,'Regras por canal'!$A$5:$A$9,0)),""))</f>
        <v/>
      </c>
      <c r="AI264" s="28">
        <f>IF($B264="","",IFERROR(INDEX('Regras por canal'!$I$5:$I$9,MATCH($B264,'Regras por canal'!$A$5:$A$9,0)),""))</f>
        <v/>
      </c>
      <c r="AJ264" s="28">
        <f>IF($B264="","",IFERROR(INDEX('Regras por canal'!$J$5:$J$9,MATCH($B264,'Regras por canal'!$A$5:$A$9,0)),""))</f>
        <v/>
      </c>
      <c r="AK264" s="28">
        <f>IF($B264="","",IFERROR(INDEX('Regras por canal'!$K$5:$K$9,MATCH($B264,'Regras por canal'!$A$5:$A$9,0)),""))</f>
        <v/>
      </c>
      <c r="AL264" s="28">
        <f>IF($B264="","",IFERROR(INDEX('Regras por canal'!$L$5:$L$9,MATCH($B264,'Regras por canal'!$A$5:$A$9,0)),""))</f>
        <v/>
      </c>
      <c r="AM264" s="28">
        <f>IF($B264="","",IFERROR(INDEX('Regras por canal'!$M$5:$M$9,MATCH($B264,'Regras por canal'!$A$5:$A$9,0)),""))</f>
        <v/>
      </c>
      <c r="AN264" s="28">
        <f>IF($B264="","",IFERROR(INDEX('Regras por canal'!$N$5:$N$9,MATCH($B264,'Regras por canal'!$A$5:$A$9,0)),""))</f>
        <v/>
      </c>
      <c r="AO264" s="28">
        <f>IF($A264="","",IFERROR(INDEX('Catálogo fonte'!$Q$5:$Q$104,MATCH($A264,'Catálogo fonte'!$A$5:$A$104,0)),""))</f>
        <v/>
      </c>
      <c r="AP264" s="28">
        <f>IF($B264="","",IFERROR(INDEX('Regras por canal'!$Q$5:$Q$9,MATCH($B264,'Regras por canal'!$A$5:$A$9,0)),""))</f>
        <v/>
      </c>
    </row>
    <row r="265" ht="24" customHeight="1">
      <c r="A265" s="28">
        <f>IF(OR(INDEX('Catálogo fonte'!$A$5:$A$104,INT((ROW()-5)/5)+1)="",INDEX('Regras por canal'!$A$5:$A$9,MOD(ROW()-5,5)+1)=""),"",INDEX('Catálogo fonte'!$A$5:$A$104,INT((ROW()-5)/5)+1))</f>
        <v/>
      </c>
      <c r="B265" s="27">
        <f>IF($A265="","",INDEX('Regras por canal'!$A$5:$A$9,MOD(ROW()-5,5)+1))</f>
        <v/>
      </c>
      <c r="C265" s="21" t="n"/>
      <c r="D265" s="32" t="n"/>
      <c r="E265" s="32" t="n"/>
      <c r="F265" s="53" t="n"/>
      <c r="G265" s="27">
        <f>IF(OR($A265="",$B265=""),"",IF($D265&lt;&gt;"",$D265,IFERROR(INDEX('Catálogo fonte'!$B$5:$B$104,MATCH($A265,'Catálogo fonte'!$A$5:$A$104,0)),"")))</f>
        <v/>
      </c>
      <c r="H265" s="27">
        <f>IF(OR($A265="",$B265=""),"",IF($E265&lt;&gt;"",$E265,IFERROR(INDEX('Catálogo fonte'!$C$5:$C$104,MATCH($A265,'Catálogo fonte'!$A$5:$A$104,0)),"")))</f>
        <v/>
      </c>
      <c r="I265" s="27">
        <f>IF(OR($A265="",$B265=""),"",IFERROR(INDEX('Catálogo fonte'!$E$5:$E$104,MATCH($A265,'Catálogo fonte'!$A$5:$A$104,0)),""))</f>
        <v/>
      </c>
      <c r="J265" s="28">
        <f>IF(OR($A265="",$B265=""),"",IFERROR(INDEX('Catálogo fonte'!$D$5:$D$104,MATCH($A265,'Catálogo fonte'!$A$5:$A$104,0)),""))</f>
        <v/>
      </c>
      <c r="K265" s="54">
        <f>IF(OR($A265="",$B265=""),"",IF($F265&lt;&gt;"",$F265,IFERROR(INDEX('Catálogo fonte'!$F$5:$F$104,MATCH($A265,'Catálogo fonte'!$A$5:$A$104,0)),"")))</f>
        <v/>
      </c>
      <c r="L265" s="35">
        <f>IF(OR($A265="",$B265=""),"",IFERROR(INDEX('Catálogo fonte'!$G$5:$G$104,MATCH($A265,'Catálogo fonte'!$A$5:$A$104,0)),""))</f>
        <v/>
      </c>
      <c r="M265" s="28">
        <f>IF(OR($A265="",$B265=""),"",IFERROR(INDEX('Catálogo fonte'!$H$5:$H$104,MATCH($A265,'Catálogo fonte'!$A$5:$A$104,0)),""))</f>
        <v/>
      </c>
      <c r="N265" s="28">
        <f>IF(OR($A265="",$B265=""),"",IFERROR(INDEX('Catálogo fonte'!$I$5:$I$104,MATCH($A265,'Catálogo fonte'!$A$5:$A$104,0)),""))</f>
        <v/>
      </c>
      <c r="O265" s="55">
        <f>IF(OR($A265="",$B265=""),"",IFERROR(INDEX('Catálogo fonte'!$J$5:$J$104,MATCH($A265,'Catálogo fonte'!$A$5:$A$104,0)),""))</f>
        <v/>
      </c>
      <c r="P265" s="56">
        <f>IF(OR($A265="",$B265=""),"",IFERROR(INDEX('Catálogo fonte'!$K$5:$K$104,MATCH($A265,'Catálogo fonte'!$A$5:$A$104,0)),""))</f>
        <v/>
      </c>
      <c r="Q265" s="56">
        <f>IF(OR($A265="",$B265=""),"",IFERROR(INDEX('Catálogo fonte'!$L$5:$L$104,MATCH($A265,'Catálogo fonte'!$A$5:$A$104,0)),""))</f>
        <v/>
      </c>
      <c r="R265" s="56">
        <f>IF(OR($A265="",$B265=""),"",IFERROR(INDEX('Catálogo fonte'!$M$5:$M$104,MATCH($A265,'Catálogo fonte'!$A$5:$A$104,0)),""))</f>
        <v/>
      </c>
      <c r="S265" s="28">
        <f>IF(OR($A265="",$B265=""),"",IFERROR(INDEX('Catálogo fonte'!$N$5:$N$104,MATCH($A265,'Catálogo fonte'!$A$5:$A$104,0)),""))</f>
        <v/>
      </c>
      <c r="T265" s="28">
        <f>IF(OR($A265="",$B265=""),"",IFERROR(INDEX('Catálogo fonte'!$O$5:$O$104,MATCH($A265,'Catálogo fonte'!$A$5:$A$104,0)),""))</f>
        <v/>
      </c>
      <c r="U265" s="28">
        <f>IF(OR($A265="",$B265=""),"",IFERROR(INDEX('Catálogo fonte'!$P$5:$P$104,MATCH($A265,'Catálogo fonte'!$A$5:$A$104,0)),""))</f>
        <v/>
      </c>
      <c r="V265" s="28">
        <f>IF(OR($A265="",$B265=""),"",--($S265&lt;&gt;"")+--($T265&lt;&gt;"")+--($U265&lt;&gt;""))</f>
        <v/>
      </c>
      <c r="W265" s="27">
        <f>IF(OR($A265="",$B265="",$C265&lt;&gt;"Sim"),"",_xlfn.TEXTJOIN(" | ",TRUE,IF($AP265&lt;&gt;"Regra válida","Regra do canal inválida",""),IF(COUNTIF('Catálogo fonte'!$A$5:$A$104,$A265)&gt;1,"SKU duplicado",""),IF($AO265&lt;&gt;"Sim","Produto inativo",""),IF($AB265&lt;&gt;"Sim","Canal inativo",""),IF($G265="","Título ausente",""),IF(AND($G265&lt;&gt;"",$AL265&lt;&gt;"",LEN($G265)&gt;$AL265),"Título excede o limite",""),IF(AND($AC265="Sim",$H265=""),"Categoria ausente",""),IF(AND($AK265&gt;0,LEN($I265)&lt;$AK265),"Descrição abaixo do mínimo",""),IF(AND($AE265="Sim",$J265=""),"Marca ausente",""),IF(OR($K265="",NOT(ISNUMBER($K265)),$K265&lt;=0),"Preço inválido",""),IF(AND(ISNUMBER($K265),$AM265&lt;&gt;"",$K265&lt;$AM265),"Preço abaixo do mínimo",""),IF(AND(ISNUMBER($K265),$AN265&lt;&gt;"",$K265&gt;$AN265),"Preço acima do máximo",""),IF(AND($AD265="Sim",$L265=""),"GTIN ausente",""),IF(AND($L265&lt;&gt;"",NOT(IFERROR(AND(LEN($L265)=13,ISNUMBER(VALUE($L265))),FALSE))),"GTIN inválido",""),IF(AND($AF265="Sim",$M265=""),"Cor ausente",""),IF(AND($AG265="Sim",$N265=""),"Tamanho/modelo ausente",""),IF(AND($AH265="Sim",OR(NOT(ISNUMBER($O265)),$O265&lt;=0)),"Peso ausente ou inválido",""),IF(AND($AI265="Sim",OR(NOT(ISNUMBER($P265)),$P265&lt;=0,NOT(ISNUMBER($Q265)),$Q265&lt;=0,NOT(ISNUMBER($R265)),$R265&lt;=0)),"Dimensões ausentes ou inválidas",""),IF($V265&lt;$AJ265,"Mídias abaixo do mínimo","")))</f>
        <v/>
      </c>
      <c r="X265" s="28">
        <f>IF(OR($A265="",$B265=""),"",IF($C265&lt;&gt;"Sim","Não selecionado",IF($W265="","Pronto para publicar","Bloqueado")))</f>
        <v/>
      </c>
      <c r="Y265" s="21" t="n"/>
      <c r="Z265" s="27">
        <f>IF(OR($A265="",$B265=""),"",IF($C265&lt;&gt;"Sim","Fora do feed",IF($X265="Bloqueado","Bloqueado",IF($Y265="Publicar","Liberado para feed",IF($Y265="Manter rascunho","Mantido em rascunho","Aguardando decisão")))))</f>
        <v/>
      </c>
      <c r="AA265" s="27">
        <f>IF(OR($A265="",$B265=""),"",$A265&amp;"|"&amp;$B265)</f>
        <v/>
      </c>
      <c r="AB265" s="28">
        <f>IF($B265="","",IFERROR(INDEX('Regras por canal'!$B$5:$B$9,MATCH($B265,'Regras por canal'!$A$5:$A$9,0)),""))</f>
        <v/>
      </c>
      <c r="AC265" s="28">
        <f>IF($B265="","",IFERROR(INDEX('Regras por canal'!$C$5:$C$9,MATCH($B265,'Regras por canal'!$A$5:$A$9,0)),""))</f>
        <v/>
      </c>
      <c r="AD265" s="28">
        <f>IF($B265="","",IFERROR(INDEX('Regras por canal'!$D$5:$D$9,MATCH($B265,'Regras por canal'!$A$5:$A$9,0)),""))</f>
        <v/>
      </c>
      <c r="AE265" s="28">
        <f>IF($B265="","",IFERROR(INDEX('Regras por canal'!$E$5:$E$9,MATCH($B265,'Regras por canal'!$A$5:$A$9,0)),""))</f>
        <v/>
      </c>
      <c r="AF265" s="28">
        <f>IF($B265="","",IFERROR(INDEX('Regras por canal'!$F$5:$F$9,MATCH($B265,'Regras por canal'!$A$5:$A$9,0)),""))</f>
        <v/>
      </c>
      <c r="AG265" s="28">
        <f>IF($B265="","",IFERROR(INDEX('Regras por canal'!$G$5:$G$9,MATCH($B265,'Regras por canal'!$A$5:$A$9,0)),""))</f>
        <v/>
      </c>
      <c r="AH265" s="28">
        <f>IF($B265="","",IFERROR(INDEX('Regras por canal'!$H$5:$H$9,MATCH($B265,'Regras por canal'!$A$5:$A$9,0)),""))</f>
        <v/>
      </c>
      <c r="AI265" s="28">
        <f>IF($B265="","",IFERROR(INDEX('Regras por canal'!$I$5:$I$9,MATCH($B265,'Regras por canal'!$A$5:$A$9,0)),""))</f>
        <v/>
      </c>
      <c r="AJ265" s="28">
        <f>IF($B265="","",IFERROR(INDEX('Regras por canal'!$J$5:$J$9,MATCH($B265,'Regras por canal'!$A$5:$A$9,0)),""))</f>
        <v/>
      </c>
      <c r="AK265" s="28">
        <f>IF($B265="","",IFERROR(INDEX('Regras por canal'!$K$5:$K$9,MATCH($B265,'Regras por canal'!$A$5:$A$9,0)),""))</f>
        <v/>
      </c>
      <c r="AL265" s="28">
        <f>IF($B265="","",IFERROR(INDEX('Regras por canal'!$L$5:$L$9,MATCH($B265,'Regras por canal'!$A$5:$A$9,0)),""))</f>
        <v/>
      </c>
      <c r="AM265" s="28">
        <f>IF($B265="","",IFERROR(INDEX('Regras por canal'!$M$5:$M$9,MATCH($B265,'Regras por canal'!$A$5:$A$9,0)),""))</f>
        <v/>
      </c>
      <c r="AN265" s="28">
        <f>IF($B265="","",IFERROR(INDEX('Regras por canal'!$N$5:$N$9,MATCH($B265,'Regras por canal'!$A$5:$A$9,0)),""))</f>
        <v/>
      </c>
      <c r="AO265" s="28">
        <f>IF($A265="","",IFERROR(INDEX('Catálogo fonte'!$Q$5:$Q$104,MATCH($A265,'Catálogo fonte'!$A$5:$A$104,0)),""))</f>
        <v/>
      </c>
      <c r="AP265" s="28">
        <f>IF($B265="","",IFERROR(INDEX('Regras por canal'!$Q$5:$Q$9,MATCH($B265,'Regras por canal'!$A$5:$A$9,0)),""))</f>
        <v/>
      </c>
    </row>
    <row r="266" ht="24" customHeight="1">
      <c r="A266" s="28">
        <f>IF(OR(INDEX('Catálogo fonte'!$A$5:$A$104,INT((ROW()-5)/5)+1)="",INDEX('Regras por canal'!$A$5:$A$9,MOD(ROW()-5,5)+1)=""),"",INDEX('Catálogo fonte'!$A$5:$A$104,INT((ROW()-5)/5)+1))</f>
        <v/>
      </c>
      <c r="B266" s="27">
        <f>IF($A266="","",INDEX('Regras por canal'!$A$5:$A$9,MOD(ROW()-5,5)+1))</f>
        <v/>
      </c>
      <c r="C266" s="21" t="n"/>
      <c r="D266" s="32" t="n"/>
      <c r="E266" s="32" t="n"/>
      <c r="F266" s="53" t="n"/>
      <c r="G266" s="27">
        <f>IF(OR($A266="",$B266=""),"",IF($D266&lt;&gt;"",$D266,IFERROR(INDEX('Catálogo fonte'!$B$5:$B$104,MATCH($A266,'Catálogo fonte'!$A$5:$A$104,0)),"")))</f>
        <v/>
      </c>
      <c r="H266" s="27">
        <f>IF(OR($A266="",$B266=""),"",IF($E266&lt;&gt;"",$E266,IFERROR(INDEX('Catálogo fonte'!$C$5:$C$104,MATCH($A266,'Catálogo fonte'!$A$5:$A$104,0)),"")))</f>
        <v/>
      </c>
      <c r="I266" s="27">
        <f>IF(OR($A266="",$B266=""),"",IFERROR(INDEX('Catálogo fonte'!$E$5:$E$104,MATCH($A266,'Catálogo fonte'!$A$5:$A$104,0)),""))</f>
        <v/>
      </c>
      <c r="J266" s="28">
        <f>IF(OR($A266="",$B266=""),"",IFERROR(INDEX('Catálogo fonte'!$D$5:$D$104,MATCH($A266,'Catálogo fonte'!$A$5:$A$104,0)),""))</f>
        <v/>
      </c>
      <c r="K266" s="54">
        <f>IF(OR($A266="",$B266=""),"",IF($F266&lt;&gt;"",$F266,IFERROR(INDEX('Catálogo fonte'!$F$5:$F$104,MATCH($A266,'Catálogo fonte'!$A$5:$A$104,0)),"")))</f>
        <v/>
      </c>
      <c r="L266" s="35">
        <f>IF(OR($A266="",$B266=""),"",IFERROR(INDEX('Catálogo fonte'!$G$5:$G$104,MATCH($A266,'Catálogo fonte'!$A$5:$A$104,0)),""))</f>
        <v/>
      </c>
      <c r="M266" s="28">
        <f>IF(OR($A266="",$B266=""),"",IFERROR(INDEX('Catálogo fonte'!$H$5:$H$104,MATCH($A266,'Catálogo fonte'!$A$5:$A$104,0)),""))</f>
        <v/>
      </c>
      <c r="N266" s="28">
        <f>IF(OR($A266="",$B266=""),"",IFERROR(INDEX('Catálogo fonte'!$I$5:$I$104,MATCH($A266,'Catálogo fonte'!$A$5:$A$104,0)),""))</f>
        <v/>
      </c>
      <c r="O266" s="55">
        <f>IF(OR($A266="",$B266=""),"",IFERROR(INDEX('Catálogo fonte'!$J$5:$J$104,MATCH($A266,'Catálogo fonte'!$A$5:$A$104,0)),""))</f>
        <v/>
      </c>
      <c r="P266" s="56">
        <f>IF(OR($A266="",$B266=""),"",IFERROR(INDEX('Catálogo fonte'!$K$5:$K$104,MATCH($A266,'Catálogo fonte'!$A$5:$A$104,0)),""))</f>
        <v/>
      </c>
      <c r="Q266" s="56">
        <f>IF(OR($A266="",$B266=""),"",IFERROR(INDEX('Catálogo fonte'!$L$5:$L$104,MATCH($A266,'Catálogo fonte'!$A$5:$A$104,0)),""))</f>
        <v/>
      </c>
      <c r="R266" s="56">
        <f>IF(OR($A266="",$B266=""),"",IFERROR(INDEX('Catálogo fonte'!$M$5:$M$104,MATCH($A266,'Catálogo fonte'!$A$5:$A$104,0)),""))</f>
        <v/>
      </c>
      <c r="S266" s="28">
        <f>IF(OR($A266="",$B266=""),"",IFERROR(INDEX('Catálogo fonte'!$N$5:$N$104,MATCH($A266,'Catálogo fonte'!$A$5:$A$104,0)),""))</f>
        <v/>
      </c>
      <c r="T266" s="28">
        <f>IF(OR($A266="",$B266=""),"",IFERROR(INDEX('Catálogo fonte'!$O$5:$O$104,MATCH($A266,'Catálogo fonte'!$A$5:$A$104,0)),""))</f>
        <v/>
      </c>
      <c r="U266" s="28">
        <f>IF(OR($A266="",$B266=""),"",IFERROR(INDEX('Catálogo fonte'!$P$5:$P$104,MATCH($A266,'Catálogo fonte'!$A$5:$A$104,0)),""))</f>
        <v/>
      </c>
      <c r="V266" s="28">
        <f>IF(OR($A266="",$B266=""),"",--($S266&lt;&gt;"")+--($T266&lt;&gt;"")+--($U266&lt;&gt;""))</f>
        <v/>
      </c>
      <c r="W266" s="27">
        <f>IF(OR($A266="",$B266="",$C266&lt;&gt;"Sim"),"",_xlfn.TEXTJOIN(" | ",TRUE,IF($AP266&lt;&gt;"Regra válida","Regra do canal inválida",""),IF(COUNTIF('Catálogo fonte'!$A$5:$A$104,$A266)&gt;1,"SKU duplicado",""),IF($AO266&lt;&gt;"Sim","Produto inativo",""),IF($AB266&lt;&gt;"Sim","Canal inativo",""),IF($G266="","Título ausente",""),IF(AND($G266&lt;&gt;"",$AL266&lt;&gt;"",LEN($G266)&gt;$AL266),"Título excede o limite",""),IF(AND($AC266="Sim",$H266=""),"Categoria ausente",""),IF(AND($AK266&gt;0,LEN($I266)&lt;$AK266),"Descrição abaixo do mínimo",""),IF(AND($AE266="Sim",$J266=""),"Marca ausente",""),IF(OR($K266="",NOT(ISNUMBER($K266)),$K266&lt;=0),"Preço inválido",""),IF(AND(ISNUMBER($K266),$AM266&lt;&gt;"",$K266&lt;$AM266),"Preço abaixo do mínimo",""),IF(AND(ISNUMBER($K266),$AN266&lt;&gt;"",$K266&gt;$AN266),"Preço acima do máximo",""),IF(AND($AD266="Sim",$L266=""),"GTIN ausente",""),IF(AND($L266&lt;&gt;"",NOT(IFERROR(AND(LEN($L266)=13,ISNUMBER(VALUE($L266))),FALSE))),"GTIN inválido",""),IF(AND($AF266="Sim",$M266=""),"Cor ausente",""),IF(AND($AG266="Sim",$N266=""),"Tamanho/modelo ausente",""),IF(AND($AH266="Sim",OR(NOT(ISNUMBER($O266)),$O266&lt;=0)),"Peso ausente ou inválido",""),IF(AND($AI266="Sim",OR(NOT(ISNUMBER($P266)),$P266&lt;=0,NOT(ISNUMBER($Q266)),$Q266&lt;=0,NOT(ISNUMBER($R266)),$R266&lt;=0)),"Dimensões ausentes ou inválidas",""),IF($V266&lt;$AJ266,"Mídias abaixo do mínimo","")))</f>
        <v/>
      </c>
      <c r="X266" s="28">
        <f>IF(OR($A266="",$B266=""),"",IF($C266&lt;&gt;"Sim","Não selecionado",IF($W266="","Pronto para publicar","Bloqueado")))</f>
        <v/>
      </c>
      <c r="Y266" s="21" t="n"/>
      <c r="Z266" s="27">
        <f>IF(OR($A266="",$B266=""),"",IF($C266&lt;&gt;"Sim","Fora do feed",IF($X266="Bloqueado","Bloqueado",IF($Y266="Publicar","Liberado para feed",IF($Y266="Manter rascunho","Mantido em rascunho","Aguardando decisão")))))</f>
        <v/>
      </c>
      <c r="AA266" s="27">
        <f>IF(OR($A266="",$B266=""),"",$A266&amp;"|"&amp;$B266)</f>
        <v/>
      </c>
      <c r="AB266" s="28">
        <f>IF($B266="","",IFERROR(INDEX('Regras por canal'!$B$5:$B$9,MATCH($B266,'Regras por canal'!$A$5:$A$9,0)),""))</f>
        <v/>
      </c>
      <c r="AC266" s="28">
        <f>IF($B266="","",IFERROR(INDEX('Regras por canal'!$C$5:$C$9,MATCH($B266,'Regras por canal'!$A$5:$A$9,0)),""))</f>
        <v/>
      </c>
      <c r="AD266" s="28">
        <f>IF($B266="","",IFERROR(INDEX('Regras por canal'!$D$5:$D$9,MATCH($B266,'Regras por canal'!$A$5:$A$9,0)),""))</f>
        <v/>
      </c>
      <c r="AE266" s="28">
        <f>IF($B266="","",IFERROR(INDEX('Regras por canal'!$E$5:$E$9,MATCH($B266,'Regras por canal'!$A$5:$A$9,0)),""))</f>
        <v/>
      </c>
      <c r="AF266" s="28">
        <f>IF($B266="","",IFERROR(INDEX('Regras por canal'!$F$5:$F$9,MATCH($B266,'Regras por canal'!$A$5:$A$9,0)),""))</f>
        <v/>
      </c>
      <c r="AG266" s="28">
        <f>IF($B266="","",IFERROR(INDEX('Regras por canal'!$G$5:$G$9,MATCH($B266,'Regras por canal'!$A$5:$A$9,0)),""))</f>
        <v/>
      </c>
      <c r="AH266" s="28">
        <f>IF($B266="","",IFERROR(INDEX('Regras por canal'!$H$5:$H$9,MATCH($B266,'Regras por canal'!$A$5:$A$9,0)),""))</f>
        <v/>
      </c>
      <c r="AI266" s="28">
        <f>IF($B266="","",IFERROR(INDEX('Regras por canal'!$I$5:$I$9,MATCH($B266,'Regras por canal'!$A$5:$A$9,0)),""))</f>
        <v/>
      </c>
      <c r="AJ266" s="28">
        <f>IF($B266="","",IFERROR(INDEX('Regras por canal'!$J$5:$J$9,MATCH($B266,'Regras por canal'!$A$5:$A$9,0)),""))</f>
        <v/>
      </c>
      <c r="AK266" s="28">
        <f>IF($B266="","",IFERROR(INDEX('Regras por canal'!$K$5:$K$9,MATCH($B266,'Regras por canal'!$A$5:$A$9,0)),""))</f>
        <v/>
      </c>
      <c r="AL266" s="28">
        <f>IF($B266="","",IFERROR(INDEX('Regras por canal'!$L$5:$L$9,MATCH($B266,'Regras por canal'!$A$5:$A$9,0)),""))</f>
        <v/>
      </c>
      <c r="AM266" s="28">
        <f>IF($B266="","",IFERROR(INDEX('Regras por canal'!$M$5:$M$9,MATCH($B266,'Regras por canal'!$A$5:$A$9,0)),""))</f>
        <v/>
      </c>
      <c r="AN266" s="28">
        <f>IF($B266="","",IFERROR(INDEX('Regras por canal'!$N$5:$N$9,MATCH($B266,'Regras por canal'!$A$5:$A$9,0)),""))</f>
        <v/>
      </c>
      <c r="AO266" s="28">
        <f>IF($A266="","",IFERROR(INDEX('Catálogo fonte'!$Q$5:$Q$104,MATCH($A266,'Catálogo fonte'!$A$5:$A$104,0)),""))</f>
        <v/>
      </c>
      <c r="AP266" s="28">
        <f>IF($B266="","",IFERROR(INDEX('Regras por canal'!$Q$5:$Q$9,MATCH($B266,'Regras por canal'!$A$5:$A$9,0)),""))</f>
        <v/>
      </c>
    </row>
    <row r="267" ht="24" customHeight="1">
      <c r="A267" s="28">
        <f>IF(OR(INDEX('Catálogo fonte'!$A$5:$A$104,INT((ROW()-5)/5)+1)="",INDEX('Regras por canal'!$A$5:$A$9,MOD(ROW()-5,5)+1)=""),"",INDEX('Catálogo fonte'!$A$5:$A$104,INT((ROW()-5)/5)+1))</f>
        <v/>
      </c>
      <c r="B267" s="27">
        <f>IF($A267="","",INDEX('Regras por canal'!$A$5:$A$9,MOD(ROW()-5,5)+1))</f>
        <v/>
      </c>
      <c r="C267" s="21" t="n"/>
      <c r="D267" s="32" t="n"/>
      <c r="E267" s="32" t="n"/>
      <c r="F267" s="53" t="n"/>
      <c r="G267" s="27">
        <f>IF(OR($A267="",$B267=""),"",IF($D267&lt;&gt;"",$D267,IFERROR(INDEX('Catálogo fonte'!$B$5:$B$104,MATCH($A267,'Catálogo fonte'!$A$5:$A$104,0)),"")))</f>
        <v/>
      </c>
      <c r="H267" s="27">
        <f>IF(OR($A267="",$B267=""),"",IF($E267&lt;&gt;"",$E267,IFERROR(INDEX('Catálogo fonte'!$C$5:$C$104,MATCH($A267,'Catálogo fonte'!$A$5:$A$104,0)),"")))</f>
        <v/>
      </c>
      <c r="I267" s="27">
        <f>IF(OR($A267="",$B267=""),"",IFERROR(INDEX('Catálogo fonte'!$E$5:$E$104,MATCH($A267,'Catálogo fonte'!$A$5:$A$104,0)),""))</f>
        <v/>
      </c>
      <c r="J267" s="28">
        <f>IF(OR($A267="",$B267=""),"",IFERROR(INDEX('Catálogo fonte'!$D$5:$D$104,MATCH($A267,'Catálogo fonte'!$A$5:$A$104,0)),""))</f>
        <v/>
      </c>
      <c r="K267" s="54">
        <f>IF(OR($A267="",$B267=""),"",IF($F267&lt;&gt;"",$F267,IFERROR(INDEX('Catálogo fonte'!$F$5:$F$104,MATCH($A267,'Catálogo fonte'!$A$5:$A$104,0)),"")))</f>
        <v/>
      </c>
      <c r="L267" s="35">
        <f>IF(OR($A267="",$B267=""),"",IFERROR(INDEX('Catálogo fonte'!$G$5:$G$104,MATCH($A267,'Catálogo fonte'!$A$5:$A$104,0)),""))</f>
        <v/>
      </c>
      <c r="M267" s="28">
        <f>IF(OR($A267="",$B267=""),"",IFERROR(INDEX('Catálogo fonte'!$H$5:$H$104,MATCH($A267,'Catálogo fonte'!$A$5:$A$104,0)),""))</f>
        <v/>
      </c>
      <c r="N267" s="28">
        <f>IF(OR($A267="",$B267=""),"",IFERROR(INDEX('Catálogo fonte'!$I$5:$I$104,MATCH($A267,'Catálogo fonte'!$A$5:$A$104,0)),""))</f>
        <v/>
      </c>
      <c r="O267" s="55">
        <f>IF(OR($A267="",$B267=""),"",IFERROR(INDEX('Catálogo fonte'!$J$5:$J$104,MATCH($A267,'Catálogo fonte'!$A$5:$A$104,0)),""))</f>
        <v/>
      </c>
      <c r="P267" s="56">
        <f>IF(OR($A267="",$B267=""),"",IFERROR(INDEX('Catálogo fonte'!$K$5:$K$104,MATCH($A267,'Catálogo fonte'!$A$5:$A$104,0)),""))</f>
        <v/>
      </c>
      <c r="Q267" s="56">
        <f>IF(OR($A267="",$B267=""),"",IFERROR(INDEX('Catálogo fonte'!$L$5:$L$104,MATCH($A267,'Catálogo fonte'!$A$5:$A$104,0)),""))</f>
        <v/>
      </c>
      <c r="R267" s="56">
        <f>IF(OR($A267="",$B267=""),"",IFERROR(INDEX('Catálogo fonte'!$M$5:$M$104,MATCH($A267,'Catálogo fonte'!$A$5:$A$104,0)),""))</f>
        <v/>
      </c>
      <c r="S267" s="28">
        <f>IF(OR($A267="",$B267=""),"",IFERROR(INDEX('Catálogo fonte'!$N$5:$N$104,MATCH($A267,'Catálogo fonte'!$A$5:$A$104,0)),""))</f>
        <v/>
      </c>
      <c r="T267" s="28">
        <f>IF(OR($A267="",$B267=""),"",IFERROR(INDEX('Catálogo fonte'!$O$5:$O$104,MATCH($A267,'Catálogo fonte'!$A$5:$A$104,0)),""))</f>
        <v/>
      </c>
      <c r="U267" s="28">
        <f>IF(OR($A267="",$B267=""),"",IFERROR(INDEX('Catálogo fonte'!$P$5:$P$104,MATCH($A267,'Catálogo fonte'!$A$5:$A$104,0)),""))</f>
        <v/>
      </c>
      <c r="V267" s="28">
        <f>IF(OR($A267="",$B267=""),"",--($S267&lt;&gt;"")+--($T267&lt;&gt;"")+--($U267&lt;&gt;""))</f>
        <v/>
      </c>
      <c r="W267" s="27">
        <f>IF(OR($A267="",$B267="",$C267&lt;&gt;"Sim"),"",_xlfn.TEXTJOIN(" | ",TRUE,IF($AP267&lt;&gt;"Regra válida","Regra do canal inválida",""),IF(COUNTIF('Catálogo fonte'!$A$5:$A$104,$A267)&gt;1,"SKU duplicado",""),IF($AO267&lt;&gt;"Sim","Produto inativo",""),IF($AB267&lt;&gt;"Sim","Canal inativo",""),IF($G267="","Título ausente",""),IF(AND($G267&lt;&gt;"",$AL267&lt;&gt;"",LEN($G267)&gt;$AL267),"Título excede o limite",""),IF(AND($AC267="Sim",$H267=""),"Categoria ausente",""),IF(AND($AK267&gt;0,LEN($I267)&lt;$AK267),"Descrição abaixo do mínimo",""),IF(AND($AE267="Sim",$J267=""),"Marca ausente",""),IF(OR($K267="",NOT(ISNUMBER($K267)),$K267&lt;=0),"Preço inválido",""),IF(AND(ISNUMBER($K267),$AM267&lt;&gt;"",$K267&lt;$AM267),"Preço abaixo do mínimo",""),IF(AND(ISNUMBER($K267),$AN267&lt;&gt;"",$K267&gt;$AN267),"Preço acima do máximo",""),IF(AND($AD267="Sim",$L267=""),"GTIN ausente",""),IF(AND($L267&lt;&gt;"",NOT(IFERROR(AND(LEN($L267)=13,ISNUMBER(VALUE($L267))),FALSE))),"GTIN inválido",""),IF(AND($AF267="Sim",$M267=""),"Cor ausente",""),IF(AND($AG267="Sim",$N267=""),"Tamanho/modelo ausente",""),IF(AND($AH267="Sim",OR(NOT(ISNUMBER($O267)),$O267&lt;=0)),"Peso ausente ou inválido",""),IF(AND($AI267="Sim",OR(NOT(ISNUMBER($P267)),$P267&lt;=0,NOT(ISNUMBER($Q267)),$Q267&lt;=0,NOT(ISNUMBER($R267)),$R267&lt;=0)),"Dimensões ausentes ou inválidas",""),IF($V267&lt;$AJ267,"Mídias abaixo do mínimo","")))</f>
        <v/>
      </c>
      <c r="X267" s="28">
        <f>IF(OR($A267="",$B267=""),"",IF($C267&lt;&gt;"Sim","Não selecionado",IF($W267="","Pronto para publicar","Bloqueado")))</f>
        <v/>
      </c>
      <c r="Y267" s="21" t="n"/>
      <c r="Z267" s="27">
        <f>IF(OR($A267="",$B267=""),"",IF($C267&lt;&gt;"Sim","Fora do feed",IF($X267="Bloqueado","Bloqueado",IF($Y267="Publicar","Liberado para feed",IF($Y267="Manter rascunho","Mantido em rascunho","Aguardando decisão")))))</f>
        <v/>
      </c>
      <c r="AA267" s="27">
        <f>IF(OR($A267="",$B267=""),"",$A267&amp;"|"&amp;$B267)</f>
        <v/>
      </c>
      <c r="AB267" s="28">
        <f>IF($B267="","",IFERROR(INDEX('Regras por canal'!$B$5:$B$9,MATCH($B267,'Regras por canal'!$A$5:$A$9,0)),""))</f>
        <v/>
      </c>
      <c r="AC267" s="28">
        <f>IF($B267="","",IFERROR(INDEX('Regras por canal'!$C$5:$C$9,MATCH($B267,'Regras por canal'!$A$5:$A$9,0)),""))</f>
        <v/>
      </c>
      <c r="AD267" s="28">
        <f>IF($B267="","",IFERROR(INDEX('Regras por canal'!$D$5:$D$9,MATCH($B267,'Regras por canal'!$A$5:$A$9,0)),""))</f>
        <v/>
      </c>
      <c r="AE267" s="28">
        <f>IF($B267="","",IFERROR(INDEX('Regras por canal'!$E$5:$E$9,MATCH($B267,'Regras por canal'!$A$5:$A$9,0)),""))</f>
        <v/>
      </c>
      <c r="AF267" s="28">
        <f>IF($B267="","",IFERROR(INDEX('Regras por canal'!$F$5:$F$9,MATCH($B267,'Regras por canal'!$A$5:$A$9,0)),""))</f>
        <v/>
      </c>
      <c r="AG267" s="28">
        <f>IF($B267="","",IFERROR(INDEX('Regras por canal'!$G$5:$G$9,MATCH($B267,'Regras por canal'!$A$5:$A$9,0)),""))</f>
        <v/>
      </c>
      <c r="AH267" s="28">
        <f>IF($B267="","",IFERROR(INDEX('Regras por canal'!$H$5:$H$9,MATCH($B267,'Regras por canal'!$A$5:$A$9,0)),""))</f>
        <v/>
      </c>
      <c r="AI267" s="28">
        <f>IF($B267="","",IFERROR(INDEX('Regras por canal'!$I$5:$I$9,MATCH($B267,'Regras por canal'!$A$5:$A$9,0)),""))</f>
        <v/>
      </c>
      <c r="AJ267" s="28">
        <f>IF($B267="","",IFERROR(INDEX('Regras por canal'!$J$5:$J$9,MATCH($B267,'Regras por canal'!$A$5:$A$9,0)),""))</f>
        <v/>
      </c>
      <c r="AK267" s="28">
        <f>IF($B267="","",IFERROR(INDEX('Regras por canal'!$K$5:$K$9,MATCH($B267,'Regras por canal'!$A$5:$A$9,0)),""))</f>
        <v/>
      </c>
      <c r="AL267" s="28">
        <f>IF($B267="","",IFERROR(INDEX('Regras por canal'!$L$5:$L$9,MATCH($B267,'Regras por canal'!$A$5:$A$9,0)),""))</f>
        <v/>
      </c>
      <c r="AM267" s="28">
        <f>IF($B267="","",IFERROR(INDEX('Regras por canal'!$M$5:$M$9,MATCH($B267,'Regras por canal'!$A$5:$A$9,0)),""))</f>
        <v/>
      </c>
      <c r="AN267" s="28">
        <f>IF($B267="","",IFERROR(INDEX('Regras por canal'!$N$5:$N$9,MATCH($B267,'Regras por canal'!$A$5:$A$9,0)),""))</f>
        <v/>
      </c>
      <c r="AO267" s="28">
        <f>IF($A267="","",IFERROR(INDEX('Catálogo fonte'!$Q$5:$Q$104,MATCH($A267,'Catálogo fonte'!$A$5:$A$104,0)),""))</f>
        <v/>
      </c>
      <c r="AP267" s="28">
        <f>IF($B267="","",IFERROR(INDEX('Regras por canal'!$Q$5:$Q$9,MATCH($B267,'Regras por canal'!$A$5:$A$9,0)),""))</f>
        <v/>
      </c>
    </row>
    <row r="268" ht="24" customHeight="1">
      <c r="A268" s="28">
        <f>IF(OR(INDEX('Catálogo fonte'!$A$5:$A$104,INT((ROW()-5)/5)+1)="",INDEX('Regras por canal'!$A$5:$A$9,MOD(ROW()-5,5)+1)=""),"",INDEX('Catálogo fonte'!$A$5:$A$104,INT((ROW()-5)/5)+1))</f>
        <v/>
      </c>
      <c r="B268" s="27">
        <f>IF($A268="","",INDEX('Regras por canal'!$A$5:$A$9,MOD(ROW()-5,5)+1))</f>
        <v/>
      </c>
      <c r="C268" s="21" t="n"/>
      <c r="D268" s="32" t="n"/>
      <c r="E268" s="32" t="n"/>
      <c r="F268" s="53" t="n"/>
      <c r="G268" s="27">
        <f>IF(OR($A268="",$B268=""),"",IF($D268&lt;&gt;"",$D268,IFERROR(INDEX('Catálogo fonte'!$B$5:$B$104,MATCH($A268,'Catálogo fonte'!$A$5:$A$104,0)),"")))</f>
        <v/>
      </c>
      <c r="H268" s="27">
        <f>IF(OR($A268="",$B268=""),"",IF($E268&lt;&gt;"",$E268,IFERROR(INDEX('Catálogo fonte'!$C$5:$C$104,MATCH($A268,'Catálogo fonte'!$A$5:$A$104,0)),"")))</f>
        <v/>
      </c>
      <c r="I268" s="27">
        <f>IF(OR($A268="",$B268=""),"",IFERROR(INDEX('Catálogo fonte'!$E$5:$E$104,MATCH($A268,'Catálogo fonte'!$A$5:$A$104,0)),""))</f>
        <v/>
      </c>
      <c r="J268" s="28">
        <f>IF(OR($A268="",$B268=""),"",IFERROR(INDEX('Catálogo fonte'!$D$5:$D$104,MATCH($A268,'Catálogo fonte'!$A$5:$A$104,0)),""))</f>
        <v/>
      </c>
      <c r="K268" s="54">
        <f>IF(OR($A268="",$B268=""),"",IF($F268&lt;&gt;"",$F268,IFERROR(INDEX('Catálogo fonte'!$F$5:$F$104,MATCH($A268,'Catálogo fonte'!$A$5:$A$104,0)),"")))</f>
        <v/>
      </c>
      <c r="L268" s="35">
        <f>IF(OR($A268="",$B268=""),"",IFERROR(INDEX('Catálogo fonte'!$G$5:$G$104,MATCH($A268,'Catálogo fonte'!$A$5:$A$104,0)),""))</f>
        <v/>
      </c>
      <c r="M268" s="28">
        <f>IF(OR($A268="",$B268=""),"",IFERROR(INDEX('Catálogo fonte'!$H$5:$H$104,MATCH($A268,'Catálogo fonte'!$A$5:$A$104,0)),""))</f>
        <v/>
      </c>
      <c r="N268" s="28">
        <f>IF(OR($A268="",$B268=""),"",IFERROR(INDEX('Catálogo fonte'!$I$5:$I$104,MATCH($A268,'Catálogo fonte'!$A$5:$A$104,0)),""))</f>
        <v/>
      </c>
      <c r="O268" s="55">
        <f>IF(OR($A268="",$B268=""),"",IFERROR(INDEX('Catálogo fonte'!$J$5:$J$104,MATCH($A268,'Catálogo fonte'!$A$5:$A$104,0)),""))</f>
        <v/>
      </c>
      <c r="P268" s="56">
        <f>IF(OR($A268="",$B268=""),"",IFERROR(INDEX('Catálogo fonte'!$K$5:$K$104,MATCH($A268,'Catálogo fonte'!$A$5:$A$104,0)),""))</f>
        <v/>
      </c>
      <c r="Q268" s="56">
        <f>IF(OR($A268="",$B268=""),"",IFERROR(INDEX('Catálogo fonte'!$L$5:$L$104,MATCH($A268,'Catálogo fonte'!$A$5:$A$104,0)),""))</f>
        <v/>
      </c>
      <c r="R268" s="56">
        <f>IF(OR($A268="",$B268=""),"",IFERROR(INDEX('Catálogo fonte'!$M$5:$M$104,MATCH($A268,'Catálogo fonte'!$A$5:$A$104,0)),""))</f>
        <v/>
      </c>
      <c r="S268" s="28">
        <f>IF(OR($A268="",$B268=""),"",IFERROR(INDEX('Catálogo fonte'!$N$5:$N$104,MATCH($A268,'Catálogo fonte'!$A$5:$A$104,0)),""))</f>
        <v/>
      </c>
      <c r="T268" s="28">
        <f>IF(OR($A268="",$B268=""),"",IFERROR(INDEX('Catálogo fonte'!$O$5:$O$104,MATCH($A268,'Catálogo fonte'!$A$5:$A$104,0)),""))</f>
        <v/>
      </c>
      <c r="U268" s="28">
        <f>IF(OR($A268="",$B268=""),"",IFERROR(INDEX('Catálogo fonte'!$P$5:$P$104,MATCH($A268,'Catálogo fonte'!$A$5:$A$104,0)),""))</f>
        <v/>
      </c>
      <c r="V268" s="28">
        <f>IF(OR($A268="",$B268=""),"",--($S268&lt;&gt;"")+--($T268&lt;&gt;"")+--($U268&lt;&gt;""))</f>
        <v/>
      </c>
      <c r="W268" s="27">
        <f>IF(OR($A268="",$B268="",$C268&lt;&gt;"Sim"),"",_xlfn.TEXTJOIN(" | ",TRUE,IF($AP268&lt;&gt;"Regra válida","Regra do canal inválida",""),IF(COUNTIF('Catálogo fonte'!$A$5:$A$104,$A268)&gt;1,"SKU duplicado",""),IF($AO268&lt;&gt;"Sim","Produto inativo",""),IF($AB268&lt;&gt;"Sim","Canal inativo",""),IF($G268="","Título ausente",""),IF(AND($G268&lt;&gt;"",$AL268&lt;&gt;"",LEN($G268)&gt;$AL268),"Título excede o limite",""),IF(AND($AC268="Sim",$H268=""),"Categoria ausente",""),IF(AND($AK268&gt;0,LEN($I268)&lt;$AK268),"Descrição abaixo do mínimo",""),IF(AND($AE268="Sim",$J268=""),"Marca ausente",""),IF(OR($K268="",NOT(ISNUMBER($K268)),$K268&lt;=0),"Preço inválido",""),IF(AND(ISNUMBER($K268),$AM268&lt;&gt;"",$K268&lt;$AM268),"Preço abaixo do mínimo",""),IF(AND(ISNUMBER($K268),$AN268&lt;&gt;"",$K268&gt;$AN268),"Preço acima do máximo",""),IF(AND($AD268="Sim",$L268=""),"GTIN ausente",""),IF(AND($L268&lt;&gt;"",NOT(IFERROR(AND(LEN($L268)=13,ISNUMBER(VALUE($L268))),FALSE))),"GTIN inválido",""),IF(AND($AF268="Sim",$M268=""),"Cor ausente",""),IF(AND($AG268="Sim",$N268=""),"Tamanho/modelo ausente",""),IF(AND($AH268="Sim",OR(NOT(ISNUMBER($O268)),$O268&lt;=0)),"Peso ausente ou inválido",""),IF(AND($AI268="Sim",OR(NOT(ISNUMBER($P268)),$P268&lt;=0,NOT(ISNUMBER($Q268)),$Q268&lt;=0,NOT(ISNUMBER($R268)),$R268&lt;=0)),"Dimensões ausentes ou inválidas",""),IF($V268&lt;$AJ268,"Mídias abaixo do mínimo","")))</f>
        <v/>
      </c>
      <c r="X268" s="28">
        <f>IF(OR($A268="",$B268=""),"",IF($C268&lt;&gt;"Sim","Não selecionado",IF($W268="","Pronto para publicar","Bloqueado")))</f>
        <v/>
      </c>
      <c r="Y268" s="21" t="n"/>
      <c r="Z268" s="27">
        <f>IF(OR($A268="",$B268=""),"",IF($C268&lt;&gt;"Sim","Fora do feed",IF($X268="Bloqueado","Bloqueado",IF($Y268="Publicar","Liberado para feed",IF($Y268="Manter rascunho","Mantido em rascunho","Aguardando decisão")))))</f>
        <v/>
      </c>
      <c r="AA268" s="27">
        <f>IF(OR($A268="",$B268=""),"",$A268&amp;"|"&amp;$B268)</f>
        <v/>
      </c>
      <c r="AB268" s="28">
        <f>IF($B268="","",IFERROR(INDEX('Regras por canal'!$B$5:$B$9,MATCH($B268,'Regras por canal'!$A$5:$A$9,0)),""))</f>
        <v/>
      </c>
      <c r="AC268" s="28">
        <f>IF($B268="","",IFERROR(INDEX('Regras por canal'!$C$5:$C$9,MATCH($B268,'Regras por canal'!$A$5:$A$9,0)),""))</f>
        <v/>
      </c>
      <c r="AD268" s="28">
        <f>IF($B268="","",IFERROR(INDEX('Regras por canal'!$D$5:$D$9,MATCH($B268,'Regras por canal'!$A$5:$A$9,0)),""))</f>
        <v/>
      </c>
      <c r="AE268" s="28">
        <f>IF($B268="","",IFERROR(INDEX('Regras por canal'!$E$5:$E$9,MATCH($B268,'Regras por canal'!$A$5:$A$9,0)),""))</f>
        <v/>
      </c>
      <c r="AF268" s="28">
        <f>IF($B268="","",IFERROR(INDEX('Regras por canal'!$F$5:$F$9,MATCH($B268,'Regras por canal'!$A$5:$A$9,0)),""))</f>
        <v/>
      </c>
      <c r="AG268" s="28">
        <f>IF($B268="","",IFERROR(INDEX('Regras por canal'!$G$5:$G$9,MATCH($B268,'Regras por canal'!$A$5:$A$9,0)),""))</f>
        <v/>
      </c>
      <c r="AH268" s="28">
        <f>IF($B268="","",IFERROR(INDEX('Regras por canal'!$H$5:$H$9,MATCH($B268,'Regras por canal'!$A$5:$A$9,0)),""))</f>
        <v/>
      </c>
      <c r="AI268" s="28">
        <f>IF($B268="","",IFERROR(INDEX('Regras por canal'!$I$5:$I$9,MATCH($B268,'Regras por canal'!$A$5:$A$9,0)),""))</f>
        <v/>
      </c>
      <c r="AJ268" s="28">
        <f>IF($B268="","",IFERROR(INDEX('Regras por canal'!$J$5:$J$9,MATCH($B268,'Regras por canal'!$A$5:$A$9,0)),""))</f>
        <v/>
      </c>
      <c r="AK268" s="28">
        <f>IF($B268="","",IFERROR(INDEX('Regras por canal'!$K$5:$K$9,MATCH($B268,'Regras por canal'!$A$5:$A$9,0)),""))</f>
        <v/>
      </c>
      <c r="AL268" s="28">
        <f>IF($B268="","",IFERROR(INDEX('Regras por canal'!$L$5:$L$9,MATCH($B268,'Regras por canal'!$A$5:$A$9,0)),""))</f>
        <v/>
      </c>
      <c r="AM268" s="28">
        <f>IF($B268="","",IFERROR(INDEX('Regras por canal'!$M$5:$M$9,MATCH($B268,'Regras por canal'!$A$5:$A$9,0)),""))</f>
        <v/>
      </c>
      <c r="AN268" s="28">
        <f>IF($B268="","",IFERROR(INDEX('Regras por canal'!$N$5:$N$9,MATCH($B268,'Regras por canal'!$A$5:$A$9,0)),""))</f>
        <v/>
      </c>
      <c r="AO268" s="28">
        <f>IF($A268="","",IFERROR(INDEX('Catálogo fonte'!$Q$5:$Q$104,MATCH($A268,'Catálogo fonte'!$A$5:$A$104,0)),""))</f>
        <v/>
      </c>
      <c r="AP268" s="28">
        <f>IF($B268="","",IFERROR(INDEX('Regras por canal'!$Q$5:$Q$9,MATCH($B268,'Regras por canal'!$A$5:$A$9,0)),""))</f>
        <v/>
      </c>
    </row>
    <row r="269" ht="24" customHeight="1">
      <c r="A269" s="28">
        <f>IF(OR(INDEX('Catálogo fonte'!$A$5:$A$104,INT((ROW()-5)/5)+1)="",INDEX('Regras por canal'!$A$5:$A$9,MOD(ROW()-5,5)+1)=""),"",INDEX('Catálogo fonte'!$A$5:$A$104,INT((ROW()-5)/5)+1))</f>
        <v/>
      </c>
      <c r="B269" s="27">
        <f>IF($A269="","",INDEX('Regras por canal'!$A$5:$A$9,MOD(ROW()-5,5)+1))</f>
        <v/>
      </c>
      <c r="C269" s="21" t="n"/>
      <c r="D269" s="32" t="n"/>
      <c r="E269" s="32" t="n"/>
      <c r="F269" s="53" t="n"/>
      <c r="G269" s="27">
        <f>IF(OR($A269="",$B269=""),"",IF($D269&lt;&gt;"",$D269,IFERROR(INDEX('Catálogo fonte'!$B$5:$B$104,MATCH($A269,'Catálogo fonte'!$A$5:$A$104,0)),"")))</f>
        <v/>
      </c>
      <c r="H269" s="27">
        <f>IF(OR($A269="",$B269=""),"",IF($E269&lt;&gt;"",$E269,IFERROR(INDEX('Catálogo fonte'!$C$5:$C$104,MATCH($A269,'Catálogo fonte'!$A$5:$A$104,0)),"")))</f>
        <v/>
      </c>
      <c r="I269" s="27">
        <f>IF(OR($A269="",$B269=""),"",IFERROR(INDEX('Catálogo fonte'!$E$5:$E$104,MATCH($A269,'Catálogo fonte'!$A$5:$A$104,0)),""))</f>
        <v/>
      </c>
      <c r="J269" s="28">
        <f>IF(OR($A269="",$B269=""),"",IFERROR(INDEX('Catálogo fonte'!$D$5:$D$104,MATCH($A269,'Catálogo fonte'!$A$5:$A$104,0)),""))</f>
        <v/>
      </c>
      <c r="K269" s="54">
        <f>IF(OR($A269="",$B269=""),"",IF($F269&lt;&gt;"",$F269,IFERROR(INDEX('Catálogo fonte'!$F$5:$F$104,MATCH($A269,'Catálogo fonte'!$A$5:$A$104,0)),"")))</f>
        <v/>
      </c>
      <c r="L269" s="35">
        <f>IF(OR($A269="",$B269=""),"",IFERROR(INDEX('Catálogo fonte'!$G$5:$G$104,MATCH($A269,'Catálogo fonte'!$A$5:$A$104,0)),""))</f>
        <v/>
      </c>
      <c r="M269" s="28">
        <f>IF(OR($A269="",$B269=""),"",IFERROR(INDEX('Catálogo fonte'!$H$5:$H$104,MATCH($A269,'Catálogo fonte'!$A$5:$A$104,0)),""))</f>
        <v/>
      </c>
      <c r="N269" s="28">
        <f>IF(OR($A269="",$B269=""),"",IFERROR(INDEX('Catálogo fonte'!$I$5:$I$104,MATCH($A269,'Catálogo fonte'!$A$5:$A$104,0)),""))</f>
        <v/>
      </c>
      <c r="O269" s="55">
        <f>IF(OR($A269="",$B269=""),"",IFERROR(INDEX('Catálogo fonte'!$J$5:$J$104,MATCH($A269,'Catálogo fonte'!$A$5:$A$104,0)),""))</f>
        <v/>
      </c>
      <c r="P269" s="56">
        <f>IF(OR($A269="",$B269=""),"",IFERROR(INDEX('Catálogo fonte'!$K$5:$K$104,MATCH($A269,'Catálogo fonte'!$A$5:$A$104,0)),""))</f>
        <v/>
      </c>
      <c r="Q269" s="56">
        <f>IF(OR($A269="",$B269=""),"",IFERROR(INDEX('Catálogo fonte'!$L$5:$L$104,MATCH($A269,'Catálogo fonte'!$A$5:$A$104,0)),""))</f>
        <v/>
      </c>
      <c r="R269" s="56">
        <f>IF(OR($A269="",$B269=""),"",IFERROR(INDEX('Catálogo fonte'!$M$5:$M$104,MATCH($A269,'Catálogo fonte'!$A$5:$A$104,0)),""))</f>
        <v/>
      </c>
      <c r="S269" s="28">
        <f>IF(OR($A269="",$B269=""),"",IFERROR(INDEX('Catálogo fonte'!$N$5:$N$104,MATCH($A269,'Catálogo fonte'!$A$5:$A$104,0)),""))</f>
        <v/>
      </c>
      <c r="T269" s="28">
        <f>IF(OR($A269="",$B269=""),"",IFERROR(INDEX('Catálogo fonte'!$O$5:$O$104,MATCH($A269,'Catálogo fonte'!$A$5:$A$104,0)),""))</f>
        <v/>
      </c>
      <c r="U269" s="28">
        <f>IF(OR($A269="",$B269=""),"",IFERROR(INDEX('Catálogo fonte'!$P$5:$P$104,MATCH($A269,'Catálogo fonte'!$A$5:$A$104,0)),""))</f>
        <v/>
      </c>
      <c r="V269" s="28">
        <f>IF(OR($A269="",$B269=""),"",--($S269&lt;&gt;"")+--($T269&lt;&gt;"")+--($U269&lt;&gt;""))</f>
        <v/>
      </c>
      <c r="W269" s="27">
        <f>IF(OR($A269="",$B269="",$C269&lt;&gt;"Sim"),"",_xlfn.TEXTJOIN(" | ",TRUE,IF($AP269&lt;&gt;"Regra válida","Regra do canal inválida",""),IF(COUNTIF('Catálogo fonte'!$A$5:$A$104,$A269)&gt;1,"SKU duplicado",""),IF($AO269&lt;&gt;"Sim","Produto inativo",""),IF($AB269&lt;&gt;"Sim","Canal inativo",""),IF($G269="","Título ausente",""),IF(AND($G269&lt;&gt;"",$AL269&lt;&gt;"",LEN($G269)&gt;$AL269),"Título excede o limite",""),IF(AND($AC269="Sim",$H269=""),"Categoria ausente",""),IF(AND($AK269&gt;0,LEN($I269)&lt;$AK269),"Descrição abaixo do mínimo",""),IF(AND($AE269="Sim",$J269=""),"Marca ausente",""),IF(OR($K269="",NOT(ISNUMBER($K269)),$K269&lt;=0),"Preço inválido",""),IF(AND(ISNUMBER($K269),$AM269&lt;&gt;"",$K269&lt;$AM269),"Preço abaixo do mínimo",""),IF(AND(ISNUMBER($K269),$AN269&lt;&gt;"",$K269&gt;$AN269),"Preço acima do máximo",""),IF(AND($AD269="Sim",$L269=""),"GTIN ausente",""),IF(AND($L269&lt;&gt;"",NOT(IFERROR(AND(LEN($L269)=13,ISNUMBER(VALUE($L269))),FALSE))),"GTIN inválido",""),IF(AND($AF269="Sim",$M269=""),"Cor ausente",""),IF(AND($AG269="Sim",$N269=""),"Tamanho/modelo ausente",""),IF(AND($AH269="Sim",OR(NOT(ISNUMBER($O269)),$O269&lt;=0)),"Peso ausente ou inválido",""),IF(AND($AI269="Sim",OR(NOT(ISNUMBER($P269)),$P269&lt;=0,NOT(ISNUMBER($Q269)),$Q269&lt;=0,NOT(ISNUMBER($R269)),$R269&lt;=0)),"Dimensões ausentes ou inválidas",""),IF($V269&lt;$AJ269,"Mídias abaixo do mínimo","")))</f>
        <v/>
      </c>
      <c r="X269" s="28">
        <f>IF(OR($A269="",$B269=""),"",IF($C269&lt;&gt;"Sim","Não selecionado",IF($W269="","Pronto para publicar","Bloqueado")))</f>
        <v/>
      </c>
      <c r="Y269" s="21" t="n"/>
      <c r="Z269" s="27">
        <f>IF(OR($A269="",$B269=""),"",IF($C269&lt;&gt;"Sim","Fora do feed",IF($X269="Bloqueado","Bloqueado",IF($Y269="Publicar","Liberado para feed",IF($Y269="Manter rascunho","Mantido em rascunho","Aguardando decisão")))))</f>
        <v/>
      </c>
      <c r="AA269" s="27">
        <f>IF(OR($A269="",$B269=""),"",$A269&amp;"|"&amp;$B269)</f>
        <v/>
      </c>
      <c r="AB269" s="28">
        <f>IF($B269="","",IFERROR(INDEX('Regras por canal'!$B$5:$B$9,MATCH($B269,'Regras por canal'!$A$5:$A$9,0)),""))</f>
        <v/>
      </c>
      <c r="AC269" s="28">
        <f>IF($B269="","",IFERROR(INDEX('Regras por canal'!$C$5:$C$9,MATCH($B269,'Regras por canal'!$A$5:$A$9,0)),""))</f>
        <v/>
      </c>
      <c r="AD269" s="28">
        <f>IF($B269="","",IFERROR(INDEX('Regras por canal'!$D$5:$D$9,MATCH($B269,'Regras por canal'!$A$5:$A$9,0)),""))</f>
        <v/>
      </c>
      <c r="AE269" s="28">
        <f>IF($B269="","",IFERROR(INDEX('Regras por canal'!$E$5:$E$9,MATCH($B269,'Regras por canal'!$A$5:$A$9,0)),""))</f>
        <v/>
      </c>
      <c r="AF269" s="28">
        <f>IF($B269="","",IFERROR(INDEX('Regras por canal'!$F$5:$F$9,MATCH($B269,'Regras por canal'!$A$5:$A$9,0)),""))</f>
        <v/>
      </c>
      <c r="AG269" s="28">
        <f>IF($B269="","",IFERROR(INDEX('Regras por canal'!$G$5:$G$9,MATCH($B269,'Regras por canal'!$A$5:$A$9,0)),""))</f>
        <v/>
      </c>
      <c r="AH269" s="28">
        <f>IF($B269="","",IFERROR(INDEX('Regras por canal'!$H$5:$H$9,MATCH($B269,'Regras por canal'!$A$5:$A$9,0)),""))</f>
        <v/>
      </c>
      <c r="AI269" s="28">
        <f>IF($B269="","",IFERROR(INDEX('Regras por canal'!$I$5:$I$9,MATCH($B269,'Regras por canal'!$A$5:$A$9,0)),""))</f>
        <v/>
      </c>
      <c r="AJ269" s="28">
        <f>IF($B269="","",IFERROR(INDEX('Regras por canal'!$J$5:$J$9,MATCH($B269,'Regras por canal'!$A$5:$A$9,0)),""))</f>
        <v/>
      </c>
      <c r="AK269" s="28">
        <f>IF($B269="","",IFERROR(INDEX('Regras por canal'!$K$5:$K$9,MATCH($B269,'Regras por canal'!$A$5:$A$9,0)),""))</f>
        <v/>
      </c>
      <c r="AL269" s="28">
        <f>IF($B269="","",IFERROR(INDEX('Regras por canal'!$L$5:$L$9,MATCH($B269,'Regras por canal'!$A$5:$A$9,0)),""))</f>
        <v/>
      </c>
      <c r="AM269" s="28">
        <f>IF($B269="","",IFERROR(INDEX('Regras por canal'!$M$5:$M$9,MATCH($B269,'Regras por canal'!$A$5:$A$9,0)),""))</f>
        <v/>
      </c>
      <c r="AN269" s="28">
        <f>IF($B269="","",IFERROR(INDEX('Regras por canal'!$N$5:$N$9,MATCH($B269,'Regras por canal'!$A$5:$A$9,0)),""))</f>
        <v/>
      </c>
      <c r="AO269" s="28">
        <f>IF($A269="","",IFERROR(INDEX('Catálogo fonte'!$Q$5:$Q$104,MATCH($A269,'Catálogo fonte'!$A$5:$A$104,0)),""))</f>
        <v/>
      </c>
      <c r="AP269" s="28">
        <f>IF($B269="","",IFERROR(INDEX('Regras por canal'!$Q$5:$Q$9,MATCH($B269,'Regras por canal'!$A$5:$A$9,0)),""))</f>
        <v/>
      </c>
    </row>
    <row r="270" ht="24" customHeight="1">
      <c r="A270" s="28">
        <f>IF(OR(INDEX('Catálogo fonte'!$A$5:$A$104,INT((ROW()-5)/5)+1)="",INDEX('Regras por canal'!$A$5:$A$9,MOD(ROW()-5,5)+1)=""),"",INDEX('Catálogo fonte'!$A$5:$A$104,INT((ROW()-5)/5)+1))</f>
        <v/>
      </c>
      <c r="B270" s="27">
        <f>IF($A270="","",INDEX('Regras por canal'!$A$5:$A$9,MOD(ROW()-5,5)+1))</f>
        <v/>
      </c>
      <c r="C270" s="21" t="n"/>
      <c r="D270" s="32" t="n"/>
      <c r="E270" s="32" t="n"/>
      <c r="F270" s="53" t="n"/>
      <c r="G270" s="27">
        <f>IF(OR($A270="",$B270=""),"",IF($D270&lt;&gt;"",$D270,IFERROR(INDEX('Catálogo fonte'!$B$5:$B$104,MATCH($A270,'Catálogo fonte'!$A$5:$A$104,0)),"")))</f>
        <v/>
      </c>
      <c r="H270" s="27">
        <f>IF(OR($A270="",$B270=""),"",IF($E270&lt;&gt;"",$E270,IFERROR(INDEX('Catálogo fonte'!$C$5:$C$104,MATCH($A270,'Catálogo fonte'!$A$5:$A$104,0)),"")))</f>
        <v/>
      </c>
      <c r="I270" s="27">
        <f>IF(OR($A270="",$B270=""),"",IFERROR(INDEX('Catálogo fonte'!$E$5:$E$104,MATCH($A270,'Catálogo fonte'!$A$5:$A$104,0)),""))</f>
        <v/>
      </c>
      <c r="J270" s="28">
        <f>IF(OR($A270="",$B270=""),"",IFERROR(INDEX('Catálogo fonte'!$D$5:$D$104,MATCH($A270,'Catálogo fonte'!$A$5:$A$104,0)),""))</f>
        <v/>
      </c>
      <c r="K270" s="54">
        <f>IF(OR($A270="",$B270=""),"",IF($F270&lt;&gt;"",$F270,IFERROR(INDEX('Catálogo fonte'!$F$5:$F$104,MATCH($A270,'Catálogo fonte'!$A$5:$A$104,0)),"")))</f>
        <v/>
      </c>
      <c r="L270" s="35">
        <f>IF(OR($A270="",$B270=""),"",IFERROR(INDEX('Catálogo fonte'!$G$5:$G$104,MATCH($A270,'Catálogo fonte'!$A$5:$A$104,0)),""))</f>
        <v/>
      </c>
      <c r="M270" s="28">
        <f>IF(OR($A270="",$B270=""),"",IFERROR(INDEX('Catálogo fonte'!$H$5:$H$104,MATCH($A270,'Catálogo fonte'!$A$5:$A$104,0)),""))</f>
        <v/>
      </c>
      <c r="N270" s="28">
        <f>IF(OR($A270="",$B270=""),"",IFERROR(INDEX('Catálogo fonte'!$I$5:$I$104,MATCH($A270,'Catálogo fonte'!$A$5:$A$104,0)),""))</f>
        <v/>
      </c>
      <c r="O270" s="55">
        <f>IF(OR($A270="",$B270=""),"",IFERROR(INDEX('Catálogo fonte'!$J$5:$J$104,MATCH($A270,'Catálogo fonte'!$A$5:$A$104,0)),""))</f>
        <v/>
      </c>
      <c r="P270" s="56">
        <f>IF(OR($A270="",$B270=""),"",IFERROR(INDEX('Catálogo fonte'!$K$5:$K$104,MATCH($A270,'Catálogo fonte'!$A$5:$A$104,0)),""))</f>
        <v/>
      </c>
      <c r="Q270" s="56">
        <f>IF(OR($A270="",$B270=""),"",IFERROR(INDEX('Catálogo fonte'!$L$5:$L$104,MATCH($A270,'Catálogo fonte'!$A$5:$A$104,0)),""))</f>
        <v/>
      </c>
      <c r="R270" s="56">
        <f>IF(OR($A270="",$B270=""),"",IFERROR(INDEX('Catálogo fonte'!$M$5:$M$104,MATCH($A270,'Catálogo fonte'!$A$5:$A$104,0)),""))</f>
        <v/>
      </c>
      <c r="S270" s="28">
        <f>IF(OR($A270="",$B270=""),"",IFERROR(INDEX('Catálogo fonte'!$N$5:$N$104,MATCH($A270,'Catálogo fonte'!$A$5:$A$104,0)),""))</f>
        <v/>
      </c>
      <c r="T270" s="28">
        <f>IF(OR($A270="",$B270=""),"",IFERROR(INDEX('Catálogo fonte'!$O$5:$O$104,MATCH($A270,'Catálogo fonte'!$A$5:$A$104,0)),""))</f>
        <v/>
      </c>
      <c r="U270" s="28">
        <f>IF(OR($A270="",$B270=""),"",IFERROR(INDEX('Catálogo fonte'!$P$5:$P$104,MATCH($A270,'Catálogo fonte'!$A$5:$A$104,0)),""))</f>
        <v/>
      </c>
      <c r="V270" s="28">
        <f>IF(OR($A270="",$B270=""),"",--($S270&lt;&gt;"")+--($T270&lt;&gt;"")+--($U270&lt;&gt;""))</f>
        <v/>
      </c>
      <c r="W270" s="27">
        <f>IF(OR($A270="",$B270="",$C270&lt;&gt;"Sim"),"",_xlfn.TEXTJOIN(" | ",TRUE,IF($AP270&lt;&gt;"Regra válida","Regra do canal inválida",""),IF(COUNTIF('Catálogo fonte'!$A$5:$A$104,$A270)&gt;1,"SKU duplicado",""),IF($AO270&lt;&gt;"Sim","Produto inativo",""),IF($AB270&lt;&gt;"Sim","Canal inativo",""),IF($G270="","Título ausente",""),IF(AND($G270&lt;&gt;"",$AL270&lt;&gt;"",LEN($G270)&gt;$AL270),"Título excede o limite",""),IF(AND($AC270="Sim",$H270=""),"Categoria ausente",""),IF(AND($AK270&gt;0,LEN($I270)&lt;$AK270),"Descrição abaixo do mínimo",""),IF(AND($AE270="Sim",$J270=""),"Marca ausente",""),IF(OR($K270="",NOT(ISNUMBER($K270)),$K270&lt;=0),"Preço inválido",""),IF(AND(ISNUMBER($K270),$AM270&lt;&gt;"",$K270&lt;$AM270),"Preço abaixo do mínimo",""),IF(AND(ISNUMBER($K270),$AN270&lt;&gt;"",$K270&gt;$AN270),"Preço acima do máximo",""),IF(AND($AD270="Sim",$L270=""),"GTIN ausente",""),IF(AND($L270&lt;&gt;"",NOT(IFERROR(AND(LEN($L270)=13,ISNUMBER(VALUE($L270))),FALSE))),"GTIN inválido",""),IF(AND($AF270="Sim",$M270=""),"Cor ausente",""),IF(AND($AG270="Sim",$N270=""),"Tamanho/modelo ausente",""),IF(AND($AH270="Sim",OR(NOT(ISNUMBER($O270)),$O270&lt;=0)),"Peso ausente ou inválido",""),IF(AND($AI270="Sim",OR(NOT(ISNUMBER($P270)),$P270&lt;=0,NOT(ISNUMBER($Q270)),$Q270&lt;=0,NOT(ISNUMBER($R270)),$R270&lt;=0)),"Dimensões ausentes ou inválidas",""),IF($V270&lt;$AJ270,"Mídias abaixo do mínimo","")))</f>
        <v/>
      </c>
      <c r="X270" s="28">
        <f>IF(OR($A270="",$B270=""),"",IF($C270&lt;&gt;"Sim","Não selecionado",IF($W270="","Pronto para publicar","Bloqueado")))</f>
        <v/>
      </c>
      <c r="Y270" s="21" t="n"/>
      <c r="Z270" s="27">
        <f>IF(OR($A270="",$B270=""),"",IF($C270&lt;&gt;"Sim","Fora do feed",IF($X270="Bloqueado","Bloqueado",IF($Y270="Publicar","Liberado para feed",IF($Y270="Manter rascunho","Mantido em rascunho","Aguardando decisão")))))</f>
        <v/>
      </c>
      <c r="AA270" s="27">
        <f>IF(OR($A270="",$B270=""),"",$A270&amp;"|"&amp;$B270)</f>
        <v/>
      </c>
      <c r="AB270" s="28">
        <f>IF($B270="","",IFERROR(INDEX('Regras por canal'!$B$5:$B$9,MATCH($B270,'Regras por canal'!$A$5:$A$9,0)),""))</f>
        <v/>
      </c>
      <c r="AC270" s="28">
        <f>IF($B270="","",IFERROR(INDEX('Regras por canal'!$C$5:$C$9,MATCH($B270,'Regras por canal'!$A$5:$A$9,0)),""))</f>
        <v/>
      </c>
      <c r="AD270" s="28">
        <f>IF($B270="","",IFERROR(INDEX('Regras por canal'!$D$5:$D$9,MATCH($B270,'Regras por canal'!$A$5:$A$9,0)),""))</f>
        <v/>
      </c>
      <c r="AE270" s="28">
        <f>IF($B270="","",IFERROR(INDEX('Regras por canal'!$E$5:$E$9,MATCH($B270,'Regras por canal'!$A$5:$A$9,0)),""))</f>
        <v/>
      </c>
      <c r="AF270" s="28">
        <f>IF($B270="","",IFERROR(INDEX('Regras por canal'!$F$5:$F$9,MATCH($B270,'Regras por canal'!$A$5:$A$9,0)),""))</f>
        <v/>
      </c>
      <c r="AG270" s="28">
        <f>IF($B270="","",IFERROR(INDEX('Regras por canal'!$G$5:$G$9,MATCH($B270,'Regras por canal'!$A$5:$A$9,0)),""))</f>
        <v/>
      </c>
      <c r="AH270" s="28">
        <f>IF($B270="","",IFERROR(INDEX('Regras por canal'!$H$5:$H$9,MATCH($B270,'Regras por canal'!$A$5:$A$9,0)),""))</f>
        <v/>
      </c>
      <c r="AI270" s="28">
        <f>IF($B270="","",IFERROR(INDEX('Regras por canal'!$I$5:$I$9,MATCH($B270,'Regras por canal'!$A$5:$A$9,0)),""))</f>
        <v/>
      </c>
      <c r="AJ270" s="28">
        <f>IF($B270="","",IFERROR(INDEX('Regras por canal'!$J$5:$J$9,MATCH($B270,'Regras por canal'!$A$5:$A$9,0)),""))</f>
        <v/>
      </c>
      <c r="AK270" s="28">
        <f>IF($B270="","",IFERROR(INDEX('Regras por canal'!$K$5:$K$9,MATCH($B270,'Regras por canal'!$A$5:$A$9,0)),""))</f>
        <v/>
      </c>
      <c r="AL270" s="28">
        <f>IF($B270="","",IFERROR(INDEX('Regras por canal'!$L$5:$L$9,MATCH($B270,'Regras por canal'!$A$5:$A$9,0)),""))</f>
        <v/>
      </c>
      <c r="AM270" s="28">
        <f>IF($B270="","",IFERROR(INDEX('Regras por canal'!$M$5:$M$9,MATCH($B270,'Regras por canal'!$A$5:$A$9,0)),""))</f>
        <v/>
      </c>
      <c r="AN270" s="28">
        <f>IF($B270="","",IFERROR(INDEX('Regras por canal'!$N$5:$N$9,MATCH($B270,'Regras por canal'!$A$5:$A$9,0)),""))</f>
        <v/>
      </c>
      <c r="AO270" s="28">
        <f>IF($A270="","",IFERROR(INDEX('Catálogo fonte'!$Q$5:$Q$104,MATCH($A270,'Catálogo fonte'!$A$5:$A$104,0)),""))</f>
        <v/>
      </c>
      <c r="AP270" s="28">
        <f>IF($B270="","",IFERROR(INDEX('Regras por canal'!$Q$5:$Q$9,MATCH($B270,'Regras por canal'!$A$5:$A$9,0)),""))</f>
        <v/>
      </c>
    </row>
    <row r="271" ht="24" customHeight="1">
      <c r="A271" s="28">
        <f>IF(OR(INDEX('Catálogo fonte'!$A$5:$A$104,INT((ROW()-5)/5)+1)="",INDEX('Regras por canal'!$A$5:$A$9,MOD(ROW()-5,5)+1)=""),"",INDEX('Catálogo fonte'!$A$5:$A$104,INT((ROW()-5)/5)+1))</f>
        <v/>
      </c>
      <c r="B271" s="27">
        <f>IF($A271="","",INDEX('Regras por canal'!$A$5:$A$9,MOD(ROW()-5,5)+1))</f>
        <v/>
      </c>
      <c r="C271" s="21" t="n"/>
      <c r="D271" s="32" t="n"/>
      <c r="E271" s="32" t="n"/>
      <c r="F271" s="53" t="n"/>
      <c r="G271" s="27">
        <f>IF(OR($A271="",$B271=""),"",IF($D271&lt;&gt;"",$D271,IFERROR(INDEX('Catálogo fonte'!$B$5:$B$104,MATCH($A271,'Catálogo fonte'!$A$5:$A$104,0)),"")))</f>
        <v/>
      </c>
      <c r="H271" s="27">
        <f>IF(OR($A271="",$B271=""),"",IF($E271&lt;&gt;"",$E271,IFERROR(INDEX('Catálogo fonte'!$C$5:$C$104,MATCH($A271,'Catálogo fonte'!$A$5:$A$104,0)),"")))</f>
        <v/>
      </c>
      <c r="I271" s="27">
        <f>IF(OR($A271="",$B271=""),"",IFERROR(INDEX('Catálogo fonte'!$E$5:$E$104,MATCH($A271,'Catálogo fonte'!$A$5:$A$104,0)),""))</f>
        <v/>
      </c>
      <c r="J271" s="28">
        <f>IF(OR($A271="",$B271=""),"",IFERROR(INDEX('Catálogo fonte'!$D$5:$D$104,MATCH($A271,'Catálogo fonte'!$A$5:$A$104,0)),""))</f>
        <v/>
      </c>
      <c r="K271" s="54">
        <f>IF(OR($A271="",$B271=""),"",IF($F271&lt;&gt;"",$F271,IFERROR(INDEX('Catálogo fonte'!$F$5:$F$104,MATCH($A271,'Catálogo fonte'!$A$5:$A$104,0)),"")))</f>
        <v/>
      </c>
      <c r="L271" s="35">
        <f>IF(OR($A271="",$B271=""),"",IFERROR(INDEX('Catálogo fonte'!$G$5:$G$104,MATCH($A271,'Catálogo fonte'!$A$5:$A$104,0)),""))</f>
        <v/>
      </c>
      <c r="M271" s="28">
        <f>IF(OR($A271="",$B271=""),"",IFERROR(INDEX('Catálogo fonte'!$H$5:$H$104,MATCH($A271,'Catálogo fonte'!$A$5:$A$104,0)),""))</f>
        <v/>
      </c>
      <c r="N271" s="28">
        <f>IF(OR($A271="",$B271=""),"",IFERROR(INDEX('Catálogo fonte'!$I$5:$I$104,MATCH($A271,'Catálogo fonte'!$A$5:$A$104,0)),""))</f>
        <v/>
      </c>
      <c r="O271" s="55">
        <f>IF(OR($A271="",$B271=""),"",IFERROR(INDEX('Catálogo fonte'!$J$5:$J$104,MATCH($A271,'Catálogo fonte'!$A$5:$A$104,0)),""))</f>
        <v/>
      </c>
      <c r="P271" s="56">
        <f>IF(OR($A271="",$B271=""),"",IFERROR(INDEX('Catálogo fonte'!$K$5:$K$104,MATCH($A271,'Catálogo fonte'!$A$5:$A$104,0)),""))</f>
        <v/>
      </c>
      <c r="Q271" s="56">
        <f>IF(OR($A271="",$B271=""),"",IFERROR(INDEX('Catálogo fonte'!$L$5:$L$104,MATCH($A271,'Catálogo fonte'!$A$5:$A$104,0)),""))</f>
        <v/>
      </c>
      <c r="R271" s="56">
        <f>IF(OR($A271="",$B271=""),"",IFERROR(INDEX('Catálogo fonte'!$M$5:$M$104,MATCH($A271,'Catálogo fonte'!$A$5:$A$104,0)),""))</f>
        <v/>
      </c>
      <c r="S271" s="28">
        <f>IF(OR($A271="",$B271=""),"",IFERROR(INDEX('Catálogo fonte'!$N$5:$N$104,MATCH($A271,'Catálogo fonte'!$A$5:$A$104,0)),""))</f>
        <v/>
      </c>
      <c r="T271" s="28">
        <f>IF(OR($A271="",$B271=""),"",IFERROR(INDEX('Catálogo fonte'!$O$5:$O$104,MATCH($A271,'Catálogo fonte'!$A$5:$A$104,0)),""))</f>
        <v/>
      </c>
      <c r="U271" s="28">
        <f>IF(OR($A271="",$B271=""),"",IFERROR(INDEX('Catálogo fonte'!$P$5:$P$104,MATCH($A271,'Catálogo fonte'!$A$5:$A$104,0)),""))</f>
        <v/>
      </c>
      <c r="V271" s="28">
        <f>IF(OR($A271="",$B271=""),"",--($S271&lt;&gt;"")+--($T271&lt;&gt;"")+--($U271&lt;&gt;""))</f>
        <v/>
      </c>
      <c r="W271" s="27">
        <f>IF(OR($A271="",$B271="",$C271&lt;&gt;"Sim"),"",_xlfn.TEXTJOIN(" | ",TRUE,IF($AP271&lt;&gt;"Regra válida","Regra do canal inválida",""),IF(COUNTIF('Catálogo fonte'!$A$5:$A$104,$A271)&gt;1,"SKU duplicado",""),IF($AO271&lt;&gt;"Sim","Produto inativo",""),IF($AB271&lt;&gt;"Sim","Canal inativo",""),IF($G271="","Título ausente",""),IF(AND($G271&lt;&gt;"",$AL271&lt;&gt;"",LEN($G271)&gt;$AL271),"Título excede o limite",""),IF(AND($AC271="Sim",$H271=""),"Categoria ausente",""),IF(AND($AK271&gt;0,LEN($I271)&lt;$AK271),"Descrição abaixo do mínimo",""),IF(AND($AE271="Sim",$J271=""),"Marca ausente",""),IF(OR($K271="",NOT(ISNUMBER($K271)),$K271&lt;=0),"Preço inválido",""),IF(AND(ISNUMBER($K271),$AM271&lt;&gt;"",$K271&lt;$AM271),"Preço abaixo do mínimo",""),IF(AND(ISNUMBER($K271),$AN271&lt;&gt;"",$K271&gt;$AN271),"Preço acima do máximo",""),IF(AND($AD271="Sim",$L271=""),"GTIN ausente",""),IF(AND($L271&lt;&gt;"",NOT(IFERROR(AND(LEN($L271)=13,ISNUMBER(VALUE($L271))),FALSE))),"GTIN inválido",""),IF(AND($AF271="Sim",$M271=""),"Cor ausente",""),IF(AND($AG271="Sim",$N271=""),"Tamanho/modelo ausente",""),IF(AND($AH271="Sim",OR(NOT(ISNUMBER($O271)),$O271&lt;=0)),"Peso ausente ou inválido",""),IF(AND($AI271="Sim",OR(NOT(ISNUMBER($P271)),$P271&lt;=0,NOT(ISNUMBER($Q271)),$Q271&lt;=0,NOT(ISNUMBER($R271)),$R271&lt;=0)),"Dimensões ausentes ou inválidas",""),IF($V271&lt;$AJ271,"Mídias abaixo do mínimo","")))</f>
        <v/>
      </c>
      <c r="X271" s="28">
        <f>IF(OR($A271="",$B271=""),"",IF($C271&lt;&gt;"Sim","Não selecionado",IF($W271="","Pronto para publicar","Bloqueado")))</f>
        <v/>
      </c>
      <c r="Y271" s="21" t="n"/>
      <c r="Z271" s="27">
        <f>IF(OR($A271="",$B271=""),"",IF($C271&lt;&gt;"Sim","Fora do feed",IF($X271="Bloqueado","Bloqueado",IF($Y271="Publicar","Liberado para feed",IF($Y271="Manter rascunho","Mantido em rascunho","Aguardando decisão")))))</f>
        <v/>
      </c>
      <c r="AA271" s="27">
        <f>IF(OR($A271="",$B271=""),"",$A271&amp;"|"&amp;$B271)</f>
        <v/>
      </c>
      <c r="AB271" s="28">
        <f>IF($B271="","",IFERROR(INDEX('Regras por canal'!$B$5:$B$9,MATCH($B271,'Regras por canal'!$A$5:$A$9,0)),""))</f>
        <v/>
      </c>
      <c r="AC271" s="28">
        <f>IF($B271="","",IFERROR(INDEX('Regras por canal'!$C$5:$C$9,MATCH($B271,'Regras por canal'!$A$5:$A$9,0)),""))</f>
        <v/>
      </c>
      <c r="AD271" s="28">
        <f>IF($B271="","",IFERROR(INDEX('Regras por canal'!$D$5:$D$9,MATCH($B271,'Regras por canal'!$A$5:$A$9,0)),""))</f>
        <v/>
      </c>
      <c r="AE271" s="28">
        <f>IF($B271="","",IFERROR(INDEX('Regras por canal'!$E$5:$E$9,MATCH($B271,'Regras por canal'!$A$5:$A$9,0)),""))</f>
        <v/>
      </c>
      <c r="AF271" s="28">
        <f>IF($B271="","",IFERROR(INDEX('Regras por canal'!$F$5:$F$9,MATCH($B271,'Regras por canal'!$A$5:$A$9,0)),""))</f>
        <v/>
      </c>
      <c r="AG271" s="28">
        <f>IF($B271="","",IFERROR(INDEX('Regras por canal'!$G$5:$G$9,MATCH($B271,'Regras por canal'!$A$5:$A$9,0)),""))</f>
        <v/>
      </c>
      <c r="AH271" s="28">
        <f>IF($B271="","",IFERROR(INDEX('Regras por canal'!$H$5:$H$9,MATCH($B271,'Regras por canal'!$A$5:$A$9,0)),""))</f>
        <v/>
      </c>
      <c r="AI271" s="28">
        <f>IF($B271="","",IFERROR(INDEX('Regras por canal'!$I$5:$I$9,MATCH($B271,'Regras por canal'!$A$5:$A$9,0)),""))</f>
        <v/>
      </c>
      <c r="AJ271" s="28">
        <f>IF($B271="","",IFERROR(INDEX('Regras por canal'!$J$5:$J$9,MATCH($B271,'Regras por canal'!$A$5:$A$9,0)),""))</f>
        <v/>
      </c>
      <c r="AK271" s="28">
        <f>IF($B271="","",IFERROR(INDEX('Regras por canal'!$K$5:$K$9,MATCH($B271,'Regras por canal'!$A$5:$A$9,0)),""))</f>
        <v/>
      </c>
      <c r="AL271" s="28">
        <f>IF($B271="","",IFERROR(INDEX('Regras por canal'!$L$5:$L$9,MATCH($B271,'Regras por canal'!$A$5:$A$9,0)),""))</f>
        <v/>
      </c>
      <c r="AM271" s="28">
        <f>IF($B271="","",IFERROR(INDEX('Regras por canal'!$M$5:$M$9,MATCH($B271,'Regras por canal'!$A$5:$A$9,0)),""))</f>
        <v/>
      </c>
      <c r="AN271" s="28">
        <f>IF($B271="","",IFERROR(INDEX('Regras por canal'!$N$5:$N$9,MATCH($B271,'Regras por canal'!$A$5:$A$9,0)),""))</f>
        <v/>
      </c>
      <c r="AO271" s="28">
        <f>IF($A271="","",IFERROR(INDEX('Catálogo fonte'!$Q$5:$Q$104,MATCH($A271,'Catálogo fonte'!$A$5:$A$104,0)),""))</f>
        <v/>
      </c>
      <c r="AP271" s="28">
        <f>IF($B271="","",IFERROR(INDEX('Regras por canal'!$Q$5:$Q$9,MATCH($B271,'Regras por canal'!$A$5:$A$9,0)),""))</f>
        <v/>
      </c>
    </row>
    <row r="272" ht="24" customHeight="1">
      <c r="A272" s="28">
        <f>IF(OR(INDEX('Catálogo fonte'!$A$5:$A$104,INT((ROW()-5)/5)+1)="",INDEX('Regras por canal'!$A$5:$A$9,MOD(ROW()-5,5)+1)=""),"",INDEX('Catálogo fonte'!$A$5:$A$104,INT((ROW()-5)/5)+1))</f>
        <v/>
      </c>
      <c r="B272" s="27">
        <f>IF($A272="","",INDEX('Regras por canal'!$A$5:$A$9,MOD(ROW()-5,5)+1))</f>
        <v/>
      </c>
      <c r="C272" s="21" t="n"/>
      <c r="D272" s="32" t="n"/>
      <c r="E272" s="32" t="n"/>
      <c r="F272" s="53" t="n"/>
      <c r="G272" s="27">
        <f>IF(OR($A272="",$B272=""),"",IF($D272&lt;&gt;"",$D272,IFERROR(INDEX('Catálogo fonte'!$B$5:$B$104,MATCH($A272,'Catálogo fonte'!$A$5:$A$104,0)),"")))</f>
        <v/>
      </c>
      <c r="H272" s="27">
        <f>IF(OR($A272="",$B272=""),"",IF($E272&lt;&gt;"",$E272,IFERROR(INDEX('Catálogo fonte'!$C$5:$C$104,MATCH($A272,'Catálogo fonte'!$A$5:$A$104,0)),"")))</f>
        <v/>
      </c>
      <c r="I272" s="27">
        <f>IF(OR($A272="",$B272=""),"",IFERROR(INDEX('Catálogo fonte'!$E$5:$E$104,MATCH($A272,'Catálogo fonte'!$A$5:$A$104,0)),""))</f>
        <v/>
      </c>
      <c r="J272" s="28">
        <f>IF(OR($A272="",$B272=""),"",IFERROR(INDEX('Catálogo fonte'!$D$5:$D$104,MATCH($A272,'Catálogo fonte'!$A$5:$A$104,0)),""))</f>
        <v/>
      </c>
      <c r="K272" s="54">
        <f>IF(OR($A272="",$B272=""),"",IF($F272&lt;&gt;"",$F272,IFERROR(INDEX('Catálogo fonte'!$F$5:$F$104,MATCH($A272,'Catálogo fonte'!$A$5:$A$104,0)),"")))</f>
        <v/>
      </c>
      <c r="L272" s="35">
        <f>IF(OR($A272="",$B272=""),"",IFERROR(INDEX('Catálogo fonte'!$G$5:$G$104,MATCH($A272,'Catálogo fonte'!$A$5:$A$104,0)),""))</f>
        <v/>
      </c>
      <c r="M272" s="28">
        <f>IF(OR($A272="",$B272=""),"",IFERROR(INDEX('Catálogo fonte'!$H$5:$H$104,MATCH($A272,'Catálogo fonte'!$A$5:$A$104,0)),""))</f>
        <v/>
      </c>
      <c r="N272" s="28">
        <f>IF(OR($A272="",$B272=""),"",IFERROR(INDEX('Catálogo fonte'!$I$5:$I$104,MATCH($A272,'Catálogo fonte'!$A$5:$A$104,0)),""))</f>
        <v/>
      </c>
      <c r="O272" s="55">
        <f>IF(OR($A272="",$B272=""),"",IFERROR(INDEX('Catálogo fonte'!$J$5:$J$104,MATCH($A272,'Catálogo fonte'!$A$5:$A$104,0)),""))</f>
        <v/>
      </c>
      <c r="P272" s="56">
        <f>IF(OR($A272="",$B272=""),"",IFERROR(INDEX('Catálogo fonte'!$K$5:$K$104,MATCH($A272,'Catálogo fonte'!$A$5:$A$104,0)),""))</f>
        <v/>
      </c>
      <c r="Q272" s="56">
        <f>IF(OR($A272="",$B272=""),"",IFERROR(INDEX('Catálogo fonte'!$L$5:$L$104,MATCH($A272,'Catálogo fonte'!$A$5:$A$104,0)),""))</f>
        <v/>
      </c>
      <c r="R272" s="56">
        <f>IF(OR($A272="",$B272=""),"",IFERROR(INDEX('Catálogo fonte'!$M$5:$M$104,MATCH($A272,'Catálogo fonte'!$A$5:$A$104,0)),""))</f>
        <v/>
      </c>
      <c r="S272" s="28">
        <f>IF(OR($A272="",$B272=""),"",IFERROR(INDEX('Catálogo fonte'!$N$5:$N$104,MATCH($A272,'Catálogo fonte'!$A$5:$A$104,0)),""))</f>
        <v/>
      </c>
      <c r="T272" s="28">
        <f>IF(OR($A272="",$B272=""),"",IFERROR(INDEX('Catálogo fonte'!$O$5:$O$104,MATCH($A272,'Catálogo fonte'!$A$5:$A$104,0)),""))</f>
        <v/>
      </c>
      <c r="U272" s="28">
        <f>IF(OR($A272="",$B272=""),"",IFERROR(INDEX('Catálogo fonte'!$P$5:$P$104,MATCH($A272,'Catálogo fonte'!$A$5:$A$104,0)),""))</f>
        <v/>
      </c>
      <c r="V272" s="28">
        <f>IF(OR($A272="",$B272=""),"",--($S272&lt;&gt;"")+--($T272&lt;&gt;"")+--($U272&lt;&gt;""))</f>
        <v/>
      </c>
      <c r="W272" s="27">
        <f>IF(OR($A272="",$B272="",$C272&lt;&gt;"Sim"),"",_xlfn.TEXTJOIN(" | ",TRUE,IF($AP272&lt;&gt;"Regra válida","Regra do canal inválida",""),IF(COUNTIF('Catálogo fonte'!$A$5:$A$104,$A272)&gt;1,"SKU duplicado",""),IF($AO272&lt;&gt;"Sim","Produto inativo",""),IF($AB272&lt;&gt;"Sim","Canal inativo",""),IF($G272="","Título ausente",""),IF(AND($G272&lt;&gt;"",$AL272&lt;&gt;"",LEN($G272)&gt;$AL272),"Título excede o limite",""),IF(AND($AC272="Sim",$H272=""),"Categoria ausente",""),IF(AND($AK272&gt;0,LEN($I272)&lt;$AK272),"Descrição abaixo do mínimo",""),IF(AND($AE272="Sim",$J272=""),"Marca ausente",""),IF(OR($K272="",NOT(ISNUMBER($K272)),$K272&lt;=0),"Preço inválido",""),IF(AND(ISNUMBER($K272),$AM272&lt;&gt;"",$K272&lt;$AM272),"Preço abaixo do mínimo",""),IF(AND(ISNUMBER($K272),$AN272&lt;&gt;"",$K272&gt;$AN272),"Preço acima do máximo",""),IF(AND($AD272="Sim",$L272=""),"GTIN ausente",""),IF(AND($L272&lt;&gt;"",NOT(IFERROR(AND(LEN($L272)=13,ISNUMBER(VALUE($L272))),FALSE))),"GTIN inválido",""),IF(AND($AF272="Sim",$M272=""),"Cor ausente",""),IF(AND($AG272="Sim",$N272=""),"Tamanho/modelo ausente",""),IF(AND($AH272="Sim",OR(NOT(ISNUMBER($O272)),$O272&lt;=0)),"Peso ausente ou inválido",""),IF(AND($AI272="Sim",OR(NOT(ISNUMBER($P272)),$P272&lt;=0,NOT(ISNUMBER($Q272)),$Q272&lt;=0,NOT(ISNUMBER($R272)),$R272&lt;=0)),"Dimensões ausentes ou inválidas",""),IF($V272&lt;$AJ272,"Mídias abaixo do mínimo","")))</f>
        <v/>
      </c>
      <c r="X272" s="28">
        <f>IF(OR($A272="",$B272=""),"",IF($C272&lt;&gt;"Sim","Não selecionado",IF($W272="","Pronto para publicar","Bloqueado")))</f>
        <v/>
      </c>
      <c r="Y272" s="21" t="n"/>
      <c r="Z272" s="27">
        <f>IF(OR($A272="",$B272=""),"",IF($C272&lt;&gt;"Sim","Fora do feed",IF($X272="Bloqueado","Bloqueado",IF($Y272="Publicar","Liberado para feed",IF($Y272="Manter rascunho","Mantido em rascunho","Aguardando decisão")))))</f>
        <v/>
      </c>
      <c r="AA272" s="27">
        <f>IF(OR($A272="",$B272=""),"",$A272&amp;"|"&amp;$B272)</f>
        <v/>
      </c>
      <c r="AB272" s="28">
        <f>IF($B272="","",IFERROR(INDEX('Regras por canal'!$B$5:$B$9,MATCH($B272,'Regras por canal'!$A$5:$A$9,0)),""))</f>
        <v/>
      </c>
      <c r="AC272" s="28">
        <f>IF($B272="","",IFERROR(INDEX('Regras por canal'!$C$5:$C$9,MATCH($B272,'Regras por canal'!$A$5:$A$9,0)),""))</f>
        <v/>
      </c>
      <c r="AD272" s="28">
        <f>IF($B272="","",IFERROR(INDEX('Regras por canal'!$D$5:$D$9,MATCH($B272,'Regras por canal'!$A$5:$A$9,0)),""))</f>
        <v/>
      </c>
      <c r="AE272" s="28">
        <f>IF($B272="","",IFERROR(INDEX('Regras por canal'!$E$5:$E$9,MATCH($B272,'Regras por canal'!$A$5:$A$9,0)),""))</f>
        <v/>
      </c>
      <c r="AF272" s="28">
        <f>IF($B272="","",IFERROR(INDEX('Regras por canal'!$F$5:$F$9,MATCH($B272,'Regras por canal'!$A$5:$A$9,0)),""))</f>
        <v/>
      </c>
      <c r="AG272" s="28">
        <f>IF($B272="","",IFERROR(INDEX('Regras por canal'!$G$5:$G$9,MATCH($B272,'Regras por canal'!$A$5:$A$9,0)),""))</f>
        <v/>
      </c>
      <c r="AH272" s="28">
        <f>IF($B272="","",IFERROR(INDEX('Regras por canal'!$H$5:$H$9,MATCH($B272,'Regras por canal'!$A$5:$A$9,0)),""))</f>
        <v/>
      </c>
      <c r="AI272" s="28">
        <f>IF($B272="","",IFERROR(INDEX('Regras por canal'!$I$5:$I$9,MATCH($B272,'Regras por canal'!$A$5:$A$9,0)),""))</f>
        <v/>
      </c>
      <c r="AJ272" s="28">
        <f>IF($B272="","",IFERROR(INDEX('Regras por canal'!$J$5:$J$9,MATCH($B272,'Regras por canal'!$A$5:$A$9,0)),""))</f>
        <v/>
      </c>
      <c r="AK272" s="28">
        <f>IF($B272="","",IFERROR(INDEX('Regras por canal'!$K$5:$K$9,MATCH($B272,'Regras por canal'!$A$5:$A$9,0)),""))</f>
        <v/>
      </c>
      <c r="AL272" s="28">
        <f>IF($B272="","",IFERROR(INDEX('Regras por canal'!$L$5:$L$9,MATCH($B272,'Regras por canal'!$A$5:$A$9,0)),""))</f>
        <v/>
      </c>
      <c r="AM272" s="28">
        <f>IF($B272="","",IFERROR(INDEX('Regras por canal'!$M$5:$M$9,MATCH($B272,'Regras por canal'!$A$5:$A$9,0)),""))</f>
        <v/>
      </c>
      <c r="AN272" s="28">
        <f>IF($B272="","",IFERROR(INDEX('Regras por canal'!$N$5:$N$9,MATCH($B272,'Regras por canal'!$A$5:$A$9,0)),""))</f>
        <v/>
      </c>
      <c r="AO272" s="28">
        <f>IF($A272="","",IFERROR(INDEX('Catálogo fonte'!$Q$5:$Q$104,MATCH($A272,'Catálogo fonte'!$A$5:$A$104,0)),""))</f>
        <v/>
      </c>
      <c r="AP272" s="28">
        <f>IF($B272="","",IFERROR(INDEX('Regras por canal'!$Q$5:$Q$9,MATCH($B272,'Regras por canal'!$A$5:$A$9,0)),""))</f>
        <v/>
      </c>
    </row>
    <row r="273" ht="24" customHeight="1">
      <c r="A273" s="28">
        <f>IF(OR(INDEX('Catálogo fonte'!$A$5:$A$104,INT((ROW()-5)/5)+1)="",INDEX('Regras por canal'!$A$5:$A$9,MOD(ROW()-5,5)+1)=""),"",INDEX('Catálogo fonte'!$A$5:$A$104,INT((ROW()-5)/5)+1))</f>
        <v/>
      </c>
      <c r="B273" s="27">
        <f>IF($A273="","",INDEX('Regras por canal'!$A$5:$A$9,MOD(ROW()-5,5)+1))</f>
        <v/>
      </c>
      <c r="C273" s="21" t="n"/>
      <c r="D273" s="32" t="n"/>
      <c r="E273" s="32" t="n"/>
      <c r="F273" s="53" t="n"/>
      <c r="G273" s="27">
        <f>IF(OR($A273="",$B273=""),"",IF($D273&lt;&gt;"",$D273,IFERROR(INDEX('Catálogo fonte'!$B$5:$B$104,MATCH($A273,'Catálogo fonte'!$A$5:$A$104,0)),"")))</f>
        <v/>
      </c>
      <c r="H273" s="27">
        <f>IF(OR($A273="",$B273=""),"",IF($E273&lt;&gt;"",$E273,IFERROR(INDEX('Catálogo fonte'!$C$5:$C$104,MATCH($A273,'Catálogo fonte'!$A$5:$A$104,0)),"")))</f>
        <v/>
      </c>
      <c r="I273" s="27">
        <f>IF(OR($A273="",$B273=""),"",IFERROR(INDEX('Catálogo fonte'!$E$5:$E$104,MATCH($A273,'Catálogo fonte'!$A$5:$A$104,0)),""))</f>
        <v/>
      </c>
      <c r="J273" s="28">
        <f>IF(OR($A273="",$B273=""),"",IFERROR(INDEX('Catálogo fonte'!$D$5:$D$104,MATCH($A273,'Catálogo fonte'!$A$5:$A$104,0)),""))</f>
        <v/>
      </c>
      <c r="K273" s="54">
        <f>IF(OR($A273="",$B273=""),"",IF($F273&lt;&gt;"",$F273,IFERROR(INDEX('Catálogo fonte'!$F$5:$F$104,MATCH($A273,'Catálogo fonte'!$A$5:$A$104,0)),"")))</f>
        <v/>
      </c>
      <c r="L273" s="35">
        <f>IF(OR($A273="",$B273=""),"",IFERROR(INDEX('Catálogo fonte'!$G$5:$G$104,MATCH($A273,'Catálogo fonte'!$A$5:$A$104,0)),""))</f>
        <v/>
      </c>
      <c r="M273" s="28">
        <f>IF(OR($A273="",$B273=""),"",IFERROR(INDEX('Catálogo fonte'!$H$5:$H$104,MATCH($A273,'Catálogo fonte'!$A$5:$A$104,0)),""))</f>
        <v/>
      </c>
      <c r="N273" s="28">
        <f>IF(OR($A273="",$B273=""),"",IFERROR(INDEX('Catálogo fonte'!$I$5:$I$104,MATCH($A273,'Catálogo fonte'!$A$5:$A$104,0)),""))</f>
        <v/>
      </c>
      <c r="O273" s="55">
        <f>IF(OR($A273="",$B273=""),"",IFERROR(INDEX('Catálogo fonte'!$J$5:$J$104,MATCH($A273,'Catálogo fonte'!$A$5:$A$104,0)),""))</f>
        <v/>
      </c>
      <c r="P273" s="56">
        <f>IF(OR($A273="",$B273=""),"",IFERROR(INDEX('Catálogo fonte'!$K$5:$K$104,MATCH($A273,'Catálogo fonte'!$A$5:$A$104,0)),""))</f>
        <v/>
      </c>
      <c r="Q273" s="56">
        <f>IF(OR($A273="",$B273=""),"",IFERROR(INDEX('Catálogo fonte'!$L$5:$L$104,MATCH($A273,'Catálogo fonte'!$A$5:$A$104,0)),""))</f>
        <v/>
      </c>
      <c r="R273" s="56">
        <f>IF(OR($A273="",$B273=""),"",IFERROR(INDEX('Catálogo fonte'!$M$5:$M$104,MATCH($A273,'Catálogo fonte'!$A$5:$A$104,0)),""))</f>
        <v/>
      </c>
      <c r="S273" s="28">
        <f>IF(OR($A273="",$B273=""),"",IFERROR(INDEX('Catálogo fonte'!$N$5:$N$104,MATCH($A273,'Catálogo fonte'!$A$5:$A$104,0)),""))</f>
        <v/>
      </c>
      <c r="T273" s="28">
        <f>IF(OR($A273="",$B273=""),"",IFERROR(INDEX('Catálogo fonte'!$O$5:$O$104,MATCH($A273,'Catálogo fonte'!$A$5:$A$104,0)),""))</f>
        <v/>
      </c>
      <c r="U273" s="28">
        <f>IF(OR($A273="",$B273=""),"",IFERROR(INDEX('Catálogo fonte'!$P$5:$P$104,MATCH($A273,'Catálogo fonte'!$A$5:$A$104,0)),""))</f>
        <v/>
      </c>
      <c r="V273" s="28">
        <f>IF(OR($A273="",$B273=""),"",--($S273&lt;&gt;"")+--($T273&lt;&gt;"")+--($U273&lt;&gt;""))</f>
        <v/>
      </c>
      <c r="W273" s="27">
        <f>IF(OR($A273="",$B273="",$C273&lt;&gt;"Sim"),"",_xlfn.TEXTJOIN(" | ",TRUE,IF($AP273&lt;&gt;"Regra válida","Regra do canal inválida",""),IF(COUNTIF('Catálogo fonte'!$A$5:$A$104,$A273)&gt;1,"SKU duplicado",""),IF($AO273&lt;&gt;"Sim","Produto inativo",""),IF($AB273&lt;&gt;"Sim","Canal inativo",""),IF($G273="","Título ausente",""),IF(AND($G273&lt;&gt;"",$AL273&lt;&gt;"",LEN($G273)&gt;$AL273),"Título excede o limite",""),IF(AND($AC273="Sim",$H273=""),"Categoria ausente",""),IF(AND($AK273&gt;0,LEN($I273)&lt;$AK273),"Descrição abaixo do mínimo",""),IF(AND($AE273="Sim",$J273=""),"Marca ausente",""),IF(OR($K273="",NOT(ISNUMBER($K273)),$K273&lt;=0),"Preço inválido",""),IF(AND(ISNUMBER($K273),$AM273&lt;&gt;"",$K273&lt;$AM273),"Preço abaixo do mínimo",""),IF(AND(ISNUMBER($K273),$AN273&lt;&gt;"",$K273&gt;$AN273),"Preço acima do máximo",""),IF(AND($AD273="Sim",$L273=""),"GTIN ausente",""),IF(AND($L273&lt;&gt;"",NOT(IFERROR(AND(LEN($L273)=13,ISNUMBER(VALUE($L273))),FALSE))),"GTIN inválido",""),IF(AND($AF273="Sim",$M273=""),"Cor ausente",""),IF(AND($AG273="Sim",$N273=""),"Tamanho/modelo ausente",""),IF(AND($AH273="Sim",OR(NOT(ISNUMBER($O273)),$O273&lt;=0)),"Peso ausente ou inválido",""),IF(AND($AI273="Sim",OR(NOT(ISNUMBER($P273)),$P273&lt;=0,NOT(ISNUMBER($Q273)),$Q273&lt;=0,NOT(ISNUMBER($R273)),$R273&lt;=0)),"Dimensões ausentes ou inválidas",""),IF($V273&lt;$AJ273,"Mídias abaixo do mínimo","")))</f>
        <v/>
      </c>
      <c r="X273" s="28">
        <f>IF(OR($A273="",$B273=""),"",IF($C273&lt;&gt;"Sim","Não selecionado",IF($W273="","Pronto para publicar","Bloqueado")))</f>
        <v/>
      </c>
      <c r="Y273" s="21" t="n"/>
      <c r="Z273" s="27">
        <f>IF(OR($A273="",$B273=""),"",IF($C273&lt;&gt;"Sim","Fora do feed",IF($X273="Bloqueado","Bloqueado",IF($Y273="Publicar","Liberado para feed",IF($Y273="Manter rascunho","Mantido em rascunho","Aguardando decisão")))))</f>
        <v/>
      </c>
      <c r="AA273" s="27">
        <f>IF(OR($A273="",$B273=""),"",$A273&amp;"|"&amp;$B273)</f>
        <v/>
      </c>
      <c r="AB273" s="28">
        <f>IF($B273="","",IFERROR(INDEX('Regras por canal'!$B$5:$B$9,MATCH($B273,'Regras por canal'!$A$5:$A$9,0)),""))</f>
        <v/>
      </c>
      <c r="AC273" s="28">
        <f>IF($B273="","",IFERROR(INDEX('Regras por canal'!$C$5:$C$9,MATCH($B273,'Regras por canal'!$A$5:$A$9,0)),""))</f>
        <v/>
      </c>
      <c r="AD273" s="28">
        <f>IF($B273="","",IFERROR(INDEX('Regras por canal'!$D$5:$D$9,MATCH($B273,'Regras por canal'!$A$5:$A$9,0)),""))</f>
        <v/>
      </c>
      <c r="AE273" s="28">
        <f>IF($B273="","",IFERROR(INDEX('Regras por canal'!$E$5:$E$9,MATCH($B273,'Regras por canal'!$A$5:$A$9,0)),""))</f>
        <v/>
      </c>
      <c r="AF273" s="28">
        <f>IF($B273="","",IFERROR(INDEX('Regras por canal'!$F$5:$F$9,MATCH($B273,'Regras por canal'!$A$5:$A$9,0)),""))</f>
        <v/>
      </c>
      <c r="AG273" s="28">
        <f>IF($B273="","",IFERROR(INDEX('Regras por canal'!$G$5:$G$9,MATCH($B273,'Regras por canal'!$A$5:$A$9,0)),""))</f>
        <v/>
      </c>
      <c r="AH273" s="28">
        <f>IF($B273="","",IFERROR(INDEX('Regras por canal'!$H$5:$H$9,MATCH($B273,'Regras por canal'!$A$5:$A$9,0)),""))</f>
        <v/>
      </c>
      <c r="AI273" s="28">
        <f>IF($B273="","",IFERROR(INDEX('Regras por canal'!$I$5:$I$9,MATCH($B273,'Regras por canal'!$A$5:$A$9,0)),""))</f>
        <v/>
      </c>
      <c r="AJ273" s="28">
        <f>IF($B273="","",IFERROR(INDEX('Regras por canal'!$J$5:$J$9,MATCH($B273,'Regras por canal'!$A$5:$A$9,0)),""))</f>
        <v/>
      </c>
      <c r="AK273" s="28">
        <f>IF($B273="","",IFERROR(INDEX('Regras por canal'!$K$5:$K$9,MATCH($B273,'Regras por canal'!$A$5:$A$9,0)),""))</f>
        <v/>
      </c>
      <c r="AL273" s="28">
        <f>IF($B273="","",IFERROR(INDEX('Regras por canal'!$L$5:$L$9,MATCH($B273,'Regras por canal'!$A$5:$A$9,0)),""))</f>
        <v/>
      </c>
      <c r="AM273" s="28">
        <f>IF($B273="","",IFERROR(INDEX('Regras por canal'!$M$5:$M$9,MATCH($B273,'Regras por canal'!$A$5:$A$9,0)),""))</f>
        <v/>
      </c>
      <c r="AN273" s="28">
        <f>IF($B273="","",IFERROR(INDEX('Regras por canal'!$N$5:$N$9,MATCH($B273,'Regras por canal'!$A$5:$A$9,0)),""))</f>
        <v/>
      </c>
      <c r="AO273" s="28">
        <f>IF($A273="","",IFERROR(INDEX('Catálogo fonte'!$Q$5:$Q$104,MATCH($A273,'Catálogo fonte'!$A$5:$A$104,0)),""))</f>
        <v/>
      </c>
      <c r="AP273" s="28">
        <f>IF($B273="","",IFERROR(INDEX('Regras por canal'!$Q$5:$Q$9,MATCH($B273,'Regras por canal'!$A$5:$A$9,0)),""))</f>
        <v/>
      </c>
    </row>
    <row r="274" ht="24" customHeight="1">
      <c r="A274" s="28">
        <f>IF(OR(INDEX('Catálogo fonte'!$A$5:$A$104,INT((ROW()-5)/5)+1)="",INDEX('Regras por canal'!$A$5:$A$9,MOD(ROW()-5,5)+1)=""),"",INDEX('Catálogo fonte'!$A$5:$A$104,INT((ROW()-5)/5)+1))</f>
        <v/>
      </c>
      <c r="B274" s="27">
        <f>IF($A274="","",INDEX('Regras por canal'!$A$5:$A$9,MOD(ROW()-5,5)+1))</f>
        <v/>
      </c>
      <c r="C274" s="21" t="n"/>
      <c r="D274" s="32" t="n"/>
      <c r="E274" s="32" t="n"/>
      <c r="F274" s="53" t="n"/>
      <c r="G274" s="27">
        <f>IF(OR($A274="",$B274=""),"",IF($D274&lt;&gt;"",$D274,IFERROR(INDEX('Catálogo fonte'!$B$5:$B$104,MATCH($A274,'Catálogo fonte'!$A$5:$A$104,0)),"")))</f>
        <v/>
      </c>
      <c r="H274" s="27">
        <f>IF(OR($A274="",$B274=""),"",IF($E274&lt;&gt;"",$E274,IFERROR(INDEX('Catálogo fonte'!$C$5:$C$104,MATCH($A274,'Catálogo fonte'!$A$5:$A$104,0)),"")))</f>
        <v/>
      </c>
      <c r="I274" s="27">
        <f>IF(OR($A274="",$B274=""),"",IFERROR(INDEX('Catálogo fonte'!$E$5:$E$104,MATCH($A274,'Catálogo fonte'!$A$5:$A$104,0)),""))</f>
        <v/>
      </c>
      <c r="J274" s="28">
        <f>IF(OR($A274="",$B274=""),"",IFERROR(INDEX('Catálogo fonte'!$D$5:$D$104,MATCH($A274,'Catálogo fonte'!$A$5:$A$104,0)),""))</f>
        <v/>
      </c>
      <c r="K274" s="54">
        <f>IF(OR($A274="",$B274=""),"",IF($F274&lt;&gt;"",$F274,IFERROR(INDEX('Catálogo fonte'!$F$5:$F$104,MATCH($A274,'Catálogo fonte'!$A$5:$A$104,0)),"")))</f>
        <v/>
      </c>
      <c r="L274" s="35">
        <f>IF(OR($A274="",$B274=""),"",IFERROR(INDEX('Catálogo fonte'!$G$5:$G$104,MATCH($A274,'Catálogo fonte'!$A$5:$A$104,0)),""))</f>
        <v/>
      </c>
      <c r="M274" s="28">
        <f>IF(OR($A274="",$B274=""),"",IFERROR(INDEX('Catálogo fonte'!$H$5:$H$104,MATCH($A274,'Catálogo fonte'!$A$5:$A$104,0)),""))</f>
        <v/>
      </c>
      <c r="N274" s="28">
        <f>IF(OR($A274="",$B274=""),"",IFERROR(INDEX('Catálogo fonte'!$I$5:$I$104,MATCH($A274,'Catálogo fonte'!$A$5:$A$104,0)),""))</f>
        <v/>
      </c>
      <c r="O274" s="55">
        <f>IF(OR($A274="",$B274=""),"",IFERROR(INDEX('Catálogo fonte'!$J$5:$J$104,MATCH($A274,'Catálogo fonte'!$A$5:$A$104,0)),""))</f>
        <v/>
      </c>
      <c r="P274" s="56">
        <f>IF(OR($A274="",$B274=""),"",IFERROR(INDEX('Catálogo fonte'!$K$5:$K$104,MATCH($A274,'Catálogo fonte'!$A$5:$A$104,0)),""))</f>
        <v/>
      </c>
      <c r="Q274" s="56">
        <f>IF(OR($A274="",$B274=""),"",IFERROR(INDEX('Catálogo fonte'!$L$5:$L$104,MATCH($A274,'Catálogo fonte'!$A$5:$A$104,0)),""))</f>
        <v/>
      </c>
      <c r="R274" s="56">
        <f>IF(OR($A274="",$B274=""),"",IFERROR(INDEX('Catálogo fonte'!$M$5:$M$104,MATCH($A274,'Catálogo fonte'!$A$5:$A$104,0)),""))</f>
        <v/>
      </c>
      <c r="S274" s="28">
        <f>IF(OR($A274="",$B274=""),"",IFERROR(INDEX('Catálogo fonte'!$N$5:$N$104,MATCH($A274,'Catálogo fonte'!$A$5:$A$104,0)),""))</f>
        <v/>
      </c>
      <c r="T274" s="28">
        <f>IF(OR($A274="",$B274=""),"",IFERROR(INDEX('Catálogo fonte'!$O$5:$O$104,MATCH($A274,'Catálogo fonte'!$A$5:$A$104,0)),""))</f>
        <v/>
      </c>
      <c r="U274" s="28">
        <f>IF(OR($A274="",$B274=""),"",IFERROR(INDEX('Catálogo fonte'!$P$5:$P$104,MATCH($A274,'Catálogo fonte'!$A$5:$A$104,0)),""))</f>
        <v/>
      </c>
      <c r="V274" s="28">
        <f>IF(OR($A274="",$B274=""),"",--($S274&lt;&gt;"")+--($T274&lt;&gt;"")+--($U274&lt;&gt;""))</f>
        <v/>
      </c>
      <c r="W274" s="27">
        <f>IF(OR($A274="",$B274="",$C274&lt;&gt;"Sim"),"",_xlfn.TEXTJOIN(" | ",TRUE,IF($AP274&lt;&gt;"Regra válida","Regra do canal inválida",""),IF(COUNTIF('Catálogo fonte'!$A$5:$A$104,$A274)&gt;1,"SKU duplicado",""),IF($AO274&lt;&gt;"Sim","Produto inativo",""),IF($AB274&lt;&gt;"Sim","Canal inativo",""),IF($G274="","Título ausente",""),IF(AND($G274&lt;&gt;"",$AL274&lt;&gt;"",LEN($G274)&gt;$AL274),"Título excede o limite",""),IF(AND($AC274="Sim",$H274=""),"Categoria ausente",""),IF(AND($AK274&gt;0,LEN($I274)&lt;$AK274),"Descrição abaixo do mínimo",""),IF(AND($AE274="Sim",$J274=""),"Marca ausente",""),IF(OR($K274="",NOT(ISNUMBER($K274)),$K274&lt;=0),"Preço inválido",""),IF(AND(ISNUMBER($K274),$AM274&lt;&gt;"",$K274&lt;$AM274),"Preço abaixo do mínimo",""),IF(AND(ISNUMBER($K274),$AN274&lt;&gt;"",$K274&gt;$AN274),"Preço acima do máximo",""),IF(AND($AD274="Sim",$L274=""),"GTIN ausente",""),IF(AND($L274&lt;&gt;"",NOT(IFERROR(AND(LEN($L274)=13,ISNUMBER(VALUE($L274))),FALSE))),"GTIN inválido",""),IF(AND($AF274="Sim",$M274=""),"Cor ausente",""),IF(AND($AG274="Sim",$N274=""),"Tamanho/modelo ausente",""),IF(AND($AH274="Sim",OR(NOT(ISNUMBER($O274)),$O274&lt;=0)),"Peso ausente ou inválido",""),IF(AND($AI274="Sim",OR(NOT(ISNUMBER($P274)),$P274&lt;=0,NOT(ISNUMBER($Q274)),$Q274&lt;=0,NOT(ISNUMBER($R274)),$R274&lt;=0)),"Dimensões ausentes ou inválidas",""),IF($V274&lt;$AJ274,"Mídias abaixo do mínimo","")))</f>
        <v/>
      </c>
      <c r="X274" s="28">
        <f>IF(OR($A274="",$B274=""),"",IF($C274&lt;&gt;"Sim","Não selecionado",IF($W274="","Pronto para publicar","Bloqueado")))</f>
        <v/>
      </c>
      <c r="Y274" s="21" t="n"/>
      <c r="Z274" s="27">
        <f>IF(OR($A274="",$B274=""),"",IF($C274&lt;&gt;"Sim","Fora do feed",IF($X274="Bloqueado","Bloqueado",IF($Y274="Publicar","Liberado para feed",IF($Y274="Manter rascunho","Mantido em rascunho","Aguardando decisão")))))</f>
        <v/>
      </c>
      <c r="AA274" s="27">
        <f>IF(OR($A274="",$B274=""),"",$A274&amp;"|"&amp;$B274)</f>
        <v/>
      </c>
      <c r="AB274" s="28">
        <f>IF($B274="","",IFERROR(INDEX('Regras por canal'!$B$5:$B$9,MATCH($B274,'Regras por canal'!$A$5:$A$9,0)),""))</f>
        <v/>
      </c>
      <c r="AC274" s="28">
        <f>IF($B274="","",IFERROR(INDEX('Regras por canal'!$C$5:$C$9,MATCH($B274,'Regras por canal'!$A$5:$A$9,0)),""))</f>
        <v/>
      </c>
      <c r="AD274" s="28">
        <f>IF($B274="","",IFERROR(INDEX('Regras por canal'!$D$5:$D$9,MATCH($B274,'Regras por canal'!$A$5:$A$9,0)),""))</f>
        <v/>
      </c>
      <c r="AE274" s="28">
        <f>IF($B274="","",IFERROR(INDEX('Regras por canal'!$E$5:$E$9,MATCH($B274,'Regras por canal'!$A$5:$A$9,0)),""))</f>
        <v/>
      </c>
      <c r="AF274" s="28">
        <f>IF($B274="","",IFERROR(INDEX('Regras por canal'!$F$5:$F$9,MATCH($B274,'Regras por canal'!$A$5:$A$9,0)),""))</f>
        <v/>
      </c>
      <c r="AG274" s="28">
        <f>IF($B274="","",IFERROR(INDEX('Regras por canal'!$G$5:$G$9,MATCH($B274,'Regras por canal'!$A$5:$A$9,0)),""))</f>
        <v/>
      </c>
      <c r="AH274" s="28">
        <f>IF($B274="","",IFERROR(INDEX('Regras por canal'!$H$5:$H$9,MATCH($B274,'Regras por canal'!$A$5:$A$9,0)),""))</f>
        <v/>
      </c>
      <c r="AI274" s="28">
        <f>IF($B274="","",IFERROR(INDEX('Regras por canal'!$I$5:$I$9,MATCH($B274,'Regras por canal'!$A$5:$A$9,0)),""))</f>
        <v/>
      </c>
      <c r="AJ274" s="28">
        <f>IF($B274="","",IFERROR(INDEX('Regras por canal'!$J$5:$J$9,MATCH($B274,'Regras por canal'!$A$5:$A$9,0)),""))</f>
        <v/>
      </c>
      <c r="AK274" s="28">
        <f>IF($B274="","",IFERROR(INDEX('Regras por canal'!$K$5:$K$9,MATCH($B274,'Regras por canal'!$A$5:$A$9,0)),""))</f>
        <v/>
      </c>
      <c r="AL274" s="28">
        <f>IF($B274="","",IFERROR(INDEX('Regras por canal'!$L$5:$L$9,MATCH($B274,'Regras por canal'!$A$5:$A$9,0)),""))</f>
        <v/>
      </c>
      <c r="AM274" s="28">
        <f>IF($B274="","",IFERROR(INDEX('Regras por canal'!$M$5:$M$9,MATCH($B274,'Regras por canal'!$A$5:$A$9,0)),""))</f>
        <v/>
      </c>
      <c r="AN274" s="28">
        <f>IF($B274="","",IFERROR(INDEX('Regras por canal'!$N$5:$N$9,MATCH($B274,'Regras por canal'!$A$5:$A$9,0)),""))</f>
        <v/>
      </c>
      <c r="AO274" s="28">
        <f>IF($A274="","",IFERROR(INDEX('Catálogo fonte'!$Q$5:$Q$104,MATCH($A274,'Catálogo fonte'!$A$5:$A$104,0)),""))</f>
        <v/>
      </c>
      <c r="AP274" s="28">
        <f>IF($B274="","",IFERROR(INDEX('Regras por canal'!$Q$5:$Q$9,MATCH($B274,'Regras por canal'!$A$5:$A$9,0)),""))</f>
        <v/>
      </c>
    </row>
    <row r="275" ht="24" customHeight="1">
      <c r="A275" s="28">
        <f>IF(OR(INDEX('Catálogo fonte'!$A$5:$A$104,INT((ROW()-5)/5)+1)="",INDEX('Regras por canal'!$A$5:$A$9,MOD(ROW()-5,5)+1)=""),"",INDEX('Catálogo fonte'!$A$5:$A$104,INT((ROW()-5)/5)+1))</f>
        <v/>
      </c>
      <c r="B275" s="27">
        <f>IF($A275="","",INDEX('Regras por canal'!$A$5:$A$9,MOD(ROW()-5,5)+1))</f>
        <v/>
      </c>
      <c r="C275" s="21" t="n"/>
      <c r="D275" s="32" t="n"/>
      <c r="E275" s="32" t="n"/>
      <c r="F275" s="53" t="n"/>
      <c r="G275" s="27">
        <f>IF(OR($A275="",$B275=""),"",IF($D275&lt;&gt;"",$D275,IFERROR(INDEX('Catálogo fonte'!$B$5:$B$104,MATCH($A275,'Catálogo fonte'!$A$5:$A$104,0)),"")))</f>
        <v/>
      </c>
      <c r="H275" s="27">
        <f>IF(OR($A275="",$B275=""),"",IF($E275&lt;&gt;"",$E275,IFERROR(INDEX('Catálogo fonte'!$C$5:$C$104,MATCH($A275,'Catálogo fonte'!$A$5:$A$104,0)),"")))</f>
        <v/>
      </c>
      <c r="I275" s="27">
        <f>IF(OR($A275="",$B275=""),"",IFERROR(INDEX('Catálogo fonte'!$E$5:$E$104,MATCH($A275,'Catálogo fonte'!$A$5:$A$104,0)),""))</f>
        <v/>
      </c>
      <c r="J275" s="28">
        <f>IF(OR($A275="",$B275=""),"",IFERROR(INDEX('Catálogo fonte'!$D$5:$D$104,MATCH($A275,'Catálogo fonte'!$A$5:$A$104,0)),""))</f>
        <v/>
      </c>
      <c r="K275" s="54">
        <f>IF(OR($A275="",$B275=""),"",IF($F275&lt;&gt;"",$F275,IFERROR(INDEX('Catálogo fonte'!$F$5:$F$104,MATCH($A275,'Catálogo fonte'!$A$5:$A$104,0)),"")))</f>
        <v/>
      </c>
      <c r="L275" s="35">
        <f>IF(OR($A275="",$B275=""),"",IFERROR(INDEX('Catálogo fonte'!$G$5:$G$104,MATCH($A275,'Catálogo fonte'!$A$5:$A$104,0)),""))</f>
        <v/>
      </c>
      <c r="M275" s="28">
        <f>IF(OR($A275="",$B275=""),"",IFERROR(INDEX('Catálogo fonte'!$H$5:$H$104,MATCH($A275,'Catálogo fonte'!$A$5:$A$104,0)),""))</f>
        <v/>
      </c>
      <c r="N275" s="28">
        <f>IF(OR($A275="",$B275=""),"",IFERROR(INDEX('Catálogo fonte'!$I$5:$I$104,MATCH($A275,'Catálogo fonte'!$A$5:$A$104,0)),""))</f>
        <v/>
      </c>
      <c r="O275" s="55">
        <f>IF(OR($A275="",$B275=""),"",IFERROR(INDEX('Catálogo fonte'!$J$5:$J$104,MATCH($A275,'Catálogo fonte'!$A$5:$A$104,0)),""))</f>
        <v/>
      </c>
      <c r="P275" s="56">
        <f>IF(OR($A275="",$B275=""),"",IFERROR(INDEX('Catálogo fonte'!$K$5:$K$104,MATCH($A275,'Catálogo fonte'!$A$5:$A$104,0)),""))</f>
        <v/>
      </c>
      <c r="Q275" s="56">
        <f>IF(OR($A275="",$B275=""),"",IFERROR(INDEX('Catálogo fonte'!$L$5:$L$104,MATCH($A275,'Catálogo fonte'!$A$5:$A$104,0)),""))</f>
        <v/>
      </c>
      <c r="R275" s="56">
        <f>IF(OR($A275="",$B275=""),"",IFERROR(INDEX('Catálogo fonte'!$M$5:$M$104,MATCH($A275,'Catálogo fonte'!$A$5:$A$104,0)),""))</f>
        <v/>
      </c>
      <c r="S275" s="28">
        <f>IF(OR($A275="",$B275=""),"",IFERROR(INDEX('Catálogo fonte'!$N$5:$N$104,MATCH($A275,'Catálogo fonte'!$A$5:$A$104,0)),""))</f>
        <v/>
      </c>
      <c r="T275" s="28">
        <f>IF(OR($A275="",$B275=""),"",IFERROR(INDEX('Catálogo fonte'!$O$5:$O$104,MATCH($A275,'Catálogo fonte'!$A$5:$A$104,0)),""))</f>
        <v/>
      </c>
      <c r="U275" s="28">
        <f>IF(OR($A275="",$B275=""),"",IFERROR(INDEX('Catálogo fonte'!$P$5:$P$104,MATCH($A275,'Catálogo fonte'!$A$5:$A$104,0)),""))</f>
        <v/>
      </c>
      <c r="V275" s="28">
        <f>IF(OR($A275="",$B275=""),"",--($S275&lt;&gt;"")+--($T275&lt;&gt;"")+--($U275&lt;&gt;""))</f>
        <v/>
      </c>
      <c r="W275" s="27">
        <f>IF(OR($A275="",$B275="",$C275&lt;&gt;"Sim"),"",_xlfn.TEXTJOIN(" | ",TRUE,IF($AP275&lt;&gt;"Regra válida","Regra do canal inválida",""),IF(COUNTIF('Catálogo fonte'!$A$5:$A$104,$A275)&gt;1,"SKU duplicado",""),IF($AO275&lt;&gt;"Sim","Produto inativo",""),IF($AB275&lt;&gt;"Sim","Canal inativo",""),IF($G275="","Título ausente",""),IF(AND($G275&lt;&gt;"",$AL275&lt;&gt;"",LEN($G275)&gt;$AL275),"Título excede o limite",""),IF(AND($AC275="Sim",$H275=""),"Categoria ausente",""),IF(AND($AK275&gt;0,LEN($I275)&lt;$AK275),"Descrição abaixo do mínimo",""),IF(AND($AE275="Sim",$J275=""),"Marca ausente",""),IF(OR($K275="",NOT(ISNUMBER($K275)),$K275&lt;=0),"Preço inválido",""),IF(AND(ISNUMBER($K275),$AM275&lt;&gt;"",$K275&lt;$AM275),"Preço abaixo do mínimo",""),IF(AND(ISNUMBER($K275),$AN275&lt;&gt;"",$K275&gt;$AN275),"Preço acima do máximo",""),IF(AND($AD275="Sim",$L275=""),"GTIN ausente",""),IF(AND($L275&lt;&gt;"",NOT(IFERROR(AND(LEN($L275)=13,ISNUMBER(VALUE($L275))),FALSE))),"GTIN inválido",""),IF(AND($AF275="Sim",$M275=""),"Cor ausente",""),IF(AND($AG275="Sim",$N275=""),"Tamanho/modelo ausente",""),IF(AND($AH275="Sim",OR(NOT(ISNUMBER($O275)),$O275&lt;=0)),"Peso ausente ou inválido",""),IF(AND($AI275="Sim",OR(NOT(ISNUMBER($P275)),$P275&lt;=0,NOT(ISNUMBER($Q275)),$Q275&lt;=0,NOT(ISNUMBER($R275)),$R275&lt;=0)),"Dimensões ausentes ou inválidas",""),IF($V275&lt;$AJ275,"Mídias abaixo do mínimo","")))</f>
        <v/>
      </c>
      <c r="X275" s="28">
        <f>IF(OR($A275="",$B275=""),"",IF($C275&lt;&gt;"Sim","Não selecionado",IF($W275="","Pronto para publicar","Bloqueado")))</f>
        <v/>
      </c>
      <c r="Y275" s="21" t="n"/>
      <c r="Z275" s="27">
        <f>IF(OR($A275="",$B275=""),"",IF($C275&lt;&gt;"Sim","Fora do feed",IF($X275="Bloqueado","Bloqueado",IF($Y275="Publicar","Liberado para feed",IF($Y275="Manter rascunho","Mantido em rascunho","Aguardando decisão")))))</f>
        <v/>
      </c>
      <c r="AA275" s="27">
        <f>IF(OR($A275="",$B275=""),"",$A275&amp;"|"&amp;$B275)</f>
        <v/>
      </c>
      <c r="AB275" s="28">
        <f>IF($B275="","",IFERROR(INDEX('Regras por canal'!$B$5:$B$9,MATCH($B275,'Regras por canal'!$A$5:$A$9,0)),""))</f>
        <v/>
      </c>
      <c r="AC275" s="28">
        <f>IF($B275="","",IFERROR(INDEX('Regras por canal'!$C$5:$C$9,MATCH($B275,'Regras por canal'!$A$5:$A$9,0)),""))</f>
        <v/>
      </c>
      <c r="AD275" s="28">
        <f>IF($B275="","",IFERROR(INDEX('Regras por canal'!$D$5:$D$9,MATCH($B275,'Regras por canal'!$A$5:$A$9,0)),""))</f>
        <v/>
      </c>
      <c r="AE275" s="28">
        <f>IF($B275="","",IFERROR(INDEX('Regras por canal'!$E$5:$E$9,MATCH($B275,'Regras por canal'!$A$5:$A$9,0)),""))</f>
        <v/>
      </c>
      <c r="AF275" s="28">
        <f>IF($B275="","",IFERROR(INDEX('Regras por canal'!$F$5:$F$9,MATCH($B275,'Regras por canal'!$A$5:$A$9,0)),""))</f>
        <v/>
      </c>
      <c r="AG275" s="28">
        <f>IF($B275="","",IFERROR(INDEX('Regras por canal'!$G$5:$G$9,MATCH($B275,'Regras por canal'!$A$5:$A$9,0)),""))</f>
        <v/>
      </c>
      <c r="AH275" s="28">
        <f>IF($B275="","",IFERROR(INDEX('Regras por canal'!$H$5:$H$9,MATCH($B275,'Regras por canal'!$A$5:$A$9,0)),""))</f>
        <v/>
      </c>
      <c r="AI275" s="28">
        <f>IF($B275="","",IFERROR(INDEX('Regras por canal'!$I$5:$I$9,MATCH($B275,'Regras por canal'!$A$5:$A$9,0)),""))</f>
        <v/>
      </c>
      <c r="AJ275" s="28">
        <f>IF($B275="","",IFERROR(INDEX('Regras por canal'!$J$5:$J$9,MATCH($B275,'Regras por canal'!$A$5:$A$9,0)),""))</f>
        <v/>
      </c>
      <c r="AK275" s="28">
        <f>IF($B275="","",IFERROR(INDEX('Regras por canal'!$K$5:$K$9,MATCH($B275,'Regras por canal'!$A$5:$A$9,0)),""))</f>
        <v/>
      </c>
      <c r="AL275" s="28">
        <f>IF($B275="","",IFERROR(INDEX('Regras por canal'!$L$5:$L$9,MATCH($B275,'Regras por canal'!$A$5:$A$9,0)),""))</f>
        <v/>
      </c>
      <c r="AM275" s="28">
        <f>IF($B275="","",IFERROR(INDEX('Regras por canal'!$M$5:$M$9,MATCH($B275,'Regras por canal'!$A$5:$A$9,0)),""))</f>
        <v/>
      </c>
      <c r="AN275" s="28">
        <f>IF($B275="","",IFERROR(INDEX('Regras por canal'!$N$5:$N$9,MATCH($B275,'Regras por canal'!$A$5:$A$9,0)),""))</f>
        <v/>
      </c>
      <c r="AO275" s="28">
        <f>IF($A275="","",IFERROR(INDEX('Catálogo fonte'!$Q$5:$Q$104,MATCH($A275,'Catálogo fonte'!$A$5:$A$104,0)),""))</f>
        <v/>
      </c>
      <c r="AP275" s="28">
        <f>IF($B275="","",IFERROR(INDEX('Regras por canal'!$Q$5:$Q$9,MATCH($B275,'Regras por canal'!$A$5:$A$9,0)),""))</f>
        <v/>
      </c>
    </row>
    <row r="276" ht="24" customHeight="1">
      <c r="A276" s="28">
        <f>IF(OR(INDEX('Catálogo fonte'!$A$5:$A$104,INT((ROW()-5)/5)+1)="",INDEX('Regras por canal'!$A$5:$A$9,MOD(ROW()-5,5)+1)=""),"",INDEX('Catálogo fonte'!$A$5:$A$104,INT((ROW()-5)/5)+1))</f>
        <v/>
      </c>
      <c r="B276" s="27">
        <f>IF($A276="","",INDEX('Regras por canal'!$A$5:$A$9,MOD(ROW()-5,5)+1))</f>
        <v/>
      </c>
      <c r="C276" s="21" t="n"/>
      <c r="D276" s="32" t="n"/>
      <c r="E276" s="32" t="n"/>
      <c r="F276" s="53" t="n"/>
      <c r="G276" s="27">
        <f>IF(OR($A276="",$B276=""),"",IF($D276&lt;&gt;"",$D276,IFERROR(INDEX('Catálogo fonte'!$B$5:$B$104,MATCH($A276,'Catálogo fonte'!$A$5:$A$104,0)),"")))</f>
        <v/>
      </c>
      <c r="H276" s="27">
        <f>IF(OR($A276="",$B276=""),"",IF($E276&lt;&gt;"",$E276,IFERROR(INDEX('Catálogo fonte'!$C$5:$C$104,MATCH($A276,'Catálogo fonte'!$A$5:$A$104,0)),"")))</f>
        <v/>
      </c>
      <c r="I276" s="27">
        <f>IF(OR($A276="",$B276=""),"",IFERROR(INDEX('Catálogo fonte'!$E$5:$E$104,MATCH($A276,'Catálogo fonte'!$A$5:$A$104,0)),""))</f>
        <v/>
      </c>
      <c r="J276" s="28">
        <f>IF(OR($A276="",$B276=""),"",IFERROR(INDEX('Catálogo fonte'!$D$5:$D$104,MATCH($A276,'Catálogo fonte'!$A$5:$A$104,0)),""))</f>
        <v/>
      </c>
      <c r="K276" s="54">
        <f>IF(OR($A276="",$B276=""),"",IF($F276&lt;&gt;"",$F276,IFERROR(INDEX('Catálogo fonte'!$F$5:$F$104,MATCH($A276,'Catálogo fonte'!$A$5:$A$104,0)),"")))</f>
        <v/>
      </c>
      <c r="L276" s="35">
        <f>IF(OR($A276="",$B276=""),"",IFERROR(INDEX('Catálogo fonte'!$G$5:$G$104,MATCH($A276,'Catálogo fonte'!$A$5:$A$104,0)),""))</f>
        <v/>
      </c>
      <c r="M276" s="28">
        <f>IF(OR($A276="",$B276=""),"",IFERROR(INDEX('Catálogo fonte'!$H$5:$H$104,MATCH($A276,'Catálogo fonte'!$A$5:$A$104,0)),""))</f>
        <v/>
      </c>
      <c r="N276" s="28">
        <f>IF(OR($A276="",$B276=""),"",IFERROR(INDEX('Catálogo fonte'!$I$5:$I$104,MATCH($A276,'Catálogo fonte'!$A$5:$A$104,0)),""))</f>
        <v/>
      </c>
      <c r="O276" s="55">
        <f>IF(OR($A276="",$B276=""),"",IFERROR(INDEX('Catálogo fonte'!$J$5:$J$104,MATCH($A276,'Catálogo fonte'!$A$5:$A$104,0)),""))</f>
        <v/>
      </c>
      <c r="P276" s="56">
        <f>IF(OR($A276="",$B276=""),"",IFERROR(INDEX('Catálogo fonte'!$K$5:$K$104,MATCH($A276,'Catálogo fonte'!$A$5:$A$104,0)),""))</f>
        <v/>
      </c>
      <c r="Q276" s="56">
        <f>IF(OR($A276="",$B276=""),"",IFERROR(INDEX('Catálogo fonte'!$L$5:$L$104,MATCH($A276,'Catálogo fonte'!$A$5:$A$104,0)),""))</f>
        <v/>
      </c>
      <c r="R276" s="56">
        <f>IF(OR($A276="",$B276=""),"",IFERROR(INDEX('Catálogo fonte'!$M$5:$M$104,MATCH($A276,'Catálogo fonte'!$A$5:$A$104,0)),""))</f>
        <v/>
      </c>
      <c r="S276" s="28">
        <f>IF(OR($A276="",$B276=""),"",IFERROR(INDEX('Catálogo fonte'!$N$5:$N$104,MATCH($A276,'Catálogo fonte'!$A$5:$A$104,0)),""))</f>
        <v/>
      </c>
      <c r="T276" s="28">
        <f>IF(OR($A276="",$B276=""),"",IFERROR(INDEX('Catálogo fonte'!$O$5:$O$104,MATCH($A276,'Catálogo fonte'!$A$5:$A$104,0)),""))</f>
        <v/>
      </c>
      <c r="U276" s="28">
        <f>IF(OR($A276="",$B276=""),"",IFERROR(INDEX('Catálogo fonte'!$P$5:$P$104,MATCH($A276,'Catálogo fonte'!$A$5:$A$104,0)),""))</f>
        <v/>
      </c>
      <c r="V276" s="28">
        <f>IF(OR($A276="",$B276=""),"",--($S276&lt;&gt;"")+--($T276&lt;&gt;"")+--($U276&lt;&gt;""))</f>
        <v/>
      </c>
      <c r="W276" s="27">
        <f>IF(OR($A276="",$B276="",$C276&lt;&gt;"Sim"),"",_xlfn.TEXTJOIN(" | ",TRUE,IF($AP276&lt;&gt;"Regra válida","Regra do canal inválida",""),IF(COUNTIF('Catálogo fonte'!$A$5:$A$104,$A276)&gt;1,"SKU duplicado",""),IF($AO276&lt;&gt;"Sim","Produto inativo",""),IF($AB276&lt;&gt;"Sim","Canal inativo",""),IF($G276="","Título ausente",""),IF(AND($G276&lt;&gt;"",$AL276&lt;&gt;"",LEN($G276)&gt;$AL276),"Título excede o limite",""),IF(AND($AC276="Sim",$H276=""),"Categoria ausente",""),IF(AND($AK276&gt;0,LEN($I276)&lt;$AK276),"Descrição abaixo do mínimo",""),IF(AND($AE276="Sim",$J276=""),"Marca ausente",""),IF(OR($K276="",NOT(ISNUMBER($K276)),$K276&lt;=0),"Preço inválido",""),IF(AND(ISNUMBER($K276),$AM276&lt;&gt;"",$K276&lt;$AM276),"Preço abaixo do mínimo",""),IF(AND(ISNUMBER($K276),$AN276&lt;&gt;"",$K276&gt;$AN276),"Preço acima do máximo",""),IF(AND($AD276="Sim",$L276=""),"GTIN ausente",""),IF(AND($L276&lt;&gt;"",NOT(IFERROR(AND(LEN($L276)=13,ISNUMBER(VALUE($L276))),FALSE))),"GTIN inválido",""),IF(AND($AF276="Sim",$M276=""),"Cor ausente",""),IF(AND($AG276="Sim",$N276=""),"Tamanho/modelo ausente",""),IF(AND($AH276="Sim",OR(NOT(ISNUMBER($O276)),$O276&lt;=0)),"Peso ausente ou inválido",""),IF(AND($AI276="Sim",OR(NOT(ISNUMBER($P276)),$P276&lt;=0,NOT(ISNUMBER($Q276)),$Q276&lt;=0,NOT(ISNUMBER($R276)),$R276&lt;=0)),"Dimensões ausentes ou inválidas",""),IF($V276&lt;$AJ276,"Mídias abaixo do mínimo","")))</f>
        <v/>
      </c>
      <c r="X276" s="28">
        <f>IF(OR($A276="",$B276=""),"",IF($C276&lt;&gt;"Sim","Não selecionado",IF($W276="","Pronto para publicar","Bloqueado")))</f>
        <v/>
      </c>
      <c r="Y276" s="21" t="n"/>
      <c r="Z276" s="27">
        <f>IF(OR($A276="",$B276=""),"",IF($C276&lt;&gt;"Sim","Fora do feed",IF($X276="Bloqueado","Bloqueado",IF($Y276="Publicar","Liberado para feed",IF($Y276="Manter rascunho","Mantido em rascunho","Aguardando decisão")))))</f>
        <v/>
      </c>
      <c r="AA276" s="27">
        <f>IF(OR($A276="",$B276=""),"",$A276&amp;"|"&amp;$B276)</f>
        <v/>
      </c>
      <c r="AB276" s="28">
        <f>IF($B276="","",IFERROR(INDEX('Regras por canal'!$B$5:$B$9,MATCH($B276,'Regras por canal'!$A$5:$A$9,0)),""))</f>
        <v/>
      </c>
      <c r="AC276" s="28">
        <f>IF($B276="","",IFERROR(INDEX('Regras por canal'!$C$5:$C$9,MATCH($B276,'Regras por canal'!$A$5:$A$9,0)),""))</f>
        <v/>
      </c>
      <c r="AD276" s="28">
        <f>IF($B276="","",IFERROR(INDEX('Regras por canal'!$D$5:$D$9,MATCH($B276,'Regras por canal'!$A$5:$A$9,0)),""))</f>
        <v/>
      </c>
      <c r="AE276" s="28">
        <f>IF($B276="","",IFERROR(INDEX('Regras por canal'!$E$5:$E$9,MATCH($B276,'Regras por canal'!$A$5:$A$9,0)),""))</f>
        <v/>
      </c>
      <c r="AF276" s="28">
        <f>IF($B276="","",IFERROR(INDEX('Regras por canal'!$F$5:$F$9,MATCH($B276,'Regras por canal'!$A$5:$A$9,0)),""))</f>
        <v/>
      </c>
      <c r="AG276" s="28">
        <f>IF($B276="","",IFERROR(INDEX('Regras por canal'!$G$5:$G$9,MATCH($B276,'Regras por canal'!$A$5:$A$9,0)),""))</f>
        <v/>
      </c>
      <c r="AH276" s="28">
        <f>IF($B276="","",IFERROR(INDEX('Regras por canal'!$H$5:$H$9,MATCH($B276,'Regras por canal'!$A$5:$A$9,0)),""))</f>
        <v/>
      </c>
      <c r="AI276" s="28">
        <f>IF($B276="","",IFERROR(INDEX('Regras por canal'!$I$5:$I$9,MATCH($B276,'Regras por canal'!$A$5:$A$9,0)),""))</f>
        <v/>
      </c>
      <c r="AJ276" s="28">
        <f>IF($B276="","",IFERROR(INDEX('Regras por canal'!$J$5:$J$9,MATCH($B276,'Regras por canal'!$A$5:$A$9,0)),""))</f>
        <v/>
      </c>
      <c r="AK276" s="28">
        <f>IF($B276="","",IFERROR(INDEX('Regras por canal'!$K$5:$K$9,MATCH($B276,'Regras por canal'!$A$5:$A$9,0)),""))</f>
        <v/>
      </c>
      <c r="AL276" s="28">
        <f>IF($B276="","",IFERROR(INDEX('Regras por canal'!$L$5:$L$9,MATCH($B276,'Regras por canal'!$A$5:$A$9,0)),""))</f>
        <v/>
      </c>
      <c r="AM276" s="28">
        <f>IF($B276="","",IFERROR(INDEX('Regras por canal'!$M$5:$M$9,MATCH($B276,'Regras por canal'!$A$5:$A$9,0)),""))</f>
        <v/>
      </c>
      <c r="AN276" s="28">
        <f>IF($B276="","",IFERROR(INDEX('Regras por canal'!$N$5:$N$9,MATCH($B276,'Regras por canal'!$A$5:$A$9,0)),""))</f>
        <v/>
      </c>
      <c r="AO276" s="28">
        <f>IF($A276="","",IFERROR(INDEX('Catálogo fonte'!$Q$5:$Q$104,MATCH($A276,'Catálogo fonte'!$A$5:$A$104,0)),""))</f>
        <v/>
      </c>
      <c r="AP276" s="28">
        <f>IF($B276="","",IFERROR(INDEX('Regras por canal'!$Q$5:$Q$9,MATCH($B276,'Regras por canal'!$A$5:$A$9,0)),""))</f>
        <v/>
      </c>
    </row>
    <row r="277" ht="24" customHeight="1">
      <c r="A277" s="28">
        <f>IF(OR(INDEX('Catálogo fonte'!$A$5:$A$104,INT((ROW()-5)/5)+1)="",INDEX('Regras por canal'!$A$5:$A$9,MOD(ROW()-5,5)+1)=""),"",INDEX('Catálogo fonte'!$A$5:$A$104,INT((ROW()-5)/5)+1))</f>
        <v/>
      </c>
      <c r="B277" s="27">
        <f>IF($A277="","",INDEX('Regras por canal'!$A$5:$A$9,MOD(ROW()-5,5)+1))</f>
        <v/>
      </c>
      <c r="C277" s="21" t="n"/>
      <c r="D277" s="32" t="n"/>
      <c r="E277" s="32" t="n"/>
      <c r="F277" s="53" t="n"/>
      <c r="G277" s="27">
        <f>IF(OR($A277="",$B277=""),"",IF($D277&lt;&gt;"",$D277,IFERROR(INDEX('Catálogo fonte'!$B$5:$B$104,MATCH($A277,'Catálogo fonte'!$A$5:$A$104,0)),"")))</f>
        <v/>
      </c>
      <c r="H277" s="27">
        <f>IF(OR($A277="",$B277=""),"",IF($E277&lt;&gt;"",$E277,IFERROR(INDEX('Catálogo fonte'!$C$5:$C$104,MATCH($A277,'Catálogo fonte'!$A$5:$A$104,0)),"")))</f>
        <v/>
      </c>
      <c r="I277" s="27">
        <f>IF(OR($A277="",$B277=""),"",IFERROR(INDEX('Catálogo fonte'!$E$5:$E$104,MATCH($A277,'Catálogo fonte'!$A$5:$A$104,0)),""))</f>
        <v/>
      </c>
      <c r="J277" s="28">
        <f>IF(OR($A277="",$B277=""),"",IFERROR(INDEX('Catálogo fonte'!$D$5:$D$104,MATCH($A277,'Catálogo fonte'!$A$5:$A$104,0)),""))</f>
        <v/>
      </c>
      <c r="K277" s="54">
        <f>IF(OR($A277="",$B277=""),"",IF($F277&lt;&gt;"",$F277,IFERROR(INDEX('Catálogo fonte'!$F$5:$F$104,MATCH($A277,'Catálogo fonte'!$A$5:$A$104,0)),"")))</f>
        <v/>
      </c>
      <c r="L277" s="35">
        <f>IF(OR($A277="",$B277=""),"",IFERROR(INDEX('Catálogo fonte'!$G$5:$G$104,MATCH($A277,'Catálogo fonte'!$A$5:$A$104,0)),""))</f>
        <v/>
      </c>
      <c r="M277" s="28">
        <f>IF(OR($A277="",$B277=""),"",IFERROR(INDEX('Catálogo fonte'!$H$5:$H$104,MATCH($A277,'Catálogo fonte'!$A$5:$A$104,0)),""))</f>
        <v/>
      </c>
      <c r="N277" s="28">
        <f>IF(OR($A277="",$B277=""),"",IFERROR(INDEX('Catálogo fonte'!$I$5:$I$104,MATCH($A277,'Catálogo fonte'!$A$5:$A$104,0)),""))</f>
        <v/>
      </c>
      <c r="O277" s="55">
        <f>IF(OR($A277="",$B277=""),"",IFERROR(INDEX('Catálogo fonte'!$J$5:$J$104,MATCH($A277,'Catálogo fonte'!$A$5:$A$104,0)),""))</f>
        <v/>
      </c>
      <c r="P277" s="56">
        <f>IF(OR($A277="",$B277=""),"",IFERROR(INDEX('Catálogo fonte'!$K$5:$K$104,MATCH($A277,'Catálogo fonte'!$A$5:$A$104,0)),""))</f>
        <v/>
      </c>
      <c r="Q277" s="56">
        <f>IF(OR($A277="",$B277=""),"",IFERROR(INDEX('Catálogo fonte'!$L$5:$L$104,MATCH($A277,'Catálogo fonte'!$A$5:$A$104,0)),""))</f>
        <v/>
      </c>
      <c r="R277" s="56">
        <f>IF(OR($A277="",$B277=""),"",IFERROR(INDEX('Catálogo fonte'!$M$5:$M$104,MATCH($A277,'Catálogo fonte'!$A$5:$A$104,0)),""))</f>
        <v/>
      </c>
      <c r="S277" s="28">
        <f>IF(OR($A277="",$B277=""),"",IFERROR(INDEX('Catálogo fonte'!$N$5:$N$104,MATCH($A277,'Catálogo fonte'!$A$5:$A$104,0)),""))</f>
        <v/>
      </c>
      <c r="T277" s="28">
        <f>IF(OR($A277="",$B277=""),"",IFERROR(INDEX('Catálogo fonte'!$O$5:$O$104,MATCH($A277,'Catálogo fonte'!$A$5:$A$104,0)),""))</f>
        <v/>
      </c>
      <c r="U277" s="28">
        <f>IF(OR($A277="",$B277=""),"",IFERROR(INDEX('Catálogo fonte'!$P$5:$P$104,MATCH($A277,'Catálogo fonte'!$A$5:$A$104,0)),""))</f>
        <v/>
      </c>
      <c r="V277" s="28">
        <f>IF(OR($A277="",$B277=""),"",--($S277&lt;&gt;"")+--($T277&lt;&gt;"")+--($U277&lt;&gt;""))</f>
        <v/>
      </c>
      <c r="W277" s="27">
        <f>IF(OR($A277="",$B277="",$C277&lt;&gt;"Sim"),"",_xlfn.TEXTJOIN(" | ",TRUE,IF($AP277&lt;&gt;"Regra válida","Regra do canal inválida",""),IF(COUNTIF('Catálogo fonte'!$A$5:$A$104,$A277)&gt;1,"SKU duplicado",""),IF($AO277&lt;&gt;"Sim","Produto inativo",""),IF($AB277&lt;&gt;"Sim","Canal inativo",""),IF($G277="","Título ausente",""),IF(AND($G277&lt;&gt;"",$AL277&lt;&gt;"",LEN($G277)&gt;$AL277),"Título excede o limite",""),IF(AND($AC277="Sim",$H277=""),"Categoria ausente",""),IF(AND($AK277&gt;0,LEN($I277)&lt;$AK277),"Descrição abaixo do mínimo",""),IF(AND($AE277="Sim",$J277=""),"Marca ausente",""),IF(OR($K277="",NOT(ISNUMBER($K277)),$K277&lt;=0),"Preço inválido",""),IF(AND(ISNUMBER($K277),$AM277&lt;&gt;"",$K277&lt;$AM277),"Preço abaixo do mínimo",""),IF(AND(ISNUMBER($K277),$AN277&lt;&gt;"",$K277&gt;$AN277),"Preço acima do máximo",""),IF(AND($AD277="Sim",$L277=""),"GTIN ausente",""),IF(AND($L277&lt;&gt;"",NOT(IFERROR(AND(LEN($L277)=13,ISNUMBER(VALUE($L277))),FALSE))),"GTIN inválido",""),IF(AND($AF277="Sim",$M277=""),"Cor ausente",""),IF(AND($AG277="Sim",$N277=""),"Tamanho/modelo ausente",""),IF(AND($AH277="Sim",OR(NOT(ISNUMBER($O277)),$O277&lt;=0)),"Peso ausente ou inválido",""),IF(AND($AI277="Sim",OR(NOT(ISNUMBER($P277)),$P277&lt;=0,NOT(ISNUMBER($Q277)),$Q277&lt;=0,NOT(ISNUMBER($R277)),$R277&lt;=0)),"Dimensões ausentes ou inválidas",""),IF($V277&lt;$AJ277,"Mídias abaixo do mínimo","")))</f>
        <v/>
      </c>
      <c r="X277" s="28">
        <f>IF(OR($A277="",$B277=""),"",IF($C277&lt;&gt;"Sim","Não selecionado",IF($W277="","Pronto para publicar","Bloqueado")))</f>
        <v/>
      </c>
      <c r="Y277" s="21" t="n"/>
      <c r="Z277" s="27">
        <f>IF(OR($A277="",$B277=""),"",IF($C277&lt;&gt;"Sim","Fora do feed",IF($X277="Bloqueado","Bloqueado",IF($Y277="Publicar","Liberado para feed",IF($Y277="Manter rascunho","Mantido em rascunho","Aguardando decisão")))))</f>
        <v/>
      </c>
      <c r="AA277" s="27">
        <f>IF(OR($A277="",$B277=""),"",$A277&amp;"|"&amp;$B277)</f>
        <v/>
      </c>
      <c r="AB277" s="28">
        <f>IF($B277="","",IFERROR(INDEX('Regras por canal'!$B$5:$B$9,MATCH($B277,'Regras por canal'!$A$5:$A$9,0)),""))</f>
        <v/>
      </c>
      <c r="AC277" s="28">
        <f>IF($B277="","",IFERROR(INDEX('Regras por canal'!$C$5:$C$9,MATCH($B277,'Regras por canal'!$A$5:$A$9,0)),""))</f>
        <v/>
      </c>
      <c r="AD277" s="28">
        <f>IF($B277="","",IFERROR(INDEX('Regras por canal'!$D$5:$D$9,MATCH($B277,'Regras por canal'!$A$5:$A$9,0)),""))</f>
        <v/>
      </c>
      <c r="AE277" s="28">
        <f>IF($B277="","",IFERROR(INDEX('Regras por canal'!$E$5:$E$9,MATCH($B277,'Regras por canal'!$A$5:$A$9,0)),""))</f>
        <v/>
      </c>
      <c r="AF277" s="28">
        <f>IF($B277="","",IFERROR(INDEX('Regras por canal'!$F$5:$F$9,MATCH($B277,'Regras por canal'!$A$5:$A$9,0)),""))</f>
        <v/>
      </c>
      <c r="AG277" s="28">
        <f>IF($B277="","",IFERROR(INDEX('Regras por canal'!$G$5:$G$9,MATCH($B277,'Regras por canal'!$A$5:$A$9,0)),""))</f>
        <v/>
      </c>
      <c r="AH277" s="28">
        <f>IF($B277="","",IFERROR(INDEX('Regras por canal'!$H$5:$H$9,MATCH($B277,'Regras por canal'!$A$5:$A$9,0)),""))</f>
        <v/>
      </c>
      <c r="AI277" s="28">
        <f>IF($B277="","",IFERROR(INDEX('Regras por canal'!$I$5:$I$9,MATCH($B277,'Regras por canal'!$A$5:$A$9,0)),""))</f>
        <v/>
      </c>
      <c r="AJ277" s="28">
        <f>IF($B277="","",IFERROR(INDEX('Regras por canal'!$J$5:$J$9,MATCH($B277,'Regras por canal'!$A$5:$A$9,0)),""))</f>
        <v/>
      </c>
      <c r="AK277" s="28">
        <f>IF($B277="","",IFERROR(INDEX('Regras por canal'!$K$5:$K$9,MATCH($B277,'Regras por canal'!$A$5:$A$9,0)),""))</f>
        <v/>
      </c>
      <c r="AL277" s="28">
        <f>IF($B277="","",IFERROR(INDEX('Regras por canal'!$L$5:$L$9,MATCH($B277,'Regras por canal'!$A$5:$A$9,0)),""))</f>
        <v/>
      </c>
      <c r="AM277" s="28">
        <f>IF($B277="","",IFERROR(INDEX('Regras por canal'!$M$5:$M$9,MATCH($B277,'Regras por canal'!$A$5:$A$9,0)),""))</f>
        <v/>
      </c>
      <c r="AN277" s="28">
        <f>IF($B277="","",IFERROR(INDEX('Regras por canal'!$N$5:$N$9,MATCH($B277,'Regras por canal'!$A$5:$A$9,0)),""))</f>
        <v/>
      </c>
      <c r="AO277" s="28">
        <f>IF($A277="","",IFERROR(INDEX('Catálogo fonte'!$Q$5:$Q$104,MATCH($A277,'Catálogo fonte'!$A$5:$A$104,0)),""))</f>
        <v/>
      </c>
      <c r="AP277" s="28">
        <f>IF($B277="","",IFERROR(INDEX('Regras por canal'!$Q$5:$Q$9,MATCH($B277,'Regras por canal'!$A$5:$A$9,0)),""))</f>
        <v/>
      </c>
    </row>
    <row r="278" ht="24" customHeight="1">
      <c r="A278" s="28">
        <f>IF(OR(INDEX('Catálogo fonte'!$A$5:$A$104,INT((ROW()-5)/5)+1)="",INDEX('Regras por canal'!$A$5:$A$9,MOD(ROW()-5,5)+1)=""),"",INDEX('Catálogo fonte'!$A$5:$A$104,INT((ROW()-5)/5)+1))</f>
        <v/>
      </c>
      <c r="B278" s="27">
        <f>IF($A278="","",INDEX('Regras por canal'!$A$5:$A$9,MOD(ROW()-5,5)+1))</f>
        <v/>
      </c>
      <c r="C278" s="21" t="n"/>
      <c r="D278" s="32" t="n"/>
      <c r="E278" s="32" t="n"/>
      <c r="F278" s="53" t="n"/>
      <c r="G278" s="27">
        <f>IF(OR($A278="",$B278=""),"",IF($D278&lt;&gt;"",$D278,IFERROR(INDEX('Catálogo fonte'!$B$5:$B$104,MATCH($A278,'Catálogo fonte'!$A$5:$A$104,0)),"")))</f>
        <v/>
      </c>
      <c r="H278" s="27">
        <f>IF(OR($A278="",$B278=""),"",IF($E278&lt;&gt;"",$E278,IFERROR(INDEX('Catálogo fonte'!$C$5:$C$104,MATCH($A278,'Catálogo fonte'!$A$5:$A$104,0)),"")))</f>
        <v/>
      </c>
      <c r="I278" s="27">
        <f>IF(OR($A278="",$B278=""),"",IFERROR(INDEX('Catálogo fonte'!$E$5:$E$104,MATCH($A278,'Catálogo fonte'!$A$5:$A$104,0)),""))</f>
        <v/>
      </c>
      <c r="J278" s="28">
        <f>IF(OR($A278="",$B278=""),"",IFERROR(INDEX('Catálogo fonte'!$D$5:$D$104,MATCH($A278,'Catálogo fonte'!$A$5:$A$104,0)),""))</f>
        <v/>
      </c>
      <c r="K278" s="54">
        <f>IF(OR($A278="",$B278=""),"",IF($F278&lt;&gt;"",$F278,IFERROR(INDEX('Catálogo fonte'!$F$5:$F$104,MATCH($A278,'Catálogo fonte'!$A$5:$A$104,0)),"")))</f>
        <v/>
      </c>
      <c r="L278" s="35">
        <f>IF(OR($A278="",$B278=""),"",IFERROR(INDEX('Catálogo fonte'!$G$5:$G$104,MATCH($A278,'Catálogo fonte'!$A$5:$A$104,0)),""))</f>
        <v/>
      </c>
      <c r="M278" s="28">
        <f>IF(OR($A278="",$B278=""),"",IFERROR(INDEX('Catálogo fonte'!$H$5:$H$104,MATCH($A278,'Catálogo fonte'!$A$5:$A$104,0)),""))</f>
        <v/>
      </c>
      <c r="N278" s="28">
        <f>IF(OR($A278="",$B278=""),"",IFERROR(INDEX('Catálogo fonte'!$I$5:$I$104,MATCH($A278,'Catálogo fonte'!$A$5:$A$104,0)),""))</f>
        <v/>
      </c>
      <c r="O278" s="55">
        <f>IF(OR($A278="",$B278=""),"",IFERROR(INDEX('Catálogo fonte'!$J$5:$J$104,MATCH($A278,'Catálogo fonte'!$A$5:$A$104,0)),""))</f>
        <v/>
      </c>
      <c r="P278" s="56">
        <f>IF(OR($A278="",$B278=""),"",IFERROR(INDEX('Catálogo fonte'!$K$5:$K$104,MATCH($A278,'Catálogo fonte'!$A$5:$A$104,0)),""))</f>
        <v/>
      </c>
      <c r="Q278" s="56">
        <f>IF(OR($A278="",$B278=""),"",IFERROR(INDEX('Catálogo fonte'!$L$5:$L$104,MATCH($A278,'Catálogo fonte'!$A$5:$A$104,0)),""))</f>
        <v/>
      </c>
      <c r="R278" s="56">
        <f>IF(OR($A278="",$B278=""),"",IFERROR(INDEX('Catálogo fonte'!$M$5:$M$104,MATCH($A278,'Catálogo fonte'!$A$5:$A$104,0)),""))</f>
        <v/>
      </c>
      <c r="S278" s="28">
        <f>IF(OR($A278="",$B278=""),"",IFERROR(INDEX('Catálogo fonte'!$N$5:$N$104,MATCH($A278,'Catálogo fonte'!$A$5:$A$104,0)),""))</f>
        <v/>
      </c>
      <c r="T278" s="28">
        <f>IF(OR($A278="",$B278=""),"",IFERROR(INDEX('Catálogo fonte'!$O$5:$O$104,MATCH($A278,'Catálogo fonte'!$A$5:$A$104,0)),""))</f>
        <v/>
      </c>
      <c r="U278" s="28">
        <f>IF(OR($A278="",$B278=""),"",IFERROR(INDEX('Catálogo fonte'!$P$5:$P$104,MATCH($A278,'Catálogo fonte'!$A$5:$A$104,0)),""))</f>
        <v/>
      </c>
      <c r="V278" s="28">
        <f>IF(OR($A278="",$B278=""),"",--($S278&lt;&gt;"")+--($T278&lt;&gt;"")+--($U278&lt;&gt;""))</f>
        <v/>
      </c>
      <c r="W278" s="27">
        <f>IF(OR($A278="",$B278="",$C278&lt;&gt;"Sim"),"",_xlfn.TEXTJOIN(" | ",TRUE,IF($AP278&lt;&gt;"Regra válida","Regra do canal inválida",""),IF(COUNTIF('Catálogo fonte'!$A$5:$A$104,$A278)&gt;1,"SKU duplicado",""),IF($AO278&lt;&gt;"Sim","Produto inativo",""),IF($AB278&lt;&gt;"Sim","Canal inativo",""),IF($G278="","Título ausente",""),IF(AND($G278&lt;&gt;"",$AL278&lt;&gt;"",LEN($G278)&gt;$AL278),"Título excede o limite",""),IF(AND($AC278="Sim",$H278=""),"Categoria ausente",""),IF(AND($AK278&gt;0,LEN($I278)&lt;$AK278),"Descrição abaixo do mínimo",""),IF(AND($AE278="Sim",$J278=""),"Marca ausente",""),IF(OR($K278="",NOT(ISNUMBER($K278)),$K278&lt;=0),"Preço inválido",""),IF(AND(ISNUMBER($K278),$AM278&lt;&gt;"",$K278&lt;$AM278),"Preço abaixo do mínimo",""),IF(AND(ISNUMBER($K278),$AN278&lt;&gt;"",$K278&gt;$AN278),"Preço acima do máximo",""),IF(AND($AD278="Sim",$L278=""),"GTIN ausente",""),IF(AND($L278&lt;&gt;"",NOT(IFERROR(AND(LEN($L278)=13,ISNUMBER(VALUE($L278))),FALSE))),"GTIN inválido",""),IF(AND($AF278="Sim",$M278=""),"Cor ausente",""),IF(AND($AG278="Sim",$N278=""),"Tamanho/modelo ausente",""),IF(AND($AH278="Sim",OR(NOT(ISNUMBER($O278)),$O278&lt;=0)),"Peso ausente ou inválido",""),IF(AND($AI278="Sim",OR(NOT(ISNUMBER($P278)),$P278&lt;=0,NOT(ISNUMBER($Q278)),$Q278&lt;=0,NOT(ISNUMBER($R278)),$R278&lt;=0)),"Dimensões ausentes ou inválidas",""),IF($V278&lt;$AJ278,"Mídias abaixo do mínimo","")))</f>
        <v/>
      </c>
      <c r="X278" s="28">
        <f>IF(OR($A278="",$B278=""),"",IF($C278&lt;&gt;"Sim","Não selecionado",IF($W278="","Pronto para publicar","Bloqueado")))</f>
        <v/>
      </c>
      <c r="Y278" s="21" t="n"/>
      <c r="Z278" s="27">
        <f>IF(OR($A278="",$B278=""),"",IF($C278&lt;&gt;"Sim","Fora do feed",IF($X278="Bloqueado","Bloqueado",IF($Y278="Publicar","Liberado para feed",IF($Y278="Manter rascunho","Mantido em rascunho","Aguardando decisão")))))</f>
        <v/>
      </c>
      <c r="AA278" s="27">
        <f>IF(OR($A278="",$B278=""),"",$A278&amp;"|"&amp;$B278)</f>
        <v/>
      </c>
      <c r="AB278" s="28">
        <f>IF($B278="","",IFERROR(INDEX('Regras por canal'!$B$5:$B$9,MATCH($B278,'Regras por canal'!$A$5:$A$9,0)),""))</f>
        <v/>
      </c>
      <c r="AC278" s="28">
        <f>IF($B278="","",IFERROR(INDEX('Regras por canal'!$C$5:$C$9,MATCH($B278,'Regras por canal'!$A$5:$A$9,0)),""))</f>
        <v/>
      </c>
      <c r="AD278" s="28">
        <f>IF($B278="","",IFERROR(INDEX('Regras por canal'!$D$5:$D$9,MATCH($B278,'Regras por canal'!$A$5:$A$9,0)),""))</f>
        <v/>
      </c>
      <c r="AE278" s="28">
        <f>IF($B278="","",IFERROR(INDEX('Regras por canal'!$E$5:$E$9,MATCH($B278,'Regras por canal'!$A$5:$A$9,0)),""))</f>
        <v/>
      </c>
      <c r="AF278" s="28">
        <f>IF($B278="","",IFERROR(INDEX('Regras por canal'!$F$5:$F$9,MATCH($B278,'Regras por canal'!$A$5:$A$9,0)),""))</f>
        <v/>
      </c>
      <c r="AG278" s="28">
        <f>IF($B278="","",IFERROR(INDEX('Regras por canal'!$G$5:$G$9,MATCH($B278,'Regras por canal'!$A$5:$A$9,0)),""))</f>
        <v/>
      </c>
      <c r="AH278" s="28">
        <f>IF($B278="","",IFERROR(INDEX('Regras por canal'!$H$5:$H$9,MATCH($B278,'Regras por canal'!$A$5:$A$9,0)),""))</f>
        <v/>
      </c>
      <c r="AI278" s="28">
        <f>IF($B278="","",IFERROR(INDEX('Regras por canal'!$I$5:$I$9,MATCH($B278,'Regras por canal'!$A$5:$A$9,0)),""))</f>
        <v/>
      </c>
      <c r="AJ278" s="28">
        <f>IF($B278="","",IFERROR(INDEX('Regras por canal'!$J$5:$J$9,MATCH($B278,'Regras por canal'!$A$5:$A$9,0)),""))</f>
        <v/>
      </c>
      <c r="AK278" s="28">
        <f>IF($B278="","",IFERROR(INDEX('Regras por canal'!$K$5:$K$9,MATCH($B278,'Regras por canal'!$A$5:$A$9,0)),""))</f>
        <v/>
      </c>
      <c r="AL278" s="28">
        <f>IF($B278="","",IFERROR(INDEX('Regras por canal'!$L$5:$L$9,MATCH($B278,'Regras por canal'!$A$5:$A$9,0)),""))</f>
        <v/>
      </c>
      <c r="AM278" s="28">
        <f>IF($B278="","",IFERROR(INDEX('Regras por canal'!$M$5:$M$9,MATCH($B278,'Regras por canal'!$A$5:$A$9,0)),""))</f>
        <v/>
      </c>
      <c r="AN278" s="28">
        <f>IF($B278="","",IFERROR(INDEX('Regras por canal'!$N$5:$N$9,MATCH($B278,'Regras por canal'!$A$5:$A$9,0)),""))</f>
        <v/>
      </c>
      <c r="AO278" s="28">
        <f>IF($A278="","",IFERROR(INDEX('Catálogo fonte'!$Q$5:$Q$104,MATCH($A278,'Catálogo fonte'!$A$5:$A$104,0)),""))</f>
        <v/>
      </c>
      <c r="AP278" s="28">
        <f>IF($B278="","",IFERROR(INDEX('Regras por canal'!$Q$5:$Q$9,MATCH($B278,'Regras por canal'!$A$5:$A$9,0)),""))</f>
        <v/>
      </c>
    </row>
    <row r="279" ht="24" customHeight="1">
      <c r="A279" s="28">
        <f>IF(OR(INDEX('Catálogo fonte'!$A$5:$A$104,INT((ROW()-5)/5)+1)="",INDEX('Regras por canal'!$A$5:$A$9,MOD(ROW()-5,5)+1)=""),"",INDEX('Catálogo fonte'!$A$5:$A$104,INT((ROW()-5)/5)+1))</f>
        <v/>
      </c>
      <c r="B279" s="27">
        <f>IF($A279="","",INDEX('Regras por canal'!$A$5:$A$9,MOD(ROW()-5,5)+1))</f>
        <v/>
      </c>
      <c r="C279" s="21" t="n"/>
      <c r="D279" s="32" t="n"/>
      <c r="E279" s="32" t="n"/>
      <c r="F279" s="53" t="n"/>
      <c r="G279" s="27">
        <f>IF(OR($A279="",$B279=""),"",IF($D279&lt;&gt;"",$D279,IFERROR(INDEX('Catálogo fonte'!$B$5:$B$104,MATCH($A279,'Catálogo fonte'!$A$5:$A$104,0)),"")))</f>
        <v/>
      </c>
      <c r="H279" s="27">
        <f>IF(OR($A279="",$B279=""),"",IF($E279&lt;&gt;"",$E279,IFERROR(INDEX('Catálogo fonte'!$C$5:$C$104,MATCH($A279,'Catálogo fonte'!$A$5:$A$104,0)),"")))</f>
        <v/>
      </c>
      <c r="I279" s="27">
        <f>IF(OR($A279="",$B279=""),"",IFERROR(INDEX('Catálogo fonte'!$E$5:$E$104,MATCH($A279,'Catálogo fonte'!$A$5:$A$104,0)),""))</f>
        <v/>
      </c>
      <c r="J279" s="28">
        <f>IF(OR($A279="",$B279=""),"",IFERROR(INDEX('Catálogo fonte'!$D$5:$D$104,MATCH($A279,'Catálogo fonte'!$A$5:$A$104,0)),""))</f>
        <v/>
      </c>
      <c r="K279" s="54">
        <f>IF(OR($A279="",$B279=""),"",IF($F279&lt;&gt;"",$F279,IFERROR(INDEX('Catálogo fonte'!$F$5:$F$104,MATCH($A279,'Catálogo fonte'!$A$5:$A$104,0)),"")))</f>
        <v/>
      </c>
      <c r="L279" s="35">
        <f>IF(OR($A279="",$B279=""),"",IFERROR(INDEX('Catálogo fonte'!$G$5:$G$104,MATCH($A279,'Catálogo fonte'!$A$5:$A$104,0)),""))</f>
        <v/>
      </c>
      <c r="M279" s="28">
        <f>IF(OR($A279="",$B279=""),"",IFERROR(INDEX('Catálogo fonte'!$H$5:$H$104,MATCH($A279,'Catálogo fonte'!$A$5:$A$104,0)),""))</f>
        <v/>
      </c>
      <c r="N279" s="28">
        <f>IF(OR($A279="",$B279=""),"",IFERROR(INDEX('Catálogo fonte'!$I$5:$I$104,MATCH($A279,'Catálogo fonte'!$A$5:$A$104,0)),""))</f>
        <v/>
      </c>
      <c r="O279" s="55">
        <f>IF(OR($A279="",$B279=""),"",IFERROR(INDEX('Catálogo fonte'!$J$5:$J$104,MATCH($A279,'Catálogo fonte'!$A$5:$A$104,0)),""))</f>
        <v/>
      </c>
      <c r="P279" s="56">
        <f>IF(OR($A279="",$B279=""),"",IFERROR(INDEX('Catálogo fonte'!$K$5:$K$104,MATCH($A279,'Catálogo fonte'!$A$5:$A$104,0)),""))</f>
        <v/>
      </c>
      <c r="Q279" s="56">
        <f>IF(OR($A279="",$B279=""),"",IFERROR(INDEX('Catálogo fonte'!$L$5:$L$104,MATCH($A279,'Catálogo fonte'!$A$5:$A$104,0)),""))</f>
        <v/>
      </c>
      <c r="R279" s="56">
        <f>IF(OR($A279="",$B279=""),"",IFERROR(INDEX('Catálogo fonte'!$M$5:$M$104,MATCH($A279,'Catálogo fonte'!$A$5:$A$104,0)),""))</f>
        <v/>
      </c>
      <c r="S279" s="28">
        <f>IF(OR($A279="",$B279=""),"",IFERROR(INDEX('Catálogo fonte'!$N$5:$N$104,MATCH($A279,'Catálogo fonte'!$A$5:$A$104,0)),""))</f>
        <v/>
      </c>
      <c r="T279" s="28">
        <f>IF(OR($A279="",$B279=""),"",IFERROR(INDEX('Catálogo fonte'!$O$5:$O$104,MATCH($A279,'Catálogo fonte'!$A$5:$A$104,0)),""))</f>
        <v/>
      </c>
      <c r="U279" s="28">
        <f>IF(OR($A279="",$B279=""),"",IFERROR(INDEX('Catálogo fonte'!$P$5:$P$104,MATCH($A279,'Catálogo fonte'!$A$5:$A$104,0)),""))</f>
        <v/>
      </c>
      <c r="V279" s="28">
        <f>IF(OR($A279="",$B279=""),"",--($S279&lt;&gt;"")+--($T279&lt;&gt;"")+--($U279&lt;&gt;""))</f>
        <v/>
      </c>
      <c r="W279" s="27">
        <f>IF(OR($A279="",$B279="",$C279&lt;&gt;"Sim"),"",_xlfn.TEXTJOIN(" | ",TRUE,IF($AP279&lt;&gt;"Regra válida","Regra do canal inválida",""),IF(COUNTIF('Catálogo fonte'!$A$5:$A$104,$A279)&gt;1,"SKU duplicado",""),IF($AO279&lt;&gt;"Sim","Produto inativo",""),IF($AB279&lt;&gt;"Sim","Canal inativo",""),IF($G279="","Título ausente",""),IF(AND($G279&lt;&gt;"",$AL279&lt;&gt;"",LEN($G279)&gt;$AL279),"Título excede o limite",""),IF(AND($AC279="Sim",$H279=""),"Categoria ausente",""),IF(AND($AK279&gt;0,LEN($I279)&lt;$AK279),"Descrição abaixo do mínimo",""),IF(AND($AE279="Sim",$J279=""),"Marca ausente",""),IF(OR($K279="",NOT(ISNUMBER($K279)),$K279&lt;=0),"Preço inválido",""),IF(AND(ISNUMBER($K279),$AM279&lt;&gt;"",$K279&lt;$AM279),"Preço abaixo do mínimo",""),IF(AND(ISNUMBER($K279),$AN279&lt;&gt;"",$K279&gt;$AN279),"Preço acima do máximo",""),IF(AND($AD279="Sim",$L279=""),"GTIN ausente",""),IF(AND($L279&lt;&gt;"",NOT(IFERROR(AND(LEN($L279)=13,ISNUMBER(VALUE($L279))),FALSE))),"GTIN inválido",""),IF(AND($AF279="Sim",$M279=""),"Cor ausente",""),IF(AND($AG279="Sim",$N279=""),"Tamanho/modelo ausente",""),IF(AND($AH279="Sim",OR(NOT(ISNUMBER($O279)),$O279&lt;=0)),"Peso ausente ou inválido",""),IF(AND($AI279="Sim",OR(NOT(ISNUMBER($P279)),$P279&lt;=0,NOT(ISNUMBER($Q279)),$Q279&lt;=0,NOT(ISNUMBER($R279)),$R279&lt;=0)),"Dimensões ausentes ou inválidas",""),IF($V279&lt;$AJ279,"Mídias abaixo do mínimo","")))</f>
        <v/>
      </c>
      <c r="X279" s="28">
        <f>IF(OR($A279="",$B279=""),"",IF($C279&lt;&gt;"Sim","Não selecionado",IF($W279="","Pronto para publicar","Bloqueado")))</f>
        <v/>
      </c>
      <c r="Y279" s="21" t="n"/>
      <c r="Z279" s="27">
        <f>IF(OR($A279="",$B279=""),"",IF($C279&lt;&gt;"Sim","Fora do feed",IF($X279="Bloqueado","Bloqueado",IF($Y279="Publicar","Liberado para feed",IF($Y279="Manter rascunho","Mantido em rascunho","Aguardando decisão")))))</f>
        <v/>
      </c>
      <c r="AA279" s="27">
        <f>IF(OR($A279="",$B279=""),"",$A279&amp;"|"&amp;$B279)</f>
        <v/>
      </c>
      <c r="AB279" s="28">
        <f>IF($B279="","",IFERROR(INDEX('Regras por canal'!$B$5:$B$9,MATCH($B279,'Regras por canal'!$A$5:$A$9,0)),""))</f>
        <v/>
      </c>
      <c r="AC279" s="28">
        <f>IF($B279="","",IFERROR(INDEX('Regras por canal'!$C$5:$C$9,MATCH($B279,'Regras por canal'!$A$5:$A$9,0)),""))</f>
        <v/>
      </c>
      <c r="AD279" s="28">
        <f>IF($B279="","",IFERROR(INDEX('Regras por canal'!$D$5:$D$9,MATCH($B279,'Regras por canal'!$A$5:$A$9,0)),""))</f>
        <v/>
      </c>
      <c r="AE279" s="28">
        <f>IF($B279="","",IFERROR(INDEX('Regras por canal'!$E$5:$E$9,MATCH($B279,'Regras por canal'!$A$5:$A$9,0)),""))</f>
        <v/>
      </c>
      <c r="AF279" s="28">
        <f>IF($B279="","",IFERROR(INDEX('Regras por canal'!$F$5:$F$9,MATCH($B279,'Regras por canal'!$A$5:$A$9,0)),""))</f>
        <v/>
      </c>
      <c r="AG279" s="28">
        <f>IF($B279="","",IFERROR(INDEX('Regras por canal'!$G$5:$G$9,MATCH($B279,'Regras por canal'!$A$5:$A$9,0)),""))</f>
        <v/>
      </c>
      <c r="AH279" s="28">
        <f>IF($B279="","",IFERROR(INDEX('Regras por canal'!$H$5:$H$9,MATCH($B279,'Regras por canal'!$A$5:$A$9,0)),""))</f>
        <v/>
      </c>
      <c r="AI279" s="28">
        <f>IF($B279="","",IFERROR(INDEX('Regras por canal'!$I$5:$I$9,MATCH($B279,'Regras por canal'!$A$5:$A$9,0)),""))</f>
        <v/>
      </c>
      <c r="AJ279" s="28">
        <f>IF($B279="","",IFERROR(INDEX('Regras por canal'!$J$5:$J$9,MATCH($B279,'Regras por canal'!$A$5:$A$9,0)),""))</f>
        <v/>
      </c>
      <c r="AK279" s="28">
        <f>IF($B279="","",IFERROR(INDEX('Regras por canal'!$K$5:$K$9,MATCH($B279,'Regras por canal'!$A$5:$A$9,0)),""))</f>
        <v/>
      </c>
      <c r="AL279" s="28">
        <f>IF($B279="","",IFERROR(INDEX('Regras por canal'!$L$5:$L$9,MATCH($B279,'Regras por canal'!$A$5:$A$9,0)),""))</f>
        <v/>
      </c>
      <c r="AM279" s="28">
        <f>IF($B279="","",IFERROR(INDEX('Regras por canal'!$M$5:$M$9,MATCH($B279,'Regras por canal'!$A$5:$A$9,0)),""))</f>
        <v/>
      </c>
      <c r="AN279" s="28">
        <f>IF($B279="","",IFERROR(INDEX('Regras por canal'!$N$5:$N$9,MATCH($B279,'Regras por canal'!$A$5:$A$9,0)),""))</f>
        <v/>
      </c>
      <c r="AO279" s="28">
        <f>IF($A279="","",IFERROR(INDEX('Catálogo fonte'!$Q$5:$Q$104,MATCH($A279,'Catálogo fonte'!$A$5:$A$104,0)),""))</f>
        <v/>
      </c>
      <c r="AP279" s="28">
        <f>IF($B279="","",IFERROR(INDEX('Regras por canal'!$Q$5:$Q$9,MATCH($B279,'Regras por canal'!$A$5:$A$9,0)),""))</f>
        <v/>
      </c>
    </row>
    <row r="280" ht="24" customHeight="1">
      <c r="A280" s="28">
        <f>IF(OR(INDEX('Catálogo fonte'!$A$5:$A$104,INT((ROW()-5)/5)+1)="",INDEX('Regras por canal'!$A$5:$A$9,MOD(ROW()-5,5)+1)=""),"",INDEX('Catálogo fonte'!$A$5:$A$104,INT((ROW()-5)/5)+1))</f>
        <v/>
      </c>
      <c r="B280" s="27">
        <f>IF($A280="","",INDEX('Regras por canal'!$A$5:$A$9,MOD(ROW()-5,5)+1))</f>
        <v/>
      </c>
      <c r="C280" s="21" t="n"/>
      <c r="D280" s="32" t="n"/>
      <c r="E280" s="32" t="n"/>
      <c r="F280" s="53" t="n"/>
      <c r="G280" s="27">
        <f>IF(OR($A280="",$B280=""),"",IF($D280&lt;&gt;"",$D280,IFERROR(INDEX('Catálogo fonte'!$B$5:$B$104,MATCH($A280,'Catálogo fonte'!$A$5:$A$104,0)),"")))</f>
        <v/>
      </c>
      <c r="H280" s="27">
        <f>IF(OR($A280="",$B280=""),"",IF($E280&lt;&gt;"",$E280,IFERROR(INDEX('Catálogo fonte'!$C$5:$C$104,MATCH($A280,'Catálogo fonte'!$A$5:$A$104,0)),"")))</f>
        <v/>
      </c>
      <c r="I280" s="27">
        <f>IF(OR($A280="",$B280=""),"",IFERROR(INDEX('Catálogo fonte'!$E$5:$E$104,MATCH($A280,'Catálogo fonte'!$A$5:$A$104,0)),""))</f>
        <v/>
      </c>
      <c r="J280" s="28">
        <f>IF(OR($A280="",$B280=""),"",IFERROR(INDEX('Catálogo fonte'!$D$5:$D$104,MATCH($A280,'Catálogo fonte'!$A$5:$A$104,0)),""))</f>
        <v/>
      </c>
      <c r="K280" s="54">
        <f>IF(OR($A280="",$B280=""),"",IF($F280&lt;&gt;"",$F280,IFERROR(INDEX('Catálogo fonte'!$F$5:$F$104,MATCH($A280,'Catálogo fonte'!$A$5:$A$104,0)),"")))</f>
        <v/>
      </c>
      <c r="L280" s="35">
        <f>IF(OR($A280="",$B280=""),"",IFERROR(INDEX('Catálogo fonte'!$G$5:$G$104,MATCH($A280,'Catálogo fonte'!$A$5:$A$104,0)),""))</f>
        <v/>
      </c>
      <c r="M280" s="28">
        <f>IF(OR($A280="",$B280=""),"",IFERROR(INDEX('Catálogo fonte'!$H$5:$H$104,MATCH($A280,'Catálogo fonte'!$A$5:$A$104,0)),""))</f>
        <v/>
      </c>
      <c r="N280" s="28">
        <f>IF(OR($A280="",$B280=""),"",IFERROR(INDEX('Catálogo fonte'!$I$5:$I$104,MATCH($A280,'Catálogo fonte'!$A$5:$A$104,0)),""))</f>
        <v/>
      </c>
      <c r="O280" s="55">
        <f>IF(OR($A280="",$B280=""),"",IFERROR(INDEX('Catálogo fonte'!$J$5:$J$104,MATCH($A280,'Catálogo fonte'!$A$5:$A$104,0)),""))</f>
        <v/>
      </c>
      <c r="P280" s="56">
        <f>IF(OR($A280="",$B280=""),"",IFERROR(INDEX('Catálogo fonte'!$K$5:$K$104,MATCH($A280,'Catálogo fonte'!$A$5:$A$104,0)),""))</f>
        <v/>
      </c>
      <c r="Q280" s="56">
        <f>IF(OR($A280="",$B280=""),"",IFERROR(INDEX('Catálogo fonte'!$L$5:$L$104,MATCH($A280,'Catálogo fonte'!$A$5:$A$104,0)),""))</f>
        <v/>
      </c>
      <c r="R280" s="56">
        <f>IF(OR($A280="",$B280=""),"",IFERROR(INDEX('Catálogo fonte'!$M$5:$M$104,MATCH($A280,'Catálogo fonte'!$A$5:$A$104,0)),""))</f>
        <v/>
      </c>
      <c r="S280" s="28">
        <f>IF(OR($A280="",$B280=""),"",IFERROR(INDEX('Catálogo fonte'!$N$5:$N$104,MATCH($A280,'Catálogo fonte'!$A$5:$A$104,0)),""))</f>
        <v/>
      </c>
      <c r="T280" s="28">
        <f>IF(OR($A280="",$B280=""),"",IFERROR(INDEX('Catálogo fonte'!$O$5:$O$104,MATCH($A280,'Catálogo fonte'!$A$5:$A$104,0)),""))</f>
        <v/>
      </c>
      <c r="U280" s="28">
        <f>IF(OR($A280="",$B280=""),"",IFERROR(INDEX('Catálogo fonte'!$P$5:$P$104,MATCH($A280,'Catálogo fonte'!$A$5:$A$104,0)),""))</f>
        <v/>
      </c>
      <c r="V280" s="28">
        <f>IF(OR($A280="",$B280=""),"",--($S280&lt;&gt;"")+--($T280&lt;&gt;"")+--($U280&lt;&gt;""))</f>
        <v/>
      </c>
      <c r="W280" s="27">
        <f>IF(OR($A280="",$B280="",$C280&lt;&gt;"Sim"),"",_xlfn.TEXTJOIN(" | ",TRUE,IF($AP280&lt;&gt;"Regra válida","Regra do canal inválida",""),IF(COUNTIF('Catálogo fonte'!$A$5:$A$104,$A280)&gt;1,"SKU duplicado",""),IF($AO280&lt;&gt;"Sim","Produto inativo",""),IF($AB280&lt;&gt;"Sim","Canal inativo",""),IF($G280="","Título ausente",""),IF(AND($G280&lt;&gt;"",$AL280&lt;&gt;"",LEN($G280)&gt;$AL280),"Título excede o limite",""),IF(AND($AC280="Sim",$H280=""),"Categoria ausente",""),IF(AND($AK280&gt;0,LEN($I280)&lt;$AK280),"Descrição abaixo do mínimo",""),IF(AND($AE280="Sim",$J280=""),"Marca ausente",""),IF(OR($K280="",NOT(ISNUMBER($K280)),$K280&lt;=0),"Preço inválido",""),IF(AND(ISNUMBER($K280),$AM280&lt;&gt;"",$K280&lt;$AM280),"Preço abaixo do mínimo",""),IF(AND(ISNUMBER($K280),$AN280&lt;&gt;"",$K280&gt;$AN280),"Preço acima do máximo",""),IF(AND($AD280="Sim",$L280=""),"GTIN ausente",""),IF(AND($L280&lt;&gt;"",NOT(IFERROR(AND(LEN($L280)=13,ISNUMBER(VALUE($L280))),FALSE))),"GTIN inválido",""),IF(AND($AF280="Sim",$M280=""),"Cor ausente",""),IF(AND($AG280="Sim",$N280=""),"Tamanho/modelo ausente",""),IF(AND($AH280="Sim",OR(NOT(ISNUMBER($O280)),$O280&lt;=0)),"Peso ausente ou inválido",""),IF(AND($AI280="Sim",OR(NOT(ISNUMBER($P280)),$P280&lt;=0,NOT(ISNUMBER($Q280)),$Q280&lt;=0,NOT(ISNUMBER($R280)),$R280&lt;=0)),"Dimensões ausentes ou inválidas",""),IF($V280&lt;$AJ280,"Mídias abaixo do mínimo","")))</f>
        <v/>
      </c>
      <c r="X280" s="28">
        <f>IF(OR($A280="",$B280=""),"",IF($C280&lt;&gt;"Sim","Não selecionado",IF($W280="","Pronto para publicar","Bloqueado")))</f>
        <v/>
      </c>
      <c r="Y280" s="21" t="n"/>
      <c r="Z280" s="27">
        <f>IF(OR($A280="",$B280=""),"",IF($C280&lt;&gt;"Sim","Fora do feed",IF($X280="Bloqueado","Bloqueado",IF($Y280="Publicar","Liberado para feed",IF($Y280="Manter rascunho","Mantido em rascunho","Aguardando decisão")))))</f>
        <v/>
      </c>
      <c r="AA280" s="27">
        <f>IF(OR($A280="",$B280=""),"",$A280&amp;"|"&amp;$B280)</f>
        <v/>
      </c>
      <c r="AB280" s="28">
        <f>IF($B280="","",IFERROR(INDEX('Regras por canal'!$B$5:$B$9,MATCH($B280,'Regras por canal'!$A$5:$A$9,0)),""))</f>
        <v/>
      </c>
      <c r="AC280" s="28">
        <f>IF($B280="","",IFERROR(INDEX('Regras por canal'!$C$5:$C$9,MATCH($B280,'Regras por canal'!$A$5:$A$9,0)),""))</f>
        <v/>
      </c>
      <c r="AD280" s="28">
        <f>IF($B280="","",IFERROR(INDEX('Regras por canal'!$D$5:$D$9,MATCH($B280,'Regras por canal'!$A$5:$A$9,0)),""))</f>
        <v/>
      </c>
      <c r="AE280" s="28">
        <f>IF($B280="","",IFERROR(INDEX('Regras por canal'!$E$5:$E$9,MATCH($B280,'Regras por canal'!$A$5:$A$9,0)),""))</f>
        <v/>
      </c>
      <c r="AF280" s="28">
        <f>IF($B280="","",IFERROR(INDEX('Regras por canal'!$F$5:$F$9,MATCH($B280,'Regras por canal'!$A$5:$A$9,0)),""))</f>
        <v/>
      </c>
      <c r="AG280" s="28">
        <f>IF($B280="","",IFERROR(INDEX('Regras por canal'!$G$5:$G$9,MATCH($B280,'Regras por canal'!$A$5:$A$9,0)),""))</f>
        <v/>
      </c>
      <c r="AH280" s="28">
        <f>IF($B280="","",IFERROR(INDEX('Regras por canal'!$H$5:$H$9,MATCH($B280,'Regras por canal'!$A$5:$A$9,0)),""))</f>
        <v/>
      </c>
      <c r="AI280" s="28">
        <f>IF($B280="","",IFERROR(INDEX('Regras por canal'!$I$5:$I$9,MATCH($B280,'Regras por canal'!$A$5:$A$9,0)),""))</f>
        <v/>
      </c>
      <c r="AJ280" s="28">
        <f>IF($B280="","",IFERROR(INDEX('Regras por canal'!$J$5:$J$9,MATCH($B280,'Regras por canal'!$A$5:$A$9,0)),""))</f>
        <v/>
      </c>
      <c r="AK280" s="28">
        <f>IF($B280="","",IFERROR(INDEX('Regras por canal'!$K$5:$K$9,MATCH($B280,'Regras por canal'!$A$5:$A$9,0)),""))</f>
        <v/>
      </c>
      <c r="AL280" s="28">
        <f>IF($B280="","",IFERROR(INDEX('Regras por canal'!$L$5:$L$9,MATCH($B280,'Regras por canal'!$A$5:$A$9,0)),""))</f>
        <v/>
      </c>
      <c r="AM280" s="28">
        <f>IF($B280="","",IFERROR(INDEX('Regras por canal'!$M$5:$M$9,MATCH($B280,'Regras por canal'!$A$5:$A$9,0)),""))</f>
        <v/>
      </c>
      <c r="AN280" s="28">
        <f>IF($B280="","",IFERROR(INDEX('Regras por canal'!$N$5:$N$9,MATCH($B280,'Regras por canal'!$A$5:$A$9,0)),""))</f>
        <v/>
      </c>
      <c r="AO280" s="28">
        <f>IF($A280="","",IFERROR(INDEX('Catálogo fonte'!$Q$5:$Q$104,MATCH($A280,'Catálogo fonte'!$A$5:$A$104,0)),""))</f>
        <v/>
      </c>
      <c r="AP280" s="28">
        <f>IF($B280="","",IFERROR(INDEX('Regras por canal'!$Q$5:$Q$9,MATCH($B280,'Regras por canal'!$A$5:$A$9,0)),""))</f>
        <v/>
      </c>
    </row>
    <row r="281" ht="24" customHeight="1">
      <c r="A281" s="28">
        <f>IF(OR(INDEX('Catálogo fonte'!$A$5:$A$104,INT((ROW()-5)/5)+1)="",INDEX('Regras por canal'!$A$5:$A$9,MOD(ROW()-5,5)+1)=""),"",INDEX('Catálogo fonte'!$A$5:$A$104,INT((ROW()-5)/5)+1))</f>
        <v/>
      </c>
      <c r="B281" s="27">
        <f>IF($A281="","",INDEX('Regras por canal'!$A$5:$A$9,MOD(ROW()-5,5)+1))</f>
        <v/>
      </c>
      <c r="C281" s="21" t="n"/>
      <c r="D281" s="32" t="n"/>
      <c r="E281" s="32" t="n"/>
      <c r="F281" s="53" t="n"/>
      <c r="G281" s="27">
        <f>IF(OR($A281="",$B281=""),"",IF($D281&lt;&gt;"",$D281,IFERROR(INDEX('Catálogo fonte'!$B$5:$B$104,MATCH($A281,'Catálogo fonte'!$A$5:$A$104,0)),"")))</f>
        <v/>
      </c>
      <c r="H281" s="27">
        <f>IF(OR($A281="",$B281=""),"",IF($E281&lt;&gt;"",$E281,IFERROR(INDEX('Catálogo fonte'!$C$5:$C$104,MATCH($A281,'Catálogo fonte'!$A$5:$A$104,0)),"")))</f>
        <v/>
      </c>
      <c r="I281" s="27">
        <f>IF(OR($A281="",$B281=""),"",IFERROR(INDEX('Catálogo fonte'!$E$5:$E$104,MATCH($A281,'Catálogo fonte'!$A$5:$A$104,0)),""))</f>
        <v/>
      </c>
      <c r="J281" s="28">
        <f>IF(OR($A281="",$B281=""),"",IFERROR(INDEX('Catálogo fonte'!$D$5:$D$104,MATCH($A281,'Catálogo fonte'!$A$5:$A$104,0)),""))</f>
        <v/>
      </c>
      <c r="K281" s="54">
        <f>IF(OR($A281="",$B281=""),"",IF($F281&lt;&gt;"",$F281,IFERROR(INDEX('Catálogo fonte'!$F$5:$F$104,MATCH($A281,'Catálogo fonte'!$A$5:$A$104,0)),"")))</f>
        <v/>
      </c>
      <c r="L281" s="35">
        <f>IF(OR($A281="",$B281=""),"",IFERROR(INDEX('Catálogo fonte'!$G$5:$G$104,MATCH($A281,'Catálogo fonte'!$A$5:$A$104,0)),""))</f>
        <v/>
      </c>
      <c r="M281" s="28">
        <f>IF(OR($A281="",$B281=""),"",IFERROR(INDEX('Catálogo fonte'!$H$5:$H$104,MATCH($A281,'Catálogo fonte'!$A$5:$A$104,0)),""))</f>
        <v/>
      </c>
      <c r="N281" s="28">
        <f>IF(OR($A281="",$B281=""),"",IFERROR(INDEX('Catálogo fonte'!$I$5:$I$104,MATCH($A281,'Catálogo fonte'!$A$5:$A$104,0)),""))</f>
        <v/>
      </c>
      <c r="O281" s="55">
        <f>IF(OR($A281="",$B281=""),"",IFERROR(INDEX('Catálogo fonte'!$J$5:$J$104,MATCH($A281,'Catálogo fonte'!$A$5:$A$104,0)),""))</f>
        <v/>
      </c>
      <c r="P281" s="56">
        <f>IF(OR($A281="",$B281=""),"",IFERROR(INDEX('Catálogo fonte'!$K$5:$K$104,MATCH($A281,'Catálogo fonte'!$A$5:$A$104,0)),""))</f>
        <v/>
      </c>
      <c r="Q281" s="56">
        <f>IF(OR($A281="",$B281=""),"",IFERROR(INDEX('Catálogo fonte'!$L$5:$L$104,MATCH($A281,'Catálogo fonte'!$A$5:$A$104,0)),""))</f>
        <v/>
      </c>
      <c r="R281" s="56">
        <f>IF(OR($A281="",$B281=""),"",IFERROR(INDEX('Catálogo fonte'!$M$5:$M$104,MATCH($A281,'Catálogo fonte'!$A$5:$A$104,0)),""))</f>
        <v/>
      </c>
      <c r="S281" s="28">
        <f>IF(OR($A281="",$B281=""),"",IFERROR(INDEX('Catálogo fonte'!$N$5:$N$104,MATCH($A281,'Catálogo fonte'!$A$5:$A$104,0)),""))</f>
        <v/>
      </c>
      <c r="T281" s="28">
        <f>IF(OR($A281="",$B281=""),"",IFERROR(INDEX('Catálogo fonte'!$O$5:$O$104,MATCH($A281,'Catálogo fonte'!$A$5:$A$104,0)),""))</f>
        <v/>
      </c>
      <c r="U281" s="28">
        <f>IF(OR($A281="",$B281=""),"",IFERROR(INDEX('Catálogo fonte'!$P$5:$P$104,MATCH($A281,'Catálogo fonte'!$A$5:$A$104,0)),""))</f>
        <v/>
      </c>
      <c r="V281" s="28">
        <f>IF(OR($A281="",$B281=""),"",--($S281&lt;&gt;"")+--($T281&lt;&gt;"")+--($U281&lt;&gt;""))</f>
        <v/>
      </c>
      <c r="W281" s="27">
        <f>IF(OR($A281="",$B281="",$C281&lt;&gt;"Sim"),"",_xlfn.TEXTJOIN(" | ",TRUE,IF($AP281&lt;&gt;"Regra válida","Regra do canal inválida",""),IF(COUNTIF('Catálogo fonte'!$A$5:$A$104,$A281)&gt;1,"SKU duplicado",""),IF($AO281&lt;&gt;"Sim","Produto inativo",""),IF($AB281&lt;&gt;"Sim","Canal inativo",""),IF($G281="","Título ausente",""),IF(AND($G281&lt;&gt;"",$AL281&lt;&gt;"",LEN($G281)&gt;$AL281),"Título excede o limite",""),IF(AND($AC281="Sim",$H281=""),"Categoria ausente",""),IF(AND($AK281&gt;0,LEN($I281)&lt;$AK281),"Descrição abaixo do mínimo",""),IF(AND($AE281="Sim",$J281=""),"Marca ausente",""),IF(OR($K281="",NOT(ISNUMBER($K281)),$K281&lt;=0),"Preço inválido",""),IF(AND(ISNUMBER($K281),$AM281&lt;&gt;"",$K281&lt;$AM281),"Preço abaixo do mínimo",""),IF(AND(ISNUMBER($K281),$AN281&lt;&gt;"",$K281&gt;$AN281),"Preço acima do máximo",""),IF(AND($AD281="Sim",$L281=""),"GTIN ausente",""),IF(AND($L281&lt;&gt;"",NOT(IFERROR(AND(LEN($L281)=13,ISNUMBER(VALUE($L281))),FALSE))),"GTIN inválido",""),IF(AND($AF281="Sim",$M281=""),"Cor ausente",""),IF(AND($AG281="Sim",$N281=""),"Tamanho/modelo ausente",""),IF(AND($AH281="Sim",OR(NOT(ISNUMBER($O281)),$O281&lt;=0)),"Peso ausente ou inválido",""),IF(AND($AI281="Sim",OR(NOT(ISNUMBER($P281)),$P281&lt;=0,NOT(ISNUMBER($Q281)),$Q281&lt;=0,NOT(ISNUMBER($R281)),$R281&lt;=0)),"Dimensões ausentes ou inválidas",""),IF($V281&lt;$AJ281,"Mídias abaixo do mínimo","")))</f>
        <v/>
      </c>
      <c r="X281" s="28">
        <f>IF(OR($A281="",$B281=""),"",IF($C281&lt;&gt;"Sim","Não selecionado",IF($W281="","Pronto para publicar","Bloqueado")))</f>
        <v/>
      </c>
      <c r="Y281" s="21" t="n"/>
      <c r="Z281" s="27">
        <f>IF(OR($A281="",$B281=""),"",IF($C281&lt;&gt;"Sim","Fora do feed",IF($X281="Bloqueado","Bloqueado",IF($Y281="Publicar","Liberado para feed",IF($Y281="Manter rascunho","Mantido em rascunho","Aguardando decisão")))))</f>
        <v/>
      </c>
      <c r="AA281" s="27">
        <f>IF(OR($A281="",$B281=""),"",$A281&amp;"|"&amp;$B281)</f>
        <v/>
      </c>
      <c r="AB281" s="28">
        <f>IF($B281="","",IFERROR(INDEX('Regras por canal'!$B$5:$B$9,MATCH($B281,'Regras por canal'!$A$5:$A$9,0)),""))</f>
        <v/>
      </c>
      <c r="AC281" s="28">
        <f>IF($B281="","",IFERROR(INDEX('Regras por canal'!$C$5:$C$9,MATCH($B281,'Regras por canal'!$A$5:$A$9,0)),""))</f>
        <v/>
      </c>
      <c r="AD281" s="28">
        <f>IF($B281="","",IFERROR(INDEX('Regras por canal'!$D$5:$D$9,MATCH($B281,'Regras por canal'!$A$5:$A$9,0)),""))</f>
        <v/>
      </c>
      <c r="AE281" s="28">
        <f>IF($B281="","",IFERROR(INDEX('Regras por canal'!$E$5:$E$9,MATCH($B281,'Regras por canal'!$A$5:$A$9,0)),""))</f>
        <v/>
      </c>
      <c r="AF281" s="28">
        <f>IF($B281="","",IFERROR(INDEX('Regras por canal'!$F$5:$F$9,MATCH($B281,'Regras por canal'!$A$5:$A$9,0)),""))</f>
        <v/>
      </c>
      <c r="AG281" s="28">
        <f>IF($B281="","",IFERROR(INDEX('Regras por canal'!$G$5:$G$9,MATCH($B281,'Regras por canal'!$A$5:$A$9,0)),""))</f>
        <v/>
      </c>
      <c r="AH281" s="28">
        <f>IF($B281="","",IFERROR(INDEX('Regras por canal'!$H$5:$H$9,MATCH($B281,'Regras por canal'!$A$5:$A$9,0)),""))</f>
        <v/>
      </c>
      <c r="AI281" s="28">
        <f>IF($B281="","",IFERROR(INDEX('Regras por canal'!$I$5:$I$9,MATCH($B281,'Regras por canal'!$A$5:$A$9,0)),""))</f>
        <v/>
      </c>
      <c r="AJ281" s="28">
        <f>IF($B281="","",IFERROR(INDEX('Regras por canal'!$J$5:$J$9,MATCH($B281,'Regras por canal'!$A$5:$A$9,0)),""))</f>
        <v/>
      </c>
      <c r="AK281" s="28">
        <f>IF($B281="","",IFERROR(INDEX('Regras por canal'!$K$5:$K$9,MATCH($B281,'Regras por canal'!$A$5:$A$9,0)),""))</f>
        <v/>
      </c>
      <c r="AL281" s="28">
        <f>IF($B281="","",IFERROR(INDEX('Regras por canal'!$L$5:$L$9,MATCH($B281,'Regras por canal'!$A$5:$A$9,0)),""))</f>
        <v/>
      </c>
      <c r="AM281" s="28">
        <f>IF($B281="","",IFERROR(INDEX('Regras por canal'!$M$5:$M$9,MATCH($B281,'Regras por canal'!$A$5:$A$9,0)),""))</f>
        <v/>
      </c>
      <c r="AN281" s="28">
        <f>IF($B281="","",IFERROR(INDEX('Regras por canal'!$N$5:$N$9,MATCH($B281,'Regras por canal'!$A$5:$A$9,0)),""))</f>
        <v/>
      </c>
      <c r="AO281" s="28">
        <f>IF($A281="","",IFERROR(INDEX('Catálogo fonte'!$Q$5:$Q$104,MATCH($A281,'Catálogo fonte'!$A$5:$A$104,0)),""))</f>
        <v/>
      </c>
      <c r="AP281" s="28">
        <f>IF($B281="","",IFERROR(INDEX('Regras por canal'!$Q$5:$Q$9,MATCH($B281,'Regras por canal'!$A$5:$A$9,0)),""))</f>
        <v/>
      </c>
    </row>
    <row r="282" ht="24" customHeight="1">
      <c r="A282" s="28">
        <f>IF(OR(INDEX('Catálogo fonte'!$A$5:$A$104,INT((ROW()-5)/5)+1)="",INDEX('Regras por canal'!$A$5:$A$9,MOD(ROW()-5,5)+1)=""),"",INDEX('Catálogo fonte'!$A$5:$A$104,INT((ROW()-5)/5)+1))</f>
        <v/>
      </c>
      <c r="B282" s="27">
        <f>IF($A282="","",INDEX('Regras por canal'!$A$5:$A$9,MOD(ROW()-5,5)+1))</f>
        <v/>
      </c>
      <c r="C282" s="21" t="n"/>
      <c r="D282" s="32" t="n"/>
      <c r="E282" s="32" t="n"/>
      <c r="F282" s="53" t="n"/>
      <c r="G282" s="27">
        <f>IF(OR($A282="",$B282=""),"",IF($D282&lt;&gt;"",$D282,IFERROR(INDEX('Catálogo fonte'!$B$5:$B$104,MATCH($A282,'Catálogo fonte'!$A$5:$A$104,0)),"")))</f>
        <v/>
      </c>
      <c r="H282" s="27">
        <f>IF(OR($A282="",$B282=""),"",IF($E282&lt;&gt;"",$E282,IFERROR(INDEX('Catálogo fonte'!$C$5:$C$104,MATCH($A282,'Catálogo fonte'!$A$5:$A$104,0)),"")))</f>
        <v/>
      </c>
      <c r="I282" s="27">
        <f>IF(OR($A282="",$B282=""),"",IFERROR(INDEX('Catálogo fonte'!$E$5:$E$104,MATCH($A282,'Catálogo fonte'!$A$5:$A$104,0)),""))</f>
        <v/>
      </c>
      <c r="J282" s="28">
        <f>IF(OR($A282="",$B282=""),"",IFERROR(INDEX('Catálogo fonte'!$D$5:$D$104,MATCH($A282,'Catálogo fonte'!$A$5:$A$104,0)),""))</f>
        <v/>
      </c>
      <c r="K282" s="54">
        <f>IF(OR($A282="",$B282=""),"",IF($F282&lt;&gt;"",$F282,IFERROR(INDEX('Catálogo fonte'!$F$5:$F$104,MATCH($A282,'Catálogo fonte'!$A$5:$A$104,0)),"")))</f>
        <v/>
      </c>
      <c r="L282" s="35">
        <f>IF(OR($A282="",$B282=""),"",IFERROR(INDEX('Catálogo fonte'!$G$5:$G$104,MATCH($A282,'Catálogo fonte'!$A$5:$A$104,0)),""))</f>
        <v/>
      </c>
      <c r="M282" s="28">
        <f>IF(OR($A282="",$B282=""),"",IFERROR(INDEX('Catálogo fonte'!$H$5:$H$104,MATCH($A282,'Catálogo fonte'!$A$5:$A$104,0)),""))</f>
        <v/>
      </c>
      <c r="N282" s="28">
        <f>IF(OR($A282="",$B282=""),"",IFERROR(INDEX('Catálogo fonte'!$I$5:$I$104,MATCH($A282,'Catálogo fonte'!$A$5:$A$104,0)),""))</f>
        <v/>
      </c>
      <c r="O282" s="55">
        <f>IF(OR($A282="",$B282=""),"",IFERROR(INDEX('Catálogo fonte'!$J$5:$J$104,MATCH($A282,'Catálogo fonte'!$A$5:$A$104,0)),""))</f>
        <v/>
      </c>
      <c r="P282" s="56">
        <f>IF(OR($A282="",$B282=""),"",IFERROR(INDEX('Catálogo fonte'!$K$5:$K$104,MATCH($A282,'Catálogo fonte'!$A$5:$A$104,0)),""))</f>
        <v/>
      </c>
      <c r="Q282" s="56">
        <f>IF(OR($A282="",$B282=""),"",IFERROR(INDEX('Catálogo fonte'!$L$5:$L$104,MATCH($A282,'Catálogo fonte'!$A$5:$A$104,0)),""))</f>
        <v/>
      </c>
      <c r="R282" s="56">
        <f>IF(OR($A282="",$B282=""),"",IFERROR(INDEX('Catálogo fonte'!$M$5:$M$104,MATCH($A282,'Catálogo fonte'!$A$5:$A$104,0)),""))</f>
        <v/>
      </c>
      <c r="S282" s="28">
        <f>IF(OR($A282="",$B282=""),"",IFERROR(INDEX('Catálogo fonte'!$N$5:$N$104,MATCH($A282,'Catálogo fonte'!$A$5:$A$104,0)),""))</f>
        <v/>
      </c>
      <c r="T282" s="28">
        <f>IF(OR($A282="",$B282=""),"",IFERROR(INDEX('Catálogo fonte'!$O$5:$O$104,MATCH($A282,'Catálogo fonte'!$A$5:$A$104,0)),""))</f>
        <v/>
      </c>
      <c r="U282" s="28">
        <f>IF(OR($A282="",$B282=""),"",IFERROR(INDEX('Catálogo fonte'!$P$5:$P$104,MATCH($A282,'Catálogo fonte'!$A$5:$A$104,0)),""))</f>
        <v/>
      </c>
      <c r="V282" s="28">
        <f>IF(OR($A282="",$B282=""),"",--($S282&lt;&gt;"")+--($T282&lt;&gt;"")+--($U282&lt;&gt;""))</f>
        <v/>
      </c>
      <c r="W282" s="27">
        <f>IF(OR($A282="",$B282="",$C282&lt;&gt;"Sim"),"",_xlfn.TEXTJOIN(" | ",TRUE,IF($AP282&lt;&gt;"Regra válida","Regra do canal inválida",""),IF(COUNTIF('Catálogo fonte'!$A$5:$A$104,$A282)&gt;1,"SKU duplicado",""),IF($AO282&lt;&gt;"Sim","Produto inativo",""),IF($AB282&lt;&gt;"Sim","Canal inativo",""),IF($G282="","Título ausente",""),IF(AND($G282&lt;&gt;"",$AL282&lt;&gt;"",LEN($G282)&gt;$AL282),"Título excede o limite",""),IF(AND($AC282="Sim",$H282=""),"Categoria ausente",""),IF(AND($AK282&gt;0,LEN($I282)&lt;$AK282),"Descrição abaixo do mínimo",""),IF(AND($AE282="Sim",$J282=""),"Marca ausente",""),IF(OR($K282="",NOT(ISNUMBER($K282)),$K282&lt;=0),"Preço inválido",""),IF(AND(ISNUMBER($K282),$AM282&lt;&gt;"",$K282&lt;$AM282),"Preço abaixo do mínimo",""),IF(AND(ISNUMBER($K282),$AN282&lt;&gt;"",$K282&gt;$AN282),"Preço acima do máximo",""),IF(AND($AD282="Sim",$L282=""),"GTIN ausente",""),IF(AND($L282&lt;&gt;"",NOT(IFERROR(AND(LEN($L282)=13,ISNUMBER(VALUE($L282))),FALSE))),"GTIN inválido",""),IF(AND($AF282="Sim",$M282=""),"Cor ausente",""),IF(AND($AG282="Sim",$N282=""),"Tamanho/modelo ausente",""),IF(AND($AH282="Sim",OR(NOT(ISNUMBER($O282)),$O282&lt;=0)),"Peso ausente ou inválido",""),IF(AND($AI282="Sim",OR(NOT(ISNUMBER($P282)),$P282&lt;=0,NOT(ISNUMBER($Q282)),$Q282&lt;=0,NOT(ISNUMBER($R282)),$R282&lt;=0)),"Dimensões ausentes ou inválidas",""),IF($V282&lt;$AJ282,"Mídias abaixo do mínimo","")))</f>
        <v/>
      </c>
      <c r="X282" s="28">
        <f>IF(OR($A282="",$B282=""),"",IF($C282&lt;&gt;"Sim","Não selecionado",IF($W282="","Pronto para publicar","Bloqueado")))</f>
        <v/>
      </c>
      <c r="Y282" s="21" t="n"/>
      <c r="Z282" s="27">
        <f>IF(OR($A282="",$B282=""),"",IF($C282&lt;&gt;"Sim","Fora do feed",IF($X282="Bloqueado","Bloqueado",IF($Y282="Publicar","Liberado para feed",IF($Y282="Manter rascunho","Mantido em rascunho","Aguardando decisão")))))</f>
        <v/>
      </c>
      <c r="AA282" s="27">
        <f>IF(OR($A282="",$B282=""),"",$A282&amp;"|"&amp;$B282)</f>
        <v/>
      </c>
      <c r="AB282" s="28">
        <f>IF($B282="","",IFERROR(INDEX('Regras por canal'!$B$5:$B$9,MATCH($B282,'Regras por canal'!$A$5:$A$9,0)),""))</f>
        <v/>
      </c>
      <c r="AC282" s="28">
        <f>IF($B282="","",IFERROR(INDEX('Regras por canal'!$C$5:$C$9,MATCH($B282,'Regras por canal'!$A$5:$A$9,0)),""))</f>
        <v/>
      </c>
      <c r="AD282" s="28">
        <f>IF($B282="","",IFERROR(INDEX('Regras por canal'!$D$5:$D$9,MATCH($B282,'Regras por canal'!$A$5:$A$9,0)),""))</f>
        <v/>
      </c>
      <c r="AE282" s="28">
        <f>IF($B282="","",IFERROR(INDEX('Regras por canal'!$E$5:$E$9,MATCH($B282,'Regras por canal'!$A$5:$A$9,0)),""))</f>
        <v/>
      </c>
      <c r="AF282" s="28">
        <f>IF($B282="","",IFERROR(INDEX('Regras por canal'!$F$5:$F$9,MATCH($B282,'Regras por canal'!$A$5:$A$9,0)),""))</f>
        <v/>
      </c>
      <c r="AG282" s="28">
        <f>IF($B282="","",IFERROR(INDEX('Regras por canal'!$G$5:$G$9,MATCH($B282,'Regras por canal'!$A$5:$A$9,0)),""))</f>
        <v/>
      </c>
      <c r="AH282" s="28">
        <f>IF($B282="","",IFERROR(INDEX('Regras por canal'!$H$5:$H$9,MATCH($B282,'Regras por canal'!$A$5:$A$9,0)),""))</f>
        <v/>
      </c>
      <c r="AI282" s="28">
        <f>IF($B282="","",IFERROR(INDEX('Regras por canal'!$I$5:$I$9,MATCH($B282,'Regras por canal'!$A$5:$A$9,0)),""))</f>
        <v/>
      </c>
      <c r="AJ282" s="28">
        <f>IF($B282="","",IFERROR(INDEX('Regras por canal'!$J$5:$J$9,MATCH($B282,'Regras por canal'!$A$5:$A$9,0)),""))</f>
        <v/>
      </c>
      <c r="AK282" s="28">
        <f>IF($B282="","",IFERROR(INDEX('Regras por canal'!$K$5:$K$9,MATCH($B282,'Regras por canal'!$A$5:$A$9,0)),""))</f>
        <v/>
      </c>
      <c r="AL282" s="28">
        <f>IF($B282="","",IFERROR(INDEX('Regras por canal'!$L$5:$L$9,MATCH($B282,'Regras por canal'!$A$5:$A$9,0)),""))</f>
        <v/>
      </c>
      <c r="AM282" s="28">
        <f>IF($B282="","",IFERROR(INDEX('Regras por canal'!$M$5:$M$9,MATCH($B282,'Regras por canal'!$A$5:$A$9,0)),""))</f>
        <v/>
      </c>
      <c r="AN282" s="28">
        <f>IF($B282="","",IFERROR(INDEX('Regras por canal'!$N$5:$N$9,MATCH($B282,'Regras por canal'!$A$5:$A$9,0)),""))</f>
        <v/>
      </c>
      <c r="AO282" s="28">
        <f>IF($A282="","",IFERROR(INDEX('Catálogo fonte'!$Q$5:$Q$104,MATCH($A282,'Catálogo fonte'!$A$5:$A$104,0)),""))</f>
        <v/>
      </c>
      <c r="AP282" s="28">
        <f>IF($B282="","",IFERROR(INDEX('Regras por canal'!$Q$5:$Q$9,MATCH($B282,'Regras por canal'!$A$5:$A$9,0)),""))</f>
        <v/>
      </c>
    </row>
    <row r="283" ht="24" customHeight="1">
      <c r="A283" s="28">
        <f>IF(OR(INDEX('Catálogo fonte'!$A$5:$A$104,INT((ROW()-5)/5)+1)="",INDEX('Regras por canal'!$A$5:$A$9,MOD(ROW()-5,5)+1)=""),"",INDEX('Catálogo fonte'!$A$5:$A$104,INT((ROW()-5)/5)+1))</f>
        <v/>
      </c>
      <c r="B283" s="27">
        <f>IF($A283="","",INDEX('Regras por canal'!$A$5:$A$9,MOD(ROW()-5,5)+1))</f>
        <v/>
      </c>
      <c r="C283" s="21" t="n"/>
      <c r="D283" s="32" t="n"/>
      <c r="E283" s="32" t="n"/>
      <c r="F283" s="53" t="n"/>
      <c r="G283" s="27">
        <f>IF(OR($A283="",$B283=""),"",IF($D283&lt;&gt;"",$D283,IFERROR(INDEX('Catálogo fonte'!$B$5:$B$104,MATCH($A283,'Catálogo fonte'!$A$5:$A$104,0)),"")))</f>
        <v/>
      </c>
      <c r="H283" s="27">
        <f>IF(OR($A283="",$B283=""),"",IF($E283&lt;&gt;"",$E283,IFERROR(INDEX('Catálogo fonte'!$C$5:$C$104,MATCH($A283,'Catálogo fonte'!$A$5:$A$104,0)),"")))</f>
        <v/>
      </c>
      <c r="I283" s="27">
        <f>IF(OR($A283="",$B283=""),"",IFERROR(INDEX('Catálogo fonte'!$E$5:$E$104,MATCH($A283,'Catálogo fonte'!$A$5:$A$104,0)),""))</f>
        <v/>
      </c>
      <c r="J283" s="28">
        <f>IF(OR($A283="",$B283=""),"",IFERROR(INDEX('Catálogo fonte'!$D$5:$D$104,MATCH($A283,'Catálogo fonte'!$A$5:$A$104,0)),""))</f>
        <v/>
      </c>
      <c r="K283" s="54">
        <f>IF(OR($A283="",$B283=""),"",IF($F283&lt;&gt;"",$F283,IFERROR(INDEX('Catálogo fonte'!$F$5:$F$104,MATCH($A283,'Catálogo fonte'!$A$5:$A$104,0)),"")))</f>
        <v/>
      </c>
      <c r="L283" s="35">
        <f>IF(OR($A283="",$B283=""),"",IFERROR(INDEX('Catálogo fonte'!$G$5:$G$104,MATCH($A283,'Catálogo fonte'!$A$5:$A$104,0)),""))</f>
        <v/>
      </c>
      <c r="M283" s="28">
        <f>IF(OR($A283="",$B283=""),"",IFERROR(INDEX('Catálogo fonte'!$H$5:$H$104,MATCH($A283,'Catálogo fonte'!$A$5:$A$104,0)),""))</f>
        <v/>
      </c>
      <c r="N283" s="28">
        <f>IF(OR($A283="",$B283=""),"",IFERROR(INDEX('Catálogo fonte'!$I$5:$I$104,MATCH($A283,'Catálogo fonte'!$A$5:$A$104,0)),""))</f>
        <v/>
      </c>
      <c r="O283" s="55">
        <f>IF(OR($A283="",$B283=""),"",IFERROR(INDEX('Catálogo fonte'!$J$5:$J$104,MATCH($A283,'Catálogo fonte'!$A$5:$A$104,0)),""))</f>
        <v/>
      </c>
      <c r="P283" s="56">
        <f>IF(OR($A283="",$B283=""),"",IFERROR(INDEX('Catálogo fonte'!$K$5:$K$104,MATCH($A283,'Catálogo fonte'!$A$5:$A$104,0)),""))</f>
        <v/>
      </c>
      <c r="Q283" s="56">
        <f>IF(OR($A283="",$B283=""),"",IFERROR(INDEX('Catálogo fonte'!$L$5:$L$104,MATCH($A283,'Catálogo fonte'!$A$5:$A$104,0)),""))</f>
        <v/>
      </c>
      <c r="R283" s="56">
        <f>IF(OR($A283="",$B283=""),"",IFERROR(INDEX('Catálogo fonte'!$M$5:$M$104,MATCH($A283,'Catálogo fonte'!$A$5:$A$104,0)),""))</f>
        <v/>
      </c>
      <c r="S283" s="28">
        <f>IF(OR($A283="",$B283=""),"",IFERROR(INDEX('Catálogo fonte'!$N$5:$N$104,MATCH($A283,'Catálogo fonte'!$A$5:$A$104,0)),""))</f>
        <v/>
      </c>
      <c r="T283" s="28">
        <f>IF(OR($A283="",$B283=""),"",IFERROR(INDEX('Catálogo fonte'!$O$5:$O$104,MATCH($A283,'Catálogo fonte'!$A$5:$A$104,0)),""))</f>
        <v/>
      </c>
      <c r="U283" s="28">
        <f>IF(OR($A283="",$B283=""),"",IFERROR(INDEX('Catálogo fonte'!$P$5:$P$104,MATCH($A283,'Catálogo fonte'!$A$5:$A$104,0)),""))</f>
        <v/>
      </c>
      <c r="V283" s="28">
        <f>IF(OR($A283="",$B283=""),"",--($S283&lt;&gt;"")+--($T283&lt;&gt;"")+--($U283&lt;&gt;""))</f>
        <v/>
      </c>
      <c r="W283" s="27">
        <f>IF(OR($A283="",$B283="",$C283&lt;&gt;"Sim"),"",_xlfn.TEXTJOIN(" | ",TRUE,IF($AP283&lt;&gt;"Regra válida","Regra do canal inválida",""),IF(COUNTIF('Catálogo fonte'!$A$5:$A$104,$A283)&gt;1,"SKU duplicado",""),IF($AO283&lt;&gt;"Sim","Produto inativo",""),IF($AB283&lt;&gt;"Sim","Canal inativo",""),IF($G283="","Título ausente",""),IF(AND($G283&lt;&gt;"",$AL283&lt;&gt;"",LEN($G283)&gt;$AL283),"Título excede o limite",""),IF(AND($AC283="Sim",$H283=""),"Categoria ausente",""),IF(AND($AK283&gt;0,LEN($I283)&lt;$AK283),"Descrição abaixo do mínimo",""),IF(AND($AE283="Sim",$J283=""),"Marca ausente",""),IF(OR($K283="",NOT(ISNUMBER($K283)),$K283&lt;=0),"Preço inválido",""),IF(AND(ISNUMBER($K283),$AM283&lt;&gt;"",$K283&lt;$AM283),"Preço abaixo do mínimo",""),IF(AND(ISNUMBER($K283),$AN283&lt;&gt;"",$K283&gt;$AN283),"Preço acima do máximo",""),IF(AND($AD283="Sim",$L283=""),"GTIN ausente",""),IF(AND($L283&lt;&gt;"",NOT(IFERROR(AND(LEN($L283)=13,ISNUMBER(VALUE($L283))),FALSE))),"GTIN inválido",""),IF(AND($AF283="Sim",$M283=""),"Cor ausente",""),IF(AND($AG283="Sim",$N283=""),"Tamanho/modelo ausente",""),IF(AND($AH283="Sim",OR(NOT(ISNUMBER($O283)),$O283&lt;=0)),"Peso ausente ou inválido",""),IF(AND($AI283="Sim",OR(NOT(ISNUMBER($P283)),$P283&lt;=0,NOT(ISNUMBER($Q283)),$Q283&lt;=0,NOT(ISNUMBER($R283)),$R283&lt;=0)),"Dimensões ausentes ou inválidas",""),IF($V283&lt;$AJ283,"Mídias abaixo do mínimo","")))</f>
        <v/>
      </c>
      <c r="X283" s="28">
        <f>IF(OR($A283="",$B283=""),"",IF($C283&lt;&gt;"Sim","Não selecionado",IF($W283="","Pronto para publicar","Bloqueado")))</f>
        <v/>
      </c>
      <c r="Y283" s="21" t="n"/>
      <c r="Z283" s="27">
        <f>IF(OR($A283="",$B283=""),"",IF($C283&lt;&gt;"Sim","Fora do feed",IF($X283="Bloqueado","Bloqueado",IF($Y283="Publicar","Liberado para feed",IF($Y283="Manter rascunho","Mantido em rascunho","Aguardando decisão")))))</f>
        <v/>
      </c>
      <c r="AA283" s="27">
        <f>IF(OR($A283="",$B283=""),"",$A283&amp;"|"&amp;$B283)</f>
        <v/>
      </c>
      <c r="AB283" s="28">
        <f>IF($B283="","",IFERROR(INDEX('Regras por canal'!$B$5:$B$9,MATCH($B283,'Regras por canal'!$A$5:$A$9,0)),""))</f>
        <v/>
      </c>
      <c r="AC283" s="28">
        <f>IF($B283="","",IFERROR(INDEX('Regras por canal'!$C$5:$C$9,MATCH($B283,'Regras por canal'!$A$5:$A$9,0)),""))</f>
        <v/>
      </c>
      <c r="AD283" s="28">
        <f>IF($B283="","",IFERROR(INDEX('Regras por canal'!$D$5:$D$9,MATCH($B283,'Regras por canal'!$A$5:$A$9,0)),""))</f>
        <v/>
      </c>
      <c r="AE283" s="28">
        <f>IF($B283="","",IFERROR(INDEX('Regras por canal'!$E$5:$E$9,MATCH($B283,'Regras por canal'!$A$5:$A$9,0)),""))</f>
        <v/>
      </c>
      <c r="AF283" s="28">
        <f>IF($B283="","",IFERROR(INDEX('Regras por canal'!$F$5:$F$9,MATCH($B283,'Regras por canal'!$A$5:$A$9,0)),""))</f>
        <v/>
      </c>
      <c r="AG283" s="28">
        <f>IF($B283="","",IFERROR(INDEX('Regras por canal'!$G$5:$G$9,MATCH($B283,'Regras por canal'!$A$5:$A$9,0)),""))</f>
        <v/>
      </c>
      <c r="AH283" s="28">
        <f>IF($B283="","",IFERROR(INDEX('Regras por canal'!$H$5:$H$9,MATCH($B283,'Regras por canal'!$A$5:$A$9,0)),""))</f>
        <v/>
      </c>
      <c r="AI283" s="28">
        <f>IF($B283="","",IFERROR(INDEX('Regras por canal'!$I$5:$I$9,MATCH($B283,'Regras por canal'!$A$5:$A$9,0)),""))</f>
        <v/>
      </c>
      <c r="AJ283" s="28">
        <f>IF($B283="","",IFERROR(INDEX('Regras por canal'!$J$5:$J$9,MATCH($B283,'Regras por canal'!$A$5:$A$9,0)),""))</f>
        <v/>
      </c>
      <c r="AK283" s="28">
        <f>IF($B283="","",IFERROR(INDEX('Regras por canal'!$K$5:$K$9,MATCH($B283,'Regras por canal'!$A$5:$A$9,0)),""))</f>
        <v/>
      </c>
      <c r="AL283" s="28">
        <f>IF($B283="","",IFERROR(INDEX('Regras por canal'!$L$5:$L$9,MATCH($B283,'Regras por canal'!$A$5:$A$9,0)),""))</f>
        <v/>
      </c>
      <c r="AM283" s="28">
        <f>IF($B283="","",IFERROR(INDEX('Regras por canal'!$M$5:$M$9,MATCH($B283,'Regras por canal'!$A$5:$A$9,0)),""))</f>
        <v/>
      </c>
      <c r="AN283" s="28">
        <f>IF($B283="","",IFERROR(INDEX('Regras por canal'!$N$5:$N$9,MATCH($B283,'Regras por canal'!$A$5:$A$9,0)),""))</f>
        <v/>
      </c>
      <c r="AO283" s="28">
        <f>IF($A283="","",IFERROR(INDEX('Catálogo fonte'!$Q$5:$Q$104,MATCH($A283,'Catálogo fonte'!$A$5:$A$104,0)),""))</f>
        <v/>
      </c>
      <c r="AP283" s="28">
        <f>IF($B283="","",IFERROR(INDEX('Regras por canal'!$Q$5:$Q$9,MATCH($B283,'Regras por canal'!$A$5:$A$9,0)),""))</f>
        <v/>
      </c>
    </row>
    <row r="284" ht="24" customHeight="1">
      <c r="A284" s="28">
        <f>IF(OR(INDEX('Catálogo fonte'!$A$5:$A$104,INT((ROW()-5)/5)+1)="",INDEX('Regras por canal'!$A$5:$A$9,MOD(ROW()-5,5)+1)=""),"",INDEX('Catálogo fonte'!$A$5:$A$104,INT((ROW()-5)/5)+1))</f>
        <v/>
      </c>
      <c r="B284" s="27">
        <f>IF($A284="","",INDEX('Regras por canal'!$A$5:$A$9,MOD(ROW()-5,5)+1))</f>
        <v/>
      </c>
      <c r="C284" s="21" t="n"/>
      <c r="D284" s="32" t="n"/>
      <c r="E284" s="32" t="n"/>
      <c r="F284" s="53" t="n"/>
      <c r="G284" s="27">
        <f>IF(OR($A284="",$B284=""),"",IF($D284&lt;&gt;"",$D284,IFERROR(INDEX('Catálogo fonte'!$B$5:$B$104,MATCH($A284,'Catálogo fonte'!$A$5:$A$104,0)),"")))</f>
        <v/>
      </c>
      <c r="H284" s="27">
        <f>IF(OR($A284="",$B284=""),"",IF($E284&lt;&gt;"",$E284,IFERROR(INDEX('Catálogo fonte'!$C$5:$C$104,MATCH($A284,'Catálogo fonte'!$A$5:$A$104,0)),"")))</f>
        <v/>
      </c>
      <c r="I284" s="27">
        <f>IF(OR($A284="",$B284=""),"",IFERROR(INDEX('Catálogo fonte'!$E$5:$E$104,MATCH($A284,'Catálogo fonte'!$A$5:$A$104,0)),""))</f>
        <v/>
      </c>
      <c r="J284" s="28">
        <f>IF(OR($A284="",$B284=""),"",IFERROR(INDEX('Catálogo fonte'!$D$5:$D$104,MATCH($A284,'Catálogo fonte'!$A$5:$A$104,0)),""))</f>
        <v/>
      </c>
      <c r="K284" s="54">
        <f>IF(OR($A284="",$B284=""),"",IF($F284&lt;&gt;"",$F284,IFERROR(INDEX('Catálogo fonte'!$F$5:$F$104,MATCH($A284,'Catálogo fonte'!$A$5:$A$104,0)),"")))</f>
        <v/>
      </c>
      <c r="L284" s="35">
        <f>IF(OR($A284="",$B284=""),"",IFERROR(INDEX('Catálogo fonte'!$G$5:$G$104,MATCH($A284,'Catálogo fonte'!$A$5:$A$104,0)),""))</f>
        <v/>
      </c>
      <c r="M284" s="28">
        <f>IF(OR($A284="",$B284=""),"",IFERROR(INDEX('Catálogo fonte'!$H$5:$H$104,MATCH($A284,'Catálogo fonte'!$A$5:$A$104,0)),""))</f>
        <v/>
      </c>
      <c r="N284" s="28">
        <f>IF(OR($A284="",$B284=""),"",IFERROR(INDEX('Catálogo fonte'!$I$5:$I$104,MATCH($A284,'Catálogo fonte'!$A$5:$A$104,0)),""))</f>
        <v/>
      </c>
      <c r="O284" s="55">
        <f>IF(OR($A284="",$B284=""),"",IFERROR(INDEX('Catálogo fonte'!$J$5:$J$104,MATCH($A284,'Catálogo fonte'!$A$5:$A$104,0)),""))</f>
        <v/>
      </c>
      <c r="P284" s="56">
        <f>IF(OR($A284="",$B284=""),"",IFERROR(INDEX('Catálogo fonte'!$K$5:$K$104,MATCH($A284,'Catálogo fonte'!$A$5:$A$104,0)),""))</f>
        <v/>
      </c>
      <c r="Q284" s="56">
        <f>IF(OR($A284="",$B284=""),"",IFERROR(INDEX('Catálogo fonte'!$L$5:$L$104,MATCH($A284,'Catálogo fonte'!$A$5:$A$104,0)),""))</f>
        <v/>
      </c>
      <c r="R284" s="56">
        <f>IF(OR($A284="",$B284=""),"",IFERROR(INDEX('Catálogo fonte'!$M$5:$M$104,MATCH($A284,'Catálogo fonte'!$A$5:$A$104,0)),""))</f>
        <v/>
      </c>
      <c r="S284" s="28">
        <f>IF(OR($A284="",$B284=""),"",IFERROR(INDEX('Catálogo fonte'!$N$5:$N$104,MATCH($A284,'Catálogo fonte'!$A$5:$A$104,0)),""))</f>
        <v/>
      </c>
      <c r="T284" s="28">
        <f>IF(OR($A284="",$B284=""),"",IFERROR(INDEX('Catálogo fonte'!$O$5:$O$104,MATCH($A284,'Catálogo fonte'!$A$5:$A$104,0)),""))</f>
        <v/>
      </c>
      <c r="U284" s="28">
        <f>IF(OR($A284="",$B284=""),"",IFERROR(INDEX('Catálogo fonte'!$P$5:$P$104,MATCH($A284,'Catálogo fonte'!$A$5:$A$104,0)),""))</f>
        <v/>
      </c>
      <c r="V284" s="28">
        <f>IF(OR($A284="",$B284=""),"",--($S284&lt;&gt;"")+--($T284&lt;&gt;"")+--($U284&lt;&gt;""))</f>
        <v/>
      </c>
      <c r="W284" s="27">
        <f>IF(OR($A284="",$B284="",$C284&lt;&gt;"Sim"),"",_xlfn.TEXTJOIN(" | ",TRUE,IF($AP284&lt;&gt;"Regra válida","Regra do canal inválida",""),IF(COUNTIF('Catálogo fonte'!$A$5:$A$104,$A284)&gt;1,"SKU duplicado",""),IF($AO284&lt;&gt;"Sim","Produto inativo",""),IF($AB284&lt;&gt;"Sim","Canal inativo",""),IF($G284="","Título ausente",""),IF(AND($G284&lt;&gt;"",$AL284&lt;&gt;"",LEN($G284)&gt;$AL284),"Título excede o limite",""),IF(AND($AC284="Sim",$H284=""),"Categoria ausente",""),IF(AND($AK284&gt;0,LEN($I284)&lt;$AK284),"Descrição abaixo do mínimo",""),IF(AND($AE284="Sim",$J284=""),"Marca ausente",""),IF(OR($K284="",NOT(ISNUMBER($K284)),$K284&lt;=0),"Preço inválido",""),IF(AND(ISNUMBER($K284),$AM284&lt;&gt;"",$K284&lt;$AM284),"Preço abaixo do mínimo",""),IF(AND(ISNUMBER($K284),$AN284&lt;&gt;"",$K284&gt;$AN284),"Preço acima do máximo",""),IF(AND($AD284="Sim",$L284=""),"GTIN ausente",""),IF(AND($L284&lt;&gt;"",NOT(IFERROR(AND(LEN($L284)=13,ISNUMBER(VALUE($L284))),FALSE))),"GTIN inválido",""),IF(AND($AF284="Sim",$M284=""),"Cor ausente",""),IF(AND($AG284="Sim",$N284=""),"Tamanho/modelo ausente",""),IF(AND($AH284="Sim",OR(NOT(ISNUMBER($O284)),$O284&lt;=0)),"Peso ausente ou inválido",""),IF(AND($AI284="Sim",OR(NOT(ISNUMBER($P284)),$P284&lt;=0,NOT(ISNUMBER($Q284)),$Q284&lt;=0,NOT(ISNUMBER($R284)),$R284&lt;=0)),"Dimensões ausentes ou inválidas",""),IF($V284&lt;$AJ284,"Mídias abaixo do mínimo","")))</f>
        <v/>
      </c>
      <c r="X284" s="28">
        <f>IF(OR($A284="",$B284=""),"",IF($C284&lt;&gt;"Sim","Não selecionado",IF($W284="","Pronto para publicar","Bloqueado")))</f>
        <v/>
      </c>
      <c r="Y284" s="21" t="n"/>
      <c r="Z284" s="27">
        <f>IF(OR($A284="",$B284=""),"",IF($C284&lt;&gt;"Sim","Fora do feed",IF($X284="Bloqueado","Bloqueado",IF($Y284="Publicar","Liberado para feed",IF($Y284="Manter rascunho","Mantido em rascunho","Aguardando decisão")))))</f>
        <v/>
      </c>
      <c r="AA284" s="27">
        <f>IF(OR($A284="",$B284=""),"",$A284&amp;"|"&amp;$B284)</f>
        <v/>
      </c>
      <c r="AB284" s="28">
        <f>IF($B284="","",IFERROR(INDEX('Regras por canal'!$B$5:$B$9,MATCH($B284,'Regras por canal'!$A$5:$A$9,0)),""))</f>
        <v/>
      </c>
      <c r="AC284" s="28">
        <f>IF($B284="","",IFERROR(INDEX('Regras por canal'!$C$5:$C$9,MATCH($B284,'Regras por canal'!$A$5:$A$9,0)),""))</f>
        <v/>
      </c>
      <c r="AD284" s="28">
        <f>IF($B284="","",IFERROR(INDEX('Regras por canal'!$D$5:$D$9,MATCH($B284,'Regras por canal'!$A$5:$A$9,0)),""))</f>
        <v/>
      </c>
      <c r="AE284" s="28">
        <f>IF($B284="","",IFERROR(INDEX('Regras por canal'!$E$5:$E$9,MATCH($B284,'Regras por canal'!$A$5:$A$9,0)),""))</f>
        <v/>
      </c>
      <c r="AF284" s="28">
        <f>IF($B284="","",IFERROR(INDEX('Regras por canal'!$F$5:$F$9,MATCH($B284,'Regras por canal'!$A$5:$A$9,0)),""))</f>
        <v/>
      </c>
      <c r="AG284" s="28">
        <f>IF($B284="","",IFERROR(INDEX('Regras por canal'!$G$5:$G$9,MATCH($B284,'Regras por canal'!$A$5:$A$9,0)),""))</f>
        <v/>
      </c>
      <c r="AH284" s="28">
        <f>IF($B284="","",IFERROR(INDEX('Regras por canal'!$H$5:$H$9,MATCH($B284,'Regras por canal'!$A$5:$A$9,0)),""))</f>
        <v/>
      </c>
      <c r="AI284" s="28">
        <f>IF($B284="","",IFERROR(INDEX('Regras por canal'!$I$5:$I$9,MATCH($B284,'Regras por canal'!$A$5:$A$9,0)),""))</f>
        <v/>
      </c>
      <c r="AJ284" s="28">
        <f>IF($B284="","",IFERROR(INDEX('Regras por canal'!$J$5:$J$9,MATCH($B284,'Regras por canal'!$A$5:$A$9,0)),""))</f>
        <v/>
      </c>
      <c r="AK284" s="28">
        <f>IF($B284="","",IFERROR(INDEX('Regras por canal'!$K$5:$K$9,MATCH($B284,'Regras por canal'!$A$5:$A$9,0)),""))</f>
        <v/>
      </c>
      <c r="AL284" s="28">
        <f>IF($B284="","",IFERROR(INDEX('Regras por canal'!$L$5:$L$9,MATCH($B284,'Regras por canal'!$A$5:$A$9,0)),""))</f>
        <v/>
      </c>
      <c r="AM284" s="28">
        <f>IF($B284="","",IFERROR(INDEX('Regras por canal'!$M$5:$M$9,MATCH($B284,'Regras por canal'!$A$5:$A$9,0)),""))</f>
        <v/>
      </c>
      <c r="AN284" s="28">
        <f>IF($B284="","",IFERROR(INDEX('Regras por canal'!$N$5:$N$9,MATCH($B284,'Regras por canal'!$A$5:$A$9,0)),""))</f>
        <v/>
      </c>
      <c r="AO284" s="28">
        <f>IF($A284="","",IFERROR(INDEX('Catálogo fonte'!$Q$5:$Q$104,MATCH($A284,'Catálogo fonte'!$A$5:$A$104,0)),""))</f>
        <v/>
      </c>
      <c r="AP284" s="28">
        <f>IF($B284="","",IFERROR(INDEX('Regras por canal'!$Q$5:$Q$9,MATCH($B284,'Regras por canal'!$A$5:$A$9,0)),""))</f>
        <v/>
      </c>
    </row>
    <row r="285" ht="24" customHeight="1">
      <c r="A285" s="28">
        <f>IF(OR(INDEX('Catálogo fonte'!$A$5:$A$104,INT((ROW()-5)/5)+1)="",INDEX('Regras por canal'!$A$5:$A$9,MOD(ROW()-5,5)+1)=""),"",INDEX('Catálogo fonte'!$A$5:$A$104,INT((ROW()-5)/5)+1))</f>
        <v/>
      </c>
      <c r="B285" s="27">
        <f>IF($A285="","",INDEX('Regras por canal'!$A$5:$A$9,MOD(ROW()-5,5)+1))</f>
        <v/>
      </c>
      <c r="C285" s="21" t="n"/>
      <c r="D285" s="32" t="n"/>
      <c r="E285" s="32" t="n"/>
      <c r="F285" s="53" t="n"/>
      <c r="G285" s="27">
        <f>IF(OR($A285="",$B285=""),"",IF($D285&lt;&gt;"",$D285,IFERROR(INDEX('Catálogo fonte'!$B$5:$B$104,MATCH($A285,'Catálogo fonte'!$A$5:$A$104,0)),"")))</f>
        <v/>
      </c>
      <c r="H285" s="27">
        <f>IF(OR($A285="",$B285=""),"",IF($E285&lt;&gt;"",$E285,IFERROR(INDEX('Catálogo fonte'!$C$5:$C$104,MATCH($A285,'Catálogo fonte'!$A$5:$A$104,0)),"")))</f>
        <v/>
      </c>
      <c r="I285" s="27">
        <f>IF(OR($A285="",$B285=""),"",IFERROR(INDEX('Catálogo fonte'!$E$5:$E$104,MATCH($A285,'Catálogo fonte'!$A$5:$A$104,0)),""))</f>
        <v/>
      </c>
      <c r="J285" s="28">
        <f>IF(OR($A285="",$B285=""),"",IFERROR(INDEX('Catálogo fonte'!$D$5:$D$104,MATCH($A285,'Catálogo fonte'!$A$5:$A$104,0)),""))</f>
        <v/>
      </c>
      <c r="K285" s="54">
        <f>IF(OR($A285="",$B285=""),"",IF($F285&lt;&gt;"",$F285,IFERROR(INDEX('Catálogo fonte'!$F$5:$F$104,MATCH($A285,'Catálogo fonte'!$A$5:$A$104,0)),"")))</f>
        <v/>
      </c>
      <c r="L285" s="35">
        <f>IF(OR($A285="",$B285=""),"",IFERROR(INDEX('Catálogo fonte'!$G$5:$G$104,MATCH($A285,'Catálogo fonte'!$A$5:$A$104,0)),""))</f>
        <v/>
      </c>
      <c r="M285" s="28">
        <f>IF(OR($A285="",$B285=""),"",IFERROR(INDEX('Catálogo fonte'!$H$5:$H$104,MATCH($A285,'Catálogo fonte'!$A$5:$A$104,0)),""))</f>
        <v/>
      </c>
      <c r="N285" s="28">
        <f>IF(OR($A285="",$B285=""),"",IFERROR(INDEX('Catálogo fonte'!$I$5:$I$104,MATCH($A285,'Catálogo fonte'!$A$5:$A$104,0)),""))</f>
        <v/>
      </c>
      <c r="O285" s="55">
        <f>IF(OR($A285="",$B285=""),"",IFERROR(INDEX('Catálogo fonte'!$J$5:$J$104,MATCH($A285,'Catálogo fonte'!$A$5:$A$104,0)),""))</f>
        <v/>
      </c>
      <c r="P285" s="56">
        <f>IF(OR($A285="",$B285=""),"",IFERROR(INDEX('Catálogo fonte'!$K$5:$K$104,MATCH($A285,'Catálogo fonte'!$A$5:$A$104,0)),""))</f>
        <v/>
      </c>
      <c r="Q285" s="56">
        <f>IF(OR($A285="",$B285=""),"",IFERROR(INDEX('Catálogo fonte'!$L$5:$L$104,MATCH($A285,'Catálogo fonte'!$A$5:$A$104,0)),""))</f>
        <v/>
      </c>
      <c r="R285" s="56">
        <f>IF(OR($A285="",$B285=""),"",IFERROR(INDEX('Catálogo fonte'!$M$5:$M$104,MATCH($A285,'Catálogo fonte'!$A$5:$A$104,0)),""))</f>
        <v/>
      </c>
      <c r="S285" s="28">
        <f>IF(OR($A285="",$B285=""),"",IFERROR(INDEX('Catálogo fonte'!$N$5:$N$104,MATCH($A285,'Catálogo fonte'!$A$5:$A$104,0)),""))</f>
        <v/>
      </c>
      <c r="T285" s="28">
        <f>IF(OR($A285="",$B285=""),"",IFERROR(INDEX('Catálogo fonte'!$O$5:$O$104,MATCH($A285,'Catálogo fonte'!$A$5:$A$104,0)),""))</f>
        <v/>
      </c>
      <c r="U285" s="28">
        <f>IF(OR($A285="",$B285=""),"",IFERROR(INDEX('Catálogo fonte'!$P$5:$P$104,MATCH($A285,'Catálogo fonte'!$A$5:$A$104,0)),""))</f>
        <v/>
      </c>
      <c r="V285" s="28">
        <f>IF(OR($A285="",$B285=""),"",--($S285&lt;&gt;"")+--($T285&lt;&gt;"")+--($U285&lt;&gt;""))</f>
        <v/>
      </c>
      <c r="W285" s="27">
        <f>IF(OR($A285="",$B285="",$C285&lt;&gt;"Sim"),"",_xlfn.TEXTJOIN(" | ",TRUE,IF($AP285&lt;&gt;"Regra válida","Regra do canal inválida",""),IF(COUNTIF('Catálogo fonte'!$A$5:$A$104,$A285)&gt;1,"SKU duplicado",""),IF($AO285&lt;&gt;"Sim","Produto inativo",""),IF($AB285&lt;&gt;"Sim","Canal inativo",""),IF($G285="","Título ausente",""),IF(AND($G285&lt;&gt;"",$AL285&lt;&gt;"",LEN($G285)&gt;$AL285),"Título excede o limite",""),IF(AND($AC285="Sim",$H285=""),"Categoria ausente",""),IF(AND($AK285&gt;0,LEN($I285)&lt;$AK285),"Descrição abaixo do mínimo",""),IF(AND($AE285="Sim",$J285=""),"Marca ausente",""),IF(OR($K285="",NOT(ISNUMBER($K285)),$K285&lt;=0),"Preço inválido",""),IF(AND(ISNUMBER($K285),$AM285&lt;&gt;"",$K285&lt;$AM285),"Preço abaixo do mínimo",""),IF(AND(ISNUMBER($K285),$AN285&lt;&gt;"",$K285&gt;$AN285),"Preço acima do máximo",""),IF(AND($AD285="Sim",$L285=""),"GTIN ausente",""),IF(AND($L285&lt;&gt;"",NOT(IFERROR(AND(LEN($L285)=13,ISNUMBER(VALUE($L285))),FALSE))),"GTIN inválido",""),IF(AND($AF285="Sim",$M285=""),"Cor ausente",""),IF(AND($AG285="Sim",$N285=""),"Tamanho/modelo ausente",""),IF(AND($AH285="Sim",OR(NOT(ISNUMBER($O285)),$O285&lt;=0)),"Peso ausente ou inválido",""),IF(AND($AI285="Sim",OR(NOT(ISNUMBER($P285)),$P285&lt;=0,NOT(ISNUMBER($Q285)),$Q285&lt;=0,NOT(ISNUMBER($R285)),$R285&lt;=0)),"Dimensões ausentes ou inválidas",""),IF($V285&lt;$AJ285,"Mídias abaixo do mínimo","")))</f>
        <v/>
      </c>
      <c r="X285" s="28">
        <f>IF(OR($A285="",$B285=""),"",IF($C285&lt;&gt;"Sim","Não selecionado",IF($W285="","Pronto para publicar","Bloqueado")))</f>
        <v/>
      </c>
      <c r="Y285" s="21" t="n"/>
      <c r="Z285" s="27">
        <f>IF(OR($A285="",$B285=""),"",IF($C285&lt;&gt;"Sim","Fora do feed",IF($X285="Bloqueado","Bloqueado",IF($Y285="Publicar","Liberado para feed",IF($Y285="Manter rascunho","Mantido em rascunho","Aguardando decisão")))))</f>
        <v/>
      </c>
      <c r="AA285" s="27">
        <f>IF(OR($A285="",$B285=""),"",$A285&amp;"|"&amp;$B285)</f>
        <v/>
      </c>
      <c r="AB285" s="28">
        <f>IF($B285="","",IFERROR(INDEX('Regras por canal'!$B$5:$B$9,MATCH($B285,'Regras por canal'!$A$5:$A$9,0)),""))</f>
        <v/>
      </c>
      <c r="AC285" s="28">
        <f>IF($B285="","",IFERROR(INDEX('Regras por canal'!$C$5:$C$9,MATCH($B285,'Regras por canal'!$A$5:$A$9,0)),""))</f>
        <v/>
      </c>
      <c r="AD285" s="28">
        <f>IF($B285="","",IFERROR(INDEX('Regras por canal'!$D$5:$D$9,MATCH($B285,'Regras por canal'!$A$5:$A$9,0)),""))</f>
        <v/>
      </c>
      <c r="AE285" s="28">
        <f>IF($B285="","",IFERROR(INDEX('Regras por canal'!$E$5:$E$9,MATCH($B285,'Regras por canal'!$A$5:$A$9,0)),""))</f>
        <v/>
      </c>
      <c r="AF285" s="28">
        <f>IF($B285="","",IFERROR(INDEX('Regras por canal'!$F$5:$F$9,MATCH($B285,'Regras por canal'!$A$5:$A$9,0)),""))</f>
        <v/>
      </c>
      <c r="AG285" s="28">
        <f>IF($B285="","",IFERROR(INDEX('Regras por canal'!$G$5:$G$9,MATCH($B285,'Regras por canal'!$A$5:$A$9,0)),""))</f>
        <v/>
      </c>
      <c r="AH285" s="28">
        <f>IF($B285="","",IFERROR(INDEX('Regras por canal'!$H$5:$H$9,MATCH($B285,'Regras por canal'!$A$5:$A$9,0)),""))</f>
        <v/>
      </c>
      <c r="AI285" s="28">
        <f>IF($B285="","",IFERROR(INDEX('Regras por canal'!$I$5:$I$9,MATCH($B285,'Regras por canal'!$A$5:$A$9,0)),""))</f>
        <v/>
      </c>
      <c r="AJ285" s="28">
        <f>IF($B285="","",IFERROR(INDEX('Regras por canal'!$J$5:$J$9,MATCH($B285,'Regras por canal'!$A$5:$A$9,0)),""))</f>
        <v/>
      </c>
      <c r="AK285" s="28">
        <f>IF($B285="","",IFERROR(INDEX('Regras por canal'!$K$5:$K$9,MATCH($B285,'Regras por canal'!$A$5:$A$9,0)),""))</f>
        <v/>
      </c>
      <c r="AL285" s="28">
        <f>IF($B285="","",IFERROR(INDEX('Regras por canal'!$L$5:$L$9,MATCH($B285,'Regras por canal'!$A$5:$A$9,0)),""))</f>
        <v/>
      </c>
      <c r="AM285" s="28">
        <f>IF($B285="","",IFERROR(INDEX('Regras por canal'!$M$5:$M$9,MATCH($B285,'Regras por canal'!$A$5:$A$9,0)),""))</f>
        <v/>
      </c>
      <c r="AN285" s="28">
        <f>IF($B285="","",IFERROR(INDEX('Regras por canal'!$N$5:$N$9,MATCH($B285,'Regras por canal'!$A$5:$A$9,0)),""))</f>
        <v/>
      </c>
      <c r="AO285" s="28">
        <f>IF($A285="","",IFERROR(INDEX('Catálogo fonte'!$Q$5:$Q$104,MATCH($A285,'Catálogo fonte'!$A$5:$A$104,0)),""))</f>
        <v/>
      </c>
      <c r="AP285" s="28">
        <f>IF($B285="","",IFERROR(INDEX('Regras por canal'!$Q$5:$Q$9,MATCH($B285,'Regras por canal'!$A$5:$A$9,0)),""))</f>
        <v/>
      </c>
    </row>
    <row r="286" ht="24" customHeight="1">
      <c r="A286" s="28">
        <f>IF(OR(INDEX('Catálogo fonte'!$A$5:$A$104,INT((ROW()-5)/5)+1)="",INDEX('Regras por canal'!$A$5:$A$9,MOD(ROW()-5,5)+1)=""),"",INDEX('Catálogo fonte'!$A$5:$A$104,INT((ROW()-5)/5)+1))</f>
        <v/>
      </c>
      <c r="B286" s="27">
        <f>IF($A286="","",INDEX('Regras por canal'!$A$5:$A$9,MOD(ROW()-5,5)+1))</f>
        <v/>
      </c>
      <c r="C286" s="21" t="n"/>
      <c r="D286" s="32" t="n"/>
      <c r="E286" s="32" t="n"/>
      <c r="F286" s="53" t="n"/>
      <c r="G286" s="27">
        <f>IF(OR($A286="",$B286=""),"",IF($D286&lt;&gt;"",$D286,IFERROR(INDEX('Catálogo fonte'!$B$5:$B$104,MATCH($A286,'Catálogo fonte'!$A$5:$A$104,0)),"")))</f>
        <v/>
      </c>
      <c r="H286" s="27">
        <f>IF(OR($A286="",$B286=""),"",IF($E286&lt;&gt;"",$E286,IFERROR(INDEX('Catálogo fonte'!$C$5:$C$104,MATCH($A286,'Catálogo fonte'!$A$5:$A$104,0)),"")))</f>
        <v/>
      </c>
      <c r="I286" s="27">
        <f>IF(OR($A286="",$B286=""),"",IFERROR(INDEX('Catálogo fonte'!$E$5:$E$104,MATCH($A286,'Catálogo fonte'!$A$5:$A$104,0)),""))</f>
        <v/>
      </c>
      <c r="J286" s="28">
        <f>IF(OR($A286="",$B286=""),"",IFERROR(INDEX('Catálogo fonte'!$D$5:$D$104,MATCH($A286,'Catálogo fonte'!$A$5:$A$104,0)),""))</f>
        <v/>
      </c>
      <c r="K286" s="54">
        <f>IF(OR($A286="",$B286=""),"",IF($F286&lt;&gt;"",$F286,IFERROR(INDEX('Catálogo fonte'!$F$5:$F$104,MATCH($A286,'Catálogo fonte'!$A$5:$A$104,0)),"")))</f>
        <v/>
      </c>
      <c r="L286" s="35">
        <f>IF(OR($A286="",$B286=""),"",IFERROR(INDEX('Catálogo fonte'!$G$5:$G$104,MATCH($A286,'Catálogo fonte'!$A$5:$A$104,0)),""))</f>
        <v/>
      </c>
      <c r="M286" s="28">
        <f>IF(OR($A286="",$B286=""),"",IFERROR(INDEX('Catálogo fonte'!$H$5:$H$104,MATCH($A286,'Catálogo fonte'!$A$5:$A$104,0)),""))</f>
        <v/>
      </c>
      <c r="N286" s="28">
        <f>IF(OR($A286="",$B286=""),"",IFERROR(INDEX('Catálogo fonte'!$I$5:$I$104,MATCH($A286,'Catálogo fonte'!$A$5:$A$104,0)),""))</f>
        <v/>
      </c>
      <c r="O286" s="55">
        <f>IF(OR($A286="",$B286=""),"",IFERROR(INDEX('Catálogo fonte'!$J$5:$J$104,MATCH($A286,'Catálogo fonte'!$A$5:$A$104,0)),""))</f>
        <v/>
      </c>
      <c r="P286" s="56">
        <f>IF(OR($A286="",$B286=""),"",IFERROR(INDEX('Catálogo fonte'!$K$5:$K$104,MATCH($A286,'Catálogo fonte'!$A$5:$A$104,0)),""))</f>
        <v/>
      </c>
      <c r="Q286" s="56">
        <f>IF(OR($A286="",$B286=""),"",IFERROR(INDEX('Catálogo fonte'!$L$5:$L$104,MATCH($A286,'Catálogo fonte'!$A$5:$A$104,0)),""))</f>
        <v/>
      </c>
      <c r="R286" s="56">
        <f>IF(OR($A286="",$B286=""),"",IFERROR(INDEX('Catálogo fonte'!$M$5:$M$104,MATCH($A286,'Catálogo fonte'!$A$5:$A$104,0)),""))</f>
        <v/>
      </c>
      <c r="S286" s="28">
        <f>IF(OR($A286="",$B286=""),"",IFERROR(INDEX('Catálogo fonte'!$N$5:$N$104,MATCH($A286,'Catálogo fonte'!$A$5:$A$104,0)),""))</f>
        <v/>
      </c>
      <c r="T286" s="28">
        <f>IF(OR($A286="",$B286=""),"",IFERROR(INDEX('Catálogo fonte'!$O$5:$O$104,MATCH($A286,'Catálogo fonte'!$A$5:$A$104,0)),""))</f>
        <v/>
      </c>
      <c r="U286" s="28">
        <f>IF(OR($A286="",$B286=""),"",IFERROR(INDEX('Catálogo fonte'!$P$5:$P$104,MATCH($A286,'Catálogo fonte'!$A$5:$A$104,0)),""))</f>
        <v/>
      </c>
      <c r="V286" s="28">
        <f>IF(OR($A286="",$B286=""),"",--($S286&lt;&gt;"")+--($T286&lt;&gt;"")+--($U286&lt;&gt;""))</f>
        <v/>
      </c>
      <c r="W286" s="27">
        <f>IF(OR($A286="",$B286="",$C286&lt;&gt;"Sim"),"",_xlfn.TEXTJOIN(" | ",TRUE,IF($AP286&lt;&gt;"Regra válida","Regra do canal inválida",""),IF(COUNTIF('Catálogo fonte'!$A$5:$A$104,$A286)&gt;1,"SKU duplicado",""),IF($AO286&lt;&gt;"Sim","Produto inativo",""),IF($AB286&lt;&gt;"Sim","Canal inativo",""),IF($G286="","Título ausente",""),IF(AND($G286&lt;&gt;"",$AL286&lt;&gt;"",LEN($G286)&gt;$AL286),"Título excede o limite",""),IF(AND($AC286="Sim",$H286=""),"Categoria ausente",""),IF(AND($AK286&gt;0,LEN($I286)&lt;$AK286),"Descrição abaixo do mínimo",""),IF(AND($AE286="Sim",$J286=""),"Marca ausente",""),IF(OR($K286="",NOT(ISNUMBER($K286)),$K286&lt;=0),"Preço inválido",""),IF(AND(ISNUMBER($K286),$AM286&lt;&gt;"",$K286&lt;$AM286),"Preço abaixo do mínimo",""),IF(AND(ISNUMBER($K286),$AN286&lt;&gt;"",$K286&gt;$AN286),"Preço acima do máximo",""),IF(AND($AD286="Sim",$L286=""),"GTIN ausente",""),IF(AND($L286&lt;&gt;"",NOT(IFERROR(AND(LEN($L286)=13,ISNUMBER(VALUE($L286))),FALSE))),"GTIN inválido",""),IF(AND($AF286="Sim",$M286=""),"Cor ausente",""),IF(AND($AG286="Sim",$N286=""),"Tamanho/modelo ausente",""),IF(AND($AH286="Sim",OR(NOT(ISNUMBER($O286)),$O286&lt;=0)),"Peso ausente ou inválido",""),IF(AND($AI286="Sim",OR(NOT(ISNUMBER($P286)),$P286&lt;=0,NOT(ISNUMBER($Q286)),$Q286&lt;=0,NOT(ISNUMBER($R286)),$R286&lt;=0)),"Dimensões ausentes ou inválidas",""),IF($V286&lt;$AJ286,"Mídias abaixo do mínimo","")))</f>
        <v/>
      </c>
      <c r="X286" s="28">
        <f>IF(OR($A286="",$B286=""),"",IF($C286&lt;&gt;"Sim","Não selecionado",IF($W286="","Pronto para publicar","Bloqueado")))</f>
        <v/>
      </c>
      <c r="Y286" s="21" t="n"/>
      <c r="Z286" s="27">
        <f>IF(OR($A286="",$B286=""),"",IF($C286&lt;&gt;"Sim","Fora do feed",IF($X286="Bloqueado","Bloqueado",IF($Y286="Publicar","Liberado para feed",IF($Y286="Manter rascunho","Mantido em rascunho","Aguardando decisão")))))</f>
        <v/>
      </c>
      <c r="AA286" s="27">
        <f>IF(OR($A286="",$B286=""),"",$A286&amp;"|"&amp;$B286)</f>
        <v/>
      </c>
      <c r="AB286" s="28">
        <f>IF($B286="","",IFERROR(INDEX('Regras por canal'!$B$5:$B$9,MATCH($B286,'Regras por canal'!$A$5:$A$9,0)),""))</f>
        <v/>
      </c>
      <c r="AC286" s="28">
        <f>IF($B286="","",IFERROR(INDEX('Regras por canal'!$C$5:$C$9,MATCH($B286,'Regras por canal'!$A$5:$A$9,0)),""))</f>
        <v/>
      </c>
      <c r="AD286" s="28">
        <f>IF($B286="","",IFERROR(INDEX('Regras por canal'!$D$5:$D$9,MATCH($B286,'Regras por canal'!$A$5:$A$9,0)),""))</f>
        <v/>
      </c>
      <c r="AE286" s="28">
        <f>IF($B286="","",IFERROR(INDEX('Regras por canal'!$E$5:$E$9,MATCH($B286,'Regras por canal'!$A$5:$A$9,0)),""))</f>
        <v/>
      </c>
      <c r="AF286" s="28">
        <f>IF($B286="","",IFERROR(INDEX('Regras por canal'!$F$5:$F$9,MATCH($B286,'Regras por canal'!$A$5:$A$9,0)),""))</f>
        <v/>
      </c>
      <c r="AG286" s="28">
        <f>IF($B286="","",IFERROR(INDEX('Regras por canal'!$G$5:$G$9,MATCH($B286,'Regras por canal'!$A$5:$A$9,0)),""))</f>
        <v/>
      </c>
      <c r="AH286" s="28">
        <f>IF($B286="","",IFERROR(INDEX('Regras por canal'!$H$5:$H$9,MATCH($B286,'Regras por canal'!$A$5:$A$9,0)),""))</f>
        <v/>
      </c>
      <c r="AI286" s="28">
        <f>IF($B286="","",IFERROR(INDEX('Regras por canal'!$I$5:$I$9,MATCH($B286,'Regras por canal'!$A$5:$A$9,0)),""))</f>
        <v/>
      </c>
      <c r="AJ286" s="28">
        <f>IF($B286="","",IFERROR(INDEX('Regras por canal'!$J$5:$J$9,MATCH($B286,'Regras por canal'!$A$5:$A$9,0)),""))</f>
        <v/>
      </c>
      <c r="AK286" s="28">
        <f>IF($B286="","",IFERROR(INDEX('Regras por canal'!$K$5:$K$9,MATCH($B286,'Regras por canal'!$A$5:$A$9,0)),""))</f>
        <v/>
      </c>
      <c r="AL286" s="28">
        <f>IF($B286="","",IFERROR(INDEX('Regras por canal'!$L$5:$L$9,MATCH($B286,'Regras por canal'!$A$5:$A$9,0)),""))</f>
        <v/>
      </c>
      <c r="AM286" s="28">
        <f>IF($B286="","",IFERROR(INDEX('Regras por canal'!$M$5:$M$9,MATCH($B286,'Regras por canal'!$A$5:$A$9,0)),""))</f>
        <v/>
      </c>
      <c r="AN286" s="28">
        <f>IF($B286="","",IFERROR(INDEX('Regras por canal'!$N$5:$N$9,MATCH($B286,'Regras por canal'!$A$5:$A$9,0)),""))</f>
        <v/>
      </c>
      <c r="AO286" s="28">
        <f>IF($A286="","",IFERROR(INDEX('Catálogo fonte'!$Q$5:$Q$104,MATCH($A286,'Catálogo fonte'!$A$5:$A$104,0)),""))</f>
        <v/>
      </c>
      <c r="AP286" s="28">
        <f>IF($B286="","",IFERROR(INDEX('Regras por canal'!$Q$5:$Q$9,MATCH($B286,'Regras por canal'!$A$5:$A$9,0)),""))</f>
        <v/>
      </c>
    </row>
    <row r="287" ht="24" customHeight="1">
      <c r="A287" s="28">
        <f>IF(OR(INDEX('Catálogo fonte'!$A$5:$A$104,INT((ROW()-5)/5)+1)="",INDEX('Regras por canal'!$A$5:$A$9,MOD(ROW()-5,5)+1)=""),"",INDEX('Catálogo fonte'!$A$5:$A$104,INT((ROW()-5)/5)+1))</f>
        <v/>
      </c>
      <c r="B287" s="27">
        <f>IF($A287="","",INDEX('Regras por canal'!$A$5:$A$9,MOD(ROW()-5,5)+1))</f>
        <v/>
      </c>
      <c r="C287" s="21" t="n"/>
      <c r="D287" s="32" t="n"/>
      <c r="E287" s="32" t="n"/>
      <c r="F287" s="53" t="n"/>
      <c r="G287" s="27">
        <f>IF(OR($A287="",$B287=""),"",IF($D287&lt;&gt;"",$D287,IFERROR(INDEX('Catálogo fonte'!$B$5:$B$104,MATCH($A287,'Catálogo fonte'!$A$5:$A$104,0)),"")))</f>
        <v/>
      </c>
      <c r="H287" s="27">
        <f>IF(OR($A287="",$B287=""),"",IF($E287&lt;&gt;"",$E287,IFERROR(INDEX('Catálogo fonte'!$C$5:$C$104,MATCH($A287,'Catálogo fonte'!$A$5:$A$104,0)),"")))</f>
        <v/>
      </c>
      <c r="I287" s="27">
        <f>IF(OR($A287="",$B287=""),"",IFERROR(INDEX('Catálogo fonte'!$E$5:$E$104,MATCH($A287,'Catálogo fonte'!$A$5:$A$104,0)),""))</f>
        <v/>
      </c>
      <c r="J287" s="28">
        <f>IF(OR($A287="",$B287=""),"",IFERROR(INDEX('Catálogo fonte'!$D$5:$D$104,MATCH($A287,'Catálogo fonte'!$A$5:$A$104,0)),""))</f>
        <v/>
      </c>
      <c r="K287" s="54">
        <f>IF(OR($A287="",$B287=""),"",IF($F287&lt;&gt;"",$F287,IFERROR(INDEX('Catálogo fonte'!$F$5:$F$104,MATCH($A287,'Catálogo fonte'!$A$5:$A$104,0)),"")))</f>
        <v/>
      </c>
      <c r="L287" s="35">
        <f>IF(OR($A287="",$B287=""),"",IFERROR(INDEX('Catálogo fonte'!$G$5:$G$104,MATCH($A287,'Catálogo fonte'!$A$5:$A$104,0)),""))</f>
        <v/>
      </c>
      <c r="M287" s="28">
        <f>IF(OR($A287="",$B287=""),"",IFERROR(INDEX('Catálogo fonte'!$H$5:$H$104,MATCH($A287,'Catálogo fonte'!$A$5:$A$104,0)),""))</f>
        <v/>
      </c>
      <c r="N287" s="28">
        <f>IF(OR($A287="",$B287=""),"",IFERROR(INDEX('Catálogo fonte'!$I$5:$I$104,MATCH($A287,'Catálogo fonte'!$A$5:$A$104,0)),""))</f>
        <v/>
      </c>
      <c r="O287" s="55">
        <f>IF(OR($A287="",$B287=""),"",IFERROR(INDEX('Catálogo fonte'!$J$5:$J$104,MATCH($A287,'Catálogo fonte'!$A$5:$A$104,0)),""))</f>
        <v/>
      </c>
      <c r="P287" s="56">
        <f>IF(OR($A287="",$B287=""),"",IFERROR(INDEX('Catálogo fonte'!$K$5:$K$104,MATCH($A287,'Catálogo fonte'!$A$5:$A$104,0)),""))</f>
        <v/>
      </c>
      <c r="Q287" s="56">
        <f>IF(OR($A287="",$B287=""),"",IFERROR(INDEX('Catálogo fonte'!$L$5:$L$104,MATCH($A287,'Catálogo fonte'!$A$5:$A$104,0)),""))</f>
        <v/>
      </c>
      <c r="R287" s="56">
        <f>IF(OR($A287="",$B287=""),"",IFERROR(INDEX('Catálogo fonte'!$M$5:$M$104,MATCH($A287,'Catálogo fonte'!$A$5:$A$104,0)),""))</f>
        <v/>
      </c>
      <c r="S287" s="28">
        <f>IF(OR($A287="",$B287=""),"",IFERROR(INDEX('Catálogo fonte'!$N$5:$N$104,MATCH($A287,'Catálogo fonte'!$A$5:$A$104,0)),""))</f>
        <v/>
      </c>
      <c r="T287" s="28">
        <f>IF(OR($A287="",$B287=""),"",IFERROR(INDEX('Catálogo fonte'!$O$5:$O$104,MATCH($A287,'Catálogo fonte'!$A$5:$A$104,0)),""))</f>
        <v/>
      </c>
      <c r="U287" s="28">
        <f>IF(OR($A287="",$B287=""),"",IFERROR(INDEX('Catálogo fonte'!$P$5:$P$104,MATCH($A287,'Catálogo fonte'!$A$5:$A$104,0)),""))</f>
        <v/>
      </c>
      <c r="V287" s="28">
        <f>IF(OR($A287="",$B287=""),"",--($S287&lt;&gt;"")+--($T287&lt;&gt;"")+--($U287&lt;&gt;""))</f>
        <v/>
      </c>
      <c r="W287" s="27">
        <f>IF(OR($A287="",$B287="",$C287&lt;&gt;"Sim"),"",_xlfn.TEXTJOIN(" | ",TRUE,IF($AP287&lt;&gt;"Regra válida","Regra do canal inválida",""),IF(COUNTIF('Catálogo fonte'!$A$5:$A$104,$A287)&gt;1,"SKU duplicado",""),IF($AO287&lt;&gt;"Sim","Produto inativo",""),IF($AB287&lt;&gt;"Sim","Canal inativo",""),IF($G287="","Título ausente",""),IF(AND($G287&lt;&gt;"",$AL287&lt;&gt;"",LEN($G287)&gt;$AL287),"Título excede o limite",""),IF(AND($AC287="Sim",$H287=""),"Categoria ausente",""),IF(AND($AK287&gt;0,LEN($I287)&lt;$AK287),"Descrição abaixo do mínimo",""),IF(AND($AE287="Sim",$J287=""),"Marca ausente",""),IF(OR($K287="",NOT(ISNUMBER($K287)),$K287&lt;=0),"Preço inválido",""),IF(AND(ISNUMBER($K287),$AM287&lt;&gt;"",$K287&lt;$AM287),"Preço abaixo do mínimo",""),IF(AND(ISNUMBER($K287),$AN287&lt;&gt;"",$K287&gt;$AN287),"Preço acima do máximo",""),IF(AND($AD287="Sim",$L287=""),"GTIN ausente",""),IF(AND($L287&lt;&gt;"",NOT(IFERROR(AND(LEN($L287)=13,ISNUMBER(VALUE($L287))),FALSE))),"GTIN inválido",""),IF(AND($AF287="Sim",$M287=""),"Cor ausente",""),IF(AND($AG287="Sim",$N287=""),"Tamanho/modelo ausente",""),IF(AND($AH287="Sim",OR(NOT(ISNUMBER($O287)),$O287&lt;=0)),"Peso ausente ou inválido",""),IF(AND($AI287="Sim",OR(NOT(ISNUMBER($P287)),$P287&lt;=0,NOT(ISNUMBER($Q287)),$Q287&lt;=0,NOT(ISNUMBER($R287)),$R287&lt;=0)),"Dimensões ausentes ou inválidas",""),IF($V287&lt;$AJ287,"Mídias abaixo do mínimo","")))</f>
        <v/>
      </c>
      <c r="X287" s="28">
        <f>IF(OR($A287="",$B287=""),"",IF($C287&lt;&gt;"Sim","Não selecionado",IF($W287="","Pronto para publicar","Bloqueado")))</f>
        <v/>
      </c>
      <c r="Y287" s="21" t="n"/>
      <c r="Z287" s="27">
        <f>IF(OR($A287="",$B287=""),"",IF($C287&lt;&gt;"Sim","Fora do feed",IF($X287="Bloqueado","Bloqueado",IF($Y287="Publicar","Liberado para feed",IF($Y287="Manter rascunho","Mantido em rascunho","Aguardando decisão")))))</f>
        <v/>
      </c>
      <c r="AA287" s="27">
        <f>IF(OR($A287="",$B287=""),"",$A287&amp;"|"&amp;$B287)</f>
        <v/>
      </c>
      <c r="AB287" s="28">
        <f>IF($B287="","",IFERROR(INDEX('Regras por canal'!$B$5:$B$9,MATCH($B287,'Regras por canal'!$A$5:$A$9,0)),""))</f>
        <v/>
      </c>
      <c r="AC287" s="28">
        <f>IF($B287="","",IFERROR(INDEX('Regras por canal'!$C$5:$C$9,MATCH($B287,'Regras por canal'!$A$5:$A$9,0)),""))</f>
        <v/>
      </c>
      <c r="AD287" s="28">
        <f>IF($B287="","",IFERROR(INDEX('Regras por canal'!$D$5:$D$9,MATCH($B287,'Regras por canal'!$A$5:$A$9,0)),""))</f>
        <v/>
      </c>
      <c r="AE287" s="28">
        <f>IF($B287="","",IFERROR(INDEX('Regras por canal'!$E$5:$E$9,MATCH($B287,'Regras por canal'!$A$5:$A$9,0)),""))</f>
        <v/>
      </c>
      <c r="AF287" s="28">
        <f>IF($B287="","",IFERROR(INDEX('Regras por canal'!$F$5:$F$9,MATCH($B287,'Regras por canal'!$A$5:$A$9,0)),""))</f>
        <v/>
      </c>
      <c r="AG287" s="28">
        <f>IF($B287="","",IFERROR(INDEX('Regras por canal'!$G$5:$G$9,MATCH($B287,'Regras por canal'!$A$5:$A$9,0)),""))</f>
        <v/>
      </c>
      <c r="AH287" s="28">
        <f>IF($B287="","",IFERROR(INDEX('Regras por canal'!$H$5:$H$9,MATCH($B287,'Regras por canal'!$A$5:$A$9,0)),""))</f>
        <v/>
      </c>
      <c r="AI287" s="28">
        <f>IF($B287="","",IFERROR(INDEX('Regras por canal'!$I$5:$I$9,MATCH($B287,'Regras por canal'!$A$5:$A$9,0)),""))</f>
        <v/>
      </c>
      <c r="AJ287" s="28">
        <f>IF($B287="","",IFERROR(INDEX('Regras por canal'!$J$5:$J$9,MATCH($B287,'Regras por canal'!$A$5:$A$9,0)),""))</f>
        <v/>
      </c>
      <c r="AK287" s="28">
        <f>IF($B287="","",IFERROR(INDEX('Regras por canal'!$K$5:$K$9,MATCH($B287,'Regras por canal'!$A$5:$A$9,0)),""))</f>
        <v/>
      </c>
      <c r="AL287" s="28">
        <f>IF($B287="","",IFERROR(INDEX('Regras por canal'!$L$5:$L$9,MATCH($B287,'Regras por canal'!$A$5:$A$9,0)),""))</f>
        <v/>
      </c>
      <c r="AM287" s="28">
        <f>IF($B287="","",IFERROR(INDEX('Regras por canal'!$M$5:$M$9,MATCH($B287,'Regras por canal'!$A$5:$A$9,0)),""))</f>
        <v/>
      </c>
      <c r="AN287" s="28">
        <f>IF($B287="","",IFERROR(INDEX('Regras por canal'!$N$5:$N$9,MATCH($B287,'Regras por canal'!$A$5:$A$9,0)),""))</f>
        <v/>
      </c>
      <c r="AO287" s="28">
        <f>IF($A287="","",IFERROR(INDEX('Catálogo fonte'!$Q$5:$Q$104,MATCH($A287,'Catálogo fonte'!$A$5:$A$104,0)),""))</f>
        <v/>
      </c>
      <c r="AP287" s="28">
        <f>IF($B287="","",IFERROR(INDEX('Regras por canal'!$Q$5:$Q$9,MATCH($B287,'Regras por canal'!$A$5:$A$9,0)),""))</f>
        <v/>
      </c>
    </row>
    <row r="288" ht="24" customHeight="1">
      <c r="A288" s="28">
        <f>IF(OR(INDEX('Catálogo fonte'!$A$5:$A$104,INT((ROW()-5)/5)+1)="",INDEX('Regras por canal'!$A$5:$A$9,MOD(ROW()-5,5)+1)=""),"",INDEX('Catálogo fonte'!$A$5:$A$104,INT((ROW()-5)/5)+1))</f>
        <v/>
      </c>
      <c r="B288" s="27">
        <f>IF($A288="","",INDEX('Regras por canal'!$A$5:$A$9,MOD(ROW()-5,5)+1))</f>
        <v/>
      </c>
      <c r="C288" s="21" t="n"/>
      <c r="D288" s="32" t="n"/>
      <c r="E288" s="32" t="n"/>
      <c r="F288" s="53" t="n"/>
      <c r="G288" s="27">
        <f>IF(OR($A288="",$B288=""),"",IF($D288&lt;&gt;"",$D288,IFERROR(INDEX('Catálogo fonte'!$B$5:$B$104,MATCH($A288,'Catálogo fonte'!$A$5:$A$104,0)),"")))</f>
        <v/>
      </c>
      <c r="H288" s="27">
        <f>IF(OR($A288="",$B288=""),"",IF($E288&lt;&gt;"",$E288,IFERROR(INDEX('Catálogo fonte'!$C$5:$C$104,MATCH($A288,'Catálogo fonte'!$A$5:$A$104,0)),"")))</f>
        <v/>
      </c>
      <c r="I288" s="27">
        <f>IF(OR($A288="",$B288=""),"",IFERROR(INDEX('Catálogo fonte'!$E$5:$E$104,MATCH($A288,'Catálogo fonte'!$A$5:$A$104,0)),""))</f>
        <v/>
      </c>
      <c r="J288" s="28">
        <f>IF(OR($A288="",$B288=""),"",IFERROR(INDEX('Catálogo fonte'!$D$5:$D$104,MATCH($A288,'Catálogo fonte'!$A$5:$A$104,0)),""))</f>
        <v/>
      </c>
      <c r="K288" s="54">
        <f>IF(OR($A288="",$B288=""),"",IF($F288&lt;&gt;"",$F288,IFERROR(INDEX('Catálogo fonte'!$F$5:$F$104,MATCH($A288,'Catálogo fonte'!$A$5:$A$104,0)),"")))</f>
        <v/>
      </c>
      <c r="L288" s="35">
        <f>IF(OR($A288="",$B288=""),"",IFERROR(INDEX('Catálogo fonte'!$G$5:$G$104,MATCH($A288,'Catálogo fonte'!$A$5:$A$104,0)),""))</f>
        <v/>
      </c>
      <c r="M288" s="28">
        <f>IF(OR($A288="",$B288=""),"",IFERROR(INDEX('Catálogo fonte'!$H$5:$H$104,MATCH($A288,'Catálogo fonte'!$A$5:$A$104,0)),""))</f>
        <v/>
      </c>
      <c r="N288" s="28">
        <f>IF(OR($A288="",$B288=""),"",IFERROR(INDEX('Catálogo fonte'!$I$5:$I$104,MATCH($A288,'Catálogo fonte'!$A$5:$A$104,0)),""))</f>
        <v/>
      </c>
      <c r="O288" s="55">
        <f>IF(OR($A288="",$B288=""),"",IFERROR(INDEX('Catálogo fonte'!$J$5:$J$104,MATCH($A288,'Catálogo fonte'!$A$5:$A$104,0)),""))</f>
        <v/>
      </c>
      <c r="P288" s="56">
        <f>IF(OR($A288="",$B288=""),"",IFERROR(INDEX('Catálogo fonte'!$K$5:$K$104,MATCH($A288,'Catálogo fonte'!$A$5:$A$104,0)),""))</f>
        <v/>
      </c>
      <c r="Q288" s="56">
        <f>IF(OR($A288="",$B288=""),"",IFERROR(INDEX('Catálogo fonte'!$L$5:$L$104,MATCH($A288,'Catálogo fonte'!$A$5:$A$104,0)),""))</f>
        <v/>
      </c>
      <c r="R288" s="56">
        <f>IF(OR($A288="",$B288=""),"",IFERROR(INDEX('Catálogo fonte'!$M$5:$M$104,MATCH($A288,'Catálogo fonte'!$A$5:$A$104,0)),""))</f>
        <v/>
      </c>
      <c r="S288" s="28">
        <f>IF(OR($A288="",$B288=""),"",IFERROR(INDEX('Catálogo fonte'!$N$5:$N$104,MATCH($A288,'Catálogo fonte'!$A$5:$A$104,0)),""))</f>
        <v/>
      </c>
      <c r="T288" s="28">
        <f>IF(OR($A288="",$B288=""),"",IFERROR(INDEX('Catálogo fonte'!$O$5:$O$104,MATCH($A288,'Catálogo fonte'!$A$5:$A$104,0)),""))</f>
        <v/>
      </c>
      <c r="U288" s="28">
        <f>IF(OR($A288="",$B288=""),"",IFERROR(INDEX('Catálogo fonte'!$P$5:$P$104,MATCH($A288,'Catálogo fonte'!$A$5:$A$104,0)),""))</f>
        <v/>
      </c>
      <c r="V288" s="28">
        <f>IF(OR($A288="",$B288=""),"",--($S288&lt;&gt;"")+--($T288&lt;&gt;"")+--($U288&lt;&gt;""))</f>
        <v/>
      </c>
      <c r="W288" s="27">
        <f>IF(OR($A288="",$B288="",$C288&lt;&gt;"Sim"),"",_xlfn.TEXTJOIN(" | ",TRUE,IF($AP288&lt;&gt;"Regra válida","Regra do canal inválida",""),IF(COUNTIF('Catálogo fonte'!$A$5:$A$104,$A288)&gt;1,"SKU duplicado",""),IF($AO288&lt;&gt;"Sim","Produto inativo",""),IF($AB288&lt;&gt;"Sim","Canal inativo",""),IF($G288="","Título ausente",""),IF(AND($G288&lt;&gt;"",$AL288&lt;&gt;"",LEN($G288)&gt;$AL288),"Título excede o limite",""),IF(AND($AC288="Sim",$H288=""),"Categoria ausente",""),IF(AND($AK288&gt;0,LEN($I288)&lt;$AK288),"Descrição abaixo do mínimo",""),IF(AND($AE288="Sim",$J288=""),"Marca ausente",""),IF(OR($K288="",NOT(ISNUMBER($K288)),$K288&lt;=0),"Preço inválido",""),IF(AND(ISNUMBER($K288),$AM288&lt;&gt;"",$K288&lt;$AM288),"Preço abaixo do mínimo",""),IF(AND(ISNUMBER($K288),$AN288&lt;&gt;"",$K288&gt;$AN288),"Preço acima do máximo",""),IF(AND($AD288="Sim",$L288=""),"GTIN ausente",""),IF(AND($L288&lt;&gt;"",NOT(IFERROR(AND(LEN($L288)=13,ISNUMBER(VALUE($L288))),FALSE))),"GTIN inválido",""),IF(AND($AF288="Sim",$M288=""),"Cor ausente",""),IF(AND($AG288="Sim",$N288=""),"Tamanho/modelo ausente",""),IF(AND($AH288="Sim",OR(NOT(ISNUMBER($O288)),$O288&lt;=0)),"Peso ausente ou inválido",""),IF(AND($AI288="Sim",OR(NOT(ISNUMBER($P288)),$P288&lt;=0,NOT(ISNUMBER($Q288)),$Q288&lt;=0,NOT(ISNUMBER($R288)),$R288&lt;=0)),"Dimensões ausentes ou inválidas",""),IF($V288&lt;$AJ288,"Mídias abaixo do mínimo","")))</f>
        <v/>
      </c>
      <c r="X288" s="28">
        <f>IF(OR($A288="",$B288=""),"",IF($C288&lt;&gt;"Sim","Não selecionado",IF($W288="","Pronto para publicar","Bloqueado")))</f>
        <v/>
      </c>
      <c r="Y288" s="21" t="n"/>
      <c r="Z288" s="27">
        <f>IF(OR($A288="",$B288=""),"",IF($C288&lt;&gt;"Sim","Fora do feed",IF($X288="Bloqueado","Bloqueado",IF($Y288="Publicar","Liberado para feed",IF($Y288="Manter rascunho","Mantido em rascunho","Aguardando decisão")))))</f>
        <v/>
      </c>
      <c r="AA288" s="27">
        <f>IF(OR($A288="",$B288=""),"",$A288&amp;"|"&amp;$B288)</f>
        <v/>
      </c>
      <c r="AB288" s="28">
        <f>IF($B288="","",IFERROR(INDEX('Regras por canal'!$B$5:$B$9,MATCH($B288,'Regras por canal'!$A$5:$A$9,0)),""))</f>
        <v/>
      </c>
      <c r="AC288" s="28">
        <f>IF($B288="","",IFERROR(INDEX('Regras por canal'!$C$5:$C$9,MATCH($B288,'Regras por canal'!$A$5:$A$9,0)),""))</f>
        <v/>
      </c>
      <c r="AD288" s="28">
        <f>IF($B288="","",IFERROR(INDEX('Regras por canal'!$D$5:$D$9,MATCH($B288,'Regras por canal'!$A$5:$A$9,0)),""))</f>
        <v/>
      </c>
      <c r="AE288" s="28">
        <f>IF($B288="","",IFERROR(INDEX('Regras por canal'!$E$5:$E$9,MATCH($B288,'Regras por canal'!$A$5:$A$9,0)),""))</f>
        <v/>
      </c>
      <c r="AF288" s="28">
        <f>IF($B288="","",IFERROR(INDEX('Regras por canal'!$F$5:$F$9,MATCH($B288,'Regras por canal'!$A$5:$A$9,0)),""))</f>
        <v/>
      </c>
      <c r="AG288" s="28">
        <f>IF($B288="","",IFERROR(INDEX('Regras por canal'!$G$5:$G$9,MATCH($B288,'Regras por canal'!$A$5:$A$9,0)),""))</f>
        <v/>
      </c>
      <c r="AH288" s="28">
        <f>IF($B288="","",IFERROR(INDEX('Regras por canal'!$H$5:$H$9,MATCH($B288,'Regras por canal'!$A$5:$A$9,0)),""))</f>
        <v/>
      </c>
      <c r="AI288" s="28">
        <f>IF($B288="","",IFERROR(INDEX('Regras por canal'!$I$5:$I$9,MATCH($B288,'Regras por canal'!$A$5:$A$9,0)),""))</f>
        <v/>
      </c>
      <c r="AJ288" s="28">
        <f>IF($B288="","",IFERROR(INDEX('Regras por canal'!$J$5:$J$9,MATCH($B288,'Regras por canal'!$A$5:$A$9,0)),""))</f>
        <v/>
      </c>
      <c r="AK288" s="28">
        <f>IF($B288="","",IFERROR(INDEX('Regras por canal'!$K$5:$K$9,MATCH($B288,'Regras por canal'!$A$5:$A$9,0)),""))</f>
        <v/>
      </c>
      <c r="AL288" s="28">
        <f>IF($B288="","",IFERROR(INDEX('Regras por canal'!$L$5:$L$9,MATCH($B288,'Regras por canal'!$A$5:$A$9,0)),""))</f>
        <v/>
      </c>
      <c r="AM288" s="28">
        <f>IF($B288="","",IFERROR(INDEX('Regras por canal'!$M$5:$M$9,MATCH($B288,'Regras por canal'!$A$5:$A$9,0)),""))</f>
        <v/>
      </c>
      <c r="AN288" s="28">
        <f>IF($B288="","",IFERROR(INDEX('Regras por canal'!$N$5:$N$9,MATCH($B288,'Regras por canal'!$A$5:$A$9,0)),""))</f>
        <v/>
      </c>
      <c r="AO288" s="28">
        <f>IF($A288="","",IFERROR(INDEX('Catálogo fonte'!$Q$5:$Q$104,MATCH($A288,'Catálogo fonte'!$A$5:$A$104,0)),""))</f>
        <v/>
      </c>
      <c r="AP288" s="28">
        <f>IF($B288="","",IFERROR(INDEX('Regras por canal'!$Q$5:$Q$9,MATCH($B288,'Regras por canal'!$A$5:$A$9,0)),""))</f>
        <v/>
      </c>
    </row>
    <row r="289" ht="24" customHeight="1">
      <c r="A289" s="28">
        <f>IF(OR(INDEX('Catálogo fonte'!$A$5:$A$104,INT((ROW()-5)/5)+1)="",INDEX('Regras por canal'!$A$5:$A$9,MOD(ROW()-5,5)+1)=""),"",INDEX('Catálogo fonte'!$A$5:$A$104,INT((ROW()-5)/5)+1))</f>
        <v/>
      </c>
      <c r="B289" s="27">
        <f>IF($A289="","",INDEX('Regras por canal'!$A$5:$A$9,MOD(ROW()-5,5)+1))</f>
        <v/>
      </c>
      <c r="C289" s="21" t="n"/>
      <c r="D289" s="32" t="n"/>
      <c r="E289" s="32" t="n"/>
      <c r="F289" s="53" t="n"/>
      <c r="G289" s="27">
        <f>IF(OR($A289="",$B289=""),"",IF($D289&lt;&gt;"",$D289,IFERROR(INDEX('Catálogo fonte'!$B$5:$B$104,MATCH($A289,'Catálogo fonte'!$A$5:$A$104,0)),"")))</f>
        <v/>
      </c>
      <c r="H289" s="27">
        <f>IF(OR($A289="",$B289=""),"",IF($E289&lt;&gt;"",$E289,IFERROR(INDEX('Catálogo fonte'!$C$5:$C$104,MATCH($A289,'Catálogo fonte'!$A$5:$A$104,0)),"")))</f>
        <v/>
      </c>
      <c r="I289" s="27">
        <f>IF(OR($A289="",$B289=""),"",IFERROR(INDEX('Catálogo fonte'!$E$5:$E$104,MATCH($A289,'Catálogo fonte'!$A$5:$A$104,0)),""))</f>
        <v/>
      </c>
      <c r="J289" s="28">
        <f>IF(OR($A289="",$B289=""),"",IFERROR(INDEX('Catálogo fonte'!$D$5:$D$104,MATCH($A289,'Catálogo fonte'!$A$5:$A$104,0)),""))</f>
        <v/>
      </c>
      <c r="K289" s="54">
        <f>IF(OR($A289="",$B289=""),"",IF($F289&lt;&gt;"",$F289,IFERROR(INDEX('Catálogo fonte'!$F$5:$F$104,MATCH($A289,'Catálogo fonte'!$A$5:$A$104,0)),"")))</f>
        <v/>
      </c>
      <c r="L289" s="35">
        <f>IF(OR($A289="",$B289=""),"",IFERROR(INDEX('Catálogo fonte'!$G$5:$G$104,MATCH($A289,'Catálogo fonte'!$A$5:$A$104,0)),""))</f>
        <v/>
      </c>
      <c r="M289" s="28">
        <f>IF(OR($A289="",$B289=""),"",IFERROR(INDEX('Catálogo fonte'!$H$5:$H$104,MATCH($A289,'Catálogo fonte'!$A$5:$A$104,0)),""))</f>
        <v/>
      </c>
      <c r="N289" s="28">
        <f>IF(OR($A289="",$B289=""),"",IFERROR(INDEX('Catálogo fonte'!$I$5:$I$104,MATCH($A289,'Catálogo fonte'!$A$5:$A$104,0)),""))</f>
        <v/>
      </c>
      <c r="O289" s="55">
        <f>IF(OR($A289="",$B289=""),"",IFERROR(INDEX('Catálogo fonte'!$J$5:$J$104,MATCH($A289,'Catálogo fonte'!$A$5:$A$104,0)),""))</f>
        <v/>
      </c>
      <c r="P289" s="56">
        <f>IF(OR($A289="",$B289=""),"",IFERROR(INDEX('Catálogo fonte'!$K$5:$K$104,MATCH($A289,'Catálogo fonte'!$A$5:$A$104,0)),""))</f>
        <v/>
      </c>
      <c r="Q289" s="56">
        <f>IF(OR($A289="",$B289=""),"",IFERROR(INDEX('Catálogo fonte'!$L$5:$L$104,MATCH($A289,'Catálogo fonte'!$A$5:$A$104,0)),""))</f>
        <v/>
      </c>
      <c r="R289" s="56">
        <f>IF(OR($A289="",$B289=""),"",IFERROR(INDEX('Catálogo fonte'!$M$5:$M$104,MATCH($A289,'Catálogo fonte'!$A$5:$A$104,0)),""))</f>
        <v/>
      </c>
      <c r="S289" s="28">
        <f>IF(OR($A289="",$B289=""),"",IFERROR(INDEX('Catálogo fonte'!$N$5:$N$104,MATCH($A289,'Catálogo fonte'!$A$5:$A$104,0)),""))</f>
        <v/>
      </c>
      <c r="T289" s="28">
        <f>IF(OR($A289="",$B289=""),"",IFERROR(INDEX('Catálogo fonte'!$O$5:$O$104,MATCH($A289,'Catálogo fonte'!$A$5:$A$104,0)),""))</f>
        <v/>
      </c>
      <c r="U289" s="28">
        <f>IF(OR($A289="",$B289=""),"",IFERROR(INDEX('Catálogo fonte'!$P$5:$P$104,MATCH($A289,'Catálogo fonte'!$A$5:$A$104,0)),""))</f>
        <v/>
      </c>
      <c r="V289" s="28">
        <f>IF(OR($A289="",$B289=""),"",--($S289&lt;&gt;"")+--($T289&lt;&gt;"")+--($U289&lt;&gt;""))</f>
        <v/>
      </c>
      <c r="W289" s="27">
        <f>IF(OR($A289="",$B289="",$C289&lt;&gt;"Sim"),"",_xlfn.TEXTJOIN(" | ",TRUE,IF($AP289&lt;&gt;"Regra válida","Regra do canal inválida",""),IF(COUNTIF('Catálogo fonte'!$A$5:$A$104,$A289)&gt;1,"SKU duplicado",""),IF($AO289&lt;&gt;"Sim","Produto inativo",""),IF($AB289&lt;&gt;"Sim","Canal inativo",""),IF($G289="","Título ausente",""),IF(AND($G289&lt;&gt;"",$AL289&lt;&gt;"",LEN($G289)&gt;$AL289),"Título excede o limite",""),IF(AND($AC289="Sim",$H289=""),"Categoria ausente",""),IF(AND($AK289&gt;0,LEN($I289)&lt;$AK289),"Descrição abaixo do mínimo",""),IF(AND($AE289="Sim",$J289=""),"Marca ausente",""),IF(OR($K289="",NOT(ISNUMBER($K289)),$K289&lt;=0),"Preço inválido",""),IF(AND(ISNUMBER($K289),$AM289&lt;&gt;"",$K289&lt;$AM289),"Preço abaixo do mínimo",""),IF(AND(ISNUMBER($K289),$AN289&lt;&gt;"",$K289&gt;$AN289),"Preço acima do máximo",""),IF(AND($AD289="Sim",$L289=""),"GTIN ausente",""),IF(AND($L289&lt;&gt;"",NOT(IFERROR(AND(LEN($L289)=13,ISNUMBER(VALUE($L289))),FALSE))),"GTIN inválido",""),IF(AND($AF289="Sim",$M289=""),"Cor ausente",""),IF(AND($AG289="Sim",$N289=""),"Tamanho/modelo ausente",""),IF(AND($AH289="Sim",OR(NOT(ISNUMBER($O289)),$O289&lt;=0)),"Peso ausente ou inválido",""),IF(AND($AI289="Sim",OR(NOT(ISNUMBER($P289)),$P289&lt;=0,NOT(ISNUMBER($Q289)),$Q289&lt;=0,NOT(ISNUMBER($R289)),$R289&lt;=0)),"Dimensões ausentes ou inválidas",""),IF($V289&lt;$AJ289,"Mídias abaixo do mínimo","")))</f>
        <v/>
      </c>
      <c r="X289" s="28">
        <f>IF(OR($A289="",$B289=""),"",IF($C289&lt;&gt;"Sim","Não selecionado",IF($W289="","Pronto para publicar","Bloqueado")))</f>
        <v/>
      </c>
      <c r="Y289" s="21" t="n"/>
      <c r="Z289" s="27">
        <f>IF(OR($A289="",$B289=""),"",IF($C289&lt;&gt;"Sim","Fora do feed",IF($X289="Bloqueado","Bloqueado",IF($Y289="Publicar","Liberado para feed",IF($Y289="Manter rascunho","Mantido em rascunho","Aguardando decisão")))))</f>
        <v/>
      </c>
      <c r="AA289" s="27">
        <f>IF(OR($A289="",$B289=""),"",$A289&amp;"|"&amp;$B289)</f>
        <v/>
      </c>
      <c r="AB289" s="28">
        <f>IF($B289="","",IFERROR(INDEX('Regras por canal'!$B$5:$B$9,MATCH($B289,'Regras por canal'!$A$5:$A$9,0)),""))</f>
        <v/>
      </c>
      <c r="AC289" s="28">
        <f>IF($B289="","",IFERROR(INDEX('Regras por canal'!$C$5:$C$9,MATCH($B289,'Regras por canal'!$A$5:$A$9,0)),""))</f>
        <v/>
      </c>
      <c r="AD289" s="28">
        <f>IF($B289="","",IFERROR(INDEX('Regras por canal'!$D$5:$D$9,MATCH($B289,'Regras por canal'!$A$5:$A$9,0)),""))</f>
        <v/>
      </c>
      <c r="AE289" s="28">
        <f>IF($B289="","",IFERROR(INDEX('Regras por canal'!$E$5:$E$9,MATCH($B289,'Regras por canal'!$A$5:$A$9,0)),""))</f>
        <v/>
      </c>
      <c r="AF289" s="28">
        <f>IF($B289="","",IFERROR(INDEX('Regras por canal'!$F$5:$F$9,MATCH($B289,'Regras por canal'!$A$5:$A$9,0)),""))</f>
        <v/>
      </c>
      <c r="AG289" s="28">
        <f>IF($B289="","",IFERROR(INDEX('Regras por canal'!$G$5:$G$9,MATCH($B289,'Regras por canal'!$A$5:$A$9,0)),""))</f>
        <v/>
      </c>
      <c r="AH289" s="28">
        <f>IF($B289="","",IFERROR(INDEX('Regras por canal'!$H$5:$H$9,MATCH($B289,'Regras por canal'!$A$5:$A$9,0)),""))</f>
        <v/>
      </c>
      <c r="AI289" s="28">
        <f>IF($B289="","",IFERROR(INDEX('Regras por canal'!$I$5:$I$9,MATCH($B289,'Regras por canal'!$A$5:$A$9,0)),""))</f>
        <v/>
      </c>
      <c r="AJ289" s="28">
        <f>IF($B289="","",IFERROR(INDEX('Regras por canal'!$J$5:$J$9,MATCH($B289,'Regras por canal'!$A$5:$A$9,0)),""))</f>
        <v/>
      </c>
      <c r="AK289" s="28">
        <f>IF($B289="","",IFERROR(INDEX('Regras por canal'!$K$5:$K$9,MATCH($B289,'Regras por canal'!$A$5:$A$9,0)),""))</f>
        <v/>
      </c>
      <c r="AL289" s="28">
        <f>IF($B289="","",IFERROR(INDEX('Regras por canal'!$L$5:$L$9,MATCH($B289,'Regras por canal'!$A$5:$A$9,0)),""))</f>
        <v/>
      </c>
      <c r="AM289" s="28">
        <f>IF($B289="","",IFERROR(INDEX('Regras por canal'!$M$5:$M$9,MATCH($B289,'Regras por canal'!$A$5:$A$9,0)),""))</f>
        <v/>
      </c>
      <c r="AN289" s="28">
        <f>IF($B289="","",IFERROR(INDEX('Regras por canal'!$N$5:$N$9,MATCH($B289,'Regras por canal'!$A$5:$A$9,0)),""))</f>
        <v/>
      </c>
      <c r="AO289" s="28">
        <f>IF($A289="","",IFERROR(INDEX('Catálogo fonte'!$Q$5:$Q$104,MATCH($A289,'Catálogo fonte'!$A$5:$A$104,0)),""))</f>
        <v/>
      </c>
      <c r="AP289" s="28">
        <f>IF($B289="","",IFERROR(INDEX('Regras por canal'!$Q$5:$Q$9,MATCH($B289,'Regras por canal'!$A$5:$A$9,0)),""))</f>
        <v/>
      </c>
    </row>
    <row r="290" ht="24" customHeight="1">
      <c r="A290" s="28">
        <f>IF(OR(INDEX('Catálogo fonte'!$A$5:$A$104,INT((ROW()-5)/5)+1)="",INDEX('Regras por canal'!$A$5:$A$9,MOD(ROW()-5,5)+1)=""),"",INDEX('Catálogo fonte'!$A$5:$A$104,INT((ROW()-5)/5)+1))</f>
        <v/>
      </c>
      <c r="B290" s="27">
        <f>IF($A290="","",INDEX('Regras por canal'!$A$5:$A$9,MOD(ROW()-5,5)+1))</f>
        <v/>
      </c>
      <c r="C290" s="21" t="n"/>
      <c r="D290" s="32" t="n"/>
      <c r="E290" s="32" t="n"/>
      <c r="F290" s="53" t="n"/>
      <c r="G290" s="27">
        <f>IF(OR($A290="",$B290=""),"",IF($D290&lt;&gt;"",$D290,IFERROR(INDEX('Catálogo fonte'!$B$5:$B$104,MATCH($A290,'Catálogo fonte'!$A$5:$A$104,0)),"")))</f>
        <v/>
      </c>
      <c r="H290" s="27">
        <f>IF(OR($A290="",$B290=""),"",IF($E290&lt;&gt;"",$E290,IFERROR(INDEX('Catálogo fonte'!$C$5:$C$104,MATCH($A290,'Catálogo fonte'!$A$5:$A$104,0)),"")))</f>
        <v/>
      </c>
      <c r="I290" s="27">
        <f>IF(OR($A290="",$B290=""),"",IFERROR(INDEX('Catálogo fonte'!$E$5:$E$104,MATCH($A290,'Catálogo fonte'!$A$5:$A$104,0)),""))</f>
        <v/>
      </c>
      <c r="J290" s="28">
        <f>IF(OR($A290="",$B290=""),"",IFERROR(INDEX('Catálogo fonte'!$D$5:$D$104,MATCH($A290,'Catálogo fonte'!$A$5:$A$104,0)),""))</f>
        <v/>
      </c>
      <c r="K290" s="54">
        <f>IF(OR($A290="",$B290=""),"",IF($F290&lt;&gt;"",$F290,IFERROR(INDEX('Catálogo fonte'!$F$5:$F$104,MATCH($A290,'Catálogo fonte'!$A$5:$A$104,0)),"")))</f>
        <v/>
      </c>
      <c r="L290" s="35">
        <f>IF(OR($A290="",$B290=""),"",IFERROR(INDEX('Catálogo fonte'!$G$5:$G$104,MATCH($A290,'Catálogo fonte'!$A$5:$A$104,0)),""))</f>
        <v/>
      </c>
      <c r="M290" s="28">
        <f>IF(OR($A290="",$B290=""),"",IFERROR(INDEX('Catálogo fonte'!$H$5:$H$104,MATCH($A290,'Catálogo fonte'!$A$5:$A$104,0)),""))</f>
        <v/>
      </c>
      <c r="N290" s="28">
        <f>IF(OR($A290="",$B290=""),"",IFERROR(INDEX('Catálogo fonte'!$I$5:$I$104,MATCH($A290,'Catálogo fonte'!$A$5:$A$104,0)),""))</f>
        <v/>
      </c>
      <c r="O290" s="55">
        <f>IF(OR($A290="",$B290=""),"",IFERROR(INDEX('Catálogo fonte'!$J$5:$J$104,MATCH($A290,'Catálogo fonte'!$A$5:$A$104,0)),""))</f>
        <v/>
      </c>
      <c r="P290" s="56">
        <f>IF(OR($A290="",$B290=""),"",IFERROR(INDEX('Catálogo fonte'!$K$5:$K$104,MATCH($A290,'Catálogo fonte'!$A$5:$A$104,0)),""))</f>
        <v/>
      </c>
      <c r="Q290" s="56">
        <f>IF(OR($A290="",$B290=""),"",IFERROR(INDEX('Catálogo fonte'!$L$5:$L$104,MATCH($A290,'Catálogo fonte'!$A$5:$A$104,0)),""))</f>
        <v/>
      </c>
      <c r="R290" s="56">
        <f>IF(OR($A290="",$B290=""),"",IFERROR(INDEX('Catálogo fonte'!$M$5:$M$104,MATCH($A290,'Catálogo fonte'!$A$5:$A$104,0)),""))</f>
        <v/>
      </c>
      <c r="S290" s="28">
        <f>IF(OR($A290="",$B290=""),"",IFERROR(INDEX('Catálogo fonte'!$N$5:$N$104,MATCH($A290,'Catálogo fonte'!$A$5:$A$104,0)),""))</f>
        <v/>
      </c>
      <c r="T290" s="28">
        <f>IF(OR($A290="",$B290=""),"",IFERROR(INDEX('Catálogo fonte'!$O$5:$O$104,MATCH($A290,'Catálogo fonte'!$A$5:$A$104,0)),""))</f>
        <v/>
      </c>
      <c r="U290" s="28">
        <f>IF(OR($A290="",$B290=""),"",IFERROR(INDEX('Catálogo fonte'!$P$5:$P$104,MATCH($A290,'Catálogo fonte'!$A$5:$A$104,0)),""))</f>
        <v/>
      </c>
      <c r="V290" s="28">
        <f>IF(OR($A290="",$B290=""),"",--($S290&lt;&gt;"")+--($T290&lt;&gt;"")+--($U290&lt;&gt;""))</f>
        <v/>
      </c>
      <c r="W290" s="27">
        <f>IF(OR($A290="",$B290="",$C290&lt;&gt;"Sim"),"",_xlfn.TEXTJOIN(" | ",TRUE,IF($AP290&lt;&gt;"Regra válida","Regra do canal inválida",""),IF(COUNTIF('Catálogo fonte'!$A$5:$A$104,$A290)&gt;1,"SKU duplicado",""),IF($AO290&lt;&gt;"Sim","Produto inativo",""),IF($AB290&lt;&gt;"Sim","Canal inativo",""),IF($G290="","Título ausente",""),IF(AND($G290&lt;&gt;"",$AL290&lt;&gt;"",LEN($G290)&gt;$AL290),"Título excede o limite",""),IF(AND($AC290="Sim",$H290=""),"Categoria ausente",""),IF(AND($AK290&gt;0,LEN($I290)&lt;$AK290),"Descrição abaixo do mínimo",""),IF(AND($AE290="Sim",$J290=""),"Marca ausente",""),IF(OR($K290="",NOT(ISNUMBER($K290)),$K290&lt;=0),"Preço inválido",""),IF(AND(ISNUMBER($K290),$AM290&lt;&gt;"",$K290&lt;$AM290),"Preço abaixo do mínimo",""),IF(AND(ISNUMBER($K290),$AN290&lt;&gt;"",$K290&gt;$AN290),"Preço acima do máximo",""),IF(AND($AD290="Sim",$L290=""),"GTIN ausente",""),IF(AND($L290&lt;&gt;"",NOT(IFERROR(AND(LEN($L290)=13,ISNUMBER(VALUE($L290))),FALSE))),"GTIN inválido",""),IF(AND($AF290="Sim",$M290=""),"Cor ausente",""),IF(AND($AG290="Sim",$N290=""),"Tamanho/modelo ausente",""),IF(AND($AH290="Sim",OR(NOT(ISNUMBER($O290)),$O290&lt;=0)),"Peso ausente ou inválido",""),IF(AND($AI290="Sim",OR(NOT(ISNUMBER($P290)),$P290&lt;=0,NOT(ISNUMBER($Q290)),$Q290&lt;=0,NOT(ISNUMBER($R290)),$R290&lt;=0)),"Dimensões ausentes ou inválidas",""),IF($V290&lt;$AJ290,"Mídias abaixo do mínimo","")))</f>
        <v/>
      </c>
      <c r="X290" s="28">
        <f>IF(OR($A290="",$B290=""),"",IF($C290&lt;&gt;"Sim","Não selecionado",IF($W290="","Pronto para publicar","Bloqueado")))</f>
        <v/>
      </c>
      <c r="Y290" s="21" t="n"/>
      <c r="Z290" s="27">
        <f>IF(OR($A290="",$B290=""),"",IF($C290&lt;&gt;"Sim","Fora do feed",IF($X290="Bloqueado","Bloqueado",IF($Y290="Publicar","Liberado para feed",IF($Y290="Manter rascunho","Mantido em rascunho","Aguardando decisão")))))</f>
        <v/>
      </c>
      <c r="AA290" s="27">
        <f>IF(OR($A290="",$B290=""),"",$A290&amp;"|"&amp;$B290)</f>
        <v/>
      </c>
      <c r="AB290" s="28">
        <f>IF($B290="","",IFERROR(INDEX('Regras por canal'!$B$5:$B$9,MATCH($B290,'Regras por canal'!$A$5:$A$9,0)),""))</f>
        <v/>
      </c>
      <c r="AC290" s="28">
        <f>IF($B290="","",IFERROR(INDEX('Regras por canal'!$C$5:$C$9,MATCH($B290,'Regras por canal'!$A$5:$A$9,0)),""))</f>
        <v/>
      </c>
      <c r="AD290" s="28">
        <f>IF($B290="","",IFERROR(INDEX('Regras por canal'!$D$5:$D$9,MATCH($B290,'Regras por canal'!$A$5:$A$9,0)),""))</f>
        <v/>
      </c>
      <c r="AE290" s="28">
        <f>IF($B290="","",IFERROR(INDEX('Regras por canal'!$E$5:$E$9,MATCH($B290,'Regras por canal'!$A$5:$A$9,0)),""))</f>
        <v/>
      </c>
      <c r="AF290" s="28">
        <f>IF($B290="","",IFERROR(INDEX('Regras por canal'!$F$5:$F$9,MATCH($B290,'Regras por canal'!$A$5:$A$9,0)),""))</f>
        <v/>
      </c>
      <c r="AG290" s="28">
        <f>IF($B290="","",IFERROR(INDEX('Regras por canal'!$G$5:$G$9,MATCH($B290,'Regras por canal'!$A$5:$A$9,0)),""))</f>
        <v/>
      </c>
      <c r="AH290" s="28">
        <f>IF($B290="","",IFERROR(INDEX('Regras por canal'!$H$5:$H$9,MATCH($B290,'Regras por canal'!$A$5:$A$9,0)),""))</f>
        <v/>
      </c>
      <c r="AI290" s="28">
        <f>IF($B290="","",IFERROR(INDEX('Regras por canal'!$I$5:$I$9,MATCH($B290,'Regras por canal'!$A$5:$A$9,0)),""))</f>
        <v/>
      </c>
      <c r="AJ290" s="28">
        <f>IF($B290="","",IFERROR(INDEX('Regras por canal'!$J$5:$J$9,MATCH($B290,'Regras por canal'!$A$5:$A$9,0)),""))</f>
        <v/>
      </c>
      <c r="AK290" s="28">
        <f>IF($B290="","",IFERROR(INDEX('Regras por canal'!$K$5:$K$9,MATCH($B290,'Regras por canal'!$A$5:$A$9,0)),""))</f>
        <v/>
      </c>
      <c r="AL290" s="28">
        <f>IF($B290="","",IFERROR(INDEX('Regras por canal'!$L$5:$L$9,MATCH($B290,'Regras por canal'!$A$5:$A$9,0)),""))</f>
        <v/>
      </c>
      <c r="AM290" s="28">
        <f>IF($B290="","",IFERROR(INDEX('Regras por canal'!$M$5:$M$9,MATCH($B290,'Regras por canal'!$A$5:$A$9,0)),""))</f>
        <v/>
      </c>
      <c r="AN290" s="28">
        <f>IF($B290="","",IFERROR(INDEX('Regras por canal'!$N$5:$N$9,MATCH($B290,'Regras por canal'!$A$5:$A$9,0)),""))</f>
        <v/>
      </c>
      <c r="AO290" s="28">
        <f>IF($A290="","",IFERROR(INDEX('Catálogo fonte'!$Q$5:$Q$104,MATCH($A290,'Catálogo fonte'!$A$5:$A$104,0)),""))</f>
        <v/>
      </c>
      <c r="AP290" s="28">
        <f>IF($B290="","",IFERROR(INDEX('Regras por canal'!$Q$5:$Q$9,MATCH($B290,'Regras por canal'!$A$5:$A$9,0)),""))</f>
        <v/>
      </c>
    </row>
    <row r="291" ht="24" customHeight="1">
      <c r="A291" s="28">
        <f>IF(OR(INDEX('Catálogo fonte'!$A$5:$A$104,INT((ROW()-5)/5)+1)="",INDEX('Regras por canal'!$A$5:$A$9,MOD(ROW()-5,5)+1)=""),"",INDEX('Catálogo fonte'!$A$5:$A$104,INT((ROW()-5)/5)+1))</f>
        <v/>
      </c>
      <c r="B291" s="27">
        <f>IF($A291="","",INDEX('Regras por canal'!$A$5:$A$9,MOD(ROW()-5,5)+1))</f>
        <v/>
      </c>
      <c r="C291" s="21" t="n"/>
      <c r="D291" s="32" t="n"/>
      <c r="E291" s="32" t="n"/>
      <c r="F291" s="53" t="n"/>
      <c r="G291" s="27">
        <f>IF(OR($A291="",$B291=""),"",IF($D291&lt;&gt;"",$D291,IFERROR(INDEX('Catálogo fonte'!$B$5:$B$104,MATCH($A291,'Catálogo fonte'!$A$5:$A$104,0)),"")))</f>
        <v/>
      </c>
      <c r="H291" s="27">
        <f>IF(OR($A291="",$B291=""),"",IF($E291&lt;&gt;"",$E291,IFERROR(INDEX('Catálogo fonte'!$C$5:$C$104,MATCH($A291,'Catálogo fonte'!$A$5:$A$104,0)),"")))</f>
        <v/>
      </c>
      <c r="I291" s="27">
        <f>IF(OR($A291="",$B291=""),"",IFERROR(INDEX('Catálogo fonte'!$E$5:$E$104,MATCH($A291,'Catálogo fonte'!$A$5:$A$104,0)),""))</f>
        <v/>
      </c>
      <c r="J291" s="28">
        <f>IF(OR($A291="",$B291=""),"",IFERROR(INDEX('Catálogo fonte'!$D$5:$D$104,MATCH($A291,'Catálogo fonte'!$A$5:$A$104,0)),""))</f>
        <v/>
      </c>
      <c r="K291" s="54">
        <f>IF(OR($A291="",$B291=""),"",IF($F291&lt;&gt;"",$F291,IFERROR(INDEX('Catálogo fonte'!$F$5:$F$104,MATCH($A291,'Catálogo fonte'!$A$5:$A$104,0)),"")))</f>
        <v/>
      </c>
      <c r="L291" s="35">
        <f>IF(OR($A291="",$B291=""),"",IFERROR(INDEX('Catálogo fonte'!$G$5:$G$104,MATCH($A291,'Catálogo fonte'!$A$5:$A$104,0)),""))</f>
        <v/>
      </c>
      <c r="M291" s="28">
        <f>IF(OR($A291="",$B291=""),"",IFERROR(INDEX('Catálogo fonte'!$H$5:$H$104,MATCH($A291,'Catálogo fonte'!$A$5:$A$104,0)),""))</f>
        <v/>
      </c>
      <c r="N291" s="28">
        <f>IF(OR($A291="",$B291=""),"",IFERROR(INDEX('Catálogo fonte'!$I$5:$I$104,MATCH($A291,'Catálogo fonte'!$A$5:$A$104,0)),""))</f>
        <v/>
      </c>
      <c r="O291" s="55">
        <f>IF(OR($A291="",$B291=""),"",IFERROR(INDEX('Catálogo fonte'!$J$5:$J$104,MATCH($A291,'Catálogo fonte'!$A$5:$A$104,0)),""))</f>
        <v/>
      </c>
      <c r="P291" s="56">
        <f>IF(OR($A291="",$B291=""),"",IFERROR(INDEX('Catálogo fonte'!$K$5:$K$104,MATCH($A291,'Catálogo fonte'!$A$5:$A$104,0)),""))</f>
        <v/>
      </c>
      <c r="Q291" s="56">
        <f>IF(OR($A291="",$B291=""),"",IFERROR(INDEX('Catálogo fonte'!$L$5:$L$104,MATCH($A291,'Catálogo fonte'!$A$5:$A$104,0)),""))</f>
        <v/>
      </c>
      <c r="R291" s="56">
        <f>IF(OR($A291="",$B291=""),"",IFERROR(INDEX('Catálogo fonte'!$M$5:$M$104,MATCH($A291,'Catálogo fonte'!$A$5:$A$104,0)),""))</f>
        <v/>
      </c>
      <c r="S291" s="28">
        <f>IF(OR($A291="",$B291=""),"",IFERROR(INDEX('Catálogo fonte'!$N$5:$N$104,MATCH($A291,'Catálogo fonte'!$A$5:$A$104,0)),""))</f>
        <v/>
      </c>
      <c r="T291" s="28">
        <f>IF(OR($A291="",$B291=""),"",IFERROR(INDEX('Catálogo fonte'!$O$5:$O$104,MATCH($A291,'Catálogo fonte'!$A$5:$A$104,0)),""))</f>
        <v/>
      </c>
      <c r="U291" s="28">
        <f>IF(OR($A291="",$B291=""),"",IFERROR(INDEX('Catálogo fonte'!$P$5:$P$104,MATCH($A291,'Catálogo fonte'!$A$5:$A$104,0)),""))</f>
        <v/>
      </c>
      <c r="V291" s="28">
        <f>IF(OR($A291="",$B291=""),"",--($S291&lt;&gt;"")+--($T291&lt;&gt;"")+--($U291&lt;&gt;""))</f>
        <v/>
      </c>
      <c r="W291" s="27">
        <f>IF(OR($A291="",$B291="",$C291&lt;&gt;"Sim"),"",_xlfn.TEXTJOIN(" | ",TRUE,IF($AP291&lt;&gt;"Regra válida","Regra do canal inválida",""),IF(COUNTIF('Catálogo fonte'!$A$5:$A$104,$A291)&gt;1,"SKU duplicado",""),IF($AO291&lt;&gt;"Sim","Produto inativo",""),IF($AB291&lt;&gt;"Sim","Canal inativo",""),IF($G291="","Título ausente",""),IF(AND($G291&lt;&gt;"",$AL291&lt;&gt;"",LEN($G291)&gt;$AL291),"Título excede o limite",""),IF(AND($AC291="Sim",$H291=""),"Categoria ausente",""),IF(AND($AK291&gt;0,LEN($I291)&lt;$AK291),"Descrição abaixo do mínimo",""),IF(AND($AE291="Sim",$J291=""),"Marca ausente",""),IF(OR($K291="",NOT(ISNUMBER($K291)),$K291&lt;=0),"Preço inválido",""),IF(AND(ISNUMBER($K291),$AM291&lt;&gt;"",$K291&lt;$AM291),"Preço abaixo do mínimo",""),IF(AND(ISNUMBER($K291),$AN291&lt;&gt;"",$K291&gt;$AN291),"Preço acima do máximo",""),IF(AND($AD291="Sim",$L291=""),"GTIN ausente",""),IF(AND($L291&lt;&gt;"",NOT(IFERROR(AND(LEN($L291)=13,ISNUMBER(VALUE($L291))),FALSE))),"GTIN inválido",""),IF(AND($AF291="Sim",$M291=""),"Cor ausente",""),IF(AND($AG291="Sim",$N291=""),"Tamanho/modelo ausente",""),IF(AND($AH291="Sim",OR(NOT(ISNUMBER($O291)),$O291&lt;=0)),"Peso ausente ou inválido",""),IF(AND($AI291="Sim",OR(NOT(ISNUMBER($P291)),$P291&lt;=0,NOT(ISNUMBER($Q291)),$Q291&lt;=0,NOT(ISNUMBER($R291)),$R291&lt;=0)),"Dimensões ausentes ou inválidas",""),IF($V291&lt;$AJ291,"Mídias abaixo do mínimo","")))</f>
        <v/>
      </c>
      <c r="X291" s="28">
        <f>IF(OR($A291="",$B291=""),"",IF($C291&lt;&gt;"Sim","Não selecionado",IF($W291="","Pronto para publicar","Bloqueado")))</f>
        <v/>
      </c>
      <c r="Y291" s="21" t="n"/>
      <c r="Z291" s="27">
        <f>IF(OR($A291="",$B291=""),"",IF($C291&lt;&gt;"Sim","Fora do feed",IF($X291="Bloqueado","Bloqueado",IF($Y291="Publicar","Liberado para feed",IF($Y291="Manter rascunho","Mantido em rascunho","Aguardando decisão")))))</f>
        <v/>
      </c>
      <c r="AA291" s="27">
        <f>IF(OR($A291="",$B291=""),"",$A291&amp;"|"&amp;$B291)</f>
        <v/>
      </c>
      <c r="AB291" s="28">
        <f>IF($B291="","",IFERROR(INDEX('Regras por canal'!$B$5:$B$9,MATCH($B291,'Regras por canal'!$A$5:$A$9,0)),""))</f>
        <v/>
      </c>
      <c r="AC291" s="28">
        <f>IF($B291="","",IFERROR(INDEX('Regras por canal'!$C$5:$C$9,MATCH($B291,'Regras por canal'!$A$5:$A$9,0)),""))</f>
        <v/>
      </c>
      <c r="AD291" s="28">
        <f>IF($B291="","",IFERROR(INDEX('Regras por canal'!$D$5:$D$9,MATCH($B291,'Regras por canal'!$A$5:$A$9,0)),""))</f>
        <v/>
      </c>
      <c r="AE291" s="28">
        <f>IF($B291="","",IFERROR(INDEX('Regras por canal'!$E$5:$E$9,MATCH($B291,'Regras por canal'!$A$5:$A$9,0)),""))</f>
        <v/>
      </c>
      <c r="AF291" s="28">
        <f>IF($B291="","",IFERROR(INDEX('Regras por canal'!$F$5:$F$9,MATCH($B291,'Regras por canal'!$A$5:$A$9,0)),""))</f>
        <v/>
      </c>
      <c r="AG291" s="28">
        <f>IF($B291="","",IFERROR(INDEX('Regras por canal'!$G$5:$G$9,MATCH($B291,'Regras por canal'!$A$5:$A$9,0)),""))</f>
        <v/>
      </c>
      <c r="AH291" s="28">
        <f>IF($B291="","",IFERROR(INDEX('Regras por canal'!$H$5:$H$9,MATCH($B291,'Regras por canal'!$A$5:$A$9,0)),""))</f>
        <v/>
      </c>
      <c r="AI291" s="28">
        <f>IF($B291="","",IFERROR(INDEX('Regras por canal'!$I$5:$I$9,MATCH($B291,'Regras por canal'!$A$5:$A$9,0)),""))</f>
        <v/>
      </c>
      <c r="AJ291" s="28">
        <f>IF($B291="","",IFERROR(INDEX('Regras por canal'!$J$5:$J$9,MATCH($B291,'Regras por canal'!$A$5:$A$9,0)),""))</f>
        <v/>
      </c>
      <c r="AK291" s="28">
        <f>IF($B291="","",IFERROR(INDEX('Regras por canal'!$K$5:$K$9,MATCH($B291,'Regras por canal'!$A$5:$A$9,0)),""))</f>
        <v/>
      </c>
      <c r="AL291" s="28">
        <f>IF($B291="","",IFERROR(INDEX('Regras por canal'!$L$5:$L$9,MATCH($B291,'Regras por canal'!$A$5:$A$9,0)),""))</f>
        <v/>
      </c>
      <c r="AM291" s="28">
        <f>IF($B291="","",IFERROR(INDEX('Regras por canal'!$M$5:$M$9,MATCH($B291,'Regras por canal'!$A$5:$A$9,0)),""))</f>
        <v/>
      </c>
      <c r="AN291" s="28">
        <f>IF($B291="","",IFERROR(INDEX('Regras por canal'!$N$5:$N$9,MATCH($B291,'Regras por canal'!$A$5:$A$9,0)),""))</f>
        <v/>
      </c>
      <c r="AO291" s="28">
        <f>IF($A291="","",IFERROR(INDEX('Catálogo fonte'!$Q$5:$Q$104,MATCH($A291,'Catálogo fonte'!$A$5:$A$104,0)),""))</f>
        <v/>
      </c>
      <c r="AP291" s="28">
        <f>IF($B291="","",IFERROR(INDEX('Regras por canal'!$Q$5:$Q$9,MATCH($B291,'Regras por canal'!$A$5:$A$9,0)),""))</f>
        <v/>
      </c>
    </row>
    <row r="292" ht="24" customHeight="1">
      <c r="A292" s="28">
        <f>IF(OR(INDEX('Catálogo fonte'!$A$5:$A$104,INT((ROW()-5)/5)+1)="",INDEX('Regras por canal'!$A$5:$A$9,MOD(ROW()-5,5)+1)=""),"",INDEX('Catálogo fonte'!$A$5:$A$104,INT((ROW()-5)/5)+1))</f>
        <v/>
      </c>
      <c r="B292" s="27">
        <f>IF($A292="","",INDEX('Regras por canal'!$A$5:$A$9,MOD(ROW()-5,5)+1))</f>
        <v/>
      </c>
      <c r="C292" s="21" t="n"/>
      <c r="D292" s="32" t="n"/>
      <c r="E292" s="32" t="n"/>
      <c r="F292" s="53" t="n"/>
      <c r="G292" s="27">
        <f>IF(OR($A292="",$B292=""),"",IF($D292&lt;&gt;"",$D292,IFERROR(INDEX('Catálogo fonte'!$B$5:$B$104,MATCH($A292,'Catálogo fonte'!$A$5:$A$104,0)),"")))</f>
        <v/>
      </c>
      <c r="H292" s="27">
        <f>IF(OR($A292="",$B292=""),"",IF($E292&lt;&gt;"",$E292,IFERROR(INDEX('Catálogo fonte'!$C$5:$C$104,MATCH($A292,'Catálogo fonte'!$A$5:$A$104,0)),"")))</f>
        <v/>
      </c>
      <c r="I292" s="27">
        <f>IF(OR($A292="",$B292=""),"",IFERROR(INDEX('Catálogo fonte'!$E$5:$E$104,MATCH($A292,'Catálogo fonte'!$A$5:$A$104,0)),""))</f>
        <v/>
      </c>
      <c r="J292" s="28">
        <f>IF(OR($A292="",$B292=""),"",IFERROR(INDEX('Catálogo fonte'!$D$5:$D$104,MATCH($A292,'Catálogo fonte'!$A$5:$A$104,0)),""))</f>
        <v/>
      </c>
      <c r="K292" s="54">
        <f>IF(OR($A292="",$B292=""),"",IF($F292&lt;&gt;"",$F292,IFERROR(INDEX('Catálogo fonte'!$F$5:$F$104,MATCH($A292,'Catálogo fonte'!$A$5:$A$104,0)),"")))</f>
        <v/>
      </c>
      <c r="L292" s="35">
        <f>IF(OR($A292="",$B292=""),"",IFERROR(INDEX('Catálogo fonte'!$G$5:$G$104,MATCH($A292,'Catálogo fonte'!$A$5:$A$104,0)),""))</f>
        <v/>
      </c>
      <c r="M292" s="28">
        <f>IF(OR($A292="",$B292=""),"",IFERROR(INDEX('Catálogo fonte'!$H$5:$H$104,MATCH($A292,'Catálogo fonte'!$A$5:$A$104,0)),""))</f>
        <v/>
      </c>
      <c r="N292" s="28">
        <f>IF(OR($A292="",$B292=""),"",IFERROR(INDEX('Catálogo fonte'!$I$5:$I$104,MATCH($A292,'Catálogo fonte'!$A$5:$A$104,0)),""))</f>
        <v/>
      </c>
      <c r="O292" s="55">
        <f>IF(OR($A292="",$B292=""),"",IFERROR(INDEX('Catálogo fonte'!$J$5:$J$104,MATCH($A292,'Catálogo fonte'!$A$5:$A$104,0)),""))</f>
        <v/>
      </c>
      <c r="P292" s="56">
        <f>IF(OR($A292="",$B292=""),"",IFERROR(INDEX('Catálogo fonte'!$K$5:$K$104,MATCH($A292,'Catálogo fonte'!$A$5:$A$104,0)),""))</f>
        <v/>
      </c>
      <c r="Q292" s="56">
        <f>IF(OR($A292="",$B292=""),"",IFERROR(INDEX('Catálogo fonte'!$L$5:$L$104,MATCH($A292,'Catálogo fonte'!$A$5:$A$104,0)),""))</f>
        <v/>
      </c>
      <c r="R292" s="56">
        <f>IF(OR($A292="",$B292=""),"",IFERROR(INDEX('Catálogo fonte'!$M$5:$M$104,MATCH($A292,'Catálogo fonte'!$A$5:$A$104,0)),""))</f>
        <v/>
      </c>
      <c r="S292" s="28">
        <f>IF(OR($A292="",$B292=""),"",IFERROR(INDEX('Catálogo fonte'!$N$5:$N$104,MATCH($A292,'Catálogo fonte'!$A$5:$A$104,0)),""))</f>
        <v/>
      </c>
      <c r="T292" s="28">
        <f>IF(OR($A292="",$B292=""),"",IFERROR(INDEX('Catálogo fonte'!$O$5:$O$104,MATCH($A292,'Catálogo fonte'!$A$5:$A$104,0)),""))</f>
        <v/>
      </c>
      <c r="U292" s="28">
        <f>IF(OR($A292="",$B292=""),"",IFERROR(INDEX('Catálogo fonte'!$P$5:$P$104,MATCH($A292,'Catálogo fonte'!$A$5:$A$104,0)),""))</f>
        <v/>
      </c>
      <c r="V292" s="28">
        <f>IF(OR($A292="",$B292=""),"",--($S292&lt;&gt;"")+--($T292&lt;&gt;"")+--($U292&lt;&gt;""))</f>
        <v/>
      </c>
      <c r="W292" s="27">
        <f>IF(OR($A292="",$B292="",$C292&lt;&gt;"Sim"),"",_xlfn.TEXTJOIN(" | ",TRUE,IF($AP292&lt;&gt;"Regra válida","Regra do canal inválida",""),IF(COUNTIF('Catálogo fonte'!$A$5:$A$104,$A292)&gt;1,"SKU duplicado",""),IF($AO292&lt;&gt;"Sim","Produto inativo",""),IF($AB292&lt;&gt;"Sim","Canal inativo",""),IF($G292="","Título ausente",""),IF(AND($G292&lt;&gt;"",$AL292&lt;&gt;"",LEN($G292)&gt;$AL292),"Título excede o limite",""),IF(AND($AC292="Sim",$H292=""),"Categoria ausente",""),IF(AND($AK292&gt;0,LEN($I292)&lt;$AK292),"Descrição abaixo do mínimo",""),IF(AND($AE292="Sim",$J292=""),"Marca ausente",""),IF(OR($K292="",NOT(ISNUMBER($K292)),$K292&lt;=0),"Preço inválido",""),IF(AND(ISNUMBER($K292),$AM292&lt;&gt;"",$K292&lt;$AM292),"Preço abaixo do mínimo",""),IF(AND(ISNUMBER($K292),$AN292&lt;&gt;"",$K292&gt;$AN292),"Preço acima do máximo",""),IF(AND($AD292="Sim",$L292=""),"GTIN ausente",""),IF(AND($L292&lt;&gt;"",NOT(IFERROR(AND(LEN($L292)=13,ISNUMBER(VALUE($L292))),FALSE))),"GTIN inválido",""),IF(AND($AF292="Sim",$M292=""),"Cor ausente",""),IF(AND($AG292="Sim",$N292=""),"Tamanho/modelo ausente",""),IF(AND($AH292="Sim",OR(NOT(ISNUMBER($O292)),$O292&lt;=0)),"Peso ausente ou inválido",""),IF(AND($AI292="Sim",OR(NOT(ISNUMBER($P292)),$P292&lt;=0,NOT(ISNUMBER($Q292)),$Q292&lt;=0,NOT(ISNUMBER($R292)),$R292&lt;=0)),"Dimensões ausentes ou inválidas",""),IF($V292&lt;$AJ292,"Mídias abaixo do mínimo","")))</f>
        <v/>
      </c>
      <c r="X292" s="28">
        <f>IF(OR($A292="",$B292=""),"",IF($C292&lt;&gt;"Sim","Não selecionado",IF($W292="","Pronto para publicar","Bloqueado")))</f>
        <v/>
      </c>
      <c r="Y292" s="21" t="n"/>
      <c r="Z292" s="27">
        <f>IF(OR($A292="",$B292=""),"",IF($C292&lt;&gt;"Sim","Fora do feed",IF($X292="Bloqueado","Bloqueado",IF($Y292="Publicar","Liberado para feed",IF($Y292="Manter rascunho","Mantido em rascunho","Aguardando decisão")))))</f>
        <v/>
      </c>
      <c r="AA292" s="27">
        <f>IF(OR($A292="",$B292=""),"",$A292&amp;"|"&amp;$B292)</f>
        <v/>
      </c>
      <c r="AB292" s="28">
        <f>IF($B292="","",IFERROR(INDEX('Regras por canal'!$B$5:$B$9,MATCH($B292,'Regras por canal'!$A$5:$A$9,0)),""))</f>
        <v/>
      </c>
      <c r="AC292" s="28">
        <f>IF($B292="","",IFERROR(INDEX('Regras por canal'!$C$5:$C$9,MATCH($B292,'Regras por canal'!$A$5:$A$9,0)),""))</f>
        <v/>
      </c>
      <c r="AD292" s="28">
        <f>IF($B292="","",IFERROR(INDEX('Regras por canal'!$D$5:$D$9,MATCH($B292,'Regras por canal'!$A$5:$A$9,0)),""))</f>
        <v/>
      </c>
      <c r="AE292" s="28">
        <f>IF($B292="","",IFERROR(INDEX('Regras por canal'!$E$5:$E$9,MATCH($B292,'Regras por canal'!$A$5:$A$9,0)),""))</f>
        <v/>
      </c>
      <c r="AF292" s="28">
        <f>IF($B292="","",IFERROR(INDEX('Regras por canal'!$F$5:$F$9,MATCH($B292,'Regras por canal'!$A$5:$A$9,0)),""))</f>
        <v/>
      </c>
      <c r="AG292" s="28">
        <f>IF($B292="","",IFERROR(INDEX('Regras por canal'!$G$5:$G$9,MATCH($B292,'Regras por canal'!$A$5:$A$9,0)),""))</f>
        <v/>
      </c>
      <c r="AH292" s="28">
        <f>IF($B292="","",IFERROR(INDEX('Regras por canal'!$H$5:$H$9,MATCH($B292,'Regras por canal'!$A$5:$A$9,0)),""))</f>
        <v/>
      </c>
      <c r="AI292" s="28">
        <f>IF($B292="","",IFERROR(INDEX('Regras por canal'!$I$5:$I$9,MATCH($B292,'Regras por canal'!$A$5:$A$9,0)),""))</f>
        <v/>
      </c>
      <c r="AJ292" s="28">
        <f>IF($B292="","",IFERROR(INDEX('Regras por canal'!$J$5:$J$9,MATCH($B292,'Regras por canal'!$A$5:$A$9,0)),""))</f>
        <v/>
      </c>
      <c r="AK292" s="28">
        <f>IF($B292="","",IFERROR(INDEX('Regras por canal'!$K$5:$K$9,MATCH($B292,'Regras por canal'!$A$5:$A$9,0)),""))</f>
        <v/>
      </c>
      <c r="AL292" s="28">
        <f>IF($B292="","",IFERROR(INDEX('Regras por canal'!$L$5:$L$9,MATCH($B292,'Regras por canal'!$A$5:$A$9,0)),""))</f>
        <v/>
      </c>
      <c r="AM292" s="28">
        <f>IF($B292="","",IFERROR(INDEX('Regras por canal'!$M$5:$M$9,MATCH($B292,'Regras por canal'!$A$5:$A$9,0)),""))</f>
        <v/>
      </c>
      <c r="AN292" s="28">
        <f>IF($B292="","",IFERROR(INDEX('Regras por canal'!$N$5:$N$9,MATCH($B292,'Regras por canal'!$A$5:$A$9,0)),""))</f>
        <v/>
      </c>
      <c r="AO292" s="28">
        <f>IF($A292="","",IFERROR(INDEX('Catálogo fonte'!$Q$5:$Q$104,MATCH($A292,'Catálogo fonte'!$A$5:$A$104,0)),""))</f>
        <v/>
      </c>
      <c r="AP292" s="28">
        <f>IF($B292="","",IFERROR(INDEX('Regras por canal'!$Q$5:$Q$9,MATCH($B292,'Regras por canal'!$A$5:$A$9,0)),""))</f>
        <v/>
      </c>
    </row>
    <row r="293" ht="24" customHeight="1">
      <c r="A293" s="28">
        <f>IF(OR(INDEX('Catálogo fonte'!$A$5:$A$104,INT((ROW()-5)/5)+1)="",INDEX('Regras por canal'!$A$5:$A$9,MOD(ROW()-5,5)+1)=""),"",INDEX('Catálogo fonte'!$A$5:$A$104,INT((ROW()-5)/5)+1))</f>
        <v/>
      </c>
      <c r="B293" s="27">
        <f>IF($A293="","",INDEX('Regras por canal'!$A$5:$A$9,MOD(ROW()-5,5)+1))</f>
        <v/>
      </c>
      <c r="C293" s="21" t="n"/>
      <c r="D293" s="32" t="n"/>
      <c r="E293" s="32" t="n"/>
      <c r="F293" s="53" t="n"/>
      <c r="G293" s="27">
        <f>IF(OR($A293="",$B293=""),"",IF($D293&lt;&gt;"",$D293,IFERROR(INDEX('Catálogo fonte'!$B$5:$B$104,MATCH($A293,'Catálogo fonte'!$A$5:$A$104,0)),"")))</f>
        <v/>
      </c>
      <c r="H293" s="27">
        <f>IF(OR($A293="",$B293=""),"",IF($E293&lt;&gt;"",$E293,IFERROR(INDEX('Catálogo fonte'!$C$5:$C$104,MATCH($A293,'Catálogo fonte'!$A$5:$A$104,0)),"")))</f>
        <v/>
      </c>
      <c r="I293" s="27">
        <f>IF(OR($A293="",$B293=""),"",IFERROR(INDEX('Catálogo fonte'!$E$5:$E$104,MATCH($A293,'Catálogo fonte'!$A$5:$A$104,0)),""))</f>
        <v/>
      </c>
      <c r="J293" s="28">
        <f>IF(OR($A293="",$B293=""),"",IFERROR(INDEX('Catálogo fonte'!$D$5:$D$104,MATCH($A293,'Catálogo fonte'!$A$5:$A$104,0)),""))</f>
        <v/>
      </c>
      <c r="K293" s="54">
        <f>IF(OR($A293="",$B293=""),"",IF($F293&lt;&gt;"",$F293,IFERROR(INDEX('Catálogo fonte'!$F$5:$F$104,MATCH($A293,'Catálogo fonte'!$A$5:$A$104,0)),"")))</f>
        <v/>
      </c>
      <c r="L293" s="35">
        <f>IF(OR($A293="",$B293=""),"",IFERROR(INDEX('Catálogo fonte'!$G$5:$G$104,MATCH($A293,'Catálogo fonte'!$A$5:$A$104,0)),""))</f>
        <v/>
      </c>
      <c r="M293" s="28">
        <f>IF(OR($A293="",$B293=""),"",IFERROR(INDEX('Catálogo fonte'!$H$5:$H$104,MATCH($A293,'Catálogo fonte'!$A$5:$A$104,0)),""))</f>
        <v/>
      </c>
      <c r="N293" s="28">
        <f>IF(OR($A293="",$B293=""),"",IFERROR(INDEX('Catálogo fonte'!$I$5:$I$104,MATCH($A293,'Catálogo fonte'!$A$5:$A$104,0)),""))</f>
        <v/>
      </c>
      <c r="O293" s="55">
        <f>IF(OR($A293="",$B293=""),"",IFERROR(INDEX('Catálogo fonte'!$J$5:$J$104,MATCH($A293,'Catálogo fonte'!$A$5:$A$104,0)),""))</f>
        <v/>
      </c>
      <c r="P293" s="56">
        <f>IF(OR($A293="",$B293=""),"",IFERROR(INDEX('Catálogo fonte'!$K$5:$K$104,MATCH($A293,'Catálogo fonte'!$A$5:$A$104,0)),""))</f>
        <v/>
      </c>
      <c r="Q293" s="56">
        <f>IF(OR($A293="",$B293=""),"",IFERROR(INDEX('Catálogo fonte'!$L$5:$L$104,MATCH($A293,'Catálogo fonte'!$A$5:$A$104,0)),""))</f>
        <v/>
      </c>
      <c r="R293" s="56">
        <f>IF(OR($A293="",$B293=""),"",IFERROR(INDEX('Catálogo fonte'!$M$5:$M$104,MATCH($A293,'Catálogo fonte'!$A$5:$A$104,0)),""))</f>
        <v/>
      </c>
      <c r="S293" s="28">
        <f>IF(OR($A293="",$B293=""),"",IFERROR(INDEX('Catálogo fonte'!$N$5:$N$104,MATCH($A293,'Catálogo fonte'!$A$5:$A$104,0)),""))</f>
        <v/>
      </c>
      <c r="T293" s="28">
        <f>IF(OR($A293="",$B293=""),"",IFERROR(INDEX('Catálogo fonte'!$O$5:$O$104,MATCH($A293,'Catálogo fonte'!$A$5:$A$104,0)),""))</f>
        <v/>
      </c>
      <c r="U293" s="28">
        <f>IF(OR($A293="",$B293=""),"",IFERROR(INDEX('Catálogo fonte'!$P$5:$P$104,MATCH($A293,'Catálogo fonte'!$A$5:$A$104,0)),""))</f>
        <v/>
      </c>
      <c r="V293" s="28">
        <f>IF(OR($A293="",$B293=""),"",--($S293&lt;&gt;"")+--($T293&lt;&gt;"")+--($U293&lt;&gt;""))</f>
        <v/>
      </c>
      <c r="W293" s="27">
        <f>IF(OR($A293="",$B293="",$C293&lt;&gt;"Sim"),"",_xlfn.TEXTJOIN(" | ",TRUE,IF($AP293&lt;&gt;"Regra válida","Regra do canal inválida",""),IF(COUNTIF('Catálogo fonte'!$A$5:$A$104,$A293)&gt;1,"SKU duplicado",""),IF($AO293&lt;&gt;"Sim","Produto inativo",""),IF($AB293&lt;&gt;"Sim","Canal inativo",""),IF($G293="","Título ausente",""),IF(AND($G293&lt;&gt;"",$AL293&lt;&gt;"",LEN($G293)&gt;$AL293),"Título excede o limite",""),IF(AND($AC293="Sim",$H293=""),"Categoria ausente",""),IF(AND($AK293&gt;0,LEN($I293)&lt;$AK293),"Descrição abaixo do mínimo",""),IF(AND($AE293="Sim",$J293=""),"Marca ausente",""),IF(OR($K293="",NOT(ISNUMBER($K293)),$K293&lt;=0),"Preço inválido",""),IF(AND(ISNUMBER($K293),$AM293&lt;&gt;"",$K293&lt;$AM293),"Preço abaixo do mínimo",""),IF(AND(ISNUMBER($K293),$AN293&lt;&gt;"",$K293&gt;$AN293),"Preço acima do máximo",""),IF(AND($AD293="Sim",$L293=""),"GTIN ausente",""),IF(AND($L293&lt;&gt;"",NOT(IFERROR(AND(LEN($L293)=13,ISNUMBER(VALUE($L293))),FALSE))),"GTIN inválido",""),IF(AND($AF293="Sim",$M293=""),"Cor ausente",""),IF(AND($AG293="Sim",$N293=""),"Tamanho/modelo ausente",""),IF(AND($AH293="Sim",OR(NOT(ISNUMBER($O293)),$O293&lt;=0)),"Peso ausente ou inválido",""),IF(AND($AI293="Sim",OR(NOT(ISNUMBER($P293)),$P293&lt;=0,NOT(ISNUMBER($Q293)),$Q293&lt;=0,NOT(ISNUMBER($R293)),$R293&lt;=0)),"Dimensões ausentes ou inválidas",""),IF($V293&lt;$AJ293,"Mídias abaixo do mínimo","")))</f>
        <v/>
      </c>
      <c r="X293" s="28">
        <f>IF(OR($A293="",$B293=""),"",IF($C293&lt;&gt;"Sim","Não selecionado",IF($W293="","Pronto para publicar","Bloqueado")))</f>
        <v/>
      </c>
      <c r="Y293" s="21" t="n"/>
      <c r="Z293" s="27">
        <f>IF(OR($A293="",$B293=""),"",IF($C293&lt;&gt;"Sim","Fora do feed",IF($X293="Bloqueado","Bloqueado",IF($Y293="Publicar","Liberado para feed",IF($Y293="Manter rascunho","Mantido em rascunho","Aguardando decisão")))))</f>
        <v/>
      </c>
      <c r="AA293" s="27">
        <f>IF(OR($A293="",$B293=""),"",$A293&amp;"|"&amp;$B293)</f>
        <v/>
      </c>
      <c r="AB293" s="28">
        <f>IF($B293="","",IFERROR(INDEX('Regras por canal'!$B$5:$B$9,MATCH($B293,'Regras por canal'!$A$5:$A$9,0)),""))</f>
        <v/>
      </c>
      <c r="AC293" s="28">
        <f>IF($B293="","",IFERROR(INDEX('Regras por canal'!$C$5:$C$9,MATCH($B293,'Regras por canal'!$A$5:$A$9,0)),""))</f>
        <v/>
      </c>
      <c r="AD293" s="28">
        <f>IF($B293="","",IFERROR(INDEX('Regras por canal'!$D$5:$D$9,MATCH($B293,'Regras por canal'!$A$5:$A$9,0)),""))</f>
        <v/>
      </c>
      <c r="AE293" s="28">
        <f>IF($B293="","",IFERROR(INDEX('Regras por canal'!$E$5:$E$9,MATCH($B293,'Regras por canal'!$A$5:$A$9,0)),""))</f>
        <v/>
      </c>
      <c r="AF293" s="28">
        <f>IF($B293="","",IFERROR(INDEX('Regras por canal'!$F$5:$F$9,MATCH($B293,'Regras por canal'!$A$5:$A$9,0)),""))</f>
        <v/>
      </c>
      <c r="AG293" s="28">
        <f>IF($B293="","",IFERROR(INDEX('Regras por canal'!$G$5:$G$9,MATCH($B293,'Regras por canal'!$A$5:$A$9,0)),""))</f>
        <v/>
      </c>
      <c r="AH293" s="28">
        <f>IF($B293="","",IFERROR(INDEX('Regras por canal'!$H$5:$H$9,MATCH($B293,'Regras por canal'!$A$5:$A$9,0)),""))</f>
        <v/>
      </c>
      <c r="AI293" s="28">
        <f>IF($B293="","",IFERROR(INDEX('Regras por canal'!$I$5:$I$9,MATCH($B293,'Regras por canal'!$A$5:$A$9,0)),""))</f>
        <v/>
      </c>
      <c r="AJ293" s="28">
        <f>IF($B293="","",IFERROR(INDEX('Regras por canal'!$J$5:$J$9,MATCH($B293,'Regras por canal'!$A$5:$A$9,0)),""))</f>
        <v/>
      </c>
      <c r="AK293" s="28">
        <f>IF($B293="","",IFERROR(INDEX('Regras por canal'!$K$5:$K$9,MATCH($B293,'Regras por canal'!$A$5:$A$9,0)),""))</f>
        <v/>
      </c>
      <c r="AL293" s="28">
        <f>IF($B293="","",IFERROR(INDEX('Regras por canal'!$L$5:$L$9,MATCH($B293,'Regras por canal'!$A$5:$A$9,0)),""))</f>
        <v/>
      </c>
      <c r="AM293" s="28">
        <f>IF($B293="","",IFERROR(INDEX('Regras por canal'!$M$5:$M$9,MATCH($B293,'Regras por canal'!$A$5:$A$9,0)),""))</f>
        <v/>
      </c>
      <c r="AN293" s="28">
        <f>IF($B293="","",IFERROR(INDEX('Regras por canal'!$N$5:$N$9,MATCH($B293,'Regras por canal'!$A$5:$A$9,0)),""))</f>
        <v/>
      </c>
      <c r="AO293" s="28">
        <f>IF($A293="","",IFERROR(INDEX('Catálogo fonte'!$Q$5:$Q$104,MATCH($A293,'Catálogo fonte'!$A$5:$A$104,0)),""))</f>
        <v/>
      </c>
      <c r="AP293" s="28">
        <f>IF($B293="","",IFERROR(INDEX('Regras por canal'!$Q$5:$Q$9,MATCH($B293,'Regras por canal'!$A$5:$A$9,0)),""))</f>
        <v/>
      </c>
    </row>
    <row r="294" ht="24" customHeight="1">
      <c r="A294" s="28">
        <f>IF(OR(INDEX('Catálogo fonte'!$A$5:$A$104,INT((ROW()-5)/5)+1)="",INDEX('Regras por canal'!$A$5:$A$9,MOD(ROW()-5,5)+1)=""),"",INDEX('Catálogo fonte'!$A$5:$A$104,INT((ROW()-5)/5)+1))</f>
        <v/>
      </c>
      <c r="B294" s="27">
        <f>IF($A294="","",INDEX('Regras por canal'!$A$5:$A$9,MOD(ROW()-5,5)+1))</f>
        <v/>
      </c>
      <c r="C294" s="21" t="n"/>
      <c r="D294" s="32" t="n"/>
      <c r="E294" s="32" t="n"/>
      <c r="F294" s="53" t="n"/>
      <c r="G294" s="27">
        <f>IF(OR($A294="",$B294=""),"",IF($D294&lt;&gt;"",$D294,IFERROR(INDEX('Catálogo fonte'!$B$5:$B$104,MATCH($A294,'Catálogo fonte'!$A$5:$A$104,0)),"")))</f>
        <v/>
      </c>
      <c r="H294" s="27">
        <f>IF(OR($A294="",$B294=""),"",IF($E294&lt;&gt;"",$E294,IFERROR(INDEX('Catálogo fonte'!$C$5:$C$104,MATCH($A294,'Catálogo fonte'!$A$5:$A$104,0)),"")))</f>
        <v/>
      </c>
      <c r="I294" s="27">
        <f>IF(OR($A294="",$B294=""),"",IFERROR(INDEX('Catálogo fonte'!$E$5:$E$104,MATCH($A294,'Catálogo fonte'!$A$5:$A$104,0)),""))</f>
        <v/>
      </c>
      <c r="J294" s="28">
        <f>IF(OR($A294="",$B294=""),"",IFERROR(INDEX('Catálogo fonte'!$D$5:$D$104,MATCH($A294,'Catálogo fonte'!$A$5:$A$104,0)),""))</f>
        <v/>
      </c>
      <c r="K294" s="54">
        <f>IF(OR($A294="",$B294=""),"",IF($F294&lt;&gt;"",$F294,IFERROR(INDEX('Catálogo fonte'!$F$5:$F$104,MATCH($A294,'Catálogo fonte'!$A$5:$A$104,0)),"")))</f>
        <v/>
      </c>
      <c r="L294" s="35">
        <f>IF(OR($A294="",$B294=""),"",IFERROR(INDEX('Catálogo fonte'!$G$5:$G$104,MATCH($A294,'Catálogo fonte'!$A$5:$A$104,0)),""))</f>
        <v/>
      </c>
      <c r="M294" s="28">
        <f>IF(OR($A294="",$B294=""),"",IFERROR(INDEX('Catálogo fonte'!$H$5:$H$104,MATCH($A294,'Catálogo fonte'!$A$5:$A$104,0)),""))</f>
        <v/>
      </c>
      <c r="N294" s="28">
        <f>IF(OR($A294="",$B294=""),"",IFERROR(INDEX('Catálogo fonte'!$I$5:$I$104,MATCH($A294,'Catálogo fonte'!$A$5:$A$104,0)),""))</f>
        <v/>
      </c>
      <c r="O294" s="55">
        <f>IF(OR($A294="",$B294=""),"",IFERROR(INDEX('Catálogo fonte'!$J$5:$J$104,MATCH($A294,'Catálogo fonte'!$A$5:$A$104,0)),""))</f>
        <v/>
      </c>
      <c r="P294" s="56">
        <f>IF(OR($A294="",$B294=""),"",IFERROR(INDEX('Catálogo fonte'!$K$5:$K$104,MATCH($A294,'Catálogo fonte'!$A$5:$A$104,0)),""))</f>
        <v/>
      </c>
      <c r="Q294" s="56">
        <f>IF(OR($A294="",$B294=""),"",IFERROR(INDEX('Catálogo fonte'!$L$5:$L$104,MATCH($A294,'Catálogo fonte'!$A$5:$A$104,0)),""))</f>
        <v/>
      </c>
      <c r="R294" s="56">
        <f>IF(OR($A294="",$B294=""),"",IFERROR(INDEX('Catálogo fonte'!$M$5:$M$104,MATCH($A294,'Catálogo fonte'!$A$5:$A$104,0)),""))</f>
        <v/>
      </c>
      <c r="S294" s="28">
        <f>IF(OR($A294="",$B294=""),"",IFERROR(INDEX('Catálogo fonte'!$N$5:$N$104,MATCH($A294,'Catálogo fonte'!$A$5:$A$104,0)),""))</f>
        <v/>
      </c>
      <c r="T294" s="28">
        <f>IF(OR($A294="",$B294=""),"",IFERROR(INDEX('Catálogo fonte'!$O$5:$O$104,MATCH($A294,'Catálogo fonte'!$A$5:$A$104,0)),""))</f>
        <v/>
      </c>
      <c r="U294" s="28">
        <f>IF(OR($A294="",$B294=""),"",IFERROR(INDEX('Catálogo fonte'!$P$5:$P$104,MATCH($A294,'Catálogo fonte'!$A$5:$A$104,0)),""))</f>
        <v/>
      </c>
      <c r="V294" s="28">
        <f>IF(OR($A294="",$B294=""),"",--($S294&lt;&gt;"")+--($T294&lt;&gt;"")+--($U294&lt;&gt;""))</f>
        <v/>
      </c>
      <c r="W294" s="27">
        <f>IF(OR($A294="",$B294="",$C294&lt;&gt;"Sim"),"",_xlfn.TEXTJOIN(" | ",TRUE,IF($AP294&lt;&gt;"Regra válida","Regra do canal inválida",""),IF(COUNTIF('Catálogo fonte'!$A$5:$A$104,$A294)&gt;1,"SKU duplicado",""),IF($AO294&lt;&gt;"Sim","Produto inativo",""),IF($AB294&lt;&gt;"Sim","Canal inativo",""),IF($G294="","Título ausente",""),IF(AND($G294&lt;&gt;"",$AL294&lt;&gt;"",LEN($G294)&gt;$AL294),"Título excede o limite",""),IF(AND($AC294="Sim",$H294=""),"Categoria ausente",""),IF(AND($AK294&gt;0,LEN($I294)&lt;$AK294),"Descrição abaixo do mínimo",""),IF(AND($AE294="Sim",$J294=""),"Marca ausente",""),IF(OR($K294="",NOT(ISNUMBER($K294)),$K294&lt;=0),"Preço inválido",""),IF(AND(ISNUMBER($K294),$AM294&lt;&gt;"",$K294&lt;$AM294),"Preço abaixo do mínimo",""),IF(AND(ISNUMBER($K294),$AN294&lt;&gt;"",$K294&gt;$AN294),"Preço acima do máximo",""),IF(AND($AD294="Sim",$L294=""),"GTIN ausente",""),IF(AND($L294&lt;&gt;"",NOT(IFERROR(AND(LEN($L294)=13,ISNUMBER(VALUE($L294))),FALSE))),"GTIN inválido",""),IF(AND($AF294="Sim",$M294=""),"Cor ausente",""),IF(AND($AG294="Sim",$N294=""),"Tamanho/modelo ausente",""),IF(AND($AH294="Sim",OR(NOT(ISNUMBER($O294)),$O294&lt;=0)),"Peso ausente ou inválido",""),IF(AND($AI294="Sim",OR(NOT(ISNUMBER($P294)),$P294&lt;=0,NOT(ISNUMBER($Q294)),$Q294&lt;=0,NOT(ISNUMBER($R294)),$R294&lt;=0)),"Dimensões ausentes ou inválidas",""),IF($V294&lt;$AJ294,"Mídias abaixo do mínimo","")))</f>
        <v/>
      </c>
      <c r="X294" s="28">
        <f>IF(OR($A294="",$B294=""),"",IF($C294&lt;&gt;"Sim","Não selecionado",IF($W294="","Pronto para publicar","Bloqueado")))</f>
        <v/>
      </c>
      <c r="Y294" s="21" t="n"/>
      <c r="Z294" s="27">
        <f>IF(OR($A294="",$B294=""),"",IF($C294&lt;&gt;"Sim","Fora do feed",IF($X294="Bloqueado","Bloqueado",IF($Y294="Publicar","Liberado para feed",IF($Y294="Manter rascunho","Mantido em rascunho","Aguardando decisão")))))</f>
        <v/>
      </c>
      <c r="AA294" s="27">
        <f>IF(OR($A294="",$B294=""),"",$A294&amp;"|"&amp;$B294)</f>
        <v/>
      </c>
      <c r="AB294" s="28">
        <f>IF($B294="","",IFERROR(INDEX('Regras por canal'!$B$5:$B$9,MATCH($B294,'Regras por canal'!$A$5:$A$9,0)),""))</f>
        <v/>
      </c>
      <c r="AC294" s="28">
        <f>IF($B294="","",IFERROR(INDEX('Regras por canal'!$C$5:$C$9,MATCH($B294,'Regras por canal'!$A$5:$A$9,0)),""))</f>
        <v/>
      </c>
      <c r="AD294" s="28">
        <f>IF($B294="","",IFERROR(INDEX('Regras por canal'!$D$5:$D$9,MATCH($B294,'Regras por canal'!$A$5:$A$9,0)),""))</f>
        <v/>
      </c>
      <c r="AE294" s="28">
        <f>IF($B294="","",IFERROR(INDEX('Regras por canal'!$E$5:$E$9,MATCH($B294,'Regras por canal'!$A$5:$A$9,0)),""))</f>
        <v/>
      </c>
      <c r="AF294" s="28">
        <f>IF($B294="","",IFERROR(INDEX('Regras por canal'!$F$5:$F$9,MATCH($B294,'Regras por canal'!$A$5:$A$9,0)),""))</f>
        <v/>
      </c>
      <c r="AG294" s="28">
        <f>IF($B294="","",IFERROR(INDEX('Regras por canal'!$G$5:$G$9,MATCH($B294,'Regras por canal'!$A$5:$A$9,0)),""))</f>
        <v/>
      </c>
      <c r="AH294" s="28">
        <f>IF($B294="","",IFERROR(INDEX('Regras por canal'!$H$5:$H$9,MATCH($B294,'Regras por canal'!$A$5:$A$9,0)),""))</f>
        <v/>
      </c>
      <c r="AI294" s="28">
        <f>IF($B294="","",IFERROR(INDEX('Regras por canal'!$I$5:$I$9,MATCH($B294,'Regras por canal'!$A$5:$A$9,0)),""))</f>
        <v/>
      </c>
      <c r="AJ294" s="28">
        <f>IF($B294="","",IFERROR(INDEX('Regras por canal'!$J$5:$J$9,MATCH($B294,'Regras por canal'!$A$5:$A$9,0)),""))</f>
        <v/>
      </c>
      <c r="AK294" s="28">
        <f>IF($B294="","",IFERROR(INDEX('Regras por canal'!$K$5:$K$9,MATCH($B294,'Regras por canal'!$A$5:$A$9,0)),""))</f>
        <v/>
      </c>
      <c r="AL294" s="28">
        <f>IF($B294="","",IFERROR(INDEX('Regras por canal'!$L$5:$L$9,MATCH($B294,'Regras por canal'!$A$5:$A$9,0)),""))</f>
        <v/>
      </c>
      <c r="AM294" s="28">
        <f>IF($B294="","",IFERROR(INDEX('Regras por canal'!$M$5:$M$9,MATCH($B294,'Regras por canal'!$A$5:$A$9,0)),""))</f>
        <v/>
      </c>
      <c r="AN294" s="28">
        <f>IF($B294="","",IFERROR(INDEX('Regras por canal'!$N$5:$N$9,MATCH($B294,'Regras por canal'!$A$5:$A$9,0)),""))</f>
        <v/>
      </c>
      <c r="AO294" s="28">
        <f>IF($A294="","",IFERROR(INDEX('Catálogo fonte'!$Q$5:$Q$104,MATCH($A294,'Catálogo fonte'!$A$5:$A$104,0)),""))</f>
        <v/>
      </c>
      <c r="AP294" s="28">
        <f>IF($B294="","",IFERROR(INDEX('Regras por canal'!$Q$5:$Q$9,MATCH($B294,'Regras por canal'!$A$5:$A$9,0)),""))</f>
        <v/>
      </c>
    </row>
    <row r="295" ht="24" customHeight="1">
      <c r="A295" s="28">
        <f>IF(OR(INDEX('Catálogo fonte'!$A$5:$A$104,INT((ROW()-5)/5)+1)="",INDEX('Regras por canal'!$A$5:$A$9,MOD(ROW()-5,5)+1)=""),"",INDEX('Catálogo fonte'!$A$5:$A$104,INT((ROW()-5)/5)+1))</f>
        <v/>
      </c>
      <c r="B295" s="27">
        <f>IF($A295="","",INDEX('Regras por canal'!$A$5:$A$9,MOD(ROW()-5,5)+1))</f>
        <v/>
      </c>
      <c r="C295" s="21" t="n"/>
      <c r="D295" s="32" t="n"/>
      <c r="E295" s="32" t="n"/>
      <c r="F295" s="53" t="n"/>
      <c r="G295" s="27">
        <f>IF(OR($A295="",$B295=""),"",IF($D295&lt;&gt;"",$D295,IFERROR(INDEX('Catálogo fonte'!$B$5:$B$104,MATCH($A295,'Catálogo fonte'!$A$5:$A$104,0)),"")))</f>
        <v/>
      </c>
      <c r="H295" s="27">
        <f>IF(OR($A295="",$B295=""),"",IF($E295&lt;&gt;"",$E295,IFERROR(INDEX('Catálogo fonte'!$C$5:$C$104,MATCH($A295,'Catálogo fonte'!$A$5:$A$104,0)),"")))</f>
        <v/>
      </c>
      <c r="I295" s="27">
        <f>IF(OR($A295="",$B295=""),"",IFERROR(INDEX('Catálogo fonte'!$E$5:$E$104,MATCH($A295,'Catálogo fonte'!$A$5:$A$104,0)),""))</f>
        <v/>
      </c>
      <c r="J295" s="28">
        <f>IF(OR($A295="",$B295=""),"",IFERROR(INDEX('Catálogo fonte'!$D$5:$D$104,MATCH($A295,'Catálogo fonte'!$A$5:$A$104,0)),""))</f>
        <v/>
      </c>
      <c r="K295" s="54">
        <f>IF(OR($A295="",$B295=""),"",IF($F295&lt;&gt;"",$F295,IFERROR(INDEX('Catálogo fonte'!$F$5:$F$104,MATCH($A295,'Catálogo fonte'!$A$5:$A$104,0)),"")))</f>
        <v/>
      </c>
      <c r="L295" s="35">
        <f>IF(OR($A295="",$B295=""),"",IFERROR(INDEX('Catálogo fonte'!$G$5:$G$104,MATCH($A295,'Catálogo fonte'!$A$5:$A$104,0)),""))</f>
        <v/>
      </c>
      <c r="M295" s="28">
        <f>IF(OR($A295="",$B295=""),"",IFERROR(INDEX('Catálogo fonte'!$H$5:$H$104,MATCH($A295,'Catálogo fonte'!$A$5:$A$104,0)),""))</f>
        <v/>
      </c>
      <c r="N295" s="28">
        <f>IF(OR($A295="",$B295=""),"",IFERROR(INDEX('Catálogo fonte'!$I$5:$I$104,MATCH($A295,'Catálogo fonte'!$A$5:$A$104,0)),""))</f>
        <v/>
      </c>
      <c r="O295" s="55">
        <f>IF(OR($A295="",$B295=""),"",IFERROR(INDEX('Catálogo fonte'!$J$5:$J$104,MATCH($A295,'Catálogo fonte'!$A$5:$A$104,0)),""))</f>
        <v/>
      </c>
      <c r="P295" s="56">
        <f>IF(OR($A295="",$B295=""),"",IFERROR(INDEX('Catálogo fonte'!$K$5:$K$104,MATCH($A295,'Catálogo fonte'!$A$5:$A$104,0)),""))</f>
        <v/>
      </c>
      <c r="Q295" s="56">
        <f>IF(OR($A295="",$B295=""),"",IFERROR(INDEX('Catálogo fonte'!$L$5:$L$104,MATCH($A295,'Catálogo fonte'!$A$5:$A$104,0)),""))</f>
        <v/>
      </c>
      <c r="R295" s="56">
        <f>IF(OR($A295="",$B295=""),"",IFERROR(INDEX('Catálogo fonte'!$M$5:$M$104,MATCH($A295,'Catálogo fonte'!$A$5:$A$104,0)),""))</f>
        <v/>
      </c>
      <c r="S295" s="28">
        <f>IF(OR($A295="",$B295=""),"",IFERROR(INDEX('Catálogo fonte'!$N$5:$N$104,MATCH($A295,'Catálogo fonte'!$A$5:$A$104,0)),""))</f>
        <v/>
      </c>
      <c r="T295" s="28">
        <f>IF(OR($A295="",$B295=""),"",IFERROR(INDEX('Catálogo fonte'!$O$5:$O$104,MATCH($A295,'Catálogo fonte'!$A$5:$A$104,0)),""))</f>
        <v/>
      </c>
      <c r="U295" s="28">
        <f>IF(OR($A295="",$B295=""),"",IFERROR(INDEX('Catálogo fonte'!$P$5:$P$104,MATCH($A295,'Catálogo fonte'!$A$5:$A$104,0)),""))</f>
        <v/>
      </c>
      <c r="V295" s="28">
        <f>IF(OR($A295="",$B295=""),"",--($S295&lt;&gt;"")+--($T295&lt;&gt;"")+--($U295&lt;&gt;""))</f>
        <v/>
      </c>
      <c r="W295" s="27">
        <f>IF(OR($A295="",$B295="",$C295&lt;&gt;"Sim"),"",_xlfn.TEXTJOIN(" | ",TRUE,IF($AP295&lt;&gt;"Regra válida","Regra do canal inválida",""),IF(COUNTIF('Catálogo fonte'!$A$5:$A$104,$A295)&gt;1,"SKU duplicado",""),IF($AO295&lt;&gt;"Sim","Produto inativo",""),IF($AB295&lt;&gt;"Sim","Canal inativo",""),IF($G295="","Título ausente",""),IF(AND($G295&lt;&gt;"",$AL295&lt;&gt;"",LEN($G295)&gt;$AL295),"Título excede o limite",""),IF(AND($AC295="Sim",$H295=""),"Categoria ausente",""),IF(AND($AK295&gt;0,LEN($I295)&lt;$AK295),"Descrição abaixo do mínimo",""),IF(AND($AE295="Sim",$J295=""),"Marca ausente",""),IF(OR($K295="",NOT(ISNUMBER($K295)),$K295&lt;=0),"Preço inválido",""),IF(AND(ISNUMBER($K295),$AM295&lt;&gt;"",$K295&lt;$AM295),"Preço abaixo do mínimo",""),IF(AND(ISNUMBER($K295),$AN295&lt;&gt;"",$K295&gt;$AN295),"Preço acima do máximo",""),IF(AND($AD295="Sim",$L295=""),"GTIN ausente",""),IF(AND($L295&lt;&gt;"",NOT(IFERROR(AND(LEN($L295)=13,ISNUMBER(VALUE($L295))),FALSE))),"GTIN inválido",""),IF(AND($AF295="Sim",$M295=""),"Cor ausente",""),IF(AND($AG295="Sim",$N295=""),"Tamanho/modelo ausente",""),IF(AND($AH295="Sim",OR(NOT(ISNUMBER($O295)),$O295&lt;=0)),"Peso ausente ou inválido",""),IF(AND($AI295="Sim",OR(NOT(ISNUMBER($P295)),$P295&lt;=0,NOT(ISNUMBER($Q295)),$Q295&lt;=0,NOT(ISNUMBER($R295)),$R295&lt;=0)),"Dimensões ausentes ou inválidas",""),IF($V295&lt;$AJ295,"Mídias abaixo do mínimo","")))</f>
        <v/>
      </c>
      <c r="X295" s="28">
        <f>IF(OR($A295="",$B295=""),"",IF($C295&lt;&gt;"Sim","Não selecionado",IF($W295="","Pronto para publicar","Bloqueado")))</f>
        <v/>
      </c>
      <c r="Y295" s="21" t="n"/>
      <c r="Z295" s="27">
        <f>IF(OR($A295="",$B295=""),"",IF($C295&lt;&gt;"Sim","Fora do feed",IF($X295="Bloqueado","Bloqueado",IF($Y295="Publicar","Liberado para feed",IF($Y295="Manter rascunho","Mantido em rascunho","Aguardando decisão")))))</f>
        <v/>
      </c>
      <c r="AA295" s="27">
        <f>IF(OR($A295="",$B295=""),"",$A295&amp;"|"&amp;$B295)</f>
        <v/>
      </c>
      <c r="AB295" s="28">
        <f>IF($B295="","",IFERROR(INDEX('Regras por canal'!$B$5:$B$9,MATCH($B295,'Regras por canal'!$A$5:$A$9,0)),""))</f>
        <v/>
      </c>
      <c r="AC295" s="28">
        <f>IF($B295="","",IFERROR(INDEX('Regras por canal'!$C$5:$C$9,MATCH($B295,'Regras por canal'!$A$5:$A$9,0)),""))</f>
        <v/>
      </c>
      <c r="AD295" s="28">
        <f>IF($B295="","",IFERROR(INDEX('Regras por canal'!$D$5:$D$9,MATCH($B295,'Regras por canal'!$A$5:$A$9,0)),""))</f>
        <v/>
      </c>
      <c r="AE295" s="28">
        <f>IF($B295="","",IFERROR(INDEX('Regras por canal'!$E$5:$E$9,MATCH($B295,'Regras por canal'!$A$5:$A$9,0)),""))</f>
        <v/>
      </c>
      <c r="AF295" s="28">
        <f>IF($B295="","",IFERROR(INDEX('Regras por canal'!$F$5:$F$9,MATCH($B295,'Regras por canal'!$A$5:$A$9,0)),""))</f>
        <v/>
      </c>
      <c r="AG295" s="28">
        <f>IF($B295="","",IFERROR(INDEX('Regras por canal'!$G$5:$G$9,MATCH($B295,'Regras por canal'!$A$5:$A$9,0)),""))</f>
        <v/>
      </c>
      <c r="AH295" s="28">
        <f>IF($B295="","",IFERROR(INDEX('Regras por canal'!$H$5:$H$9,MATCH($B295,'Regras por canal'!$A$5:$A$9,0)),""))</f>
        <v/>
      </c>
      <c r="AI295" s="28">
        <f>IF($B295="","",IFERROR(INDEX('Regras por canal'!$I$5:$I$9,MATCH($B295,'Regras por canal'!$A$5:$A$9,0)),""))</f>
        <v/>
      </c>
      <c r="AJ295" s="28">
        <f>IF($B295="","",IFERROR(INDEX('Regras por canal'!$J$5:$J$9,MATCH($B295,'Regras por canal'!$A$5:$A$9,0)),""))</f>
        <v/>
      </c>
      <c r="AK295" s="28">
        <f>IF($B295="","",IFERROR(INDEX('Regras por canal'!$K$5:$K$9,MATCH($B295,'Regras por canal'!$A$5:$A$9,0)),""))</f>
        <v/>
      </c>
      <c r="AL295" s="28">
        <f>IF($B295="","",IFERROR(INDEX('Regras por canal'!$L$5:$L$9,MATCH($B295,'Regras por canal'!$A$5:$A$9,0)),""))</f>
        <v/>
      </c>
      <c r="AM295" s="28">
        <f>IF($B295="","",IFERROR(INDEX('Regras por canal'!$M$5:$M$9,MATCH($B295,'Regras por canal'!$A$5:$A$9,0)),""))</f>
        <v/>
      </c>
      <c r="AN295" s="28">
        <f>IF($B295="","",IFERROR(INDEX('Regras por canal'!$N$5:$N$9,MATCH($B295,'Regras por canal'!$A$5:$A$9,0)),""))</f>
        <v/>
      </c>
      <c r="AO295" s="28">
        <f>IF($A295="","",IFERROR(INDEX('Catálogo fonte'!$Q$5:$Q$104,MATCH($A295,'Catálogo fonte'!$A$5:$A$104,0)),""))</f>
        <v/>
      </c>
      <c r="AP295" s="28">
        <f>IF($B295="","",IFERROR(INDEX('Regras por canal'!$Q$5:$Q$9,MATCH($B295,'Regras por canal'!$A$5:$A$9,0)),""))</f>
        <v/>
      </c>
    </row>
    <row r="296" ht="24" customHeight="1">
      <c r="A296" s="28">
        <f>IF(OR(INDEX('Catálogo fonte'!$A$5:$A$104,INT((ROW()-5)/5)+1)="",INDEX('Regras por canal'!$A$5:$A$9,MOD(ROW()-5,5)+1)=""),"",INDEX('Catálogo fonte'!$A$5:$A$104,INT((ROW()-5)/5)+1))</f>
        <v/>
      </c>
      <c r="B296" s="27">
        <f>IF($A296="","",INDEX('Regras por canal'!$A$5:$A$9,MOD(ROW()-5,5)+1))</f>
        <v/>
      </c>
      <c r="C296" s="21" t="n"/>
      <c r="D296" s="32" t="n"/>
      <c r="E296" s="32" t="n"/>
      <c r="F296" s="53" t="n"/>
      <c r="G296" s="27">
        <f>IF(OR($A296="",$B296=""),"",IF($D296&lt;&gt;"",$D296,IFERROR(INDEX('Catálogo fonte'!$B$5:$B$104,MATCH($A296,'Catálogo fonte'!$A$5:$A$104,0)),"")))</f>
        <v/>
      </c>
      <c r="H296" s="27">
        <f>IF(OR($A296="",$B296=""),"",IF($E296&lt;&gt;"",$E296,IFERROR(INDEX('Catálogo fonte'!$C$5:$C$104,MATCH($A296,'Catálogo fonte'!$A$5:$A$104,0)),"")))</f>
        <v/>
      </c>
      <c r="I296" s="27">
        <f>IF(OR($A296="",$B296=""),"",IFERROR(INDEX('Catálogo fonte'!$E$5:$E$104,MATCH($A296,'Catálogo fonte'!$A$5:$A$104,0)),""))</f>
        <v/>
      </c>
      <c r="J296" s="28">
        <f>IF(OR($A296="",$B296=""),"",IFERROR(INDEX('Catálogo fonte'!$D$5:$D$104,MATCH($A296,'Catálogo fonte'!$A$5:$A$104,0)),""))</f>
        <v/>
      </c>
      <c r="K296" s="54">
        <f>IF(OR($A296="",$B296=""),"",IF($F296&lt;&gt;"",$F296,IFERROR(INDEX('Catálogo fonte'!$F$5:$F$104,MATCH($A296,'Catálogo fonte'!$A$5:$A$104,0)),"")))</f>
        <v/>
      </c>
      <c r="L296" s="35">
        <f>IF(OR($A296="",$B296=""),"",IFERROR(INDEX('Catálogo fonte'!$G$5:$G$104,MATCH($A296,'Catálogo fonte'!$A$5:$A$104,0)),""))</f>
        <v/>
      </c>
      <c r="M296" s="28">
        <f>IF(OR($A296="",$B296=""),"",IFERROR(INDEX('Catálogo fonte'!$H$5:$H$104,MATCH($A296,'Catálogo fonte'!$A$5:$A$104,0)),""))</f>
        <v/>
      </c>
      <c r="N296" s="28">
        <f>IF(OR($A296="",$B296=""),"",IFERROR(INDEX('Catálogo fonte'!$I$5:$I$104,MATCH($A296,'Catálogo fonte'!$A$5:$A$104,0)),""))</f>
        <v/>
      </c>
      <c r="O296" s="55">
        <f>IF(OR($A296="",$B296=""),"",IFERROR(INDEX('Catálogo fonte'!$J$5:$J$104,MATCH($A296,'Catálogo fonte'!$A$5:$A$104,0)),""))</f>
        <v/>
      </c>
      <c r="P296" s="56">
        <f>IF(OR($A296="",$B296=""),"",IFERROR(INDEX('Catálogo fonte'!$K$5:$K$104,MATCH($A296,'Catálogo fonte'!$A$5:$A$104,0)),""))</f>
        <v/>
      </c>
      <c r="Q296" s="56">
        <f>IF(OR($A296="",$B296=""),"",IFERROR(INDEX('Catálogo fonte'!$L$5:$L$104,MATCH($A296,'Catálogo fonte'!$A$5:$A$104,0)),""))</f>
        <v/>
      </c>
      <c r="R296" s="56">
        <f>IF(OR($A296="",$B296=""),"",IFERROR(INDEX('Catálogo fonte'!$M$5:$M$104,MATCH($A296,'Catálogo fonte'!$A$5:$A$104,0)),""))</f>
        <v/>
      </c>
      <c r="S296" s="28">
        <f>IF(OR($A296="",$B296=""),"",IFERROR(INDEX('Catálogo fonte'!$N$5:$N$104,MATCH($A296,'Catálogo fonte'!$A$5:$A$104,0)),""))</f>
        <v/>
      </c>
      <c r="T296" s="28">
        <f>IF(OR($A296="",$B296=""),"",IFERROR(INDEX('Catálogo fonte'!$O$5:$O$104,MATCH($A296,'Catálogo fonte'!$A$5:$A$104,0)),""))</f>
        <v/>
      </c>
      <c r="U296" s="28">
        <f>IF(OR($A296="",$B296=""),"",IFERROR(INDEX('Catálogo fonte'!$P$5:$P$104,MATCH($A296,'Catálogo fonte'!$A$5:$A$104,0)),""))</f>
        <v/>
      </c>
      <c r="V296" s="28">
        <f>IF(OR($A296="",$B296=""),"",--($S296&lt;&gt;"")+--($T296&lt;&gt;"")+--($U296&lt;&gt;""))</f>
        <v/>
      </c>
      <c r="W296" s="27">
        <f>IF(OR($A296="",$B296="",$C296&lt;&gt;"Sim"),"",_xlfn.TEXTJOIN(" | ",TRUE,IF($AP296&lt;&gt;"Regra válida","Regra do canal inválida",""),IF(COUNTIF('Catálogo fonte'!$A$5:$A$104,$A296)&gt;1,"SKU duplicado",""),IF($AO296&lt;&gt;"Sim","Produto inativo",""),IF($AB296&lt;&gt;"Sim","Canal inativo",""),IF($G296="","Título ausente",""),IF(AND($G296&lt;&gt;"",$AL296&lt;&gt;"",LEN($G296)&gt;$AL296),"Título excede o limite",""),IF(AND($AC296="Sim",$H296=""),"Categoria ausente",""),IF(AND($AK296&gt;0,LEN($I296)&lt;$AK296),"Descrição abaixo do mínimo",""),IF(AND($AE296="Sim",$J296=""),"Marca ausente",""),IF(OR($K296="",NOT(ISNUMBER($K296)),$K296&lt;=0),"Preço inválido",""),IF(AND(ISNUMBER($K296),$AM296&lt;&gt;"",$K296&lt;$AM296),"Preço abaixo do mínimo",""),IF(AND(ISNUMBER($K296),$AN296&lt;&gt;"",$K296&gt;$AN296),"Preço acima do máximo",""),IF(AND($AD296="Sim",$L296=""),"GTIN ausente",""),IF(AND($L296&lt;&gt;"",NOT(IFERROR(AND(LEN($L296)=13,ISNUMBER(VALUE($L296))),FALSE))),"GTIN inválido",""),IF(AND($AF296="Sim",$M296=""),"Cor ausente",""),IF(AND($AG296="Sim",$N296=""),"Tamanho/modelo ausente",""),IF(AND($AH296="Sim",OR(NOT(ISNUMBER($O296)),$O296&lt;=0)),"Peso ausente ou inválido",""),IF(AND($AI296="Sim",OR(NOT(ISNUMBER($P296)),$P296&lt;=0,NOT(ISNUMBER($Q296)),$Q296&lt;=0,NOT(ISNUMBER($R296)),$R296&lt;=0)),"Dimensões ausentes ou inválidas",""),IF($V296&lt;$AJ296,"Mídias abaixo do mínimo","")))</f>
        <v/>
      </c>
      <c r="X296" s="28">
        <f>IF(OR($A296="",$B296=""),"",IF($C296&lt;&gt;"Sim","Não selecionado",IF($W296="","Pronto para publicar","Bloqueado")))</f>
        <v/>
      </c>
      <c r="Y296" s="21" t="n"/>
      <c r="Z296" s="27">
        <f>IF(OR($A296="",$B296=""),"",IF($C296&lt;&gt;"Sim","Fora do feed",IF($X296="Bloqueado","Bloqueado",IF($Y296="Publicar","Liberado para feed",IF($Y296="Manter rascunho","Mantido em rascunho","Aguardando decisão")))))</f>
        <v/>
      </c>
      <c r="AA296" s="27">
        <f>IF(OR($A296="",$B296=""),"",$A296&amp;"|"&amp;$B296)</f>
        <v/>
      </c>
      <c r="AB296" s="28">
        <f>IF($B296="","",IFERROR(INDEX('Regras por canal'!$B$5:$B$9,MATCH($B296,'Regras por canal'!$A$5:$A$9,0)),""))</f>
        <v/>
      </c>
      <c r="AC296" s="28">
        <f>IF($B296="","",IFERROR(INDEX('Regras por canal'!$C$5:$C$9,MATCH($B296,'Regras por canal'!$A$5:$A$9,0)),""))</f>
        <v/>
      </c>
      <c r="AD296" s="28">
        <f>IF($B296="","",IFERROR(INDEX('Regras por canal'!$D$5:$D$9,MATCH($B296,'Regras por canal'!$A$5:$A$9,0)),""))</f>
        <v/>
      </c>
      <c r="AE296" s="28">
        <f>IF($B296="","",IFERROR(INDEX('Regras por canal'!$E$5:$E$9,MATCH($B296,'Regras por canal'!$A$5:$A$9,0)),""))</f>
        <v/>
      </c>
      <c r="AF296" s="28">
        <f>IF($B296="","",IFERROR(INDEX('Regras por canal'!$F$5:$F$9,MATCH($B296,'Regras por canal'!$A$5:$A$9,0)),""))</f>
        <v/>
      </c>
      <c r="AG296" s="28">
        <f>IF($B296="","",IFERROR(INDEX('Regras por canal'!$G$5:$G$9,MATCH($B296,'Regras por canal'!$A$5:$A$9,0)),""))</f>
        <v/>
      </c>
      <c r="AH296" s="28">
        <f>IF($B296="","",IFERROR(INDEX('Regras por canal'!$H$5:$H$9,MATCH($B296,'Regras por canal'!$A$5:$A$9,0)),""))</f>
        <v/>
      </c>
      <c r="AI296" s="28">
        <f>IF($B296="","",IFERROR(INDEX('Regras por canal'!$I$5:$I$9,MATCH($B296,'Regras por canal'!$A$5:$A$9,0)),""))</f>
        <v/>
      </c>
      <c r="AJ296" s="28">
        <f>IF($B296="","",IFERROR(INDEX('Regras por canal'!$J$5:$J$9,MATCH($B296,'Regras por canal'!$A$5:$A$9,0)),""))</f>
        <v/>
      </c>
      <c r="AK296" s="28">
        <f>IF($B296="","",IFERROR(INDEX('Regras por canal'!$K$5:$K$9,MATCH($B296,'Regras por canal'!$A$5:$A$9,0)),""))</f>
        <v/>
      </c>
      <c r="AL296" s="28">
        <f>IF($B296="","",IFERROR(INDEX('Regras por canal'!$L$5:$L$9,MATCH($B296,'Regras por canal'!$A$5:$A$9,0)),""))</f>
        <v/>
      </c>
      <c r="AM296" s="28">
        <f>IF($B296="","",IFERROR(INDEX('Regras por canal'!$M$5:$M$9,MATCH($B296,'Regras por canal'!$A$5:$A$9,0)),""))</f>
        <v/>
      </c>
      <c r="AN296" s="28">
        <f>IF($B296="","",IFERROR(INDEX('Regras por canal'!$N$5:$N$9,MATCH($B296,'Regras por canal'!$A$5:$A$9,0)),""))</f>
        <v/>
      </c>
      <c r="AO296" s="28">
        <f>IF($A296="","",IFERROR(INDEX('Catálogo fonte'!$Q$5:$Q$104,MATCH($A296,'Catálogo fonte'!$A$5:$A$104,0)),""))</f>
        <v/>
      </c>
      <c r="AP296" s="28">
        <f>IF($B296="","",IFERROR(INDEX('Regras por canal'!$Q$5:$Q$9,MATCH($B296,'Regras por canal'!$A$5:$A$9,0)),""))</f>
        <v/>
      </c>
    </row>
    <row r="297" ht="24" customHeight="1">
      <c r="A297" s="28">
        <f>IF(OR(INDEX('Catálogo fonte'!$A$5:$A$104,INT((ROW()-5)/5)+1)="",INDEX('Regras por canal'!$A$5:$A$9,MOD(ROW()-5,5)+1)=""),"",INDEX('Catálogo fonte'!$A$5:$A$104,INT((ROW()-5)/5)+1))</f>
        <v/>
      </c>
      <c r="B297" s="27">
        <f>IF($A297="","",INDEX('Regras por canal'!$A$5:$A$9,MOD(ROW()-5,5)+1))</f>
        <v/>
      </c>
      <c r="C297" s="21" t="n"/>
      <c r="D297" s="32" t="n"/>
      <c r="E297" s="32" t="n"/>
      <c r="F297" s="53" t="n"/>
      <c r="G297" s="27">
        <f>IF(OR($A297="",$B297=""),"",IF($D297&lt;&gt;"",$D297,IFERROR(INDEX('Catálogo fonte'!$B$5:$B$104,MATCH($A297,'Catálogo fonte'!$A$5:$A$104,0)),"")))</f>
        <v/>
      </c>
      <c r="H297" s="27">
        <f>IF(OR($A297="",$B297=""),"",IF($E297&lt;&gt;"",$E297,IFERROR(INDEX('Catálogo fonte'!$C$5:$C$104,MATCH($A297,'Catálogo fonte'!$A$5:$A$104,0)),"")))</f>
        <v/>
      </c>
      <c r="I297" s="27">
        <f>IF(OR($A297="",$B297=""),"",IFERROR(INDEX('Catálogo fonte'!$E$5:$E$104,MATCH($A297,'Catálogo fonte'!$A$5:$A$104,0)),""))</f>
        <v/>
      </c>
      <c r="J297" s="28">
        <f>IF(OR($A297="",$B297=""),"",IFERROR(INDEX('Catálogo fonte'!$D$5:$D$104,MATCH($A297,'Catálogo fonte'!$A$5:$A$104,0)),""))</f>
        <v/>
      </c>
      <c r="K297" s="54">
        <f>IF(OR($A297="",$B297=""),"",IF($F297&lt;&gt;"",$F297,IFERROR(INDEX('Catálogo fonte'!$F$5:$F$104,MATCH($A297,'Catálogo fonte'!$A$5:$A$104,0)),"")))</f>
        <v/>
      </c>
      <c r="L297" s="35">
        <f>IF(OR($A297="",$B297=""),"",IFERROR(INDEX('Catálogo fonte'!$G$5:$G$104,MATCH($A297,'Catálogo fonte'!$A$5:$A$104,0)),""))</f>
        <v/>
      </c>
      <c r="M297" s="28">
        <f>IF(OR($A297="",$B297=""),"",IFERROR(INDEX('Catálogo fonte'!$H$5:$H$104,MATCH($A297,'Catálogo fonte'!$A$5:$A$104,0)),""))</f>
        <v/>
      </c>
      <c r="N297" s="28">
        <f>IF(OR($A297="",$B297=""),"",IFERROR(INDEX('Catálogo fonte'!$I$5:$I$104,MATCH($A297,'Catálogo fonte'!$A$5:$A$104,0)),""))</f>
        <v/>
      </c>
      <c r="O297" s="55">
        <f>IF(OR($A297="",$B297=""),"",IFERROR(INDEX('Catálogo fonte'!$J$5:$J$104,MATCH($A297,'Catálogo fonte'!$A$5:$A$104,0)),""))</f>
        <v/>
      </c>
      <c r="P297" s="56">
        <f>IF(OR($A297="",$B297=""),"",IFERROR(INDEX('Catálogo fonte'!$K$5:$K$104,MATCH($A297,'Catálogo fonte'!$A$5:$A$104,0)),""))</f>
        <v/>
      </c>
      <c r="Q297" s="56">
        <f>IF(OR($A297="",$B297=""),"",IFERROR(INDEX('Catálogo fonte'!$L$5:$L$104,MATCH($A297,'Catálogo fonte'!$A$5:$A$104,0)),""))</f>
        <v/>
      </c>
      <c r="R297" s="56">
        <f>IF(OR($A297="",$B297=""),"",IFERROR(INDEX('Catálogo fonte'!$M$5:$M$104,MATCH($A297,'Catálogo fonte'!$A$5:$A$104,0)),""))</f>
        <v/>
      </c>
      <c r="S297" s="28">
        <f>IF(OR($A297="",$B297=""),"",IFERROR(INDEX('Catálogo fonte'!$N$5:$N$104,MATCH($A297,'Catálogo fonte'!$A$5:$A$104,0)),""))</f>
        <v/>
      </c>
      <c r="T297" s="28">
        <f>IF(OR($A297="",$B297=""),"",IFERROR(INDEX('Catálogo fonte'!$O$5:$O$104,MATCH($A297,'Catálogo fonte'!$A$5:$A$104,0)),""))</f>
        <v/>
      </c>
      <c r="U297" s="28">
        <f>IF(OR($A297="",$B297=""),"",IFERROR(INDEX('Catálogo fonte'!$P$5:$P$104,MATCH($A297,'Catálogo fonte'!$A$5:$A$104,0)),""))</f>
        <v/>
      </c>
      <c r="V297" s="28">
        <f>IF(OR($A297="",$B297=""),"",--($S297&lt;&gt;"")+--($T297&lt;&gt;"")+--($U297&lt;&gt;""))</f>
        <v/>
      </c>
      <c r="W297" s="27">
        <f>IF(OR($A297="",$B297="",$C297&lt;&gt;"Sim"),"",_xlfn.TEXTJOIN(" | ",TRUE,IF($AP297&lt;&gt;"Regra válida","Regra do canal inválida",""),IF(COUNTIF('Catálogo fonte'!$A$5:$A$104,$A297)&gt;1,"SKU duplicado",""),IF($AO297&lt;&gt;"Sim","Produto inativo",""),IF($AB297&lt;&gt;"Sim","Canal inativo",""),IF($G297="","Título ausente",""),IF(AND($G297&lt;&gt;"",$AL297&lt;&gt;"",LEN($G297)&gt;$AL297),"Título excede o limite",""),IF(AND($AC297="Sim",$H297=""),"Categoria ausente",""),IF(AND($AK297&gt;0,LEN($I297)&lt;$AK297),"Descrição abaixo do mínimo",""),IF(AND($AE297="Sim",$J297=""),"Marca ausente",""),IF(OR($K297="",NOT(ISNUMBER($K297)),$K297&lt;=0),"Preço inválido",""),IF(AND(ISNUMBER($K297),$AM297&lt;&gt;"",$K297&lt;$AM297),"Preço abaixo do mínimo",""),IF(AND(ISNUMBER($K297),$AN297&lt;&gt;"",$K297&gt;$AN297),"Preço acima do máximo",""),IF(AND($AD297="Sim",$L297=""),"GTIN ausente",""),IF(AND($L297&lt;&gt;"",NOT(IFERROR(AND(LEN($L297)=13,ISNUMBER(VALUE($L297))),FALSE))),"GTIN inválido",""),IF(AND($AF297="Sim",$M297=""),"Cor ausente",""),IF(AND($AG297="Sim",$N297=""),"Tamanho/modelo ausente",""),IF(AND($AH297="Sim",OR(NOT(ISNUMBER($O297)),$O297&lt;=0)),"Peso ausente ou inválido",""),IF(AND($AI297="Sim",OR(NOT(ISNUMBER($P297)),$P297&lt;=0,NOT(ISNUMBER($Q297)),$Q297&lt;=0,NOT(ISNUMBER($R297)),$R297&lt;=0)),"Dimensões ausentes ou inválidas",""),IF($V297&lt;$AJ297,"Mídias abaixo do mínimo","")))</f>
        <v/>
      </c>
      <c r="X297" s="28">
        <f>IF(OR($A297="",$B297=""),"",IF($C297&lt;&gt;"Sim","Não selecionado",IF($W297="","Pronto para publicar","Bloqueado")))</f>
        <v/>
      </c>
      <c r="Y297" s="21" t="n"/>
      <c r="Z297" s="27">
        <f>IF(OR($A297="",$B297=""),"",IF($C297&lt;&gt;"Sim","Fora do feed",IF($X297="Bloqueado","Bloqueado",IF($Y297="Publicar","Liberado para feed",IF($Y297="Manter rascunho","Mantido em rascunho","Aguardando decisão")))))</f>
        <v/>
      </c>
      <c r="AA297" s="27">
        <f>IF(OR($A297="",$B297=""),"",$A297&amp;"|"&amp;$B297)</f>
        <v/>
      </c>
      <c r="AB297" s="28">
        <f>IF($B297="","",IFERROR(INDEX('Regras por canal'!$B$5:$B$9,MATCH($B297,'Regras por canal'!$A$5:$A$9,0)),""))</f>
        <v/>
      </c>
      <c r="AC297" s="28">
        <f>IF($B297="","",IFERROR(INDEX('Regras por canal'!$C$5:$C$9,MATCH($B297,'Regras por canal'!$A$5:$A$9,0)),""))</f>
        <v/>
      </c>
      <c r="AD297" s="28">
        <f>IF($B297="","",IFERROR(INDEX('Regras por canal'!$D$5:$D$9,MATCH($B297,'Regras por canal'!$A$5:$A$9,0)),""))</f>
        <v/>
      </c>
      <c r="AE297" s="28">
        <f>IF($B297="","",IFERROR(INDEX('Regras por canal'!$E$5:$E$9,MATCH($B297,'Regras por canal'!$A$5:$A$9,0)),""))</f>
        <v/>
      </c>
      <c r="AF297" s="28">
        <f>IF($B297="","",IFERROR(INDEX('Regras por canal'!$F$5:$F$9,MATCH($B297,'Regras por canal'!$A$5:$A$9,0)),""))</f>
        <v/>
      </c>
      <c r="AG297" s="28">
        <f>IF($B297="","",IFERROR(INDEX('Regras por canal'!$G$5:$G$9,MATCH($B297,'Regras por canal'!$A$5:$A$9,0)),""))</f>
        <v/>
      </c>
      <c r="AH297" s="28">
        <f>IF($B297="","",IFERROR(INDEX('Regras por canal'!$H$5:$H$9,MATCH($B297,'Regras por canal'!$A$5:$A$9,0)),""))</f>
        <v/>
      </c>
      <c r="AI297" s="28">
        <f>IF($B297="","",IFERROR(INDEX('Regras por canal'!$I$5:$I$9,MATCH($B297,'Regras por canal'!$A$5:$A$9,0)),""))</f>
        <v/>
      </c>
      <c r="AJ297" s="28">
        <f>IF($B297="","",IFERROR(INDEX('Regras por canal'!$J$5:$J$9,MATCH($B297,'Regras por canal'!$A$5:$A$9,0)),""))</f>
        <v/>
      </c>
      <c r="AK297" s="28">
        <f>IF($B297="","",IFERROR(INDEX('Regras por canal'!$K$5:$K$9,MATCH($B297,'Regras por canal'!$A$5:$A$9,0)),""))</f>
        <v/>
      </c>
      <c r="AL297" s="28">
        <f>IF($B297="","",IFERROR(INDEX('Regras por canal'!$L$5:$L$9,MATCH($B297,'Regras por canal'!$A$5:$A$9,0)),""))</f>
        <v/>
      </c>
      <c r="AM297" s="28">
        <f>IF($B297="","",IFERROR(INDEX('Regras por canal'!$M$5:$M$9,MATCH($B297,'Regras por canal'!$A$5:$A$9,0)),""))</f>
        <v/>
      </c>
      <c r="AN297" s="28">
        <f>IF($B297="","",IFERROR(INDEX('Regras por canal'!$N$5:$N$9,MATCH($B297,'Regras por canal'!$A$5:$A$9,0)),""))</f>
        <v/>
      </c>
      <c r="AO297" s="28">
        <f>IF($A297="","",IFERROR(INDEX('Catálogo fonte'!$Q$5:$Q$104,MATCH($A297,'Catálogo fonte'!$A$5:$A$104,0)),""))</f>
        <v/>
      </c>
      <c r="AP297" s="28">
        <f>IF($B297="","",IFERROR(INDEX('Regras por canal'!$Q$5:$Q$9,MATCH($B297,'Regras por canal'!$A$5:$A$9,0)),""))</f>
        <v/>
      </c>
    </row>
    <row r="298" ht="24" customHeight="1">
      <c r="A298" s="28">
        <f>IF(OR(INDEX('Catálogo fonte'!$A$5:$A$104,INT((ROW()-5)/5)+1)="",INDEX('Regras por canal'!$A$5:$A$9,MOD(ROW()-5,5)+1)=""),"",INDEX('Catálogo fonte'!$A$5:$A$104,INT((ROW()-5)/5)+1))</f>
        <v/>
      </c>
      <c r="B298" s="27">
        <f>IF($A298="","",INDEX('Regras por canal'!$A$5:$A$9,MOD(ROW()-5,5)+1))</f>
        <v/>
      </c>
      <c r="C298" s="21" t="n"/>
      <c r="D298" s="32" t="n"/>
      <c r="E298" s="32" t="n"/>
      <c r="F298" s="53" t="n"/>
      <c r="G298" s="27">
        <f>IF(OR($A298="",$B298=""),"",IF($D298&lt;&gt;"",$D298,IFERROR(INDEX('Catálogo fonte'!$B$5:$B$104,MATCH($A298,'Catálogo fonte'!$A$5:$A$104,0)),"")))</f>
        <v/>
      </c>
      <c r="H298" s="27">
        <f>IF(OR($A298="",$B298=""),"",IF($E298&lt;&gt;"",$E298,IFERROR(INDEX('Catálogo fonte'!$C$5:$C$104,MATCH($A298,'Catálogo fonte'!$A$5:$A$104,0)),"")))</f>
        <v/>
      </c>
      <c r="I298" s="27">
        <f>IF(OR($A298="",$B298=""),"",IFERROR(INDEX('Catálogo fonte'!$E$5:$E$104,MATCH($A298,'Catálogo fonte'!$A$5:$A$104,0)),""))</f>
        <v/>
      </c>
      <c r="J298" s="28">
        <f>IF(OR($A298="",$B298=""),"",IFERROR(INDEX('Catálogo fonte'!$D$5:$D$104,MATCH($A298,'Catálogo fonte'!$A$5:$A$104,0)),""))</f>
        <v/>
      </c>
      <c r="K298" s="54">
        <f>IF(OR($A298="",$B298=""),"",IF($F298&lt;&gt;"",$F298,IFERROR(INDEX('Catálogo fonte'!$F$5:$F$104,MATCH($A298,'Catálogo fonte'!$A$5:$A$104,0)),"")))</f>
        <v/>
      </c>
      <c r="L298" s="35">
        <f>IF(OR($A298="",$B298=""),"",IFERROR(INDEX('Catálogo fonte'!$G$5:$G$104,MATCH($A298,'Catálogo fonte'!$A$5:$A$104,0)),""))</f>
        <v/>
      </c>
      <c r="M298" s="28">
        <f>IF(OR($A298="",$B298=""),"",IFERROR(INDEX('Catálogo fonte'!$H$5:$H$104,MATCH($A298,'Catálogo fonte'!$A$5:$A$104,0)),""))</f>
        <v/>
      </c>
      <c r="N298" s="28">
        <f>IF(OR($A298="",$B298=""),"",IFERROR(INDEX('Catálogo fonte'!$I$5:$I$104,MATCH($A298,'Catálogo fonte'!$A$5:$A$104,0)),""))</f>
        <v/>
      </c>
      <c r="O298" s="55">
        <f>IF(OR($A298="",$B298=""),"",IFERROR(INDEX('Catálogo fonte'!$J$5:$J$104,MATCH($A298,'Catálogo fonte'!$A$5:$A$104,0)),""))</f>
        <v/>
      </c>
      <c r="P298" s="56">
        <f>IF(OR($A298="",$B298=""),"",IFERROR(INDEX('Catálogo fonte'!$K$5:$K$104,MATCH($A298,'Catálogo fonte'!$A$5:$A$104,0)),""))</f>
        <v/>
      </c>
      <c r="Q298" s="56">
        <f>IF(OR($A298="",$B298=""),"",IFERROR(INDEX('Catálogo fonte'!$L$5:$L$104,MATCH($A298,'Catálogo fonte'!$A$5:$A$104,0)),""))</f>
        <v/>
      </c>
      <c r="R298" s="56">
        <f>IF(OR($A298="",$B298=""),"",IFERROR(INDEX('Catálogo fonte'!$M$5:$M$104,MATCH($A298,'Catálogo fonte'!$A$5:$A$104,0)),""))</f>
        <v/>
      </c>
      <c r="S298" s="28">
        <f>IF(OR($A298="",$B298=""),"",IFERROR(INDEX('Catálogo fonte'!$N$5:$N$104,MATCH($A298,'Catálogo fonte'!$A$5:$A$104,0)),""))</f>
        <v/>
      </c>
      <c r="T298" s="28">
        <f>IF(OR($A298="",$B298=""),"",IFERROR(INDEX('Catálogo fonte'!$O$5:$O$104,MATCH($A298,'Catálogo fonte'!$A$5:$A$104,0)),""))</f>
        <v/>
      </c>
      <c r="U298" s="28">
        <f>IF(OR($A298="",$B298=""),"",IFERROR(INDEX('Catálogo fonte'!$P$5:$P$104,MATCH($A298,'Catálogo fonte'!$A$5:$A$104,0)),""))</f>
        <v/>
      </c>
      <c r="V298" s="28">
        <f>IF(OR($A298="",$B298=""),"",--($S298&lt;&gt;"")+--($T298&lt;&gt;"")+--($U298&lt;&gt;""))</f>
        <v/>
      </c>
      <c r="W298" s="27">
        <f>IF(OR($A298="",$B298="",$C298&lt;&gt;"Sim"),"",_xlfn.TEXTJOIN(" | ",TRUE,IF($AP298&lt;&gt;"Regra válida","Regra do canal inválida",""),IF(COUNTIF('Catálogo fonte'!$A$5:$A$104,$A298)&gt;1,"SKU duplicado",""),IF($AO298&lt;&gt;"Sim","Produto inativo",""),IF($AB298&lt;&gt;"Sim","Canal inativo",""),IF($G298="","Título ausente",""),IF(AND($G298&lt;&gt;"",$AL298&lt;&gt;"",LEN($G298)&gt;$AL298),"Título excede o limite",""),IF(AND($AC298="Sim",$H298=""),"Categoria ausente",""),IF(AND($AK298&gt;0,LEN($I298)&lt;$AK298),"Descrição abaixo do mínimo",""),IF(AND($AE298="Sim",$J298=""),"Marca ausente",""),IF(OR($K298="",NOT(ISNUMBER($K298)),$K298&lt;=0),"Preço inválido",""),IF(AND(ISNUMBER($K298),$AM298&lt;&gt;"",$K298&lt;$AM298),"Preço abaixo do mínimo",""),IF(AND(ISNUMBER($K298),$AN298&lt;&gt;"",$K298&gt;$AN298),"Preço acima do máximo",""),IF(AND($AD298="Sim",$L298=""),"GTIN ausente",""),IF(AND($L298&lt;&gt;"",NOT(IFERROR(AND(LEN($L298)=13,ISNUMBER(VALUE($L298))),FALSE))),"GTIN inválido",""),IF(AND($AF298="Sim",$M298=""),"Cor ausente",""),IF(AND($AG298="Sim",$N298=""),"Tamanho/modelo ausente",""),IF(AND($AH298="Sim",OR(NOT(ISNUMBER($O298)),$O298&lt;=0)),"Peso ausente ou inválido",""),IF(AND($AI298="Sim",OR(NOT(ISNUMBER($P298)),$P298&lt;=0,NOT(ISNUMBER($Q298)),$Q298&lt;=0,NOT(ISNUMBER($R298)),$R298&lt;=0)),"Dimensões ausentes ou inválidas",""),IF($V298&lt;$AJ298,"Mídias abaixo do mínimo","")))</f>
        <v/>
      </c>
      <c r="X298" s="28">
        <f>IF(OR($A298="",$B298=""),"",IF($C298&lt;&gt;"Sim","Não selecionado",IF($W298="","Pronto para publicar","Bloqueado")))</f>
        <v/>
      </c>
      <c r="Y298" s="21" t="n"/>
      <c r="Z298" s="27">
        <f>IF(OR($A298="",$B298=""),"",IF($C298&lt;&gt;"Sim","Fora do feed",IF($X298="Bloqueado","Bloqueado",IF($Y298="Publicar","Liberado para feed",IF($Y298="Manter rascunho","Mantido em rascunho","Aguardando decisão")))))</f>
        <v/>
      </c>
      <c r="AA298" s="27">
        <f>IF(OR($A298="",$B298=""),"",$A298&amp;"|"&amp;$B298)</f>
        <v/>
      </c>
      <c r="AB298" s="28">
        <f>IF($B298="","",IFERROR(INDEX('Regras por canal'!$B$5:$B$9,MATCH($B298,'Regras por canal'!$A$5:$A$9,0)),""))</f>
        <v/>
      </c>
      <c r="AC298" s="28">
        <f>IF($B298="","",IFERROR(INDEX('Regras por canal'!$C$5:$C$9,MATCH($B298,'Regras por canal'!$A$5:$A$9,0)),""))</f>
        <v/>
      </c>
      <c r="AD298" s="28">
        <f>IF($B298="","",IFERROR(INDEX('Regras por canal'!$D$5:$D$9,MATCH($B298,'Regras por canal'!$A$5:$A$9,0)),""))</f>
        <v/>
      </c>
      <c r="AE298" s="28">
        <f>IF($B298="","",IFERROR(INDEX('Regras por canal'!$E$5:$E$9,MATCH($B298,'Regras por canal'!$A$5:$A$9,0)),""))</f>
        <v/>
      </c>
      <c r="AF298" s="28">
        <f>IF($B298="","",IFERROR(INDEX('Regras por canal'!$F$5:$F$9,MATCH($B298,'Regras por canal'!$A$5:$A$9,0)),""))</f>
        <v/>
      </c>
      <c r="AG298" s="28">
        <f>IF($B298="","",IFERROR(INDEX('Regras por canal'!$G$5:$G$9,MATCH($B298,'Regras por canal'!$A$5:$A$9,0)),""))</f>
        <v/>
      </c>
      <c r="AH298" s="28">
        <f>IF($B298="","",IFERROR(INDEX('Regras por canal'!$H$5:$H$9,MATCH($B298,'Regras por canal'!$A$5:$A$9,0)),""))</f>
        <v/>
      </c>
      <c r="AI298" s="28">
        <f>IF($B298="","",IFERROR(INDEX('Regras por canal'!$I$5:$I$9,MATCH($B298,'Regras por canal'!$A$5:$A$9,0)),""))</f>
        <v/>
      </c>
      <c r="AJ298" s="28">
        <f>IF($B298="","",IFERROR(INDEX('Regras por canal'!$J$5:$J$9,MATCH($B298,'Regras por canal'!$A$5:$A$9,0)),""))</f>
        <v/>
      </c>
      <c r="AK298" s="28">
        <f>IF($B298="","",IFERROR(INDEX('Regras por canal'!$K$5:$K$9,MATCH($B298,'Regras por canal'!$A$5:$A$9,0)),""))</f>
        <v/>
      </c>
      <c r="AL298" s="28">
        <f>IF($B298="","",IFERROR(INDEX('Regras por canal'!$L$5:$L$9,MATCH($B298,'Regras por canal'!$A$5:$A$9,0)),""))</f>
        <v/>
      </c>
      <c r="AM298" s="28">
        <f>IF($B298="","",IFERROR(INDEX('Regras por canal'!$M$5:$M$9,MATCH($B298,'Regras por canal'!$A$5:$A$9,0)),""))</f>
        <v/>
      </c>
      <c r="AN298" s="28">
        <f>IF($B298="","",IFERROR(INDEX('Regras por canal'!$N$5:$N$9,MATCH($B298,'Regras por canal'!$A$5:$A$9,0)),""))</f>
        <v/>
      </c>
      <c r="AO298" s="28">
        <f>IF($A298="","",IFERROR(INDEX('Catálogo fonte'!$Q$5:$Q$104,MATCH($A298,'Catálogo fonte'!$A$5:$A$104,0)),""))</f>
        <v/>
      </c>
      <c r="AP298" s="28">
        <f>IF($B298="","",IFERROR(INDEX('Regras por canal'!$Q$5:$Q$9,MATCH($B298,'Regras por canal'!$A$5:$A$9,0)),""))</f>
        <v/>
      </c>
    </row>
    <row r="299" ht="24" customHeight="1">
      <c r="A299" s="28">
        <f>IF(OR(INDEX('Catálogo fonte'!$A$5:$A$104,INT((ROW()-5)/5)+1)="",INDEX('Regras por canal'!$A$5:$A$9,MOD(ROW()-5,5)+1)=""),"",INDEX('Catálogo fonte'!$A$5:$A$104,INT((ROW()-5)/5)+1))</f>
        <v/>
      </c>
      <c r="B299" s="27">
        <f>IF($A299="","",INDEX('Regras por canal'!$A$5:$A$9,MOD(ROW()-5,5)+1))</f>
        <v/>
      </c>
      <c r="C299" s="21" t="n"/>
      <c r="D299" s="32" t="n"/>
      <c r="E299" s="32" t="n"/>
      <c r="F299" s="53" t="n"/>
      <c r="G299" s="27">
        <f>IF(OR($A299="",$B299=""),"",IF($D299&lt;&gt;"",$D299,IFERROR(INDEX('Catálogo fonte'!$B$5:$B$104,MATCH($A299,'Catálogo fonte'!$A$5:$A$104,0)),"")))</f>
        <v/>
      </c>
      <c r="H299" s="27">
        <f>IF(OR($A299="",$B299=""),"",IF($E299&lt;&gt;"",$E299,IFERROR(INDEX('Catálogo fonte'!$C$5:$C$104,MATCH($A299,'Catálogo fonte'!$A$5:$A$104,0)),"")))</f>
        <v/>
      </c>
      <c r="I299" s="27">
        <f>IF(OR($A299="",$B299=""),"",IFERROR(INDEX('Catálogo fonte'!$E$5:$E$104,MATCH($A299,'Catálogo fonte'!$A$5:$A$104,0)),""))</f>
        <v/>
      </c>
      <c r="J299" s="28">
        <f>IF(OR($A299="",$B299=""),"",IFERROR(INDEX('Catálogo fonte'!$D$5:$D$104,MATCH($A299,'Catálogo fonte'!$A$5:$A$104,0)),""))</f>
        <v/>
      </c>
      <c r="K299" s="54">
        <f>IF(OR($A299="",$B299=""),"",IF($F299&lt;&gt;"",$F299,IFERROR(INDEX('Catálogo fonte'!$F$5:$F$104,MATCH($A299,'Catálogo fonte'!$A$5:$A$104,0)),"")))</f>
        <v/>
      </c>
      <c r="L299" s="35">
        <f>IF(OR($A299="",$B299=""),"",IFERROR(INDEX('Catálogo fonte'!$G$5:$G$104,MATCH($A299,'Catálogo fonte'!$A$5:$A$104,0)),""))</f>
        <v/>
      </c>
      <c r="M299" s="28">
        <f>IF(OR($A299="",$B299=""),"",IFERROR(INDEX('Catálogo fonte'!$H$5:$H$104,MATCH($A299,'Catálogo fonte'!$A$5:$A$104,0)),""))</f>
        <v/>
      </c>
      <c r="N299" s="28">
        <f>IF(OR($A299="",$B299=""),"",IFERROR(INDEX('Catálogo fonte'!$I$5:$I$104,MATCH($A299,'Catálogo fonte'!$A$5:$A$104,0)),""))</f>
        <v/>
      </c>
      <c r="O299" s="55">
        <f>IF(OR($A299="",$B299=""),"",IFERROR(INDEX('Catálogo fonte'!$J$5:$J$104,MATCH($A299,'Catálogo fonte'!$A$5:$A$104,0)),""))</f>
        <v/>
      </c>
      <c r="P299" s="56">
        <f>IF(OR($A299="",$B299=""),"",IFERROR(INDEX('Catálogo fonte'!$K$5:$K$104,MATCH($A299,'Catálogo fonte'!$A$5:$A$104,0)),""))</f>
        <v/>
      </c>
      <c r="Q299" s="56">
        <f>IF(OR($A299="",$B299=""),"",IFERROR(INDEX('Catálogo fonte'!$L$5:$L$104,MATCH($A299,'Catálogo fonte'!$A$5:$A$104,0)),""))</f>
        <v/>
      </c>
      <c r="R299" s="56">
        <f>IF(OR($A299="",$B299=""),"",IFERROR(INDEX('Catálogo fonte'!$M$5:$M$104,MATCH($A299,'Catálogo fonte'!$A$5:$A$104,0)),""))</f>
        <v/>
      </c>
      <c r="S299" s="28">
        <f>IF(OR($A299="",$B299=""),"",IFERROR(INDEX('Catálogo fonte'!$N$5:$N$104,MATCH($A299,'Catálogo fonte'!$A$5:$A$104,0)),""))</f>
        <v/>
      </c>
      <c r="T299" s="28">
        <f>IF(OR($A299="",$B299=""),"",IFERROR(INDEX('Catálogo fonte'!$O$5:$O$104,MATCH($A299,'Catálogo fonte'!$A$5:$A$104,0)),""))</f>
        <v/>
      </c>
      <c r="U299" s="28">
        <f>IF(OR($A299="",$B299=""),"",IFERROR(INDEX('Catálogo fonte'!$P$5:$P$104,MATCH($A299,'Catálogo fonte'!$A$5:$A$104,0)),""))</f>
        <v/>
      </c>
      <c r="V299" s="28">
        <f>IF(OR($A299="",$B299=""),"",--($S299&lt;&gt;"")+--($T299&lt;&gt;"")+--($U299&lt;&gt;""))</f>
        <v/>
      </c>
      <c r="W299" s="27">
        <f>IF(OR($A299="",$B299="",$C299&lt;&gt;"Sim"),"",_xlfn.TEXTJOIN(" | ",TRUE,IF($AP299&lt;&gt;"Regra válida","Regra do canal inválida",""),IF(COUNTIF('Catálogo fonte'!$A$5:$A$104,$A299)&gt;1,"SKU duplicado",""),IF($AO299&lt;&gt;"Sim","Produto inativo",""),IF($AB299&lt;&gt;"Sim","Canal inativo",""),IF($G299="","Título ausente",""),IF(AND($G299&lt;&gt;"",$AL299&lt;&gt;"",LEN($G299)&gt;$AL299),"Título excede o limite",""),IF(AND($AC299="Sim",$H299=""),"Categoria ausente",""),IF(AND($AK299&gt;0,LEN($I299)&lt;$AK299),"Descrição abaixo do mínimo",""),IF(AND($AE299="Sim",$J299=""),"Marca ausente",""),IF(OR($K299="",NOT(ISNUMBER($K299)),$K299&lt;=0),"Preço inválido",""),IF(AND(ISNUMBER($K299),$AM299&lt;&gt;"",$K299&lt;$AM299),"Preço abaixo do mínimo",""),IF(AND(ISNUMBER($K299),$AN299&lt;&gt;"",$K299&gt;$AN299),"Preço acima do máximo",""),IF(AND($AD299="Sim",$L299=""),"GTIN ausente",""),IF(AND($L299&lt;&gt;"",NOT(IFERROR(AND(LEN($L299)=13,ISNUMBER(VALUE($L299))),FALSE))),"GTIN inválido",""),IF(AND($AF299="Sim",$M299=""),"Cor ausente",""),IF(AND($AG299="Sim",$N299=""),"Tamanho/modelo ausente",""),IF(AND($AH299="Sim",OR(NOT(ISNUMBER($O299)),$O299&lt;=0)),"Peso ausente ou inválido",""),IF(AND($AI299="Sim",OR(NOT(ISNUMBER($P299)),$P299&lt;=0,NOT(ISNUMBER($Q299)),$Q299&lt;=0,NOT(ISNUMBER($R299)),$R299&lt;=0)),"Dimensões ausentes ou inválidas",""),IF($V299&lt;$AJ299,"Mídias abaixo do mínimo","")))</f>
        <v/>
      </c>
      <c r="X299" s="28">
        <f>IF(OR($A299="",$B299=""),"",IF($C299&lt;&gt;"Sim","Não selecionado",IF($W299="","Pronto para publicar","Bloqueado")))</f>
        <v/>
      </c>
      <c r="Y299" s="21" t="n"/>
      <c r="Z299" s="27">
        <f>IF(OR($A299="",$B299=""),"",IF($C299&lt;&gt;"Sim","Fora do feed",IF($X299="Bloqueado","Bloqueado",IF($Y299="Publicar","Liberado para feed",IF($Y299="Manter rascunho","Mantido em rascunho","Aguardando decisão")))))</f>
        <v/>
      </c>
      <c r="AA299" s="27">
        <f>IF(OR($A299="",$B299=""),"",$A299&amp;"|"&amp;$B299)</f>
        <v/>
      </c>
      <c r="AB299" s="28">
        <f>IF($B299="","",IFERROR(INDEX('Regras por canal'!$B$5:$B$9,MATCH($B299,'Regras por canal'!$A$5:$A$9,0)),""))</f>
        <v/>
      </c>
      <c r="AC299" s="28">
        <f>IF($B299="","",IFERROR(INDEX('Regras por canal'!$C$5:$C$9,MATCH($B299,'Regras por canal'!$A$5:$A$9,0)),""))</f>
        <v/>
      </c>
      <c r="AD299" s="28">
        <f>IF($B299="","",IFERROR(INDEX('Regras por canal'!$D$5:$D$9,MATCH($B299,'Regras por canal'!$A$5:$A$9,0)),""))</f>
        <v/>
      </c>
      <c r="AE299" s="28">
        <f>IF($B299="","",IFERROR(INDEX('Regras por canal'!$E$5:$E$9,MATCH($B299,'Regras por canal'!$A$5:$A$9,0)),""))</f>
        <v/>
      </c>
      <c r="AF299" s="28">
        <f>IF($B299="","",IFERROR(INDEX('Regras por canal'!$F$5:$F$9,MATCH($B299,'Regras por canal'!$A$5:$A$9,0)),""))</f>
        <v/>
      </c>
      <c r="AG299" s="28">
        <f>IF($B299="","",IFERROR(INDEX('Regras por canal'!$G$5:$G$9,MATCH($B299,'Regras por canal'!$A$5:$A$9,0)),""))</f>
        <v/>
      </c>
      <c r="AH299" s="28">
        <f>IF($B299="","",IFERROR(INDEX('Regras por canal'!$H$5:$H$9,MATCH($B299,'Regras por canal'!$A$5:$A$9,0)),""))</f>
        <v/>
      </c>
      <c r="AI299" s="28">
        <f>IF($B299="","",IFERROR(INDEX('Regras por canal'!$I$5:$I$9,MATCH($B299,'Regras por canal'!$A$5:$A$9,0)),""))</f>
        <v/>
      </c>
      <c r="AJ299" s="28">
        <f>IF($B299="","",IFERROR(INDEX('Regras por canal'!$J$5:$J$9,MATCH($B299,'Regras por canal'!$A$5:$A$9,0)),""))</f>
        <v/>
      </c>
      <c r="AK299" s="28">
        <f>IF($B299="","",IFERROR(INDEX('Regras por canal'!$K$5:$K$9,MATCH($B299,'Regras por canal'!$A$5:$A$9,0)),""))</f>
        <v/>
      </c>
      <c r="AL299" s="28">
        <f>IF($B299="","",IFERROR(INDEX('Regras por canal'!$L$5:$L$9,MATCH($B299,'Regras por canal'!$A$5:$A$9,0)),""))</f>
        <v/>
      </c>
      <c r="AM299" s="28">
        <f>IF($B299="","",IFERROR(INDEX('Regras por canal'!$M$5:$M$9,MATCH($B299,'Regras por canal'!$A$5:$A$9,0)),""))</f>
        <v/>
      </c>
      <c r="AN299" s="28">
        <f>IF($B299="","",IFERROR(INDEX('Regras por canal'!$N$5:$N$9,MATCH($B299,'Regras por canal'!$A$5:$A$9,0)),""))</f>
        <v/>
      </c>
      <c r="AO299" s="28">
        <f>IF($A299="","",IFERROR(INDEX('Catálogo fonte'!$Q$5:$Q$104,MATCH($A299,'Catálogo fonte'!$A$5:$A$104,0)),""))</f>
        <v/>
      </c>
      <c r="AP299" s="28">
        <f>IF($B299="","",IFERROR(INDEX('Regras por canal'!$Q$5:$Q$9,MATCH($B299,'Regras por canal'!$A$5:$A$9,0)),""))</f>
        <v/>
      </c>
    </row>
    <row r="300" ht="24" customHeight="1">
      <c r="A300" s="28">
        <f>IF(OR(INDEX('Catálogo fonte'!$A$5:$A$104,INT((ROW()-5)/5)+1)="",INDEX('Regras por canal'!$A$5:$A$9,MOD(ROW()-5,5)+1)=""),"",INDEX('Catálogo fonte'!$A$5:$A$104,INT((ROW()-5)/5)+1))</f>
        <v/>
      </c>
      <c r="B300" s="27">
        <f>IF($A300="","",INDEX('Regras por canal'!$A$5:$A$9,MOD(ROW()-5,5)+1))</f>
        <v/>
      </c>
      <c r="C300" s="21" t="n"/>
      <c r="D300" s="32" t="n"/>
      <c r="E300" s="32" t="n"/>
      <c r="F300" s="53" t="n"/>
      <c r="G300" s="27">
        <f>IF(OR($A300="",$B300=""),"",IF($D300&lt;&gt;"",$D300,IFERROR(INDEX('Catálogo fonte'!$B$5:$B$104,MATCH($A300,'Catálogo fonte'!$A$5:$A$104,0)),"")))</f>
        <v/>
      </c>
      <c r="H300" s="27">
        <f>IF(OR($A300="",$B300=""),"",IF($E300&lt;&gt;"",$E300,IFERROR(INDEX('Catálogo fonte'!$C$5:$C$104,MATCH($A300,'Catálogo fonte'!$A$5:$A$104,0)),"")))</f>
        <v/>
      </c>
      <c r="I300" s="27">
        <f>IF(OR($A300="",$B300=""),"",IFERROR(INDEX('Catálogo fonte'!$E$5:$E$104,MATCH($A300,'Catálogo fonte'!$A$5:$A$104,0)),""))</f>
        <v/>
      </c>
      <c r="J300" s="28">
        <f>IF(OR($A300="",$B300=""),"",IFERROR(INDEX('Catálogo fonte'!$D$5:$D$104,MATCH($A300,'Catálogo fonte'!$A$5:$A$104,0)),""))</f>
        <v/>
      </c>
      <c r="K300" s="54">
        <f>IF(OR($A300="",$B300=""),"",IF($F300&lt;&gt;"",$F300,IFERROR(INDEX('Catálogo fonte'!$F$5:$F$104,MATCH($A300,'Catálogo fonte'!$A$5:$A$104,0)),"")))</f>
        <v/>
      </c>
      <c r="L300" s="35">
        <f>IF(OR($A300="",$B300=""),"",IFERROR(INDEX('Catálogo fonte'!$G$5:$G$104,MATCH($A300,'Catálogo fonte'!$A$5:$A$104,0)),""))</f>
        <v/>
      </c>
      <c r="M300" s="28">
        <f>IF(OR($A300="",$B300=""),"",IFERROR(INDEX('Catálogo fonte'!$H$5:$H$104,MATCH($A300,'Catálogo fonte'!$A$5:$A$104,0)),""))</f>
        <v/>
      </c>
      <c r="N300" s="28">
        <f>IF(OR($A300="",$B300=""),"",IFERROR(INDEX('Catálogo fonte'!$I$5:$I$104,MATCH($A300,'Catálogo fonte'!$A$5:$A$104,0)),""))</f>
        <v/>
      </c>
      <c r="O300" s="55">
        <f>IF(OR($A300="",$B300=""),"",IFERROR(INDEX('Catálogo fonte'!$J$5:$J$104,MATCH($A300,'Catálogo fonte'!$A$5:$A$104,0)),""))</f>
        <v/>
      </c>
      <c r="P300" s="56">
        <f>IF(OR($A300="",$B300=""),"",IFERROR(INDEX('Catálogo fonte'!$K$5:$K$104,MATCH($A300,'Catálogo fonte'!$A$5:$A$104,0)),""))</f>
        <v/>
      </c>
      <c r="Q300" s="56">
        <f>IF(OR($A300="",$B300=""),"",IFERROR(INDEX('Catálogo fonte'!$L$5:$L$104,MATCH($A300,'Catálogo fonte'!$A$5:$A$104,0)),""))</f>
        <v/>
      </c>
      <c r="R300" s="56">
        <f>IF(OR($A300="",$B300=""),"",IFERROR(INDEX('Catálogo fonte'!$M$5:$M$104,MATCH($A300,'Catálogo fonte'!$A$5:$A$104,0)),""))</f>
        <v/>
      </c>
      <c r="S300" s="28">
        <f>IF(OR($A300="",$B300=""),"",IFERROR(INDEX('Catálogo fonte'!$N$5:$N$104,MATCH($A300,'Catálogo fonte'!$A$5:$A$104,0)),""))</f>
        <v/>
      </c>
      <c r="T300" s="28">
        <f>IF(OR($A300="",$B300=""),"",IFERROR(INDEX('Catálogo fonte'!$O$5:$O$104,MATCH($A300,'Catálogo fonte'!$A$5:$A$104,0)),""))</f>
        <v/>
      </c>
      <c r="U300" s="28">
        <f>IF(OR($A300="",$B300=""),"",IFERROR(INDEX('Catálogo fonte'!$P$5:$P$104,MATCH($A300,'Catálogo fonte'!$A$5:$A$104,0)),""))</f>
        <v/>
      </c>
      <c r="V300" s="28">
        <f>IF(OR($A300="",$B300=""),"",--($S300&lt;&gt;"")+--($T300&lt;&gt;"")+--($U300&lt;&gt;""))</f>
        <v/>
      </c>
      <c r="W300" s="27">
        <f>IF(OR($A300="",$B300="",$C300&lt;&gt;"Sim"),"",_xlfn.TEXTJOIN(" | ",TRUE,IF($AP300&lt;&gt;"Regra válida","Regra do canal inválida",""),IF(COUNTIF('Catálogo fonte'!$A$5:$A$104,$A300)&gt;1,"SKU duplicado",""),IF($AO300&lt;&gt;"Sim","Produto inativo",""),IF($AB300&lt;&gt;"Sim","Canal inativo",""),IF($G300="","Título ausente",""),IF(AND($G300&lt;&gt;"",$AL300&lt;&gt;"",LEN($G300)&gt;$AL300),"Título excede o limite",""),IF(AND($AC300="Sim",$H300=""),"Categoria ausente",""),IF(AND($AK300&gt;0,LEN($I300)&lt;$AK300),"Descrição abaixo do mínimo",""),IF(AND($AE300="Sim",$J300=""),"Marca ausente",""),IF(OR($K300="",NOT(ISNUMBER($K300)),$K300&lt;=0),"Preço inválido",""),IF(AND(ISNUMBER($K300),$AM300&lt;&gt;"",$K300&lt;$AM300),"Preço abaixo do mínimo",""),IF(AND(ISNUMBER($K300),$AN300&lt;&gt;"",$K300&gt;$AN300),"Preço acima do máximo",""),IF(AND($AD300="Sim",$L300=""),"GTIN ausente",""),IF(AND($L300&lt;&gt;"",NOT(IFERROR(AND(LEN($L300)=13,ISNUMBER(VALUE($L300))),FALSE))),"GTIN inválido",""),IF(AND($AF300="Sim",$M300=""),"Cor ausente",""),IF(AND($AG300="Sim",$N300=""),"Tamanho/modelo ausente",""),IF(AND($AH300="Sim",OR(NOT(ISNUMBER($O300)),$O300&lt;=0)),"Peso ausente ou inválido",""),IF(AND($AI300="Sim",OR(NOT(ISNUMBER($P300)),$P300&lt;=0,NOT(ISNUMBER($Q300)),$Q300&lt;=0,NOT(ISNUMBER($R300)),$R300&lt;=0)),"Dimensões ausentes ou inválidas",""),IF($V300&lt;$AJ300,"Mídias abaixo do mínimo","")))</f>
        <v/>
      </c>
      <c r="X300" s="28">
        <f>IF(OR($A300="",$B300=""),"",IF($C300&lt;&gt;"Sim","Não selecionado",IF($W300="","Pronto para publicar","Bloqueado")))</f>
        <v/>
      </c>
      <c r="Y300" s="21" t="n"/>
      <c r="Z300" s="27">
        <f>IF(OR($A300="",$B300=""),"",IF($C300&lt;&gt;"Sim","Fora do feed",IF($X300="Bloqueado","Bloqueado",IF($Y300="Publicar","Liberado para feed",IF($Y300="Manter rascunho","Mantido em rascunho","Aguardando decisão")))))</f>
        <v/>
      </c>
      <c r="AA300" s="27">
        <f>IF(OR($A300="",$B300=""),"",$A300&amp;"|"&amp;$B300)</f>
        <v/>
      </c>
      <c r="AB300" s="28">
        <f>IF($B300="","",IFERROR(INDEX('Regras por canal'!$B$5:$B$9,MATCH($B300,'Regras por canal'!$A$5:$A$9,0)),""))</f>
        <v/>
      </c>
      <c r="AC300" s="28">
        <f>IF($B300="","",IFERROR(INDEX('Regras por canal'!$C$5:$C$9,MATCH($B300,'Regras por canal'!$A$5:$A$9,0)),""))</f>
        <v/>
      </c>
      <c r="AD300" s="28">
        <f>IF($B300="","",IFERROR(INDEX('Regras por canal'!$D$5:$D$9,MATCH($B300,'Regras por canal'!$A$5:$A$9,0)),""))</f>
        <v/>
      </c>
      <c r="AE300" s="28">
        <f>IF($B300="","",IFERROR(INDEX('Regras por canal'!$E$5:$E$9,MATCH($B300,'Regras por canal'!$A$5:$A$9,0)),""))</f>
        <v/>
      </c>
      <c r="AF300" s="28">
        <f>IF($B300="","",IFERROR(INDEX('Regras por canal'!$F$5:$F$9,MATCH($B300,'Regras por canal'!$A$5:$A$9,0)),""))</f>
        <v/>
      </c>
      <c r="AG300" s="28">
        <f>IF($B300="","",IFERROR(INDEX('Regras por canal'!$G$5:$G$9,MATCH($B300,'Regras por canal'!$A$5:$A$9,0)),""))</f>
        <v/>
      </c>
      <c r="AH300" s="28">
        <f>IF($B300="","",IFERROR(INDEX('Regras por canal'!$H$5:$H$9,MATCH($B300,'Regras por canal'!$A$5:$A$9,0)),""))</f>
        <v/>
      </c>
      <c r="AI300" s="28">
        <f>IF($B300="","",IFERROR(INDEX('Regras por canal'!$I$5:$I$9,MATCH($B300,'Regras por canal'!$A$5:$A$9,0)),""))</f>
        <v/>
      </c>
      <c r="AJ300" s="28">
        <f>IF($B300="","",IFERROR(INDEX('Regras por canal'!$J$5:$J$9,MATCH($B300,'Regras por canal'!$A$5:$A$9,0)),""))</f>
        <v/>
      </c>
      <c r="AK300" s="28">
        <f>IF($B300="","",IFERROR(INDEX('Regras por canal'!$K$5:$K$9,MATCH($B300,'Regras por canal'!$A$5:$A$9,0)),""))</f>
        <v/>
      </c>
      <c r="AL300" s="28">
        <f>IF($B300="","",IFERROR(INDEX('Regras por canal'!$L$5:$L$9,MATCH($B300,'Regras por canal'!$A$5:$A$9,0)),""))</f>
        <v/>
      </c>
      <c r="AM300" s="28">
        <f>IF($B300="","",IFERROR(INDEX('Regras por canal'!$M$5:$M$9,MATCH($B300,'Regras por canal'!$A$5:$A$9,0)),""))</f>
        <v/>
      </c>
      <c r="AN300" s="28">
        <f>IF($B300="","",IFERROR(INDEX('Regras por canal'!$N$5:$N$9,MATCH($B300,'Regras por canal'!$A$5:$A$9,0)),""))</f>
        <v/>
      </c>
      <c r="AO300" s="28">
        <f>IF($A300="","",IFERROR(INDEX('Catálogo fonte'!$Q$5:$Q$104,MATCH($A300,'Catálogo fonte'!$A$5:$A$104,0)),""))</f>
        <v/>
      </c>
      <c r="AP300" s="28">
        <f>IF($B300="","",IFERROR(INDEX('Regras por canal'!$Q$5:$Q$9,MATCH($B300,'Regras por canal'!$A$5:$A$9,0)),""))</f>
        <v/>
      </c>
    </row>
    <row r="301" ht="24" customHeight="1">
      <c r="A301" s="28">
        <f>IF(OR(INDEX('Catálogo fonte'!$A$5:$A$104,INT((ROW()-5)/5)+1)="",INDEX('Regras por canal'!$A$5:$A$9,MOD(ROW()-5,5)+1)=""),"",INDEX('Catálogo fonte'!$A$5:$A$104,INT((ROW()-5)/5)+1))</f>
        <v/>
      </c>
      <c r="B301" s="27">
        <f>IF($A301="","",INDEX('Regras por canal'!$A$5:$A$9,MOD(ROW()-5,5)+1))</f>
        <v/>
      </c>
      <c r="C301" s="21" t="n"/>
      <c r="D301" s="32" t="n"/>
      <c r="E301" s="32" t="n"/>
      <c r="F301" s="53" t="n"/>
      <c r="G301" s="27">
        <f>IF(OR($A301="",$B301=""),"",IF($D301&lt;&gt;"",$D301,IFERROR(INDEX('Catálogo fonte'!$B$5:$B$104,MATCH($A301,'Catálogo fonte'!$A$5:$A$104,0)),"")))</f>
        <v/>
      </c>
      <c r="H301" s="27">
        <f>IF(OR($A301="",$B301=""),"",IF($E301&lt;&gt;"",$E301,IFERROR(INDEX('Catálogo fonte'!$C$5:$C$104,MATCH($A301,'Catálogo fonte'!$A$5:$A$104,0)),"")))</f>
        <v/>
      </c>
      <c r="I301" s="27">
        <f>IF(OR($A301="",$B301=""),"",IFERROR(INDEX('Catálogo fonte'!$E$5:$E$104,MATCH($A301,'Catálogo fonte'!$A$5:$A$104,0)),""))</f>
        <v/>
      </c>
      <c r="J301" s="28">
        <f>IF(OR($A301="",$B301=""),"",IFERROR(INDEX('Catálogo fonte'!$D$5:$D$104,MATCH($A301,'Catálogo fonte'!$A$5:$A$104,0)),""))</f>
        <v/>
      </c>
      <c r="K301" s="54">
        <f>IF(OR($A301="",$B301=""),"",IF($F301&lt;&gt;"",$F301,IFERROR(INDEX('Catálogo fonte'!$F$5:$F$104,MATCH($A301,'Catálogo fonte'!$A$5:$A$104,0)),"")))</f>
        <v/>
      </c>
      <c r="L301" s="35">
        <f>IF(OR($A301="",$B301=""),"",IFERROR(INDEX('Catálogo fonte'!$G$5:$G$104,MATCH($A301,'Catálogo fonte'!$A$5:$A$104,0)),""))</f>
        <v/>
      </c>
      <c r="M301" s="28">
        <f>IF(OR($A301="",$B301=""),"",IFERROR(INDEX('Catálogo fonte'!$H$5:$H$104,MATCH($A301,'Catálogo fonte'!$A$5:$A$104,0)),""))</f>
        <v/>
      </c>
      <c r="N301" s="28">
        <f>IF(OR($A301="",$B301=""),"",IFERROR(INDEX('Catálogo fonte'!$I$5:$I$104,MATCH($A301,'Catálogo fonte'!$A$5:$A$104,0)),""))</f>
        <v/>
      </c>
      <c r="O301" s="55">
        <f>IF(OR($A301="",$B301=""),"",IFERROR(INDEX('Catálogo fonte'!$J$5:$J$104,MATCH($A301,'Catálogo fonte'!$A$5:$A$104,0)),""))</f>
        <v/>
      </c>
      <c r="P301" s="56">
        <f>IF(OR($A301="",$B301=""),"",IFERROR(INDEX('Catálogo fonte'!$K$5:$K$104,MATCH($A301,'Catálogo fonte'!$A$5:$A$104,0)),""))</f>
        <v/>
      </c>
      <c r="Q301" s="56">
        <f>IF(OR($A301="",$B301=""),"",IFERROR(INDEX('Catálogo fonte'!$L$5:$L$104,MATCH($A301,'Catálogo fonte'!$A$5:$A$104,0)),""))</f>
        <v/>
      </c>
      <c r="R301" s="56">
        <f>IF(OR($A301="",$B301=""),"",IFERROR(INDEX('Catálogo fonte'!$M$5:$M$104,MATCH($A301,'Catálogo fonte'!$A$5:$A$104,0)),""))</f>
        <v/>
      </c>
      <c r="S301" s="28">
        <f>IF(OR($A301="",$B301=""),"",IFERROR(INDEX('Catálogo fonte'!$N$5:$N$104,MATCH($A301,'Catálogo fonte'!$A$5:$A$104,0)),""))</f>
        <v/>
      </c>
      <c r="T301" s="28">
        <f>IF(OR($A301="",$B301=""),"",IFERROR(INDEX('Catálogo fonte'!$O$5:$O$104,MATCH($A301,'Catálogo fonte'!$A$5:$A$104,0)),""))</f>
        <v/>
      </c>
      <c r="U301" s="28">
        <f>IF(OR($A301="",$B301=""),"",IFERROR(INDEX('Catálogo fonte'!$P$5:$P$104,MATCH($A301,'Catálogo fonte'!$A$5:$A$104,0)),""))</f>
        <v/>
      </c>
      <c r="V301" s="28">
        <f>IF(OR($A301="",$B301=""),"",--($S301&lt;&gt;"")+--($T301&lt;&gt;"")+--($U301&lt;&gt;""))</f>
        <v/>
      </c>
      <c r="W301" s="27">
        <f>IF(OR($A301="",$B301="",$C301&lt;&gt;"Sim"),"",_xlfn.TEXTJOIN(" | ",TRUE,IF($AP301&lt;&gt;"Regra válida","Regra do canal inválida",""),IF(COUNTIF('Catálogo fonte'!$A$5:$A$104,$A301)&gt;1,"SKU duplicado",""),IF($AO301&lt;&gt;"Sim","Produto inativo",""),IF($AB301&lt;&gt;"Sim","Canal inativo",""),IF($G301="","Título ausente",""),IF(AND($G301&lt;&gt;"",$AL301&lt;&gt;"",LEN($G301)&gt;$AL301),"Título excede o limite",""),IF(AND($AC301="Sim",$H301=""),"Categoria ausente",""),IF(AND($AK301&gt;0,LEN($I301)&lt;$AK301),"Descrição abaixo do mínimo",""),IF(AND($AE301="Sim",$J301=""),"Marca ausente",""),IF(OR($K301="",NOT(ISNUMBER($K301)),$K301&lt;=0),"Preço inválido",""),IF(AND(ISNUMBER($K301),$AM301&lt;&gt;"",$K301&lt;$AM301),"Preço abaixo do mínimo",""),IF(AND(ISNUMBER($K301),$AN301&lt;&gt;"",$K301&gt;$AN301),"Preço acima do máximo",""),IF(AND($AD301="Sim",$L301=""),"GTIN ausente",""),IF(AND($L301&lt;&gt;"",NOT(IFERROR(AND(LEN($L301)=13,ISNUMBER(VALUE($L301))),FALSE))),"GTIN inválido",""),IF(AND($AF301="Sim",$M301=""),"Cor ausente",""),IF(AND($AG301="Sim",$N301=""),"Tamanho/modelo ausente",""),IF(AND($AH301="Sim",OR(NOT(ISNUMBER($O301)),$O301&lt;=0)),"Peso ausente ou inválido",""),IF(AND($AI301="Sim",OR(NOT(ISNUMBER($P301)),$P301&lt;=0,NOT(ISNUMBER($Q301)),$Q301&lt;=0,NOT(ISNUMBER($R301)),$R301&lt;=0)),"Dimensões ausentes ou inválidas",""),IF($V301&lt;$AJ301,"Mídias abaixo do mínimo","")))</f>
        <v/>
      </c>
      <c r="X301" s="28">
        <f>IF(OR($A301="",$B301=""),"",IF($C301&lt;&gt;"Sim","Não selecionado",IF($W301="","Pronto para publicar","Bloqueado")))</f>
        <v/>
      </c>
      <c r="Y301" s="21" t="n"/>
      <c r="Z301" s="27">
        <f>IF(OR($A301="",$B301=""),"",IF($C301&lt;&gt;"Sim","Fora do feed",IF($X301="Bloqueado","Bloqueado",IF($Y301="Publicar","Liberado para feed",IF($Y301="Manter rascunho","Mantido em rascunho","Aguardando decisão")))))</f>
        <v/>
      </c>
      <c r="AA301" s="27">
        <f>IF(OR($A301="",$B301=""),"",$A301&amp;"|"&amp;$B301)</f>
        <v/>
      </c>
      <c r="AB301" s="28">
        <f>IF($B301="","",IFERROR(INDEX('Regras por canal'!$B$5:$B$9,MATCH($B301,'Regras por canal'!$A$5:$A$9,0)),""))</f>
        <v/>
      </c>
      <c r="AC301" s="28">
        <f>IF($B301="","",IFERROR(INDEX('Regras por canal'!$C$5:$C$9,MATCH($B301,'Regras por canal'!$A$5:$A$9,0)),""))</f>
        <v/>
      </c>
      <c r="AD301" s="28">
        <f>IF($B301="","",IFERROR(INDEX('Regras por canal'!$D$5:$D$9,MATCH($B301,'Regras por canal'!$A$5:$A$9,0)),""))</f>
        <v/>
      </c>
      <c r="AE301" s="28">
        <f>IF($B301="","",IFERROR(INDEX('Regras por canal'!$E$5:$E$9,MATCH($B301,'Regras por canal'!$A$5:$A$9,0)),""))</f>
        <v/>
      </c>
      <c r="AF301" s="28">
        <f>IF($B301="","",IFERROR(INDEX('Regras por canal'!$F$5:$F$9,MATCH($B301,'Regras por canal'!$A$5:$A$9,0)),""))</f>
        <v/>
      </c>
      <c r="AG301" s="28">
        <f>IF($B301="","",IFERROR(INDEX('Regras por canal'!$G$5:$G$9,MATCH($B301,'Regras por canal'!$A$5:$A$9,0)),""))</f>
        <v/>
      </c>
      <c r="AH301" s="28">
        <f>IF($B301="","",IFERROR(INDEX('Regras por canal'!$H$5:$H$9,MATCH($B301,'Regras por canal'!$A$5:$A$9,0)),""))</f>
        <v/>
      </c>
      <c r="AI301" s="28">
        <f>IF($B301="","",IFERROR(INDEX('Regras por canal'!$I$5:$I$9,MATCH($B301,'Regras por canal'!$A$5:$A$9,0)),""))</f>
        <v/>
      </c>
      <c r="AJ301" s="28">
        <f>IF($B301="","",IFERROR(INDEX('Regras por canal'!$J$5:$J$9,MATCH($B301,'Regras por canal'!$A$5:$A$9,0)),""))</f>
        <v/>
      </c>
      <c r="AK301" s="28">
        <f>IF($B301="","",IFERROR(INDEX('Regras por canal'!$K$5:$K$9,MATCH($B301,'Regras por canal'!$A$5:$A$9,0)),""))</f>
        <v/>
      </c>
      <c r="AL301" s="28">
        <f>IF($B301="","",IFERROR(INDEX('Regras por canal'!$L$5:$L$9,MATCH($B301,'Regras por canal'!$A$5:$A$9,0)),""))</f>
        <v/>
      </c>
      <c r="AM301" s="28">
        <f>IF($B301="","",IFERROR(INDEX('Regras por canal'!$M$5:$M$9,MATCH($B301,'Regras por canal'!$A$5:$A$9,0)),""))</f>
        <v/>
      </c>
      <c r="AN301" s="28">
        <f>IF($B301="","",IFERROR(INDEX('Regras por canal'!$N$5:$N$9,MATCH($B301,'Regras por canal'!$A$5:$A$9,0)),""))</f>
        <v/>
      </c>
      <c r="AO301" s="28">
        <f>IF($A301="","",IFERROR(INDEX('Catálogo fonte'!$Q$5:$Q$104,MATCH($A301,'Catálogo fonte'!$A$5:$A$104,0)),""))</f>
        <v/>
      </c>
      <c r="AP301" s="28">
        <f>IF($B301="","",IFERROR(INDEX('Regras por canal'!$Q$5:$Q$9,MATCH($B301,'Regras por canal'!$A$5:$A$9,0)),""))</f>
        <v/>
      </c>
    </row>
    <row r="302" ht="24" customHeight="1">
      <c r="A302" s="28">
        <f>IF(OR(INDEX('Catálogo fonte'!$A$5:$A$104,INT((ROW()-5)/5)+1)="",INDEX('Regras por canal'!$A$5:$A$9,MOD(ROW()-5,5)+1)=""),"",INDEX('Catálogo fonte'!$A$5:$A$104,INT((ROW()-5)/5)+1))</f>
        <v/>
      </c>
      <c r="B302" s="27">
        <f>IF($A302="","",INDEX('Regras por canal'!$A$5:$A$9,MOD(ROW()-5,5)+1))</f>
        <v/>
      </c>
      <c r="C302" s="21" t="n"/>
      <c r="D302" s="32" t="n"/>
      <c r="E302" s="32" t="n"/>
      <c r="F302" s="53" t="n"/>
      <c r="G302" s="27">
        <f>IF(OR($A302="",$B302=""),"",IF($D302&lt;&gt;"",$D302,IFERROR(INDEX('Catálogo fonte'!$B$5:$B$104,MATCH($A302,'Catálogo fonte'!$A$5:$A$104,0)),"")))</f>
        <v/>
      </c>
      <c r="H302" s="27">
        <f>IF(OR($A302="",$B302=""),"",IF($E302&lt;&gt;"",$E302,IFERROR(INDEX('Catálogo fonte'!$C$5:$C$104,MATCH($A302,'Catálogo fonte'!$A$5:$A$104,0)),"")))</f>
        <v/>
      </c>
      <c r="I302" s="27">
        <f>IF(OR($A302="",$B302=""),"",IFERROR(INDEX('Catálogo fonte'!$E$5:$E$104,MATCH($A302,'Catálogo fonte'!$A$5:$A$104,0)),""))</f>
        <v/>
      </c>
      <c r="J302" s="28">
        <f>IF(OR($A302="",$B302=""),"",IFERROR(INDEX('Catálogo fonte'!$D$5:$D$104,MATCH($A302,'Catálogo fonte'!$A$5:$A$104,0)),""))</f>
        <v/>
      </c>
      <c r="K302" s="54">
        <f>IF(OR($A302="",$B302=""),"",IF($F302&lt;&gt;"",$F302,IFERROR(INDEX('Catálogo fonte'!$F$5:$F$104,MATCH($A302,'Catálogo fonte'!$A$5:$A$104,0)),"")))</f>
        <v/>
      </c>
      <c r="L302" s="35">
        <f>IF(OR($A302="",$B302=""),"",IFERROR(INDEX('Catálogo fonte'!$G$5:$G$104,MATCH($A302,'Catálogo fonte'!$A$5:$A$104,0)),""))</f>
        <v/>
      </c>
      <c r="M302" s="28">
        <f>IF(OR($A302="",$B302=""),"",IFERROR(INDEX('Catálogo fonte'!$H$5:$H$104,MATCH($A302,'Catálogo fonte'!$A$5:$A$104,0)),""))</f>
        <v/>
      </c>
      <c r="N302" s="28">
        <f>IF(OR($A302="",$B302=""),"",IFERROR(INDEX('Catálogo fonte'!$I$5:$I$104,MATCH($A302,'Catálogo fonte'!$A$5:$A$104,0)),""))</f>
        <v/>
      </c>
      <c r="O302" s="55">
        <f>IF(OR($A302="",$B302=""),"",IFERROR(INDEX('Catálogo fonte'!$J$5:$J$104,MATCH($A302,'Catálogo fonte'!$A$5:$A$104,0)),""))</f>
        <v/>
      </c>
      <c r="P302" s="56">
        <f>IF(OR($A302="",$B302=""),"",IFERROR(INDEX('Catálogo fonte'!$K$5:$K$104,MATCH($A302,'Catálogo fonte'!$A$5:$A$104,0)),""))</f>
        <v/>
      </c>
      <c r="Q302" s="56">
        <f>IF(OR($A302="",$B302=""),"",IFERROR(INDEX('Catálogo fonte'!$L$5:$L$104,MATCH($A302,'Catálogo fonte'!$A$5:$A$104,0)),""))</f>
        <v/>
      </c>
      <c r="R302" s="56">
        <f>IF(OR($A302="",$B302=""),"",IFERROR(INDEX('Catálogo fonte'!$M$5:$M$104,MATCH($A302,'Catálogo fonte'!$A$5:$A$104,0)),""))</f>
        <v/>
      </c>
      <c r="S302" s="28">
        <f>IF(OR($A302="",$B302=""),"",IFERROR(INDEX('Catálogo fonte'!$N$5:$N$104,MATCH($A302,'Catálogo fonte'!$A$5:$A$104,0)),""))</f>
        <v/>
      </c>
      <c r="T302" s="28">
        <f>IF(OR($A302="",$B302=""),"",IFERROR(INDEX('Catálogo fonte'!$O$5:$O$104,MATCH($A302,'Catálogo fonte'!$A$5:$A$104,0)),""))</f>
        <v/>
      </c>
      <c r="U302" s="28">
        <f>IF(OR($A302="",$B302=""),"",IFERROR(INDEX('Catálogo fonte'!$P$5:$P$104,MATCH($A302,'Catálogo fonte'!$A$5:$A$104,0)),""))</f>
        <v/>
      </c>
      <c r="V302" s="28">
        <f>IF(OR($A302="",$B302=""),"",--($S302&lt;&gt;"")+--($T302&lt;&gt;"")+--($U302&lt;&gt;""))</f>
        <v/>
      </c>
      <c r="W302" s="27">
        <f>IF(OR($A302="",$B302="",$C302&lt;&gt;"Sim"),"",_xlfn.TEXTJOIN(" | ",TRUE,IF($AP302&lt;&gt;"Regra válida","Regra do canal inválida",""),IF(COUNTIF('Catálogo fonte'!$A$5:$A$104,$A302)&gt;1,"SKU duplicado",""),IF($AO302&lt;&gt;"Sim","Produto inativo",""),IF($AB302&lt;&gt;"Sim","Canal inativo",""),IF($G302="","Título ausente",""),IF(AND($G302&lt;&gt;"",$AL302&lt;&gt;"",LEN($G302)&gt;$AL302),"Título excede o limite",""),IF(AND($AC302="Sim",$H302=""),"Categoria ausente",""),IF(AND($AK302&gt;0,LEN($I302)&lt;$AK302),"Descrição abaixo do mínimo",""),IF(AND($AE302="Sim",$J302=""),"Marca ausente",""),IF(OR($K302="",NOT(ISNUMBER($K302)),$K302&lt;=0),"Preço inválido",""),IF(AND(ISNUMBER($K302),$AM302&lt;&gt;"",$K302&lt;$AM302),"Preço abaixo do mínimo",""),IF(AND(ISNUMBER($K302),$AN302&lt;&gt;"",$K302&gt;$AN302),"Preço acima do máximo",""),IF(AND($AD302="Sim",$L302=""),"GTIN ausente",""),IF(AND($L302&lt;&gt;"",NOT(IFERROR(AND(LEN($L302)=13,ISNUMBER(VALUE($L302))),FALSE))),"GTIN inválido",""),IF(AND($AF302="Sim",$M302=""),"Cor ausente",""),IF(AND($AG302="Sim",$N302=""),"Tamanho/modelo ausente",""),IF(AND($AH302="Sim",OR(NOT(ISNUMBER($O302)),$O302&lt;=0)),"Peso ausente ou inválido",""),IF(AND($AI302="Sim",OR(NOT(ISNUMBER($P302)),$P302&lt;=0,NOT(ISNUMBER($Q302)),$Q302&lt;=0,NOT(ISNUMBER($R302)),$R302&lt;=0)),"Dimensões ausentes ou inválidas",""),IF($V302&lt;$AJ302,"Mídias abaixo do mínimo","")))</f>
        <v/>
      </c>
      <c r="X302" s="28">
        <f>IF(OR($A302="",$B302=""),"",IF($C302&lt;&gt;"Sim","Não selecionado",IF($W302="","Pronto para publicar","Bloqueado")))</f>
        <v/>
      </c>
      <c r="Y302" s="21" t="n"/>
      <c r="Z302" s="27">
        <f>IF(OR($A302="",$B302=""),"",IF($C302&lt;&gt;"Sim","Fora do feed",IF($X302="Bloqueado","Bloqueado",IF($Y302="Publicar","Liberado para feed",IF($Y302="Manter rascunho","Mantido em rascunho","Aguardando decisão")))))</f>
        <v/>
      </c>
      <c r="AA302" s="27">
        <f>IF(OR($A302="",$B302=""),"",$A302&amp;"|"&amp;$B302)</f>
        <v/>
      </c>
      <c r="AB302" s="28">
        <f>IF($B302="","",IFERROR(INDEX('Regras por canal'!$B$5:$B$9,MATCH($B302,'Regras por canal'!$A$5:$A$9,0)),""))</f>
        <v/>
      </c>
      <c r="AC302" s="28">
        <f>IF($B302="","",IFERROR(INDEX('Regras por canal'!$C$5:$C$9,MATCH($B302,'Regras por canal'!$A$5:$A$9,0)),""))</f>
        <v/>
      </c>
      <c r="AD302" s="28">
        <f>IF($B302="","",IFERROR(INDEX('Regras por canal'!$D$5:$D$9,MATCH($B302,'Regras por canal'!$A$5:$A$9,0)),""))</f>
        <v/>
      </c>
      <c r="AE302" s="28">
        <f>IF($B302="","",IFERROR(INDEX('Regras por canal'!$E$5:$E$9,MATCH($B302,'Regras por canal'!$A$5:$A$9,0)),""))</f>
        <v/>
      </c>
      <c r="AF302" s="28">
        <f>IF($B302="","",IFERROR(INDEX('Regras por canal'!$F$5:$F$9,MATCH($B302,'Regras por canal'!$A$5:$A$9,0)),""))</f>
        <v/>
      </c>
      <c r="AG302" s="28">
        <f>IF($B302="","",IFERROR(INDEX('Regras por canal'!$G$5:$G$9,MATCH($B302,'Regras por canal'!$A$5:$A$9,0)),""))</f>
        <v/>
      </c>
      <c r="AH302" s="28">
        <f>IF($B302="","",IFERROR(INDEX('Regras por canal'!$H$5:$H$9,MATCH($B302,'Regras por canal'!$A$5:$A$9,0)),""))</f>
        <v/>
      </c>
      <c r="AI302" s="28">
        <f>IF($B302="","",IFERROR(INDEX('Regras por canal'!$I$5:$I$9,MATCH($B302,'Regras por canal'!$A$5:$A$9,0)),""))</f>
        <v/>
      </c>
      <c r="AJ302" s="28">
        <f>IF($B302="","",IFERROR(INDEX('Regras por canal'!$J$5:$J$9,MATCH($B302,'Regras por canal'!$A$5:$A$9,0)),""))</f>
        <v/>
      </c>
      <c r="AK302" s="28">
        <f>IF($B302="","",IFERROR(INDEX('Regras por canal'!$K$5:$K$9,MATCH($B302,'Regras por canal'!$A$5:$A$9,0)),""))</f>
        <v/>
      </c>
      <c r="AL302" s="28">
        <f>IF($B302="","",IFERROR(INDEX('Regras por canal'!$L$5:$L$9,MATCH($B302,'Regras por canal'!$A$5:$A$9,0)),""))</f>
        <v/>
      </c>
      <c r="AM302" s="28">
        <f>IF($B302="","",IFERROR(INDEX('Regras por canal'!$M$5:$M$9,MATCH($B302,'Regras por canal'!$A$5:$A$9,0)),""))</f>
        <v/>
      </c>
      <c r="AN302" s="28">
        <f>IF($B302="","",IFERROR(INDEX('Regras por canal'!$N$5:$N$9,MATCH($B302,'Regras por canal'!$A$5:$A$9,0)),""))</f>
        <v/>
      </c>
      <c r="AO302" s="28">
        <f>IF($A302="","",IFERROR(INDEX('Catálogo fonte'!$Q$5:$Q$104,MATCH($A302,'Catálogo fonte'!$A$5:$A$104,0)),""))</f>
        <v/>
      </c>
      <c r="AP302" s="28">
        <f>IF($B302="","",IFERROR(INDEX('Regras por canal'!$Q$5:$Q$9,MATCH($B302,'Regras por canal'!$A$5:$A$9,0)),""))</f>
        <v/>
      </c>
    </row>
    <row r="303" ht="24" customHeight="1">
      <c r="A303" s="28">
        <f>IF(OR(INDEX('Catálogo fonte'!$A$5:$A$104,INT((ROW()-5)/5)+1)="",INDEX('Regras por canal'!$A$5:$A$9,MOD(ROW()-5,5)+1)=""),"",INDEX('Catálogo fonte'!$A$5:$A$104,INT((ROW()-5)/5)+1))</f>
        <v/>
      </c>
      <c r="B303" s="27">
        <f>IF($A303="","",INDEX('Regras por canal'!$A$5:$A$9,MOD(ROW()-5,5)+1))</f>
        <v/>
      </c>
      <c r="C303" s="21" t="n"/>
      <c r="D303" s="32" t="n"/>
      <c r="E303" s="32" t="n"/>
      <c r="F303" s="53" t="n"/>
      <c r="G303" s="27">
        <f>IF(OR($A303="",$B303=""),"",IF($D303&lt;&gt;"",$D303,IFERROR(INDEX('Catálogo fonte'!$B$5:$B$104,MATCH($A303,'Catálogo fonte'!$A$5:$A$104,0)),"")))</f>
        <v/>
      </c>
      <c r="H303" s="27">
        <f>IF(OR($A303="",$B303=""),"",IF($E303&lt;&gt;"",$E303,IFERROR(INDEX('Catálogo fonte'!$C$5:$C$104,MATCH($A303,'Catálogo fonte'!$A$5:$A$104,0)),"")))</f>
        <v/>
      </c>
      <c r="I303" s="27">
        <f>IF(OR($A303="",$B303=""),"",IFERROR(INDEX('Catálogo fonte'!$E$5:$E$104,MATCH($A303,'Catálogo fonte'!$A$5:$A$104,0)),""))</f>
        <v/>
      </c>
      <c r="J303" s="28">
        <f>IF(OR($A303="",$B303=""),"",IFERROR(INDEX('Catálogo fonte'!$D$5:$D$104,MATCH($A303,'Catálogo fonte'!$A$5:$A$104,0)),""))</f>
        <v/>
      </c>
      <c r="K303" s="54">
        <f>IF(OR($A303="",$B303=""),"",IF($F303&lt;&gt;"",$F303,IFERROR(INDEX('Catálogo fonte'!$F$5:$F$104,MATCH($A303,'Catálogo fonte'!$A$5:$A$104,0)),"")))</f>
        <v/>
      </c>
      <c r="L303" s="35">
        <f>IF(OR($A303="",$B303=""),"",IFERROR(INDEX('Catálogo fonte'!$G$5:$G$104,MATCH($A303,'Catálogo fonte'!$A$5:$A$104,0)),""))</f>
        <v/>
      </c>
      <c r="M303" s="28">
        <f>IF(OR($A303="",$B303=""),"",IFERROR(INDEX('Catálogo fonte'!$H$5:$H$104,MATCH($A303,'Catálogo fonte'!$A$5:$A$104,0)),""))</f>
        <v/>
      </c>
      <c r="N303" s="28">
        <f>IF(OR($A303="",$B303=""),"",IFERROR(INDEX('Catálogo fonte'!$I$5:$I$104,MATCH($A303,'Catálogo fonte'!$A$5:$A$104,0)),""))</f>
        <v/>
      </c>
      <c r="O303" s="55">
        <f>IF(OR($A303="",$B303=""),"",IFERROR(INDEX('Catálogo fonte'!$J$5:$J$104,MATCH($A303,'Catálogo fonte'!$A$5:$A$104,0)),""))</f>
        <v/>
      </c>
      <c r="P303" s="56">
        <f>IF(OR($A303="",$B303=""),"",IFERROR(INDEX('Catálogo fonte'!$K$5:$K$104,MATCH($A303,'Catálogo fonte'!$A$5:$A$104,0)),""))</f>
        <v/>
      </c>
      <c r="Q303" s="56">
        <f>IF(OR($A303="",$B303=""),"",IFERROR(INDEX('Catálogo fonte'!$L$5:$L$104,MATCH($A303,'Catálogo fonte'!$A$5:$A$104,0)),""))</f>
        <v/>
      </c>
      <c r="R303" s="56">
        <f>IF(OR($A303="",$B303=""),"",IFERROR(INDEX('Catálogo fonte'!$M$5:$M$104,MATCH($A303,'Catálogo fonte'!$A$5:$A$104,0)),""))</f>
        <v/>
      </c>
      <c r="S303" s="28">
        <f>IF(OR($A303="",$B303=""),"",IFERROR(INDEX('Catálogo fonte'!$N$5:$N$104,MATCH($A303,'Catálogo fonte'!$A$5:$A$104,0)),""))</f>
        <v/>
      </c>
      <c r="T303" s="28">
        <f>IF(OR($A303="",$B303=""),"",IFERROR(INDEX('Catálogo fonte'!$O$5:$O$104,MATCH($A303,'Catálogo fonte'!$A$5:$A$104,0)),""))</f>
        <v/>
      </c>
      <c r="U303" s="28">
        <f>IF(OR($A303="",$B303=""),"",IFERROR(INDEX('Catálogo fonte'!$P$5:$P$104,MATCH($A303,'Catálogo fonte'!$A$5:$A$104,0)),""))</f>
        <v/>
      </c>
      <c r="V303" s="28">
        <f>IF(OR($A303="",$B303=""),"",--($S303&lt;&gt;"")+--($T303&lt;&gt;"")+--($U303&lt;&gt;""))</f>
        <v/>
      </c>
      <c r="W303" s="27">
        <f>IF(OR($A303="",$B303="",$C303&lt;&gt;"Sim"),"",_xlfn.TEXTJOIN(" | ",TRUE,IF($AP303&lt;&gt;"Regra válida","Regra do canal inválida",""),IF(COUNTIF('Catálogo fonte'!$A$5:$A$104,$A303)&gt;1,"SKU duplicado",""),IF($AO303&lt;&gt;"Sim","Produto inativo",""),IF($AB303&lt;&gt;"Sim","Canal inativo",""),IF($G303="","Título ausente",""),IF(AND($G303&lt;&gt;"",$AL303&lt;&gt;"",LEN($G303)&gt;$AL303),"Título excede o limite",""),IF(AND($AC303="Sim",$H303=""),"Categoria ausente",""),IF(AND($AK303&gt;0,LEN($I303)&lt;$AK303),"Descrição abaixo do mínimo",""),IF(AND($AE303="Sim",$J303=""),"Marca ausente",""),IF(OR($K303="",NOT(ISNUMBER($K303)),$K303&lt;=0),"Preço inválido",""),IF(AND(ISNUMBER($K303),$AM303&lt;&gt;"",$K303&lt;$AM303),"Preço abaixo do mínimo",""),IF(AND(ISNUMBER($K303),$AN303&lt;&gt;"",$K303&gt;$AN303),"Preço acima do máximo",""),IF(AND($AD303="Sim",$L303=""),"GTIN ausente",""),IF(AND($L303&lt;&gt;"",NOT(IFERROR(AND(LEN($L303)=13,ISNUMBER(VALUE($L303))),FALSE))),"GTIN inválido",""),IF(AND($AF303="Sim",$M303=""),"Cor ausente",""),IF(AND($AG303="Sim",$N303=""),"Tamanho/modelo ausente",""),IF(AND($AH303="Sim",OR(NOT(ISNUMBER($O303)),$O303&lt;=0)),"Peso ausente ou inválido",""),IF(AND($AI303="Sim",OR(NOT(ISNUMBER($P303)),$P303&lt;=0,NOT(ISNUMBER($Q303)),$Q303&lt;=0,NOT(ISNUMBER($R303)),$R303&lt;=0)),"Dimensões ausentes ou inválidas",""),IF($V303&lt;$AJ303,"Mídias abaixo do mínimo","")))</f>
        <v/>
      </c>
      <c r="X303" s="28">
        <f>IF(OR($A303="",$B303=""),"",IF($C303&lt;&gt;"Sim","Não selecionado",IF($W303="","Pronto para publicar","Bloqueado")))</f>
        <v/>
      </c>
      <c r="Y303" s="21" t="n"/>
      <c r="Z303" s="27">
        <f>IF(OR($A303="",$B303=""),"",IF($C303&lt;&gt;"Sim","Fora do feed",IF($X303="Bloqueado","Bloqueado",IF($Y303="Publicar","Liberado para feed",IF($Y303="Manter rascunho","Mantido em rascunho","Aguardando decisão")))))</f>
        <v/>
      </c>
      <c r="AA303" s="27">
        <f>IF(OR($A303="",$B303=""),"",$A303&amp;"|"&amp;$B303)</f>
        <v/>
      </c>
      <c r="AB303" s="28">
        <f>IF($B303="","",IFERROR(INDEX('Regras por canal'!$B$5:$B$9,MATCH($B303,'Regras por canal'!$A$5:$A$9,0)),""))</f>
        <v/>
      </c>
      <c r="AC303" s="28">
        <f>IF($B303="","",IFERROR(INDEX('Regras por canal'!$C$5:$C$9,MATCH($B303,'Regras por canal'!$A$5:$A$9,0)),""))</f>
        <v/>
      </c>
      <c r="AD303" s="28">
        <f>IF($B303="","",IFERROR(INDEX('Regras por canal'!$D$5:$D$9,MATCH($B303,'Regras por canal'!$A$5:$A$9,0)),""))</f>
        <v/>
      </c>
      <c r="AE303" s="28">
        <f>IF($B303="","",IFERROR(INDEX('Regras por canal'!$E$5:$E$9,MATCH($B303,'Regras por canal'!$A$5:$A$9,0)),""))</f>
        <v/>
      </c>
      <c r="AF303" s="28">
        <f>IF($B303="","",IFERROR(INDEX('Regras por canal'!$F$5:$F$9,MATCH($B303,'Regras por canal'!$A$5:$A$9,0)),""))</f>
        <v/>
      </c>
      <c r="AG303" s="28">
        <f>IF($B303="","",IFERROR(INDEX('Regras por canal'!$G$5:$G$9,MATCH($B303,'Regras por canal'!$A$5:$A$9,0)),""))</f>
        <v/>
      </c>
      <c r="AH303" s="28">
        <f>IF($B303="","",IFERROR(INDEX('Regras por canal'!$H$5:$H$9,MATCH($B303,'Regras por canal'!$A$5:$A$9,0)),""))</f>
        <v/>
      </c>
      <c r="AI303" s="28">
        <f>IF($B303="","",IFERROR(INDEX('Regras por canal'!$I$5:$I$9,MATCH($B303,'Regras por canal'!$A$5:$A$9,0)),""))</f>
        <v/>
      </c>
      <c r="AJ303" s="28">
        <f>IF($B303="","",IFERROR(INDEX('Regras por canal'!$J$5:$J$9,MATCH($B303,'Regras por canal'!$A$5:$A$9,0)),""))</f>
        <v/>
      </c>
      <c r="AK303" s="28">
        <f>IF($B303="","",IFERROR(INDEX('Regras por canal'!$K$5:$K$9,MATCH($B303,'Regras por canal'!$A$5:$A$9,0)),""))</f>
        <v/>
      </c>
      <c r="AL303" s="28">
        <f>IF($B303="","",IFERROR(INDEX('Regras por canal'!$L$5:$L$9,MATCH($B303,'Regras por canal'!$A$5:$A$9,0)),""))</f>
        <v/>
      </c>
      <c r="AM303" s="28">
        <f>IF($B303="","",IFERROR(INDEX('Regras por canal'!$M$5:$M$9,MATCH($B303,'Regras por canal'!$A$5:$A$9,0)),""))</f>
        <v/>
      </c>
      <c r="AN303" s="28">
        <f>IF($B303="","",IFERROR(INDEX('Regras por canal'!$N$5:$N$9,MATCH($B303,'Regras por canal'!$A$5:$A$9,0)),""))</f>
        <v/>
      </c>
      <c r="AO303" s="28">
        <f>IF($A303="","",IFERROR(INDEX('Catálogo fonte'!$Q$5:$Q$104,MATCH($A303,'Catálogo fonte'!$A$5:$A$104,0)),""))</f>
        <v/>
      </c>
      <c r="AP303" s="28">
        <f>IF($B303="","",IFERROR(INDEX('Regras por canal'!$Q$5:$Q$9,MATCH($B303,'Regras por canal'!$A$5:$A$9,0)),""))</f>
        <v/>
      </c>
    </row>
    <row r="304" ht="24" customHeight="1">
      <c r="A304" s="28">
        <f>IF(OR(INDEX('Catálogo fonte'!$A$5:$A$104,INT((ROW()-5)/5)+1)="",INDEX('Regras por canal'!$A$5:$A$9,MOD(ROW()-5,5)+1)=""),"",INDEX('Catálogo fonte'!$A$5:$A$104,INT((ROW()-5)/5)+1))</f>
        <v/>
      </c>
      <c r="B304" s="27">
        <f>IF($A304="","",INDEX('Regras por canal'!$A$5:$A$9,MOD(ROW()-5,5)+1))</f>
        <v/>
      </c>
      <c r="C304" s="21" t="n"/>
      <c r="D304" s="32" t="n"/>
      <c r="E304" s="32" t="n"/>
      <c r="F304" s="53" t="n"/>
      <c r="G304" s="27">
        <f>IF(OR($A304="",$B304=""),"",IF($D304&lt;&gt;"",$D304,IFERROR(INDEX('Catálogo fonte'!$B$5:$B$104,MATCH($A304,'Catálogo fonte'!$A$5:$A$104,0)),"")))</f>
        <v/>
      </c>
      <c r="H304" s="27">
        <f>IF(OR($A304="",$B304=""),"",IF($E304&lt;&gt;"",$E304,IFERROR(INDEX('Catálogo fonte'!$C$5:$C$104,MATCH($A304,'Catálogo fonte'!$A$5:$A$104,0)),"")))</f>
        <v/>
      </c>
      <c r="I304" s="27">
        <f>IF(OR($A304="",$B304=""),"",IFERROR(INDEX('Catálogo fonte'!$E$5:$E$104,MATCH($A304,'Catálogo fonte'!$A$5:$A$104,0)),""))</f>
        <v/>
      </c>
      <c r="J304" s="28">
        <f>IF(OR($A304="",$B304=""),"",IFERROR(INDEX('Catálogo fonte'!$D$5:$D$104,MATCH($A304,'Catálogo fonte'!$A$5:$A$104,0)),""))</f>
        <v/>
      </c>
      <c r="K304" s="54">
        <f>IF(OR($A304="",$B304=""),"",IF($F304&lt;&gt;"",$F304,IFERROR(INDEX('Catálogo fonte'!$F$5:$F$104,MATCH($A304,'Catálogo fonte'!$A$5:$A$104,0)),"")))</f>
        <v/>
      </c>
      <c r="L304" s="35">
        <f>IF(OR($A304="",$B304=""),"",IFERROR(INDEX('Catálogo fonte'!$G$5:$G$104,MATCH($A304,'Catálogo fonte'!$A$5:$A$104,0)),""))</f>
        <v/>
      </c>
      <c r="M304" s="28">
        <f>IF(OR($A304="",$B304=""),"",IFERROR(INDEX('Catálogo fonte'!$H$5:$H$104,MATCH($A304,'Catálogo fonte'!$A$5:$A$104,0)),""))</f>
        <v/>
      </c>
      <c r="N304" s="28">
        <f>IF(OR($A304="",$B304=""),"",IFERROR(INDEX('Catálogo fonte'!$I$5:$I$104,MATCH($A304,'Catálogo fonte'!$A$5:$A$104,0)),""))</f>
        <v/>
      </c>
      <c r="O304" s="55">
        <f>IF(OR($A304="",$B304=""),"",IFERROR(INDEX('Catálogo fonte'!$J$5:$J$104,MATCH($A304,'Catálogo fonte'!$A$5:$A$104,0)),""))</f>
        <v/>
      </c>
      <c r="P304" s="56">
        <f>IF(OR($A304="",$B304=""),"",IFERROR(INDEX('Catálogo fonte'!$K$5:$K$104,MATCH($A304,'Catálogo fonte'!$A$5:$A$104,0)),""))</f>
        <v/>
      </c>
      <c r="Q304" s="56">
        <f>IF(OR($A304="",$B304=""),"",IFERROR(INDEX('Catálogo fonte'!$L$5:$L$104,MATCH($A304,'Catálogo fonte'!$A$5:$A$104,0)),""))</f>
        <v/>
      </c>
      <c r="R304" s="56">
        <f>IF(OR($A304="",$B304=""),"",IFERROR(INDEX('Catálogo fonte'!$M$5:$M$104,MATCH($A304,'Catálogo fonte'!$A$5:$A$104,0)),""))</f>
        <v/>
      </c>
      <c r="S304" s="28">
        <f>IF(OR($A304="",$B304=""),"",IFERROR(INDEX('Catálogo fonte'!$N$5:$N$104,MATCH($A304,'Catálogo fonte'!$A$5:$A$104,0)),""))</f>
        <v/>
      </c>
      <c r="T304" s="28">
        <f>IF(OR($A304="",$B304=""),"",IFERROR(INDEX('Catálogo fonte'!$O$5:$O$104,MATCH($A304,'Catálogo fonte'!$A$5:$A$104,0)),""))</f>
        <v/>
      </c>
      <c r="U304" s="28">
        <f>IF(OR($A304="",$B304=""),"",IFERROR(INDEX('Catálogo fonte'!$P$5:$P$104,MATCH($A304,'Catálogo fonte'!$A$5:$A$104,0)),""))</f>
        <v/>
      </c>
      <c r="V304" s="28">
        <f>IF(OR($A304="",$B304=""),"",--($S304&lt;&gt;"")+--($T304&lt;&gt;"")+--($U304&lt;&gt;""))</f>
        <v/>
      </c>
      <c r="W304" s="27">
        <f>IF(OR($A304="",$B304="",$C304&lt;&gt;"Sim"),"",_xlfn.TEXTJOIN(" | ",TRUE,IF($AP304&lt;&gt;"Regra válida","Regra do canal inválida",""),IF(COUNTIF('Catálogo fonte'!$A$5:$A$104,$A304)&gt;1,"SKU duplicado",""),IF($AO304&lt;&gt;"Sim","Produto inativo",""),IF($AB304&lt;&gt;"Sim","Canal inativo",""),IF($G304="","Título ausente",""),IF(AND($G304&lt;&gt;"",$AL304&lt;&gt;"",LEN($G304)&gt;$AL304),"Título excede o limite",""),IF(AND($AC304="Sim",$H304=""),"Categoria ausente",""),IF(AND($AK304&gt;0,LEN($I304)&lt;$AK304),"Descrição abaixo do mínimo",""),IF(AND($AE304="Sim",$J304=""),"Marca ausente",""),IF(OR($K304="",NOT(ISNUMBER($K304)),$K304&lt;=0),"Preço inválido",""),IF(AND(ISNUMBER($K304),$AM304&lt;&gt;"",$K304&lt;$AM304),"Preço abaixo do mínimo",""),IF(AND(ISNUMBER($K304),$AN304&lt;&gt;"",$K304&gt;$AN304),"Preço acima do máximo",""),IF(AND($AD304="Sim",$L304=""),"GTIN ausente",""),IF(AND($L304&lt;&gt;"",NOT(IFERROR(AND(LEN($L304)=13,ISNUMBER(VALUE($L304))),FALSE))),"GTIN inválido",""),IF(AND($AF304="Sim",$M304=""),"Cor ausente",""),IF(AND($AG304="Sim",$N304=""),"Tamanho/modelo ausente",""),IF(AND($AH304="Sim",OR(NOT(ISNUMBER($O304)),$O304&lt;=0)),"Peso ausente ou inválido",""),IF(AND($AI304="Sim",OR(NOT(ISNUMBER($P304)),$P304&lt;=0,NOT(ISNUMBER($Q304)),$Q304&lt;=0,NOT(ISNUMBER($R304)),$R304&lt;=0)),"Dimensões ausentes ou inválidas",""),IF($V304&lt;$AJ304,"Mídias abaixo do mínimo","")))</f>
        <v/>
      </c>
      <c r="X304" s="28">
        <f>IF(OR($A304="",$B304=""),"",IF($C304&lt;&gt;"Sim","Não selecionado",IF($W304="","Pronto para publicar","Bloqueado")))</f>
        <v/>
      </c>
      <c r="Y304" s="21" t="n"/>
      <c r="Z304" s="27">
        <f>IF(OR($A304="",$B304=""),"",IF($C304&lt;&gt;"Sim","Fora do feed",IF($X304="Bloqueado","Bloqueado",IF($Y304="Publicar","Liberado para feed",IF($Y304="Manter rascunho","Mantido em rascunho","Aguardando decisão")))))</f>
        <v/>
      </c>
      <c r="AA304" s="27">
        <f>IF(OR($A304="",$B304=""),"",$A304&amp;"|"&amp;$B304)</f>
        <v/>
      </c>
      <c r="AB304" s="28">
        <f>IF($B304="","",IFERROR(INDEX('Regras por canal'!$B$5:$B$9,MATCH($B304,'Regras por canal'!$A$5:$A$9,0)),""))</f>
        <v/>
      </c>
      <c r="AC304" s="28">
        <f>IF($B304="","",IFERROR(INDEX('Regras por canal'!$C$5:$C$9,MATCH($B304,'Regras por canal'!$A$5:$A$9,0)),""))</f>
        <v/>
      </c>
      <c r="AD304" s="28">
        <f>IF($B304="","",IFERROR(INDEX('Regras por canal'!$D$5:$D$9,MATCH($B304,'Regras por canal'!$A$5:$A$9,0)),""))</f>
        <v/>
      </c>
      <c r="AE304" s="28">
        <f>IF($B304="","",IFERROR(INDEX('Regras por canal'!$E$5:$E$9,MATCH($B304,'Regras por canal'!$A$5:$A$9,0)),""))</f>
        <v/>
      </c>
      <c r="AF304" s="28">
        <f>IF($B304="","",IFERROR(INDEX('Regras por canal'!$F$5:$F$9,MATCH($B304,'Regras por canal'!$A$5:$A$9,0)),""))</f>
        <v/>
      </c>
      <c r="AG304" s="28">
        <f>IF($B304="","",IFERROR(INDEX('Regras por canal'!$G$5:$G$9,MATCH($B304,'Regras por canal'!$A$5:$A$9,0)),""))</f>
        <v/>
      </c>
      <c r="AH304" s="28">
        <f>IF($B304="","",IFERROR(INDEX('Regras por canal'!$H$5:$H$9,MATCH($B304,'Regras por canal'!$A$5:$A$9,0)),""))</f>
        <v/>
      </c>
      <c r="AI304" s="28">
        <f>IF($B304="","",IFERROR(INDEX('Regras por canal'!$I$5:$I$9,MATCH($B304,'Regras por canal'!$A$5:$A$9,0)),""))</f>
        <v/>
      </c>
      <c r="AJ304" s="28">
        <f>IF($B304="","",IFERROR(INDEX('Regras por canal'!$J$5:$J$9,MATCH($B304,'Regras por canal'!$A$5:$A$9,0)),""))</f>
        <v/>
      </c>
      <c r="AK304" s="28">
        <f>IF($B304="","",IFERROR(INDEX('Regras por canal'!$K$5:$K$9,MATCH($B304,'Regras por canal'!$A$5:$A$9,0)),""))</f>
        <v/>
      </c>
      <c r="AL304" s="28">
        <f>IF($B304="","",IFERROR(INDEX('Regras por canal'!$L$5:$L$9,MATCH($B304,'Regras por canal'!$A$5:$A$9,0)),""))</f>
        <v/>
      </c>
      <c r="AM304" s="28">
        <f>IF($B304="","",IFERROR(INDEX('Regras por canal'!$M$5:$M$9,MATCH($B304,'Regras por canal'!$A$5:$A$9,0)),""))</f>
        <v/>
      </c>
      <c r="AN304" s="28">
        <f>IF($B304="","",IFERROR(INDEX('Regras por canal'!$N$5:$N$9,MATCH($B304,'Regras por canal'!$A$5:$A$9,0)),""))</f>
        <v/>
      </c>
      <c r="AO304" s="28">
        <f>IF($A304="","",IFERROR(INDEX('Catálogo fonte'!$Q$5:$Q$104,MATCH($A304,'Catálogo fonte'!$A$5:$A$104,0)),""))</f>
        <v/>
      </c>
      <c r="AP304" s="28">
        <f>IF($B304="","",IFERROR(INDEX('Regras por canal'!$Q$5:$Q$9,MATCH($B304,'Regras por canal'!$A$5:$A$9,0)),""))</f>
        <v/>
      </c>
    </row>
    <row r="305" ht="24" customHeight="1">
      <c r="A305" s="28">
        <f>IF(OR(INDEX('Catálogo fonte'!$A$5:$A$104,INT((ROW()-5)/5)+1)="",INDEX('Regras por canal'!$A$5:$A$9,MOD(ROW()-5,5)+1)=""),"",INDEX('Catálogo fonte'!$A$5:$A$104,INT((ROW()-5)/5)+1))</f>
        <v/>
      </c>
      <c r="B305" s="27">
        <f>IF($A305="","",INDEX('Regras por canal'!$A$5:$A$9,MOD(ROW()-5,5)+1))</f>
        <v/>
      </c>
      <c r="C305" s="21" t="n"/>
      <c r="D305" s="32" t="n"/>
      <c r="E305" s="32" t="n"/>
      <c r="F305" s="53" t="n"/>
      <c r="G305" s="27">
        <f>IF(OR($A305="",$B305=""),"",IF($D305&lt;&gt;"",$D305,IFERROR(INDEX('Catálogo fonte'!$B$5:$B$104,MATCH($A305,'Catálogo fonte'!$A$5:$A$104,0)),"")))</f>
        <v/>
      </c>
      <c r="H305" s="27">
        <f>IF(OR($A305="",$B305=""),"",IF($E305&lt;&gt;"",$E305,IFERROR(INDEX('Catálogo fonte'!$C$5:$C$104,MATCH($A305,'Catálogo fonte'!$A$5:$A$104,0)),"")))</f>
        <v/>
      </c>
      <c r="I305" s="27">
        <f>IF(OR($A305="",$B305=""),"",IFERROR(INDEX('Catálogo fonte'!$E$5:$E$104,MATCH($A305,'Catálogo fonte'!$A$5:$A$104,0)),""))</f>
        <v/>
      </c>
      <c r="J305" s="28">
        <f>IF(OR($A305="",$B305=""),"",IFERROR(INDEX('Catálogo fonte'!$D$5:$D$104,MATCH($A305,'Catálogo fonte'!$A$5:$A$104,0)),""))</f>
        <v/>
      </c>
      <c r="K305" s="54">
        <f>IF(OR($A305="",$B305=""),"",IF($F305&lt;&gt;"",$F305,IFERROR(INDEX('Catálogo fonte'!$F$5:$F$104,MATCH($A305,'Catálogo fonte'!$A$5:$A$104,0)),"")))</f>
        <v/>
      </c>
      <c r="L305" s="35">
        <f>IF(OR($A305="",$B305=""),"",IFERROR(INDEX('Catálogo fonte'!$G$5:$G$104,MATCH($A305,'Catálogo fonte'!$A$5:$A$104,0)),""))</f>
        <v/>
      </c>
      <c r="M305" s="28">
        <f>IF(OR($A305="",$B305=""),"",IFERROR(INDEX('Catálogo fonte'!$H$5:$H$104,MATCH($A305,'Catálogo fonte'!$A$5:$A$104,0)),""))</f>
        <v/>
      </c>
      <c r="N305" s="28">
        <f>IF(OR($A305="",$B305=""),"",IFERROR(INDEX('Catálogo fonte'!$I$5:$I$104,MATCH($A305,'Catálogo fonte'!$A$5:$A$104,0)),""))</f>
        <v/>
      </c>
      <c r="O305" s="55">
        <f>IF(OR($A305="",$B305=""),"",IFERROR(INDEX('Catálogo fonte'!$J$5:$J$104,MATCH($A305,'Catálogo fonte'!$A$5:$A$104,0)),""))</f>
        <v/>
      </c>
      <c r="P305" s="56">
        <f>IF(OR($A305="",$B305=""),"",IFERROR(INDEX('Catálogo fonte'!$K$5:$K$104,MATCH($A305,'Catálogo fonte'!$A$5:$A$104,0)),""))</f>
        <v/>
      </c>
      <c r="Q305" s="56">
        <f>IF(OR($A305="",$B305=""),"",IFERROR(INDEX('Catálogo fonte'!$L$5:$L$104,MATCH($A305,'Catálogo fonte'!$A$5:$A$104,0)),""))</f>
        <v/>
      </c>
      <c r="R305" s="56">
        <f>IF(OR($A305="",$B305=""),"",IFERROR(INDEX('Catálogo fonte'!$M$5:$M$104,MATCH($A305,'Catálogo fonte'!$A$5:$A$104,0)),""))</f>
        <v/>
      </c>
      <c r="S305" s="28">
        <f>IF(OR($A305="",$B305=""),"",IFERROR(INDEX('Catálogo fonte'!$N$5:$N$104,MATCH($A305,'Catálogo fonte'!$A$5:$A$104,0)),""))</f>
        <v/>
      </c>
      <c r="T305" s="28">
        <f>IF(OR($A305="",$B305=""),"",IFERROR(INDEX('Catálogo fonte'!$O$5:$O$104,MATCH($A305,'Catálogo fonte'!$A$5:$A$104,0)),""))</f>
        <v/>
      </c>
      <c r="U305" s="28">
        <f>IF(OR($A305="",$B305=""),"",IFERROR(INDEX('Catálogo fonte'!$P$5:$P$104,MATCH($A305,'Catálogo fonte'!$A$5:$A$104,0)),""))</f>
        <v/>
      </c>
      <c r="V305" s="28">
        <f>IF(OR($A305="",$B305=""),"",--($S305&lt;&gt;"")+--($T305&lt;&gt;"")+--($U305&lt;&gt;""))</f>
        <v/>
      </c>
      <c r="W305" s="27">
        <f>IF(OR($A305="",$B305="",$C305&lt;&gt;"Sim"),"",_xlfn.TEXTJOIN(" | ",TRUE,IF($AP305&lt;&gt;"Regra válida","Regra do canal inválida",""),IF(COUNTIF('Catálogo fonte'!$A$5:$A$104,$A305)&gt;1,"SKU duplicado",""),IF($AO305&lt;&gt;"Sim","Produto inativo",""),IF($AB305&lt;&gt;"Sim","Canal inativo",""),IF($G305="","Título ausente",""),IF(AND($G305&lt;&gt;"",$AL305&lt;&gt;"",LEN($G305)&gt;$AL305),"Título excede o limite",""),IF(AND($AC305="Sim",$H305=""),"Categoria ausente",""),IF(AND($AK305&gt;0,LEN($I305)&lt;$AK305),"Descrição abaixo do mínimo",""),IF(AND($AE305="Sim",$J305=""),"Marca ausente",""),IF(OR($K305="",NOT(ISNUMBER($K305)),$K305&lt;=0),"Preço inválido",""),IF(AND(ISNUMBER($K305),$AM305&lt;&gt;"",$K305&lt;$AM305),"Preço abaixo do mínimo",""),IF(AND(ISNUMBER($K305),$AN305&lt;&gt;"",$K305&gt;$AN305),"Preço acima do máximo",""),IF(AND($AD305="Sim",$L305=""),"GTIN ausente",""),IF(AND($L305&lt;&gt;"",NOT(IFERROR(AND(LEN($L305)=13,ISNUMBER(VALUE($L305))),FALSE))),"GTIN inválido",""),IF(AND($AF305="Sim",$M305=""),"Cor ausente",""),IF(AND($AG305="Sim",$N305=""),"Tamanho/modelo ausente",""),IF(AND($AH305="Sim",OR(NOT(ISNUMBER($O305)),$O305&lt;=0)),"Peso ausente ou inválido",""),IF(AND($AI305="Sim",OR(NOT(ISNUMBER($P305)),$P305&lt;=0,NOT(ISNUMBER($Q305)),$Q305&lt;=0,NOT(ISNUMBER($R305)),$R305&lt;=0)),"Dimensões ausentes ou inválidas",""),IF($V305&lt;$AJ305,"Mídias abaixo do mínimo","")))</f>
        <v/>
      </c>
      <c r="X305" s="28">
        <f>IF(OR($A305="",$B305=""),"",IF($C305&lt;&gt;"Sim","Não selecionado",IF($W305="","Pronto para publicar","Bloqueado")))</f>
        <v/>
      </c>
      <c r="Y305" s="21" t="n"/>
      <c r="Z305" s="27">
        <f>IF(OR($A305="",$B305=""),"",IF($C305&lt;&gt;"Sim","Fora do feed",IF($X305="Bloqueado","Bloqueado",IF($Y305="Publicar","Liberado para feed",IF($Y305="Manter rascunho","Mantido em rascunho","Aguardando decisão")))))</f>
        <v/>
      </c>
      <c r="AA305" s="27">
        <f>IF(OR($A305="",$B305=""),"",$A305&amp;"|"&amp;$B305)</f>
        <v/>
      </c>
      <c r="AB305" s="28">
        <f>IF($B305="","",IFERROR(INDEX('Regras por canal'!$B$5:$B$9,MATCH($B305,'Regras por canal'!$A$5:$A$9,0)),""))</f>
        <v/>
      </c>
      <c r="AC305" s="28">
        <f>IF($B305="","",IFERROR(INDEX('Regras por canal'!$C$5:$C$9,MATCH($B305,'Regras por canal'!$A$5:$A$9,0)),""))</f>
        <v/>
      </c>
      <c r="AD305" s="28">
        <f>IF($B305="","",IFERROR(INDEX('Regras por canal'!$D$5:$D$9,MATCH($B305,'Regras por canal'!$A$5:$A$9,0)),""))</f>
        <v/>
      </c>
      <c r="AE305" s="28">
        <f>IF($B305="","",IFERROR(INDEX('Regras por canal'!$E$5:$E$9,MATCH($B305,'Regras por canal'!$A$5:$A$9,0)),""))</f>
        <v/>
      </c>
      <c r="AF305" s="28">
        <f>IF($B305="","",IFERROR(INDEX('Regras por canal'!$F$5:$F$9,MATCH($B305,'Regras por canal'!$A$5:$A$9,0)),""))</f>
        <v/>
      </c>
      <c r="AG305" s="28">
        <f>IF($B305="","",IFERROR(INDEX('Regras por canal'!$G$5:$G$9,MATCH($B305,'Regras por canal'!$A$5:$A$9,0)),""))</f>
        <v/>
      </c>
      <c r="AH305" s="28">
        <f>IF($B305="","",IFERROR(INDEX('Regras por canal'!$H$5:$H$9,MATCH($B305,'Regras por canal'!$A$5:$A$9,0)),""))</f>
        <v/>
      </c>
      <c r="AI305" s="28">
        <f>IF($B305="","",IFERROR(INDEX('Regras por canal'!$I$5:$I$9,MATCH($B305,'Regras por canal'!$A$5:$A$9,0)),""))</f>
        <v/>
      </c>
      <c r="AJ305" s="28">
        <f>IF($B305="","",IFERROR(INDEX('Regras por canal'!$J$5:$J$9,MATCH($B305,'Regras por canal'!$A$5:$A$9,0)),""))</f>
        <v/>
      </c>
      <c r="AK305" s="28">
        <f>IF($B305="","",IFERROR(INDEX('Regras por canal'!$K$5:$K$9,MATCH($B305,'Regras por canal'!$A$5:$A$9,0)),""))</f>
        <v/>
      </c>
      <c r="AL305" s="28">
        <f>IF($B305="","",IFERROR(INDEX('Regras por canal'!$L$5:$L$9,MATCH($B305,'Regras por canal'!$A$5:$A$9,0)),""))</f>
        <v/>
      </c>
      <c r="AM305" s="28">
        <f>IF($B305="","",IFERROR(INDEX('Regras por canal'!$M$5:$M$9,MATCH($B305,'Regras por canal'!$A$5:$A$9,0)),""))</f>
        <v/>
      </c>
      <c r="AN305" s="28">
        <f>IF($B305="","",IFERROR(INDEX('Regras por canal'!$N$5:$N$9,MATCH($B305,'Regras por canal'!$A$5:$A$9,0)),""))</f>
        <v/>
      </c>
      <c r="AO305" s="28">
        <f>IF($A305="","",IFERROR(INDEX('Catálogo fonte'!$Q$5:$Q$104,MATCH($A305,'Catálogo fonte'!$A$5:$A$104,0)),""))</f>
        <v/>
      </c>
      <c r="AP305" s="28">
        <f>IF($B305="","",IFERROR(INDEX('Regras por canal'!$Q$5:$Q$9,MATCH($B305,'Regras por canal'!$A$5:$A$9,0)),""))</f>
        <v/>
      </c>
    </row>
    <row r="306" ht="24" customHeight="1">
      <c r="A306" s="28">
        <f>IF(OR(INDEX('Catálogo fonte'!$A$5:$A$104,INT((ROW()-5)/5)+1)="",INDEX('Regras por canal'!$A$5:$A$9,MOD(ROW()-5,5)+1)=""),"",INDEX('Catálogo fonte'!$A$5:$A$104,INT((ROW()-5)/5)+1))</f>
        <v/>
      </c>
      <c r="B306" s="27">
        <f>IF($A306="","",INDEX('Regras por canal'!$A$5:$A$9,MOD(ROW()-5,5)+1))</f>
        <v/>
      </c>
      <c r="C306" s="21" t="n"/>
      <c r="D306" s="32" t="n"/>
      <c r="E306" s="32" t="n"/>
      <c r="F306" s="53" t="n"/>
      <c r="G306" s="27">
        <f>IF(OR($A306="",$B306=""),"",IF($D306&lt;&gt;"",$D306,IFERROR(INDEX('Catálogo fonte'!$B$5:$B$104,MATCH($A306,'Catálogo fonte'!$A$5:$A$104,0)),"")))</f>
        <v/>
      </c>
      <c r="H306" s="27">
        <f>IF(OR($A306="",$B306=""),"",IF($E306&lt;&gt;"",$E306,IFERROR(INDEX('Catálogo fonte'!$C$5:$C$104,MATCH($A306,'Catálogo fonte'!$A$5:$A$104,0)),"")))</f>
        <v/>
      </c>
      <c r="I306" s="27">
        <f>IF(OR($A306="",$B306=""),"",IFERROR(INDEX('Catálogo fonte'!$E$5:$E$104,MATCH($A306,'Catálogo fonte'!$A$5:$A$104,0)),""))</f>
        <v/>
      </c>
      <c r="J306" s="28">
        <f>IF(OR($A306="",$B306=""),"",IFERROR(INDEX('Catálogo fonte'!$D$5:$D$104,MATCH($A306,'Catálogo fonte'!$A$5:$A$104,0)),""))</f>
        <v/>
      </c>
      <c r="K306" s="54">
        <f>IF(OR($A306="",$B306=""),"",IF($F306&lt;&gt;"",$F306,IFERROR(INDEX('Catálogo fonte'!$F$5:$F$104,MATCH($A306,'Catálogo fonte'!$A$5:$A$104,0)),"")))</f>
        <v/>
      </c>
      <c r="L306" s="35">
        <f>IF(OR($A306="",$B306=""),"",IFERROR(INDEX('Catálogo fonte'!$G$5:$G$104,MATCH($A306,'Catálogo fonte'!$A$5:$A$104,0)),""))</f>
        <v/>
      </c>
      <c r="M306" s="28">
        <f>IF(OR($A306="",$B306=""),"",IFERROR(INDEX('Catálogo fonte'!$H$5:$H$104,MATCH($A306,'Catálogo fonte'!$A$5:$A$104,0)),""))</f>
        <v/>
      </c>
      <c r="N306" s="28">
        <f>IF(OR($A306="",$B306=""),"",IFERROR(INDEX('Catálogo fonte'!$I$5:$I$104,MATCH($A306,'Catálogo fonte'!$A$5:$A$104,0)),""))</f>
        <v/>
      </c>
      <c r="O306" s="55">
        <f>IF(OR($A306="",$B306=""),"",IFERROR(INDEX('Catálogo fonte'!$J$5:$J$104,MATCH($A306,'Catálogo fonte'!$A$5:$A$104,0)),""))</f>
        <v/>
      </c>
      <c r="P306" s="56">
        <f>IF(OR($A306="",$B306=""),"",IFERROR(INDEX('Catálogo fonte'!$K$5:$K$104,MATCH($A306,'Catálogo fonte'!$A$5:$A$104,0)),""))</f>
        <v/>
      </c>
      <c r="Q306" s="56">
        <f>IF(OR($A306="",$B306=""),"",IFERROR(INDEX('Catálogo fonte'!$L$5:$L$104,MATCH($A306,'Catálogo fonte'!$A$5:$A$104,0)),""))</f>
        <v/>
      </c>
      <c r="R306" s="56">
        <f>IF(OR($A306="",$B306=""),"",IFERROR(INDEX('Catálogo fonte'!$M$5:$M$104,MATCH($A306,'Catálogo fonte'!$A$5:$A$104,0)),""))</f>
        <v/>
      </c>
      <c r="S306" s="28">
        <f>IF(OR($A306="",$B306=""),"",IFERROR(INDEX('Catálogo fonte'!$N$5:$N$104,MATCH($A306,'Catálogo fonte'!$A$5:$A$104,0)),""))</f>
        <v/>
      </c>
      <c r="T306" s="28">
        <f>IF(OR($A306="",$B306=""),"",IFERROR(INDEX('Catálogo fonte'!$O$5:$O$104,MATCH($A306,'Catálogo fonte'!$A$5:$A$104,0)),""))</f>
        <v/>
      </c>
      <c r="U306" s="28">
        <f>IF(OR($A306="",$B306=""),"",IFERROR(INDEX('Catálogo fonte'!$P$5:$P$104,MATCH($A306,'Catálogo fonte'!$A$5:$A$104,0)),""))</f>
        <v/>
      </c>
      <c r="V306" s="28">
        <f>IF(OR($A306="",$B306=""),"",--($S306&lt;&gt;"")+--($T306&lt;&gt;"")+--($U306&lt;&gt;""))</f>
        <v/>
      </c>
      <c r="W306" s="27">
        <f>IF(OR($A306="",$B306="",$C306&lt;&gt;"Sim"),"",_xlfn.TEXTJOIN(" | ",TRUE,IF($AP306&lt;&gt;"Regra válida","Regra do canal inválida",""),IF(COUNTIF('Catálogo fonte'!$A$5:$A$104,$A306)&gt;1,"SKU duplicado",""),IF($AO306&lt;&gt;"Sim","Produto inativo",""),IF($AB306&lt;&gt;"Sim","Canal inativo",""),IF($G306="","Título ausente",""),IF(AND($G306&lt;&gt;"",$AL306&lt;&gt;"",LEN($G306)&gt;$AL306),"Título excede o limite",""),IF(AND($AC306="Sim",$H306=""),"Categoria ausente",""),IF(AND($AK306&gt;0,LEN($I306)&lt;$AK306),"Descrição abaixo do mínimo",""),IF(AND($AE306="Sim",$J306=""),"Marca ausente",""),IF(OR($K306="",NOT(ISNUMBER($K306)),$K306&lt;=0),"Preço inválido",""),IF(AND(ISNUMBER($K306),$AM306&lt;&gt;"",$K306&lt;$AM306),"Preço abaixo do mínimo",""),IF(AND(ISNUMBER($K306),$AN306&lt;&gt;"",$K306&gt;$AN306),"Preço acima do máximo",""),IF(AND($AD306="Sim",$L306=""),"GTIN ausente",""),IF(AND($L306&lt;&gt;"",NOT(IFERROR(AND(LEN($L306)=13,ISNUMBER(VALUE($L306))),FALSE))),"GTIN inválido",""),IF(AND($AF306="Sim",$M306=""),"Cor ausente",""),IF(AND($AG306="Sim",$N306=""),"Tamanho/modelo ausente",""),IF(AND($AH306="Sim",OR(NOT(ISNUMBER($O306)),$O306&lt;=0)),"Peso ausente ou inválido",""),IF(AND($AI306="Sim",OR(NOT(ISNUMBER($P306)),$P306&lt;=0,NOT(ISNUMBER($Q306)),$Q306&lt;=0,NOT(ISNUMBER($R306)),$R306&lt;=0)),"Dimensões ausentes ou inválidas",""),IF($V306&lt;$AJ306,"Mídias abaixo do mínimo","")))</f>
        <v/>
      </c>
      <c r="X306" s="28">
        <f>IF(OR($A306="",$B306=""),"",IF($C306&lt;&gt;"Sim","Não selecionado",IF($W306="","Pronto para publicar","Bloqueado")))</f>
        <v/>
      </c>
      <c r="Y306" s="21" t="n"/>
      <c r="Z306" s="27">
        <f>IF(OR($A306="",$B306=""),"",IF($C306&lt;&gt;"Sim","Fora do feed",IF($X306="Bloqueado","Bloqueado",IF($Y306="Publicar","Liberado para feed",IF($Y306="Manter rascunho","Mantido em rascunho","Aguardando decisão")))))</f>
        <v/>
      </c>
      <c r="AA306" s="27">
        <f>IF(OR($A306="",$B306=""),"",$A306&amp;"|"&amp;$B306)</f>
        <v/>
      </c>
      <c r="AB306" s="28">
        <f>IF($B306="","",IFERROR(INDEX('Regras por canal'!$B$5:$B$9,MATCH($B306,'Regras por canal'!$A$5:$A$9,0)),""))</f>
        <v/>
      </c>
      <c r="AC306" s="28">
        <f>IF($B306="","",IFERROR(INDEX('Regras por canal'!$C$5:$C$9,MATCH($B306,'Regras por canal'!$A$5:$A$9,0)),""))</f>
        <v/>
      </c>
      <c r="AD306" s="28">
        <f>IF($B306="","",IFERROR(INDEX('Regras por canal'!$D$5:$D$9,MATCH($B306,'Regras por canal'!$A$5:$A$9,0)),""))</f>
        <v/>
      </c>
      <c r="AE306" s="28">
        <f>IF($B306="","",IFERROR(INDEX('Regras por canal'!$E$5:$E$9,MATCH($B306,'Regras por canal'!$A$5:$A$9,0)),""))</f>
        <v/>
      </c>
      <c r="AF306" s="28">
        <f>IF($B306="","",IFERROR(INDEX('Regras por canal'!$F$5:$F$9,MATCH($B306,'Regras por canal'!$A$5:$A$9,0)),""))</f>
        <v/>
      </c>
      <c r="AG306" s="28">
        <f>IF($B306="","",IFERROR(INDEX('Regras por canal'!$G$5:$G$9,MATCH($B306,'Regras por canal'!$A$5:$A$9,0)),""))</f>
        <v/>
      </c>
      <c r="AH306" s="28">
        <f>IF($B306="","",IFERROR(INDEX('Regras por canal'!$H$5:$H$9,MATCH($B306,'Regras por canal'!$A$5:$A$9,0)),""))</f>
        <v/>
      </c>
      <c r="AI306" s="28">
        <f>IF($B306="","",IFERROR(INDEX('Regras por canal'!$I$5:$I$9,MATCH($B306,'Regras por canal'!$A$5:$A$9,0)),""))</f>
        <v/>
      </c>
      <c r="AJ306" s="28">
        <f>IF($B306="","",IFERROR(INDEX('Regras por canal'!$J$5:$J$9,MATCH($B306,'Regras por canal'!$A$5:$A$9,0)),""))</f>
        <v/>
      </c>
      <c r="AK306" s="28">
        <f>IF($B306="","",IFERROR(INDEX('Regras por canal'!$K$5:$K$9,MATCH($B306,'Regras por canal'!$A$5:$A$9,0)),""))</f>
        <v/>
      </c>
      <c r="AL306" s="28">
        <f>IF($B306="","",IFERROR(INDEX('Regras por canal'!$L$5:$L$9,MATCH($B306,'Regras por canal'!$A$5:$A$9,0)),""))</f>
        <v/>
      </c>
      <c r="AM306" s="28">
        <f>IF($B306="","",IFERROR(INDEX('Regras por canal'!$M$5:$M$9,MATCH($B306,'Regras por canal'!$A$5:$A$9,0)),""))</f>
        <v/>
      </c>
      <c r="AN306" s="28">
        <f>IF($B306="","",IFERROR(INDEX('Regras por canal'!$N$5:$N$9,MATCH($B306,'Regras por canal'!$A$5:$A$9,0)),""))</f>
        <v/>
      </c>
      <c r="AO306" s="28">
        <f>IF($A306="","",IFERROR(INDEX('Catálogo fonte'!$Q$5:$Q$104,MATCH($A306,'Catálogo fonte'!$A$5:$A$104,0)),""))</f>
        <v/>
      </c>
      <c r="AP306" s="28">
        <f>IF($B306="","",IFERROR(INDEX('Regras por canal'!$Q$5:$Q$9,MATCH($B306,'Regras por canal'!$A$5:$A$9,0)),""))</f>
        <v/>
      </c>
    </row>
    <row r="307" ht="24" customHeight="1">
      <c r="A307" s="28">
        <f>IF(OR(INDEX('Catálogo fonte'!$A$5:$A$104,INT((ROW()-5)/5)+1)="",INDEX('Regras por canal'!$A$5:$A$9,MOD(ROW()-5,5)+1)=""),"",INDEX('Catálogo fonte'!$A$5:$A$104,INT((ROW()-5)/5)+1))</f>
        <v/>
      </c>
      <c r="B307" s="27">
        <f>IF($A307="","",INDEX('Regras por canal'!$A$5:$A$9,MOD(ROW()-5,5)+1))</f>
        <v/>
      </c>
      <c r="C307" s="21" t="n"/>
      <c r="D307" s="32" t="n"/>
      <c r="E307" s="32" t="n"/>
      <c r="F307" s="53" t="n"/>
      <c r="G307" s="27">
        <f>IF(OR($A307="",$B307=""),"",IF($D307&lt;&gt;"",$D307,IFERROR(INDEX('Catálogo fonte'!$B$5:$B$104,MATCH($A307,'Catálogo fonte'!$A$5:$A$104,0)),"")))</f>
        <v/>
      </c>
      <c r="H307" s="27">
        <f>IF(OR($A307="",$B307=""),"",IF($E307&lt;&gt;"",$E307,IFERROR(INDEX('Catálogo fonte'!$C$5:$C$104,MATCH($A307,'Catálogo fonte'!$A$5:$A$104,0)),"")))</f>
        <v/>
      </c>
      <c r="I307" s="27">
        <f>IF(OR($A307="",$B307=""),"",IFERROR(INDEX('Catálogo fonte'!$E$5:$E$104,MATCH($A307,'Catálogo fonte'!$A$5:$A$104,0)),""))</f>
        <v/>
      </c>
      <c r="J307" s="28">
        <f>IF(OR($A307="",$B307=""),"",IFERROR(INDEX('Catálogo fonte'!$D$5:$D$104,MATCH($A307,'Catálogo fonte'!$A$5:$A$104,0)),""))</f>
        <v/>
      </c>
      <c r="K307" s="54">
        <f>IF(OR($A307="",$B307=""),"",IF($F307&lt;&gt;"",$F307,IFERROR(INDEX('Catálogo fonte'!$F$5:$F$104,MATCH($A307,'Catálogo fonte'!$A$5:$A$104,0)),"")))</f>
        <v/>
      </c>
      <c r="L307" s="35">
        <f>IF(OR($A307="",$B307=""),"",IFERROR(INDEX('Catálogo fonte'!$G$5:$G$104,MATCH($A307,'Catálogo fonte'!$A$5:$A$104,0)),""))</f>
        <v/>
      </c>
      <c r="M307" s="28">
        <f>IF(OR($A307="",$B307=""),"",IFERROR(INDEX('Catálogo fonte'!$H$5:$H$104,MATCH($A307,'Catálogo fonte'!$A$5:$A$104,0)),""))</f>
        <v/>
      </c>
      <c r="N307" s="28">
        <f>IF(OR($A307="",$B307=""),"",IFERROR(INDEX('Catálogo fonte'!$I$5:$I$104,MATCH($A307,'Catálogo fonte'!$A$5:$A$104,0)),""))</f>
        <v/>
      </c>
      <c r="O307" s="55">
        <f>IF(OR($A307="",$B307=""),"",IFERROR(INDEX('Catálogo fonte'!$J$5:$J$104,MATCH($A307,'Catálogo fonte'!$A$5:$A$104,0)),""))</f>
        <v/>
      </c>
      <c r="P307" s="56">
        <f>IF(OR($A307="",$B307=""),"",IFERROR(INDEX('Catálogo fonte'!$K$5:$K$104,MATCH($A307,'Catálogo fonte'!$A$5:$A$104,0)),""))</f>
        <v/>
      </c>
      <c r="Q307" s="56">
        <f>IF(OR($A307="",$B307=""),"",IFERROR(INDEX('Catálogo fonte'!$L$5:$L$104,MATCH($A307,'Catálogo fonte'!$A$5:$A$104,0)),""))</f>
        <v/>
      </c>
      <c r="R307" s="56">
        <f>IF(OR($A307="",$B307=""),"",IFERROR(INDEX('Catálogo fonte'!$M$5:$M$104,MATCH($A307,'Catálogo fonte'!$A$5:$A$104,0)),""))</f>
        <v/>
      </c>
      <c r="S307" s="28">
        <f>IF(OR($A307="",$B307=""),"",IFERROR(INDEX('Catálogo fonte'!$N$5:$N$104,MATCH($A307,'Catálogo fonte'!$A$5:$A$104,0)),""))</f>
        <v/>
      </c>
      <c r="T307" s="28">
        <f>IF(OR($A307="",$B307=""),"",IFERROR(INDEX('Catálogo fonte'!$O$5:$O$104,MATCH($A307,'Catálogo fonte'!$A$5:$A$104,0)),""))</f>
        <v/>
      </c>
      <c r="U307" s="28">
        <f>IF(OR($A307="",$B307=""),"",IFERROR(INDEX('Catálogo fonte'!$P$5:$P$104,MATCH($A307,'Catálogo fonte'!$A$5:$A$104,0)),""))</f>
        <v/>
      </c>
      <c r="V307" s="28">
        <f>IF(OR($A307="",$B307=""),"",--($S307&lt;&gt;"")+--($T307&lt;&gt;"")+--($U307&lt;&gt;""))</f>
        <v/>
      </c>
      <c r="W307" s="27">
        <f>IF(OR($A307="",$B307="",$C307&lt;&gt;"Sim"),"",_xlfn.TEXTJOIN(" | ",TRUE,IF($AP307&lt;&gt;"Regra válida","Regra do canal inválida",""),IF(COUNTIF('Catálogo fonte'!$A$5:$A$104,$A307)&gt;1,"SKU duplicado",""),IF($AO307&lt;&gt;"Sim","Produto inativo",""),IF($AB307&lt;&gt;"Sim","Canal inativo",""),IF($G307="","Título ausente",""),IF(AND($G307&lt;&gt;"",$AL307&lt;&gt;"",LEN($G307)&gt;$AL307),"Título excede o limite",""),IF(AND($AC307="Sim",$H307=""),"Categoria ausente",""),IF(AND($AK307&gt;0,LEN($I307)&lt;$AK307),"Descrição abaixo do mínimo",""),IF(AND($AE307="Sim",$J307=""),"Marca ausente",""),IF(OR($K307="",NOT(ISNUMBER($K307)),$K307&lt;=0),"Preço inválido",""),IF(AND(ISNUMBER($K307),$AM307&lt;&gt;"",$K307&lt;$AM307),"Preço abaixo do mínimo",""),IF(AND(ISNUMBER($K307),$AN307&lt;&gt;"",$K307&gt;$AN307),"Preço acima do máximo",""),IF(AND($AD307="Sim",$L307=""),"GTIN ausente",""),IF(AND($L307&lt;&gt;"",NOT(IFERROR(AND(LEN($L307)=13,ISNUMBER(VALUE($L307))),FALSE))),"GTIN inválido",""),IF(AND($AF307="Sim",$M307=""),"Cor ausente",""),IF(AND($AG307="Sim",$N307=""),"Tamanho/modelo ausente",""),IF(AND($AH307="Sim",OR(NOT(ISNUMBER($O307)),$O307&lt;=0)),"Peso ausente ou inválido",""),IF(AND($AI307="Sim",OR(NOT(ISNUMBER($P307)),$P307&lt;=0,NOT(ISNUMBER($Q307)),$Q307&lt;=0,NOT(ISNUMBER($R307)),$R307&lt;=0)),"Dimensões ausentes ou inválidas",""),IF($V307&lt;$AJ307,"Mídias abaixo do mínimo","")))</f>
        <v/>
      </c>
      <c r="X307" s="28">
        <f>IF(OR($A307="",$B307=""),"",IF($C307&lt;&gt;"Sim","Não selecionado",IF($W307="","Pronto para publicar","Bloqueado")))</f>
        <v/>
      </c>
      <c r="Y307" s="21" t="n"/>
      <c r="Z307" s="27">
        <f>IF(OR($A307="",$B307=""),"",IF($C307&lt;&gt;"Sim","Fora do feed",IF($X307="Bloqueado","Bloqueado",IF($Y307="Publicar","Liberado para feed",IF($Y307="Manter rascunho","Mantido em rascunho","Aguardando decisão")))))</f>
        <v/>
      </c>
      <c r="AA307" s="27">
        <f>IF(OR($A307="",$B307=""),"",$A307&amp;"|"&amp;$B307)</f>
        <v/>
      </c>
      <c r="AB307" s="28">
        <f>IF($B307="","",IFERROR(INDEX('Regras por canal'!$B$5:$B$9,MATCH($B307,'Regras por canal'!$A$5:$A$9,0)),""))</f>
        <v/>
      </c>
      <c r="AC307" s="28">
        <f>IF($B307="","",IFERROR(INDEX('Regras por canal'!$C$5:$C$9,MATCH($B307,'Regras por canal'!$A$5:$A$9,0)),""))</f>
        <v/>
      </c>
      <c r="AD307" s="28">
        <f>IF($B307="","",IFERROR(INDEX('Regras por canal'!$D$5:$D$9,MATCH($B307,'Regras por canal'!$A$5:$A$9,0)),""))</f>
        <v/>
      </c>
      <c r="AE307" s="28">
        <f>IF($B307="","",IFERROR(INDEX('Regras por canal'!$E$5:$E$9,MATCH($B307,'Regras por canal'!$A$5:$A$9,0)),""))</f>
        <v/>
      </c>
      <c r="AF307" s="28">
        <f>IF($B307="","",IFERROR(INDEX('Regras por canal'!$F$5:$F$9,MATCH($B307,'Regras por canal'!$A$5:$A$9,0)),""))</f>
        <v/>
      </c>
      <c r="AG307" s="28">
        <f>IF($B307="","",IFERROR(INDEX('Regras por canal'!$G$5:$G$9,MATCH($B307,'Regras por canal'!$A$5:$A$9,0)),""))</f>
        <v/>
      </c>
      <c r="AH307" s="28">
        <f>IF($B307="","",IFERROR(INDEX('Regras por canal'!$H$5:$H$9,MATCH($B307,'Regras por canal'!$A$5:$A$9,0)),""))</f>
        <v/>
      </c>
      <c r="AI307" s="28">
        <f>IF($B307="","",IFERROR(INDEX('Regras por canal'!$I$5:$I$9,MATCH($B307,'Regras por canal'!$A$5:$A$9,0)),""))</f>
        <v/>
      </c>
      <c r="AJ307" s="28">
        <f>IF($B307="","",IFERROR(INDEX('Regras por canal'!$J$5:$J$9,MATCH($B307,'Regras por canal'!$A$5:$A$9,0)),""))</f>
        <v/>
      </c>
      <c r="AK307" s="28">
        <f>IF($B307="","",IFERROR(INDEX('Regras por canal'!$K$5:$K$9,MATCH($B307,'Regras por canal'!$A$5:$A$9,0)),""))</f>
        <v/>
      </c>
      <c r="AL307" s="28">
        <f>IF($B307="","",IFERROR(INDEX('Regras por canal'!$L$5:$L$9,MATCH($B307,'Regras por canal'!$A$5:$A$9,0)),""))</f>
        <v/>
      </c>
      <c r="AM307" s="28">
        <f>IF($B307="","",IFERROR(INDEX('Regras por canal'!$M$5:$M$9,MATCH($B307,'Regras por canal'!$A$5:$A$9,0)),""))</f>
        <v/>
      </c>
      <c r="AN307" s="28">
        <f>IF($B307="","",IFERROR(INDEX('Regras por canal'!$N$5:$N$9,MATCH($B307,'Regras por canal'!$A$5:$A$9,0)),""))</f>
        <v/>
      </c>
      <c r="AO307" s="28">
        <f>IF($A307="","",IFERROR(INDEX('Catálogo fonte'!$Q$5:$Q$104,MATCH($A307,'Catálogo fonte'!$A$5:$A$104,0)),""))</f>
        <v/>
      </c>
      <c r="AP307" s="28">
        <f>IF($B307="","",IFERROR(INDEX('Regras por canal'!$Q$5:$Q$9,MATCH($B307,'Regras por canal'!$A$5:$A$9,0)),""))</f>
        <v/>
      </c>
    </row>
    <row r="308" ht="24" customHeight="1">
      <c r="A308" s="28">
        <f>IF(OR(INDEX('Catálogo fonte'!$A$5:$A$104,INT((ROW()-5)/5)+1)="",INDEX('Regras por canal'!$A$5:$A$9,MOD(ROW()-5,5)+1)=""),"",INDEX('Catálogo fonte'!$A$5:$A$104,INT((ROW()-5)/5)+1))</f>
        <v/>
      </c>
      <c r="B308" s="27">
        <f>IF($A308="","",INDEX('Regras por canal'!$A$5:$A$9,MOD(ROW()-5,5)+1))</f>
        <v/>
      </c>
      <c r="C308" s="21" t="n"/>
      <c r="D308" s="32" t="n"/>
      <c r="E308" s="32" t="n"/>
      <c r="F308" s="53" t="n"/>
      <c r="G308" s="27">
        <f>IF(OR($A308="",$B308=""),"",IF($D308&lt;&gt;"",$D308,IFERROR(INDEX('Catálogo fonte'!$B$5:$B$104,MATCH($A308,'Catálogo fonte'!$A$5:$A$104,0)),"")))</f>
        <v/>
      </c>
      <c r="H308" s="27">
        <f>IF(OR($A308="",$B308=""),"",IF($E308&lt;&gt;"",$E308,IFERROR(INDEX('Catálogo fonte'!$C$5:$C$104,MATCH($A308,'Catálogo fonte'!$A$5:$A$104,0)),"")))</f>
        <v/>
      </c>
      <c r="I308" s="27">
        <f>IF(OR($A308="",$B308=""),"",IFERROR(INDEX('Catálogo fonte'!$E$5:$E$104,MATCH($A308,'Catálogo fonte'!$A$5:$A$104,0)),""))</f>
        <v/>
      </c>
      <c r="J308" s="28">
        <f>IF(OR($A308="",$B308=""),"",IFERROR(INDEX('Catálogo fonte'!$D$5:$D$104,MATCH($A308,'Catálogo fonte'!$A$5:$A$104,0)),""))</f>
        <v/>
      </c>
      <c r="K308" s="54">
        <f>IF(OR($A308="",$B308=""),"",IF($F308&lt;&gt;"",$F308,IFERROR(INDEX('Catálogo fonte'!$F$5:$F$104,MATCH($A308,'Catálogo fonte'!$A$5:$A$104,0)),"")))</f>
        <v/>
      </c>
      <c r="L308" s="35">
        <f>IF(OR($A308="",$B308=""),"",IFERROR(INDEX('Catálogo fonte'!$G$5:$G$104,MATCH($A308,'Catálogo fonte'!$A$5:$A$104,0)),""))</f>
        <v/>
      </c>
      <c r="M308" s="28">
        <f>IF(OR($A308="",$B308=""),"",IFERROR(INDEX('Catálogo fonte'!$H$5:$H$104,MATCH($A308,'Catálogo fonte'!$A$5:$A$104,0)),""))</f>
        <v/>
      </c>
      <c r="N308" s="28">
        <f>IF(OR($A308="",$B308=""),"",IFERROR(INDEX('Catálogo fonte'!$I$5:$I$104,MATCH($A308,'Catálogo fonte'!$A$5:$A$104,0)),""))</f>
        <v/>
      </c>
      <c r="O308" s="55">
        <f>IF(OR($A308="",$B308=""),"",IFERROR(INDEX('Catálogo fonte'!$J$5:$J$104,MATCH($A308,'Catálogo fonte'!$A$5:$A$104,0)),""))</f>
        <v/>
      </c>
      <c r="P308" s="56">
        <f>IF(OR($A308="",$B308=""),"",IFERROR(INDEX('Catálogo fonte'!$K$5:$K$104,MATCH($A308,'Catálogo fonte'!$A$5:$A$104,0)),""))</f>
        <v/>
      </c>
      <c r="Q308" s="56">
        <f>IF(OR($A308="",$B308=""),"",IFERROR(INDEX('Catálogo fonte'!$L$5:$L$104,MATCH($A308,'Catálogo fonte'!$A$5:$A$104,0)),""))</f>
        <v/>
      </c>
      <c r="R308" s="56">
        <f>IF(OR($A308="",$B308=""),"",IFERROR(INDEX('Catálogo fonte'!$M$5:$M$104,MATCH($A308,'Catálogo fonte'!$A$5:$A$104,0)),""))</f>
        <v/>
      </c>
      <c r="S308" s="28">
        <f>IF(OR($A308="",$B308=""),"",IFERROR(INDEX('Catálogo fonte'!$N$5:$N$104,MATCH($A308,'Catálogo fonte'!$A$5:$A$104,0)),""))</f>
        <v/>
      </c>
      <c r="T308" s="28">
        <f>IF(OR($A308="",$B308=""),"",IFERROR(INDEX('Catálogo fonte'!$O$5:$O$104,MATCH($A308,'Catálogo fonte'!$A$5:$A$104,0)),""))</f>
        <v/>
      </c>
      <c r="U308" s="28">
        <f>IF(OR($A308="",$B308=""),"",IFERROR(INDEX('Catálogo fonte'!$P$5:$P$104,MATCH($A308,'Catálogo fonte'!$A$5:$A$104,0)),""))</f>
        <v/>
      </c>
      <c r="V308" s="28">
        <f>IF(OR($A308="",$B308=""),"",--($S308&lt;&gt;"")+--($T308&lt;&gt;"")+--($U308&lt;&gt;""))</f>
        <v/>
      </c>
      <c r="W308" s="27">
        <f>IF(OR($A308="",$B308="",$C308&lt;&gt;"Sim"),"",_xlfn.TEXTJOIN(" | ",TRUE,IF($AP308&lt;&gt;"Regra válida","Regra do canal inválida",""),IF(COUNTIF('Catálogo fonte'!$A$5:$A$104,$A308)&gt;1,"SKU duplicado",""),IF($AO308&lt;&gt;"Sim","Produto inativo",""),IF($AB308&lt;&gt;"Sim","Canal inativo",""),IF($G308="","Título ausente",""),IF(AND($G308&lt;&gt;"",$AL308&lt;&gt;"",LEN($G308)&gt;$AL308),"Título excede o limite",""),IF(AND($AC308="Sim",$H308=""),"Categoria ausente",""),IF(AND($AK308&gt;0,LEN($I308)&lt;$AK308),"Descrição abaixo do mínimo",""),IF(AND($AE308="Sim",$J308=""),"Marca ausente",""),IF(OR($K308="",NOT(ISNUMBER($K308)),$K308&lt;=0),"Preço inválido",""),IF(AND(ISNUMBER($K308),$AM308&lt;&gt;"",$K308&lt;$AM308),"Preço abaixo do mínimo",""),IF(AND(ISNUMBER($K308),$AN308&lt;&gt;"",$K308&gt;$AN308),"Preço acima do máximo",""),IF(AND($AD308="Sim",$L308=""),"GTIN ausente",""),IF(AND($L308&lt;&gt;"",NOT(IFERROR(AND(LEN($L308)=13,ISNUMBER(VALUE($L308))),FALSE))),"GTIN inválido",""),IF(AND($AF308="Sim",$M308=""),"Cor ausente",""),IF(AND($AG308="Sim",$N308=""),"Tamanho/modelo ausente",""),IF(AND($AH308="Sim",OR(NOT(ISNUMBER($O308)),$O308&lt;=0)),"Peso ausente ou inválido",""),IF(AND($AI308="Sim",OR(NOT(ISNUMBER($P308)),$P308&lt;=0,NOT(ISNUMBER($Q308)),$Q308&lt;=0,NOT(ISNUMBER($R308)),$R308&lt;=0)),"Dimensões ausentes ou inválidas",""),IF($V308&lt;$AJ308,"Mídias abaixo do mínimo","")))</f>
        <v/>
      </c>
      <c r="X308" s="28">
        <f>IF(OR($A308="",$B308=""),"",IF($C308&lt;&gt;"Sim","Não selecionado",IF($W308="","Pronto para publicar","Bloqueado")))</f>
        <v/>
      </c>
      <c r="Y308" s="21" t="n"/>
      <c r="Z308" s="27">
        <f>IF(OR($A308="",$B308=""),"",IF($C308&lt;&gt;"Sim","Fora do feed",IF($X308="Bloqueado","Bloqueado",IF($Y308="Publicar","Liberado para feed",IF($Y308="Manter rascunho","Mantido em rascunho","Aguardando decisão")))))</f>
        <v/>
      </c>
      <c r="AA308" s="27">
        <f>IF(OR($A308="",$B308=""),"",$A308&amp;"|"&amp;$B308)</f>
        <v/>
      </c>
      <c r="AB308" s="28">
        <f>IF($B308="","",IFERROR(INDEX('Regras por canal'!$B$5:$B$9,MATCH($B308,'Regras por canal'!$A$5:$A$9,0)),""))</f>
        <v/>
      </c>
      <c r="AC308" s="28">
        <f>IF($B308="","",IFERROR(INDEX('Regras por canal'!$C$5:$C$9,MATCH($B308,'Regras por canal'!$A$5:$A$9,0)),""))</f>
        <v/>
      </c>
      <c r="AD308" s="28">
        <f>IF($B308="","",IFERROR(INDEX('Regras por canal'!$D$5:$D$9,MATCH($B308,'Regras por canal'!$A$5:$A$9,0)),""))</f>
        <v/>
      </c>
      <c r="AE308" s="28">
        <f>IF($B308="","",IFERROR(INDEX('Regras por canal'!$E$5:$E$9,MATCH($B308,'Regras por canal'!$A$5:$A$9,0)),""))</f>
        <v/>
      </c>
      <c r="AF308" s="28">
        <f>IF($B308="","",IFERROR(INDEX('Regras por canal'!$F$5:$F$9,MATCH($B308,'Regras por canal'!$A$5:$A$9,0)),""))</f>
        <v/>
      </c>
      <c r="AG308" s="28">
        <f>IF($B308="","",IFERROR(INDEX('Regras por canal'!$G$5:$G$9,MATCH($B308,'Regras por canal'!$A$5:$A$9,0)),""))</f>
        <v/>
      </c>
      <c r="AH308" s="28">
        <f>IF($B308="","",IFERROR(INDEX('Regras por canal'!$H$5:$H$9,MATCH($B308,'Regras por canal'!$A$5:$A$9,0)),""))</f>
        <v/>
      </c>
      <c r="AI308" s="28">
        <f>IF($B308="","",IFERROR(INDEX('Regras por canal'!$I$5:$I$9,MATCH($B308,'Regras por canal'!$A$5:$A$9,0)),""))</f>
        <v/>
      </c>
      <c r="AJ308" s="28">
        <f>IF($B308="","",IFERROR(INDEX('Regras por canal'!$J$5:$J$9,MATCH($B308,'Regras por canal'!$A$5:$A$9,0)),""))</f>
        <v/>
      </c>
      <c r="AK308" s="28">
        <f>IF($B308="","",IFERROR(INDEX('Regras por canal'!$K$5:$K$9,MATCH($B308,'Regras por canal'!$A$5:$A$9,0)),""))</f>
        <v/>
      </c>
      <c r="AL308" s="28">
        <f>IF($B308="","",IFERROR(INDEX('Regras por canal'!$L$5:$L$9,MATCH($B308,'Regras por canal'!$A$5:$A$9,0)),""))</f>
        <v/>
      </c>
      <c r="AM308" s="28">
        <f>IF($B308="","",IFERROR(INDEX('Regras por canal'!$M$5:$M$9,MATCH($B308,'Regras por canal'!$A$5:$A$9,0)),""))</f>
        <v/>
      </c>
      <c r="AN308" s="28">
        <f>IF($B308="","",IFERROR(INDEX('Regras por canal'!$N$5:$N$9,MATCH($B308,'Regras por canal'!$A$5:$A$9,0)),""))</f>
        <v/>
      </c>
      <c r="AO308" s="28">
        <f>IF($A308="","",IFERROR(INDEX('Catálogo fonte'!$Q$5:$Q$104,MATCH($A308,'Catálogo fonte'!$A$5:$A$104,0)),""))</f>
        <v/>
      </c>
      <c r="AP308" s="28">
        <f>IF($B308="","",IFERROR(INDEX('Regras por canal'!$Q$5:$Q$9,MATCH($B308,'Regras por canal'!$A$5:$A$9,0)),""))</f>
        <v/>
      </c>
    </row>
    <row r="309" ht="24" customHeight="1">
      <c r="A309" s="28">
        <f>IF(OR(INDEX('Catálogo fonte'!$A$5:$A$104,INT((ROW()-5)/5)+1)="",INDEX('Regras por canal'!$A$5:$A$9,MOD(ROW()-5,5)+1)=""),"",INDEX('Catálogo fonte'!$A$5:$A$104,INT((ROW()-5)/5)+1))</f>
        <v/>
      </c>
      <c r="B309" s="27">
        <f>IF($A309="","",INDEX('Regras por canal'!$A$5:$A$9,MOD(ROW()-5,5)+1))</f>
        <v/>
      </c>
      <c r="C309" s="21" t="n"/>
      <c r="D309" s="32" t="n"/>
      <c r="E309" s="32" t="n"/>
      <c r="F309" s="53" t="n"/>
      <c r="G309" s="27">
        <f>IF(OR($A309="",$B309=""),"",IF($D309&lt;&gt;"",$D309,IFERROR(INDEX('Catálogo fonte'!$B$5:$B$104,MATCH($A309,'Catálogo fonte'!$A$5:$A$104,0)),"")))</f>
        <v/>
      </c>
      <c r="H309" s="27">
        <f>IF(OR($A309="",$B309=""),"",IF($E309&lt;&gt;"",$E309,IFERROR(INDEX('Catálogo fonte'!$C$5:$C$104,MATCH($A309,'Catálogo fonte'!$A$5:$A$104,0)),"")))</f>
        <v/>
      </c>
      <c r="I309" s="27">
        <f>IF(OR($A309="",$B309=""),"",IFERROR(INDEX('Catálogo fonte'!$E$5:$E$104,MATCH($A309,'Catálogo fonte'!$A$5:$A$104,0)),""))</f>
        <v/>
      </c>
      <c r="J309" s="28">
        <f>IF(OR($A309="",$B309=""),"",IFERROR(INDEX('Catálogo fonte'!$D$5:$D$104,MATCH($A309,'Catálogo fonte'!$A$5:$A$104,0)),""))</f>
        <v/>
      </c>
      <c r="K309" s="54">
        <f>IF(OR($A309="",$B309=""),"",IF($F309&lt;&gt;"",$F309,IFERROR(INDEX('Catálogo fonte'!$F$5:$F$104,MATCH($A309,'Catálogo fonte'!$A$5:$A$104,0)),"")))</f>
        <v/>
      </c>
      <c r="L309" s="35">
        <f>IF(OR($A309="",$B309=""),"",IFERROR(INDEX('Catálogo fonte'!$G$5:$G$104,MATCH($A309,'Catálogo fonte'!$A$5:$A$104,0)),""))</f>
        <v/>
      </c>
      <c r="M309" s="28">
        <f>IF(OR($A309="",$B309=""),"",IFERROR(INDEX('Catálogo fonte'!$H$5:$H$104,MATCH($A309,'Catálogo fonte'!$A$5:$A$104,0)),""))</f>
        <v/>
      </c>
      <c r="N309" s="28">
        <f>IF(OR($A309="",$B309=""),"",IFERROR(INDEX('Catálogo fonte'!$I$5:$I$104,MATCH($A309,'Catálogo fonte'!$A$5:$A$104,0)),""))</f>
        <v/>
      </c>
      <c r="O309" s="55">
        <f>IF(OR($A309="",$B309=""),"",IFERROR(INDEX('Catálogo fonte'!$J$5:$J$104,MATCH($A309,'Catálogo fonte'!$A$5:$A$104,0)),""))</f>
        <v/>
      </c>
      <c r="P309" s="56">
        <f>IF(OR($A309="",$B309=""),"",IFERROR(INDEX('Catálogo fonte'!$K$5:$K$104,MATCH($A309,'Catálogo fonte'!$A$5:$A$104,0)),""))</f>
        <v/>
      </c>
      <c r="Q309" s="56">
        <f>IF(OR($A309="",$B309=""),"",IFERROR(INDEX('Catálogo fonte'!$L$5:$L$104,MATCH($A309,'Catálogo fonte'!$A$5:$A$104,0)),""))</f>
        <v/>
      </c>
      <c r="R309" s="56">
        <f>IF(OR($A309="",$B309=""),"",IFERROR(INDEX('Catálogo fonte'!$M$5:$M$104,MATCH($A309,'Catálogo fonte'!$A$5:$A$104,0)),""))</f>
        <v/>
      </c>
      <c r="S309" s="28">
        <f>IF(OR($A309="",$B309=""),"",IFERROR(INDEX('Catálogo fonte'!$N$5:$N$104,MATCH($A309,'Catálogo fonte'!$A$5:$A$104,0)),""))</f>
        <v/>
      </c>
      <c r="T309" s="28">
        <f>IF(OR($A309="",$B309=""),"",IFERROR(INDEX('Catálogo fonte'!$O$5:$O$104,MATCH($A309,'Catálogo fonte'!$A$5:$A$104,0)),""))</f>
        <v/>
      </c>
      <c r="U309" s="28">
        <f>IF(OR($A309="",$B309=""),"",IFERROR(INDEX('Catálogo fonte'!$P$5:$P$104,MATCH($A309,'Catálogo fonte'!$A$5:$A$104,0)),""))</f>
        <v/>
      </c>
      <c r="V309" s="28">
        <f>IF(OR($A309="",$B309=""),"",--($S309&lt;&gt;"")+--($T309&lt;&gt;"")+--($U309&lt;&gt;""))</f>
        <v/>
      </c>
      <c r="W309" s="27">
        <f>IF(OR($A309="",$B309="",$C309&lt;&gt;"Sim"),"",_xlfn.TEXTJOIN(" | ",TRUE,IF($AP309&lt;&gt;"Regra válida","Regra do canal inválida",""),IF(COUNTIF('Catálogo fonte'!$A$5:$A$104,$A309)&gt;1,"SKU duplicado",""),IF($AO309&lt;&gt;"Sim","Produto inativo",""),IF($AB309&lt;&gt;"Sim","Canal inativo",""),IF($G309="","Título ausente",""),IF(AND($G309&lt;&gt;"",$AL309&lt;&gt;"",LEN($G309)&gt;$AL309),"Título excede o limite",""),IF(AND($AC309="Sim",$H309=""),"Categoria ausente",""),IF(AND($AK309&gt;0,LEN($I309)&lt;$AK309),"Descrição abaixo do mínimo",""),IF(AND($AE309="Sim",$J309=""),"Marca ausente",""),IF(OR($K309="",NOT(ISNUMBER($K309)),$K309&lt;=0),"Preço inválido",""),IF(AND(ISNUMBER($K309),$AM309&lt;&gt;"",$K309&lt;$AM309),"Preço abaixo do mínimo",""),IF(AND(ISNUMBER($K309),$AN309&lt;&gt;"",$K309&gt;$AN309),"Preço acima do máximo",""),IF(AND($AD309="Sim",$L309=""),"GTIN ausente",""),IF(AND($L309&lt;&gt;"",NOT(IFERROR(AND(LEN($L309)=13,ISNUMBER(VALUE($L309))),FALSE))),"GTIN inválido",""),IF(AND($AF309="Sim",$M309=""),"Cor ausente",""),IF(AND($AG309="Sim",$N309=""),"Tamanho/modelo ausente",""),IF(AND($AH309="Sim",OR(NOT(ISNUMBER($O309)),$O309&lt;=0)),"Peso ausente ou inválido",""),IF(AND($AI309="Sim",OR(NOT(ISNUMBER($P309)),$P309&lt;=0,NOT(ISNUMBER($Q309)),$Q309&lt;=0,NOT(ISNUMBER($R309)),$R309&lt;=0)),"Dimensões ausentes ou inválidas",""),IF($V309&lt;$AJ309,"Mídias abaixo do mínimo","")))</f>
        <v/>
      </c>
      <c r="X309" s="28">
        <f>IF(OR($A309="",$B309=""),"",IF($C309&lt;&gt;"Sim","Não selecionado",IF($W309="","Pronto para publicar","Bloqueado")))</f>
        <v/>
      </c>
      <c r="Y309" s="21" t="n"/>
      <c r="Z309" s="27">
        <f>IF(OR($A309="",$B309=""),"",IF($C309&lt;&gt;"Sim","Fora do feed",IF($X309="Bloqueado","Bloqueado",IF($Y309="Publicar","Liberado para feed",IF($Y309="Manter rascunho","Mantido em rascunho","Aguardando decisão")))))</f>
        <v/>
      </c>
      <c r="AA309" s="27">
        <f>IF(OR($A309="",$B309=""),"",$A309&amp;"|"&amp;$B309)</f>
        <v/>
      </c>
      <c r="AB309" s="28">
        <f>IF($B309="","",IFERROR(INDEX('Regras por canal'!$B$5:$B$9,MATCH($B309,'Regras por canal'!$A$5:$A$9,0)),""))</f>
        <v/>
      </c>
      <c r="AC309" s="28">
        <f>IF($B309="","",IFERROR(INDEX('Regras por canal'!$C$5:$C$9,MATCH($B309,'Regras por canal'!$A$5:$A$9,0)),""))</f>
        <v/>
      </c>
      <c r="AD309" s="28">
        <f>IF($B309="","",IFERROR(INDEX('Regras por canal'!$D$5:$D$9,MATCH($B309,'Regras por canal'!$A$5:$A$9,0)),""))</f>
        <v/>
      </c>
      <c r="AE309" s="28">
        <f>IF($B309="","",IFERROR(INDEX('Regras por canal'!$E$5:$E$9,MATCH($B309,'Regras por canal'!$A$5:$A$9,0)),""))</f>
        <v/>
      </c>
      <c r="AF309" s="28">
        <f>IF($B309="","",IFERROR(INDEX('Regras por canal'!$F$5:$F$9,MATCH($B309,'Regras por canal'!$A$5:$A$9,0)),""))</f>
        <v/>
      </c>
      <c r="AG309" s="28">
        <f>IF($B309="","",IFERROR(INDEX('Regras por canal'!$G$5:$G$9,MATCH($B309,'Regras por canal'!$A$5:$A$9,0)),""))</f>
        <v/>
      </c>
      <c r="AH309" s="28">
        <f>IF($B309="","",IFERROR(INDEX('Regras por canal'!$H$5:$H$9,MATCH($B309,'Regras por canal'!$A$5:$A$9,0)),""))</f>
        <v/>
      </c>
      <c r="AI309" s="28">
        <f>IF($B309="","",IFERROR(INDEX('Regras por canal'!$I$5:$I$9,MATCH($B309,'Regras por canal'!$A$5:$A$9,0)),""))</f>
        <v/>
      </c>
      <c r="AJ309" s="28">
        <f>IF($B309="","",IFERROR(INDEX('Regras por canal'!$J$5:$J$9,MATCH($B309,'Regras por canal'!$A$5:$A$9,0)),""))</f>
        <v/>
      </c>
      <c r="AK309" s="28">
        <f>IF($B309="","",IFERROR(INDEX('Regras por canal'!$K$5:$K$9,MATCH($B309,'Regras por canal'!$A$5:$A$9,0)),""))</f>
        <v/>
      </c>
      <c r="AL309" s="28">
        <f>IF($B309="","",IFERROR(INDEX('Regras por canal'!$L$5:$L$9,MATCH($B309,'Regras por canal'!$A$5:$A$9,0)),""))</f>
        <v/>
      </c>
      <c r="AM309" s="28">
        <f>IF($B309="","",IFERROR(INDEX('Regras por canal'!$M$5:$M$9,MATCH($B309,'Regras por canal'!$A$5:$A$9,0)),""))</f>
        <v/>
      </c>
      <c r="AN309" s="28">
        <f>IF($B309="","",IFERROR(INDEX('Regras por canal'!$N$5:$N$9,MATCH($B309,'Regras por canal'!$A$5:$A$9,0)),""))</f>
        <v/>
      </c>
      <c r="AO309" s="28">
        <f>IF($A309="","",IFERROR(INDEX('Catálogo fonte'!$Q$5:$Q$104,MATCH($A309,'Catálogo fonte'!$A$5:$A$104,0)),""))</f>
        <v/>
      </c>
      <c r="AP309" s="28">
        <f>IF($B309="","",IFERROR(INDEX('Regras por canal'!$Q$5:$Q$9,MATCH($B309,'Regras por canal'!$A$5:$A$9,0)),""))</f>
        <v/>
      </c>
    </row>
    <row r="310" ht="24" customHeight="1">
      <c r="A310" s="28">
        <f>IF(OR(INDEX('Catálogo fonte'!$A$5:$A$104,INT((ROW()-5)/5)+1)="",INDEX('Regras por canal'!$A$5:$A$9,MOD(ROW()-5,5)+1)=""),"",INDEX('Catálogo fonte'!$A$5:$A$104,INT((ROW()-5)/5)+1))</f>
        <v/>
      </c>
      <c r="B310" s="27">
        <f>IF($A310="","",INDEX('Regras por canal'!$A$5:$A$9,MOD(ROW()-5,5)+1))</f>
        <v/>
      </c>
      <c r="C310" s="21" t="n"/>
      <c r="D310" s="32" t="n"/>
      <c r="E310" s="32" t="n"/>
      <c r="F310" s="53" t="n"/>
      <c r="G310" s="27">
        <f>IF(OR($A310="",$B310=""),"",IF($D310&lt;&gt;"",$D310,IFERROR(INDEX('Catálogo fonte'!$B$5:$B$104,MATCH($A310,'Catálogo fonte'!$A$5:$A$104,0)),"")))</f>
        <v/>
      </c>
      <c r="H310" s="27">
        <f>IF(OR($A310="",$B310=""),"",IF($E310&lt;&gt;"",$E310,IFERROR(INDEX('Catálogo fonte'!$C$5:$C$104,MATCH($A310,'Catálogo fonte'!$A$5:$A$104,0)),"")))</f>
        <v/>
      </c>
      <c r="I310" s="27">
        <f>IF(OR($A310="",$B310=""),"",IFERROR(INDEX('Catálogo fonte'!$E$5:$E$104,MATCH($A310,'Catálogo fonte'!$A$5:$A$104,0)),""))</f>
        <v/>
      </c>
      <c r="J310" s="28">
        <f>IF(OR($A310="",$B310=""),"",IFERROR(INDEX('Catálogo fonte'!$D$5:$D$104,MATCH($A310,'Catálogo fonte'!$A$5:$A$104,0)),""))</f>
        <v/>
      </c>
      <c r="K310" s="54">
        <f>IF(OR($A310="",$B310=""),"",IF($F310&lt;&gt;"",$F310,IFERROR(INDEX('Catálogo fonte'!$F$5:$F$104,MATCH($A310,'Catálogo fonte'!$A$5:$A$104,0)),"")))</f>
        <v/>
      </c>
      <c r="L310" s="35">
        <f>IF(OR($A310="",$B310=""),"",IFERROR(INDEX('Catálogo fonte'!$G$5:$G$104,MATCH($A310,'Catálogo fonte'!$A$5:$A$104,0)),""))</f>
        <v/>
      </c>
      <c r="M310" s="28">
        <f>IF(OR($A310="",$B310=""),"",IFERROR(INDEX('Catálogo fonte'!$H$5:$H$104,MATCH($A310,'Catálogo fonte'!$A$5:$A$104,0)),""))</f>
        <v/>
      </c>
      <c r="N310" s="28">
        <f>IF(OR($A310="",$B310=""),"",IFERROR(INDEX('Catálogo fonte'!$I$5:$I$104,MATCH($A310,'Catálogo fonte'!$A$5:$A$104,0)),""))</f>
        <v/>
      </c>
      <c r="O310" s="55">
        <f>IF(OR($A310="",$B310=""),"",IFERROR(INDEX('Catálogo fonte'!$J$5:$J$104,MATCH($A310,'Catálogo fonte'!$A$5:$A$104,0)),""))</f>
        <v/>
      </c>
      <c r="P310" s="56">
        <f>IF(OR($A310="",$B310=""),"",IFERROR(INDEX('Catálogo fonte'!$K$5:$K$104,MATCH($A310,'Catálogo fonte'!$A$5:$A$104,0)),""))</f>
        <v/>
      </c>
      <c r="Q310" s="56">
        <f>IF(OR($A310="",$B310=""),"",IFERROR(INDEX('Catálogo fonte'!$L$5:$L$104,MATCH($A310,'Catálogo fonte'!$A$5:$A$104,0)),""))</f>
        <v/>
      </c>
      <c r="R310" s="56">
        <f>IF(OR($A310="",$B310=""),"",IFERROR(INDEX('Catálogo fonte'!$M$5:$M$104,MATCH($A310,'Catálogo fonte'!$A$5:$A$104,0)),""))</f>
        <v/>
      </c>
      <c r="S310" s="28">
        <f>IF(OR($A310="",$B310=""),"",IFERROR(INDEX('Catálogo fonte'!$N$5:$N$104,MATCH($A310,'Catálogo fonte'!$A$5:$A$104,0)),""))</f>
        <v/>
      </c>
      <c r="T310" s="28">
        <f>IF(OR($A310="",$B310=""),"",IFERROR(INDEX('Catálogo fonte'!$O$5:$O$104,MATCH($A310,'Catálogo fonte'!$A$5:$A$104,0)),""))</f>
        <v/>
      </c>
      <c r="U310" s="28">
        <f>IF(OR($A310="",$B310=""),"",IFERROR(INDEX('Catálogo fonte'!$P$5:$P$104,MATCH($A310,'Catálogo fonte'!$A$5:$A$104,0)),""))</f>
        <v/>
      </c>
      <c r="V310" s="28">
        <f>IF(OR($A310="",$B310=""),"",--($S310&lt;&gt;"")+--($T310&lt;&gt;"")+--($U310&lt;&gt;""))</f>
        <v/>
      </c>
      <c r="W310" s="27">
        <f>IF(OR($A310="",$B310="",$C310&lt;&gt;"Sim"),"",_xlfn.TEXTJOIN(" | ",TRUE,IF($AP310&lt;&gt;"Regra válida","Regra do canal inválida",""),IF(COUNTIF('Catálogo fonte'!$A$5:$A$104,$A310)&gt;1,"SKU duplicado",""),IF($AO310&lt;&gt;"Sim","Produto inativo",""),IF($AB310&lt;&gt;"Sim","Canal inativo",""),IF($G310="","Título ausente",""),IF(AND($G310&lt;&gt;"",$AL310&lt;&gt;"",LEN($G310)&gt;$AL310),"Título excede o limite",""),IF(AND($AC310="Sim",$H310=""),"Categoria ausente",""),IF(AND($AK310&gt;0,LEN($I310)&lt;$AK310),"Descrição abaixo do mínimo",""),IF(AND($AE310="Sim",$J310=""),"Marca ausente",""),IF(OR($K310="",NOT(ISNUMBER($K310)),$K310&lt;=0),"Preço inválido",""),IF(AND(ISNUMBER($K310),$AM310&lt;&gt;"",$K310&lt;$AM310),"Preço abaixo do mínimo",""),IF(AND(ISNUMBER($K310),$AN310&lt;&gt;"",$K310&gt;$AN310),"Preço acima do máximo",""),IF(AND($AD310="Sim",$L310=""),"GTIN ausente",""),IF(AND($L310&lt;&gt;"",NOT(IFERROR(AND(LEN($L310)=13,ISNUMBER(VALUE($L310))),FALSE))),"GTIN inválido",""),IF(AND($AF310="Sim",$M310=""),"Cor ausente",""),IF(AND($AG310="Sim",$N310=""),"Tamanho/modelo ausente",""),IF(AND($AH310="Sim",OR(NOT(ISNUMBER($O310)),$O310&lt;=0)),"Peso ausente ou inválido",""),IF(AND($AI310="Sim",OR(NOT(ISNUMBER($P310)),$P310&lt;=0,NOT(ISNUMBER($Q310)),$Q310&lt;=0,NOT(ISNUMBER($R310)),$R310&lt;=0)),"Dimensões ausentes ou inválidas",""),IF($V310&lt;$AJ310,"Mídias abaixo do mínimo","")))</f>
        <v/>
      </c>
      <c r="X310" s="28">
        <f>IF(OR($A310="",$B310=""),"",IF($C310&lt;&gt;"Sim","Não selecionado",IF($W310="","Pronto para publicar","Bloqueado")))</f>
        <v/>
      </c>
      <c r="Y310" s="21" t="n"/>
      <c r="Z310" s="27">
        <f>IF(OR($A310="",$B310=""),"",IF($C310&lt;&gt;"Sim","Fora do feed",IF($X310="Bloqueado","Bloqueado",IF($Y310="Publicar","Liberado para feed",IF($Y310="Manter rascunho","Mantido em rascunho","Aguardando decisão")))))</f>
        <v/>
      </c>
      <c r="AA310" s="27">
        <f>IF(OR($A310="",$B310=""),"",$A310&amp;"|"&amp;$B310)</f>
        <v/>
      </c>
      <c r="AB310" s="28">
        <f>IF($B310="","",IFERROR(INDEX('Regras por canal'!$B$5:$B$9,MATCH($B310,'Regras por canal'!$A$5:$A$9,0)),""))</f>
        <v/>
      </c>
      <c r="AC310" s="28">
        <f>IF($B310="","",IFERROR(INDEX('Regras por canal'!$C$5:$C$9,MATCH($B310,'Regras por canal'!$A$5:$A$9,0)),""))</f>
        <v/>
      </c>
      <c r="AD310" s="28">
        <f>IF($B310="","",IFERROR(INDEX('Regras por canal'!$D$5:$D$9,MATCH($B310,'Regras por canal'!$A$5:$A$9,0)),""))</f>
        <v/>
      </c>
      <c r="AE310" s="28">
        <f>IF($B310="","",IFERROR(INDEX('Regras por canal'!$E$5:$E$9,MATCH($B310,'Regras por canal'!$A$5:$A$9,0)),""))</f>
        <v/>
      </c>
      <c r="AF310" s="28">
        <f>IF($B310="","",IFERROR(INDEX('Regras por canal'!$F$5:$F$9,MATCH($B310,'Regras por canal'!$A$5:$A$9,0)),""))</f>
        <v/>
      </c>
      <c r="AG310" s="28">
        <f>IF($B310="","",IFERROR(INDEX('Regras por canal'!$G$5:$G$9,MATCH($B310,'Regras por canal'!$A$5:$A$9,0)),""))</f>
        <v/>
      </c>
      <c r="AH310" s="28">
        <f>IF($B310="","",IFERROR(INDEX('Regras por canal'!$H$5:$H$9,MATCH($B310,'Regras por canal'!$A$5:$A$9,0)),""))</f>
        <v/>
      </c>
      <c r="AI310" s="28">
        <f>IF($B310="","",IFERROR(INDEX('Regras por canal'!$I$5:$I$9,MATCH($B310,'Regras por canal'!$A$5:$A$9,0)),""))</f>
        <v/>
      </c>
      <c r="AJ310" s="28">
        <f>IF($B310="","",IFERROR(INDEX('Regras por canal'!$J$5:$J$9,MATCH($B310,'Regras por canal'!$A$5:$A$9,0)),""))</f>
        <v/>
      </c>
      <c r="AK310" s="28">
        <f>IF($B310="","",IFERROR(INDEX('Regras por canal'!$K$5:$K$9,MATCH($B310,'Regras por canal'!$A$5:$A$9,0)),""))</f>
        <v/>
      </c>
      <c r="AL310" s="28">
        <f>IF($B310="","",IFERROR(INDEX('Regras por canal'!$L$5:$L$9,MATCH($B310,'Regras por canal'!$A$5:$A$9,0)),""))</f>
        <v/>
      </c>
      <c r="AM310" s="28">
        <f>IF($B310="","",IFERROR(INDEX('Regras por canal'!$M$5:$M$9,MATCH($B310,'Regras por canal'!$A$5:$A$9,0)),""))</f>
        <v/>
      </c>
      <c r="AN310" s="28">
        <f>IF($B310="","",IFERROR(INDEX('Regras por canal'!$N$5:$N$9,MATCH($B310,'Regras por canal'!$A$5:$A$9,0)),""))</f>
        <v/>
      </c>
      <c r="AO310" s="28">
        <f>IF($A310="","",IFERROR(INDEX('Catálogo fonte'!$Q$5:$Q$104,MATCH($A310,'Catálogo fonte'!$A$5:$A$104,0)),""))</f>
        <v/>
      </c>
      <c r="AP310" s="28">
        <f>IF($B310="","",IFERROR(INDEX('Regras por canal'!$Q$5:$Q$9,MATCH($B310,'Regras por canal'!$A$5:$A$9,0)),""))</f>
        <v/>
      </c>
    </row>
    <row r="311" ht="24" customHeight="1">
      <c r="A311" s="28">
        <f>IF(OR(INDEX('Catálogo fonte'!$A$5:$A$104,INT((ROW()-5)/5)+1)="",INDEX('Regras por canal'!$A$5:$A$9,MOD(ROW()-5,5)+1)=""),"",INDEX('Catálogo fonte'!$A$5:$A$104,INT((ROW()-5)/5)+1))</f>
        <v/>
      </c>
      <c r="B311" s="27">
        <f>IF($A311="","",INDEX('Regras por canal'!$A$5:$A$9,MOD(ROW()-5,5)+1))</f>
        <v/>
      </c>
      <c r="C311" s="21" t="n"/>
      <c r="D311" s="32" t="n"/>
      <c r="E311" s="32" t="n"/>
      <c r="F311" s="53" t="n"/>
      <c r="G311" s="27">
        <f>IF(OR($A311="",$B311=""),"",IF($D311&lt;&gt;"",$D311,IFERROR(INDEX('Catálogo fonte'!$B$5:$B$104,MATCH($A311,'Catálogo fonte'!$A$5:$A$104,0)),"")))</f>
        <v/>
      </c>
      <c r="H311" s="27">
        <f>IF(OR($A311="",$B311=""),"",IF($E311&lt;&gt;"",$E311,IFERROR(INDEX('Catálogo fonte'!$C$5:$C$104,MATCH($A311,'Catálogo fonte'!$A$5:$A$104,0)),"")))</f>
        <v/>
      </c>
      <c r="I311" s="27">
        <f>IF(OR($A311="",$B311=""),"",IFERROR(INDEX('Catálogo fonte'!$E$5:$E$104,MATCH($A311,'Catálogo fonte'!$A$5:$A$104,0)),""))</f>
        <v/>
      </c>
      <c r="J311" s="28">
        <f>IF(OR($A311="",$B311=""),"",IFERROR(INDEX('Catálogo fonte'!$D$5:$D$104,MATCH($A311,'Catálogo fonte'!$A$5:$A$104,0)),""))</f>
        <v/>
      </c>
      <c r="K311" s="54">
        <f>IF(OR($A311="",$B311=""),"",IF($F311&lt;&gt;"",$F311,IFERROR(INDEX('Catálogo fonte'!$F$5:$F$104,MATCH($A311,'Catálogo fonte'!$A$5:$A$104,0)),"")))</f>
        <v/>
      </c>
      <c r="L311" s="35">
        <f>IF(OR($A311="",$B311=""),"",IFERROR(INDEX('Catálogo fonte'!$G$5:$G$104,MATCH($A311,'Catálogo fonte'!$A$5:$A$104,0)),""))</f>
        <v/>
      </c>
      <c r="M311" s="28">
        <f>IF(OR($A311="",$B311=""),"",IFERROR(INDEX('Catálogo fonte'!$H$5:$H$104,MATCH($A311,'Catálogo fonte'!$A$5:$A$104,0)),""))</f>
        <v/>
      </c>
      <c r="N311" s="28">
        <f>IF(OR($A311="",$B311=""),"",IFERROR(INDEX('Catálogo fonte'!$I$5:$I$104,MATCH($A311,'Catálogo fonte'!$A$5:$A$104,0)),""))</f>
        <v/>
      </c>
      <c r="O311" s="55">
        <f>IF(OR($A311="",$B311=""),"",IFERROR(INDEX('Catálogo fonte'!$J$5:$J$104,MATCH($A311,'Catálogo fonte'!$A$5:$A$104,0)),""))</f>
        <v/>
      </c>
      <c r="P311" s="56">
        <f>IF(OR($A311="",$B311=""),"",IFERROR(INDEX('Catálogo fonte'!$K$5:$K$104,MATCH($A311,'Catálogo fonte'!$A$5:$A$104,0)),""))</f>
        <v/>
      </c>
      <c r="Q311" s="56">
        <f>IF(OR($A311="",$B311=""),"",IFERROR(INDEX('Catálogo fonte'!$L$5:$L$104,MATCH($A311,'Catálogo fonte'!$A$5:$A$104,0)),""))</f>
        <v/>
      </c>
      <c r="R311" s="56">
        <f>IF(OR($A311="",$B311=""),"",IFERROR(INDEX('Catálogo fonte'!$M$5:$M$104,MATCH($A311,'Catálogo fonte'!$A$5:$A$104,0)),""))</f>
        <v/>
      </c>
      <c r="S311" s="28">
        <f>IF(OR($A311="",$B311=""),"",IFERROR(INDEX('Catálogo fonte'!$N$5:$N$104,MATCH($A311,'Catálogo fonte'!$A$5:$A$104,0)),""))</f>
        <v/>
      </c>
      <c r="T311" s="28">
        <f>IF(OR($A311="",$B311=""),"",IFERROR(INDEX('Catálogo fonte'!$O$5:$O$104,MATCH($A311,'Catálogo fonte'!$A$5:$A$104,0)),""))</f>
        <v/>
      </c>
      <c r="U311" s="28">
        <f>IF(OR($A311="",$B311=""),"",IFERROR(INDEX('Catálogo fonte'!$P$5:$P$104,MATCH($A311,'Catálogo fonte'!$A$5:$A$104,0)),""))</f>
        <v/>
      </c>
      <c r="V311" s="28">
        <f>IF(OR($A311="",$B311=""),"",--($S311&lt;&gt;"")+--($T311&lt;&gt;"")+--($U311&lt;&gt;""))</f>
        <v/>
      </c>
      <c r="W311" s="27">
        <f>IF(OR($A311="",$B311="",$C311&lt;&gt;"Sim"),"",_xlfn.TEXTJOIN(" | ",TRUE,IF($AP311&lt;&gt;"Regra válida","Regra do canal inválida",""),IF(COUNTIF('Catálogo fonte'!$A$5:$A$104,$A311)&gt;1,"SKU duplicado",""),IF($AO311&lt;&gt;"Sim","Produto inativo",""),IF($AB311&lt;&gt;"Sim","Canal inativo",""),IF($G311="","Título ausente",""),IF(AND($G311&lt;&gt;"",$AL311&lt;&gt;"",LEN($G311)&gt;$AL311),"Título excede o limite",""),IF(AND($AC311="Sim",$H311=""),"Categoria ausente",""),IF(AND($AK311&gt;0,LEN($I311)&lt;$AK311),"Descrição abaixo do mínimo",""),IF(AND($AE311="Sim",$J311=""),"Marca ausente",""),IF(OR($K311="",NOT(ISNUMBER($K311)),$K311&lt;=0),"Preço inválido",""),IF(AND(ISNUMBER($K311),$AM311&lt;&gt;"",$K311&lt;$AM311),"Preço abaixo do mínimo",""),IF(AND(ISNUMBER($K311),$AN311&lt;&gt;"",$K311&gt;$AN311),"Preço acima do máximo",""),IF(AND($AD311="Sim",$L311=""),"GTIN ausente",""),IF(AND($L311&lt;&gt;"",NOT(IFERROR(AND(LEN($L311)=13,ISNUMBER(VALUE($L311))),FALSE))),"GTIN inválido",""),IF(AND($AF311="Sim",$M311=""),"Cor ausente",""),IF(AND($AG311="Sim",$N311=""),"Tamanho/modelo ausente",""),IF(AND($AH311="Sim",OR(NOT(ISNUMBER($O311)),$O311&lt;=0)),"Peso ausente ou inválido",""),IF(AND($AI311="Sim",OR(NOT(ISNUMBER($P311)),$P311&lt;=0,NOT(ISNUMBER($Q311)),$Q311&lt;=0,NOT(ISNUMBER($R311)),$R311&lt;=0)),"Dimensões ausentes ou inválidas",""),IF($V311&lt;$AJ311,"Mídias abaixo do mínimo","")))</f>
        <v/>
      </c>
      <c r="X311" s="28">
        <f>IF(OR($A311="",$B311=""),"",IF($C311&lt;&gt;"Sim","Não selecionado",IF($W311="","Pronto para publicar","Bloqueado")))</f>
        <v/>
      </c>
      <c r="Y311" s="21" t="n"/>
      <c r="Z311" s="27">
        <f>IF(OR($A311="",$B311=""),"",IF($C311&lt;&gt;"Sim","Fora do feed",IF($X311="Bloqueado","Bloqueado",IF($Y311="Publicar","Liberado para feed",IF($Y311="Manter rascunho","Mantido em rascunho","Aguardando decisão")))))</f>
        <v/>
      </c>
      <c r="AA311" s="27">
        <f>IF(OR($A311="",$B311=""),"",$A311&amp;"|"&amp;$B311)</f>
        <v/>
      </c>
      <c r="AB311" s="28">
        <f>IF($B311="","",IFERROR(INDEX('Regras por canal'!$B$5:$B$9,MATCH($B311,'Regras por canal'!$A$5:$A$9,0)),""))</f>
        <v/>
      </c>
      <c r="AC311" s="28">
        <f>IF($B311="","",IFERROR(INDEX('Regras por canal'!$C$5:$C$9,MATCH($B311,'Regras por canal'!$A$5:$A$9,0)),""))</f>
        <v/>
      </c>
      <c r="AD311" s="28">
        <f>IF($B311="","",IFERROR(INDEX('Regras por canal'!$D$5:$D$9,MATCH($B311,'Regras por canal'!$A$5:$A$9,0)),""))</f>
        <v/>
      </c>
      <c r="AE311" s="28">
        <f>IF($B311="","",IFERROR(INDEX('Regras por canal'!$E$5:$E$9,MATCH($B311,'Regras por canal'!$A$5:$A$9,0)),""))</f>
        <v/>
      </c>
      <c r="AF311" s="28">
        <f>IF($B311="","",IFERROR(INDEX('Regras por canal'!$F$5:$F$9,MATCH($B311,'Regras por canal'!$A$5:$A$9,0)),""))</f>
        <v/>
      </c>
      <c r="AG311" s="28">
        <f>IF($B311="","",IFERROR(INDEX('Regras por canal'!$G$5:$G$9,MATCH($B311,'Regras por canal'!$A$5:$A$9,0)),""))</f>
        <v/>
      </c>
      <c r="AH311" s="28">
        <f>IF($B311="","",IFERROR(INDEX('Regras por canal'!$H$5:$H$9,MATCH($B311,'Regras por canal'!$A$5:$A$9,0)),""))</f>
        <v/>
      </c>
      <c r="AI311" s="28">
        <f>IF($B311="","",IFERROR(INDEX('Regras por canal'!$I$5:$I$9,MATCH($B311,'Regras por canal'!$A$5:$A$9,0)),""))</f>
        <v/>
      </c>
      <c r="AJ311" s="28">
        <f>IF($B311="","",IFERROR(INDEX('Regras por canal'!$J$5:$J$9,MATCH($B311,'Regras por canal'!$A$5:$A$9,0)),""))</f>
        <v/>
      </c>
      <c r="AK311" s="28">
        <f>IF($B311="","",IFERROR(INDEX('Regras por canal'!$K$5:$K$9,MATCH($B311,'Regras por canal'!$A$5:$A$9,0)),""))</f>
        <v/>
      </c>
      <c r="AL311" s="28">
        <f>IF($B311="","",IFERROR(INDEX('Regras por canal'!$L$5:$L$9,MATCH($B311,'Regras por canal'!$A$5:$A$9,0)),""))</f>
        <v/>
      </c>
      <c r="AM311" s="28">
        <f>IF($B311="","",IFERROR(INDEX('Regras por canal'!$M$5:$M$9,MATCH($B311,'Regras por canal'!$A$5:$A$9,0)),""))</f>
        <v/>
      </c>
      <c r="AN311" s="28">
        <f>IF($B311="","",IFERROR(INDEX('Regras por canal'!$N$5:$N$9,MATCH($B311,'Regras por canal'!$A$5:$A$9,0)),""))</f>
        <v/>
      </c>
      <c r="AO311" s="28">
        <f>IF($A311="","",IFERROR(INDEX('Catálogo fonte'!$Q$5:$Q$104,MATCH($A311,'Catálogo fonte'!$A$5:$A$104,0)),""))</f>
        <v/>
      </c>
      <c r="AP311" s="28">
        <f>IF($B311="","",IFERROR(INDEX('Regras por canal'!$Q$5:$Q$9,MATCH($B311,'Regras por canal'!$A$5:$A$9,0)),""))</f>
        <v/>
      </c>
    </row>
    <row r="312" ht="24" customHeight="1">
      <c r="A312" s="28">
        <f>IF(OR(INDEX('Catálogo fonte'!$A$5:$A$104,INT((ROW()-5)/5)+1)="",INDEX('Regras por canal'!$A$5:$A$9,MOD(ROW()-5,5)+1)=""),"",INDEX('Catálogo fonte'!$A$5:$A$104,INT((ROW()-5)/5)+1))</f>
        <v/>
      </c>
      <c r="B312" s="27">
        <f>IF($A312="","",INDEX('Regras por canal'!$A$5:$A$9,MOD(ROW()-5,5)+1))</f>
        <v/>
      </c>
      <c r="C312" s="21" t="n"/>
      <c r="D312" s="32" t="n"/>
      <c r="E312" s="32" t="n"/>
      <c r="F312" s="53" t="n"/>
      <c r="G312" s="27">
        <f>IF(OR($A312="",$B312=""),"",IF($D312&lt;&gt;"",$D312,IFERROR(INDEX('Catálogo fonte'!$B$5:$B$104,MATCH($A312,'Catálogo fonte'!$A$5:$A$104,0)),"")))</f>
        <v/>
      </c>
      <c r="H312" s="27">
        <f>IF(OR($A312="",$B312=""),"",IF($E312&lt;&gt;"",$E312,IFERROR(INDEX('Catálogo fonte'!$C$5:$C$104,MATCH($A312,'Catálogo fonte'!$A$5:$A$104,0)),"")))</f>
        <v/>
      </c>
      <c r="I312" s="27">
        <f>IF(OR($A312="",$B312=""),"",IFERROR(INDEX('Catálogo fonte'!$E$5:$E$104,MATCH($A312,'Catálogo fonte'!$A$5:$A$104,0)),""))</f>
        <v/>
      </c>
      <c r="J312" s="28">
        <f>IF(OR($A312="",$B312=""),"",IFERROR(INDEX('Catálogo fonte'!$D$5:$D$104,MATCH($A312,'Catálogo fonte'!$A$5:$A$104,0)),""))</f>
        <v/>
      </c>
      <c r="K312" s="54">
        <f>IF(OR($A312="",$B312=""),"",IF($F312&lt;&gt;"",$F312,IFERROR(INDEX('Catálogo fonte'!$F$5:$F$104,MATCH($A312,'Catálogo fonte'!$A$5:$A$104,0)),"")))</f>
        <v/>
      </c>
      <c r="L312" s="35">
        <f>IF(OR($A312="",$B312=""),"",IFERROR(INDEX('Catálogo fonte'!$G$5:$G$104,MATCH($A312,'Catálogo fonte'!$A$5:$A$104,0)),""))</f>
        <v/>
      </c>
      <c r="M312" s="28">
        <f>IF(OR($A312="",$B312=""),"",IFERROR(INDEX('Catálogo fonte'!$H$5:$H$104,MATCH($A312,'Catálogo fonte'!$A$5:$A$104,0)),""))</f>
        <v/>
      </c>
      <c r="N312" s="28">
        <f>IF(OR($A312="",$B312=""),"",IFERROR(INDEX('Catálogo fonte'!$I$5:$I$104,MATCH($A312,'Catálogo fonte'!$A$5:$A$104,0)),""))</f>
        <v/>
      </c>
      <c r="O312" s="55">
        <f>IF(OR($A312="",$B312=""),"",IFERROR(INDEX('Catálogo fonte'!$J$5:$J$104,MATCH($A312,'Catálogo fonte'!$A$5:$A$104,0)),""))</f>
        <v/>
      </c>
      <c r="P312" s="56">
        <f>IF(OR($A312="",$B312=""),"",IFERROR(INDEX('Catálogo fonte'!$K$5:$K$104,MATCH($A312,'Catálogo fonte'!$A$5:$A$104,0)),""))</f>
        <v/>
      </c>
      <c r="Q312" s="56">
        <f>IF(OR($A312="",$B312=""),"",IFERROR(INDEX('Catálogo fonte'!$L$5:$L$104,MATCH($A312,'Catálogo fonte'!$A$5:$A$104,0)),""))</f>
        <v/>
      </c>
      <c r="R312" s="56">
        <f>IF(OR($A312="",$B312=""),"",IFERROR(INDEX('Catálogo fonte'!$M$5:$M$104,MATCH($A312,'Catálogo fonte'!$A$5:$A$104,0)),""))</f>
        <v/>
      </c>
      <c r="S312" s="28">
        <f>IF(OR($A312="",$B312=""),"",IFERROR(INDEX('Catálogo fonte'!$N$5:$N$104,MATCH($A312,'Catálogo fonte'!$A$5:$A$104,0)),""))</f>
        <v/>
      </c>
      <c r="T312" s="28">
        <f>IF(OR($A312="",$B312=""),"",IFERROR(INDEX('Catálogo fonte'!$O$5:$O$104,MATCH($A312,'Catálogo fonte'!$A$5:$A$104,0)),""))</f>
        <v/>
      </c>
      <c r="U312" s="28">
        <f>IF(OR($A312="",$B312=""),"",IFERROR(INDEX('Catálogo fonte'!$P$5:$P$104,MATCH($A312,'Catálogo fonte'!$A$5:$A$104,0)),""))</f>
        <v/>
      </c>
      <c r="V312" s="28">
        <f>IF(OR($A312="",$B312=""),"",--($S312&lt;&gt;"")+--($T312&lt;&gt;"")+--($U312&lt;&gt;""))</f>
        <v/>
      </c>
      <c r="W312" s="27">
        <f>IF(OR($A312="",$B312="",$C312&lt;&gt;"Sim"),"",_xlfn.TEXTJOIN(" | ",TRUE,IF($AP312&lt;&gt;"Regra válida","Regra do canal inválida",""),IF(COUNTIF('Catálogo fonte'!$A$5:$A$104,$A312)&gt;1,"SKU duplicado",""),IF($AO312&lt;&gt;"Sim","Produto inativo",""),IF($AB312&lt;&gt;"Sim","Canal inativo",""),IF($G312="","Título ausente",""),IF(AND($G312&lt;&gt;"",$AL312&lt;&gt;"",LEN($G312)&gt;$AL312),"Título excede o limite",""),IF(AND($AC312="Sim",$H312=""),"Categoria ausente",""),IF(AND($AK312&gt;0,LEN($I312)&lt;$AK312),"Descrição abaixo do mínimo",""),IF(AND($AE312="Sim",$J312=""),"Marca ausente",""),IF(OR($K312="",NOT(ISNUMBER($K312)),$K312&lt;=0),"Preço inválido",""),IF(AND(ISNUMBER($K312),$AM312&lt;&gt;"",$K312&lt;$AM312),"Preço abaixo do mínimo",""),IF(AND(ISNUMBER($K312),$AN312&lt;&gt;"",$K312&gt;$AN312),"Preço acima do máximo",""),IF(AND($AD312="Sim",$L312=""),"GTIN ausente",""),IF(AND($L312&lt;&gt;"",NOT(IFERROR(AND(LEN($L312)=13,ISNUMBER(VALUE($L312))),FALSE))),"GTIN inválido",""),IF(AND($AF312="Sim",$M312=""),"Cor ausente",""),IF(AND($AG312="Sim",$N312=""),"Tamanho/modelo ausente",""),IF(AND($AH312="Sim",OR(NOT(ISNUMBER($O312)),$O312&lt;=0)),"Peso ausente ou inválido",""),IF(AND($AI312="Sim",OR(NOT(ISNUMBER($P312)),$P312&lt;=0,NOT(ISNUMBER($Q312)),$Q312&lt;=0,NOT(ISNUMBER($R312)),$R312&lt;=0)),"Dimensões ausentes ou inválidas",""),IF($V312&lt;$AJ312,"Mídias abaixo do mínimo","")))</f>
        <v/>
      </c>
      <c r="X312" s="28">
        <f>IF(OR($A312="",$B312=""),"",IF($C312&lt;&gt;"Sim","Não selecionado",IF($W312="","Pronto para publicar","Bloqueado")))</f>
        <v/>
      </c>
      <c r="Y312" s="21" t="n"/>
      <c r="Z312" s="27">
        <f>IF(OR($A312="",$B312=""),"",IF($C312&lt;&gt;"Sim","Fora do feed",IF($X312="Bloqueado","Bloqueado",IF($Y312="Publicar","Liberado para feed",IF($Y312="Manter rascunho","Mantido em rascunho","Aguardando decisão")))))</f>
        <v/>
      </c>
      <c r="AA312" s="27">
        <f>IF(OR($A312="",$B312=""),"",$A312&amp;"|"&amp;$B312)</f>
        <v/>
      </c>
      <c r="AB312" s="28">
        <f>IF($B312="","",IFERROR(INDEX('Regras por canal'!$B$5:$B$9,MATCH($B312,'Regras por canal'!$A$5:$A$9,0)),""))</f>
        <v/>
      </c>
      <c r="AC312" s="28">
        <f>IF($B312="","",IFERROR(INDEX('Regras por canal'!$C$5:$C$9,MATCH($B312,'Regras por canal'!$A$5:$A$9,0)),""))</f>
        <v/>
      </c>
      <c r="AD312" s="28">
        <f>IF($B312="","",IFERROR(INDEX('Regras por canal'!$D$5:$D$9,MATCH($B312,'Regras por canal'!$A$5:$A$9,0)),""))</f>
        <v/>
      </c>
      <c r="AE312" s="28">
        <f>IF($B312="","",IFERROR(INDEX('Regras por canal'!$E$5:$E$9,MATCH($B312,'Regras por canal'!$A$5:$A$9,0)),""))</f>
        <v/>
      </c>
      <c r="AF312" s="28">
        <f>IF($B312="","",IFERROR(INDEX('Regras por canal'!$F$5:$F$9,MATCH($B312,'Regras por canal'!$A$5:$A$9,0)),""))</f>
        <v/>
      </c>
      <c r="AG312" s="28">
        <f>IF($B312="","",IFERROR(INDEX('Regras por canal'!$G$5:$G$9,MATCH($B312,'Regras por canal'!$A$5:$A$9,0)),""))</f>
        <v/>
      </c>
      <c r="AH312" s="28">
        <f>IF($B312="","",IFERROR(INDEX('Regras por canal'!$H$5:$H$9,MATCH($B312,'Regras por canal'!$A$5:$A$9,0)),""))</f>
        <v/>
      </c>
      <c r="AI312" s="28">
        <f>IF($B312="","",IFERROR(INDEX('Regras por canal'!$I$5:$I$9,MATCH($B312,'Regras por canal'!$A$5:$A$9,0)),""))</f>
        <v/>
      </c>
      <c r="AJ312" s="28">
        <f>IF($B312="","",IFERROR(INDEX('Regras por canal'!$J$5:$J$9,MATCH($B312,'Regras por canal'!$A$5:$A$9,0)),""))</f>
        <v/>
      </c>
      <c r="AK312" s="28">
        <f>IF($B312="","",IFERROR(INDEX('Regras por canal'!$K$5:$K$9,MATCH($B312,'Regras por canal'!$A$5:$A$9,0)),""))</f>
        <v/>
      </c>
      <c r="AL312" s="28">
        <f>IF($B312="","",IFERROR(INDEX('Regras por canal'!$L$5:$L$9,MATCH($B312,'Regras por canal'!$A$5:$A$9,0)),""))</f>
        <v/>
      </c>
      <c r="AM312" s="28">
        <f>IF($B312="","",IFERROR(INDEX('Regras por canal'!$M$5:$M$9,MATCH($B312,'Regras por canal'!$A$5:$A$9,0)),""))</f>
        <v/>
      </c>
      <c r="AN312" s="28">
        <f>IF($B312="","",IFERROR(INDEX('Regras por canal'!$N$5:$N$9,MATCH($B312,'Regras por canal'!$A$5:$A$9,0)),""))</f>
        <v/>
      </c>
      <c r="AO312" s="28">
        <f>IF($A312="","",IFERROR(INDEX('Catálogo fonte'!$Q$5:$Q$104,MATCH($A312,'Catálogo fonte'!$A$5:$A$104,0)),""))</f>
        <v/>
      </c>
      <c r="AP312" s="28">
        <f>IF($B312="","",IFERROR(INDEX('Regras por canal'!$Q$5:$Q$9,MATCH($B312,'Regras por canal'!$A$5:$A$9,0)),""))</f>
        <v/>
      </c>
    </row>
    <row r="313" ht="24" customHeight="1">
      <c r="A313" s="28">
        <f>IF(OR(INDEX('Catálogo fonte'!$A$5:$A$104,INT((ROW()-5)/5)+1)="",INDEX('Regras por canal'!$A$5:$A$9,MOD(ROW()-5,5)+1)=""),"",INDEX('Catálogo fonte'!$A$5:$A$104,INT((ROW()-5)/5)+1))</f>
        <v/>
      </c>
      <c r="B313" s="27">
        <f>IF($A313="","",INDEX('Regras por canal'!$A$5:$A$9,MOD(ROW()-5,5)+1))</f>
        <v/>
      </c>
      <c r="C313" s="21" t="n"/>
      <c r="D313" s="32" t="n"/>
      <c r="E313" s="32" t="n"/>
      <c r="F313" s="53" t="n"/>
      <c r="G313" s="27">
        <f>IF(OR($A313="",$B313=""),"",IF($D313&lt;&gt;"",$D313,IFERROR(INDEX('Catálogo fonte'!$B$5:$B$104,MATCH($A313,'Catálogo fonte'!$A$5:$A$104,0)),"")))</f>
        <v/>
      </c>
      <c r="H313" s="27">
        <f>IF(OR($A313="",$B313=""),"",IF($E313&lt;&gt;"",$E313,IFERROR(INDEX('Catálogo fonte'!$C$5:$C$104,MATCH($A313,'Catálogo fonte'!$A$5:$A$104,0)),"")))</f>
        <v/>
      </c>
      <c r="I313" s="27">
        <f>IF(OR($A313="",$B313=""),"",IFERROR(INDEX('Catálogo fonte'!$E$5:$E$104,MATCH($A313,'Catálogo fonte'!$A$5:$A$104,0)),""))</f>
        <v/>
      </c>
      <c r="J313" s="28">
        <f>IF(OR($A313="",$B313=""),"",IFERROR(INDEX('Catálogo fonte'!$D$5:$D$104,MATCH($A313,'Catálogo fonte'!$A$5:$A$104,0)),""))</f>
        <v/>
      </c>
      <c r="K313" s="54">
        <f>IF(OR($A313="",$B313=""),"",IF($F313&lt;&gt;"",$F313,IFERROR(INDEX('Catálogo fonte'!$F$5:$F$104,MATCH($A313,'Catálogo fonte'!$A$5:$A$104,0)),"")))</f>
        <v/>
      </c>
      <c r="L313" s="35">
        <f>IF(OR($A313="",$B313=""),"",IFERROR(INDEX('Catálogo fonte'!$G$5:$G$104,MATCH($A313,'Catálogo fonte'!$A$5:$A$104,0)),""))</f>
        <v/>
      </c>
      <c r="M313" s="28">
        <f>IF(OR($A313="",$B313=""),"",IFERROR(INDEX('Catálogo fonte'!$H$5:$H$104,MATCH($A313,'Catálogo fonte'!$A$5:$A$104,0)),""))</f>
        <v/>
      </c>
      <c r="N313" s="28">
        <f>IF(OR($A313="",$B313=""),"",IFERROR(INDEX('Catálogo fonte'!$I$5:$I$104,MATCH($A313,'Catálogo fonte'!$A$5:$A$104,0)),""))</f>
        <v/>
      </c>
      <c r="O313" s="55">
        <f>IF(OR($A313="",$B313=""),"",IFERROR(INDEX('Catálogo fonte'!$J$5:$J$104,MATCH($A313,'Catálogo fonte'!$A$5:$A$104,0)),""))</f>
        <v/>
      </c>
      <c r="P313" s="56">
        <f>IF(OR($A313="",$B313=""),"",IFERROR(INDEX('Catálogo fonte'!$K$5:$K$104,MATCH($A313,'Catálogo fonte'!$A$5:$A$104,0)),""))</f>
        <v/>
      </c>
      <c r="Q313" s="56">
        <f>IF(OR($A313="",$B313=""),"",IFERROR(INDEX('Catálogo fonte'!$L$5:$L$104,MATCH($A313,'Catálogo fonte'!$A$5:$A$104,0)),""))</f>
        <v/>
      </c>
      <c r="R313" s="56">
        <f>IF(OR($A313="",$B313=""),"",IFERROR(INDEX('Catálogo fonte'!$M$5:$M$104,MATCH($A313,'Catálogo fonte'!$A$5:$A$104,0)),""))</f>
        <v/>
      </c>
      <c r="S313" s="28">
        <f>IF(OR($A313="",$B313=""),"",IFERROR(INDEX('Catálogo fonte'!$N$5:$N$104,MATCH($A313,'Catálogo fonte'!$A$5:$A$104,0)),""))</f>
        <v/>
      </c>
      <c r="T313" s="28">
        <f>IF(OR($A313="",$B313=""),"",IFERROR(INDEX('Catálogo fonte'!$O$5:$O$104,MATCH($A313,'Catálogo fonte'!$A$5:$A$104,0)),""))</f>
        <v/>
      </c>
      <c r="U313" s="28">
        <f>IF(OR($A313="",$B313=""),"",IFERROR(INDEX('Catálogo fonte'!$P$5:$P$104,MATCH($A313,'Catálogo fonte'!$A$5:$A$104,0)),""))</f>
        <v/>
      </c>
      <c r="V313" s="28">
        <f>IF(OR($A313="",$B313=""),"",--($S313&lt;&gt;"")+--($T313&lt;&gt;"")+--($U313&lt;&gt;""))</f>
        <v/>
      </c>
      <c r="W313" s="27">
        <f>IF(OR($A313="",$B313="",$C313&lt;&gt;"Sim"),"",_xlfn.TEXTJOIN(" | ",TRUE,IF($AP313&lt;&gt;"Regra válida","Regra do canal inválida",""),IF(COUNTIF('Catálogo fonte'!$A$5:$A$104,$A313)&gt;1,"SKU duplicado",""),IF($AO313&lt;&gt;"Sim","Produto inativo",""),IF($AB313&lt;&gt;"Sim","Canal inativo",""),IF($G313="","Título ausente",""),IF(AND($G313&lt;&gt;"",$AL313&lt;&gt;"",LEN($G313)&gt;$AL313),"Título excede o limite",""),IF(AND($AC313="Sim",$H313=""),"Categoria ausente",""),IF(AND($AK313&gt;0,LEN($I313)&lt;$AK313),"Descrição abaixo do mínimo",""),IF(AND($AE313="Sim",$J313=""),"Marca ausente",""),IF(OR($K313="",NOT(ISNUMBER($K313)),$K313&lt;=0),"Preço inválido",""),IF(AND(ISNUMBER($K313),$AM313&lt;&gt;"",$K313&lt;$AM313),"Preço abaixo do mínimo",""),IF(AND(ISNUMBER($K313),$AN313&lt;&gt;"",$K313&gt;$AN313),"Preço acima do máximo",""),IF(AND($AD313="Sim",$L313=""),"GTIN ausente",""),IF(AND($L313&lt;&gt;"",NOT(IFERROR(AND(LEN($L313)=13,ISNUMBER(VALUE($L313))),FALSE))),"GTIN inválido",""),IF(AND($AF313="Sim",$M313=""),"Cor ausente",""),IF(AND($AG313="Sim",$N313=""),"Tamanho/modelo ausente",""),IF(AND($AH313="Sim",OR(NOT(ISNUMBER($O313)),$O313&lt;=0)),"Peso ausente ou inválido",""),IF(AND($AI313="Sim",OR(NOT(ISNUMBER($P313)),$P313&lt;=0,NOT(ISNUMBER($Q313)),$Q313&lt;=0,NOT(ISNUMBER($R313)),$R313&lt;=0)),"Dimensões ausentes ou inválidas",""),IF($V313&lt;$AJ313,"Mídias abaixo do mínimo","")))</f>
        <v/>
      </c>
      <c r="X313" s="28">
        <f>IF(OR($A313="",$B313=""),"",IF($C313&lt;&gt;"Sim","Não selecionado",IF($W313="","Pronto para publicar","Bloqueado")))</f>
        <v/>
      </c>
      <c r="Y313" s="21" t="n"/>
      <c r="Z313" s="27">
        <f>IF(OR($A313="",$B313=""),"",IF($C313&lt;&gt;"Sim","Fora do feed",IF($X313="Bloqueado","Bloqueado",IF($Y313="Publicar","Liberado para feed",IF($Y313="Manter rascunho","Mantido em rascunho","Aguardando decisão")))))</f>
        <v/>
      </c>
      <c r="AA313" s="27">
        <f>IF(OR($A313="",$B313=""),"",$A313&amp;"|"&amp;$B313)</f>
        <v/>
      </c>
      <c r="AB313" s="28">
        <f>IF($B313="","",IFERROR(INDEX('Regras por canal'!$B$5:$B$9,MATCH($B313,'Regras por canal'!$A$5:$A$9,0)),""))</f>
        <v/>
      </c>
      <c r="AC313" s="28">
        <f>IF($B313="","",IFERROR(INDEX('Regras por canal'!$C$5:$C$9,MATCH($B313,'Regras por canal'!$A$5:$A$9,0)),""))</f>
        <v/>
      </c>
      <c r="AD313" s="28">
        <f>IF($B313="","",IFERROR(INDEX('Regras por canal'!$D$5:$D$9,MATCH($B313,'Regras por canal'!$A$5:$A$9,0)),""))</f>
        <v/>
      </c>
      <c r="AE313" s="28">
        <f>IF($B313="","",IFERROR(INDEX('Regras por canal'!$E$5:$E$9,MATCH($B313,'Regras por canal'!$A$5:$A$9,0)),""))</f>
        <v/>
      </c>
      <c r="AF313" s="28">
        <f>IF($B313="","",IFERROR(INDEX('Regras por canal'!$F$5:$F$9,MATCH($B313,'Regras por canal'!$A$5:$A$9,0)),""))</f>
        <v/>
      </c>
      <c r="AG313" s="28">
        <f>IF($B313="","",IFERROR(INDEX('Regras por canal'!$G$5:$G$9,MATCH($B313,'Regras por canal'!$A$5:$A$9,0)),""))</f>
        <v/>
      </c>
      <c r="AH313" s="28">
        <f>IF($B313="","",IFERROR(INDEX('Regras por canal'!$H$5:$H$9,MATCH($B313,'Regras por canal'!$A$5:$A$9,0)),""))</f>
        <v/>
      </c>
      <c r="AI313" s="28">
        <f>IF($B313="","",IFERROR(INDEX('Regras por canal'!$I$5:$I$9,MATCH($B313,'Regras por canal'!$A$5:$A$9,0)),""))</f>
        <v/>
      </c>
      <c r="AJ313" s="28">
        <f>IF($B313="","",IFERROR(INDEX('Regras por canal'!$J$5:$J$9,MATCH($B313,'Regras por canal'!$A$5:$A$9,0)),""))</f>
        <v/>
      </c>
      <c r="AK313" s="28">
        <f>IF($B313="","",IFERROR(INDEX('Regras por canal'!$K$5:$K$9,MATCH($B313,'Regras por canal'!$A$5:$A$9,0)),""))</f>
        <v/>
      </c>
      <c r="AL313" s="28">
        <f>IF($B313="","",IFERROR(INDEX('Regras por canal'!$L$5:$L$9,MATCH($B313,'Regras por canal'!$A$5:$A$9,0)),""))</f>
        <v/>
      </c>
      <c r="AM313" s="28">
        <f>IF($B313="","",IFERROR(INDEX('Regras por canal'!$M$5:$M$9,MATCH($B313,'Regras por canal'!$A$5:$A$9,0)),""))</f>
        <v/>
      </c>
      <c r="AN313" s="28">
        <f>IF($B313="","",IFERROR(INDEX('Regras por canal'!$N$5:$N$9,MATCH($B313,'Regras por canal'!$A$5:$A$9,0)),""))</f>
        <v/>
      </c>
      <c r="AO313" s="28">
        <f>IF($A313="","",IFERROR(INDEX('Catálogo fonte'!$Q$5:$Q$104,MATCH($A313,'Catálogo fonte'!$A$5:$A$104,0)),""))</f>
        <v/>
      </c>
      <c r="AP313" s="28">
        <f>IF($B313="","",IFERROR(INDEX('Regras por canal'!$Q$5:$Q$9,MATCH($B313,'Regras por canal'!$A$5:$A$9,0)),""))</f>
        <v/>
      </c>
    </row>
    <row r="314" ht="24" customHeight="1">
      <c r="A314" s="28">
        <f>IF(OR(INDEX('Catálogo fonte'!$A$5:$A$104,INT((ROW()-5)/5)+1)="",INDEX('Regras por canal'!$A$5:$A$9,MOD(ROW()-5,5)+1)=""),"",INDEX('Catálogo fonte'!$A$5:$A$104,INT((ROW()-5)/5)+1))</f>
        <v/>
      </c>
      <c r="B314" s="27">
        <f>IF($A314="","",INDEX('Regras por canal'!$A$5:$A$9,MOD(ROW()-5,5)+1))</f>
        <v/>
      </c>
      <c r="C314" s="21" t="n"/>
      <c r="D314" s="32" t="n"/>
      <c r="E314" s="32" t="n"/>
      <c r="F314" s="53" t="n"/>
      <c r="G314" s="27">
        <f>IF(OR($A314="",$B314=""),"",IF($D314&lt;&gt;"",$D314,IFERROR(INDEX('Catálogo fonte'!$B$5:$B$104,MATCH($A314,'Catálogo fonte'!$A$5:$A$104,0)),"")))</f>
        <v/>
      </c>
      <c r="H314" s="27">
        <f>IF(OR($A314="",$B314=""),"",IF($E314&lt;&gt;"",$E314,IFERROR(INDEX('Catálogo fonte'!$C$5:$C$104,MATCH($A314,'Catálogo fonte'!$A$5:$A$104,0)),"")))</f>
        <v/>
      </c>
      <c r="I314" s="27">
        <f>IF(OR($A314="",$B314=""),"",IFERROR(INDEX('Catálogo fonte'!$E$5:$E$104,MATCH($A314,'Catálogo fonte'!$A$5:$A$104,0)),""))</f>
        <v/>
      </c>
      <c r="J314" s="28">
        <f>IF(OR($A314="",$B314=""),"",IFERROR(INDEX('Catálogo fonte'!$D$5:$D$104,MATCH($A314,'Catálogo fonte'!$A$5:$A$104,0)),""))</f>
        <v/>
      </c>
      <c r="K314" s="54">
        <f>IF(OR($A314="",$B314=""),"",IF($F314&lt;&gt;"",$F314,IFERROR(INDEX('Catálogo fonte'!$F$5:$F$104,MATCH($A314,'Catálogo fonte'!$A$5:$A$104,0)),"")))</f>
        <v/>
      </c>
      <c r="L314" s="35">
        <f>IF(OR($A314="",$B314=""),"",IFERROR(INDEX('Catálogo fonte'!$G$5:$G$104,MATCH($A314,'Catálogo fonte'!$A$5:$A$104,0)),""))</f>
        <v/>
      </c>
      <c r="M314" s="28">
        <f>IF(OR($A314="",$B314=""),"",IFERROR(INDEX('Catálogo fonte'!$H$5:$H$104,MATCH($A314,'Catálogo fonte'!$A$5:$A$104,0)),""))</f>
        <v/>
      </c>
      <c r="N314" s="28">
        <f>IF(OR($A314="",$B314=""),"",IFERROR(INDEX('Catálogo fonte'!$I$5:$I$104,MATCH($A314,'Catálogo fonte'!$A$5:$A$104,0)),""))</f>
        <v/>
      </c>
      <c r="O314" s="55">
        <f>IF(OR($A314="",$B314=""),"",IFERROR(INDEX('Catálogo fonte'!$J$5:$J$104,MATCH($A314,'Catálogo fonte'!$A$5:$A$104,0)),""))</f>
        <v/>
      </c>
      <c r="P314" s="56">
        <f>IF(OR($A314="",$B314=""),"",IFERROR(INDEX('Catálogo fonte'!$K$5:$K$104,MATCH($A314,'Catálogo fonte'!$A$5:$A$104,0)),""))</f>
        <v/>
      </c>
      <c r="Q314" s="56">
        <f>IF(OR($A314="",$B314=""),"",IFERROR(INDEX('Catálogo fonte'!$L$5:$L$104,MATCH($A314,'Catálogo fonte'!$A$5:$A$104,0)),""))</f>
        <v/>
      </c>
      <c r="R314" s="56">
        <f>IF(OR($A314="",$B314=""),"",IFERROR(INDEX('Catálogo fonte'!$M$5:$M$104,MATCH($A314,'Catálogo fonte'!$A$5:$A$104,0)),""))</f>
        <v/>
      </c>
      <c r="S314" s="28">
        <f>IF(OR($A314="",$B314=""),"",IFERROR(INDEX('Catálogo fonte'!$N$5:$N$104,MATCH($A314,'Catálogo fonte'!$A$5:$A$104,0)),""))</f>
        <v/>
      </c>
      <c r="T314" s="28">
        <f>IF(OR($A314="",$B314=""),"",IFERROR(INDEX('Catálogo fonte'!$O$5:$O$104,MATCH($A314,'Catálogo fonte'!$A$5:$A$104,0)),""))</f>
        <v/>
      </c>
      <c r="U314" s="28">
        <f>IF(OR($A314="",$B314=""),"",IFERROR(INDEX('Catálogo fonte'!$P$5:$P$104,MATCH($A314,'Catálogo fonte'!$A$5:$A$104,0)),""))</f>
        <v/>
      </c>
      <c r="V314" s="28">
        <f>IF(OR($A314="",$B314=""),"",--($S314&lt;&gt;"")+--($T314&lt;&gt;"")+--($U314&lt;&gt;""))</f>
        <v/>
      </c>
      <c r="W314" s="27">
        <f>IF(OR($A314="",$B314="",$C314&lt;&gt;"Sim"),"",_xlfn.TEXTJOIN(" | ",TRUE,IF($AP314&lt;&gt;"Regra válida","Regra do canal inválida",""),IF(COUNTIF('Catálogo fonte'!$A$5:$A$104,$A314)&gt;1,"SKU duplicado",""),IF($AO314&lt;&gt;"Sim","Produto inativo",""),IF($AB314&lt;&gt;"Sim","Canal inativo",""),IF($G314="","Título ausente",""),IF(AND($G314&lt;&gt;"",$AL314&lt;&gt;"",LEN($G314)&gt;$AL314),"Título excede o limite",""),IF(AND($AC314="Sim",$H314=""),"Categoria ausente",""),IF(AND($AK314&gt;0,LEN($I314)&lt;$AK314),"Descrição abaixo do mínimo",""),IF(AND($AE314="Sim",$J314=""),"Marca ausente",""),IF(OR($K314="",NOT(ISNUMBER($K314)),$K314&lt;=0),"Preço inválido",""),IF(AND(ISNUMBER($K314),$AM314&lt;&gt;"",$K314&lt;$AM314),"Preço abaixo do mínimo",""),IF(AND(ISNUMBER($K314),$AN314&lt;&gt;"",$K314&gt;$AN314),"Preço acima do máximo",""),IF(AND($AD314="Sim",$L314=""),"GTIN ausente",""),IF(AND($L314&lt;&gt;"",NOT(IFERROR(AND(LEN($L314)=13,ISNUMBER(VALUE($L314))),FALSE))),"GTIN inválido",""),IF(AND($AF314="Sim",$M314=""),"Cor ausente",""),IF(AND($AG314="Sim",$N314=""),"Tamanho/modelo ausente",""),IF(AND($AH314="Sim",OR(NOT(ISNUMBER($O314)),$O314&lt;=0)),"Peso ausente ou inválido",""),IF(AND($AI314="Sim",OR(NOT(ISNUMBER($P314)),$P314&lt;=0,NOT(ISNUMBER($Q314)),$Q314&lt;=0,NOT(ISNUMBER($R314)),$R314&lt;=0)),"Dimensões ausentes ou inválidas",""),IF($V314&lt;$AJ314,"Mídias abaixo do mínimo","")))</f>
        <v/>
      </c>
      <c r="X314" s="28">
        <f>IF(OR($A314="",$B314=""),"",IF($C314&lt;&gt;"Sim","Não selecionado",IF($W314="","Pronto para publicar","Bloqueado")))</f>
        <v/>
      </c>
      <c r="Y314" s="21" t="n"/>
      <c r="Z314" s="27">
        <f>IF(OR($A314="",$B314=""),"",IF($C314&lt;&gt;"Sim","Fora do feed",IF($X314="Bloqueado","Bloqueado",IF($Y314="Publicar","Liberado para feed",IF($Y314="Manter rascunho","Mantido em rascunho","Aguardando decisão")))))</f>
        <v/>
      </c>
      <c r="AA314" s="27">
        <f>IF(OR($A314="",$B314=""),"",$A314&amp;"|"&amp;$B314)</f>
        <v/>
      </c>
      <c r="AB314" s="28">
        <f>IF($B314="","",IFERROR(INDEX('Regras por canal'!$B$5:$B$9,MATCH($B314,'Regras por canal'!$A$5:$A$9,0)),""))</f>
        <v/>
      </c>
      <c r="AC314" s="28">
        <f>IF($B314="","",IFERROR(INDEX('Regras por canal'!$C$5:$C$9,MATCH($B314,'Regras por canal'!$A$5:$A$9,0)),""))</f>
        <v/>
      </c>
      <c r="AD314" s="28">
        <f>IF($B314="","",IFERROR(INDEX('Regras por canal'!$D$5:$D$9,MATCH($B314,'Regras por canal'!$A$5:$A$9,0)),""))</f>
        <v/>
      </c>
      <c r="AE314" s="28">
        <f>IF($B314="","",IFERROR(INDEX('Regras por canal'!$E$5:$E$9,MATCH($B314,'Regras por canal'!$A$5:$A$9,0)),""))</f>
        <v/>
      </c>
      <c r="AF314" s="28">
        <f>IF($B314="","",IFERROR(INDEX('Regras por canal'!$F$5:$F$9,MATCH($B314,'Regras por canal'!$A$5:$A$9,0)),""))</f>
        <v/>
      </c>
      <c r="AG314" s="28">
        <f>IF($B314="","",IFERROR(INDEX('Regras por canal'!$G$5:$G$9,MATCH($B314,'Regras por canal'!$A$5:$A$9,0)),""))</f>
        <v/>
      </c>
      <c r="AH314" s="28">
        <f>IF($B314="","",IFERROR(INDEX('Regras por canal'!$H$5:$H$9,MATCH($B314,'Regras por canal'!$A$5:$A$9,0)),""))</f>
        <v/>
      </c>
      <c r="AI314" s="28">
        <f>IF($B314="","",IFERROR(INDEX('Regras por canal'!$I$5:$I$9,MATCH($B314,'Regras por canal'!$A$5:$A$9,0)),""))</f>
        <v/>
      </c>
      <c r="AJ314" s="28">
        <f>IF($B314="","",IFERROR(INDEX('Regras por canal'!$J$5:$J$9,MATCH($B314,'Regras por canal'!$A$5:$A$9,0)),""))</f>
        <v/>
      </c>
      <c r="AK314" s="28">
        <f>IF($B314="","",IFERROR(INDEX('Regras por canal'!$K$5:$K$9,MATCH($B314,'Regras por canal'!$A$5:$A$9,0)),""))</f>
        <v/>
      </c>
      <c r="AL314" s="28">
        <f>IF($B314="","",IFERROR(INDEX('Regras por canal'!$L$5:$L$9,MATCH($B314,'Regras por canal'!$A$5:$A$9,0)),""))</f>
        <v/>
      </c>
      <c r="AM314" s="28">
        <f>IF($B314="","",IFERROR(INDEX('Regras por canal'!$M$5:$M$9,MATCH($B314,'Regras por canal'!$A$5:$A$9,0)),""))</f>
        <v/>
      </c>
      <c r="AN314" s="28">
        <f>IF($B314="","",IFERROR(INDEX('Regras por canal'!$N$5:$N$9,MATCH($B314,'Regras por canal'!$A$5:$A$9,0)),""))</f>
        <v/>
      </c>
      <c r="AO314" s="28">
        <f>IF($A314="","",IFERROR(INDEX('Catálogo fonte'!$Q$5:$Q$104,MATCH($A314,'Catálogo fonte'!$A$5:$A$104,0)),""))</f>
        <v/>
      </c>
      <c r="AP314" s="28">
        <f>IF($B314="","",IFERROR(INDEX('Regras por canal'!$Q$5:$Q$9,MATCH($B314,'Regras por canal'!$A$5:$A$9,0)),""))</f>
        <v/>
      </c>
    </row>
    <row r="315" ht="24" customHeight="1">
      <c r="A315" s="28">
        <f>IF(OR(INDEX('Catálogo fonte'!$A$5:$A$104,INT((ROW()-5)/5)+1)="",INDEX('Regras por canal'!$A$5:$A$9,MOD(ROW()-5,5)+1)=""),"",INDEX('Catálogo fonte'!$A$5:$A$104,INT((ROW()-5)/5)+1))</f>
        <v/>
      </c>
      <c r="B315" s="27">
        <f>IF($A315="","",INDEX('Regras por canal'!$A$5:$A$9,MOD(ROW()-5,5)+1))</f>
        <v/>
      </c>
      <c r="C315" s="21" t="n"/>
      <c r="D315" s="32" t="n"/>
      <c r="E315" s="32" t="n"/>
      <c r="F315" s="53" t="n"/>
      <c r="G315" s="27">
        <f>IF(OR($A315="",$B315=""),"",IF($D315&lt;&gt;"",$D315,IFERROR(INDEX('Catálogo fonte'!$B$5:$B$104,MATCH($A315,'Catálogo fonte'!$A$5:$A$104,0)),"")))</f>
        <v/>
      </c>
      <c r="H315" s="27">
        <f>IF(OR($A315="",$B315=""),"",IF($E315&lt;&gt;"",$E315,IFERROR(INDEX('Catálogo fonte'!$C$5:$C$104,MATCH($A315,'Catálogo fonte'!$A$5:$A$104,0)),"")))</f>
        <v/>
      </c>
      <c r="I315" s="27">
        <f>IF(OR($A315="",$B315=""),"",IFERROR(INDEX('Catálogo fonte'!$E$5:$E$104,MATCH($A315,'Catálogo fonte'!$A$5:$A$104,0)),""))</f>
        <v/>
      </c>
      <c r="J315" s="28">
        <f>IF(OR($A315="",$B315=""),"",IFERROR(INDEX('Catálogo fonte'!$D$5:$D$104,MATCH($A315,'Catálogo fonte'!$A$5:$A$104,0)),""))</f>
        <v/>
      </c>
      <c r="K315" s="54">
        <f>IF(OR($A315="",$B315=""),"",IF($F315&lt;&gt;"",$F315,IFERROR(INDEX('Catálogo fonte'!$F$5:$F$104,MATCH($A315,'Catálogo fonte'!$A$5:$A$104,0)),"")))</f>
        <v/>
      </c>
      <c r="L315" s="35">
        <f>IF(OR($A315="",$B315=""),"",IFERROR(INDEX('Catálogo fonte'!$G$5:$G$104,MATCH($A315,'Catálogo fonte'!$A$5:$A$104,0)),""))</f>
        <v/>
      </c>
      <c r="M315" s="28">
        <f>IF(OR($A315="",$B315=""),"",IFERROR(INDEX('Catálogo fonte'!$H$5:$H$104,MATCH($A315,'Catálogo fonte'!$A$5:$A$104,0)),""))</f>
        <v/>
      </c>
      <c r="N315" s="28">
        <f>IF(OR($A315="",$B315=""),"",IFERROR(INDEX('Catálogo fonte'!$I$5:$I$104,MATCH($A315,'Catálogo fonte'!$A$5:$A$104,0)),""))</f>
        <v/>
      </c>
      <c r="O315" s="55">
        <f>IF(OR($A315="",$B315=""),"",IFERROR(INDEX('Catálogo fonte'!$J$5:$J$104,MATCH($A315,'Catálogo fonte'!$A$5:$A$104,0)),""))</f>
        <v/>
      </c>
      <c r="P315" s="56">
        <f>IF(OR($A315="",$B315=""),"",IFERROR(INDEX('Catálogo fonte'!$K$5:$K$104,MATCH($A315,'Catálogo fonte'!$A$5:$A$104,0)),""))</f>
        <v/>
      </c>
      <c r="Q315" s="56">
        <f>IF(OR($A315="",$B315=""),"",IFERROR(INDEX('Catálogo fonte'!$L$5:$L$104,MATCH($A315,'Catálogo fonte'!$A$5:$A$104,0)),""))</f>
        <v/>
      </c>
      <c r="R315" s="56">
        <f>IF(OR($A315="",$B315=""),"",IFERROR(INDEX('Catálogo fonte'!$M$5:$M$104,MATCH($A315,'Catálogo fonte'!$A$5:$A$104,0)),""))</f>
        <v/>
      </c>
      <c r="S315" s="28">
        <f>IF(OR($A315="",$B315=""),"",IFERROR(INDEX('Catálogo fonte'!$N$5:$N$104,MATCH($A315,'Catálogo fonte'!$A$5:$A$104,0)),""))</f>
        <v/>
      </c>
      <c r="T315" s="28">
        <f>IF(OR($A315="",$B315=""),"",IFERROR(INDEX('Catálogo fonte'!$O$5:$O$104,MATCH($A315,'Catálogo fonte'!$A$5:$A$104,0)),""))</f>
        <v/>
      </c>
      <c r="U315" s="28">
        <f>IF(OR($A315="",$B315=""),"",IFERROR(INDEX('Catálogo fonte'!$P$5:$P$104,MATCH($A315,'Catálogo fonte'!$A$5:$A$104,0)),""))</f>
        <v/>
      </c>
      <c r="V315" s="28">
        <f>IF(OR($A315="",$B315=""),"",--($S315&lt;&gt;"")+--($T315&lt;&gt;"")+--($U315&lt;&gt;""))</f>
        <v/>
      </c>
      <c r="W315" s="27">
        <f>IF(OR($A315="",$B315="",$C315&lt;&gt;"Sim"),"",_xlfn.TEXTJOIN(" | ",TRUE,IF($AP315&lt;&gt;"Regra válida","Regra do canal inválida",""),IF(COUNTIF('Catálogo fonte'!$A$5:$A$104,$A315)&gt;1,"SKU duplicado",""),IF($AO315&lt;&gt;"Sim","Produto inativo",""),IF($AB315&lt;&gt;"Sim","Canal inativo",""),IF($G315="","Título ausente",""),IF(AND($G315&lt;&gt;"",$AL315&lt;&gt;"",LEN($G315)&gt;$AL315),"Título excede o limite",""),IF(AND($AC315="Sim",$H315=""),"Categoria ausente",""),IF(AND($AK315&gt;0,LEN($I315)&lt;$AK315),"Descrição abaixo do mínimo",""),IF(AND($AE315="Sim",$J315=""),"Marca ausente",""),IF(OR($K315="",NOT(ISNUMBER($K315)),$K315&lt;=0),"Preço inválido",""),IF(AND(ISNUMBER($K315),$AM315&lt;&gt;"",$K315&lt;$AM315),"Preço abaixo do mínimo",""),IF(AND(ISNUMBER($K315),$AN315&lt;&gt;"",$K315&gt;$AN315),"Preço acima do máximo",""),IF(AND($AD315="Sim",$L315=""),"GTIN ausente",""),IF(AND($L315&lt;&gt;"",NOT(IFERROR(AND(LEN($L315)=13,ISNUMBER(VALUE($L315))),FALSE))),"GTIN inválido",""),IF(AND($AF315="Sim",$M315=""),"Cor ausente",""),IF(AND($AG315="Sim",$N315=""),"Tamanho/modelo ausente",""),IF(AND($AH315="Sim",OR(NOT(ISNUMBER($O315)),$O315&lt;=0)),"Peso ausente ou inválido",""),IF(AND($AI315="Sim",OR(NOT(ISNUMBER($P315)),$P315&lt;=0,NOT(ISNUMBER($Q315)),$Q315&lt;=0,NOT(ISNUMBER($R315)),$R315&lt;=0)),"Dimensões ausentes ou inválidas",""),IF($V315&lt;$AJ315,"Mídias abaixo do mínimo","")))</f>
        <v/>
      </c>
      <c r="X315" s="28">
        <f>IF(OR($A315="",$B315=""),"",IF($C315&lt;&gt;"Sim","Não selecionado",IF($W315="","Pronto para publicar","Bloqueado")))</f>
        <v/>
      </c>
      <c r="Y315" s="21" t="n"/>
      <c r="Z315" s="27">
        <f>IF(OR($A315="",$B315=""),"",IF($C315&lt;&gt;"Sim","Fora do feed",IF($X315="Bloqueado","Bloqueado",IF($Y315="Publicar","Liberado para feed",IF($Y315="Manter rascunho","Mantido em rascunho","Aguardando decisão")))))</f>
        <v/>
      </c>
      <c r="AA315" s="27">
        <f>IF(OR($A315="",$B315=""),"",$A315&amp;"|"&amp;$B315)</f>
        <v/>
      </c>
      <c r="AB315" s="28">
        <f>IF($B315="","",IFERROR(INDEX('Regras por canal'!$B$5:$B$9,MATCH($B315,'Regras por canal'!$A$5:$A$9,0)),""))</f>
        <v/>
      </c>
      <c r="AC315" s="28">
        <f>IF($B315="","",IFERROR(INDEX('Regras por canal'!$C$5:$C$9,MATCH($B315,'Regras por canal'!$A$5:$A$9,0)),""))</f>
        <v/>
      </c>
      <c r="AD315" s="28">
        <f>IF($B315="","",IFERROR(INDEX('Regras por canal'!$D$5:$D$9,MATCH($B315,'Regras por canal'!$A$5:$A$9,0)),""))</f>
        <v/>
      </c>
      <c r="AE315" s="28">
        <f>IF($B315="","",IFERROR(INDEX('Regras por canal'!$E$5:$E$9,MATCH($B315,'Regras por canal'!$A$5:$A$9,0)),""))</f>
        <v/>
      </c>
      <c r="AF315" s="28">
        <f>IF($B315="","",IFERROR(INDEX('Regras por canal'!$F$5:$F$9,MATCH($B315,'Regras por canal'!$A$5:$A$9,0)),""))</f>
        <v/>
      </c>
      <c r="AG315" s="28">
        <f>IF($B315="","",IFERROR(INDEX('Regras por canal'!$G$5:$G$9,MATCH($B315,'Regras por canal'!$A$5:$A$9,0)),""))</f>
        <v/>
      </c>
      <c r="AH315" s="28">
        <f>IF($B315="","",IFERROR(INDEX('Regras por canal'!$H$5:$H$9,MATCH($B315,'Regras por canal'!$A$5:$A$9,0)),""))</f>
        <v/>
      </c>
      <c r="AI315" s="28">
        <f>IF($B315="","",IFERROR(INDEX('Regras por canal'!$I$5:$I$9,MATCH($B315,'Regras por canal'!$A$5:$A$9,0)),""))</f>
        <v/>
      </c>
      <c r="AJ315" s="28">
        <f>IF($B315="","",IFERROR(INDEX('Regras por canal'!$J$5:$J$9,MATCH($B315,'Regras por canal'!$A$5:$A$9,0)),""))</f>
        <v/>
      </c>
      <c r="AK315" s="28">
        <f>IF($B315="","",IFERROR(INDEX('Regras por canal'!$K$5:$K$9,MATCH($B315,'Regras por canal'!$A$5:$A$9,0)),""))</f>
        <v/>
      </c>
      <c r="AL315" s="28">
        <f>IF($B315="","",IFERROR(INDEX('Regras por canal'!$L$5:$L$9,MATCH($B315,'Regras por canal'!$A$5:$A$9,0)),""))</f>
        <v/>
      </c>
      <c r="AM315" s="28">
        <f>IF($B315="","",IFERROR(INDEX('Regras por canal'!$M$5:$M$9,MATCH($B315,'Regras por canal'!$A$5:$A$9,0)),""))</f>
        <v/>
      </c>
      <c r="AN315" s="28">
        <f>IF($B315="","",IFERROR(INDEX('Regras por canal'!$N$5:$N$9,MATCH($B315,'Regras por canal'!$A$5:$A$9,0)),""))</f>
        <v/>
      </c>
      <c r="AO315" s="28">
        <f>IF($A315="","",IFERROR(INDEX('Catálogo fonte'!$Q$5:$Q$104,MATCH($A315,'Catálogo fonte'!$A$5:$A$104,0)),""))</f>
        <v/>
      </c>
      <c r="AP315" s="28">
        <f>IF($B315="","",IFERROR(INDEX('Regras por canal'!$Q$5:$Q$9,MATCH($B315,'Regras por canal'!$A$5:$A$9,0)),""))</f>
        <v/>
      </c>
    </row>
    <row r="316" ht="24" customHeight="1">
      <c r="A316" s="28">
        <f>IF(OR(INDEX('Catálogo fonte'!$A$5:$A$104,INT((ROW()-5)/5)+1)="",INDEX('Regras por canal'!$A$5:$A$9,MOD(ROW()-5,5)+1)=""),"",INDEX('Catálogo fonte'!$A$5:$A$104,INT((ROW()-5)/5)+1))</f>
        <v/>
      </c>
      <c r="B316" s="27">
        <f>IF($A316="","",INDEX('Regras por canal'!$A$5:$A$9,MOD(ROW()-5,5)+1))</f>
        <v/>
      </c>
      <c r="C316" s="21" t="n"/>
      <c r="D316" s="32" t="n"/>
      <c r="E316" s="32" t="n"/>
      <c r="F316" s="53" t="n"/>
      <c r="G316" s="27">
        <f>IF(OR($A316="",$B316=""),"",IF($D316&lt;&gt;"",$D316,IFERROR(INDEX('Catálogo fonte'!$B$5:$B$104,MATCH($A316,'Catálogo fonte'!$A$5:$A$104,0)),"")))</f>
        <v/>
      </c>
      <c r="H316" s="27">
        <f>IF(OR($A316="",$B316=""),"",IF($E316&lt;&gt;"",$E316,IFERROR(INDEX('Catálogo fonte'!$C$5:$C$104,MATCH($A316,'Catálogo fonte'!$A$5:$A$104,0)),"")))</f>
        <v/>
      </c>
      <c r="I316" s="27">
        <f>IF(OR($A316="",$B316=""),"",IFERROR(INDEX('Catálogo fonte'!$E$5:$E$104,MATCH($A316,'Catálogo fonte'!$A$5:$A$104,0)),""))</f>
        <v/>
      </c>
      <c r="J316" s="28">
        <f>IF(OR($A316="",$B316=""),"",IFERROR(INDEX('Catálogo fonte'!$D$5:$D$104,MATCH($A316,'Catálogo fonte'!$A$5:$A$104,0)),""))</f>
        <v/>
      </c>
      <c r="K316" s="54">
        <f>IF(OR($A316="",$B316=""),"",IF($F316&lt;&gt;"",$F316,IFERROR(INDEX('Catálogo fonte'!$F$5:$F$104,MATCH($A316,'Catálogo fonte'!$A$5:$A$104,0)),"")))</f>
        <v/>
      </c>
      <c r="L316" s="35">
        <f>IF(OR($A316="",$B316=""),"",IFERROR(INDEX('Catálogo fonte'!$G$5:$G$104,MATCH($A316,'Catálogo fonte'!$A$5:$A$104,0)),""))</f>
        <v/>
      </c>
      <c r="M316" s="28">
        <f>IF(OR($A316="",$B316=""),"",IFERROR(INDEX('Catálogo fonte'!$H$5:$H$104,MATCH($A316,'Catálogo fonte'!$A$5:$A$104,0)),""))</f>
        <v/>
      </c>
      <c r="N316" s="28">
        <f>IF(OR($A316="",$B316=""),"",IFERROR(INDEX('Catálogo fonte'!$I$5:$I$104,MATCH($A316,'Catálogo fonte'!$A$5:$A$104,0)),""))</f>
        <v/>
      </c>
      <c r="O316" s="55">
        <f>IF(OR($A316="",$B316=""),"",IFERROR(INDEX('Catálogo fonte'!$J$5:$J$104,MATCH($A316,'Catálogo fonte'!$A$5:$A$104,0)),""))</f>
        <v/>
      </c>
      <c r="P316" s="56">
        <f>IF(OR($A316="",$B316=""),"",IFERROR(INDEX('Catálogo fonte'!$K$5:$K$104,MATCH($A316,'Catálogo fonte'!$A$5:$A$104,0)),""))</f>
        <v/>
      </c>
      <c r="Q316" s="56">
        <f>IF(OR($A316="",$B316=""),"",IFERROR(INDEX('Catálogo fonte'!$L$5:$L$104,MATCH($A316,'Catálogo fonte'!$A$5:$A$104,0)),""))</f>
        <v/>
      </c>
      <c r="R316" s="56">
        <f>IF(OR($A316="",$B316=""),"",IFERROR(INDEX('Catálogo fonte'!$M$5:$M$104,MATCH($A316,'Catálogo fonte'!$A$5:$A$104,0)),""))</f>
        <v/>
      </c>
      <c r="S316" s="28">
        <f>IF(OR($A316="",$B316=""),"",IFERROR(INDEX('Catálogo fonte'!$N$5:$N$104,MATCH($A316,'Catálogo fonte'!$A$5:$A$104,0)),""))</f>
        <v/>
      </c>
      <c r="T316" s="28">
        <f>IF(OR($A316="",$B316=""),"",IFERROR(INDEX('Catálogo fonte'!$O$5:$O$104,MATCH($A316,'Catálogo fonte'!$A$5:$A$104,0)),""))</f>
        <v/>
      </c>
      <c r="U316" s="28">
        <f>IF(OR($A316="",$B316=""),"",IFERROR(INDEX('Catálogo fonte'!$P$5:$P$104,MATCH($A316,'Catálogo fonte'!$A$5:$A$104,0)),""))</f>
        <v/>
      </c>
      <c r="V316" s="28">
        <f>IF(OR($A316="",$B316=""),"",--($S316&lt;&gt;"")+--($T316&lt;&gt;"")+--($U316&lt;&gt;""))</f>
        <v/>
      </c>
      <c r="W316" s="27">
        <f>IF(OR($A316="",$B316="",$C316&lt;&gt;"Sim"),"",_xlfn.TEXTJOIN(" | ",TRUE,IF($AP316&lt;&gt;"Regra válida","Regra do canal inválida",""),IF(COUNTIF('Catálogo fonte'!$A$5:$A$104,$A316)&gt;1,"SKU duplicado",""),IF($AO316&lt;&gt;"Sim","Produto inativo",""),IF($AB316&lt;&gt;"Sim","Canal inativo",""),IF($G316="","Título ausente",""),IF(AND($G316&lt;&gt;"",$AL316&lt;&gt;"",LEN($G316)&gt;$AL316),"Título excede o limite",""),IF(AND($AC316="Sim",$H316=""),"Categoria ausente",""),IF(AND($AK316&gt;0,LEN($I316)&lt;$AK316),"Descrição abaixo do mínimo",""),IF(AND($AE316="Sim",$J316=""),"Marca ausente",""),IF(OR($K316="",NOT(ISNUMBER($K316)),$K316&lt;=0),"Preço inválido",""),IF(AND(ISNUMBER($K316),$AM316&lt;&gt;"",$K316&lt;$AM316),"Preço abaixo do mínimo",""),IF(AND(ISNUMBER($K316),$AN316&lt;&gt;"",$K316&gt;$AN316),"Preço acima do máximo",""),IF(AND($AD316="Sim",$L316=""),"GTIN ausente",""),IF(AND($L316&lt;&gt;"",NOT(IFERROR(AND(LEN($L316)=13,ISNUMBER(VALUE($L316))),FALSE))),"GTIN inválido",""),IF(AND($AF316="Sim",$M316=""),"Cor ausente",""),IF(AND($AG316="Sim",$N316=""),"Tamanho/modelo ausente",""),IF(AND($AH316="Sim",OR(NOT(ISNUMBER($O316)),$O316&lt;=0)),"Peso ausente ou inválido",""),IF(AND($AI316="Sim",OR(NOT(ISNUMBER($P316)),$P316&lt;=0,NOT(ISNUMBER($Q316)),$Q316&lt;=0,NOT(ISNUMBER($R316)),$R316&lt;=0)),"Dimensões ausentes ou inválidas",""),IF($V316&lt;$AJ316,"Mídias abaixo do mínimo","")))</f>
        <v/>
      </c>
      <c r="X316" s="28">
        <f>IF(OR($A316="",$B316=""),"",IF($C316&lt;&gt;"Sim","Não selecionado",IF($W316="","Pronto para publicar","Bloqueado")))</f>
        <v/>
      </c>
      <c r="Y316" s="21" t="n"/>
      <c r="Z316" s="27">
        <f>IF(OR($A316="",$B316=""),"",IF($C316&lt;&gt;"Sim","Fora do feed",IF($X316="Bloqueado","Bloqueado",IF($Y316="Publicar","Liberado para feed",IF($Y316="Manter rascunho","Mantido em rascunho","Aguardando decisão")))))</f>
        <v/>
      </c>
      <c r="AA316" s="27">
        <f>IF(OR($A316="",$B316=""),"",$A316&amp;"|"&amp;$B316)</f>
        <v/>
      </c>
      <c r="AB316" s="28">
        <f>IF($B316="","",IFERROR(INDEX('Regras por canal'!$B$5:$B$9,MATCH($B316,'Regras por canal'!$A$5:$A$9,0)),""))</f>
        <v/>
      </c>
      <c r="AC316" s="28">
        <f>IF($B316="","",IFERROR(INDEX('Regras por canal'!$C$5:$C$9,MATCH($B316,'Regras por canal'!$A$5:$A$9,0)),""))</f>
        <v/>
      </c>
      <c r="AD316" s="28">
        <f>IF($B316="","",IFERROR(INDEX('Regras por canal'!$D$5:$D$9,MATCH($B316,'Regras por canal'!$A$5:$A$9,0)),""))</f>
        <v/>
      </c>
      <c r="AE316" s="28">
        <f>IF($B316="","",IFERROR(INDEX('Regras por canal'!$E$5:$E$9,MATCH($B316,'Regras por canal'!$A$5:$A$9,0)),""))</f>
        <v/>
      </c>
      <c r="AF316" s="28">
        <f>IF($B316="","",IFERROR(INDEX('Regras por canal'!$F$5:$F$9,MATCH($B316,'Regras por canal'!$A$5:$A$9,0)),""))</f>
        <v/>
      </c>
      <c r="AG316" s="28">
        <f>IF($B316="","",IFERROR(INDEX('Regras por canal'!$G$5:$G$9,MATCH($B316,'Regras por canal'!$A$5:$A$9,0)),""))</f>
        <v/>
      </c>
      <c r="AH316" s="28">
        <f>IF($B316="","",IFERROR(INDEX('Regras por canal'!$H$5:$H$9,MATCH($B316,'Regras por canal'!$A$5:$A$9,0)),""))</f>
        <v/>
      </c>
      <c r="AI316" s="28">
        <f>IF($B316="","",IFERROR(INDEX('Regras por canal'!$I$5:$I$9,MATCH($B316,'Regras por canal'!$A$5:$A$9,0)),""))</f>
        <v/>
      </c>
      <c r="AJ316" s="28">
        <f>IF($B316="","",IFERROR(INDEX('Regras por canal'!$J$5:$J$9,MATCH($B316,'Regras por canal'!$A$5:$A$9,0)),""))</f>
        <v/>
      </c>
      <c r="AK316" s="28">
        <f>IF($B316="","",IFERROR(INDEX('Regras por canal'!$K$5:$K$9,MATCH($B316,'Regras por canal'!$A$5:$A$9,0)),""))</f>
        <v/>
      </c>
      <c r="AL316" s="28">
        <f>IF($B316="","",IFERROR(INDEX('Regras por canal'!$L$5:$L$9,MATCH($B316,'Regras por canal'!$A$5:$A$9,0)),""))</f>
        <v/>
      </c>
      <c r="AM316" s="28">
        <f>IF($B316="","",IFERROR(INDEX('Regras por canal'!$M$5:$M$9,MATCH($B316,'Regras por canal'!$A$5:$A$9,0)),""))</f>
        <v/>
      </c>
      <c r="AN316" s="28">
        <f>IF($B316="","",IFERROR(INDEX('Regras por canal'!$N$5:$N$9,MATCH($B316,'Regras por canal'!$A$5:$A$9,0)),""))</f>
        <v/>
      </c>
      <c r="AO316" s="28">
        <f>IF($A316="","",IFERROR(INDEX('Catálogo fonte'!$Q$5:$Q$104,MATCH($A316,'Catálogo fonte'!$A$5:$A$104,0)),""))</f>
        <v/>
      </c>
      <c r="AP316" s="28">
        <f>IF($B316="","",IFERROR(INDEX('Regras por canal'!$Q$5:$Q$9,MATCH($B316,'Regras por canal'!$A$5:$A$9,0)),""))</f>
        <v/>
      </c>
    </row>
    <row r="317" ht="24" customHeight="1">
      <c r="A317" s="28">
        <f>IF(OR(INDEX('Catálogo fonte'!$A$5:$A$104,INT((ROW()-5)/5)+1)="",INDEX('Regras por canal'!$A$5:$A$9,MOD(ROW()-5,5)+1)=""),"",INDEX('Catálogo fonte'!$A$5:$A$104,INT((ROW()-5)/5)+1))</f>
        <v/>
      </c>
      <c r="B317" s="27">
        <f>IF($A317="","",INDEX('Regras por canal'!$A$5:$A$9,MOD(ROW()-5,5)+1))</f>
        <v/>
      </c>
      <c r="C317" s="21" t="n"/>
      <c r="D317" s="32" t="n"/>
      <c r="E317" s="32" t="n"/>
      <c r="F317" s="53" t="n"/>
      <c r="G317" s="27">
        <f>IF(OR($A317="",$B317=""),"",IF($D317&lt;&gt;"",$D317,IFERROR(INDEX('Catálogo fonte'!$B$5:$B$104,MATCH($A317,'Catálogo fonte'!$A$5:$A$104,0)),"")))</f>
        <v/>
      </c>
      <c r="H317" s="27">
        <f>IF(OR($A317="",$B317=""),"",IF($E317&lt;&gt;"",$E317,IFERROR(INDEX('Catálogo fonte'!$C$5:$C$104,MATCH($A317,'Catálogo fonte'!$A$5:$A$104,0)),"")))</f>
        <v/>
      </c>
      <c r="I317" s="27">
        <f>IF(OR($A317="",$B317=""),"",IFERROR(INDEX('Catálogo fonte'!$E$5:$E$104,MATCH($A317,'Catálogo fonte'!$A$5:$A$104,0)),""))</f>
        <v/>
      </c>
      <c r="J317" s="28">
        <f>IF(OR($A317="",$B317=""),"",IFERROR(INDEX('Catálogo fonte'!$D$5:$D$104,MATCH($A317,'Catálogo fonte'!$A$5:$A$104,0)),""))</f>
        <v/>
      </c>
      <c r="K317" s="54">
        <f>IF(OR($A317="",$B317=""),"",IF($F317&lt;&gt;"",$F317,IFERROR(INDEX('Catálogo fonte'!$F$5:$F$104,MATCH($A317,'Catálogo fonte'!$A$5:$A$104,0)),"")))</f>
        <v/>
      </c>
      <c r="L317" s="35">
        <f>IF(OR($A317="",$B317=""),"",IFERROR(INDEX('Catálogo fonte'!$G$5:$G$104,MATCH($A317,'Catálogo fonte'!$A$5:$A$104,0)),""))</f>
        <v/>
      </c>
      <c r="M317" s="28">
        <f>IF(OR($A317="",$B317=""),"",IFERROR(INDEX('Catálogo fonte'!$H$5:$H$104,MATCH($A317,'Catálogo fonte'!$A$5:$A$104,0)),""))</f>
        <v/>
      </c>
      <c r="N317" s="28">
        <f>IF(OR($A317="",$B317=""),"",IFERROR(INDEX('Catálogo fonte'!$I$5:$I$104,MATCH($A317,'Catálogo fonte'!$A$5:$A$104,0)),""))</f>
        <v/>
      </c>
      <c r="O317" s="55">
        <f>IF(OR($A317="",$B317=""),"",IFERROR(INDEX('Catálogo fonte'!$J$5:$J$104,MATCH($A317,'Catálogo fonte'!$A$5:$A$104,0)),""))</f>
        <v/>
      </c>
      <c r="P317" s="56">
        <f>IF(OR($A317="",$B317=""),"",IFERROR(INDEX('Catálogo fonte'!$K$5:$K$104,MATCH($A317,'Catálogo fonte'!$A$5:$A$104,0)),""))</f>
        <v/>
      </c>
      <c r="Q317" s="56">
        <f>IF(OR($A317="",$B317=""),"",IFERROR(INDEX('Catálogo fonte'!$L$5:$L$104,MATCH($A317,'Catálogo fonte'!$A$5:$A$104,0)),""))</f>
        <v/>
      </c>
      <c r="R317" s="56">
        <f>IF(OR($A317="",$B317=""),"",IFERROR(INDEX('Catálogo fonte'!$M$5:$M$104,MATCH($A317,'Catálogo fonte'!$A$5:$A$104,0)),""))</f>
        <v/>
      </c>
      <c r="S317" s="28">
        <f>IF(OR($A317="",$B317=""),"",IFERROR(INDEX('Catálogo fonte'!$N$5:$N$104,MATCH($A317,'Catálogo fonte'!$A$5:$A$104,0)),""))</f>
        <v/>
      </c>
      <c r="T317" s="28">
        <f>IF(OR($A317="",$B317=""),"",IFERROR(INDEX('Catálogo fonte'!$O$5:$O$104,MATCH($A317,'Catálogo fonte'!$A$5:$A$104,0)),""))</f>
        <v/>
      </c>
      <c r="U317" s="28">
        <f>IF(OR($A317="",$B317=""),"",IFERROR(INDEX('Catálogo fonte'!$P$5:$P$104,MATCH($A317,'Catálogo fonte'!$A$5:$A$104,0)),""))</f>
        <v/>
      </c>
      <c r="V317" s="28">
        <f>IF(OR($A317="",$B317=""),"",--($S317&lt;&gt;"")+--($T317&lt;&gt;"")+--($U317&lt;&gt;""))</f>
        <v/>
      </c>
      <c r="W317" s="27">
        <f>IF(OR($A317="",$B317="",$C317&lt;&gt;"Sim"),"",_xlfn.TEXTJOIN(" | ",TRUE,IF($AP317&lt;&gt;"Regra válida","Regra do canal inválida",""),IF(COUNTIF('Catálogo fonte'!$A$5:$A$104,$A317)&gt;1,"SKU duplicado",""),IF($AO317&lt;&gt;"Sim","Produto inativo",""),IF($AB317&lt;&gt;"Sim","Canal inativo",""),IF($G317="","Título ausente",""),IF(AND($G317&lt;&gt;"",$AL317&lt;&gt;"",LEN($G317)&gt;$AL317),"Título excede o limite",""),IF(AND($AC317="Sim",$H317=""),"Categoria ausente",""),IF(AND($AK317&gt;0,LEN($I317)&lt;$AK317),"Descrição abaixo do mínimo",""),IF(AND($AE317="Sim",$J317=""),"Marca ausente",""),IF(OR($K317="",NOT(ISNUMBER($K317)),$K317&lt;=0),"Preço inválido",""),IF(AND(ISNUMBER($K317),$AM317&lt;&gt;"",$K317&lt;$AM317),"Preço abaixo do mínimo",""),IF(AND(ISNUMBER($K317),$AN317&lt;&gt;"",$K317&gt;$AN317),"Preço acima do máximo",""),IF(AND($AD317="Sim",$L317=""),"GTIN ausente",""),IF(AND($L317&lt;&gt;"",NOT(IFERROR(AND(LEN($L317)=13,ISNUMBER(VALUE($L317))),FALSE))),"GTIN inválido",""),IF(AND($AF317="Sim",$M317=""),"Cor ausente",""),IF(AND($AG317="Sim",$N317=""),"Tamanho/modelo ausente",""),IF(AND($AH317="Sim",OR(NOT(ISNUMBER($O317)),$O317&lt;=0)),"Peso ausente ou inválido",""),IF(AND($AI317="Sim",OR(NOT(ISNUMBER($P317)),$P317&lt;=0,NOT(ISNUMBER($Q317)),$Q317&lt;=0,NOT(ISNUMBER($R317)),$R317&lt;=0)),"Dimensões ausentes ou inválidas",""),IF($V317&lt;$AJ317,"Mídias abaixo do mínimo","")))</f>
        <v/>
      </c>
      <c r="X317" s="28">
        <f>IF(OR($A317="",$B317=""),"",IF($C317&lt;&gt;"Sim","Não selecionado",IF($W317="","Pronto para publicar","Bloqueado")))</f>
        <v/>
      </c>
      <c r="Y317" s="21" t="n"/>
      <c r="Z317" s="27">
        <f>IF(OR($A317="",$B317=""),"",IF($C317&lt;&gt;"Sim","Fora do feed",IF($X317="Bloqueado","Bloqueado",IF($Y317="Publicar","Liberado para feed",IF($Y317="Manter rascunho","Mantido em rascunho","Aguardando decisão")))))</f>
        <v/>
      </c>
      <c r="AA317" s="27">
        <f>IF(OR($A317="",$B317=""),"",$A317&amp;"|"&amp;$B317)</f>
        <v/>
      </c>
      <c r="AB317" s="28">
        <f>IF($B317="","",IFERROR(INDEX('Regras por canal'!$B$5:$B$9,MATCH($B317,'Regras por canal'!$A$5:$A$9,0)),""))</f>
        <v/>
      </c>
      <c r="AC317" s="28">
        <f>IF($B317="","",IFERROR(INDEX('Regras por canal'!$C$5:$C$9,MATCH($B317,'Regras por canal'!$A$5:$A$9,0)),""))</f>
        <v/>
      </c>
      <c r="AD317" s="28">
        <f>IF($B317="","",IFERROR(INDEX('Regras por canal'!$D$5:$D$9,MATCH($B317,'Regras por canal'!$A$5:$A$9,0)),""))</f>
        <v/>
      </c>
      <c r="AE317" s="28">
        <f>IF($B317="","",IFERROR(INDEX('Regras por canal'!$E$5:$E$9,MATCH($B317,'Regras por canal'!$A$5:$A$9,0)),""))</f>
        <v/>
      </c>
      <c r="AF317" s="28">
        <f>IF($B317="","",IFERROR(INDEX('Regras por canal'!$F$5:$F$9,MATCH($B317,'Regras por canal'!$A$5:$A$9,0)),""))</f>
        <v/>
      </c>
      <c r="AG317" s="28">
        <f>IF($B317="","",IFERROR(INDEX('Regras por canal'!$G$5:$G$9,MATCH($B317,'Regras por canal'!$A$5:$A$9,0)),""))</f>
        <v/>
      </c>
      <c r="AH317" s="28">
        <f>IF($B317="","",IFERROR(INDEX('Regras por canal'!$H$5:$H$9,MATCH($B317,'Regras por canal'!$A$5:$A$9,0)),""))</f>
        <v/>
      </c>
      <c r="AI317" s="28">
        <f>IF($B317="","",IFERROR(INDEX('Regras por canal'!$I$5:$I$9,MATCH($B317,'Regras por canal'!$A$5:$A$9,0)),""))</f>
        <v/>
      </c>
      <c r="AJ317" s="28">
        <f>IF($B317="","",IFERROR(INDEX('Regras por canal'!$J$5:$J$9,MATCH($B317,'Regras por canal'!$A$5:$A$9,0)),""))</f>
        <v/>
      </c>
      <c r="AK317" s="28">
        <f>IF($B317="","",IFERROR(INDEX('Regras por canal'!$K$5:$K$9,MATCH($B317,'Regras por canal'!$A$5:$A$9,0)),""))</f>
        <v/>
      </c>
      <c r="AL317" s="28">
        <f>IF($B317="","",IFERROR(INDEX('Regras por canal'!$L$5:$L$9,MATCH($B317,'Regras por canal'!$A$5:$A$9,0)),""))</f>
        <v/>
      </c>
      <c r="AM317" s="28">
        <f>IF($B317="","",IFERROR(INDEX('Regras por canal'!$M$5:$M$9,MATCH($B317,'Regras por canal'!$A$5:$A$9,0)),""))</f>
        <v/>
      </c>
      <c r="AN317" s="28">
        <f>IF($B317="","",IFERROR(INDEX('Regras por canal'!$N$5:$N$9,MATCH($B317,'Regras por canal'!$A$5:$A$9,0)),""))</f>
        <v/>
      </c>
      <c r="AO317" s="28">
        <f>IF($A317="","",IFERROR(INDEX('Catálogo fonte'!$Q$5:$Q$104,MATCH($A317,'Catálogo fonte'!$A$5:$A$104,0)),""))</f>
        <v/>
      </c>
      <c r="AP317" s="28">
        <f>IF($B317="","",IFERROR(INDEX('Regras por canal'!$Q$5:$Q$9,MATCH($B317,'Regras por canal'!$A$5:$A$9,0)),""))</f>
        <v/>
      </c>
    </row>
    <row r="318" ht="24" customHeight="1">
      <c r="A318" s="28">
        <f>IF(OR(INDEX('Catálogo fonte'!$A$5:$A$104,INT((ROW()-5)/5)+1)="",INDEX('Regras por canal'!$A$5:$A$9,MOD(ROW()-5,5)+1)=""),"",INDEX('Catálogo fonte'!$A$5:$A$104,INT((ROW()-5)/5)+1))</f>
        <v/>
      </c>
      <c r="B318" s="27">
        <f>IF($A318="","",INDEX('Regras por canal'!$A$5:$A$9,MOD(ROW()-5,5)+1))</f>
        <v/>
      </c>
      <c r="C318" s="21" t="n"/>
      <c r="D318" s="32" t="n"/>
      <c r="E318" s="32" t="n"/>
      <c r="F318" s="53" t="n"/>
      <c r="G318" s="27">
        <f>IF(OR($A318="",$B318=""),"",IF($D318&lt;&gt;"",$D318,IFERROR(INDEX('Catálogo fonte'!$B$5:$B$104,MATCH($A318,'Catálogo fonte'!$A$5:$A$104,0)),"")))</f>
        <v/>
      </c>
      <c r="H318" s="27">
        <f>IF(OR($A318="",$B318=""),"",IF($E318&lt;&gt;"",$E318,IFERROR(INDEX('Catálogo fonte'!$C$5:$C$104,MATCH($A318,'Catálogo fonte'!$A$5:$A$104,0)),"")))</f>
        <v/>
      </c>
      <c r="I318" s="27">
        <f>IF(OR($A318="",$B318=""),"",IFERROR(INDEX('Catálogo fonte'!$E$5:$E$104,MATCH($A318,'Catálogo fonte'!$A$5:$A$104,0)),""))</f>
        <v/>
      </c>
      <c r="J318" s="28">
        <f>IF(OR($A318="",$B318=""),"",IFERROR(INDEX('Catálogo fonte'!$D$5:$D$104,MATCH($A318,'Catálogo fonte'!$A$5:$A$104,0)),""))</f>
        <v/>
      </c>
      <c r="K318" s="54">
        <f>IF(OR($A318="",$B318=""),"",IF($F318&lt;&gt;"",$F318,IFERROR(INDEX('Catálogo fonte'!$F$5:$F$104,MATCH($A318,'Catálogo fonte'!$A$5:$A$104,0)),"")))</f>
        <v/>
      </c>
      <c r="L318" s="35">
        <f>IF(OR($A318="",$B318=""),"",IFERROR(INDEX('Catálogo fonte'!$G$5:$G$104,MATCH($A318,'Catálogo fonte'!$A$5:$A$104,0)),""))</f>
        <v/>
      </c>
      <c r="M318" s="28">
        <f>IF(OR($A318="",$B318=""),"",IFERROR(INDEX('Catálogo fonte'!$H$5:$H$104,MATCH($A318,'Catálogo fonte'!$A$5:$A$104,0)),""))</f>
        <v/>
      </c>
      <c r="N318" s="28">
        <f>IF(OR($A318="",$B318=""),"",IFERROR(INDEX('Catálogo fonte'!$I$5:$I$104,MATCH($A318,'Catálogo fonte'!$A$5:$A$104,0)),""))</f>
        <v/>
      </c>
      <c r="O318" s="55">
        <f>IF(OR($A318="",$B318=""),"",IFERROR(INDEX('Catálogo fonte'!$J$5:$J$104,MATCH($A318,'Catálogo fonte'!$A$5:$A$104,0)),""))</f>
        <v/>
      </c>
      <c r="P318" s="56">
        <f>IF(OR($A318="",$B318=""),"",IFERROR(INDEX('Catálogo fonte'!$K$5:$K$104,MATCH($A318,'Catálogo fonte'!$A$5:$A$104,0)),""))</f>
        <v/>
      </c>
      <c r="Q318" s="56">
        <f>IF(OR($A318="",$B318=""),"",IFERROR(INDEX('Catálogo fonte'!$L$5:$L$104,MATCH($A318,'Catálogo fonte'!$A$5:$A$104,0)),""))</f>
        <v/>
      </c>
      <c r="R318" s="56">
        <f>IF(OR($A318="",$B318=""),"",IFERROR(INDEX('Catálogo fonte'!$M$5:$M$104,MATCH($A318,'Catálogo fonte'!$A$5:$A$104,0)),""))</f>
        <v/>
      </c>
      <c r="S318" s="28">
        <f>IF(OR($A318="",$B318=""),"",IFERROR(INDEX('Catálogo fonte'!$N$5:$N$104,MATCH($A318,'Catálogo fonte'!$A$5:$A$104,0)),""))</f>
        <v/>
      </c>
      <c r="T318" s="28">
        <f>IF(OR($A318="",$B318=""),"",IFERROR(INDEX('Catálogo fonte'!$O$5:$O$104,MATCH($A318,'Catálogo fonte'!$A$5:$A$104,0)),""))</f>
        <v/>
      </c>
      <c r="U318" s="28">
        <f>IF(OR($A318="",$B318=""),"",IFERROR(INDEX('Catálogo fonte'!$P$5:$P$104,MATCH($A318,'Catálogo fonte'!$A$5:$A$104,0)),""))</f>
        <v/>
      </c>
      <c r="V318" s="28">
        <f>IF(OR($A318="",$B318=""),"",--($S318&lt;&gt;"")+--($T318&lt;&gt;"")+--($U318&lt;&gt;""))</f>
        <v/>
      </c>
      <c r="W318" s="27">
        <f>IF(OR($A318="",$B318="",$C318&lt;&gt;"Sim"),"",_xlfn.TEXTJOIN(" | ",TRUE,IF($AP318&lt;&gt;"Regra válida","Regra do canal inválida",""),IF(COUNTIF('Catálogo fonte'!$A$5:$A$104,$A318)&gt;1,"SKU duplicado",""),IF($AO318&lt;&gt;"Sim","Produto inativo",""),IF($AB318&lt;&gt;"Sim","Canal inativo",""),IF($G318="","Título ausente",""),IF(AND($G318&lt;&gt;"",$AL318&lt;&gt;"",LEN($G318)&gt;$AL318),"Título excede o limite",""),IF(AND($AC318="Sim",$H318=""),"Categoria ausente",""),IF(AND($AK318&gt;0,LEN($I318)&lt;$AK318),"Descrição abaixo do mínimo",""),IF(AND($AE318="Sim",$J318=""),"Marca ausente",""),IF(OR($K318="",NOT(ISNUMBER($K318)),$K318&lt;=0),"Preço inválido",""),IF(AND(ISNUMBER($K318),$AM318&lt;&gt;"",$K318&lt;$AM318),"Preço abaixo do mínimo",""),IF(AND(ISNUMBER($K318),$AN318&lt;&gt;"",$K318&gt;$AN318),"Preço acima do máximo",""),IF(AND($AD318="Sim",$L318=""),"GTIN ausente",""),IF(AND($L318&lt;&gt;"",NOT(IFERROR(AND(LEN($L318)=13,ISNUMBER(VALUE($L318))),FALSE))),"GTIN inválido",""),IF(AND($AF318="Sim",$M318=""),"Cor ausente",""),IF(AND($AG318="Sim",$N318=""),"Tamanho/modelo ausente",""),IF(AND($AH318="Sim",OR(NOT(ISNUMBER($O318)),$O318&lt;=0)),"Peso ausente ou inválido",""),IF(AND($AI318="Sim",OR(NOT(ISNUMBER($P318)),$P318&lt;=0,NOT(ISNUMBER($Q318)),$Q318&lt;=0,NOT(ISNUMBER($R318)),$R318&lt;=0)),"Dimensões ausentes ou inválidas",""),IF($V318&lt;$AJ318,"Mídias abaixo do mínimo","")))</f>
        <v/>
      </c>
      <c r="X318" s="28">
        <f>IF(OR($A318="",$B318=""),"",IF($C318&lt;&gt;"Sim","Não selecionado",IF($W318="","Pronto para publicar","Bloqueado")))</f>
        <v/>
      </c>
      <c r="Y318" s="21" t="n"/>
      <c r="Z318" s="27">
        <f>IF(OR($A318="",$B318=""),"",IF($C318&lt;&gt;"Sim","Fora do feed",IF($X318="Bloqueado","Bloqueado",IF($Y318="Publicar","Liberado para feed",IF($Y318="Manter rascunho","Mantido em rascunho","Aguardando decisão")))))</f>
        <v/>
      </c>
      <c r="AA318" s="27">
        <f>IF(OR($A318="",$B318=""),"",$A318&amp;"|"&amp;$B318)</f>
        <v/>
      </c>
      <c r="AB318" s="28">
        <f>IF($B318="","",IFERROR(INDEX('Regras por canal'!$B$5:$B$9,MATCH($B318,'Regras por canal'!$A$5:$A$9,0)),""))</f>
        <v/>
      </c>
      <c r="AC318" s="28">
        <f>IF($B318="","",IFERROR(INDEX('Regras por canal'!$C$5:$C$9,MATCH($B318,'Regras por canal'!$A$5:$A$9,0)),""))</f>
        <v/>
      </c>
      <c r="AD318" s="28">
        <f>IF($B318="","",IFERROR(INDEX('Regras por canal'!$D$5:$D$9,MATCH($B318,'Regras por canal'!$A$5:$A$9,0)),""))</f>
        <v/>
      </c>
      <c r="AE318" s="28">
        <f>IF($B318="","",IFERROR(INDEX('Regras por canal'!$E$5:$E$9,MATCH($B318,'Regras por canal'!$A$5:$A$9,0)),""))</f>
        <v/>
      </c>
      <c r="AF318" s="28">
        <f>IF($B318="","",IFERROR(INDEX('Regras por canal'!$F$5:$F$9,MATCH($B318,'Regras por canal'!$A$5:$A$9,0)),""))</f>
        <v/>
      </c>
      <c r="AG318" s="28">
        <f>IF($B318="","",IFERROR(INDEX('Regras por canal'!$G$5:$G$9,MATCH($B318,'Regras por canal'!$A$5:$A$9,0)),""))</f>
        <v/>
      </c>
      <c r="AH318" s="28">
        <f>IF($B318="","",IFERROR(INDEX('Regras por canal'!$H$5:$H$9,MATCH($B318,'Regras por canal'!$A$5:$A$9,0)),""))</f>
        <v/>
      </c>
      <c r="AI318" s="28">
        <f>IF($B318="","",IFERROR(INDEX('Regras por canal'!$I$5:$I$9,MATCH($B318,'Regras por canal'!$A$5:$A$9,0)),""))</f>
        <v/>
      </c>
      <c r="AJ318" s="28">
        <f>IF($B318="","",IFERROR(INDEX('Regras por canal'!$J$5:$J$9,MATCH($B318,'Regras por canal'!$A$5:$A$9,0)),""))</f>
        <v/>
      </c>
      <c r="AK318" s="28">
        <f>IF($B318="","",IFERROR(INDEX('Regras por canal'!$K$5:$K$9,MATCH($B318,'Regras por canal'!$A$5:$A$9,0)),""))</f>
        <v/>
      </c>
      <c r="AL318" s="28">
        <f>IF($B318="","",IFERROR(INDEX('Regras por canal'!$L$5:$L$9,MATCH($B318,'Regras por canal'!$A$5:$A$9,0)),""))</f>
        <v/>
      </c>
      <c r="AM318" s="28">
        <f>IF($B318="","",IFERROR(INDEX('Regras por canal'!$M$5:$M$9,MATCH($B318,'Regras por canal'!$A$5:$A$9,0)),""))</f>
        <v/>
      </c>
      <c r="AN318" s="28">
        <f>IF($B318="","",IFERROR(INDEX('Regras por canal'!$N$5:$N$9,MATCH($B318,'Regras por canal'!$A$5:$A$9,0)),""))</f>
        <v/>
      </c>
      <c r="AO318" s="28">
        <f>IF($A318="","",IFERROR(INDEX('Catálogo fonte'!$Q$5:$Q$104,MATCH($A318,'Catálogo fonte'!$A$5:$A$104,0)),""))</f>
        <v/>
      </c>
      <c r="AP318" s="28">
        <f>IF($B318="","",IFERROR(INDEX('Regras por canal'!$Q$5:$Q$9,MATCH($B318,'Regras por canal'!$A$5:$A$9,0)),""))</f>
        <v/>
      </c>
    </row>
    <row r="319" ht="24" customHeight="1">
      <c r="A319" s="28">
        <f>IF(OR(INDEX('Catálogo fonte'!$A$5:$A$104,INT((ROW()-5)/5)+1)="",INDEX('Regras por canal'!$A$5:$A$9,MOD(ROW()-5,5)+1)=""),"",INDEX('Catálogo fonte'!$A$5:$A$104,INT((ROW()-5)/5)+1))</f>
        <v/>
      </c>
      <c r="B319" s="27">
        <f>IF($A319="","",INDEX('Regras por canal'!$A$5:$A$9,MOD(ROW()-5,5)+1))</f>
        <v/>
      </c>
      <c r="C319" s="21" t="n"/>
      <c r="D319" s="32" t="n"/>
      <c r="E319" s="32" t="n"/>
      <c r="F319" s="53" t="n"/>
      <c r="G319" s="27">
        <f>IF(OR($A319="",$B319=""),"",IF($D319&lt;&gt;"",$D319,IFERROR(INDEX('Catálogo fonte'!$B$5:$B$104,MATCH($A319,'Catálogo fonte'!$A$5:$A$104,0)),"")))</f>
        <v/>
      </c>
      <c r="H319" s="27">
        <f>IF(OR($A319="",$B319=""),"",IF($E319&lt;&gt;"",$E319,IFERROR(INDEX('Catálogo fonte'!$C$5:$C$104,MATCH($A319,'Catálogo fonte'!$A$5:$A$104,0)),"")))</f>
        <v/>
      </c>
      <c r="I319" s="27">
        <f>IF(OR($A319="",$B319=""),"",IFERROR(INDEX('Catálogo fonte'!$E$5:$E$104,MATCH($A319,'Catálogo fonte'!$A$5:$A$104,0)),""))</f>
        <v/>
      </c>
      <c r="J319" s="28">
        <f>IF(OR($A319="",$B319=""),"",IFERROR(INDEX('Catálogo fonte'!$D$5:$D$104,MATCH($A319,'Catálogo fonte'!$A$5:$A$104,0)),""))</f>
        <v/>
      </c>
      <c r="K319" s="54">
        <f>IF(OR($A319="",$B319=""),"",IF($F319&lt;&gt;"",$F319,IFERROR(INDEX('Catálogo fonte'!$F$5:$F$104,MATCH($A319,'Catálogo fonte'!$A$5:$A$104,0)),"")))</f>
        <v/>
      </c>
      <c r="L319" s="35">
        <f>IF(OR($A319="",$B319=""),"",IFERROR(INDEX('Catálogo fonte'!$G$5:$G$104,MATCH($A319,'Catálogo fonte'!$A$5:$A$104,0)),""))</f>
        <v/>
      </c>
      <c r="M319" s="28">
        <f>IF(OR($A319="",$B319=""),"",IFERROR(INDEX('Catálogo fonte'!$H$5:$H$104,MATCH($A319,'Catálogo fonte'!$A$5:$A$104,0)),""))</f>
        <v/>
      </c>
      <c r="N319" s="28">
        <f>IF(OR($A319="",$B319=""),"",IFERROR(INDEX('Catálogo fonte'!$I$5:$I$104,MATCH($A319,'Catálogo fonte'!$A$5:$A$104,0)),""))</f>
        <v/>
      </c>
      <c r="O319" s="55">
        <f>IF(OR($A319="",$B319=""),"",IFERROR(INDEX('Catálogo fonte'!$J$5:$J$104,MATCH($A319,'Catálogo fonte'!$A$5:$A$104,0)),""))</f>
        <v/>
      </c>
      <c r="P319" s="56">
        <f>IF(OR($A319="",$B319=""),"",IFERROR(INDEX('Catálogo fonte'!$K$5:$K$104,MATCH($A319,'Catálogo fonte'!$A$5:$A$104,0)),""))</f>
        <v/>
      </c>
      <c r="Q319" s="56">
        <f>IF(OR($A319="",$B319=""),"",IFERROR(INDEX('Catálogo fonte'!$L$5:$L$104,MATCH($A319,'Catálogo fonte'!$A$5:$A$104,0)),""))</f>
        <v/>
      </c>
      <c r="R319" s="56">
        <f>IF(OR($A319="",$B319=""),"",IFERROR(INDEX('Catálogo fonte'!$M$5:$M$104,MATCH($A319,'Catálogo fonte'!$A$5:$A$104,0)),""))</f>
        <v/>
      </c>
      <c r="S319" s="28">
        <f>IF(OR($A319="",$B319=""),"",IFERROR(INDEX('Catálogo fonte'!$N$5:$N$104,MATCH($A319,'Catálogo fonte'!$A$5:$A$104,0)),""))</f>
        <v/>
      </c>
      <c r="T319" s="28">
        <f>IF(OR($A319="",$B319=""),"",IFERROR(INDEX('Catálogo fonte'!$O$5:$O$104,MATCH($A319,'Catálogo fonte'!$A$5:$A$104,0)),""))</f>
        <v/>
      </c>
      <c r="U319" s="28">
        <f>IF(OR($A319="",$B319=""),"",IFERROR(INDEX('Catálogo fonte'!$P$5:$P$104,MATCH($A319,'Catálogo fonte'!$A$5:$A$104,0)),""))</f>
        <v/>
      </c>
      <c r="V319" s="28">
        <f>IF(OR($A319="",$B319=""),"",--($S319&lt;&gt;"")+--($T319&lt;&gt;"")+--($U319&lt;&gt;""))</f>
        <v/>
      </c>
      <c r="W319" s="27">
        <f>IF(OR($A319="",$B319="",$C319&lt;&gt;"Sim"),"",_xlfn.TEXTJOIN(" | ",TRUE,IF($AP319&lt;&gt;"Regra válida","Regra do canal inválida",""),IF(COUNTIF('Catálogo fonte'!$A$5:$A$104,$A319)&gt;1,"SKU duplicado",""),IF($AO319&lt;&gt;"Sim","Produto inativo",""),IF($AB319&lt;&gt;"Sim","Canal inativo",""),IF($G319="","Título ausente",""),IF(AND($G319&lt;&gt;"",$AL319&lt;&gt;"",LEN($G319)&gt;$AL319),"Título excede o limite",""),IF(AND($AC319="Sim",$H319=""),"Categoria ausente",""),IF(AND($AK319&gt;0,LEN($I319)&lt;$AK319),"Descrição abaixo do mínimo",""),IF(AND($AE319="Sim",$J319=""),"Marca ausente",""),IF(OR($K319="",NOT(ISNUMBER($K319)),$K319&lt;=0),"Preço inválido",""),IF(AND(ISNUMBER($K319),$AM319&lt;&gt;"",$K319&lt;$AM319),"Preço abaixo do mínimo",""),IF(AND(ISNUMBER($K319),$AN319&lt;&gt;"",$K319&gt;$AN319),"Preço acima do máximo",""),IF(AND($AD319="Sim",$L319=""),"GTIN ausente",""),IF(AND($L319&lt;&gt;"",NOT(IFERROR(AND(LEN($L319)=13,ISNUMBER(VALUE($L319))),FALSE))),"GTIN inválido",""),IF(AND($AF319="Sim",$M319=""),"Cor ausente",""),IF(AND($AG319="Sim",$N319=""),"Tamanho/modelo ausente",""),IF(AND($AH319="Sim",OR(NOT(ISNUMBER($O319)),$O319&lt;=0)),"Peso ausente ou inválido",""),IF(AND($AI319="Sim",OR(NOT(ISNUMBER($P319)),$P319&lt;=0,NOT(ISNUMBER($Q319)),$Q319&lt;=0,NOT(ISNUMBER($R319)),$R319&lt;=0)),"Dimensões ausentes ou inválidas",""),IF($V319&lt;$AJ319,"Mídias abaixo do mínimo","")))</f>
        <v/>
      </c>
      <c r="X319" s="28">
        <f>IF(OR($A319="",$B319=""),"",IF($C319&lt;&gt;"Sim","Não selecionado",IF($W319="","Pronto para publicar","Bloqueado")))</f>
        <v/>
      </c>
      <c r="Y319" s="21" t="n"/>
      <c r="Z319" s="27">
        <f>IF(OR($A319="",$B319=""),"",IF($C319&lt;&gt;"Sim","Fora do feed",IF($X319="Bloqueado","Bloqueado",IF($Y319="Publicar","Liberado para feed",IF($Y319="Manter rascunho","Mantido em rascunho","Aguardando decisão")))))</f>
        <v/>
      </c>
      <c r="AA319" s="27">
        <f>IF(OR($A319="",$B319=""),"",$A319&amp;"|"&amp;$B319)</f>
        <v/>
      </c>
      <c r="AB319" s="28">
        <f>IF($B319="","",IFERROR(INDEX('Regras por canal'!$B$5:$B$9,MATCH($B319,'Regras por canal'!$A$5:$A$9,0)),""))</f>
        <v/>
      </c>
      <c r="AC319" s="28">
        <f>IF($B319="","",IFERROR(INDEX('Regras por canal'!$C$5:$C$9,MATCH($B319,'Regras por canal'!$A$5:$A$9,0)),""))</f>
        <v/>
      </c>
      <c r="AD319" s="28">
        <f>IF($B319="","",IFERROR(INDEX('Regras por canal'!$D$5:$D$9,MATCH($B319,'Regras por canal'!$A$5:$A$9,0)),""))</f>
        <v/>
      </c>
      <c r="AE319" s="28">
        <f>IF($B319="","",IFERROR(INDEX('Regras por canal'!$E$5:$E$9,MATCH($B319,'Regras por canal'!$A$5:$A$9,0)),""))</f>
        <v/>
      </c>
      <c r="AF319" s="28">
        <f>IF($B319="","",IFERROR(INDEX('Regras por canal'!$F$5:$F$9,MATCH($B319,'Regras por canal'!$A$5:$A$9,0)),""))</f>
        <v/>
      </c>
      <c r="AG319" s="28">
        <f>IF($B319="","",IFERROR(INDEX('Regras por canal'!$G$5:$G$9,MATCH($B319,'Regras por canal'!$A$5:$A$9,0)),""))</f>
        <v/>
      </c>
      <c r="AH319" s="28">
        <f>IF($B319="","",IFERROR(INDEX('Regras por canal'!$H$5:$H$9,MATCH($B319,'Regras por canal'!$A$5:$A$9,0)),""))</f>
        <v/>
      </c>
      <c r="AI319" s="28">
        <f>IF($B319="","",IFERROR(INDEX('Regras por canal'!$I$5:$I$9,MATCH($B319,'Regras por canal'!$A$5:$A$9,0)),""))</f>
        <v/>
      </c>
      <c r="AJ319" s="28">
        <f>IF($B319="","",IFERROR(INDEX('Regras por canal'!$J$5:$J$9,MATCH($B319,'Regras por canal'!$A$5:$A$9,0)),""))</f>
        <v/>
      </c>
      <c r="AK319" s="28">
        <f>IF($B319="","",IFERROR(INDEX('Regras por canal'!$K$5:$K$9,MATCH($B319,'Regras por canal'!$A$5:$A$9,0)),""))</f>
        <v/>
      </c>
      <c r="AL319" s="28">
        <f>IF($B319="","",IFERROR(INDEX('Regras por canal'!$L$5:$L$9,MATCH($B319,'Regras por canal'!$A$5:$A$9,0)),""))</f>
        <v/>
      </c>
      <c r="AM319" s="28">
        <f>IF($B319="","",IFERROR(INDEX('Regras por canal'!$M$5:$M$9,MATCH($B319,'Regras por canal'!$A$5:$A$9,0)),""))</f>
        <v/>
      </c>
      <c r="AN319" s="28">
        <f>IF($B319="","",IFERROR(INDEX('Regras por canal'!$N$5:$N$9,MATCH($B319,'Regras por canal'!$A$5:$A$9,0)),""))</f>
        <v/>
      </c>
      <c r="AO319" s="28">
        <f>IF($A319="","",IFERROR(INDEX('Catálogo fonte'!$Q$5:$Q$104,MATCH($A319,'Catálogo fonte'!$A$5:$A$104,0)),""))</f>
        <v/>
      </c>
      <c r="AP319" s="28">
        <f>IF($B319="","",IFERROR(INDEX('Regras por canal'!$Q$5:$Q$9,MATCH($B319,'Regras por canal'!$A$5:$A$9,0)),""))</f>
        <v/>
      </c>
    </row>
    <row r="320" ht="24" customHeight="1">
      <c r="A320" s="28">
        <f>IF(OR(INDEX('Catálogo fonte'!$A$5:$A$104,INT((ROW()-5)/5)+1)="",INDEX('Regras por canal'!$A$5:$A$9,MOD(ROW()-5,5)+1)=""),"",INDEX('Catálogo fonte'!$A$5:$A$104,INT((ROW()-5)/5)+1))</f>
        <v/>
      </c>
      <c r="B320" s="27">
        <f>IF($A320="","",INDEX('Regras por canal'!$A$5:$A$9,MOD(ROW()-5,5)+1))</f>
        <v/>
      </c>
      <c r="C320" s="21" t="n"/>
      <c r="D320" s="32" t="n"/>
      <c r="E320" s="32" t="n"/>
      <c r="F320" s="53" t="n"/>
      <c r="G320" s="27">
        <f>IF(OR($A320="",$B320=""),"",IF($D320&lt;&gt;"",$D320,IFERROR(INDEX('Catálogo fonte'!$B$5:$B$104,MATCH($A320,'Catálogo fonte'!$A$5:$A$104,0)),"")))</f>
        <v/>
      </c>
      <c r="H320" s="27">
        <f>IF(OR($A320="",$B320=""),"",IF($E320&lt;&gt;"",$E320,IFERROR(INDEX('Catálogo fonte'!$C$5:$C$104,MATCH($A320,'Catálogo fonte'!$A$5:$A$104,0)),"")))</f>
        <v/>
      </c>
      <c r="I320" s="27">
        <f>IF(OR($A320="",$B320=""),"",IFERROR(INDEX('Catálogo fonte'!$E$5:$E$104,MATCH($A320,'Catálogo fonte'!$A$5:$A$104,0)),""))</f>
        <v/>
      </c>
      <c r="J320" s="28">
        <f>IF(OR($A320="",$B320=""),"",IFERROR(INDEX('Catálogo fonte'!$D$5:$D$104,MATCH($A320,'Catálogo fonte'!$A$5:$A$104,0)),""))</f>
        <v/>
      </c>
      <c r="K320" s="54">
        <f>IF(OR($A320="",$B320=""),"",IF($F320&lt;&gt;"",$F320,IFERROR(INDEX('Catálogo fonte'!$F$5:$F$104,MATCH($A320,'Catálogo fonte'!$A$5:$A$104,0)),"")))</f>
        <v/>
      </c>
      <c r="L320" s="35">
        <f>IF(OR($A320="",$B320=""),"",IFERROR(INDEX('Catálogo fonte'!$G$5:$G$104,MATCH($A320,'Catálogo fonte'!$A$5:$A$104,0)),""))</f>
        <v/>
      </c>
      <c r="M320" s="28">
        <f>IF(OR($A320="",$B320=""),"",IFERROR(INDEX('Catálogo fonte'!$H$5:$H$104,MATCH($A320,'Catálogo fonte'!$A$5:$A$104,0)),""))</f>
        <v/>
      </c>
      <c r="N320" s="28">
        <f>IF(OR($A320="",$B320=""),"",IFERROR(INDEX('Catálogo fonte'!$I$5:$I$104,MATCH($A320,'Catálogo fonte'!$A$5:$A$104,0)),""))</f>
        <v/>
      </c>
      <c r="O320" s="55">
        <f>IF(OR($A320="",$B320=""),"",IFERROR(INDEX('Catálogo fonte'!$J$5:$J$104,MATCH($A320,'Catálogo fonte'!$A$5:$A$104,0)),""))</f>
        <v/>
      </c>
      <c r="P320" s="56">
        <f>IF(OR($A320="",$B320=""),"",IFERROR(INDEX('Catálogo fonte'!$K$5:$K$104,MATCH($A320,'Catálogo fonte'!$A$5:$A$104,0)),""))</f>
        <v/>
      </c>
      <c r="Q320" s="56">
        <f>IF(OR($A320="",$B320=""),"",IFERROR(INDEX('Catálogo fonte'!$L$5:$L$104,MATCH($A320,'Catálogo fonte'!$A$5:$A$104,0)),""))</f>
        <v/>
      </c>
      <c r="R320" s="56">
        <f>IF(OR($A320="",$B320=""),"",IFERROR(INDEX('Catálogo fonte'!$M$5:$M$104,MATCH($A320,'Catálogo fonte'!$A$5:$A$104,0)),""))</f>
        <v/>
      </c>
      <c r="S320" s="28">
        <f>IF(OR($A320="",$B320=""),"",IFERROR(INDEX('Catálogo fonte'!$N$5:$N$104,MATCH($A320,'Catálogo fonte'!$A$5:$A$104,0)),""))</f>
        <v/>
      </c>
      <c r="T320" s="28">
        <f>IF(OR($A320="",$B320=""),"",IFERROR(INDEX('Catálogo fonte'!$O$5:$O$104,MATCH($A320,'Catálogo fonte'!$A$5:$A$104,0)),""))</f>
        <v/>
      </c>
      <c r="U320" s="28">
        <f>IF(OR($A320="",$B320=""),"",IFERROR(INDEX('Catálogo fonte'!$P$5:$P$104,MATCH($A320,'Catálogo fonte'!$A$5:$A$104,0)),""))</f>
        <v/>
      </c>
      <c r="V320" s="28">
        <f>IF(OR($A320="",$B320=""),"",--($S320&lt;&gt;"")+--($T320&lt;&gt;"")+--($U320&lt;&gt;""))</f>
        <v/>
      </c>
      <c r="W320" s="27">
        <f>IF(OR($A320="",$B320="",$C320&lt;&gt;"Sim"),"",_xlfn.TEXTJOIN(" | ",TRUE,IF($AP320&lt;&gt;"Regra válida","Regra do canal inválida",""),IF(COUNTIF('Catálogo fonte'!$A$5:$A$104,$A320)&gt;1,"SKU duplicado",""),IF($AO320&lt;&gt;"Sim","Produto inativo",""),IF($AB320&lt;&gt;"Sim","Canal inativo",""),IF($G320="","Título ausente",""),IF(AND($G320&lt;&gt;"",$AL320&lt;&gt;"",LEN($G320)&gt;$AL320),"Título excede o limite",""),IF(AND($AC320="Sim",$H320=""),"Categoria ausente",""),IF(AND($AK320&gt;0,LEN($I320)&lt;$AK320),"Descrição abaixo do mínimo",""),IF(AND($AE320="Sim",$J320=""),"Marca ausente",""),IF(OR($K320="",NOT(ISNUMBER($K320)),$K320&lt;=0),"Preço inválido",""),IF(AND(ISNUMBER($K320),$AM320&lt;&gt;"",$K320&lt;$AM320),"Preço abaixo do mínimo",""),IF(AND(ISNUMBER($K320),$AN320&lt;&gt;"",$K320&gt;$AN320),"Preço acima do máximo",""),IF(AND($AD320="Sim",$L320=""),"GTIN ausente",""),IF(AND($L320&lt;&gt;"",NOT(IFERROR(AND(LEN($L320)=13,ISNUMBER(VALUE($L320))),FALSE))),"GTIN inválido",""),IF(AND($AF320="Sim",$M320=""),"Cor ausente",""),IF(AND($AG320="Sim",$N320=""),"Tamanho/modelo ausente",""),IF(AND($AH320="Sim",OR(NOT(ISNUMBER($O320)),$O320&lt;=0)),"Peso ausente ou inválido",""),IF(AND($AI320="Sim",OR(NOT(ISNUMBER($P320)),$P320&lt;=0,NOT(ISNUMBER($Q320)),$Q320&lt;=0,NOT(ISNUMBER($R320)),$R320&lt;=0)),"Dimensões ausentes ou inválidas",""),IF($V320&lt;$AJ320,"Mídias abaixo do mínimo","")))</f>
        <v/>
      </c>
      <c r="X320" s="28">
        <f>IF(OR($A320="",$B320=""),"",IF($C320&lt;&gt;"Sim","Não selecionado",IF($W320="","Pronto para publicar","Bloqueado")))</f>
        <v/>
      </c>
      <c r="Y320" s="21" t="n"/>
      <c r="Z320" s="27">
        <f>IF(OR($A320="",$B320=""),"",IF($C320&lt;&gt;"Sim","Fora do feed",IF($X320="Bloqueado","Bloqueado",IF($Y320="Publicar","Liberado para feed",IF($Y320="Manter rascunho","Mantido em rascunho","Aguardando decisão")))))</f>
        <v/>
      </c>
      <c r="AA320" s="27">
        <f>IF(OR($A320="",$B320=""),"",$A320&amp;"|"&amp;$B320)</f>
        <v/>
      </c>
      <c r="AB320" s="28">
        <f>IF($B320="","",IFERROR(INDEX('Regras por canal'!$B$5:$B$9,MATCH($B320,'Regras por canal'!$A$5:$A$9,0)),""))</f>
        <v/>
      </c>
      <c r="AC320" s="28">
        <f>IF($B320="","",IFERROR(INDEX('Regras por canal'!$C$5:$C$9,MATCH($B320,'Regras por canal'!$A$5:$A$9,0)),""))</f>
        <v/>
      </c>
      <c r="AD320" s="28">
        <f>IF($B320="","",IFERROR(INDEX('Regras por canal'!$D$5:$D$9,MATCH($B320,'Regras por canal'!$A$5:$A$9,0)),""))</f>
        <v/>
      </c>
      <c r="AE320" s="28">
        <f>IF($B320="","",IFERROR(INDEX('Regras por canal'!$E$5:$E$9,MATCH($B320,'Regras por canal'!$A$5:$A$9,0)),""))</f>
        <v/>
      </c>
      <c r="AF320" s="28">
        <f>IF($B320="","",IFERROR(INDEX('Regras por canal'!$F$5:$F$9,MATCH($B320,'Regras por canal'!$A$5:$A$9,0)),""))</f>
        <v/>
      </c>
      <c r="AG320" s="28">
        <f>IF($B320="","",IFERROR(INDEX('Regras por canal'!$G$5:$G$9,MATCH($B320,'Regras por canal'!$A$5:$A$9,0)),""))</f>
        <v/>
      </c>
      <c r="AH320" s="28">
        <f>IF($B320="","",IFERROR(INDEX('Regras por canal'!$H$5:$H$9,MATCH($B320,'Regras por canal'!$A$5:$A$9,0)),""))</f>
        <v/>
      </c>
      <c r="AI320" s="28">
        <f>IF($B320="","",IFERROR(INDEX('Regras por canal'!$I$5:$I$9,MATCH($B320,'Regras por canal'!$A$5:$A$9,0)),""))</f>
        <v/>
      </c>
      <c r="AJ320" s="28">
        <f>IF($B320="","",IFERROR(INDEX('Regras por canal'!$J$5:$J$9,MATCH($B320,'Regras por canal'!$A$5:$A$9,0)),""))</f>
        <v/>
      </c>
      <c r="AK320" s="28">
        <f>IF($B320="","",IFERROR(INDEX('Regras por canal'!$K$5:$K$9,MATCH($B320,'Regras por canal'!$A$5:$A$9,0)),""))</f>
        <v/>
      </c>
      <c r="AL320" s="28">
        <f>IF($B320="","",IFERROR(INDEX('Regras por canal'!$L$5:$L$9,MATCH($B320,'Regras por canal'!$A$5:$A$9,0)),""))</f>
        <v/>
      </c>
      <c r="AM320" s="28">
        <f>IF($B320="","",IFERROR(INDEX('Regras por canal'!$M$5:$M$9,MATCH($B320,'Regras por canal'!$A$5:$A$9,0)),""))</f>
        <v/>
      </c>
      <c r="AN320" s="28">
        <f>IF($B320="","",IFERROR(INDEX('Regras por canal'!$N$5:$N$9,MATCH($B320,'Regras por canal'!$A$5:$A$9,0)),""))</f>
        <v/>
      </c>
      <c r="AO320" s="28">
        <f>IF($A320="","",IFERROR(INDEX('Catálogo fonte'!$Q$5:$Q$104,MATCH($A320,'Catálogo fonte'!$A$5:$A$104,0)),""))</f>
        <v/>
      </c>
      <c r="AP320" s="28">
        <f>IF($B320="","",IFERROR(INDEX('Regras por canal'!$Q$5:$Q$9,MATCH($B320,'Regras por canal'!$A$5:$A$9,0)),""))</f>
        <v/>
      </c>
    </row>
    <row r="321" ht="24" customHeight="1">
      <c r="A321" s="28">
        <f>IF(OR(INDEX('Catálogo fonte'!$A$5:$A$104,INT((ROW()-5)/5)+1)="",INDEX('Regras por canal'!$A$5:$A$9,MOD(ROW()-5,5)+1)=""),"",INDEX('Catálogo fonte'!$A$5:$A$104,INT((ROW()-5)/5)+1))</f>
        <v/>
      </c>
      <c r="B321" s="27">
        <f>IF($A321="","",INDEX('Regras por canal'!$A$5:$A$9,MOD(ROW()-5,5)+1))</f>
        <v/>
      </c>
      <c r="C321" s="21" t="n"/>
      <c r="D321" s="32" t="n"/>
      <c r="E321" s="32" t="n"/>
      <c r="F321" s="53" t="n"/>
      <c r="G321" s="27">
        <f>IF(OR($A321="",$B321=""),"",IF($D321&lt;&gt;"",$D321,IFERROR(INDEX('Catálogo fonte'!$B$5:$B$104,MATCH($A321,'Catálogo fonte'!$A$5:$A$104,0)),"")))</f>
        <v/>
      </c>
      <c r="H321" s="27">
        <f>IF(OR($A321="",$B321=""),"",IF($E321&lt;&gt;"",$E321,IFERROR(INDEX('Catálogo fonte'!$C$5:$C$104,MATCH($A321,'Catálogo fonte'!$A$5:$A$104,0)),"")))</f>
        <v/>
      </c>
      <c r="I321" s="27">
        <f>IF(OR($A321="",$B321=""),"",IFERROR(INDEX('Catálogo fonte'!$E$5:$E$104,MATCH($A321,'Catálogo fonte'!$A$5:$A$104,0)),""))</f>
        <v/>
      </c>
      <c r="J321" s="28">
        <f>IF(OR($A321="",$B321=""),"",IFERROR(INDEX('Catálogo fonte'!$D$5:$D$104,MATCH($A321,'Catálogo fonte'!$A$5:$A$104,0)),""))</f>
        <v/>
      </c>
      <c r="K321" s="54">
        <f>IF(OR($A321="",$B321=""),"",IF($F321&lt;&gt;"",$F321,IFERROR(INDEX('Catálogo fonte'!$F$5:$F$104,MATCH($A321,'Catálogo fonte'!$A$5:$A$104,0)),"")))</f>
        <v/>
      </c>
      <c r="L321" s="35">
        <f>IF(OR($A321="",$B321=""),"",IFERROR(INDEX('Catálogo fonte'!$G$5:$G$104,MATCH($A321,'Catálogo fonte'!$A$5:$A$104,0)),""))</f>
        <v/>
      </c>
      <c r="M321" s="28">
        <f>IF(OR($A321="",$B321=""),"",IFERROR(INDEX('Catálogo fonte'!$H$5:$H$104,MATCH($A321,'Catálogo fonte'!$A$5:$A$104,0)),""))</f>
        <v/>
      </c>
      <c r="N321" s="28">
        <f>IF(OR($A321="",$B321=""),"",IFERROR(INDEX('Catálogo fonte'!$I$5:$I$104,MATCH($A321,'Catálogo fonte'!$A$5:$A$104,0)),""))</f>
        <v/>
      </c>
      <c r="O321" s="55">
        <f>IF(OR($A321="",$B321=""),"",IFERROR(INDEX('Catálogo fonte'!$J$5:$J$104,MATCH($A321,'Catálogo fonte'!$A$5:$A$104,0)),""))</f>
        <v/>
      </c>
      <c r="P321" s="56">
        <f>IF(OR($A321="",$B321=""),"",IFERROR(INDEX('Catálogo fonte'!$K$5:$K$104,MATCH($A321,'Catálogo fonte'!$A$5:$A$104,0)),""))</f>
        <v/>
      </c>
      <c r="Q321" s="56">
        <f>IF(OR($A321="",$B321=""),"",IFERROR(INDEX('Catálogo fonte'!$L$5:$L$104,MATCH($A321,'Catálogo fonte'!$A$5:$A$104,0)),""))</f>
        <v/>
      </c>
      <c r="R321" s="56">
        <f>IF(OR($A321="",$B321=""),"",IFERROR(INDEX('Catálogo fonte'!$M$5:$M$104,MATCH($A321,'Catálogo fonte'!$A$5:$A$104,0)),""))</f>
        <v/>
      </c>
      <c r="S321" s="28">
        <f>IF(OR($A321="",$B321=""),"",IFERROR(INDEX('Catálogo fonte'!$N$5:$N$104,MATCH($A321,'Catálogo fonte'!$A$5:$A$104,0)),""))</f>
        <v/>
      </c>
      <c r="T321" s="28">
        <f>IF(OR($A321="",$B321=""),"",IFERROR(INDEX('Catálogo fonte'!$O$5:$O$104,MATCH($A321,'Catálogo fonte'!$A$5:$A$104,0)),""))</f>
        <v/>
      </c>
      <c r="U321" s="28">
        <f>IF(OR($A321="",$B321=""),"",IFERROR(INDEX('Catálogo fonte'!$P$5:$P$104,MATCH($A321,'Catálogo fonte'!$A$5:$A$104,0)),""))</f>
        <v/>
      </c>
      <c r="V321" s="28">
        <f>IF(OR($A321="",$B321=""),"",--($S321&lt;&gt;"")+--($T321&lt;&gt;"")+--($U321&lt;&gt;""))</f>
        <v/>
      </c>
      <c r="W321" s="27">
        <f>IF(OR($A321="",$B321="",$C321&lt;&gt;"Sim"),"",_xlfn.TEXTJOIN(" | ",TRUE,IF($AP321&lt;&gt;"Regra válida","Regra do canal inválida",""),IF(COUNTIF('Catálogo fonte'!$A$5:$A$104,$A321)&gt;1,"SKU duplicado",""),IF($AO321&lt;&gt;"Sim","Produto inativo",""),IF($AB321&lt;&gt;"Sim","Canal inativo",""),IF($G321="","Título ausente",""),IF(AND($G321&lt;&gt;"",$AL321&lt;&gt;"",LEN($G321)&gt;$AL321),"Título excede o limite",""),IF(AND($AC321="Sim",$H321=""),"Categoria ausente",""),IF(AND($AK321&gt;0,LEN($I321)&lt;$AK321),"Descrição abaixo do mínimo",""),IF(AND($AE321="Sim",$J321=""),"Marca ausente",""),IF(OR($K321="",NOT(ISNUMBER($K321)),$K321&lt;=0),"Preço inválido",""),IF(AND(ISNUMBER($K321),$AM321&lt;&gt;"",$K321&lt;$AM321),"Preço abaixo do mínimo",""),IF(AND(ISNUMBER($K321),$AN321&lt;&gt;"",$K321&gt;$AN321),"Preço acima do máximo",""),IF(AND($AD321="Sim",$L321=""),"GTIN ausente",""),IF(AND($L321&lt;&gt;"",NOT(IFERROR(AND(LEN($L321)=13,ISNUMBER(VALUE($L321))),FALSE))),"GTIN inválido",""),IF(AND($AF321="Sim",$M321=""),"Cor ausente",""),IF(AND($AG321="Sim",$N321=""),"Tamanho/modelo ausente",""),IF(AND($AH321="Sim",OR(NOT(ISNUMBER($O321)),$O321&lt;=0)),"Peso ausente ou inválido",""),IF(AND($AI321="Sim",OR(NOT(ISNUMBER($P321)),$P321&lt;=0,NOT(ISNUMBER($Q321)),$Q321&lt;=0,NOT(ISNUMBER($R321)),$R321&lt;=0)),"Dimensões ausentes ou inválidas",""),IF($V321&lt;$AJ321,"Mídias abaixo do mínimo","")))</f>
        <v/>
      </c>
      <c r="X321" s="28">
        <f>IF(OR($A321="",$B321=""),"",IF($C321&lt;&gt;"Sim","Não selecionado",IF($W321="","Pronto para publicar","Bloqueado")))</f>
        <v/>
      </c>
      <c r="Y321" s="21" t="n"/>
      <c r="Z321" s="27">
        <f>IF(OR($A321="",$B321=""),"",IF($C321&lt;&gt;"Sim","Fora do feed",IF($X321="Bloqueado","Bloqueado",IF($Y321="Publicar","Liberado para feed",IF($Y321="Manter rascunho","Mantido em rascunho","Aguardando decisão")))))</f>
        <v/>
      </c>
      <c r="AA321" s="27">
        <f>IF(OR($A321="",$B321=""),"",$A321&amp;"|"&amp;$B321)</f>
        <v/>
      </c>
      <c r="AB321" s="28">
        <f>IF($B321="","",IFERROR(INDEX('Regras por canal'!$B$5:$B$9,MATCH($B321,'Regras por canal'!$A$5:$A$9,0)),""))</f>
        <v/>
      </c>
      <c r="AC321" s="28">
        <f>IF($B321="","",IFERROR(INDEX('Regras por canal'!$C$5:$C$9,MATCH($B321,'Regras por canal'!$A$5:$A$9,0)),""))</f>
        <v/>
      </c>
      <c r="AD321" s="28">
        <f>IF($B321="","",IFERROR(INDEX('Regras por canal'!$D$5:$D$9,MATCH($B321,'Regras por canal'!$A$5:$A$9,0)),""))</f>
        <v/>
      </c>
      <c r="AE321" s="28">
        <f>IF($B321="","",IFERROR(INDEX('Regras por canal'!$E$5:$E$9,MATCH($B321,'Regras por canal'!$A$5:$A$9,0)),""))</f>
        <v/>
      </c>
      <c r="AF321" s="28">
        <f>IF($B321="","",IFERROR(INDEX('Regras por canal'!$F$5:$F$9,MATCH($B321,'Regras por canal'!$A$5:$A$9,0)),""))</f>
        <v/>
      </c>
      <c r="AG321" s="28">
        <f>IF($B321="","",IFERROR(INDEX('Regras por canal'!$G$5:$G$9,MATCH($B321,'Regras por canal'!$A$5:$A$9,0)),""))</f>
        <v/>
      </c>
      <c r="AH321" s="28">
        <f>IF($B321="","",IFERROR(INDEX('Regras por canal'!$H$5:$H$9,MATCH($B321,'Regras por canal'!$A$5:$A$9,0)),""))</f>
        <v/>
      </c>
      <c r="AI321" s="28">
        <f>IF($B321="","",IFERROR(INDEX('Regras por canal'!$I$5:$I$9,MATCH($B321,'Regras por canal'!$A$5:$A$9,0)),""))</f>
        <v/>
      </c>
      <c r="AJ321" s="28">
        <f>IF($B321="","",IFERROR(INDEX('Regras por canal'!$J$5:$J$9,MATCH($B321,'Regras por canal'!$A$5:$A$9,0)),""))</f>
        <v/>
      </c>
      <c r="AK321" s="28">
        <f>IF($B321="","",IFERROR(INDEX('Regras por canal'!$K$5:$K$9,MATCH($B321,'Regras por canal'!$A$5:$A$9,0)),""))</f>
        <v/>
      </c>
      <c r="AL321" s="28">
        <f>IF($B321="","",IFERROR(INDEX('Regras por canal'!$L$5:$L$9,MATCH($B321,'Regras por canal'!$A$5:$A$9,0)),""))</f>
        <v/>
      </c>
      <c r="AM321" s="28">
        <f>IF($B321="","",IFERROR(INDEX('Regras por canal'!$M$5:$M$9,MATCH($B321,'Regras por canal'!$A$5:$A$9,0)),""))</f>
        <v/>
      </c>
      <c r="AN321" s="28">
        <f>IF($B321="","",IFERROR(INDEX('Regras por canal'!$N$5:$N$9,MATCH($B321,'Regras por canal'!$A$5:$A$9,0)),""))</f>
        <v/>
      </c>
      <c r="AO321" s="28">
        <f>IF($A321="","",IFERROR(INDEX('Catálogo fonte'!$Q$5:$Q$104,MATCH($A321,'Catálogo fonte'!$A$5:$A$104,0)),""))</f>
        <v/>
      </c>
      <c r="AP321" s="28">
        <f>IF($B321="","",IFERROR(INDEX('Regras por canal'!$Q$5:$Q$9,MATCH($B321,'Regras por canal'!$A$5:$A$9,0)),""))</f>
        <v/>
      </c>
    </row>
    <row r="322" ht="24" customHeight="1">
      <c r="A322" s="28">
        <f>IF(OR(INDEX('Catálogo fonte'!$A$5:$A$104,INT((ROW()-5)/5)+1)="",INDEX('Regras por canal'!$A$5:$A$9,MOD(ROW()-5,5)+1)=""),"",INDEX('Catálogo fonte'!$A$5:$A$104,INT((ROW()-5)/5)+1))</f>
        <v/>
      </c>
      <c r="B322" s="27">
        <f>IF($A322="","",INDEX('Regras por canal'!$A$5:$A$9,MOD(ROW()-5,5)+1))</f>
        <v/>
      </c>
      <c r="C322" s="21" t="n"/>
      <c r="D322" s="32" t="n"/>
      <c r="E322" s="32" t="n"/>
      <c r="F322" s="53" t="n"/>
      <c r="G322" s="27">
        <f>IF(OR($A322="",$B322=""),"",IF($D322&lt;&gt;"",$D322,IFERROR(INDEX('Catálogo fonte'!$B$5:$B$104,MATCH($A322,'Catálogo fonte'!$A$5:$A$104,0)),"")))</f>
        <v/>
      </c>
      <c r="H322" s="27">
        <f>IF(OR($A322="",$B322=""),"",IF($E322&lt;&gt;"",$E322,IFERROR(INDEX('Catálogo fonte'!$C$5:$C$104,MATCH($A322,'Catálogo fonte'!$A$5:$A$104,0)),"")))</f>
        <v/>
      </c>
      <c r="I322" s="27">
        <f>IF(OR($A322="",$B322=""),"",IFERROR(INDEX('Catálogo fonte'!$E$5:$E$104,MATCH($A322,'Catálogo fonte'!$A$5:$A$104,0)),""))</f>
        <v/>
      </c>
      <c r="J322" s="28">
        <f>IF(OR($A322="",$B322=""),"",IFERROR(INDEX('Catálogo fonte'!$D$5:$D$104,MATCH($A322,'Catálogo fonte'!$A$5:$A$104,0)),""))</f>
        <v/>
      </c>
      <c r="K322" s="54">
        <f>IF(OR($A322="",$B322=""),"",IF($F322&lt;&gt;"",$F322,IFERROR(INDEX('Catálogo fonte'!$F$5:$F$104,MATCH($A322,'Catálogo fonte'!$A$5:$A$104,0)),"")))</f>
        <v/>
      </c>
      <c r="L322" s="35">
        <f>IF(OR($A322="",$B322=""),"",IFERROR(INDEX('Catálogo fonte'!$G$5:$G$104,MATCH($A322,'Catálogo fonte'!$A$5:$A$104,0)),""))</f>
        <v/>
      </c>
      <c r="M322" s="28">
        <f>IF(OR($A322="",$B322=""),"",IFERROR(INDEX('Catálogo fonte'!$H$5:$H$104,MATCH($A322,'Catálogo fonte'!$A$5:$A$104,0)),""))</f>
        <v/>
      </c>
      <c r="N322" s="28">
        <f>IF(OR($A322="",$B322=""),"",IFERROR(INDEX('Catálogo fonte'!$I$5:$I$104,MATCH($A322,'Catálogo fonte'!$A$5:$A$104,0)),""))</f>
        <v/>
      </c>
      <c r="O322" s="55">
        <f>IF(OR($A322="",$B322=""),"",IFERROR(INDEX('Catálogo fonte'!$J$5:$J$104,MATCH($A322,'Catálogo fonte'!$A$5:$A$104,0)),""))</f>
        <v/>
      </c>
      <c r="P322" s="56">
        <f>IF(OR($A322="",$B322=""),"",IFERROR(INDEX('Catálogo fonte'!$K$5:$K$104,MATCH($A322,'Catálogo fonte'!$A$5:$A$104,0)),""))</f>
        <v/>
      </c>
      <c r="Q322" s="56">
        <f>IF(OR($A322="",$B322=""),"",IFERROR(INDEX('Catálogo fonte'!$L$5:$L$104,MATCH($A322,'Catálogo fonte'!$A$5:$A$104,0)),""))</f>
        <v/>
      </c>
      <c r="R322" s="56">
        <f>IF(OR($A322="",$B322=""),"",IFERROR(INDEX('Catálogo fonte'!$M$5:$M$104,MATCH($A322,'Catálogo fonte'!$A$5:$A$104,0)),""))</f>
        <v/>
      </c>
      <c r="S322" s="28">
        <f>IF(OR($A322="",$B322=""),"",IFERROR(INDEX('Catálogo fonte'!$N$5:$N$104,MATCH($A322,'Catálogo fonte'!$A$5:$A$104,0)),""))</f>
        <v/>
      </c>
      <c r="T322" s="28">
        <f>IF(OR($A322="",$B322=""),"",IFERROR(INDEX('Catálogo fonte'!$O$5:$O$104,MATCH($A322,'Catálogo fonte'!$A$5:$A$104,0)),""))</f>
        <v/>
      </c>
      <c r="U322" s="28">
        <f>IF(OR($A322="",$B322=""),"",IFERROR(INDEX('Catálogo fonte'!$P$5:$P$104,MATCH($A322,'Catálogo fonte'!$A$5:$A$104,0)),""))</f>
        <v/>
      </c>
      <c r="V322" s="28">
        <f>IF(OR($A322="",$B322=""),"",--($S322&lt;&gt;"")+--($T322&lt;&gt;"")+--($U322&lt;&gt;""))</f>
        <v/>
      </c>
      <c r="W322" s="27">
        <f>IF(OR($A322="",$B322="",$C322&lt;&gt;"Sim"),"",_xlfn.TEXTJOIN(" | ",TRUE,IF($AP322&lt;&gt;"Regra válida","Regra do canal inválida",""),IF(COUNTIF('Catálogo fonte'!$A$5:$A$104,$A322)&gt;1,"SKU duplicado",""),IF($AO322&lt;&gt;"Sim","Produto inativo",""),IF($AB322&lt;&gt;"Sim","Canal inativo",""),IF($G322="","Título ausente",""),IF(AND($G322&lt;&gt;"",$AL322&lt;&gt;"",LEN($G322)&gt;$AL322),"Título excede o limite",""),IF(AND($AC322="Sim",$H322=""),"Categoria ausente",""),IF(AND($AK322&gt;0,LEN($I322)&lt;$AK322),"Descrição abaixo do mínimo",""),IF(AND($AE322="Sim",$J322=""),"Marca ausente",""),IF(OR($K322="",NOT(ISNUMBER($K322)),$K322&lt;=0),"Preço inválido",""),IF(AND(ISNUMBER($K322),$AM322&lt;&gt;"",$K322&lt;$AM322),"Preço abaixo do mínimo",""),IF(AND(ISNUMBER($K322),$AN322&lt;&gt;"",$K322&gt;$AN322),"Preço acima do máximo",""),IF(AND($AD322="Sim",$L322=""),"GTIN ausente",""),IF(AND($L322&lt;&gt;"",NOT(IFERROR(AND(LEN($L322)=13,ISNUMBER(VALUE($L322))),FALSE))),"GTIN inválido",""),IF(AND($AF322="Sim",$M322=""),"Cor ausente",""),IF(AND($AG322="Sim",$N322=""),"Tamanho/modelo ausente",""),IF(AND($AH322="Sim",OR(NOT(ISNUMBER($O322)),$O322&lt;=0)),"Peso ausente ou inválido",""),IF(AND($AI322="Sim",OR(NOT(ISNUMBER($P322)),$P322&lt;=0,NOT(ISNUMBER($Q322)),$Q322&lt;=0,NOT(ISNUMBER($R322)),$R322&lt;=0)),"Dimensões ausentes ou inválidas",""),IF($V322&lt;$AJ322,"Mídias abaixo do mínimo","")))</f>
        <v/>
      </c>
      <c r="X322" s="28">
        <f>IF(OR($A322="",$B322=""),"",IF($C322&lt;&gt;"Sim","Não selecionado",IF($W322="","Pronto para publicar","Bloqueado")))</f>
        <v/>
      </c>
      <c r="Y322" s="21" t="n"/>
      <c r="Z322" s="27">
        <f>IF(OR($A322="",$B322=""),"",IF($C322&lt;&gt;"Sim","Fora do feed",IF($X322="Bloqueado","Bloqueado",IF($Y322="Publicar","Liberado para feed",IF($Y322="Manter rascunho","Mantido em rascunho","Aguardando decisão")))))</f>
        <v/>
      </c>
      <c r="AA322" s="27">
        <f>IF(OR($A322="",$B322=""),"",$A322&amp;"|"&amp;$B322)</f>
        <v/>
      </c>
      <c r="AB322" s="28">
        <f>IF($B322="","",IFERROR(INDEX('Regras por canal'!$B$5:$B$9,MATCH($B322,'Regras por canal'!$A$5:$A$9,0)),""))</f>
        <v/>
      </c>
      <c r="AC322" s="28">
        <f>IF($B322="","",IFERROR(INDEX('Regras por canal'!$C$5:$C$9,MATCH($B322,'Regras por canal'!$A$5:$A$9,0)),""))</f>
        <v/>
      </c>
      <c r="AD322" s="28">
        <f>IF($B322="","",IFERROR(INDEX('Regras por canal'!$D$5:$D$9,MATCH($B322,'Regras por canal'!$A$5:$A$9,0)),""))</f>
        <v/>
      </c>
      <c r="AE322" s="28">
        <f>IF($B322="","",IFERROR(INDEX('Regras por canal'!$E$5:$E$9,MATCH($B322,'Regras por canal'!$A$5:$A$9,0)),""))</f>
        <v/>
      </c>
      <c r="AF322" s="28">
        <f>IF($B322="","",IFERROR(INDEX('Regras por canal'!$F$5:$F$9,MATCH($B322,'Regras por canal'!$A$5:$A$9,0)),""))</f>
        <v/>
      </c>
      <c r="AG322" s="28">
        <f>IF($B322="","",IFERROR(INDEX('Regras por canal'!$G$5:$G$9,MATCH($B322,'Regras por canal'!$A$5:$A$9,0)),""))</f>
        <v/>
      </c>
      <c r="AH322" s="28">
        <f>IF($B322="","",IFERROR(INDEX('Regras por canal'!$H$5:$H$9,MATCH($B322,'Regras por canal'!$A$5:$A$9,0)),""))</f>
        <v/>
      </c>
      <c r="AI322" s="28">
        <f>IF($B322="","",IFERROR(INDEX('Regras por canal'!$I$5:$I$9,MATCH($B322,'Regras por canal'!$A$5:$A$9,0)),""))</f>
        <v/>
      </c>
      <c r="AJ322" s="28">
        <f>IF($B322="","",IFERROR(INDEX('Regras por canal'!$J$5:$J$9,MATCH($B322,'Regras por canal'!$A$5:$A$9,0)),""))</f>
        <v/>
      </c>
      <c r="AK322" s="28">
        <f>IF($B322="","",IFERROR(INDEX('Regras por canal'!$K$5:$K$9,MATCH($B322,'Regras por canal'!$A$5:$A$9,0)),""))</f>
        <v/>
      </c>
      <c r="AL322" s="28">
        <f>IF($B322="","",IFERROR(INDEX('Regras por canal'!$L$5:$L$9,MATCH($B322,'Regras por canal'!$A$5:$A$9,0)),""))</f>
        <v/>
      </c>
      <c r="AM322" s="28">
        <f>IF($B322="","",IFERROR(INDEX('Regras por canal'!$M$5:$M$9,MATCH($B322,'Regras por canal'!$A$5:$A$9,0)),""))</f>
        <v/>
      </c>
      <c r="AN322" s="28">
        <f>IF($B322="","",IFERROR(INDEX('Regras por canal'!$N$5:$N$9,MATCH($B322,'Regras por canal'!$A$5:$A$9,0)),""))</f>
        <v/>
      </c>
      <c r="AO322" s="28">
        <f>IF($A322="","",IFERROR(INDEX('Catálogo fonte'!$Q$5:$Q$104,MATCH($A322,'Catálogo fonte'!$A$5:$A$104,0)),""))</f>
        <v/>
      </c>
      <c r="AP322" s="28">
        <f>IF($B322="","",IFERROR(INDEX('Regras por canal'!$Q$5:$Q$9,MATCH($B322,'Regras por canal'!$A$5:$A$9,0)),""))</f>
        <v/>
      </c>
    </row>
    <row r="323" ht="24" customHeight="1">
      <c r="A323" s="28">
        <f>IF(OR(INDEX('Catálogo fonte'!$A$5:$A$104,INT((ROW()-5)/5)+1)="",INDEX('Regras por canal'!$A$5:$A$9,MOD(ROW()-5,5)+1)=""),"",INDEX('Catálogo fonte'!$A$5:$A$104,INT((ROW()-5)/5)+1))</f>
        <v/>
      </c>
      <c r="B323" s="27">
        <f>IF($A323="","",INDEX('Regras por canal'!$A$5:$A$9,MOD(ROW()-5,5)+1))</f>
        <v/>
      </c>
      <c r="C323" s="21" t="n"/>
      <c r="D323" s="32" t="n"/>
      <c r="E323" s="32" t="n"/>
      <c r="F323" s="53" t="n"/>
      <c r="G323" s="27">
        <f>IF(OR($A323="",$B323=""),"",IF($D323&lt;&gt;"",$D323,IFERROR(INDEX('Catálogo fonte'!$B$5:$B$104,MATCH($A323,'Catálogo fonte'!$A$5:$A$104,0)),"")))</f>
        <v/>
      </c>
      <c r="H323" s="27">
        <f>IF(OR($A323="",$B323=""),"",IF($E323&lt;&gt;"",$E323,IFERROR(INDEX('Catálogo fonte'!$C$5:$C$104,MATCH($A323,'Catálogo fonte'!$A$5:$A$104,0)),"")))</f>
        <v/>
      </c>
      <c r="I323" s="27">
        <f>IF(OR($A323="",$B323=""),"",IFERROR(INDEX('Catálogo fonte'!$E$5:$E$104,MATCH($A323,'Catálogo fonte'!$A$5:$A$104,0)),""))</f>
        <v/>
      </c>
      <c r="J323" s="28">
        <f>IF(OR($A323="",$B323=""),"",IFERROR(INDEX('Catálogo fonte'!$D$5:$D$104,MATCH($A323,'Catálogo fonte'!$A$5:$A$104,0)),""))</f>
        <v/>
      </c>
      <c r="K323" s="54">
        <f>IF(OR($A323="",$B323=""),"",IF($F323&lt;&gt;"",$F323,IFERROR(INDEX('Catálogo fonte'!$F$5:$F$104,MATCH($A323,'Catálogo fonte'!$A$5:$A$104,0)),"")))</f>
        <v/>
      </c>
      <c r="L323" s="35">
        <f>IF(OR($A323="",$B323=""),"",IFERROR(INDEX('Catálogo fonte'!$G$5:$G$104,MATCH($A323,'Catálogo fonte'!$A$5:$A$104,0)),""))</f>
        <v/>
      </c>
      <c r="M323" s="28">
        <f>IF(OR($A323="",$B323=""),"",IFERROR(INDEX('Catálogo fonte'!$H$5:$H$104,MATCH($A323,'Catálogo fonte'!$A$5:$A$104,0)),""))</f>
        <v/>
      </c>
      <c r="N323" s="28">
        <f>IF(OR($A323="",$B323=""),"",IFERROR(INDEX('Catálogo fonte'!$I$5:$I$104,MATCH($A323,'Catálogo fonte'!$A$5:$A$104,0)),""))</f>
        <v/>
      </c>
      <c r="O323" s="55">
        <f>IF(OR($A323="",$B323=""),"",IFERROR(INDEX('Catálogo fonte'!$J$5:$J$104,MATCH($A323,'Catálogo fonte'!$A$5:$A$104,0)),""))</f>
        <v/>
      </c>
      <c r="P323" s="56">
        <f>IF(OR($A323="",$B323=""),"",IFERROR(INDEX('Catálogo fonte'!$K$5:$K$104,MATCH($A323,'Catálogo fonte'!$A$5:$A$104,0)),""))</f>
        <v/>
      </c>
      <c r="Q323" s="56">
        <f>IF(OR($A323="",$B323=""),"",IFERROR(INDEX('Catálogo fonte'!$L$5:$L$104,MATCH($A323,'Catálogo fonte'!$A$5:$A$104,0)),""))</f>
        <v/>
      </c>
      <c r="R323" s="56">
        <f>IF(OR($A323="",$B323=""),"",IFERROR(INDEX('Catálogo fonte'!$M$5:$M$104,MATCH($A323,'Catálogo fonte'!$A$5:$A$104,0)),""))</f>
        <v/>
      </c>
      <c r="S323" s="28">
        <f>IF(OR($A323="",$B323=""),"",IFERROR(INDEX('Catálogo fonte'!$N$5:$N$104,MATCH($A323,'Catálogo fonte'!$A$5:$A$104,0)),""))</f>
        <v/>
      </c>
      <c r="T323" s="28">
        <f>IF(OR($A323="",$B323=""),"",IFERROR(INDEX('Catálogo fonte'!$O$5:$O$104,MATCH($A323,'Catálogo fonte'!$A$5:$A$104,0)),""))</f>
        <v/>
      </c>
      <c r="U323" s="28">
        <f>IF(OR($A323="",$B323=""),"",IFERROR(INDEX('Catálogo fonte'!$P$5:$P$104,MATCH($A323,'Catálogo fonte'!$A$5:$A$104,0)),""))</f>
        <v/>
      </c>
      <c r="V323" s="28">
        <f>IF(OR($A323="",$B323=""),"",--($S323&lt;&gt;"")+--($T323&lt;&gt;"")+--($U323&lt;&gt;""))</f>
        <v/>
      </c>
      <c r="W323" s="27">
        <f>IF(OR($A323="",$B323="",$C323&lt;&gt;"Sim"),"",_xlfn.TEXTJOIN(" | ",TRUE,IF($AP323&lt;&gt;"Regra válida","Regra do canal inválida",""),IF(COUNTIF('Catálogo fonte'!$A$5:$A$104,$A323)&gt;1,"SKU duplicado",""),IF($AO323&lt;&gt;"Sim","Produto inativo",""),IF($AB323&lt;&gt;"Sim","Canal inativo",""),IF($G323="","Título ausente",""),IF(AND($G323&lt;&gt;"",$AL323&lt;&gt;"",LEN($G323)&gt;$AL323),"Título excede o limite",""),IF(AND($AC323="Sim",$H323=""),"Categoria ausente",""),IF(AND($AK323&gt;0,LEN($I323)&lt;$AK323),"Descrição abaixo do mínimo",""),IF(AND($AE323="Sim",$J323=""),"Marca ausente",""),IF(OR($K323="",NOT(ISNUMBER($K323)),$K323&lt;=0),"Preço inválido",""),IF(AND(ISNUMBER($K323),$AM323&lt;&gt;"",$K323&lt;$AM323),"Preço abaixo do mínimo",""),IF(AND(ISNUMBER($K323),$AN323&lt;&gt;"",$K323&gt;$AN323),"Preço acima do máximo",""),IF(AND($AD323="Sim",$L323=""),"GTIN ausente",""),IF(AND($L323&lt;&gt;"",NOT(IFERROR(AND(LEN($L323)=13,ISNUMBER(VALUE($L323))),FALSE))),"GTIN inválido",""),IF(AND($AF323="Sim",$M323=""),"Cor ausente",""),IF(AND($AG323="Sim",$N323=""),"Tamanho/modelo ausente",""),IF(AND($AH323="Sim",OR(NOT(ISNUMBER($O323)),$O323&lt;=0)),"Peso ausente ou inválido",""),IF(AND($AI323="Sim",OR(NOT(ISNUMBER($P323)),$P323&lt;=0,NOT(ISNUMBER($Q323)),$Q323&lt;=0,NOT(ISNUMBER($R323)),$R323&lt;=0)),"Dimensões ausentes ou inválidas",""),IF($V323&lt;$AJ323,"Mídias abaixo do mínimo","")))</f>
        <v/>
      </c>
      <c r="X323" s="28">
        <f>IF(OR($A323="",$B323=""),"",IF($C323&lt;&gt;"Sim","Não selecionado",IF($W323="","Pronto para publicar","Bloqueado")))</f>
        <v/>
      </c>
      <c r="Y323" s="21" t="n"/>
      <c r="Z323" s="27">
        <f>IF(OR($A323="",$B323=""),"",IF($C323&lt;&gt;"Sim","Fora do feed",IF($X323="Bloqueado","Bloqueado",IF($Y323="Publicar","Liberado para feed",IF($Y323="Manter rascunho","Mantido em rascunho","Aguardando decisão")))))</f>
        <v/>
      </c>
      <c r="AA323" s="27">
        <f>IF(OR($A323="",$B323=""),"",$A323&amp;"|"&amp;$B323)</f>
        <v/>
      </c>
      <c r="AB323" s="28">
        <f>IF($B323="","",IFERROR(INDEX('Regras por canal'!$B$5:$B$9,MATCH($B323,'Regras por canal'!$A$5:$A$9,0)),""))</f>
        <v/>
      </c>
      <c r="AC323" s="28">
        <f>IF($B323="","",IFERROR(INDEX('Regras por canal'!$C$5:$C$9,MATCH($B323,'Regras por canal'!$A$5:$A$9,0)),""))</f>
        <v/>
      </c>
      <c r="AD323" s="28">
        <f>IF($B323="","",IFERROR(INDEX('Regras por canal'!$D$5:$D$9,MATCH($B323,'Regras por canal'!$A$5:$A$9,0)),""))</f>
        <v/>
      </c>
      <c r="AE323" s="28">
        <f>IF($B323="","",IFERROR(INDEX('Regras por canal'!$E$5:$E$9,MATCH($B323,'Regras por canal'!$A$5:$A$9,0)),""))</f>
        <v/>
      </c>
      <c r="AF323" s="28">
        <f>IF($B323="","",IFERROR(INDEX('Regras por canal'!$F$5:$F$9,MATCH($B323,'Regras por canal'!$A$5:$A$9,0)),""))</f>
        <v/>
      </c>
      <c r="AG323" s="28">
        <f>IF($B323="","",IFERROR(INDEX('Regras por canal'!$G$5:$G$9,MATCH($B323,'Regras por canal'!$A$5:$A$9,0)),""))</f>
        <v/>
      </c>
      <c r="AH323" s="28">
        <f>IF($B323="","",IFERROR(INDEX('Regras por canal'!$H$5:$H$9,MATCH($B323,'Regras por canal'!$A$5:$A$9,0)),""))</f>
        <v/>
      </c>
      <c r="AI323" s="28">
        <f>IF($B323="","",IFERROR(INDEX('Regras por canal'!$I$5:$I$9,MATCH($B323,'Regras por canal'!$A$5:$A$9,0)),""))</f>
        <v/>
      </c>
      <c r="AJ323" s="28">
        <f>IF($B323="","",IFERROR(INDEX('Regras por canal'!$J$5:$J$9,MATCH($B323,'Regras por canal'!$A$5:$A$9,0)),""))</f>
        <v/>
      </c>
      <c r="AK323" s="28">
        <f>IF($B323="","",IFERROR(INDEX('Regras por canal'!$K$5:$K$9,MATCH($B323,'Regras por canal'!$A$5:$A$9,0)),""))</f>
        <v/>
      </c>
      <c r="AL323" s="28">
        <f>IF($B323="","",IFERROR(INDEX('Regras por canal'!$L$5:$L$9,MATCH($B323,'Regras por canal'!$A$5:$A$9,0)),""))</f>
        <v/>
      </c>
      <c r="AM323" s="28">
        <f>IF($B323="","",IFERROR(INDEX('Regras por canal'!$M$5:$M$9,MATCH($B323,'Regras por canal'!$A$5:$A$9,0)),""))</f>
        <v/>
      </c>
      <c r="AN323" s="28">
        <f>IF($B323="","",IFERROR(INDEX('Regras por canal'!$N$5:$N$9,MATCH($B323,'Regras por canal'!$A$5:$A$9,0)),""))</f>
        <v/>
      </c>
      <c r="AO323" s="28">
        <f>IF($A323="","",IFERROR(INDEX('Catálogo fonte'!$Q$5:$Q$104,MATCH($A323,'Catálogo fonte'!$A$5:$A$104,0)),""))</f>
        <v/>
      </c>
      <c r="AP323" s="28">
        <f>IF($B323="","",IFERROR(INDEX('Regras por canal'!$Q$5:$Q$9,MATCH($B323,'Regras por canal'!$A$5:$A$9,0)),""))</f>
        <v/>
      </c>
    </row>
    <row r="324" ht="24" customHeight="1">
      <c r="A324" s="28">
        <f>IF(OR(INDEX('Catálogo fonte'!$A$5:$A$104,INT((ROW()-5)/5)+1)="",INDEX('Regras por canal'!$A$5:$A$9,MOD(ROW()-5,5)+1)=""),"",INDEX('Catálogo fonte'!$A$5:$A$104,INT((ROW()-5)/5)+1))</f>
        <v/>
      </c>
      <c r="B324" s="27">
        <f>IF($A324="","",INDEX('Regras por canal'!$A$5:$A$9,MOD(ROW()-5,5)+1))</f>
        <v/>
      </c>
      <c r="C324" s="21" t="n"/>
      <c r="D324" s="32" t="n"/>
      <c r="E324" s="32" t="n"/>
      <c r="F324" s="53" t="n"/>
      <c r="G324" s="27">
        <f>IF(OR($A324="",$B324=""),"",IF($D324&lt;&gt;"",$D324,IFERROR(INDEX('Catálogo fonte'!$B$5:$B$104,MATCH($A324,'Catálogo fonte'!$A$5:$A$104,0)),"")))</f>
        <v/>
      </c>
      <c r="H324" s="27">
        <f>IF(OR($A324="",$B324=""),"",IF($E324&lt;&gt;"",$E324,IFERROR(INDEX('Catálogo fonte'!$C$5:$C$104,MATCH($A324,'Catálogo fonte'!$A$5:$A$104,0)),"")))</f>
        <v/>
      </c>
      <c r="I324" s="27">
        <f>IF(OR($A324="",$B324=""),"",IFERROR(INDEX('Catálogo fonte'!$E$5:$E$104,MATCH($A324,'Catálogo fonte'!$A$5:$A$104,0)),""))</f>
        <v/>
      </c>
      <c r="J324" s="28">
        <f>IF(OR($A324="",$B324=""),"",IFERROR(INDEX('Catálogo fonte'!$D$5:$D$104,MATCH($A324,'Catálogo fonte'!$A$5:$A$104,0)),""))</f>
        <v/>
      </c>
      <c r="K324" s="54">
        <f>IF(OR($A324="",$B324=""),"",IF($F324&lt;&gt;"",$F324,IFERROR(INDEX('Catálogo fonte'!$F$5:$F$104,MATCH($A324,'Catálogo fonte'!$A$5:$A$104,0)),"")))</f>
        <v/>
      </c>
      <c r="L324" s="35">
        <f>IF(OR($A324="",$B324=""),"",IFERROR(INDEX('Catálogo fonte'!$G$5:$G$104,MATCH($A324,'Catálogo fonte'!$A$5:$A$104,0)),""))</f>
        <v/>
      </c>
      <c r="M324" s="28">
        <f>IF(OR($A324="",$B324=""),"",IFERROR(INDEX('Catálogo fonte'!$H$5:$H$104,MATCH($A324,'Catálogo fonte'!$A$5:$A$104,0)),""))</f>
        <v/>
      </c>
      <c r="N324" s="28">
        <f>IF(OR($A324="",$B324=""),"",IFERROR(INDEX('Catálogo fonte'!$I$5:$I$104,MATCH($A324,'Catálogo fonte'!$A$5:$A$104,0)),""))</f>
        <v/>
      </c>
      <c r="O324" s="55">
        <f>IF(OR($A324="",$B324=""),"",IFERROR(INDEX('Catálogo fonte'!$J$5:$J$104,MATCH($A324,'Catálogo fonte'!$A$5:$A$104,0)),""))</f>
        <v/>
      </c>
      <c r="P324" s="56">
        <f>IF(OR($A324="",$B324=""),"",IFERROR(INDEX('Catálogo fonte'!$K$5:$K$104,MATCH($A324,'Catálogo fonte'!$A$5:$A$104,0)),""))</f>
        <v/>
      </c>
      <c r="Q324" s="56">
        <f>IF(OR($A324="",$B324=""),"",IFERROR(INDEX('Catálogo fonte'!$L$5:$L$104,MATCH($A324,'Catálogo fonte'!$A$5:$A$104,0)),""))</f>
        <v/>
      </c>
      <c r="R324" s="56">
        <f>IF(OR($A324="",$B324=""),"",IFERROR(INDEX('Catálogo fonte'!$M$5:$M$104,MATCH($A324,'Catálogo fonte'!$A$5:$A$104,0)),""))</f>
        <v/>
      </c>
      <c r="S324" s="28">
        <f>IF(OR($A324="",$B324=""),"",IFERROR(INDEX('Catálogo fonte'!$N$5:$N$104,MATCH($A324,'Catálogo fonte'!$A$5:$A$104,0)),""))</f>
        <v/>
      </c>
      <c r="T324" s="28">
        <f>IF(OR($A324="",$B324=""),"",IFERROR(INDEX('Catálogo fonte'!$O$5:$O$104,MATCH($A324,'Catálogo fonte'!$A$5:$A$104,0)),""))</f>
        <v/>
      </c>
      <c r="U324" s="28">
        <f>IF(OR($A324="",$B324=""),"",IFERROR(INDEX('Catálogo fonte'!$P$5:$P$104,MATCH($A324,'Catálogo fonte'!$A$5:$A$104,0)),""))</f>
        <v/>
      </c>
      <c r="V324" s="28">
        <f>IF(OR($A324="",$B324=""),"",--($S324&lt;&gt;"")+--($T324&lt;&gt;"")+--($U324&lt;&gt;""))</f>
        <v/>
      </c>
      <c r="W324" s="27">
        <f>IF(OR($A324="",$B324="",$C324&lt;&gt;"Sim"),"",_xlfn.TEXTJOIN(" | ",TRUE,IF($AP324&lt;&gt;"Regra válida","Regra do canal inválida",""),IF(COUNTIF('Catálogo fonte'!$A$5:$A$104,$A324)&gt;1,"SKU duplicado",""),IF($AO324&lt;&gt;"Sim","Produto inativo",""),IF($AB324&lt;&gt;"Sim","Canal inativo",""),IF($G324="","Título ausente",""),IF(AND($G324&lt;&gt;"",$AL324&lt;&gt;"",LEN($G324)&gt;$AL324),"Título excede o limite",""),IF(AND($AC324="Sim",$H324=""),"Categoria ausente",""),IF(AND($AK324&gt;0,LEN($I324)&lt;$AK324),"Descrição abaixo do mínimo",""),IF(AND($AE324="Sim",$J324=""),"Marca ausente",""),IF(OR($K324="",NOT(ISNUMBER($K324)),$K324&lt;=0),"Preço inválido",""),IF(AND(ISNUMBER($K324),$AM324&lt;&gt;"",$K324&lt;$AM324),"Preço abaixo do mínimo",""),IF(AND(ISNUMBER($K324),$AN324&lt;&gt;"",$K324&gt;$AN324),"Preço acima do máximo",""),IF(AND($AD324="Sim",$L324=""),"GTIN ausente",""),IF(AND($L324&lt;&gt;"",NOT(IFERROR(AND(LEN($L324)=13,ISNUMBER(VALUE($L324))),FALSE))),"GTIN inválido",""),IF(AND($AF324="Sim",$M324=""),"Cor ausente",""),IF(AND($AG324="Sim",$N324=""),"Tamanho/modelo ausente",""),IF(AND($AH324="Sim",OR(NOT(ISNUMBER($O324)),$O324&lt;=0)),"Peso ausente ou inválido",""),IF(AND($AI324="Sim",OR(NOT(ISNUMBER($P324)),$P324&lt;=0,NOT(ISNUMBER($Q324)),$Q324&lt;=0,NOT(ISNUMBER($R324)),$R324&lt;=0)),"Dimensões ausentes ou inválidas",""),IF($V324&lt;$AJ324,"Mídias abaixo do mínimo","")))</f>
        <v/>
      </c>
      <c r="X324" s="28">
        <f>IF(OR($A324="",$B324=""),"",IF($C324&lt;&gt;"Sim","Não selecionado",IF($W324="","Pronto para publicar","Bloqueado")))</f>
        <v/>
      </c>
      <c r="Y324" s="21" t="n"/>
      <c r="Z324" s="27">
        <f>IF(OR($A324="",$B324=""),"",IF($C324&lt;&gt;"Sim","Fora do feed",IF($X324="Bloqueado","Bloqueado",IF($Y324="Publicar","Liberado para feed",IF($Y324="Manter rascunho","Mantido em rascunho","Aguardando decisão")))))</f>
        <v/>
      </c>
      <c r="AA324" s="27">
        <f>IF(OR($A324="",$B324=""),"",$A324&amp;"|"&amp;$B324)</f>
        <v/>
      </c>
      <c r="AB324" s="28">
        <f>IF($B324="","",IFERROR(INDEX('Regras por canal'!$B$5:$B$9,MATCH($B324,'Regras por canal'!$A$5:$A$9,0)),""))</f>
        <v/>
      </c>
      <c r="AC324" s="28">
        <f>IF($B324="","",IFERROR(INDEX('Regras por canal'!$C$5:$C$9,MATCH($B324,'Regras por canal'!$A$5:$A$9,0)),""))</f>
        <v/>
      </c>
      <c r="AD324" s="28">
        <f>IF($B324="","",IFERROR(INDEX('Regras por canal'!$D$5:$D$9,MATCH($B324,'Regras por canal'!$A$5:$A$9,0)),""))</f>
        <v/>
      </c>
      <c r="AE324" s="28">
        <f>IF($B324="","",IFERROR(INDEX('Regras por canal'!$E$5:$E$9,MATCH($B324,'Regras por canal'!$A$5:$A$9,0)),""))</f>
        <v/>
      </c>
      <c r="AF324" s="28">
        <f>IF($B324="","",IFERROR(INDEX('Regras por canal'!$F$5:$F$9,MATCH($B324,'Regras por canal'!$A$5:$A$9,0)),""))</f>
        <v/>
      </c>
      <c r="AG324" s="28">
        <f>IF($B324="","",IFERROR(INDEX('Regras por canal'!$G$5:$G$9,MATCH($B324,'Regras por canal'!$A$5:$A$9,0)),""))</f>
        <v/>
      </c>
      <c r="AH324" s="28">
        <f>IF($B324="","",IFERROR(INDEX('Regras por canal'!$H$5:$H$9,MATCH($B324,'Regras por canal'!$A$5:$A$9,0)),""))</f>
        <v/>
      </c>
      <c r="AI324" s="28">
        <f>IF($B324="","",IFERROR(INDEX('Regras por canal'!$I$5:$I$9,MATCH($B324,'Regras por canal'!$A$5:$A$9,0)),""))</f>
        <v/>
      </c>
      <c r="AJ324" s="28">
        <f>IF($B324="","",IFERROR(INDEX('Regras por canal'!$J$5:$J$9,MATCH($B324,'Regras por canal'!$A$5:$A$9,0)),""))</f>
        <v/>
      </c>
      <c r="AK324" s="28">
        <f>IF($B324="","",IFERROR(INDEX('Regras por canal'!$K$5:$K$9,MATCH($B324,'Regras por canal'!$A$5:$A$9,0)),""))</f>
        <v/>
      </c>
      <c r="AL324" s="28">
        <f>IF($B324="","",IFERROR(INDEX('Regras por canal'!$L$5:$L$9,MATCH($B324,'Regras por canal'!$A$5:$A$9,0)),""))</f>
        <v/>
      </c>
      <c r="AM324" s="28">
        <f>IF($B324="","",IFERROR(INDEX('Regras por canal'!$M$5:$M$9,MATCH($B324,'Regras por canal'!$A$5:$A$9,0)),""))</f>
        <v/>
      </c>
      <c r="AN324" s="28">
        <f>IF($B324="","",IFERROR(INDEX('Regras por canal'!$N$5:$N$9,MATCH($B324,'Regras por canal'!$A$5:$A$9,0)),""))</f>
        <v/>
      </c>
      <c r="AO324" s="28">
        <f>IF($A324="","",IFERROR(INDEX('Catálogo fonte'!$Q$5:$Q$104,MATCH($A324,'Catálogo fonte'!$A$5:$A$104,0)),""))</f>
        <v/>
      </c>
      <c r="AP324" s="28">
        <f>IF($B324="","",IFERROR(INDEX('Regras por canal'!$Q$5:$Q$9,MATCH($B324,'Regras por canal'!$A$5:$A$9,0)),""))</f>
        <v/>
      </c>
    </row>
    <row r="325" ht="24" customHeight="1">
      <c r="A325" s="28">
        <f>IF(OR(INDEX('Catálogo fonte'!$A$5:$A$104,INT((ROW()-5)/5)+1)="",INDEX('Regras por canal'!$A$5:$A$9,MOD(ROW()-5,5)+1)=""),"",INDEX('Catálogo fonte'!$A$5:$A$104,INT((ROW()-5)/5)+1))</f>
        <v/>
      </c>
      <c r="B325" s="27">
        <f>IF($A325="","",INDEX('Regras por canal'!$A$5:$A$9,MOD(ROW()-5,5)+1))</f>
        <v/>
      </c>
      <c r="C325" s="21" t="n"/>
      <c r="D325" s="32" t="n"/>
      <c r="E325" s="32" t="n"/>
      <c r="F325" s="53" t="n"/>
      <c r="G325" s="27">
        <f>IF(OR($A325="",$B325=""),"",IF($D325&lt;&gt;"",$D325,IFERROR(INDEX('Catálogo fonte'!$B$5:$B$104,MATCH($A325,'Catálogo fonte'!$A$5:$A$104,0)),"")))</f>
        <v/>
      </c>
      <c r="H325" s="27">
        <f>IF(OR($A325="",$B325=""),"",IF($E325&lt;&gt;"",$E325,IFERROR(INDEX('Catálogo fonte'!$C$5:$C$104,MATCH($A325,'Catálogo fonte'!$A$5:$A$104,0)),"")))</f>
        <v/>
      </c>
      <c r="I325" s="27">
        <f>IF(OR($A325="",$B325=""),"",IFERROR(INDEX('Catálogo fonte'!$E$5:$E$104,MATCH($A325,'Catálogo fonte'!$A$5:$A$104,0)),""))</f>
        <v/>
      </c>
      <c r="J325" s="28">
        <f>IF(OR($A325="",$B325=""),"",IFERROR(INDEX('Catálogo fonte'!$D$5:$D$104,MATCH($A325,'Catálogo fonte'!$A$5:$A$104,0)),""))</f>
        <v/>
      </c>
      <c r="K325" s="54">
        <f>IF(OR($A325="",$B325=""),"",IF($F325&lt;&gt;"",$F325,IFERROR(INDEX('Catálogo fonte'!$F$5:$F$104,MATCH($A325,'Catálogo fonte'!$A$5:$A$104,0)),"")))</f>
        <v/>
      </c>
      <c r="L325" s="35">
        <f>IF(OR($A325="",$B325=""),"",IFERROR(INDEX('Catálogo fonte'!$G$5:$G$104,MATCH($A325,'Catálogo fonte'!$A$5:$A$104,0)),""))</f>
        <v/>
      </c>
      <c r="M325" s="28">
        <f>IF(OR($A325="",$B325=""),"",IFERROR(INDEX('Catálogo fonte'!$H$5:$H$104,MATCH($A325,'Catálogo fonte'!$A$5:$A$104,0)),""))</f>
        <v/>
      </c>
      <c r="N325" s="28">
        <f>IF(OR($A325="",$B325=""),"",IFERROR(INDEX('Catálogo fonte'!$I$5:$I$104,MATCH($A325,'Catálogo fonte'!$A$5:$A$104,0)),""))</f>
        <v/>
      </c>
      <c r="O325" s="55">
        <f>IF(OR($A325="",$B325=""),"",IFERROR(INDEX('Catálogo fonte'!$J$5:$J$104,MATCH($A325,'Catálogo fonte'!$A$5:$A$104,0)),""))</f>
        <v/>
      </c>
      <c r="P325" s="56">
        <f>IF(OR($A325="",$B325=""),"",IFERROR(INDEX('Catálogo fonte'!$K$5:$K$104,MATCH($A325,'Catálogo fonte'!$A$5:$A$104,0)),""))</f>
        <v/>
      </c>
      <c r="Q325" s="56">
        <f>IF(OR($A325="",$B325=""),"",IFERROR(INDEX('Catálogo fonte'!$L$5:$L$104,MATCH($A325,'Catálogo fonte'!$A$5:$A$104,0)),""))</f>
        <v/>
      </c>
      <c r="R325" s="56">
        <f>IF(OR($A325="",$B325=""),"",IFERROR(INDEX('Catálogo fonte'!$M$5:$M$104,MATCH($A325,'Catálogo fonte'!$A$5:$A$104,0)),""))</f>
        <v/>
      </c>
      <c r="S325" s="28">
        <f>IF(OR($A325="",$B325=""),"",IFERROR(INDEX('Catálogo fonte'!$N$5:$N$104,MATCH($A325,'Catálogo fonte'!$A$5:$A$104,0)),""))</f>
        <v/>
      </c>
      <c r="T325" s="28">
        <f>IF(OR($A325="",$B325=""),"",IFERROR(INDEX('Catálogo fonte'!$O$5:$O$104,MATCH($A325,'Catálogo fonte'!$A$5:$A$104,0)),""))</f>
        <v/>
      </c>
      <c r="U325" s="28">
        <f>IF(OR($A325="",$B325=""),"",IFERROR(INDEX('Catálogo fonte'!$P$5:$P$104,MATCH($A325,'Catálogo fonte'!$A$5:$A$104,0)),""))</f>
        <v/>
      </c>
      <c r="V325" s="28">
        <f>IF(OR($A325="",$B325=""),"",--($S325&lt;&gt;"")+--($T325&lt;&gt;"")+--($U325&lt;&gt;""))</f>
        <v/>
      </c>
      <c r="W325" s="27">
        <f>IF(OR($A325="",$B325="",$C325&lt;&gt;"Sim"),"",_xlfn.TEXTJOIN(" | ",TRUE,IF($AP325&lt;&gt;"Regra válida","Regra do canal inválida",""),IF(COUNTIF('Catálogo fonte'!$A$5:$A$104,$A325)&gt;1,"SKU duplicado",""),IF($AO325&lt;&gt;"Sim","Produto inativo",""),IF($AB325&lt;&gt;"Sim","Canal inativo",""),IF($G325="","Título ausente",""),IF(AND($G325&lt;&gt;"",$AL325&lt;&gt;"",LEN($G325)&gt;$AL325),"Título excede o limite",""),IF(AND($AC325="Sim",$H325=""),"Categoria ausente",""),IF(AND($AK325&gt;0,LEN($I325)&lt;$AK325),"Descrição abaixo do mínimo",""),IF(AND($AE325="Sim",$J325=""),"Marca ausente",""),IF(OR($K325="",NOT(ISNUMBER($K325)),$K325&lt;=0),"Preço inválido",""),IF(AND(ISNUMBER($K325),$AM325&lt;&gt;"",$K325&lt;$AM325),"Preço abaixo do mínimo",""),IF(AND(ISNUMBER($K325),$AN325&lt;&gt;"",$K325&gt;$AN325),"Preço acima do máximo",""),IF(AND($AD325="Sim",$L325=""),"GTIN ausente",""),IF(AND($L325&lt;&gt;"",NOT(IFERROR(AND(LEN($L325)=13,ISNUMBER(VALUE($L325))),FALSE))),"GTIN inválido",""),IF(AND($AF325="Sim",$M325=""),"Cor ausente",""),IF(AND($AG325="Sim",$N325=""),"Tamanho/modelo ausente",""),IF(AND($AH325="Sim",OR(NOT(ISNUMBER($O325)),$O325&lt;=0)),"Peso ausente ou inválido",""),IF(AND($AI325="Sim",OR(NOT(ISNUMBER($P325)),$P325&lt;=0,NOT(ISNUMBER($Q325)),$Q325&lt;=0,NOT(ISNUMBER($R325)),$R325&lt;=0)),"Dimensões ausentes ou inválidas",""),IF($V325&lt;$AJ325,"Mídias abaixo do mínimo","")))</f>
        <v/>
      </c>
      <c r="X325" s="28">
        <f>IF(OR($A325="",$B325=""),"",IF($C325&lt;&gt;"Sim","Não selecionado",IF($W325="","Pronto para publicar","Bloqueado")))</f>
        <v/>
      </c>
      <c r="Y325" s="21" t="n"/>
      <c r="Z325" s="27">
        <f>IF(OR($A325="",$B325=""),"",IF($C325&lt;&gt;"Sim","Fora do feed",IF($X325="Bloqueado","Bloqueado",IF($Y325="Publicar","Liberado para feed",IF($Y325="Manter rascunho","Mantido em rascunho","Aguardando decisão")))))</f>
        <v/>
      </c>
      <c r="AA325" s="27">
        <f>IF(OR($A325="",$B325=""),"",$A325&amp;"|"&amp;$B325)</f>
        <v/>
      </c>
      <c r="AB325" s="28">
        <f>IF($B325="","",IFERROR(INDEX('Regras por canal'!$B$5:$B$9,MATCH($B325,'Regras por canal'!$A$5:$A$9,0)),""))</f>
        <v/>
      </c>
      <c r="AC325" s="28">
        <f>IF($B325="","",IFERROR(INDEX('Regras por canal'!$C$5:$C$9,MATCH($B325,'Regras por canal'!$A$5:$A$9,0)),""))</f>
        <v/>
      </c>
      <c r="AD325" s="28">
        <f>IF($B325="","",IFERROR(INDEX('Regras por canal'!$D$5:$D$9,MATCH($B325,'Regras por canal'!$A$5:$A$9,0)),""))</f>
        <v/>
      </c>
      <c r="AE325" s="28">
        <f>IF($B325="","",IFERROR(INDEX('Regras por canal'!$E$5:$E$9,MATCH($B325,'Regras por canal'!$A$5:$A$9,0)),""))</f>
        <v/>
      </c>
      <c r="AF325" s="28">
        <f>IF($B325="","",IFERROR(INDEX('Regras por canal'!$F$5:$F$9,MATCH($B325,'Regras por canal'!$A$5:$A$9,0)),""))</f>
        <v/>
      </c>
      <c r="AG325" s="28">
        <f>IF($B325="","",IFERROR(INDEX('Regras por canal'!$G$5:$G$9,MATCH($B325,'Regras por canal'!$A$5:$A$9,0)),""))</f>
        <v/>
      </c>
      <c r="AH325" s="28">
        <f>IF($B325="","",IFERROR(INDEX('Regras por canal'!$H$5:$H$9,MATCH($B325,'Regras por canal'!$A$5:$A$9,0)),""))</f>
        <v/>
      </c>
      <c r="AI325" s="28">
        <f>IF($B325="","",IFERROR(INDEX('Regras por canal'!$I$5:$I$9,MATCH($B325,'Regras por canal'!$A$5:$A$9,0)),""))</f>
        <v/>
      </c>
      <c r="AJ325" s="28">
        <f>IF($B325="","",IFERROR(INDEX('Regras por canal'!$J$5:$J$9,MATCH($B325,'Regras por canal'!$A$5:$A$9,0)),""))</f>
        <v/>
      </c>
      <c r="AK325" s="28">
        <f>IF($B325="","",IFERROR(INDEX('Regras por canal'!$K$5:$K$9,MATCH($B325,'Regras por canal'!$A$5:$A$9,0)),""))</f>
        <v/>
      </c>
      <c r="AL325" s="28">
        <f>IF($B325="","",IFERROR(INDEX('Regras por canal'!$L$5:$L$9,MATCH($B325,'Regras por canal'!$A$5:$A$9,0)),""))</f>
        <v/>
      </c>
      <c r="AM325" s="28">
        <f>IF($B325="","",IFERROR(INDEX('Regras por canal'!$M$5:$M$9,MATCH($B325,'Regras por canal'!$A$5:$A$9,0)),""))</f>
        <v/>
      </c>
      <c r="AN325" s="28">
        <f>IF($B325="","",IFERROR(INDEX('Regras por canal'!$N$5:$N$9,MATCH($B325,'Regras por canal'!$A$5:$A$9,0)),""))</f>
        <v/>
      </c>
      <c r="AO325" s="28">
        <f>IF($A325="","",IFERROR(INDEX('Catálogo fonte'!$Q$5:$Q$104,MATCH($A325,'Catálogo fonte'!$A$5:$A$104,0)),""))</f>
        <v/>
      </c>
      <c r="AP325" s="28">
        <f>IF($B325="","",IFERROR(INDEX('Regras por canal'!$Q$5:$Q$9,MATCH($B325,'Regras por canal'!$A$5:$A$9,0)),""))</f>
        <v/>
      </c>
    </row>
    <row r="326" ht="24" customHeight="1">
      <c r="A326" s="28">
        <f>IF(OR(INDEX('Catálogo fonte'!$A$5:$A$104,INT((ROW()-5)/5)+1)="",INDEX('Regras por canal'!$A$5:$A$9,MOD(ROW()-5,5)+1)=""),"",INDEX('Catálogo fonte'!$A$5:$A$104,INT((ROW()-5)/5)+1))</f>
        <v/>
      </c>
      <c r="B326" s="27">
        <f>IF($A326="","",INDEX('Regras por canal'!$A$5:$A$9,MOD(ROW()-5,5)+1))</f>
        <v/>
      </c>
      <c r="C326" s="21" t="n"/>
      <c r="D326" s="32" t="n"/>
      <c r="E326" s="32" t="n"/>
      <c r="F326" s="53" t="n"/>
      <c r="G326" s="27">
        <f>IF(OR($A326="",$B326=""),"",IF($D326&lt;&gt;"",$D326,IFERROR(INDEX('Catálogo fonte'!$B$5:$B$104,MATCH($A326,'Catálogo fonte'!$A$5:$A$104,0)),"")))</f>
        <v/>
      </c>
      <c r="H326" s="27">
        <f>IF(OR($A326="",$B326=""),"",IF($E326&lt;&gt;"",$E326,IFERROR(INDEX('Catálogo fonte'!$C$5:$C$104,MATCH($A326,'Catálogo fonte'!$A$5:$A$104,0)),"")))</f>
        <v/>
      </c>
      <c r="I326" s="27">
        <f>IF(OR($A326="",$B326=""),"",IFERROR(INDEX('Catálogo fonte'!$E$5:$E$104,MATCH($A326,'Catálogo fonte'!$A$5:$A$104,0)),""))</f>
        <v/>
      </c>
      <c r="J326" s="28">
        <f>IF(OR($A326="",$B326=""),"",IFERROR(INDEX('Catálogo fonte'!$D$5:$D$104,MATCH($A326,'Catálogo fonte'!$A$5:$A$104,0)),""))</f>
        <v/>
      </c>
      <c r="K326" s="54">
        <f>IF(OR($A326="",$B326=""),"",IF($F326&lt;&gt;"",$F326,IFERROR(INDEX('Catálogo fonte'!$F$5:$F$104,MATCH($A326,'Catálogo fonte'!$A$5:$A$104,0)),"")))</f>
        <v/>
      </c>
      <c r="L326" s="35">
        <f>IF(OR($A326="",$B326=""),"",IFERROR(INDEX('Catálogo fonte'!$G$5:$G$104,MATCH($A326,'Catálogo fonte'!$A$5:$A$104,0)),""))</f>
        <v/>
      </c>
      <c r="M326" s="28">
        <f>IF(OR($A326="",$B326=""),"",IFERROR(INDEX('Catálogo fonte'!$H$5:$H$104,MATCH($A326,'Catálogo fonte'!$A$5:$A$104,0)),""))</f>
        <v/>
      </c>
      <c r="N326" s="28">
        <f>IF(OR($A326="",$B326=""),"",IFERROR(INDEX('Catálogo fonte'!$I$5:$I$104,MATCH($A326,'Catálogo fonte'!$A$5:$A$104,0)),""))</f>
        <v/>
      </c>
      <c r="O326" s="55">
        <f>IF(OR($A326="",$B326=""),"",IFERROR(INDEX('Catálogo fonte'!$J$5:$J$104,MATCH($A326,'Catálogo fonte'!$A$5:$A$104,0)),""))</f>
        <v/>
      </c>
      <c r="P326" s="56">
        <f>IF(OR($A326="",$B326=""),"",IFERROR(INDEX('Catálogo fonte'!$K$5:$K$104,MATCH($A326,'Catálogo fonte'!$A$5:$A$104,0)),""))</f>
        <v/>
      </c>
      <c r="Q326" s="56">
        <f>IF(OR($A326="",$B326=""),"",IFERROR(INDEX('Catálogo fonte'!$L$5:$L$104,MATCH($A326,'Catálogo fonte'!$A$5:$A$104,0)),""))</f>
        <v/>
      </c>
      <c r="R326" s="56">
        <f>IF(OR($A326="",$B326=""),"",IFERROR(INDEX('Catálogo fonte'!$M$5:$M$104,MATCH($A326,'Catálogo fonte'!$A$5:$A$104,0)),""))</f>
        <v/>
      </c>
      <c r="S326" s="28">
        <f>IF(OR($A326="",$B326=""),"",IFERROR(INDEX('Catálogo fonte'!$N$5:$N$104,MATCH($A326,'Catálogo fonte'!$A$5:$A$104,0)),""))</f>
        <v/>
      </c>
      <c r="T326" s="28">
        <f>IF(OR($A326="",$B326=""),"",IFERROR(INDEX('Catálogo fonte'!$O$5:$O$104,MATCH($A326,'Catálogo fonte'!$A$5:$A$104,0)),""))</f>
        <v/>
      </c>
      <c r="U326" s="28">
        <f>IF(OR($A326="",$B326=""),"",IFERROR(INDEX('Catálogo fonte'!$P$5:$P$104,MATCH($A326,'Catálogo fonte'!$A$5:$A$104,0)),""))</f>
        <v/>
      </c>
      <c r="V326" s="28">
        <f>IF(OR($A326="",$B326=""),"",--($S326&lt;&gt;"")+--($T326&lt;&gt;"")+--($U326&lt;&gt;""))</f>
        <v/>
      </c>
      <c r="W326" s="27">
        <f>IF(OR($A326="",$B326="",$C326&lt;&gt;"Sim"),"",_xlfn.TEXTJOIN(" | ",TRUE,IF($AP326&lt;&gt;"Regra válida","Regra do canal inválida",""),IF(COUNTIF('Catálogo fonte'!$A$5:$A$104,$A326)&gt;1,"SKU duplicado",""),IF($AO326&lt;&gt;"Sim","Produto inativo",""),IF($AB326&lt;&gt;"Sim","Canal inativo",""),IF($G326="","Título ausente",""),IF(AND($G326&lt;&gt;"",$AL326&lt;&gt;"",LEN($G326)&gt;$AL326),"Título excede o limite",""),IF(AND($AC326="Sim",$H326=""),"Categoria ausente",""),IF(AND($AK326&gt;0,LEN($I326)&lt;$AK326),"Descrição abaixo do mínimo",""),IF(AND($AE326="Sim",$J326=""),"Marca ausente",""),IF(OR($K326="",NOT(ISNUMBER($K326)),$K326&lt;=0),"Preço inválido",""),IF(AND(ISNUMBER($K326),$AM326&lt;&gt;"",$K326&lt;$AM326),"Preço abaixo do mínimo",""),IF(AND(ISNUMBER($K326),$AN326&lt;&gt;"",$K326&gt;$AN326),"Preço acima do máximo",""),IF(AND($AD326="Sim",$L326=""),"GTIN ausente",""),IF(AND($L326&lt;&gt;"",NOT(IFERROR(AND(LEN($L326)=13,ISNUMBER(VALUE($L326))),FALSE))),"GTIN inválido",""),IF(AND($AF326="Sim",$M326=""),"Cor ausente",""),IF(AND($AG326="Sim",$N326=""),"Tamanho/modelo ausente",""),IF(AND($AH326="Sim",OR(NOT(ISNUMBER($O326)),$O326&lt;=0)),"Peso ausente ou inválido",""),IF(AND($AI326="Sim",OR(NOT(ISNUMBER($P326)),$P326&lt;=0,NOT(ISNUMBER($Q326)),$Q326&lt;=0,NOT(ISNUMBER($R326)),$R326&lt;=0)),"Dimensões ausentes ou inválidas",""),IF($V326&lt;$AJ326,"Mídias abaixo do mínimo","")))</f>
        <v/>
      </c>
      <c r="X326" s="28">
        <f>IF(OR($A326="",$B326=""),"",IF($C326&lt;&gt;"Sim","Não selecionado",IF($W326="","Pronto para publicar","Bloqueado")))</f>
        <v/>
      </c>
      <c r="Y326" s="21" t="n"/>
      <c r="Z326" s="27">
        <f>IF(OR($A326="",$B326=""),"",IF($C326&lt;&gt;"Sim","Fora do feed",IF($X326="Bloqueado","Bloqueado",IF($Y326="Publicar","Liberado para feed",IF($Y326="Manter rascunho","Mantido em rascunho","Aguardando decisão")))))</f>
        <v/>
      </c>
      <c r="AA326" s="27">
        <f>IF(OR($A326="",$B326=""),"",$A326&amp;"|"&amp;$B326)</f>
        <v/>
      </c>
      <c r="AB326" s="28">
        <f>IF($B326="","",IFERROR(INDEX('Regras por canal'!$B$5:$B$9,MATCH($B326,'Regras por canal'!$A$5:$A$9,0)),""))</f>
        <v/>
      </c>
      <c r="AC326" s="28">
        <f>IF($B326="","",IFERROR(INDEX('Regras por canal'!$C$5:$C$9,MATCH($B326,'Regras por canal'!$A$5:$A$9,0)),""))</f>
        <v/>
      </c>
      <c r="AD326" s="28">
        <f>IF($B326="","",IFERROR(INDEX('Regras por canal'!$D$5:$D$9,MATCH($B326,'Regras por canal'!$A$5:$A$9,0)),""))</f>
        <v/>
      </c>
      <c r="AE326" s="28">
        <f>IF($B326="","",IFERROR(INDEX('Regras por canal'!$E$5:$E$9,MATCH($B326,'Regras por canal'!$A$5:$A$9,0)),""))</f>
        <v/>
      </c>
      <c r="AF326" s="28">
        <f>IF($B326="","",IFERROR(INDEX('Regras por canal'!$F$5:$F$9,MATCH($B326,'Regras por canal'!$A$5:$A$9,0)),""))</f>
        <v/>
      </c>
      <c r="AG326" s="28">
        <f>IF($B326="","",IFERROR(INDEX('Regras por canal'!$G$5:$G$9,MATCH($B326,'Regras por canal'!$A$5:$A$9,0)),""))</f>
        <v/>
      </c>
      <c r="AH326" s="28">
        <f>IF($B326="","",IFERROR(INDEX('Regras por canal'!$H$5:$H$9,MATCH($B326,'Regras por canal'!$A$5:$A$9,0)),""))</f>
        <v/>
      </c>
      <c r="AI326" s="28">
        <f>IF($B326="","",IFERROR(INDEX('Regras por canal'!$I$5:$I$9,MATCH($B326,'Regras por canal'!$A$5:$A$9,0)),""))</f>
        <v/>
      </c>
      <c r="AJ326" s="28">
        <f>IF($B326="","",IFERROR(INDEX('Regras por canal'!$J$5:$J$9,MATCH($B326,'Regras por canal'!$A$5:$A$9,0)),""))</f>
        <v/>
      </c>
      <c r="AK326" s="28">
        <f>IF($B326="","",IFERROR(INDEX('Regras por canal'!$K$5:$K$9,MATCH($B326,'Regras por canal'!$A$5:$A$9,0)),""))</f>
        <v/>
      </c>
      <c r="AL326" s="28">
        <f>IF($B326="","",IFERROR(INDEX('Regras por canal'!$L$5:$L$9,MATCH($B326,'Regras por canal'!$A$5:$A$9,0)),""))</f>
        <v/>
      </c>
      <c r="AM326" s="28">
        <f>IF($B326="","",IFERROR(INDEX('Regras por canal'!$M$5:$M$9,MATCH($B326,'Regras por canal'!$A$5:$A$9,0)),""))</f>
        <v/>
      </c>
      <c r="AN326" s="28">
        <f>IF($B326="","",IFERROR(INDEX('Regras por canal'!$N$5:$N$9,MATCH($B326,'Regras por canal'!$A$5:$A$9,0)),""))</f>
        <v/>
      </c>
      <c r="AO326" s="28">
        <f>IF($A326="","",IFERROR(INDEX('Catálogo fonte'!$Q$5:$Q$104,MATCH($A326,'Catálogo fonte'!$A$5:$A$104,0)),""))</f>
        <v/>
      </c>
      <c r="AP326" s="28">
        <f>IF($B326="","",IFERROR(INDEX('Regras por canal'!$Q$5:$Q$9,MATCH($B326,'Regras por canal'!$A$5:$A$9,0)),""))</f>
        <v/>
      </c>
    </row>
    <row r="327" ht="24" customHeight="1">
      <c r="A327" s="28">
        <f>IF(OR(INDEX('Catálogo fonte'!$A$5:$A$104,INT((ROW()-5)/5)+1)="",INDEX('Regras por canal'!$A$5:$A$9,MOD(ROW()-5,5)+1)=""),"",INDEX('Catálogo fonte'!$A$5:$A$104,INT((ROW()-5)/5)+1))</f>
        <v/>
      </c>
      <c r="B327" s="27">
        <f>IF($A327="","",INDEX('Regras por canal'!$A$5:$A$9,MOD(ROW()-5,5)+1))</f>
        <v/>
      </c>
      <c r="C327" s="21" t="n"/>
      <c r="D327" s="32" t="n"/>
      <c r="E327" s="32" t="n"/>
      <c r="F327" s="53" t="n"/>
      <c r="G327" s="27">
        <f>IF(OR($A327="",$B327=""),"",IF($D327&lt;&gt;"",$D327,IFERROR(INDEX('Catálogo fonte'!$B$5:$B$104,MATCH($A327,'Catálogo fonte'!$A$5:$A$104,0)),"")))</f>
        <v/>
      </c>
      <c r="H327" s="27">
        <f>IF(OR($A327="",$B327=""),"",IF($E327&lt;&gt;"",$E327,IFERROR(INDEX('Catálogo fonte'!$C$5:$C$104,MATCH($A327,'Catálogo fonte'!$A$5:$A$104,0)),"")))</f>
        <v/>
      </c>
      <c r="I327" s="27">
        <f>IF(OR($A327="",$B327=""),"",IFERROR(INDEX('Catálogo fonte'!$E$5:$E$104,MATCH($A327,'Catálogo fonte'!$A$5:$A$104,0)),""))</f>
        <v/>
      </c>
      <c r="J327" s="28">
        <f>IF(OR($A327="",$B327=""),"",IFERROR(INDEX('Catálogo fonte'!$D$5:$D$104,MATCH($A327,'Catálogo fonte'!$A$5:$A$104,0)),""))</f>
        <v/>
      </c>
      <c r="K327" s="54">
        <f>IF(OR($A327="",$B327=""),"",IF($F327&lt;&gt;"",$F327,IFERROR(INDEX('Catálogo fonte'!$F$5:$F$104,MATCH($A327,'Catálogo fonte'!$A$5:$A$104,0)),"")))</f>
        <v/>
      </c>
      <c r="L327" s="35">
        <f>IF(OR($A327="",$B327=""),"",IFERROR(INDEX('Catálogo fonte'!$G$5:$G$104,MATCH($A327,'Catálogo fonte'!$A$5:$A$104,0)),""))</f>
        <v/>
      </c>
      <c r="M327" s="28">
        <f>IF(OR($A327="",$B327=""),"",IFERROR(INDEX('Catálogo fonte'!$H$5:$H$104,MATCH($A327,'Catálogo fonte'!$A$5:$A$104,0)),""))</f>
        <v/>
      </c>
      <c r="N327" s="28">
        <f>IF(OR($A327="",$B327=""),"",IFERROR(INDEX('Catálogo fonte'!$I$5:$I$104,MATCH($A327,'Catálogo fonte'!$A$5:$A$104,0)),""))</f>
        <v/>
      </c>
      <c r="O327" s="55">
        <f>IF(OR($A327="",$B327=""),"",IFERROR(INDEX('Catálogo fonte'!$J$5:$J$104,MATCH($A327,'Catálogo fonte'!$A$5:$A$104,0)),""))</f>
        <v/>
      </c>
      <c r="P327" s="56">
        <f>IF(OR($A327="",$B327=""),"",IFERROR(INDEX('Catálogo fonte'!$K$5:$K$104,MATCH($A327,'Catálogo fonte'!$A$5:$A$104,0)),""))</f>
        <v/>
      </c>
      <c r="Q327" s="56">
        <f>IF(OR($A327="",$B327=""),"",IFERROR(INDEX('Catálogo fonte'!$L$5:$L$104,MATCH($A327,'Catálogo fonte'!$A$5:$A$104,0)),""))</f>
        <v/>
      </c>
      <c r="R327" s="56">
        <f>IF(OR($A327="",$B327=""),"",IFERROR(INDEX('Catálogo fonte'!$M$5:$M$104,MATCH($A327,'Catálogo fonte'!$A$5:$A$104,0)),""))</f>
        <v/>
      </c>
      <c r="S327" s="28">
        <f>IF(OR($A327="",$B327=""),"",IFERROR(INDEX('Catálogo fonte'!$N$5:$N$104,MATCH($A327,'Catálogo fonte'!$A$5:$A$104,0)),""))</f>
        <v/>
      </c>
      <c r="T327" s="28">
        <f>IF(OR($A327="",$B327=""),"",IFERROR(INDEX('Catálogo fonte'!$O$5:$O$104,MATCH($A327,'Catálogo fonte'!$A$5:$A$104,0)),""))</f>
        <v/>
      </c>
      <c r="U327" s="28">
        <f>IF(OR($A327="",$B327=""),"",IFERROR(INDEX('Catálogo fonte'!$P$5:$P$104,MATCH($A327,'Catálogo fonte'!$A$5:$A$104,0)),""))</f>
        <v/>
      </c>
      <c r="V327" s="28">
        <f>IF(OR($A327="",$B327=""),"",--($S327&lt;&gt;"")+--($T327&lt;&gt;"")+--($U327&lt;&gt;""))</f>
        <v/>
      </c>
      <c r="W327" s="27">
        <f>IF(OR($A327="",$B327="",$C327&lt;&gt;"Sim"),"",_xlfn.TEXTJOIN(" | ",TRUE,IF($AP327&lt;&gt;"Regra válida","Regra do canal inválida",""),IF(COUNTIF('Catálogo fonte'!$A$5:$A$104,$A327)&gt;1,"SKU duplicado",""),IF($AO327&lt;&gt;"Sim","Produto inativo",""),IF($AB327&lt;&gt;"Sim","Canal inativo",""),IF($G327="","Título ausente",""),IF(AND($G327&lt;&gt;"",$AL327&lt;&gt;"",LEN($G327)&gt;$AL327),"Título excede o limite",""),IF(AND($AC327="Sim",$H327=""),"Categoria ausente",""),IF(AND($AK327&gt;0,LEN($I327)&lt;$AK327),"Descrição abaixo do mínimo",""),IF(AND($AE327="Sim",$J327=""),"Marca ausente",""),IF(OR($K327="",NOT(ISNUMBER($K327)),$K327&lt;=0),"Preço inválido",""),IF(AND(ISNUMBER($K327),$AM327&lt;&gt;"",$K327&lt;$AM327),"Preço abaixo do mínimo",""),IF(AND(ISNUMBER($K327),$AN327&lt;&gt;"",$K327&gt;$AN327),"Preço acima do máximo",""),IF(AND($AD327="Sim",$L327=""),"GTIN ausente",""),IF(AND($L327&lt;&gt;"",NOT(IFERROR(AND(LEN($L327)=13,ISNUMBER(VALUE($L327))),FALSE))),"GTIN inválido",""),IF(AND($AF327="Sim",$M327=""),"Cor ausente",""),IF(AND($AG327="Sim",$N327=""),"Tamanho/modelo ausente",""),IF(AND($AH327="Sim",OR(NOT(ISNUMBER($O327)),$O327&lt;=0)),"Peso ausente ou inválido",""),IF(AND($AI327="Sim",OR(NOT(ISNUMBER($P327)),$P327&lt;=0,NOT(ISNUMBER($Q327)),$Q327&lt;=0,NOT(ISNUMBER($R327)),$R327&lt;=0)),"Dimensões ausentes ou inválidas",""),IF($V327&lt;$AJ327,"Mídias abaixo do mínimo","")))</f>
        <v/>
      </c>
      <c r="X327" s="28">
        <f>IF(OR($A327="",$B327=""),"",IF($C327&lt;&gt;"Sim","Não selecionado",IF($W327="","Pronto para publicar","Bloqueado")))</f>
        <v/>
      </c>
      <c r="Y327" s="21" t="n"/>
      <c r="Z327" s="27">
        <f>IF(OR($A327="",$B327=""),"",IF($C327&lt;&gt;"Sim","Fora do feed",IF($X327="Bloqueado","Bloqueado",IF($Y327="Publicar","Liberado para feed",IF($Y327="Manter rascunho","Mantido em rascunho","Aguardando decisão")))))</f>
        <v/>
      </c>
      <c r="AA327" s="27">
        <f>IF(OR($A327="",$B327=""),"",$A327&amp;"|"&amp;$B327)</f>
        <v/>
      </c>
      <c r="AB327" s="28">
        <f>IF($B327="","",IFERROR(INDEX('Regras por canal'!$B$5:$B$9,MATCH($B327,'Regras por canal'!$A$5:$A$9,0)),""))</f>
        <v/>
      </c>
      <c r="AC327" s="28">
        <f>IF($B327="","",IFERROR(INDEX('Regras por canal'!$C$5:$C$9,MATCH($B327,'Regras por canal'!$A$5:$A$9,0)),""))</f>
        <v/>
      </c>
      <c r="AD327" s="28">
        <f>IF($B327="","",IFERROR(INDEX('Regras por canal'!$D$5:$D$9,MATCH($B327,'Regras por canal'!$A$5:$A$9,0)),""))</f>
        <v/>
      </c>
      <c r="AE327" s="28">
        <f>IF($B327="","",IFERROR(INDEX('Regras por canal'!$E$5:$E$9,MATCH($B327,'Regras por canal'!$A$5:$A$9,0)),""))</f>
        <v/>
      </c>
      <c r="AF327" s="28">
        <f>IF($B327="","",IFERROR(INDEX('Regras por canal'!$F$5:$F$9,MATCH($B327,'Regras por canal'!$A$5:$A$9,0)),""))</f>
        <v/>
      </c>
      <c r="AG327" s="28">
        <f>IF($B327="","",IFERROR(INDEX('Regras por canal'!$G$5:$G$9,MATCH($B327,'Regras por canal'!$A$5:$A$9,0)),""))</f>
        <v/>
      </c>
      <c r="AH327" s="28">
        <f>IF($B327="","",IFERROR(INDEX('Regras por canal'!$H$5:$H$9,MATCH($B327,'Regras por canal'!$A$5:$A$9,0)),""))</f>
        <v/>
      </c>
      <c r="AI327" s="28">
        <f>IF($B327="","",IFERROR(INDEX('Regras por canal'!$I$5:$I$9,MATCH($B327,'Regras por canal'!$A$5:$A$9,0)),""))</f>
        <v/>
      </c>
      <c r="AJ327" s="28">
        <f>IF($B327="","",IFERROR(INDEX('Regras por canal'!$J$5:$J$9,MATCH($B327,'Regras por canal'!$A$5:$A$9,0)),""))</f>
        <v/>
      </c>
      <c r="AK327" s="28">
        <f>IF($B327="","",IFERROR(INDEX('Regras por canal'!$K$5:$K$9,MATCH($B327,'Regras por canal'!$A$5:$A$9,0)),""))</f>
        <v/>
      </c>
      <c r="AL327" s="28">
        <f>IF($B327="","",IFERROR(INDEX('Regras por canal'!$L$5:$L$9,MATCH($B327,'Regras por canal'!$A$5:$A$9,0)),""))</f>
        <v/>
      </c>
      <c r="AM327" s="28">
        <f>IF($B327="","",IFERROR(INDEX('Regras por canal'!$M$5:$M$9,MATCH($B327,'Regras por canal'!$A$5:$A$9,0)),""))</f>
        <v/>
      </c>
      <c r="AN327" s="28">
        <f>IF($B327="","",IFERROR(INDEX('Regras por canal'!$N$5:$N$9,MATCH($B327,'Regras por canal'!$A$5:$A$9,0)),""))</f>
        <v/>
      </c>
      <c r="AO327" s="28">
        <f>IF($A327="","",IFERROR(INDEX('Catálogo fonte'!$Q$5:$Q$104,MATCH($A327,'Catálogo fonte'!$A$5:$A$104,0)),""))</f>
        <v/>
      </c>
      <c r="AP327" s="28">
        <f>IF($B327="","",IFERROR(INDEX('Regras por canal'!$Q$5:$Q$9,MATCH($B327,'Regras por canal'!$A$5:$A$9,0)),""))</f>
        <v/>
      </c>
    </row>
    <row r="328" ht="24" customHeight="1">
      <c r="A328" s="28">
        <f>IF(OR(INDEX('Catálogo fonte'!$A$5:$A$104,INT((ROW()-5)/5)+1)="",INDEX('Regras por canal'!$A$5:$A$9,MOD(ROW()-5,5)+1)=""),"",INDEX('Catálogo fonte'!$A$5:$A$104,INT((ROW()-5)/5)+1))</f>
        <v/>
      </c>
      <c r="B328" s="27">
        <f>IF($A328="","",INDEX('Regras por canal'!$A$5:$A$9,MOD(ROW()-5,5)+1))</f>
        <v/>
      </c>
      <c r="C328" s="21" t="n"/>
      <c r="D328" s="32" t="n"/>
      <c r="E328" s="32" t="n"/>
      <c r="F328" s="53" t="n"/>
      <c r="G328" s="27">
        <f>IF(OR($A328="",$B328=""),"",IF($D328&lt;&gt;"",$D328,IFERROR(INDEX('Catálogo fonte'!$B$5:$B$104,MATCH($A328,'Catálogo fonte'!$A$5:$A$104,0)),"")))</f>
        <v/>
      </c>
      <c r="H328" s="27">
        <f>IF(OR($A328="",$B328=""),"",IF($E328&lt;&gt;"",$E328,IFERROR(INDEX('Catálogo fonte'!$C$5:$C$104,MATCH($A328,'Catálogo fonte'!$A$5:$A$104,0)),"")))</f>
        <v/>
      </c>
      <c r="I328" s="27">
        <f>IF(OR($A328="",$B328=""),"",IFERROR(INDEX('Catálogo fonte'!$E$5:$E$104,MATCH($A328,'Catálogo fonte'!$A$5:$A$104,0)),""))</f>
        <v/>
      </c>
      <c r="J328" s="28">
        <f>IF(OR($A328="",$B328=""),"",IFERROR(INDEX('Catálogo fonte'!$D$5:$D$104,MATCH($A328,'Catálogo fonte'!$A$5:$A$104,0)),""))</f>
        <v/>
      </c>
      <c r="K328" s="54">
        <f>IF(OR($A328="",$B328=""),"",IF($F328&lt;&gt;"",$F328,IFERROR(INDEX('Catálogo fonte'!$F$5:$F$104,MATCH($A328,'Catálogo fonte'!$A$5:$A$104,0)),"")))</f>
        <v/>
      </c>
      <c r="L328" s="35">
        <f>IF(OR($A328="",$B328=""),"",IFERROR(INDEX('Catálogo fonte'!$G$5:$G$104,MATCH($A328,'Catálogo fonte'!$A$5:$A$104,0)),""))</f>
        <v/>
      </c>
      <c r="M328" s="28">
        <f>IF(OR($A328="",$B328=""),"",IFERROR(INDEX('Catálogo fonte'!$H$5:$H$104,MATCH($A328,'Catálogo fonte'!$A$5:$A$104,0)),""))</f>
        <v/>
      </c>
      <c r="N328" s="28">
        <f>IF(OR($A328="",$B328=""),"",IFERROR(INDEX('Catálogo fonte'!$I$5:$I$104,MATCH($A328,'Catálogo fonte'!$A$5:$A$104,0)),""))</f>
        <v/>
      </c>
      <c r="O328" s="55">
        <f>IF(OR($A328="",$B328=""),"",IFERROR(INDEX('Catálogo fonte'!$J$5:$J$104,MATCH($A328,'Catálogo fonte'!$A$5:$A$104,0)),""))</f>
        <v/>
      </c>
      <c r="P328" s="56">
        <f>IF(OR($A328="",$B328=""),"",IFERROR(INDEX('Catálogo fonte'!$K$5:$K$104,MATCH($A328,'Catálogo fonte'!$A$5:$A$104,0)),""))</f>
        <v/>
      </c>
      <c r="Q328" s="56">
        <f>IF(OR($A328="",$B328=""),"",IFERROR(INDEX('Catálogo fonte'!$L$5:$L$104,MATCH($A328,'Catálogo fonte'!$A$5:$A$104,0)),""))</f>
        <v/>
      </c>
      <c r="R328" s="56">
        <f>IF(OR($A328="",$B328=""),"",IFERROR(INDEX('Catálogo fonte'!$M$5:$M$104,MATCH($A328,'Catálogo fonte'!$A$5:$A$104,0)),""))</f>
        <v/>
      </c>
      <c r="S328" s="28">
        <f>IF(OR($A328="",$B328=""),"",IFERROR(INDEX('Catálogo fonte'!$N$5:$N$104,MATCH($A328,'Catálogo fonte'!$A$5:$A$104,0)),""))</f>
        <v/>
      </c>
      <c r="T328" s="28">
        <f>IF(OR($A328="",$B328=""),"",IFERROR(INDEX('Catálogo fonte'!$O$5:$O$104,MATCH($A328,'Catálogo fonte'!$A$5:$A$104,0)),""))</f>
        <v/>
      </c>
      <c r="U328" s="28">
        <f>IF(OR($A328="",$B328=""),"",IFERROR(INDEX('Catálogo fonte'!$P$5:$P$104,MATCH($A328,'Catálogo fonte'!$A$5:$A$104,0)),""))</f>
        <v/>
      </c>
      <c r="V328" s="28">
        <f>IF(OR($A328="",$B328=""),"",--($S328&lt;&gt;"")+--($T328&lt;&gt;"")+--($U328&lt;&gt;""))</f>
        <v/>
      </c>
      <c r="W328" s="27">
        <f>IF(OR($A328="",$B328="",$C328&lt;&gt;"Sim"),"",_xlfn.TEXTJOIN(" | ",TRUE,IF($AP328&lt;&gt;"Regra válida","Regra do canal inválida",""),IF(COUNTIF('Catálogo fonte'!$A$5:$A$104,$A328)&gt;1,"SKU duplicado",""),IF($AO328&lt;&gt;"Sim","Produto inativo",""),IF($AB328&lt;&gt;"Sim","Canal inativo",""),IF($G328="","Título ausente",""),IF(AND($G328&lt;&gt;"",$AL328&lt;&gt;"",LEN($G328)&gt;$AL328),"Título excede o limite",""),IF(AND($AC328="Sim",$H328=""),"Categoria ausente",""),IF(AND($AK328&gt;0,LEN($I328)&lt;$AK328),"Descrição abaixo do mínimo",""),IF(AND($AE328="Sim",$J328=""),"Marca ausente",""),IF(OR($K328="",NOT(ISNUMBER($K328)),$K328&lt;=0),"Preço inválido",""),IF(AND(ISNUMBER($K328),$AM328&lt;&gt;"",$K328&lt;$AM328),"Preço abaixo do mínimo",""),IF(AND(ISNUMBER($K328),$AN328&lt;&gt;"",$K328&gt;$AN328),"Preço acima do máximo",""),IF(AND($AD328="Sim",$L328=""),"GTIN ausente",""),IF(AND($L328&lt;&gt;"",NOT(IFERROR(AND(LEN($L328)=13,ISNUMBER(VALUE($L328))),FALSE))),"GTIN inválido",""),IF(AND($AF328="Sim",$M328=""),"Cor ausente",""),IF(AND($AG328="Sim",$N328=""),"Tamanho/modelo ausente",""),IF(AND($AH328="Sim",OR(NOT(ISNUMBER($O328)),$O328&lt;=0)),"Peso ausente ou inválido",""),IF(AND($AI328="Sim",OR(NOT(ISNUMBER($P328)),$P328&lt;=0,NOT(ISNUMBER($Q328)),$Q328&lt;=0,NOT(ISNUMBER($R328)),$R328&lt;=0)),"Dimensões ausentes ou inválidas",""),IF($V328&lt;$AJ328,"Mídias abaixo do mínimo","")))</f>
        <v/>
      </c>
      <c r="X328" s="28">
        <f>IF(OR($A328="",$B328=""),"",IF($C328&lt;&gt;"Sim","Não selecionado",IF($W328="","Pronto para publicar","Bloqueado")))</f>
        <v/>
      </c>
      <c r="Y328" s="21" t="n"/>
      <c r="Z328" s="27">
        <f>IF(OR($A328="",$B328=""),"",IF($C328&lt;&gt;"Sim","Fora do feed",IF($X328="Bloqueado","Bloqueado",IF($Y328="Publicar","Liberado para feed",IF($Y328="Manter rascunho","Mantido em rascunho","Aguardando decisão")))))</f>
        <v/>
      </c>
      <c r="AA328" s="27">
        <f>IF(OR($A328="",$B328=""),"",$A328&amp;"|"&amp;$B328)</f>
        <v/>
      </c>
      <c r="AB328" s="28">
        <f>IF($B328="","",IFERROR(INDEX('Regras por canal'!$B$5:$B$9,MATCH($B328,'Regras por canal'!$A$5:$A$9,0)),""))</f>
        <v/>
      </c>
      <c r="AC328" s="28">
        <f>IF($B328="","",IFERROR(INDEX('Regras por canal'!$C$5:$C$9,MATCH($B328,'Regras por canal'!$A$5:$A$9,0)),""))</f>
        <v/>
      </c>
      <c r="AD328" s="28">
        <f>IF($B328="","",IFERROR(INDEX('Regras por canal'!$D$5:$D$9,MATCH($B328,'Regras por canal'!$A$5:$A$9,0)),""))</f>
        <v/>
      </c>
      <c r="AE328" s="28">
        <f>IF($B328="","",IFERROR(INDEX('Regras por canal'!$E$5:$E$9,MATCH($B328,'Regras por canal'!$A$5:$A$9,0)),""))</f>
        <v/>
      </c>
      <c r="AF328" s="28">
        <f>IF($B328="","",IFERROR(INDEX('Regras por canal'!$F$5:$F$9,MATCH($B328,'Regras por canal'!$A$5:$A$9,0)),""))</f>
        <v/>
      </c>
      <c r="AG328" s="28">
        <f>IF($B328="","",IFERROR(INDEX('Regras por canal'!$G$5:$G$9,MATCH($B328,'Regras por canal'!$A$5:$A$9,0)),""))</f>
        <v/>
      </c>
      <c r="AH328" s="28">
        <f>IF($B328="","",IFERROR(INDEX('Regras por canal'!$H$5:$H$9,MATCH($B328,'Regras por canal'!$A$5:$A$9,0)),""))</f>
        <v/>
      </c>
      <c r="AI328" s="28">
        <f>IF($B328="","",IFERROR(INDEX('Regras por canal'!$I$5:$I$9,MATCH($B328,'Regras por canal'!$A$5:$A$9,0)),""))</f>
        <v/>
      </c>
      <c r="AJ328" s="28">
        <f>IF($B328="","",IFERROR(INDEX('Regras por canal'!$J$5:$J$9,MATCH($B328,'Regras por canal'!$A$5:$A$9,0)),""))</f>
        <v/>
      </c>
      <c r="AK328" s="28">
        <f>IF($B328="","",IFERROR(INDEX('Regras por canal'!$K$5:$K$9,MATCH($B328,'Regras por canal'!$A$5:$A$9,0)),""))</f>
        <v/>
      </c>
      <c r="AL328" s="28">
        <f>IF($B328="","",IFERROR(INDEX('Regras por canal'!$L$5:$L$9,MATCH($B328,'Regras por canal'!$A$5:$A$9,0)),""))</f>
        <v/>
      </c>
      <c r="AM328" s="28">
        <f>IF($B328="","",IFERROR(INDEX('Regras por canal'!$M$5:$M$9,MATCH($B328,'Regras por canal'!$A$5:$A$9,0)),""))</f>
        <v/>
      </c>
      <c r="AN328" s="28">
        <f>IF($B328="","",IFERROR(INDEX('Regras por canal'!$N$5:$N$9,MATCH($B328,'Regras por canal'!$A$5:$A$9,0)),""))</f>
        <v/>
      </c>
      <c r="AO328" s="28">
        <f>IF($A328="","",IFERROR(INDEX('Catálogo fonte'!$Q$5:$Q$104,MATCH($A328,'Catálogo fonte'!$A$5:$A$104,0)),""))</f>
        <v/>
      </c>
      <c r="AP328" s="28">
        <f>IF($B328="","",IFERROR(INDEX('Regras por canal'!$Q$5:$Q$9,MATCH($B328,'Regras por canal'!$A$5:$A$9,0)),""))</f>
        <v/>
      </c>
    </row>
    <row r="329" ht="24" customHeight="1">
      <c r="A329" s="28">
        <f>IF(OR(INDEX('Catálogo fonte'!$A$5:$A$104,INT((ROW()-5)/5)+1)="",INDEX('Regras por canal'!$A$5:$A$9,MOD(ROW()-5,5)+1)=""),"",INDEX('Catálogo fonte'!$A$5:$A$104,INT((ROW()-5)/5)+1))</f>
        <v/>
      </c>
      <c r="B329" s="27">
        <f>IF($A329="","",INDEX('Regras por canal'!$A$5:$A$9,MOD(ROW()-5,5)+1))</f>
        <v/>
      </c>
      <c r="C329" s="21" t="n"/>
      <c r="D329" s="32" t="n"/>
      <c r="E329" s="32" t="n"/>
      <c r="F329" s="53" t="n"/>
      <c r="G329" s="27">
        <f>IF(OR($A329="",$B329=""),"",IF($D329&lt;&gt;"",$D329,IFERROR(INDEX('Catálogo fonte'!$B$5:$B$104,MATCH($A329,'Catálogo fonte'!$A$5:$A$104,0)),"")))</f>
        <v/>
      </c>
      <c r="H329" s="27">
        <f>IF(OR($A329="",$B329=""),"",IF($E329&lt;&gt;"",$E329,IFERROR(INDEX('Catálogo fonte'!$C$5:$C$104,MATCH($A329,'Catálogo fonte'!$A$5:$A$104,0)),"")))</f>
        <v/>
      </c>
      <c r="I329" s="27">
        <f>IF(OR($A329="",$B329=""),"",IFERROR(INDEX('Catálogo fonte'!$E$5:$E$104,MATCH($A329,'Catálogo fonte'!$A$5:$A$104,0)),""))</f>
        <v/>
      </c>
      <c r="J329" s="28">
        <f>IF(OR($A329="",$B329=""),"",IFERROR(INDEX('Catálogo fonte'!$D$5:$D$104,MATCH($A329,'Catálogo fonte'!$A$5:$A$104,0)),""))</f>
        <v/>
      </c>
      <c r="K329" s="54">
        <f>IF(OR($A329="",$B329=""),"",IF($F329&lt;&gt;"",$F329,IFERROR(INDEX('Catálogo fonte'!$F$5:$F$104,MATCH($A329,'Catálogo fonte'!$A$5:$A$104,0)),"")))</f>
        <v/>
      </c>
      <c r="L329" s="35">
        <f>IF(OR($A329="",$B329=""),"",IFERROR(INDEX('Catálogo fonte'!$G$5:$G$104,MATCH($A329,'Catálogo fonte'!$A$5:$A$104,0)),""))</f>
        <v/>
      </c>
      <c r="M329" s="28">
        <f>IF(OR($A329="",$B329=""),"",IFERROR(INDEX('Catálogo fonte'!$H$5:$H$104,MATCH($A329,'Catálogo fonte'!$A$5:$A$104,0)),""))</f>
        <v/>
      </c>
      <c r="N329" s="28">
        <f>IF(OR($A329="",$B329=""),"",IFERROR(INDEX('Catálogo fonte'!$I$5:$I$104,MATCH($A329,'Catálogo fonte'!$A$5:$A$104,0)),""))</f>
        <v/>
      </c>
      <c r="O329" s="55">
        <f>IF(OR($A329="",$B329=""),"",IFERROR(INDEX('Catálogo fonte'!$J$5:$J$104,MATCH($A329,'Catálogo fonte'!$A$5:$A$104,0)),""))</f>
        <v/>
      </c>
      <c r="P329" s="56">
        <f>IF(OR($A329="",$B329=""),"",IFERROR(INDEX('Catálogo fonte'!$K$5:$K$104,MATCH($A329,'Catálogo fonte'!$A$5:$A$104,0)),""))</f>
        <v/>
      </c>
      <c r="Q329" s="56">
        <f>IF(OR($A329="",$B329=""),"",IFERROR(INDEX('Catálogo fonte'!$L$5:$L$104,MATCH($A329,'Catálogo fonte'!$A$5:$A$104,0)),""))</f>
        <v/>
      </c>
      <c r="R329" s="56">
        <f>IF(OR($A329="",$B329=""),"",IFERROR(INDEX('Catálogo fonte'!$M$5:$M$104,MATCH($A329,'Catálogo fonte'!$A$5:$A$104,0)),""))</f>
        <v/>
      </c>
      <c r="S329" s="28">
        <f>IF(OR($A329="",$B329=""),"",IFERROR(INDEX('Catálogo fonte'!$N$5:$N$104,MATCH($A329,'Catálogo fonte'!$A$5:$A$104,0)),""))</f>
        <v/>
      </c>
      <c r="T329" s="28">
        <f>IF(OR($A329="",$B329=""),"",IFERROR(INDEX('Catálogo fonte'!$O$5:$O$104,MATCH($A329,'Catálogo fonte'!$A$5:$A$104,0)),""))</f>
        <v/>
      </c>
      <c r="U329" s="28">
        <f>IF(OR($A329="",$B329=""),"",IFERROR(INDEX('Catálogo fonte'!$P$5:$P$104,MATCH($A329,'Catálogo fonte'!$A$5:$A$104,0)),""))</f>
        <v/>
      </c>
      <c r="V329" s="28">
        <f>IF(OR($A329="",$B329=""),"",--($S329&lt;&gt;"")+--($T329&lt;&gt;"")+--($U329&lt;&gt;""))</f>
        <v/>
      </c>
      <c r="W329" s="27">
        <f>IF(OR($A329="",$B329="",$C329&lt;&gt;"Sim"),"",_xlfn.TEXTJOIN(" | ",TRUE,IF($AP329&lt;&gt;"Regra válida","Regra do canal inválida",""),IF(COUNTIF('Catálogo fonte'!$A$5:$A$104,$A329)&gt;1,"SKU duplicado",""),IF($AO329&lt;&gt;"Sim","Produto inativo",""),IF($AB329&lt;&gt;"Sim","Canal inativo",""),IF($G329="","Título ausente",""),IF(AND($G329&lt;&gt;"",$AL329&lt;&gt;"",LEN($G329)&gt;$AL329),"Título excede o limite",""),IF(AND($AC329="Sim",$H329=""),"Categoria ausente",""),IF(AND($AK329&gt;0,LEN($I329)&lt;$AK329),"Descrição abaixo do mínimo",""),IF(AND($AE329="Sim",$J329=""),"Marca ausente",""),IF(OR($K329="",NOT(ISNUMBER($K329)),$K329&lt;=0),"Preço inválido",""),IF(AND(ISNUMBER($K329),$AM329&lt;&gt;"",$K329&lt;$AM329),"Preço abaixo do mínimo",""),IF(AND(ISNUMBER($K329),$AN329&lt;&gt;"",$K329&gt;$AN329),"Preço acima do máximo",""),IF(AND($AD329="Sim",$L329=""),"GTIN ausente",""),IF(AND($L329&lt;&gt;"",NOT(IFERROR(AND(LEN($L329)=13,ISNUMBER(VALUE($L329))),FALSE))),"GTIN inválido",""),IF(AND($AF329="Sim",$M329=""),"Cor ausente",""),IF(AND($AG329="Sim",$N329=""),"Tamanho/modelo ausente",""),IF(AND($AH329="Sim",OR(NOT(ISNUMBER($O329)),$O329&lt;=0)),"Peso ausente ou inválido",""),IF(AND($AI329="Sim",OR(NOT(ISNUMBER($P329)),$P329&lt;=0,NOT(ISNUMBER($Q329)),$Q329&lt;=0,NOT(ISNUMBER($R329)),$R329&lt;=0)),"Dimensões ausentes ou inválidas",""),IF($V329&lt;$AJ329,"Mídias abaixo do mínimo","")))</f>
        <v/>
      </c>
      <c r="X329" s="28">
        <f>IF(OR($A329="",$B329=""),"",IF($C329&lt;&gt;"Sim","Não selecionado",IF($W329="","Pronto para publicar","Bloqueado")))</f>
        <v/>
      </c>
      <c r="Y329" s="21" t="n"/>
      <c r="Z329" s="27">
        <f>IF(OR($A329="",$B329=""),"",IF($C329&lt;&gt;"Sim","Fora do feed",IF($X329="Bloqueado","Bloqueado",IF($Y329="Publicar","Liberado para feed",IF($Y329="Manter rascunho","Mantido em rascunho","Aguardando decisão")))))</f>
        <v/>
      </c>
      <c r="AA329" s="27">
        <f>IF(OR($A329="",$B329=""),"",$A329&amp;"|"&amp;$B329)</f>
        <v/>
      </c>
      <c r="AB329" s="28">
        <f>IF($B329="","",IFERROR(INDEX('Regras por canal'!$B$5:$B$9,MATCH($B329,'Regras por canal'!$A$5:$A$9,0)),""))</f>
        <v/>
      </c>
      <c r="AC329" s="28">
        <f>IF($B329="","",IFERROR(INDEX('Regras por canal'!$C$5:$C$9,MATCH($B329,'Regras por canal'!$A$5:$A$9,0)),""))</f>
        <v/>
      </c>
      <c r="AD329" s="28">
        <f>IF($B329="","",IFERROR(INDEX('Regras por canal'!$D$5:$D$9,MATCH($B329,'Regras por canal'!$A$5:$A$9,0)),""))</f>
        <v/>
      </c>
      <c r="AE329" s="28">
        <f>IF($B329="","",IFERROR(INDEX('Regras por canal'!$E$5:$E$9,MATCH($B329,'Regras por canal'!$A$5:$A$9,0)),""))</f>
        <v/>
      </c>
      <c r="AF329" s="28">
        <f>IF($B329="","",IFERROR(INDEX('Regras por canal'!$F$5:$F$9,MATCH($B329,'Regras por canal'!$A$5:$A$9,0)),""))</f>
        <v/>
      </c>
      <c r="AG329" s="28">
        <f>IF($B329="","",IFERROR(INDEX('Regras por canal'!$G$5:$G$9,MATCH($B329,'Regras por canal'!$A$5:$A$9,0)),""))</f>
        <v/>
      </c>
      <c r="AH329" s="28">
        <f>IF($B329="","",IFERROR(INDEX('Regras por canal'!$H$5:$H$9,MATCH($B329,'Regras por canal'!$A$5:$A$9,0)),""))</f>
        <v/>
      </c>
      <c r="AI329" s="28">
        <f>IF($B329="","",IFERROR(INDEX('Regras por canal'!$I$5:$I$9,MATCH($B329,'Regras por canal'!$A$5:$A$9,0)),""))</f>
        <v/>
      </c>
      <c r="AJ329" s="28">
        <f>IF($B329="","",IFERROR(INDEX('Regras por canal'!$J$5:$J$9,MATCH($B329,'Regras por canal'!$A$5:$A$9,0)),""))</f>
        <v/>
      </c>
      <c r="AK329" s="28">
        <f>IF($B329="","",IFERROR(INDEX('Regras por canal'!$K$5:$K$9,MATCH($B329,'Regras por canal'!$A$5:$A$9,0)),""))</f>
        <v/>
      </c>
      <c r="AL329" s="28">
        <f>IF($B329="","",IFERROR(INDEX('Regras por canal'!$L$5:$L$9,MATCH($B329,'Regras por canal'!$A$5:$A$9,0)),""))</f>
        <v/>
      </c>
      <c r="AM329" s="28">
        <f>IF($B329="","",IFERROR(INDEX('Regras por canal'!$M$5:$M$9,MATCH($B329,'Regras por canal'!$A$5:$A$9,0)),""))</f>
        <v/>
      </c>
      <c r="AN329" s="28">
        <f>IF($B329="","",IFERROR(INDEX('Regras por canal'!$N$5:$N$9,MATCH($B329,'Regras por canal'!$A$5:$A$9,0)),""))</f>
        <v/>
      </c>
      <c r="AO329" s="28">
        <f>IF($A329="","",IFERROR(INDEX('Catálogo fonte'!$Q$5:$Q$104,MATCH($A329,'Catálogo fonte'!$A$5:$A$104,0)),""))</f>
        <v/>
      </c>
      <c r="AP329" s="28">
        <f>IF($B329="","",IFERROR(INDEX('Regras por canal'!$Q$5:$Q$9,MATCH($B329,'Regras por canal'!$A$5:$A$9,0)),""))</f>
        <v/>
      </c>
    </row>
    <row r="330" ht="24" customHeight="1">
      <c r="A330" s="28">
        <f>IF(OR(INDEX('Catálogo fonte'!$A$5:$A$104,INT((ROW()-5)/5)+1)="",INDEX('Regras por canal'!$A$5:$A$9,MOD(ROW()-5,5)+1)=""),"",INDEX('Catálogo fonte'!$A$5:$A$104,INT((ROW()-5)/5)+1))</f>
        <v/>
      </c>
      <c r="B330" s="27">
        <f>IF($A330="","",INDEX('Regras por canal'!$A$5:$A$9,MOD(ROW()-5,5)+1))</f>
        <v/>
      </c>
      <c r="C330" s="21" t="n"/>
      <c r="D330" s="32" t="n"/>
      <c r="E330" s="32" t="n"/>
      <c r="F330" s="53" t="n"/>
      <c r="G330" s="27">
        <f>IF(OR($A330="",$B330=""),"",IF($D330&lt;&gt;"",$D330,IFERROR(INDEX('Catálogo fonte'!$B$5:$B$104,MATCH($A330,'Catálogo fonte'!$A$5:$A$104,0)),"")))</f>
        <v/>
      </c>
      <c r="H330" s="27">
        <f>IF(OR($A330="",$B330=""),"",IF($E330&lt;&gt;"",$E330,IFERROR(INDEX('Catálogo fonte'!$C$5:$C$104,MATCH($A330,'Catálogo fonte'!$A$5:$A$104,0)),"")))</f>
        <v/>
      </c>
      <c r="I330" s="27">
        <f>IF(OR($A330="",$B330=""),"",IFERROR(INDEX('Catálogo fonte'!$E$5:$E$104,MATCH($A330,'Catálogo fonte'!$A$5:$A$104,0)),""))</f>
        <v/>
      </c>
      <c r="J330" s="28">
        <f>IF(OR($A330="",$B330=""),"",IFERROR(INDEX('Catálogo fonte'!$D$5:$D$104,MATCH($A330,'Catálogo fonte'!$A$5:$A$104,0)),""))</f>
        <v/>
      </c>
      <c r="K330" s="54">
        <f>IF(OR($A330="",$B330=""),"",IF($F330&lt;&gt;"",$F330,IFERROR(INDEX('Catálogo fonte'!$F$5:$F$104,MATCH($A330,'Catálogo fonte'!$A$5:$A$104,0)),"")))</f>
        <v/>
      </c>
      <c r="L330" s="35">
        <f>IF(OR($A330="",$B330=""),"",IFERROR(INDEX('Catálogo fonte'!$G$5:$G$104,MATCH($A330,'Catálogo fonte'!$A$5:$A$104,0)),""))</f>
        <v/>
      </c>
      <c r="M330" s="28">
        <f>IF(OR($A330="",$B330=""),"",IFERROR(INDEX('Catálogo fonte'!$H$5:$H$104,MATCH($A330,'Catálogo fonte'!$A$5:$A$104,0)),""))</f>
        <v/>
      </c>
      <c r="N330" s="28">
        <f>IF(OR($A330="",$B330=""),"",IFERROR(INDEX('Catálogo fonte'!$I$5:$I$104,MATCH($A330,'Catálogo fonte'!$A$5:$A$104,0)),""))</f>
        <v/>
      </c>
      <c r="O330" s="55">
        <f>IF(OR($A330="",$B330=""),"",IFERROR(INDEX('Catálogo fonte'!$J$5:$J$104,MATCH($A330,'Catálogo fonte'!$A$5:$A$104,0)),""))</f>
        <v/>
      </c>
      <c r="P330" s="56">
        <f>IF(OR($A330="",$B330=""),"",IFERROR(INDEX('Catálogo fonte'!$K$5:$K$104,MATCH($A330,'Catálogo fonte'!$A$5:$A$104,0)),""))</f>
        <v/>
      </c>
      <c r="Q330" s="56">
        <f>IF(OR($A330="",$B330=""),"",IFERROR(INDEX('Catálogo fonte'!$L$5:$L$104,MATCH($A330,'Catálogo fonte'!$A$5:$A$104,0)),""))</f>
        <v/>
      </c>
      <c r="R330" s="56">
        <f>IF(OR($A330="",$B330=""),"",IFERROR(INDEX('Catálogo fonte'!$M$5:$M$104,MATCH($A330,'Catálogo fonte'!$A$5:$A$104,0)),""))</f>
        <v/>
      </c>
      <c r="S330" s="28">
        <f>IF(OR($A330="",$B330=""),"",IFERROR(INDEX('Catálogo fonte'!$N$5:$N$104,MATCH($A330,'Catálogo fonte'!$A$5:$A$104,0)),""))</f>
        <v/>
      </c>
      <c r="T330" s="28">
        <f>IF(OR($A330="",$B330=""),"",IFERROR(INDEX('Catálogo fonte'!$O$5:$O$104,MATCH($A330,'Catálogo fonte'!$A$5:$A$104,0)),""))</f>
        <v/>
      </c>
      <c r="U330" s="28">
        <f>IF(OR($A330="",$B330=""),"",IFERROR(INDEX('Catálogo fonte'!$P$5:$P$104,MATCH($A330,'Catálogo fonte'!$A$5:$A$104,0)),""))</f>
        <v/>
      </c>
      <c r="V330" s="28">
        <f>IF(OR($A330="",$B330=""),"",--($S330&lt;&gt;"")+--($T330&lt;&gt;"")+--($U330&lt;&gt;""))</f>
        <v/>
      </c>
      <c r="W330" s="27">
        <f>IF(OR($A330="",$B330="",$C330&lt;&gt;"Sim"),"",_xlfn.TEXTJOIN(" | ",TRUE,IF($AP330&lt;&gt;"Regra válida","Regra do canal inválida",""),IF(COUNTIF('Catálogo fonte'!$A$5:$A$104,$A330)&gt;1,"SKU duplicado",""),IF($AO330&lt;&gt;"Sim","Produto inativo",""),IF($AB330&lt;&gt;"Sim","Canal inativo",""),IF($G330="","Título ausente",""),IF(AND($G330&lt;&gt;"",$AL330&lt;&gt;"",LEN($G330)&gt;$AL330),"Título excede o limite",""),IF(AND($AC330="Sim",$H330=""),"Categoria ausente",""),IF(AND($AK330&gt;0,LEN($I330)&lt;$AK330),"Descrição abaixo do mínimo",""),IF(AND($AE330="Sim",$J330=""),"Marca ausente",""),IF(OR($K330="",NOT(ISNUMBER($K330)),$K330&lt;=0),"Preço inválido",""),IF(AND(ISNUMBER($K330),$AM330&lt;&gt;"",$K330&lt;$AM330),"Preço abaixo do mínimo",""),IF(AND(ISNUMBER($K330),$AN330&lt;&gt;"",$K330&gt;$AN330),"Preço acima do máximo",""),IF(AND($AD330="Sim",$L330=""),"GTIN ausente",""),IF(AND($L330&lt;&gt;"",NOT(IFERROR(AND(LEN($L330)=13,ISNUMBER(VALUE($L330))),FALSE))),"GTIN inválido",""),IF(AND($AF330="Sim",$M330=""),"Cor ausente",""),IF(AND($AG330="Sim",$N330=""),"Tamanho/modelo ausente",""),IF(AND($AH330="Sim",OR(NOT(ISNUMBER($O330)),$O330&lt;=0)),"Peso ausente ou inválido",""),IF(AND($AI330="Sim",OR(NOT(ISNUMBER($P330)),$P330&lt;=0,NOT(ISNUMBER($Q330)),$Q330&lt;=0,NOT(ISNUMBER($R330)),$R330&lt;=0)),"Dimensões ausentes ou inválidas",""),IF($V330&lt;$AJ330,"Mídias abaixo do mínimo","")))</f>
        <v/>
      </c>
      <c r="X330" s="28">
        <f>IF(OR($A330="",$B330=""),"",IF($C330&lt;&gt;"Sim","Não selecionado",IF($W330="","Pronto para publicar","Bloqueado")))</f>
        <v/>
      </c>
      <c r="Y330" s="21" t="n"/>
      <c r="Z330" s="27">
        <f>IF(OR($A330="",$B330=""),"",IF($C330&lt;&gt;"Sim","Fora do feed",IF($X330="Bloqueado","Bloqueado",IF($Y330="Publicar","Liberado para feed",IF($Y330="Manter rascunho","Mantido em rascunho","Aguardando decisão")))))</f>
        <v/>
      </c>
      <c r="AA330" s="27">
        <f>IF(OR($A330="",$B330=""),"",$A330&amp;"|"&amp;$B330)</f>
        <v/>
      </c>
      <c r="AB330" s="28">
        <f>IF($B330="","",IFERROR(INDEX('Regras por canal'!$B$5:$B$9,MATCH($B330,'Regras por canal'!$A$5:$A$9,0)),""))</f>
        <v/>
      </c>
      <c r="AC330" s="28">
        <f>IF($B330="","",IFERROR(INDEX('Regras por canal'!$C$5:$C$9,MATCH($B330,'Regras por canal'!$A$5:$A$9,0)),""))</f>
        <v/>
      </c>
      <c r="AD330" s="28">
        <f>IF($B330="","",IFERROR(INDEX('Regras por canal'!$D$5:$D$9,MATCH($B330,'Regras por canal'!$A$5:$A$9,0)),""))</f>
        <v/>
      </c>
      <c r="AE330" s="28">
        <f>IF($B330="","",IFERROR(INDEX('Regras por canal'!$E$5:$E$9,MATCH($B330,'Regras por canal'!$A$5:$A$9,0)),""))</f>
        <v/>
      </c>
      <c r="AF330" s="28">
        <f>IF($B330="","",IFERROR(INDEX('Regras por canal'!$F$5:$F$9,MATCH($B330,'Regras por canal'!$A$5:$A$9,0)),""))</f>
        <v/>
      </c>
      <c r="AG330" s="28">
        <f>IF($B330="","",IFERROR(INDEX('Regras por canal'!$G$5:$G$9,MATCH($B330,'Regras por canal'!$A$5:$A$9,0)),""))</f>
        <v/>
      </c>
      <c r="AH330" s="28">
        <f>IF($B330="","",IFERROR(INDEX('Regras por canal'!$H$5:$H$9,MATCH($B330,'Regras por canal'!$A$5:$A$9,0)),""))</f>
        <v/>
      </c>
      <c r="AI330" s="28">
        <f>IF($B330="","",IFERROR(INDEX('Regras por canal'!$I$5:$I$9,MATCH($B330,'Regras por canal'!$A$5:$A$9,0)),""))</f>
        <v/>
      </c>
      <c r="AJ330" s="28">
        <f>IF($B330="","",IFERROR(INDEX('Regras por canal'!$J$5:$J$9,MATCH($B330,'Regras por canal'!$A$5:$A$9,0)),""))</f>
        <v/>
      </c>
      <c r="AK330" s="28">
        <f>IF($B330="","",IFERROR(INDEX('Regras por canal'!$K$5:$K$9,MATCH($B330,'Regras por canal'!$A$5:$A$9,0)),""))</f>
        <v/>
      </c>
      <c r="AL330" s="28">
        <f>IF($B330="","",IFERROR(INDEX('Regras por canal'!$L$5:$L$9,MATCH($B330,'Regras por canal'!$A$5:$A$9,0)),""))</f>
        <v/>
      </c>
      <c r="AM330" s="28">
        <f>IF($B330="","",IFERROR(INDEX('Regras por canal'!$M$5:$M$9,MATCH($B330,'Regras por canal'!$A$5:$A$9,0)),""))</f>
        <v/>
      </c>
      <c r="AN330" s="28">
        <f>IF($B330="","",IFERROR(INDEX('Regras por canal'!$N$5:$N$9,MATCH($B330,'Regras por canal'!$A$5:$A$9,0)),""))</f>
        <v/>
      </c>
      <c r="AO330" s="28">
        <f>IF($A330="","",IFERROR(INDEX('Catálogo fonte'!$Q$5:$Q$104,MATCH($A330,'Catálogo fonte'!$A$5:$A$104,0)),""))</f>
        <v/>
      </c>
      <c r="AP330" s="28">
        <f>IF($B330="","",IFERROR(INDEX('Regras por canal'!$Q$5:$Q$9,MATCH($B330,'Regras por canal'!$A$5:$A$9,0)),""))</f>
        <v/>
      </c>
    </row>
    <row r="331" ht="24" customHeight="1">
      <c r="A331" s="28">
        <f>IF(OR(INDEX('Catálogo fonte'!$A$5:$A$104,INT((ROW()-5)/5)+1)="",INDEX('Regras por canal'!$A$5:$A$9,MOD(ROW()-5,5)+1)=""),"",INDEX('Catálogo fonte'!$A$5:$A$104,INT((ROW()-5)/5)+1))</f>
        <v/>
      </c>
      <c r="B331" s="27">
        <f>IF($A331="","",INDEX('Regras por canal'!$A$5:$A$9,MOD(ROW()-5,5)+1))</f>
        <v/>
      </c>
      <c r="C331" s="21" t="n"/>
      <c r="D331" s="32" t="n"/>
      <c r="E331" s="32" t="n"/>
      <c r="F331" s="53" t="n"/>
      <c r="G331" s="27">
        <f>IF(OR($A331="",$B331=""),"",IF($D331&lt;&gt;"",$D331,IFERROR(INDEX('Catálogo fonte'!$B$5:$B$104,MATCH($A331,'Catálogo fonte'!$A$5:$A$104,0)),"")))</f>
        <v/>
      </c>
      <c r="H331" s="27">
        <f>IF(OR($A331="",$B331=""),"",IF($E331&lt;&gt;"",$E331,IFERROR(INDEX('Catálogo fonte'!$C$5:$C$104,MATCH($A331,'Catálogo fonte'!$A$5:$A$104,0)),"")))</f>
        <v/>
      </c>
      <c r="I331" s="27">
        <f>IF(OR($A331="",$B331=""),"",IFERROR(INDEX('Catálogo fonte'!$E$5:$E$104,MATCH($A331,'Catálogo fonte'!$A$5:$A$104,0)),""))</f>
        <v/>
      </c>
      <c r="J331" s="28">
        <f>IF(OR($A331="",$B331=""),"",IFERROR(INDEX('Catálogo fonte'!$D$5:$D$104,MATCH($A331,'Catálogo fonte'!$A$5:$A$104,0)),""))</f>
        <v/>
      </c>
      <c r="K331" s="54">
        <f>IF(OR($A331="",$B331=""),"",IF($F331&lt;&gt;"",$F331,IFERROR(INDEX('Catálogo fonte'!$F$5:$F$104,MATCH($A331,'Catálogo fonte'!$A$5:$A$104,0)),"")))</f>
        <v/>
      </c>
      <c r="L331" s="35">
        <f>IF(OR($A331="",$B331=""),"",IFERROR(INDEX('Catálogo fonte'!$G$5:$G$104,MATCH($A331,'Catálogo fonte'!$A$5:$A$104,0)),""))</f>
        <v/>
      </c>
      <c r="M331" s="28">
        <f>IF(OR($A331="",$B331=""),"",IFERROR(INDEX('Catálogo fonte'!$H$5:$H$104,MATCH($A331,'Catálogo fonte'!$A$5:$A$104,0)),""))</f>
        <v/>
      </c>
      <c r="N331" s="28">
        <f>IF(OR($A331="",$B331=""),"",IFERROR(INDEX('Catálogo fonte'!$I$5:$I$104,MATCH($A331,'Catálogo fonte'!$A$5:$A$104,0)),""))</f>
        <v/>
      </c>
      <c r="O331" s="55">
        <f>IF(OR($A331="",$B331=""),"",IFERROR(INDEX('Catálogo fonte'!$J$5:$J$104,MATCH($A331,'Catálogo fonte'!$A$5:$A$104,0)),""))</f>
        <v/>
      </c>
      <c r="P331" s="56">
        <f>IF(OR($A331="",$B331=""),"",IFERROR(INDEX('Catálogo fonte'!$K$5:$K$104,MATCH($A331,'Catálogo fonte'!$A$5:$A$104,0)),""))</f>
        <v/>
      </c>
      <c r="Q331" s="56">
        <f>IF(OR($A331="",$B331=""),"",IFERROR(INDEX('Catálogo fonte'!$L$5:$L$104,MATCH($A331,'Catálogo fonte'!$A$5:$A$104,0)),""))</f>
        <v/>
      </c>
      <c r="R331" s="56">
        <f>IF(OR($A331="",$B331=""),"",IFERROR(INDEX('Catálogo fonte'!$M$5:$M$104,MATCH($A331,'Catálogo fonte'!$A$5:$A$104,0)),""))</f>
        <v/>
      </c>
      <c r="S331" s="28">
        <f>IF(OR($A331="",$B331=""),"",IFERROR(INDEX('Catálogo fonte'!$N$5:$N$104,MATCH($A331,'Catálogo fonte'!$A$5:$A$104,0)),""))</f>
        <v/>
      </c>
      <c r="T331" s="28">
        <f>IF(OR($A331="",$B331=""),"",IFERROR(INDEX('Catálogo fonte'!$O$5:$O$104,MATCH($A331,'Catálogo fonte'!$A$5:$A$104,0)),""))</f>
        <v/>
      </c>
      <c r="U331" s="28">
        <f>IF(OR($A331="",$B331=""),"",IFERROR(INDEX('Catálogo fonte'!$P$5:$P$104,MATCH($A331,'Catálogo fonte'!$A$5:$A$104,0)),""))</f>
        <v/>
      </c>
      <c r="V331" s="28">
        <f>IF(OR($A331="",$B331=""),"",--($S331&lt;&gt;"")+--($T331&lt;&gt;"")+--($U331&lt;&gt;""))</f>
        <v/>
      </c>
      <c r="W331" s="27">
        <f>IF(OR($A331="",$B331="",$C331&lt;&gt;"Sim"),"",_xlfn.TEXTJOIN(" | ",TRUE,IF($AP331&lt;&gt;"Regra válida","Regra do canal inválida",""),IF(COUNTIF('Catálogo fonte'!$A$5:$A$104,$A331)&gt;1,"SKU duplicado",""),IF($AO331&lt;&gt;"Sim","Produto inativo",""),IF($AB331&lt;&gt;"Sim","Canal inativo",""),IF($G331="","Título ausente",""),IF(AND($G331&lt;&gt;"",$AL331&lt;&gt;"",LEN($G331)&gt;$AL331),"Título excede o limite",""),IF(AND($AC331="Sim",$H331=""),"Categoria ausente",""),IF(AND($AK331&gt;0,LEN($I331)&lt;$AK331),"Descrição abaixo do mínimo",""),IF(AND($AE331="Sim",$J331=""),"Marca ausente",""),IF(OR($K331="",NOT(ISNUMBER($K331)),$K331&lt;=0),"Preço inválido",""),IF(AND(ISNUMBER($K331),$AM331&lt;&gt;"",$K331&lt;$AM331),"Preço abaixo do mínimo",""),IF(AND(ISNUMBER($K331),$AN331&lt;&gt;"",$K331&gt;$AN331),"Preço acima do máximo",""),IF(AND($AD331="Sim",$L331=""),"GTIN ausente",""),IF(AND($L331&lt;&gt;"",NOT(IFERROR(AND(LEN($L331)=13,ISNUMBER(VALUE($L331))),FALSE))),"GTIN inválido",""),IF(AND($AF331="Sim",$M331=""),"Cor ausente",""),IF(AND($AG331="Sim",$N331=""),"Tamanho/modelo ausente",""),IF(AND($AH331="Sim",OR(NOT(ISNUMBER($O331)),$O331&lt;=0)),"Peso ausente ou inválido",""),IF(AND($AI331="Sim",OR(NOT(ISNUMBER($P331)),$P331&lt;=0,NOT(ISNUMBER($Q331)),$Q331&lt;=0,NOT(ISNUMBER($R331)),$R331&lt;=0)),"Dimensões ausentes ou inválidas",""),IF($V331&lt;$AJ331,"Mídias abaixo do mínimo","")))</f>
        <v/>
      </c>
      <c r="X331" s="28">
        <f>IF(OR($A331="",$B331=""),"",IF($C331&lt;&gt;"Sim","Não selecionado",IF($W331="","Pronto para publicar","Bloqueado")))</f>
        <v/>
      </c>
      <c r="Y331" s="21" t="n"/>
      <c r="Z331" s="27">
        <f>IF(OR($A331="",$B331=""),"",IF($C331&lt;&gt;"Sim","Fora do feed",IF($X331="Bloqueado","Bloqueado",IF($Y331="Publicar","Liberado para feed",IF($Y331="Manter rascunho","Mantido em rascunho","Aguardando decisão")))))</f>
        <v/>
      </c>
      <c r="AA331" s="27">
        <f>IF(OR($A331="",$B331=""),"",$A331&amp;"|"&amp;$B331)</f>
        <v/>
      </c>
      <c r="AB331" s="28">
        <f>IF($B331="","",IFERROR(INDEX('Regras por canal'!$B$5:$B$9,MATCH($B331,'Regras por canal'!$A$5:$A$9,0)),""))</f>
        <v/>
      </c>
      <c r="AC331" s="28">
        <f>IF($B331="","",IFERROR(INDEX('Regras por canal'!$C$5:$C$9,MATCH($B331,'Regras por canal'!$A$5:$A$9,0)),""))</f>
        <v/>
      </c>
      <c r="AD331" s="28">
        <f>IF($B331="","",IFERROR(INDEX('Regras por canal'!$D$5:$D$9,MATCH($B331,'Regras por canal'!$A$5:$A$9,0)),""))</f>
        <v/>
      </c>
      <c r="AE331" s="28">
        <f>IF($B331="","",IFERROR(INDEX('Regras por canal'!$E$5:$E$9,MATCH($B331,'Regras por canal'!$A$5:$A$9,0)),""))</f>
        <v/>
      </c>
      <c r="AF331" s="28">
        <f>IF($B331="","",IFERROR(INDEX('Regras por canal'!$F$5:$F$9,MATCH($B331,'Regras por canal'!$A$5:$A$9,0)),""))</f>
        <v/>
      </c>
      <c r="AG331" s="28">
        <f>IF($B331="","",IFERROR(INDEX('Regras por canal'!$G$5:$G$9,MATCH($B331,'Regras por canal'!$A$5:$A$9,0)),""))</f>
        <v/>
      </c>
      <c r="AH331" s="28">
        <f>IF($B331="","",IFERROR(INDEX('Regras por canal'!$H$5:$H$9,MATCH($B331,'Regras por canal'!$A$5:$A$9,0)),""))</f>
        <v/>
      </c>
      <c r="AI331" s="28">
        <f>IF($B331="","",IFERROR(INDEX('Regras por canal'!$I$5:$I$9,MATCH($B331,'Regras por canal'!$A$5:$A$9,0)),""))</f>
        <v/>
      </c>
      <c r="AJ331" s="28">
        <f>IF($B331="","",IFERROR(INDEX('Regras por canal'!$J$5:$J$9,MATCH($B331,'Regras por canal'!$A$5:$A$9,0)),""))</f>
        <v/>
      </c>
      <c r="AK331" s="28">
        <f>IF($B331="","",IFERROR(INDEX('Regras por canal'!$K$5:$K$9,MATCH($B331,'Regras por canal'!$A$5:$A$9,0)),""))</f>
        <v/>
      </c>
      <c r="AL331" s="28">
        <f>IF($B331="","",IFERROR(INDEX('Regras por canal'!$L$5:$L$9,MATCH($B331,'Regras por canal'!$A$5:$A$9,0)),""))</f>
        <v/>
      </c>
      <c r="AM331" s="28">
        <f>IF($B331="","",IFERROR(INDEX('Regras por canal'!$M$5:$M$9,MATCH($B331,'Regras por canal'!$A$5:$A$9,0)),""))</f>
        <v/>
      </c>
      <c r="AN331" s="28">
        <f>IF($B331="","",IFERROR(INDEX('Regras por canal'!$N$5:$N$9,MATCH($B331,'Regras por canal'!$A$5:$A$9,0)),""))</f>
        <v/>
      </c>
      <c r="AO331" s="28">
        <f>IF($A331="","",IFERROR(INDEX('Catálogo fonte'!$Q$5:$Q$104,MATCH($A331,'Catálogo fonte'!$A$5:$A$104,0)),""))</f>
        <v/>
      </c>
      <c r="AP331" s="28">
        <f>IF($B331="","",IFERROR(INDEX('Regras por canal'!$Q$5:$Q$9,MATCH($B331,'Regras por canal'!$A$5:$A$9,0)),""))</f>
        <v/>
      </c>
    </row>
    <row r="332" ht="24" customHeight="1">
      <c r="A332" s="28">
        <f>IF(OR(INDEX('Catálogo fonte'!$A$5:$A$104,INT((ROW()-5)/5)+1)="",INDEX('Regras por canal'!$A$5:$A$9,MOD(ROW()-5,5)+1)=""),"",INDEX('Catálogo fonte'!$A$5:$A$104,INT((ROW()-5)/5)+1))</f>
        <v/>
      </c>
      <c r="B332" s="27">
        <f>IF($A332="","",INDEX('Regras por canal'!$A$5:$A$9,MOD(ROW()-5,5)+1))</f>
        <v/>
      </c>
      <c r="C332" s="21" t="n"/>
      <c r="D332" s="32" t="n"/>
      <c r="E332" s="32" t="n"/>
      <c r="F332" s="53" t="n"/>
      <c r="G332" s="27">
        <f>IF(OR($A332="",$B332=""),"",IF($D332&lt;&gt;"",$D332,IFERROR(INDEX('Catálogo fonte'!$B$5:$B$104,MATCH($A332,'Catálogo fonte'!$A$5:$A$104,0)),"")))</f>
        <v/>
      </c>
      <c r="H332" s="27">
        <f>IF(OR($A332="",$B332=""),"",IF($E332&lt;&gt;"",$E332,IFERROR(INDEX('Catálogo fonte'!$C$5:$C$104,MATCH($A332,'Catálogo fonte'!$A$5:$A$104,0)),"")))</f>
        <v/>
      </c>
      <c r="I332" s="27">
        <f>IF(OR($A332="",$B332=""),"",IFERROR(INDEX('Catálogo fonte'!$E$5:$E$104,MATCH($A332,'Catálogo fonte'!$A$5:$A$104,0)),""))</f>
        <v/>
      </c>
      <c r="J332" s="28">
        <f>IF(OR($A332="",$B332=""),"",IFERROR(INDEX('Catálogo fonte'!$D$5:$D$104,MATCH($A332,'Catálogo fonte'!$A$5:$A$104,0)),""))</f>
        <v/>
      </c>
      <c r="K332" s="54">
        <f>IF(OR($A332="",$B332=""),"",IF($F332&lt;&gt;"",$F332,IFERROR(INDEX('Catálogo fonte'!$F$5:$F$104,MATCH($A332,'Catálogo fonte'!$A$5:$A$104,0)),"")))</f>
        <v/>
      </c>
      <c r="L332" s="35">
        <f>IF(OR($A332="",$B332=""),"",IFERROR(INDEX('Catálogo fonte'!$G$5:$G$104,MATCH($A332,'Catálogo fonte'!$A$5:$A$104,0)),""))</f>
        <v/>
      </c>
      <c r="M332" s="28">
        <f>IF(OR($A332="",$B332=""),"",IFERROR(INDEX('Catálogo fonte'!$H$5:$H$104,MATCH($A332,'Catálogo fonte'!$A$5:$A$104,0)),""))</f>
        <v/>
      </c>
      <c r="N332" s="28">
        <f>IF(OR($A332="",$B332=""),"",IFERROR(INDEX('Catálogo fonte'!$I$5:$I$104,MATCH($A332,'Catálogo fonte'!$A$5:$A$104,0)),""))</f>
        <v/>
      </c>
      <c r="O332" s="55">
        <f>IF(OR($A332="",$B332=""),"",IFERROR(INDEX('Catálogo fonte'!$J$5:$J$104,MATCH($A332,'Catálogo fonte'!$A$5:$A$104,0)),""))</f>
        <v/>
      </c>
      <c r="P332" s="56">
        <f>IF(OR($A332="",$B332=""),"",IFERROR(INDEX('Catálogo fonte'!$K$5:$K$104,MATCH($A332,'Catálogo fonte'!$A$5:$A$104,0)),""))</f>
        <v/>
      </c>
      <c r="Q332" s="56">
        <f>IF(OR($A332="",$B332=""),"",IFERROR(INDEX('Catálogo fonte'!$L$5:$L$104,MATCH($A332,'Catálogo fonte'!$A$5:$A$104,0)),""))</f>
        <v/>
      </c>
      <c r="R332" s="56">
        <f>IF(OR($A332="",$B332=""),"",IFERROR(INDEX('Catálogo fonte'!$M$5:$M$104,MATCH($A332,'Catálogo fonte'!$A$5:$A$104,0)),""))</f>
        <v/>
      </c>
      <c r="S332" s="28">
        <f>IF(OR($A332="",$B332=""),"",IFERROR(INDEX('Catálogo fonte'!$N$5:$N$104,MATCH($A332,'Catálogo fonte'!$A$5:$A$104,0)),""))</f>
        <v/>
      </c>
      <c r="T332" s="28">
        <f>IF(OR($A332="",$B332=""),"",IFERROR(INDEX('Catálogo fonte'!$O$5:$O$104,MATCH($A332,'Catálogo fonte'!$A$5:$A$104,0)),""))</f>
        <v/>
      </c>
      <c r="U332" s="28">
        <f>IF(OR($A332="",$B332=""),"",IFERROR(INDEX('Catálogo fonte'!$P$5:$P$104,MATCH($A332,'Catálogo fonte'!$A$5:$A$104,0)),""))</f>
        <v/>
      </c>
      <c r="V332" s="28">
        <f>IF(OR($A332="",$B332=""),"",--($S332&lt;&gt;"")+--($T332&lt;&gt;"")+--($U332&lt;&gt;""))</f>
        <v/>
      </c>
      <c r="W332" s="27">
        <f>IF(OR($A332="",$B332="",$C332&lt;&gt;"Sim"),"",_xlfn.TEXTJOIN(" | ",TRUE,IF($AP332&lt;&gt;"Regra válida","Regra do canal inválida",""),IF(COUNTIF('Catálogo fonte'!$A$5:$A$104,$A332)&gt;1,"SKU duplicado",""),IF($AO332&lt;&gt;"Sim","Produto inativo",""),IF($AB332&lt;&gt;"Sim","Canal inativo",""),IF($G332="","Título ausente",""),IF(AND($G332&lt;&gt;"",$AL332&lt;&gt;"",LEN($G332)&gt;$AL332),"Título excede o limite",""),IF(AND($AC332="Sim",$H332=""),"Categoria ausente",""),IF(AND($AK332&gt;0,LEN($I332)&lt;$AK332),"Descrição abaixo do mínimo",""),IF(AND($AE332="Sim",$J332=""),"Marca ausente",""),IF(OR($K332="",NOT(ISNUMBER($K332)),$K332&lt;=0),"Preço inválido",""),IF(AND(ISNUMBER($K332),$AM332&lt;&gt;"",$K332&lt;$AM332),"Preço abaixo do mínimo",""),IF(AND(ISNUMBER($K332),$AN332&lt;&gt;"",$K332&gt;$AN332),"Preço acima do máximo",""),IF(AND($AD332="Sim",$L332=""),"GTIN ausente",""),IF(AND($L332&lt;&gt;"",NOT(IFERROR(AND(LEN($L332)=13,ISNUMBER(VALUE($L332))),FALSE))),"GTIN inválido",""),IF(AND($AF332="Sim",$M332=""),"Cor ausente",""),IF(AND($AG332="Sim",$N332=""),"Tamanho/modelo ausente",""),IF(AND($AH332="Sim",OR(NOT(ISNUMBER($O332)),$O332&lt;=0)),"Peso ausente ou inválido",""),IF(AND($AI332="Sim",OR(NOT(ISNUMBER($P332)),$P332&lt;=0,NOT(ISNUMBER($Q332)),$Q332&lt;=0,NOT(ISNUMBER($R332)),$R332&lt;=0)),"Dimensões ausentes ou inválidas",""),IF($V332&lt;$AJ332,"Mídias abaixo do mínimo","")))</f>
        <v/>
      </c>
      <c r="X332" s="28">
        <f>IF(OR($A332="",$B332=""),"",IF($C332&lt;&gt;"Sim","Não selecionado",IF($W332="","Pronto para publicar","Bloqueado")))</f>
        <v/>
      </c>
      <c r="Y332" s="21" t="n"/>
      <c r="Z332" s="27">
        <f>IF(OR($A332="",$B332=""),"",IF($C332&lt;&gt;"Sim","Fora do feed",IF($X332="Bloqueado","Bloqueado",IF($Y332="Publicar","Liberado para feed",IF($Y332="Manter rascunho","Mantido em rascunho","Aguardando decisão")))))</f>
        <v/>
      </c>
      <c r="AA332" s="27">
        <f>IF(OR($A332="",$B332=""),"",$A332&amp;"|"&amp;$B332)</f>
        <v/>
      </c>
      <c r="AB332" s="28">
        <f>IF($B332="","",IFERROR(INDEX('Regras por canal'!$B$5:$B$9,MATCH($B332,'Regras por canal'!$A$5:$A$9,0)),""))</f>
        <v/>
      </c>
      <c r="AC332" s="28">
        <f>IF($B332="","",IFERROR(INDEX('Regras por canal'!$C$5:$C$9,MATCH($B332,'Regras por canal'!$A$5:$A$9,0)),""))</f>
        <v/>
      </c>
      <c r="AD332" s="28">
        <f>IF($B332="","",IFERROR(INDEX('Regras por canal'!$D$5:$D$9,MATCH($B332,'Regras por canal'!$A$5:$A$9,0)),""))</f>
        <v/>
      </c>
      <c r="AE332" s="28">
        <f>IF($B332="","",IFERROR(INDEX('Regras por canal'!$E$5:$E$9,MATCH($B332,'Regras por canal'!$A$5:$A$9,0)),""))</f>
        <v/>
      </c>
      <c r="AF332" s="28">
        <f>IF($B332="","",IFERROR(INDEX('Regras por canal'!$F$5:$F$9,MATCH($B332,'Regras por canal'!$A$5:$A$9,0)),""))</f>
        <v/>
      </c>
      <c r="AG332" s="28">
        <f>IF($B332="","",IFERROR(INDEX('Regras por canal'!$G$5:$G$9,MATCH($B332,'Regras por canal'!$A$5:$A$9,0)),""))</f>
        <v/>
      </c>
      <c r="AH332" s="28">
        <f>IF($B332="","",IFERROR(INDEX('Regras por canal'!$H$5:$H$9,MATCH($B332,'Regras por canal'!$A$5:$A$9,0)),""))</f>
        <v/>
      </c>
      <c r="AI332" s="28">
        <f>IF($B332="","",IFERROR(INDEX('Regras por canal'!$I$5:$I$9,MATCH($B332,'Regras por canal'!$A$5:$A$9,0)),""))</f>
        <v/>
      </c>
      <c r="AJ332" s="28">
        <f>IF($B332="","",IFERROR(INDEX('Regras por canal'!$J$5:$J$9,MATCH($B332,'Regras por canal'!$A$5:$A$9,0)),""))</f>
        <v/>
      </c>
      <c r="AK332" s="28">
        <f>IF($B332="","",IFERROR(INDEX('Regras por canal'!$K$5:$K$9,MATCH($B332,'Regras por canal'!$A$5:$A$9,0)),""))</f>
        <v/>
      </c>
      <c r="AL332" s="28">
        <f>IF($B332="","",IFERROR(INDEX('Regras por canal'!$L$5:$L$9,MATCH($B332,'Regras por canal'!$A$5:$A$9,0)),""))</f>
        <v/>
      </c>
      <c r="AM332" s="28">
        <f>IF($B332="","",IFERROR(INDEX('Regras por canal'!$M$5:$M$9,MATCH($B332,'Regras por canal'!$A$5:$A$9,0)),""))</f>
        <v/>
      </c>
      <c r="AN332" s="28">
        <f>IF($B332="","",IFERROR(INDEX('Regras por canal'!$N$5:$N$9,MATCH($B332,'Regras por canal'!$A$5:$A$9,0)),""))</f>
        <v/>
      </c>
      <c r="AO332" s="28">
        <f>IF($A332="","",IFERROR(INDEX('Catálogo fonte'!$Q$5:$Q$104,MATCH($A332,'Catálogo fonte'!$A$5:$A$104,0)),""))</f>
        <v/>
      </c>
      <c r="AP332" s="28">
        <f>IF($B332="","",IFERROR(INDEX('Regras por canal'!$Q$5:$Q$9,MATCH($B332,'Regras por canal'!$A$5:$A$9,0)),""))</f>
        <v/>
      </c>
    </row>
    <row r="333" ht="24" customHeight="1">
      <c r="A333" s="28">
        <f>IF(OR(INDEX('Catálogo fonte'!$A$5:$A$104,INT((ROW()-5)/5)+1)="",INDEX('Regras por canal'!$A$5:$A$9,MOD(ROW()-5,5)+1)=""),"",INDEX('Catálogo fonte'!$A$5:$A$104,INT((ROW()-5)/5)+1))</f>
        <v/>
      </c>
      <c r="B333" s="27">
        <f>IF($A333="","",INDEX('Regras por canal'!$A$5:$A$9,MOD(ROW()-5,5)+1))</f>
        <v/>
      </c>
      <c r="C333" s="21" t="n"/>
      <c r="D333" s="32" t="n"/>
      <c r="E333" s="32" t="n"/>
      <c r="F333" s="53" t="n"/>
      <c r="G333" s="27">
        <f>IF(OR($A333="",$B333=""),"",IF($D333&lt;&gt;"",$D333,IFERROR(INDEX('Catálogo fonte'!$B$5:$B$104,MATCH($A333,'Catálogo fonte'!$A$5:$A$104,0)),"")))</f>
        <v/>
      </c>
      <c r="H333" s="27">
        <f>IF(OR($A333="",$B333=""),"",IF($E333&lt;&gt;"",$E333,IFERROR(INDEX('Catálogo fonte'!$C$5:$C$104,MATCH($A333,'Catálogo fonte'!$A$5:$A$104,0)),"")))</f>
        <v/>
      </c>
      <c r="I333" s="27">
        <f>IF(OR($A333="",$B333=""),"",IFERROR(INDEX('Catálogo fonte'!$E$5:$E$104,MATCH($A333,'Catálogo fonte'!$A$5:$A$104,0)),""))</f>
        <v/>
      </c>
      <c r="J333" s="28">
        <f>IF(OR($A333="",$B333=""),"",IFERROR(INDEX('Catálogo fonte'!$D$5:$D$104,MATCH($A333,'Catálogo fonte'!$A$5:$A$104,0)),""))</f>
        <v/>
      </c>
      <c r="K333" s="54">
        <f>IF(OR($A333="",$B333=""),"",IF($F333&lt;&gt;"",$F333,IFERROR(INDEX('Catálogo fonte'!$F$5:$F$104,MATCH($A333,'Catálogo fonte'!$A$5:$A$104,0)),"")))</f>
        <v/>
      </c>
      <c r="L333" s="35">
        <f>IF(OR($A333="",$B333=""),"",IFERROR(INDEX('Catálogo fonte'!$G$5:$G$104,MATCH($A333,'Catálogo fonte'!$A$5:$A$104,0)),""))</f>
        <v/>
      </c>
      <c r="M333" s="28">
        <f>IF(OR($A333="",$B333=""),"",IFERROR(INDEX('Catálogo fonte'!$H$5:$H$104,MATCH($A333,'Catálogo fonte'!$A$5:$A$104,0)),""))</f>
        <v/>
      </c>
      <c r="N333" s="28">
        <f>IF(OR($A333="",$B333=""),"",IFERROR(INDEX('Catálogo fonte'!$I$5:$I$104,MATCH($A333,'Catálogo fonte'!$A$5:$A$104,0)),""))</f>
        <v/>
      </c>
      <c r="O333" s="55">
        <f>IF(OR($A333="",$B333=""),"",IFERROR(INDEX('Catálogo fonte'!$J$5:$J$104,MATCH($A333,'Catálogo fonte'!$A$5:$A$104,0)),""))</f>
        <v/>
      </c>
      <c r="P333" s="56">
        <f>IF(OR($A333="",$B333=""),"",IFERROR(INDEX('Catálogo fonte'!$K$5:$K$104,MATCH($A333,'Catálogo fonte'!$A$5:$A$104,0)),""))</f>
        <v/>
      </c>
      <c r="Q333" s="56">
        <f>IF(OR($A333="",$B333=""),"",IFERROR(INDEX('Catálogo fonte'!$L$5:$L$104,MATCH($A333,'Catálogo fonte'!$A$5:$A$104,0)),""))</f>
        <v/>
      </c>
      <c r="R333" s="56">
        <f>IF(OR($A333="",$B333=""),"",IFERROR(INDEX('Catálogo fonte'!$M$5:$M$104,MATCH($A333,'Catálogo fonte'!$A$5:$A$104,0)),""))</f>
        <v/>
      </c>
      <c r="S333" s="28">
        <f>IF(OR($A333="",$B333=""),"",IFERROR(INDEX('Catálogo fonte'!$N$5:$N$104,MATCH($A333,'Catálogo fonte'!$A$5:$A$104,0)),""))</f>
        <v/>
      </c>
      <c r="T333" s="28">
        <f>IF(OR($A333="",$B333=""),"",IFERROR(INDEX('Catálogo fonte'!$O$5:$O$104,MATCH($A333,'Catálogo fonte'!$A$5:$A$104,0)),""))</f>
        <v/>
      </c>
      <c r="U333" s="28">
        <f>IF(OR($A333="",$B333=""),"",IFERROR(INDEX('Catálogo fonte'!$P$5:$P$104,MATCH($A333,'Catálogo fonte'!$A$5:$A$104,0)),""))</f>
        <v/>
      </c>
      <c r="V333" s="28">
        <f>IF(OR($A333="",$B333=""),"",--($S333&lt;&gt;"")+--($T333&lt;&gt;"")+--($U333&lt;&gt;""))</f>
        <v/>
      </c>
      <c r="W333" s="27">
        <f>IF(OR($A333="",$B333="",$C333&lt;&gt;"Sim"),"",_xlfn.TEXTJOIN(" | ",TRUE,IF($AP333&lt;&gt;"Regra válida","Regra do canal inválida",""),IF(COUNTIF('Catálogo fonte'!$A$5:$A$104,$A333)&gt;1,"SKU duplicado",""),IF($AO333&lt;&gt;"Sim","Produto inativo",""),IF($AB333&lt;&gt;"Sim","Canal inativo",""),IF($G333="","Título ausente",""),IF(AND($G333&lt;&gt;"",$AL333&lt;&gt;"",LEN($G333)&gt;$AL333),"Título excede o limite",""),IF(AND($AC333="Sim",$H333=""),"Categoria ausente",""),IF(AND($AK333&gt;0,LEN($I333)&lt;$AK333),"Descrição abaixo do mínimo",""),IF(AND($AE333="Sim",$J333=""),"Marca ausente",""),IF(OR($K333="",NOT(ISNUMBER($K333)),$K333&lt;=0),"Preço inválido",""),IF(AND(ISNUMBER($K333),$AM333&lt;&gt;"",$K333&lt;$AM333),"Preço abaixo do mínimo",""),IF(AND(ISNUMBER($K333),$AN333&lt;&gt;"",$K333&gt;$AN333),"Preço acima do máximo",""),IF(AND($AD333="Sim",$L333=""),"GTIN ausente",""),IF(AND($L333&lt;&gt;"",NOT(IFERROR(AND(LEN($L333)=13,ISNUMBER(VALUE($L333))),FALSE))),"GTIN inválido",""),IF(AND($AF333="Sim",$M333=""),"Cor ausente",""),IF(AND($AG333="Sim",$N333=""),"Tamanho/modelo ausente",""),IF(AND($AH333="Sim",OR(NOT(ISNUMBER($O333)),$O333&lt;=0)),"Peso ausente ou inválido",""),IF(AND($AI333="Sim",OR(NOT(ISNUMBER($P333)),$P333&lt;=0,NOT(ISNUMBER($Q333)),$Q333&lt;=0,NOT(ISNUMBER($R333)),$R333&lt;=0)),"Dimensões ausentes ou inválidas",""),IF($V333&lt;$AJ333,"Mídias abaixo do mínimo","")))</f>
        <v/>
      </c>
      <c r="X333" s="28">
        <f>IF(OR($A333="",$B333=""),"",IF($C333&lt;&gt;"Sim","Não selecionado",IF($W333="","Pronto para publicar","Bloqueado")))</f>
        <v/>
      </c>
      <c r="Y333" s="21" t="n"/>
      <c r="Z333" s="27">
        <f>IF(OR($A333="",$B333=""),"",IF($C333&lt;&gt;"Sim","Fora do feed",IF($X333="Bloqueado","Bloqueado",IF($Y333="Publicar","Liberado para feed",IF($Y333="Manter rascunho","Mantido em rascunho","Aguardando decisão")))))</f>
        <v/>
      </c>
      <c r="AA333" s="27">
        <f>IF(OR($A333="",$B333=""),"",$A333&amp;"|"&amp;$B333)</f>
        <v/>
      </c>
      <c r="AB333" s="28">
        <f>IF($B333="","",IFERROR(INDEX('Regras por canal'!$B$5:$B$9,MATCH($B333,'Regras por canal'!$A$5:$A$9,0)),""))</f>
        <v/>
      </c>
      <c r="AC333" s="28">
        <f>IF($B333="","",IFERROR(INDEX('Regras por canal'!$C$5:$C$9,MATCH($B333,'Regras por canal'!$A$5:$A$9,0)),""))</f>
        <v/>
      </c>
      <c r="AD333" s="28">
        <f>IF($B333="","",IFERROR(INDEX('Regras por canal'!$D$5:$D$9,MATCH($B333,'Regras por canal'!$A$5:$A$9,0)),""))</f>
        <v/>
      </c>
      <c r="AE333" s="28">
        <f>IF($B333="","",IFERROR(INDEX('Regras por canal'!$E$5:$E$9,MATCH($B333,'Regras por canal'!$A$5:$A$9,0)),""))</f>
        <v/>
      </c>
      <c r="AF333" s="28">
        <f>IF($B333="","",IFERROR(INDEX('Regras por canal'!$F$5:$F$9,MATCH($B333,'Regras por canal'!$A$5:$A$9,0)),""))</f>
        <v/>
      </c>
      <c r="AG333" s="28">
        <f>IF($B333="","",IFERROR(INDEX('Regras por canal'!$G$5:$G$9,MATCH($B333,'Regras por canal'!$A$5:$A$9,0)),""))</f>
        <v/>
      </c>
      <c r="AH333" s="28">
        <f>IF($B333="","",IFERROR(INDEX('Regras por canal'!$H$5:$H$9,MATCH($B333,'Regras por canal'!$A$5:$A$9,0)),""))</f>
        <v/>
      </c>
      <c r="AI333" s="28">
        <f>IF($B333="","",IFERROR(INDEX('Regras por canal'!$I$5:$I$9,MATCH($B333,'Regras por canal'!$A$5:$A$9,0)),""))</f>
        <v/>
      </c>
      <c r="AJ333" s="28">
        <f>IF($B333="","",IFERROR(INDEX('Regras por canal'!$J$5:$J$9,MATCH($B333,'Regras por canal'!$A$5:$A$9,0)),""))</f>
        <v/>
      </c>
      <c r="AK333" s="28">
        <f>IF($B333="","",IFERROR(INDEX('Regras por canal'!$K$5:$K$9,MATCH($B333,'Regras por canal'!$A$5:$A$9,0)),""))</f>
        <v/>
      </c>
      <c r="AL333" s="28">
        <f>IF($B333="","",IFERROR(INDEX('Regras por canal'!$L$5:$L$9,MATCH($B333,'Regras por canal'!$A$5:$A$9,0)),""))</f>
        <v/>
      </c>
      <c r="AM333" s="28">
        <f>IF($B333="","",IFERROR(INDEX('Regras por canal'!$M$5:$M$9,MATCH($B333,'Regras por canal'!$A$5:$A$9,0)),""))</f>
        <v/>
      </c>
      <c r="AN333" s="28">
        <f>IF($B333="","",IFERROR(INDEX('Regras por canal'!$N$5:$N$9,MATCH($B333,'Regras por canal'!$A$5:$A$9,0)),""))</f>
        <v/>
      </c>
      <c r="AO333" s="28">
        <f>IF($A333="","",IFERROR(INDEX('Catálogo fonte'!$Q$5:$Q$104,MATCH($A333,'Catálogo fonte'!$A$5:$A$104,0)),""))</f>
        <v/>
      </c>
      <c r="AP333" s="28">
        <f>IF($B333="","",IFERROR(INDEX('Regras por canal'!$Q$5:$Q$9,MATCH($B333,'Regras por canal'!$A$5:$A$9,0)),""))</f>
        <v/>
      </c>
    </row>
    <row r="334" ht="24" customHeight="1">
      <c r="A334" s="28">
        <f>IF(OR(INDEX('Catálogo fonte'!$A$5:$A$104,INT((ROW()-5)/5)+1)="",INDEX('Regras por canal'!$A$5:$A$9,MOD(ROW()-5,5)+1)=""),"",INDEX('Catálogo fonte'!$A$5:$A$104,INT((ROW()-5)/5)+1))</f>
        <v/>
      </c>
      <c r="B334" s="27">
        <f>IF($A334="","",INDEX('Regras por canal'!$A$5:$A$9,MOD(ROW()-5,5)+1))</f>
        <v/>
      </c>
      <c r="C334" s="21" t="n"/>
      <c r="D334" s="32" t="n"/>
      <c r="E334" s="32" t="n"/>
      <c r="F334" s="53" t="n"/>
      <c r="G334" s="27">
        <f>IF(OR($A334="",$B334=""),"",IF($D334&lt;&gt;"",$D334,IFERROR(INDEX('Catálogo fonte'!$B$5:$B$104,MATCH($A334,'Catálogo fonte'!$A$5:$A$104,0)),"")))</f>
        <v/>
      </c>
      <c r="H334" s="27">
        <f>IF(OR($A334="",$B334=""),"",IF($E334&lt;&gt;"",$E334,IFERROR(INDEX('Catálogo fonte'!$C$5:$C$104,MATCH($A334,'Catálogo fonte'!$A$5:$A$104,0)),"")))</f>
        <v/>
      </c>
      <c r="I334" s="27">
        <f>IF(OR($A334="",$B334=""),"",IFERROR(INDEX('Catálogo fonte'!$E$5:$E$104,MATCH($A334,'Catálogo fonte'!$A$5:$A$104,0)),""))</f>
        <v/>
      </c>
      <c r="J334" s="28">
        <f>IF(OR($A334="",$B334=""),"",IFERROR(INDEX('Catálogo fonte'!$D$5:$D$104,MATCH($A334,'Catálogo fonte'!$A$5:$A$104,0)),""))</f>
        <v/>
      </c>
      <c r="K334" s="54">
        <f>IF(OR($A334="",$B334=""),"",IF($F334&lt;&gt;"",$F334,IFERROR(INDEX('Catálogo fonte'!$F$5:$F$104,MATCH($A334,'Catálogo fonte'!$A$5:$A$104,0)),"")))</f>
        <v/>
      </c>
      <c r="L334" s="35">
        <f>IF(OR($A334="",$B334=""),"",IFERROR(INDEX('Catálogo fonte'!$G$5:$G$104,MATCH($A334,'Catálogo fonte'!$A$5:$A$104,0)),""))</f>
        <v/>
      </c>
      <c r="M334" s="28">
        <f>IF(OR($A334="",$B334=""),"",IFERROR(INDEX('Catálogo fonte'!$H$5:$H$104,MATCH($A334,'Catálogo fonte'!$A$5:$A$104,0)),""))</f>
        <v/>
      </c>
      <c r="N334" s="28">
        <f>IF(OR($A334="",$B334=""),"",IFERROR(INDEX('Catálogo fonte'!$I$5:$I$104,MATCH($A334,'Catálogo fonte'!$A$5:$A$104,0)),""))</f>
        <v/>
      </c>
      <c r="O334" s="55">
        <f>IF(OR($A334="",$B334=""),"",IFERROR(INDEX('Catálogo fonte'!$J$5:$J$104,MATCH($A334,'Catálogo fonte'!$A$5:$A$104,0)),""))</f>
        <v/>
      </c>
      <c r="P334" s="56">
        <f>IF(OR($A334="",$B334=""),"",IFERROR(INDEX('Catálogo fonte'!$K$5:$K$104,MATCH($A334,'Catálogo fonte'!$A$5:$A$104,0)),""))</f>
        <v/>
      </c>
      <c r="Q334" s="56">
        <f>IF(OR($A334="",$B334=""),"",IFERROR(INDEX('Catálogo fonte'!$L$5:$L$104,MATCH($A334,'Catálogo fonte'!$A$5:$A$104,0)),""))</f>
        <v/>
      </c>
      <c r="R334" s="56">
        <f>IF(OR($A334="",$B334=""),"",IFERROR(INDEX('Catálogo fonte'!$M$5:$M$104,MATCH($A334,'Catálogo fonte'!$A$5:$A$104,0)),""))</f>
        <v/>
      </c>
      <c r="S334" s="28">
        <f>IF(OR($A334="",$B334=""),"",IFERROR(INDEX('Catálogo fonte'!$N$5:$N$104,MATCH($A334,'Catálogo fonte'!$A$5:$A$104,0)),""))</f>
        <v/>
      </c>
      <c r="T334" s="28">
        <f>IF(OR($A334="",$B334=""),"",IFERROR(INDEX('Catálogo fonte'!$O$5:$O$104,MATCH($A334,'Catálogo fonte'!$A$5:$A$104,0)),""))</f>
        <v/>
      </c>
      <c r="U334" s="28">
        <f>IF(OR($A334="",$B334=""),"",IFERROR(INDEX('Catálogo fonte'!$P$5:$P$104,MATCH($A334,'Catálogo fonte'!$A$5:$A$104,0)),""))</f>
        <v/>
      </c>
      <c r="V334" s="28">
        <f>IF(OR($A334="",$B334=""),"",--($S334&lt;&gt;"")+--($T334&lt;&gt;"")+--($U334&lt;&gt;""))</f>
        <v/>
      </c>
      <c r="W334" s="27">
        <f>IF(OR($A334="",$B334="",$C334&lt;&gt;"Sim"),"",_xlfn.TEXTJOIN(" | ",TRUE,IF($AP334&lt;&gt;"Regra válida","Regra do canal inválida",""),IF(COUNTIF('Catálogo fonte'!$A$5:$A$104,$A334)&gt;1,"SKU duplicado",""),IF($AO334&lt;&gt;"Sim","Produto inativo",""),IF($AB334&lt;&gt;"Sim","Canal inativo",""),IF($G334="","Título ausente",""),IF(AND($G334&lt;&gt;"",$AL334&lt;&gt;"",LEN($G334)&gt;$AL334),"Título excede o limite",""),IF(AND($AC334="Sim",$H334=""),"Categoria ausente",""),IF(AND($AK334&gt;0,LEN($I334)&lt;$AK334),"Descrição abaixo do mínimo",""),IF(AND($AE334="Sim",$J334=""),"Marca ausente",""),IF(OR($K334="",NOT(ISNUMBER($K334)),$K334&lt;=0),"Preço inválido",""),IF(AND(ISNUMBER($K334),$AM334&lt;&gt;"",$K334&lt;$AM334),"Preço abaixo do mínimo",""),IF(AND(ISNUMBER($K334),$AN334&lt;&gt;"",$K334&gt;$AN334),"Preço acima do máximo",""),IF(AND($AD334="Sim",$L334=""),"GTIN ausente",""),IF(AND($L334&lt;&gt;"",NOT(IFERROR(AND(LEN($L334)=13,ISNUMBER(VALUE($L334))),FALSE))),"GTIN inválido",""),IF(AND($AF334="Sim",$M334=""),"Cor ausente",""),IF(AND($AG334="Sim",$N334=""),"Tamanho/modelo ausente",""),IF(AND($AH334="Sim",OR(NOT(ISNUMBER($O334)),$O334&lt;=0)),"Peso ausente ou inválido",""),IF(AND($AI334="Sim",OR(NOT(ISNUMBER($P334)),$P334&lt;=0,NOT(ISNUMBER($Q334)),$Q334&lt;=0,NOT(ISNUMBER($R334)),$R334&lt;=0)),"Dimensões ausentes ou inválidas",""),IF($V334&lt;$AJ334,"Mídias abaixo do mínimo","")))</f>
        <v/>
      </c>
      <c r="X334" s="28">
        <f>IF(OR($A334="",$B334=""),"",IF($C334&lt;&gt;"Sim","Não selecionado",IF($W334="","Pronto para publicar","Bloqueado")))</f>
        <v/>
      </c>
      <c r="Y334" s="21" t="n"/>
      <c r="Z334" s="27">
        <f>IF(OR($A334="",$B334=""),"",IF($C334&lt;&gt;"Sim","Fora do feed",IF($X334="Bloqueado","Bloqueado",IF($Y334="Publicar","Liberado para feed",IF($Y334="Manter rascunho","Mantido em rascunho","Aguardando decisão")))))</f>
        <v/>
      </c>
      <c r="AA334" s="27">
        <f>IF(OR($A334="",$B334=""),"",$A334&amp;"|"&amp;$B334)</f>
        <v/>
      </c>
      <c r="AB334" s="28">
        <f>IF($B334="","",IFERROR(INDEX('Regras por canal'!$B$5:$B$9,MATCH($B334,'Regras por canal'!$A$5:$A$9,0)),""))</f>
        <v/>
      </c>
      <c r="AC334" s="28">
        <f>IF($B334="","",IFERROR(INDEX('Regras por canal'!$C$5:$C$9,MATCH($B334,'Regras por canal'!$A$5:$A$9,0)),""))</f>
        <v/>
      </c>
      <c r="AD334" s="28">
        <f>IF($B334="","",IFERROR(INDEX('Regras por canal'!$D$5:$D$9,MATCH($B334,'Regras por canal'!$A$5:$A$9,0)),""))</f>
        <v/>
      </c>
      <c r="AE334" s="28">
        <f>IF($B334="","",IFERROR(INDEX('Regras por canal'!$E$5:$E$9,MATCH($B334,'Regras por canal'!$A$5:$A$9,0)),""))</f>
        <v/>
      </c>
      <c r="AF334" s="28">
        <f>IF($B334="","",IFERROR(INDEX('Regras por canal'!$F$5:$F$9,MATCH($B334,'Regras por canal'!$A$5:$A$9,0)),""))</f>
        <v/>
      </c>
      <c r="AG334" s="28">
        <f>IF($B334="","",IFERROR(INDEX('Regras por canal'!$G$5:$G$9,MATCH($B334,'Regras por canal'!$A$5:$A$9,0)),""))</f>
        <v/>
      </c>
      <c r="AH334" s="28">
        <f>IF($B334="","",IFERROR(INDEX('Regras por canal'!$H$5:$H$9,MATCH($B334,'Regras por canal'!$A$5:$A$9,0)),""))</f>
        <v/>
      </c>
      <c r="AI334" s="28">
        <f>IF($B334="","",IFERROR(INDEX('Regras por canal'!$I$5:$I$9,MATCH($B334,'Regras por canal'!$A$5:$A$9,0)),""))</f>
        <v/>
      </c>
      <c r="AJ334" s="28">
        <f>IF($B334="","",IFERROR(INDEX('Regras por canal'!$J$5:$J$9,MATCH($B334,'Regras por canal'!$A$5:$A$9,0)),""))</f>
        <v/>
      </c>
      <c r="AK334" s="28">
        <f>IF($B334="","",IFERROR(INDEX('Regras por canal'!$K$5:$K$9,MATCH($B334,'Regras por canal'!$A$5:$A$9,0)),""))</f>
        <v/>
      </c>
      <c r="AL334" s="28">
        <f>IF($B334="","",IFERROR(INDEX('Regras por canal'!$L$5:$L$9,MATCH($B334,'Regras por canal'!$A$5:$A$9,0)),""))</f>
        <v/>
      </c>
      <c r="AM334" s="28">
        <f>IF($B334="","",IFERROR(INDEX('Regras por canal'!$M$5:$M$9,MATCH($B334,'Regras por canal'!$A$5:$A$9,0)),""))</f>
        <v/>
      </c>
      <c r="AN334" s="28">
        <f>IF($B334="","",IFERROR(INDEX('Regras por canal'!$N$5:$N$9,MATCH($B334,'Regras por canal'!$A$5:$A$9,0)),""))</f>
        <v/>
      </c>
      <c r="AO334" s="28">
        <f>IF($A334="","",IFERROR(INDEX('Catálogo fonte'!$Q$5:$Q$104,MATCH($A334,'Catálogo fonte'!$A$5:$A$104,0)),""))</f>
        <v/>
      </c>
      <c r="AP334" s="28">
        <f>IF($B334="","",IFERROR(INDEX('Regras por canal'!$Q$5:$Q$9,MATCH($B334,'Regras por canal'!$A$5:$A$9,0)),""))</f>
        <v/>
      </c>
    </row>
    <row r="335" ht="24" customHeight="1">
      <c r="A335" s="28">
        <f>IF(OR(INDEX('Catálogo fonte'!$A$5:$A$104,INT((ROW()-5)/5)+1)="",INDEX('Regras por canal'!$A$5:$A$9,MOD(ROW()-5,5)+1)=""),"",INDEX('Catálogo fonte'!$A$5:$A$104,INT((ROW()-5)/5)+1))</f>
        <v/>
      </c>
      <c r="B335" s="27">
        <f>IF($A335="","",INDEX('Regras por canal'!$A$5:$A$9,MOD(ROW()-5,5)+1))</f>
        <v/>
      </c>
      <c r="C335" s="21" t="n"/>
      <c r="D335" s="32" t="n"/>
      <c r="E335" s="32" t="n"/>
      <c r="F335" s="53" t="n"/>
      <c r="G335" s="27">
        <f>IF(OR($A335="",$B335=""),"",IF($D335&lt;&gt;"",$D335,IFERROR(INDEX('Catálogo fonte'!$B$5:$B$104,MATCH($A335,'Catálogo fonte'!$A$5:$A$104,0)),"")))</f>
        <v/>
      </c>
      <c r="H335" s="27">
        <f>IF(OR($A335="",$B335=""),"",IF($E335&lt;&gt;"",$E335,IFERROR(INDEX('Catálogo fonte'!$C$5:$C$104,MATCH($A335,'Catálogo fonte'!$A$5:$A$104,0)),"")))</f>
        <v/>
      </c>
      <c r="I335" s="27">
        <f>IF(OR($A335="",$B335=""),"",IFERROR(INDEX('Catálogo fonte'!$E$5:$E$104,MATCH($A335,'Catálogo fonte'!$A$5:$A$104,0)),""))</f>
        <v/>
      </c>
      <c r="J335" s="28">
        <f>IF(OR($A335="",$B335=""),"",IFERROR(INDEX('Catálogo fonte'!$D$5:$D$104,MATCH($A335,'Catálogo fonte'!$A$5:$A$104,0)),""))</f>
        <v/>
      </c>
      <c r="K335" s="54">
        <f>IF(OR($A335="",$B335=""),"",IF($F335&lt;&gt;"",$F335,IFERROR(INDEX('Catálogo fonte'!$F$5:$F$104,MATCH($A335,'Catálogo fonte'!$A$5:$A$104,0)),"")))</f>
        <v/>
      </c>
      <c r="L335" s="35">
        <f>IF(OR($A335="",$B335=""),"",IFERROR(INDEX('Catálogo fonte'!$G$5:$G$104,MATCH($A335,'Catálogo fonte'!$A$5:$A$104,0)),""))</f>
        <v/>
      </c>
      <c r="M335" s="28">
        <f>IF(OR($A335="",$B335=""),"",IFERROR(INDEX('Catálogo fonte'!$H$5:$H$104,MATCH($A335,'Catálogo fonte'!$A$5:$A$104,0)),""))</f>
        <v/>
      </c>
      <c r="N335" s="28">
        <f>IF(OR($A335="",$B335=""),"",IFERROR(INDEX('Catálogo fonte'!$I$5:$I$104,MATCH($A335,'Catálogo fonte'!$A$5:$A$104,0)),""))</f>
        <v/>
      </c>
      <c r="O335" s="55">
        <f>IF(OR($A335="",$B335=""),"",IFERROR(INDEX('Catálogo fonte'!$J$5:$J$104,MATCH($A335,'Catálogo fonte'!$A$5:$A$104,0)),""))</f>
        <v/>
      </c>
      <c r="P335" s="56">
        <f>IF(OR($A335="",$B335=""),"",IFERROR(INDEX('Catálogo fonte'!$K$5:$K$104,MATCH($A335,'Catálogo fonte'!$A$5:$A$104,0)),""))</f>
        <v/>
      </c>
      <c r="Q335" s="56">
        <f>IF(OR($A335="",$B335=""),"",IFERROR(INDEX('Catálogo fonte'!$L$5:$L$104,MATCH($A335,'Catálogo fonte'!$A$5:$A$104,0)),""))</f>
        <v/>
      </c>
      <c r="R335" s="56">
        <f>IF(OR($A335="",$B335=""),"",IFERROR(INDEX('Catálogo fonte'!$M$5:$M$104,MATCH($A335,'Catálogo fonte'!$A$5:$A$104,0)),""))</f>
        <v/>
      </c>
      <c r="S335" s="28">
        <f>IF(OR($A335="",$B335=""),"",IFERROR(INDEX('Catálogo fonte'!$N$5:$N$104,MATCH($A335,'Catálogo fonte'!$A$5:$A$104,0)),""))</f>
        <v/>
      </c>
      <c r="T335" s="28">
        <f>IF(OR($A335="",$B335=""),"",IFERROR(INDEX('Catálogo fonte'!$O$5:$O$104,MATCH($A335,'Catálogo fonte'!$A$5:$A$104,0)),""))</f>
        <v/>
      </c>
      <c r="U335" s="28">
        <f>IF(OR($A335="",$B335=""),"",IFERROR(INDEX('Catálogo fonte'!$P$5:$P$104,MATCH($A335,'Catálogo fonte'!$A$5:$A$104,0)),""))</f>
        <v/>
      </c>
      <c r="V335" s="28">
        <f>IF(OR($A335="",$B335=""),"",--($S335&lt;&gt;"")+--($T335&lt;&gt;"")+--($U335&lt;&gt;""))</f>
        <v/>
      </c>
      <c r="W335" s="27">
        <f>IF(OR($A335="",$B335="",$C335&lt;&gt;"Sim"),"",_xlfn.TEXTJOIN(" | ",TRUE,IF($AP335&lt;&gt;"Regra válida","Regra do canal inválida",""),IF(COUNTIF('Catálogo fonte'!$A$5:$A$104,$A335)&gt;1,"SKU duplicado",""),IF($AO335&lt;&gt;"Sim","Produto inativo",""),IF($AB335&lt;&gt;"Sim","Canal inativo",""),IF($G335="","Título ausente",""),IF(AND($G335&lt;&gt;"",$AL335&lt;&gt;"",LEN($G335)&gt;$AL335),"Título excede o limite",""),IF(AND($AC335="Sim",$H335=""),"Categoria ausente",""),IF(AND($AK335&gt;0,LEN($I335)&lt;$AK335),"Descrição abaixo do mínimo",""),IF(AND($AE335="Sim",$J335=""),"Marca ausente",""),IF(OR($K335="",NOT(ISNUMBER($K335)),$K335&lt;=0),"Preço inválido",""),IF(AND(ISNUMBER($K335),$AM335&lt;&gt;"",$K335&lt;$AM335),"Preço abaixo do mínimo",""),IF(AND(ISNUMBER($K335),$AN335&lt;&gt;"",$K335&gt;$AN335),"Preço acima do máximo",""),IF(AND($AD335="Sim",$L335=""),"GTIN ausente",""),IF(AND($L335&lt;&gt;"",NOT(IFERROR(AND(LEN($L335)=13,ISNUMBER(VALUE($L335))),FALSE))),"GTIN inválido",""),IF(AND($AF335="Sim",$M335=""),"Cor ausente",""),IF(AND($AG335="Sim",$N335=""),"Tamanho/modelo ausente",""),IF(AND($AH335="Sim",OR(NOT(ISNUMBER($O335)),$O335&lt;=0)),"Peso ausente ou inválido",""),IF(AND($AI335="Sim",OR(NOT(ISNUMBER($P335)),$P335&lt;=0,NOT(ISNUMBER($Q335)),$Q335&lt;=0,NOT(ISNUMBER($R335)),$R335&lt;=0)),"Dimensões ausentes ou inválidas",""),IF($V335&lt;$AJ335,"Mídias abaixo do mínimo","")))</f>
        <v/>
      </c>
      <c r="X335" s="28">
        <f>IF(OR($A335="",$B335=""),"",IF($C335&lt;&gt;"Sim","Não selecionado",IF($W335="","Pronto para publicar","Bloqueado")))</f>
        <v/>
      </c>
      <c r="Y335" s="21" t="n"/>
      <c r="Z335" s="27">
        <f>IF(OR($A335="",$B335=""),"",IF($C335&lt;&gt;"Sim","Fora do feed",IF($X335="Bloqueado","Bloqueado",IF($Y335="Publicar","Liberado para feed",IF($Y335="Manter rascunho","Mantido em rascunho","Aguardando decisão")))))</f>
        <v/>
      </c>
      <c r="AA335" s="27">
        <f>IF(OR($A335="",$B335=""),"",$A335&amp;"|"&amp;$B335)</f>
        <v/>
      </c>
      <c r="AB335" s="28">
        <f>IF($B335="","",IFERROR(INDEX('Regras por canal'!$B$5:$B$9,MATCH($B335,'Regras por canal'!$A$5:$A$9,0)),""))</f>
        <v/>
      </c>
      <c r="AC335" s="28">
        <f>IF($B335="","",IFERROR(INDEX('Regras por canal'!$C$5:$C$9,MATCH($B335,'Regras por canal'!$A$5:$A$9,0)),""))</f>
        <v/>
      </c>
      <c r="AD335" s="28">
        <f>IF($B335="","",IFERROR(INDEX('Regras por canal'!$D$5:$D$9,MATCH($B335,'Regras por canal'!$A$5:$A$9,0)),""))</f>
        <v/>
      </c>
      <c r="AE335" s="28">
        <f>IF($B335="","",IFERROR(INDEX('Regras por canal'!$E$5:$E$9,MATCH($B335,'Regras por canal'!$A$5:$A$9,0)),""))</f>
        <v/>
      </c>
      <c r="AF335" s="28">
        <f>IF($B335="","",IFERROR(INDEX('Regras por canal'!$F$5:$F$9,MATCH($B335,'Regras por canal'!$A$5:$A$9,0)),""))</f>
        <v/>
      </c>
      <c r="AG335" s="28">
        <f>IF($B335="","",IFERROR(INDEX('Regras por canal'!$G$5:$G$9,MATCH($B335,'Regras por canal'!$A$5:$A$9,0)),""))</f>
        <v/>
      </c>
      <c r="AH335" s="28">
        <f>IF($B335="","",IFERROR(INDEX('Regras por canal'!$H$5:$H$9,MATCH($B335,'Regras por canal'!$A$5:$A$9,0)),""))</f>
        <v/>
      </c>
      <c r="AI335" s="28">
        <f>IF($B335="","",IFERROR(INDEX('Regras por canal'!$I$5:$I$9,MATCH($B335,'Regras por canal'!$A$5:$A$9,0)),""))</f>
        <v/>
      </c>
      <c r="AJ335" s="28">
        <f>IF($B335="","",IFERROR(INDEX('Regras por canal'!$J$5:$J$9,MATCH($B335,'Regras por canal'!$A$5:$A$9,0)),""))</f>
        <v/>
      </c>
      <c r="AK335" s="28">
        <f>IF($B335="","",IFERROR(INDEX('Regras por canal'!$K$5:$K$9,MATCH($B335,'Regras por canal'!$A$5:$A$9,0)),""))</f>
        <v/>
      </c>
      <c r="AL335" s="28">
        <f>IF($B335="","",IFERROR(INDEX('Regras por canal'!$L$5:$L$9,MATCH($B335,'Regras por canal'!$A$5:$A$9,0)),""))</f>
        <v/>
      </c>
      <c r="AM335" s="28">
        <f>IF($B335="","",IFERROR(INDEX('Regras por canal'!$M$5:$M$9,MATCH($B335,'Regras por canal'!$A$5:$A$9,0)),""))</f>
        <v/>
      </c>
      <c r="AN335" s="28">
        <f>IF($B335="","",IFERROR(INDEX('Regras por canal'!$N$5:$N$9,MATCH($B335,'Regras por canal'!$A$5:$A$9,0)),""))</f>
        <v/>
      </c>
      <c r="AO335" s="28">
        <f>IF($A335="","",IFERROR(INDEX('Catálogo fonte'!$Q$5:$Q$104,MATCH($A335,'Catálogo fonte'!$A$5:$A$104,0)),""))</f>
        <v/>
      </c>
      <c r="AP335" s="28">
        <f>IF($B335="","",IFERROR(INDEX('Regras por canal'!$Q$5:$Q$9,MATCH($B335,'Regras por canal'!$A$5:$A$9,0)),""))</f>
        <v/>
      </c>
    </row>
    <row r="336" ht="24" customHeight="1">
      <c r="A336" s="28">
        <f>IF(OR(INDEX('Catálogo fonte'!$A$5:$A$104,INT((ROW()-5)/5)+1)="",INDEX('Regras por canal'!$A$5:$A$9,MOD(ROW()-5,5)+1)=""),"",INDEX('Catálogo fonte'!$A$5:$A$104,INT((ROW()-5)/5)+1))</f>
        <v/>
      </c>
      <c r="B336" s="27">
        <f>IF($A336="","",INDEX('Regras por canal'!$A$5:$A$9,MOD(ROW()-5,5)+1))</f>
        <v/>
      </c>
      <c r="C336" s="21" t="n"/>
      <c r="D336" s="32" t="n"/>
      <c r="E336" s="32" t="n"/>
      <c r="F336" s="53" t="n"/>
      <c r="G336" s="27">
        <f>IF(OR($A336="",$B336=""),"",IF($D336&lt;&gt;"",$D336,IFERROR(INDEX('Catálogo fonte'!$B$5:$B$104,MATCH($A336,'Catálogo fonte'!$A$5:$A$104,0)),"")))</f>
        <v/>
      </c>
      <c r="H336" s="27">
        <f>IF(OR($A336="",$B336=""),"",IF($E336&lt;&gt;"",$E336,IFERROR(INDEX('Catálogo fonte'!$C$5:$C$104,MATCH($A336,'Catálogo fonte'!$A$5:$A$104,0)),"")))</f>
        <v/>
      </c>
      <c r="I336" s="27">
        <f>IF(OR($A336="",$B336=""),"",IFERROR(INDEX('Catálogo fonte'!$E$5:$E$104,MATCH($A336,'Catálogo fonte'!$A$5:$A$104,0)),""))</f>
        <v/>
      </c>
      <c r="J336" s="28">
        <f>IF(OR($A336="",$B336=""),"",IFERROR(INDEX('Catálogo fonte'!$D$5:$D$104,MATCH($A336,'Catálogo fonte'!$A$5:$A$104,0)),""))</f>
        <v/>
      </c>
      <c r="K336" s="54">
        <f>IF(OR($A336="",$B336=""),"",IF($F336&lt;&gt;"",$F336,IFERROR(INDEX('Catálogo fonte'!$F$5:$F$104,MATCH($A336,'Catálogo fonte'!$A$5:$A$104,0)),"")))</f>
        <v/>
      </c>
      <c r="L336" s="35">
        <f>IF(OR($A336="",$B336=""),"",IFERROR(INDEX('Catálogo fonte'!$G$5:$G$104,MATCH($A336,'Catálogo fonte'!$A$5:$A$104,0)),""))</f>
        <v/>
      </c>
      <c r="M336" s="28">
        <f>IF(OR($A336="",$B336=""),"",IFERROR(INDEX('Catálogo fonte'!$H$5:$H$104,MATCH($A336,'Catálogo fonte'!$A$5:$A$104,0)),""))</f>
        <v/>
      </c>
      <c r="N336" s="28">
        <f>IF(OR($A336="",$B336=""),"",IFERROR(INDEX('Catálogo fonte'!$I$5:$I$104,MATCH($A336,'Catálogo fonte'!$A$5:$A$104,0)),""))</f>
        <v/>
      </c>
      <c r="O336" s="55">
        <f>IF(OR($A336="",$B336=""),"",IFERROR(INDEX('Catálogo fonte'!$J$5:$J$104,MATCH($A336,'Catálogo fonte'!$A$5:$A$104,0)),""))</f>
        <v/>
      </c>
      <c r="P336" s="56">
        <f>IF(OR($A336="",$B336=""),"",IFERROR(INDEX('Catálogo fonte'!$K$5:$K$104,MATCH($A336,'Catálogo fonte'!$A$5:$A$104,0)),""))</f>
        <v/>
      </c>
      <c r="Q336" s="56">
        <f>IF(OR($A336="",$B336=""),"",IFERROR(INDEX('Catálogo fonte'!$L$5:$L$104,MATCH($A336,'Catálogo fonte'!$A$5:$A$104,0)),""))</f>
        <v/>
      </c>
      <c r="R336" s="56">
        <f>IF(OR($A336="",$B336=""),"",IFERROR(INDEX('Catálogo fonte'!$M$5:$M$104,MATCH($A336,'Catálogo fonte'!$A$5:$A$104,0)),""))</f>
        <v/>
      </c>
      <c r="S336" s="28">
        <f>IF(OR($A336="",$B336=""),"",IFERROR(INDEX('Catálogo fonte'!$N$5:$N$104,MATCH($A336,'Catálogo fonte'!$A$5:$A$104,0)),""))</f>
        <v/>
      </c>
      <c r="T336" s="28">
        <f>IF(OR($A336="",$B336=""),"",IFERROR(INDEX('Catálogo fonte'!$O$5:$O$104,MATCH($A336,'Catálogo fonte'!$A$5:$A$104,0)),""))</f>
        <v/>
      </c>
      <c r="U336" s="28">
        <f>IF(OR($A336="",$B336=""),"",IFERROR(INDEX('Catálogo fonte'!$P$5:$P$104,MATCH($A336,'Catálogo fonte'!$A$5:$A$104,0)),""))</f>
        <v/>
      </c>
      <c r="V336" s="28">
        <f>IF(OR($A336="",$B336=""),"",--($S336&lt;&gt;"")+--($T336&lt;&gt;"")+--($U336&lt;&gt;""))</f>
        <v/>
      </c>
      <c r="W336" s="27">
        <f>IF(OR($A336="",$B336="",$C336&lt;&gt;"Sim"),"",_xlfn.TEXTJOIN(" | ",TRUE,IF($AP336&lt;&gt;"Regra válida","Regra do canal inválida",""),IF(COUNTIF('Catálogo fonte'!$A$5:$A$104,$A336)&gt;1,"SKU duplicado",""),IF($AO336&lt;&gt;"Sim","Produto inativo",""),IF($AB336&lt;&gt;"Sim","Canal inativo",""),IF($G336="","Título ausente",""),IF(AND($G336&lt;&gt;"",$AL336&lt;&gt;"",LEN($G336)&gt;$AL336),"Título excede o limite",""),IF(AND($AC336="Sim",$H336=""),"Categoria ausente",""),IF(AND($AK336&gt;0,LEN($I336)&lt;$AK336),"Descrição abaixo do mínimo",""),IF(AND($AE336="Sim",$J336=""),"Marca ausente",""),IF(OR($K336="",NOT(ISNUMBER($K336)),$K336&lt;=0),"Preço inválido",""),IF(AND(ISNUMBER($K336),$AM336&lt;&gt;"",$K336&lt;$AM336),"Preço abaixo do mínimo",""),IF(AND(ISNUMBER($K336),$AN336&lt;&gt;"",$K336&gt;$AN336),"Preço acima do máximo",""),IF(AND($AD336="Sim",$L336=""),"GTIN ausente",""),IF(AND($L336&lt;&gt;"",NOT(IFERROR(AND(LEN($L336)=13,ISNUMBER(VALUE($L336))),FALSE))),"GTIN inválido",""),IF(AND($AF336="Sim",$M336=""),"Cor ausente",""),IF(AND($AG336="Sim",$N336=""),"Tamanho/modelo ausente",""),IF(AND($AH336="Sim",OR(NOT(ISNUMBER($O336)),$O336&lt;=0)),"Peso ausente ou inválido",""),IF(AND($AI336="Sim",OR(NOT(ISNUMBER($P336)),$P336&lt;=0,NOT(ISNUMBER($Q336)),$Q336&lt;=0,NOT(ISNUMBER($R336)),$R336&lt;=0)),"Dimensões ausentes ou inválidas",""),IF($V336&lt;$AJ336,"Mídias abaixo do mínimo","")))</f>
        <v/>
      </c>
      <c r="X336" s="28">
        <f>IF(OR($A336="",$B336=""),"",IF($C336&lt;&gt;"Sim","Não selecionado",IF($W336="","Pronto para publicar","Bloqueado")))</f>
        <v/>
      </c>
      <c r="Y336" s="21" t="n"/>
      <c r="Z336" s="27">
        <f>IF(OR($A336="",$B336=""),"",IF($C336&lt;&gt;"Sim","Fora do feed",IF($X336="Bloqueado","Bloqueado",IF($Y336="Publicar","Liberado para feed",IF($Y336="Manter rascunho","Mantido em rascunho","Aguardando decisão")))))</f>
        <v/>
      </c>
      <c r="AA336" s="27">
        <f>IF(OR($A336="",$B336=""),"",$A336&amp;"|"&amp;$B336)</f>
        <v/>
      </c>
      <c r="AB336" s="28">
        <f>IF($B336="","",IFERROR(INDEX('Regras por canal'!$B$5:$B$9,MATCH($B336,'Regras por canal'!$A$5:$A$9,0)),""))</f>
        <v/>
      </c>
      <c r="AC336" s="28">
        <f>IF($B336="","",IFERROR(INDEX('Regras por canal'!$C$5:$C$9,MATCH($B336,'Regras por canal'!$A$5:$A$9,0)),""))</f>
        <v/>
      </c>
      <c r="AD336" s="28">
        <f>IF($B336="","",IFERROR(INDEX('Regras por canal'!$D$5:$D$9,MATCH($B336,'Regras por canal'!$A$5:$A$9,0)),""))</f>
        <v/>
      </c>
      <c r="AE336" s="28">
        <f>IF($B336="","",IFERROR(INDEX('Regras por canal'!$E$5:$E$9,MATCH($B336,'Regras por canal'!$A$5:$A$9,0)),""))</f>
        <v/>
      </c>
      <c r="AF336" s="28">
        <f>IF($B336="","",IFERROR(INDEX('Regras por canal'!$F$5:$F$9,MATCH($B336,'Regras por canal'!$A$5:$A$9,0)),""))</f>
        <v/>
      </c>
      <c r="AG336" s="28">
        <f>IF($B336="","",IFERROR(INDEX('Regras por canal'!$G$5:$G$9,MATCH($B336,'Regras por canal'!$A$5:$A$9,0)),""))</f>
        <v/>
      </c>
      <c r="AH336" s="28">
        <f>IF($B336="","",IFERROR(INDEX('Regras por canal'!$H$5:$H$9,MATCH($B336,'Regras por canal'!$A$5:$A$9,0)),""))</f>
        <v/>
      </c>
      <c r="AI336" s="28">
        <f>IF($B336="","",IFERROR(INDEX('Regras por canal'!$I$5:$I$9,MATCH($B336,'Regras por canal'!$A$5:$A$9,0)),""))</f>
        <v/>
      </c>
      <c r="AJ336" s="28">
        <f>IF($B336="","",IFERROR(INDEX('Regras por canal'!$J$5:$J$9,MATCH($B336,'Regras por canal'!$A$5:$A$9,0)),""))</f>
        <v/>
      </c>
      <c r="AK336" s="28">
        <f>IF($B336="","",IFERROR(INDEX('Regras por canal'!$K$5:$K$9,MATCH($B336,'Regras por canal'!$A$5:$A$9,0)),""))</f>
        <v/>
      </c>
      <c r="AL336" s="28">
        <f>IF($B336="","",IFERROR(INDEX('Regras por canal'!$L$5:$L$9,MATCH($B336,'Regras por canal'!$A$5:$A$9,0)),""))</f>
        <v/>
      </c>
      <c r="AM336" s="28">
        <f>IF($B336="","",IFERROR(INDEX('Regras por canal'!$M$5:$M$9,MATCH($B336,'Regras por canal'!$A$5:$A$9,0)),""))</f>
        <v/>
      </c>
      <c r="AN336" s="28">
        <f>IF($B336="","",IFERROR(INDEX('Regras por canal'!$N$5:$N$9,MATCH($B336,'Regras por canal'!$A$5:$A$9,0)),""))</f>
        <v/>
      </c>
      <c r="AO336" s="28">
        <f>IF($A336="","",IFERROR(INDEX('Catálogo fonte'!$Q$5:$Q$104,MATCH($A336,'Catálogo fonte'!$A$5:$A$104,0)),""))</f>
        <v/>
      </c>
      <c r="AP336" s="28">
        <f>IF($B336="","",IFERROR(INDEX('Regras por canal'!$Q$5:$Q$9,MATCH($B336,'Regras por canal'!$A$5:$A$9,0)),""))</f>
        <v/>
      </c>
    </row>
    <row r="337" ht="24" customHeight="1">
      <c r="A337" s="28">
        <f>IF(OR(INDEX('Catálogo fonte'!$A$5:$A$104,INT((ROW()-5)/5)+1)="",INDEX('Regras por canal'!$A$5:$A$9,MOD(ROW()-5,5)+1)=""),"",INDEX('Catálogo fonte'!$A$5:$A$104,INT((ROW()-5)/5)+1))</f>
        <v/>
      </c>
      <c r="B337" s="27">
        <f>IF($A337="","",INDEX('Regras por canal'!$A$5:$A$9,MOD(ROW()-5,5)+1))</f>
        <v/>
      </c>
      <c r="C337" s="21" t="n"/>
      <c r="D337" s="32" t="n"/>
      <c r="E337" s="32" t="n"/>
      <c r="F337" s="53" t="n"/>
      <c r="G337" s="27">
        <f>IF(OR($A337="",$B337=""),"",IF($D337&lt;&gt;"",$D337,IFERROR(INDEX('Catálogo fonte'!$B$5:$B$104,MATCH($A337,'Catálogo fonte'!$A$5:$A$104,0)),"")))</f>
        <v/>
      </c>
      <c r="H337" s="27">
        <f>IF(OR($A337="",$B337=""),"",IF($E337&lt;&gt;"",$E337,IFERROR(INDEX('Catálogo fonte'!$C$5:$C$104,MATCH($A337,'Catálogo fonte'!$A$5:$A$104,0)),"")))</f>
        <v/>
      </c>
      <c r="I337" s="27">
        <f>IF(OR($A337="",$B337=""),"",IFERROR(INDEX('Catálogo fonte'!$E$5:$E$104,MATCH($A337,'Catálogo fonte'!$A$5:$A$104,0)),""))</f>
        <v/>
      </c>
      <c r="J337" s="28">
        <f>IF(OR($A337="",$B337=""),"",IFERROR(INDEX('Catálogo fonte'!$D$5:$D$104,MATCH($A337,'Catálogo fonte'!$A$5:$A$104,0)),""))</f>
        <v/>
      </c>
      <c r="K337" s="54">
        <f>IF(OR($A337="",$B337=""),"",IF($F337&lt;&gt;"",$F337,IFERROR(INDEX('Catálogo fonte'!$F$5:$F$104,MATCH($A337,'Catálogo fonte'!$A$5:$A$104,0)),"")))</f>
        <v/>
      </c>
      <c r="L337" s="35">
        <f>IF(OR($A337="",$B337=""),"",IFERROR(INDEX('Catálogo fonte'!$G$5:$G$104,MATCH($A337,'Catálogo fonte'!$A$5:$A$104,0)),""))</f>
        <v/>
      </c>
      <c r="M337" s="28">
        <f>IF(OR($A337="",$B337=""),"",IFERROR(INDEX('Catálogo fonte'!$H$5:$H$104,MATCH($A337,'Catálogo fonte'!$A$5:$A$104,0)),""))</f>
        <v/>
      </c>
      <c r="N337" s="28">
        <f>IF(OR($A337="",$B337=""),"",IFERROR(INDEX('Catálogo fonte'!$I$5:$I$104,MATCH($A337,'Catálogo fonte'!$A$5:$A$104,0)),""))</f>
        <v/>
      </c>
      <c r="O337" s="55">
        <f>IF(OR($A337="",$B337=""),"",IFERROR(INDEX('Catálogo fonte'!$J$5:$J$104,MATCH($A337,'Catálogo fonte'!$A$5:$A$104,0)),""))</f>
        <v/>
      </c>
      <c r="P337" s="56">
        <f>IF(OR($A337="",$B337=""),"",IFERROR(INDEX('Catálogo fonte'!$K$5:$K$104,MATCH($A337,'Catálogo fonte'!$A$5:$A$104,0)),""))</f>
        <v/>
      </c>
      <c r="Q337" s="56">
        <f>IF(OR($A337="",$B337=""),"",IFERROR(INDEX('Catálogo fonte'!$L$5:$L$104,MATCH($A337,'Catálogo fonte'!$A$5:$A$104,0)),""))</f>
        <v/>
      </c>
      <c r="R337" s="56">
        <f>IF(OR($A337="",$B337=""),"",IFERROR(INDEX('Catálogo fonte'!$M$5:$M$104,MATCH($A337,'Catálogo fonte'!$A$5:$A$104,0)),""))</f>
        <v/>
      </c>
      <c r="S337" s="28">
        <f>IF(OR($A337="",$B337=""),"",IFERROR(INDEX('Catálogo fonte'!$N$5:$N$104,MATCH($A337,'Catálogo fonte'!$A$5:$A$104,0)),""))</f>
        <v/>
      </c>
      <c r="T337" s="28">
        <f>IF(OR($A337="",$B337=""),"",IFERROR(INDEX('Catálogo fonte'!$O$5:$O$104,MATCH($A337,'Catálogo fonte'!$A$5:$A$104,0)),""))</f>
        <v/>
      </c>
      <c r="U337" s="28">
        <f>IF(OR($A337="",$B337=""),"",IFERROR(INDEX('Catálogo fonte'!$P$5:$P$104,MATCH($A337,'Catálogo fonte'!$A$5:$A$104,0)),""))</f>
        <v/>
      </c>
      <c r="V337" s="28">
        <f>IF(OR($A337="",$B337=""),"",--($S337&lt;&gt;"")+--($T337&lt;&gt;"")+--($U337&lt;&gt;""))</f>
        <v/>
      </c>
      <c r="W337" s="27">
        <f>IF(OR($A337="",$B337="",$C337&lt;&gt;"Sim"),"",_xlfn.TEXTJOIN(" | ",TRUE,IF($AP337&lt;&gt;"Regra válida","Regra do canal inválida",""),IF(COUNTIF('Catálogo fonte'!$A$5:$A$104,$A337)&gt;1,"SKU duplicado",""),IF($AO337&lt;&gt;"Sim","Produto inativo",""),IF($AB337&lt;&gt;"Sim","Canal inativo",""),IF($G337="","Título ausente",""),IF(AND($G337&lt;&gt;"",$AL337&lt;&gt;"",LEN($G337)&gt;$AL337),"Título excede o limite",""),IF(AND($AC337="Sim",$H337=""),"Categoria ausente",""),IF(AND($AK337&gt;0,LEN($I337)&lt;$AK337),"Descrição abaixo do mínimo",""),IF(AND($AE337="Sim",$J337=""),"Marca ausente",""),IF(OR($K337="",NOT(ISNUMBER($K337)),$K337&lt;=0),"Preço inválido",""),IF(AND(ISNUMBER($K337),$AM337&lt;&gt;"",$K337&lt;$AM337),"Preço abaixo do mínimo",""),IF(AND(ISNUMBER($K337),$AN337&lt;&gt;"",$K337&gt;$AN337),"Preço acima do máximo",""),IF(AND($AD337="Sim",$L337=""),"GTIN ausente",""),IF(AND($L337&lt;&gt;"",NOT(IFERROR(AND(LEN($L337)=13,ISNUMBER(VALUE($L337))),FALSE))),"GTIN inválido",""),IF(AND($AF337="Sim",$M337=""),"Cor ausente",""),IF(AND($AG337="Sim",$N337=""),"Tamanho/modelo ausente",""),IF(AND($AH337="Sim",OR(NOT(ISNUMBER($O337)),$O337&lt;=0)),"Peso ausente ou inválido",""),IF(AND($AI337="Sim",OR(NOT(ISNUMBER($P337)),$P337&lt;=0,NOT(ISNUMBER($Q337)),$Q337&lt;=0,NOT(ISNUMBER($R337)),$R337&lt;=0)),"Dimensões ausentes ou inválidas",""),IF($V337&lt;$AJ337,"Mídias abaixo do mínimo","")))</f>
        <v/>
      </c>
      <c r="X337" s="28">
        <f>IF(OR($A337="",$B337=""),"",IF($C337&lt;&gt;"Sim","Não selecionado",IF($W337="","Pronto para publicar","Bloqueado")))</f>
        <v/>
      </c>
      <c r="Y337" s="21" t="n"/>
      <c r="Z337" s="27">
        <f>IF(OR($A337="",$B337=""),"",IF($C337&lt;&gt;"Sim","Fora do feed",IF($X337="Bloqueado","Bloqueado",IF($Y337="Publicar","Liberado para feed",IF($Y337="Manter rascunho","Mantido em rascunho","Aguardando decisão")))))</f>
        <v/>
      </c>
      <c r="AA337" s="27">
        <f>IF(OR($A337="",$B337=""),"",$A337&amp;"|"&amp;$B337)</f>
        <v/>
      </c>
      <c r="AB337" s="28">
        <f>IF($B337="","",IFERROR(INDEX('Regras por canal'!$B$5:$B$9,MATCH($B337,'Regras por canal'!$A$5:$A$9,0)),""))</f>
        <v/>
      </c>
      <c r="AC337" s="28">
        <f>IF($B337="","",IFERROR(INDEX('Regras por canal'!$C$5:$C$9,MATCH($B337,'Regras por canal'!$A$5:$A$9,0)),""))</f>
        <v/>
      </c>
      <c r="AD337" s="28">
        <f>IF($B337="","",IFERROR(INDEX('Regras por canal'!$D$5:$D$9,MATCH($B337,'Regras por canal'!$A$5:$A$9,0)),""))</f>
        <v/>
      </c>
      <c r="AE337" s="28">
        <f>IF($B337="","",IFERROR(INDEX('Regras por canal'!$E$5:$E$9,MATCH($B337,'Regras por canal'!$A$5:$A$9,0)),""))</f>
        <v/>
      </c>
      <c r="AF337" s="28">
        <f>IF($B337="","",IFERROR(INDEX('Regras por canal'!$F$5:$F$9,MATCH($B337,'Regras por canal'!$A$5:$A$9,0)),""))</f>
        <v/>
      </c>
      <c r="AG337" s="28">
        <f>IF($B337="","",IFERROR(INDEX('Regras por canal'!$G$5:$G$9,MATCH($B337,'Regras por canal'!$A$5:$A$9,0)),""))</f>
        <v/>
      </c>
      <c r="AH337" s="28">
        <f>IF($B337="","",IFERROR(INDEX('Regras por canal'!$H$5:$H$9,MATCH($B337,'Regras por canal'!$A$5:$A$9,0)),""))</f>
        <v/>
      </c>
      <c r="AI337" s="28">
        <f>IF($B337="","",IFERROR(INDEX('Regras por canal'!$I$5:$I$9,MATCH($B337,'Regras por canal'!$A$5:$A$9,0)),""))</f>
        <v/>
      </c>
      <c r="AJ337" s="28">
        <f>IF($B337="","",IFERROR(INDEX('Regras por canal'!$J$5:$J$9,MATCH($B337,'Regras por canal'!$A$5:$A$9,0)),""))</f>
        <v/>
      </c>
      <c r="AK337" s="28">
        <f>IF($B337="","",IFERROR(INDEX('Regras por canal'!$K$5:$K$9,MATCH($B337,'Regras por canal'!$A$5:$A$9,0)),""))</f>
        <v/>
      </c>
      <c r="AL337" s="28">
        <f>IF($B337="","",IFERROR(INDEX('Regras por canal'!$L$5:$L$9,MATCH($B337,'Regras por canal'!$A$5:$A$9,0)),""))</f>
        <v/>
      </c>
      <c r="AM337" s="28">
        <f>IF($B337="","",IFERROR(INDEX('Regras por canal'!$M$5:$M$9,MATCH($B337,'Regras por canal'!$A$5:$A$9,0)),""))</f>
        <v/>
      </c>
      <c r="AN337" s="28">
        <f>IF($B337="","",IFERROR(INDEX('Regras por canal'!$N$5:$N$9,MATCH($B337,'Regras por canal'!$A$5:$A$9,0)),""))</f>
        <v/>
      </c>
      <c r="AO337" s="28">
        <f>IF($A337="","",IFERROR(INDEX('Catálogo fonte'!$Q$5:$Q$104,MATCH($A337,'Catálogo fonte'!$A$5:$A$104,0)),""))</f>
        <v/>
      </c>
      <c r="AP337" s="28">
        <f>IF($B337="","",IFERROR(INDEX('Regras por canal'!$Q$5:$Q$9,MATCH($B337,'Regras por canal'!$A$5:$A$9,0)),""))</f>
        <v/>
      </c>
    </row>
    <row r="338" ht="24" customHeight="1">
      <c r="A338" s="28">
        <f>IF(OR(INDEX('Catálogo fonte'!$A$5:$A$104,INT((ROW()-5)/5)+1)="",INDEX('Regras por canal'!$A$5:$A$9,MOD(ROW()-5,5)+1)=""),"",INDEX('Catálogo fonte'!$A$5:$A$104,INT((ROW()-5)/5)+1))</f>
        <v/>
      </c>
      <c r="B338" s="27">
        <f>IF($A338="","",INDEX('Regras por canal'!$A$5:$A$9,MOD(ROW()-5,5)+1))</f>
        <v/>
      </c>
      <c r="C338" s="21" t="n"/>
      <c r="D338" s="32" t="n"/>
      <c r="E338" s="32" t="n"/>
      <c r="F338" s="53" t="n"/>
      <c r="G338" s="27">
        <f>IF(OR($A338="",$B338=""),"",IF($D338&lt;&gt;"",$D338,IFERROR(INDEX('Catálogo fonte'!$B$5:$B$104,MATCH($A338,'Catálogo fonte'!$A$5:$A$104,0)),"")))</f>
        <v/>
      </c>
      <c r="H338" s="27">
        <f>IF(OR($A338="",$B338=""),"",IF($E338&lt;&gt;"",$E338,IFERROR(INDEX('Catálogo fonte'!$C$5:$C$104,MATCH($A338,'Catálogo fonte'!$A$5:$A$104,0)),"")))</f>
        <v/>
      </c>
      <c r="I338" s="27">
        <f>IF(OR($A338="",$B338=""),"",IFERROR(INDEX('Catálogo fonte'!$E$5:$E$104,MATCH($A338,'Catálogo fonte'!$A$5:$A$104,0)),""))</f>
        <v/>
      </c>
      <c r="J338" s="28">
        <f>IF(OR($A338="",$B338=""),"",IFERROR(INDEX('Catálogo fonte'!$D$5:$D$104,MATCH($A338,'Catálogo fonte'!$A$5:$A$104,0)),""))</f>
        <v/>
      </c>
      <c r="K338" s="54">
        <f>IF(OR($A338="",$B338=""),"",IF($F338&lt;&gt;"",$F338,IFERROR(INDEX('Catálogo fonte'!$F$5:$F$104,MATCH($A338,'Catálogo fonte'!$A$5:$A$104,0)),"")))</f>
        <v/>
      </c>
      <c r="L338" s="35">
        <f>IF(OR($A338="",$B338=""),"",IFERROR(INDEX('Catálogo fonte'!$G$5:$G$104,MATCH($A338,'Catálogo fonte'!$A$5:$A$104,0)),""))</f>
        <v/>
      </c>
      <c r="M338" s="28">
        <f>IF(OR($A338="",$B338=""),"",IFERROR(INDEX('Catálogo fonte'!$H$5:$H$104,MATCH($A338,'Catálogo fonte'!$A$5:$A$104,0)),""))</f>
        <v/>
      </c>
      <c r="N338" s="28">
        <f>IF(OR($A338="",$B338=""),"",IFERROR(INDEX('Catálogo fonte'!$I$5:$I$104,MATCH($A338,'Catálogo fonte'!$A$5:$A$104,0)),""))</f>
        <v/>
      </c>
      <c r="O338" s="55">
        <f>IF(OR($A338="",$B338=""),"",IFERROR(INDEX('Catálogo fonte'!$J$5:$J$104,MATCH($A338,'Catálogo fonte'!$A$5:$A$104,0)),""))</f>
        <v/>
      </c>
      <c r="P338" s="56">
        <f>IF(OR($A338="",$B338=""),"",IFERROR(INDEX('Catálogo fonte'!$K$5:$K$104,MATCH($A338,'Catálogo fonte'!$A$5:$A$104,0)),""))</f>
        <v/>
      </c>
      <c r="Q338" s="56">
        <f>IF(OR($A338="",$B338=""),"",IFERROR(INDEX('Catálogo fonte'!$L$5:$L$104,MATCH($A338,'Catálogo fonte'!$A$5:$A$104,0)),""))</f>
        <v/>
      </c>
      <c r="R338" s="56">
        <f>IF(OR($A338="",$B338=""),"",IFERROR(INDEX('Catálogo fonte'!$M$5:$M$104,MATCH($A338,'Catálogo fonte'!$A$5:$A$104,0)),""))</f>
        <v/>
      </c>
      <c r="S338" s="28">
        <f>IF(OR($A338="",$B338=""),"",IFERROR(INDEX('Catálogo fonte'!$N$5:$N$104,MATCH($A338,'Catálogo fonte'!$A$5:$A$104,0)),""))</f>
        <v/>
      </c>
      <c r="T338" s="28">
        <f>IF(OR($A338="",$B338=""),"",IFERROR(INDEX('Catálogo fonte'!$O$5:$O$104,MATCH($A338,'Catálogo fonte'!$A$5:$A$104,0)),""))</f>
        <v/>
      </c>
      <c r="U338" s="28">
        <f>IF(OR($A338="",$B338=""),"",IFERROR(INDEX('Catálogo fonte'!$P$5:$P$104,MATCH($A338,'Catálogo fonte'!$A$5:$A$104,0)),""))</f>
        <v/>
      </c>
      <c r="V338" s="28">
        <f>IF(OR($A338="",$B338=""),"",--($S338&lt;&gt;"")+--($T338&lt;&gt;"")+--($U338&lt;&gt;""))</f>
        <v/>
      </c>
      <c r="W338" s="27">
        <f>IF(OR($A338="",$B338="",$C338&lt;&gt;"Sim"),"",_xlfn.TEXTJOIN(" | ",TRUE,IF($AP338&lt;&gt;"Regra válida","Regra do canal inválida",""),IF(COUNTIF('Catálogo fonte'!$A$5:$A$104,$A338)&gt;1,"SKU duplicado",""),IF($AO338&lt;&gt;"Sim","Produto inativo",""),IF($AB338&lt;&gt;"Sim","Canal inativo",""),IF($G338="","Título ausente",""),IF(AND($G338&lt;&gt;"",$AL338&lt;&gt;"",LEN($G338)&gt;$AL338),"Título excede o limite",""),IF(AND($AC338="Sim",$H338=""),"Categoria ausente",""),IF(AND($AK338&gt;0,LEN($I338)&lt;$AK338),"Descrição abaixo do mínimo",""),IF(AND($AE338="Sim",$J338=""),"Marca ausente",""),IF(OR($K338="",NOT(ISNUMBER($K338)),$K338&lt;=0),"Preço inválido",""),IF(AND(ISNUMBER($K338),$AM338&lt;&gt;"",$K338&lt;$AM338),"Preço abaixo do mínimo",""),IF(AND(ISNUMBER($K338),$AN338&lt;&gt;"",$K338&gt;$AN338),"Preço acima do máximo",""),IF(AND($AD338="Sim",$L338=""),"GTIN ausente",""),IF(AND($L338&lt;&gt;"",NOT(IFERROR(AND(LEN($L338)=13,ISNUMBER(VALUE($L338))),FALSE))),"GTIN inválido",""),IF(AND($AF338="Sim",$M338=""),"Cor ausente",""),IF(AND($AG338="Sim",$N338=""),"Tamanho/modelo ausente",""),IF(AND($AH338="Sim",OR(NOT(ISNUMBER($O338)),$O338&lt;=0)),"Peso ausente ou inválido",""),IF(AND($AI338="Sim",OR(NOT(ISNUMBER($P338)),$P338&lt;=0,NOT(ISNUMBER($Q338)),$Q338&lt;=0,NOT(ISNUMBER($R338)),$R338&lt;=0)),"Dimensões ausentes ou inválidas",""),IF($V338&lt;$AJ338,"Mídias abaixo do mínimo","")))</f>
        <v/>
      </c>
      <c r="X338" s="28">
        <f>IF(OR($A338="",$B338=""),"",IF($C338&lt;&gt;"Sim","Não selecionado",IF($W338="","Pronto para publicar","Bloqueado")))</f>
        <v/>
      </c>
      <c r="Y338" s="21" t="n"/>
      <c r="Z338" s="27">
        <f>IF(OR($A338="",$B338=""),"",IF($C338&lt;&gt;"Sim","Fora do feed",IF($X338="Bloqueado","Bloqueado",IF($Y338="Publicar","Liberado para feed",IF($Y338="Manter rascunho","Mantido em rascunho","Aguardando decisão")))))</f>
        <v/>
      </c>
      <c r="AA338" s="27">
        <f>IF(OR($A338="",$B338=""),"",$A338&amp;"|"&amp;$B338)</f>
        <v/>
      </c>
      <c r="AB338" s="28">
        <f>IF($B338="","",IFERROR(INDEX('Regras por canal'!$B$5:$B$9,MATCH($B338,'Regras por canal'!$A$5:$A$9,0)),""))</f>
        <v/>
      </c>
      <c r="AC338" s="28">
        <f>IF($B338="","",IFERROR(INDEX('Regras por canal'!$C$5:$C$9,MATCH($B338,'Regras por canal'!$A$5:$A$9,0)),""))</f>
        <v/>
      </c>
      <c r="AD338" s="28">
        <f>IF($B338="","",IFERROR(INDEX('Regras por canal'!$D$5:$D$9,MATCH($B338,'Regras por canal'!$A$5:$A$9,0)),""))</f>
        <v/>
      </c>
      <c r="AE338" s="28">
        <f>IF($B338="","",IFERROR(INDEX('Regras por canal'!$E$5:$E$9,MATCH($B338,'Regras por canal'!$A$5:$A$9,0)),""))</f>
        <v/>
      </c>
      <c r="AF338" s="28">
        <f>IF($B338="","",IFERROR(INDEX('Regras por canal'!$F$5:$F$9,MATCH($B338,'Regras por canal'!$A$5:$A$9,0)),""))</f>
        <v/>
      </c>
      <c r="AG338" s="28">
        <f>IF($B338="","",IFERROR(INDEX('Regras por canal'!$G$5:$G$9,MATCH($B338,'Regras por canal'!$A$5:$A$9,0)),""))</f>
        <v/>
      </c>
      <c r="AH338" s="28">
        <f>IF($B338="","",IFERROR(INDEX('Regras por canal'!$H$5:$H$9,MATCH($B338,'Regras por canal'!$A$5:$A$9,0)),""))</f>
        <v/>
      </c>
      <c r="AI338" s="28">
        <f>IF($B338="","",IFERROR(INDEX('Regras por canal'!$I$5:$I$9,MATCH($B338,'Regras por canal'!$A$5:$A$9,0)),""))</f>
        <v/>
      </c>
      <c r="AJ338" s="28">
        <f>IF($B338="","",IFERROR(INDEX('Regras por canal'!$J$5:$J$9,MATCH($B338,'Regras por canal'!$A$5:$A$9,0)),""))</f>
        <v/>
      </c>
      <c r="AK338" s="28">
        <f>IF($B338="","",IFERROR(INDEX('Regras por canal'!$K$5:$K$9,MATCH($B338,'Regras por canal'!$A$5:$A$9,0)),""))</f>
        <v/>
      </c>
      <c r="AL338" s="28">
        <f>IF($B338="","",IFERROR(INDEX('Regras por canal'!$L$5:$L$9,MATCH($B338,'Regras por canal'!$A$5:$A$9,0)),""))</f>
        <v/>
      </c>
      <c r="AM338" s="28">
        <f>IF($B338="","",IFERROR(INDEX('Regras por canal'!$M$5:$M$9,MATCH($B338,'Regras por canal'!$A$5:$A$9,0)),""))</f>
        <v/>
      </c>
      <c r="AN338" s="28">
        <f>IF($B338="","",IFERROR(INDEX('Regras por canal'!$N$5:$N$9,MATCH($B338,'Regras por canal'!$A$5:$A$9,0)),""))</f>
        <v/>
      </c>
      <c r="AO338" s="28">
        <f>IF($A338="","",IFERROR(INDEX('Catálogo fonte'!$Q$5:$Q$104,MATCH($A338,'Catálogo fonte'!$A$5:$A$104,0)),""))</f>
        <v/>
      </c>
      <c r="AP338" s="28">
        <f>IF($B338="","",IFERROR(INDEX('Regras por canal'!$Q$5:$Q$9,MATCH($B338,'Regras por canal'!$A$5:$A$9,0)),""))</f>
        <v/>
      </c>
    </row>
    <row r="339" ht="24" customHeight="1">
      <c r="A339" s="28">
        <f>IF(OR(INDEX('Catálogo fonte'!$A$5:$A$104,INT((ROW()-5)/5)+1)="",INDEX('Regras por canal'!$A$5:$A$9,MOD(ROW()-5,5)+1)=""),"",INDEX('Catálogo fonte'!$A$5:$A$104,INT((ROW()-5)/5)+1))</f>
        <v/>
      </c>
      <c r="B339" s="27">
        <f>IF($A339="","",INDEX('Regras por canal'!$A$5:$A$9,MOD(ROW()-5,5)+1))</f>
        <v/>
      </c>
      <c r="C339" s="21" t="n"/>
      <c r="D339" s="32" t="n"/>
      <c r="E339" s="32" t="n"/>
      <c r="F339" s="53" t="n"/>
      <c r="G339" s="27">
        <f>IF(OR($A339="",$B339=""),"",IF($D339&lt;&gt;"",$D339,IFERROR(INDEX('Catálogo fonte'!$B$5:$B$104,MATCH($A339,'Catálogo fonte'!$A$5:$A$104,0)),"")))</f>
        <v/>
      </c>
      <c r="H339" s="27">
        <f>IF(OR($A339="",$B339=""),"",IF($E339&lt;&gt;"",$E339,IFERROR(INDEX('Catálogo fonte'!$C$5:$C$104,MATCH($A339,'Catálogo fonte'!$A$5:$A$104,0)),"")))</f>
        <v/>
      </c>
      <c r="I339" s="27">
        <f>IF(OR($A339="",$B339=""),"",IFERROR(INDEX('Catálogo fonte'!$E$5:$E$104,MATCH($A339,'Catálogo fonte'!$A$5:$A$104,0)),""))</f>
        <v/>
      </c>
      <c r="J339" s="28">
        <f>IF(OR($A339="",$B339=""),"",IFERROR(INDEX('Catálogo fonte'!$D$5:$D$104,MATCH($A339,'Catálogo fonte'!$A$5:$A$104,0)),""))</f>
        <v/>
      </c>
      <c r="K339" s="54">
        <f>IF(OR($A339="",$B339=""),"",IF($F339&lt;&gt;"",$F339,IFERROR(INDEX('Catálogo fonte'!$F$5:$F$104,MATCH($A339,'Catálogo fonte'!$A$5:$A$104,0)),"")))</f>
        <v/>
      </c>
      <c r="L339" s="35">
        <f>IF(OR($A339="",$B339=""),"",IFERROR(INDEX('Catálogo fonte'!$G$5:$G$104,MATCH($A339,'Catálogo fonte'!$A$5:$A$104,0)),""))</f>
        <v/>
      </c>
      <c r="M339" s="28">
        <f>IF(OR($A339="",$B339=""),"",IFERROR(INDEX('Catálogo fonte'!$H$5:$H$104,MATCH($A339,'Catálogo fonte'!$A$5:$A$104,0)),""))</f>
        <v/>
      </c>
      <c r="N339" s="28">
        <f>IF(OR($A339="",$B339=""),"",IFERROR(INDEX('Catálogo fonte'!$I$5:$I$104,MATCH($A339,'Catálogo fonte'!$A$5:$A$104,0)),""))</f>
        <v/>
      </c>
      <c r="O339" s="55">
        <f>IF(OR($A339="",$B339=""),"",IFERROR(INDEX('Catálogo fonte'!$J$5:$J$104,MATCH($A339,'Catálogo fonte'!$A$5:$A$104,0)),""))</f>
        <v/>
      </c>
      <c r="P339" s="56">
        <f>IF(OR($A339="",$B339=""),"",IFERROR(INDEX('Catálogo fonte'!$K$5:$K$104,MATCH($A339,'Catálogo fonte'!$A$5:$A$104,0)),""))</f>
        <v/>
      </c>
      <c r="Q339" s="56">
        <f>IF(OR($A339="",$B339=""),"",IFERROR(INDEX('Catálogo fonte'!$L$5:$L$104,MATCH($A339,'Catálogo fonte'!$A$5:$A$104,0)),""))</f>
        <v/>
      </c>
      <c r="R339" s="56">
        <f>IF(OR($A339="",$B339=""),"",IFERROR(INDEX('Catálogo fonte'!$M$5:$M$104,MATCH($A339,'Catálogo fonte'!$A$5:$A$104,0)),""))</f>
        <v/>
      </c>
      <c r="S339" s="28">
        <f>IF(OR($A339="",$B339=""),"",IFERROR(INDEX('Catálogo fonte'!$N$5:$N$104,MATCH($A339,'Catálogo fonte'!$A$5:$A$104,0)),""))</f>
        <v/>
      </c>
      <c r="T339" s="28">
        <f>IF(OR($A339="",$B339=""),"",IFERROR(INDEX('Catálogo fonte'!$O$5:$O$104,MATCH($A339,'Catálogo fonte'!$A$5:$A$104,0)),""))</f>
        <v/>
      </c>
      <c r="U339" s="28">
        <f>IF(OR($A339="",$B339=""),"",IFERROR(INDEX('Catálogo fonte'!$P$5:$P$104,MATCH($A339,'Catálogo fonte'!$A$5:$A$104,0)),""))</f>
        <v/>
      </c>
      <c r="V339" s="28">
        <f>IF(OR($A339="",$B339=""),"",--($S339&lt;&gt;"")+--($T339&lt;&gt;"")+--($U339&lt;&gt;""))</f>
        <v/>
      </c>
      <c r="W339" s="27">
        <f>IF(OR($A339="",$B339="",$C339&lt;&gt;"Sim"),"",_xlfn.TEXTJOIN(" | ",TRUE,IF($AP339&lt;&gt;"Regra válida","Regra do canal inválida",""),IF(COUNTIF('Catálogo fonte'!$A$5:$A$104,$A339)&gt;1,"SKU duplicado",""),IF($AO339&lt;&gt;"Sim","Produto inativo",""),IF($AB339&lt;&gt;"Sim","Canal inativo",""),IF($G339="","Título ausente",""),IF(AND($G339&lt;&gt;"",$AL339&lt;&gt;"",LEN($G339)&gt;$AL339),"Título excede o limite",""),IF(AND($AC339="Sim",$H339=""),"Categoria ausente",""),IF(AND($AK339&gt;0,LEN($I339)&lt;$AK339),"Descrição abaixo do mínimo",""),IF(AND($AE339="Sim",$J339=""),"Marca ausente",""),IF(OR($K339="",NOT(ISNUMBER($K339)),$K339&lt;=0),"Preço inválido",""),IF(AND(ISNUMBER($K339),$AM339&lt;&gt;"",$K339&lt;$AM339),"Preço abaixo do mínimo",""),IF(AND(ISNUMBER($K339),$AN339&lt;&gt;"",$K339&gt;$AN339),"Preço acima do máximo",""),IF(AND($AD339="Sim",$L339=""),"GTIN ausente",""),IF(AND($L339&lt;&gt;"",NOT(IFERROR(AND(LEN($L339)=13,ISNUMBER(VALUE($L339))),FALSE))),"GTIN inválido",""),IF(AND($AF339="Sim",$M339=""),"Cor ausente",""),IF(AND($AG339="Sim",$N339=""),"Tamanho/modelo ausente",""),IF(AND($AH339="Sim",OR(NOT(ISNUMBER($O339)),$O339&lt;=0)),"Peso ausente ou inválido",""),IF(AND($AI339="Sim",OR(NOT(ISNUMBER($P339)),$P339&lt;=0,NOT(ISNUMBER($Q339)),$Q339&lt;=0,NOT(ISNUMBER($R339)),$R339&lt;=0)),"Dimensões ausentes ou inválidas",""),IF($V339&lt;$AJ339,"Mídias abaixo do mínimo","")))</f>
        <v/>
      </c>
      <c r="X339" s="28">
        <f>IF(OR($A339="",$B339=""),"",IF($C339&lt;&gt;"Sim","Não selecionado",IF($W339="","Pronto para publicar","Bloqueado")))</f>
        <v/>
      </c>
      <c r="Y339" s="21" t="n"/>
      <c r="Z339" s="27">
        <f>IF(OR($A339="",$B339=""),"",IF($C339&lt;&gt;"Sim","Fora do feed",IF($X339="Bloqueado","Bloqueado",IF($Y339="Publicar","Liberado para feed",IF($Y339="Manter rascunho","Mantido em rascunho","Aguardando decisão")))))</f>
        <v/>
      </c>
      <c r="AA339" s="27">
        <f>IF(OR($A339="",$B339=""),"",$A339&amp;"|"&amp;$B339)</f>
        <v/>
      </c>
      <c r="AB339" s="28">
        <f>IF($B339="","",IFERROR(INDEX('Regras por canal'!$B$5:$B$9,MATCH($B339,'Regras por canal'!$A$5:$A$9,0)),""))</f>
        <v/>
      </c>
      <c r="AC339" s="28">
        <f>IF($B339="","",IFERROR(INDEX('Regras por canal'!$C$5:$C$9,MATCH($B339,'Regras por canal'!$A$5:$A$9,0)),""))</f>
        <v/>
      </c>
      <c r="AD339" s="28">
        <f>IF($B339="","",IFERROR(INDEX('Regras por canal'!$D$5:$D$9,MATCH($B339,'Regras por canal'!$A$5:$A$9,0)),""))</f>
        <v/>
      </c>
      <c r="AE339" s="28">
        <f>IF($B339="","",IFERROR(INDEX('Regras por canal'!$E$5:$E$9,MATCH($B339,'Regras por canal'!$A$5:$A$9,0)),""))</f>
        <v/>
      </c>
      <c r="AF339" s="28">
        <f>IF($B339="","",IFERROR(INDEX('Regras por canal'!$F$5:$F$9,MATCH($B339,'Regras por canal'!$A$5:$A$9,0)),""))</f>
        <v/>
      </c>
      <c r="AG339" s="28">
        <f>IF($B339="","",IFERROR(INDEX('Regras por canal'!$G$5:$G$9,MATCH($B339,'Regras por canal'!$A$5:$A$9,0)),""))</f>
        <v/>
      </c>
      <c r="AH339" s="28">
        <f>IF($B339="","",IFERROR(INDEX('Regras por canal'!$H$5:$H$9,MATCH($B339,'Regras por canal'!$A$5:$A$9,0)),""))</f>
        <v/>
      </c>
      <c r="AI339" s="28">
        <f>IF($B339="","",IFERROR(INDEX('Regras por canal'!$I$5:$I$9,MATCH($B339,'Regras por canal'!$A$5:$A$9,0)),""))</f>
        <v/>
      </c>
      <c r="AJ339" s="28">
        <f>IF($B339="","",IFERROR(INDEX('Regras por canal'!$J$5:$J$9,MATCH($B339,'Regras por canal'!$A$5:$A$9,0)),""))</f>
        <v/>
      </c>
      <c r="AK339" s="28">
        <f>IF($B339="","",IFERROR(INDEX('Regras por canal'!$K$5:$K$9,MATCH($B339,'Regras por canal'!$A$5:$A$9,0)),""))</f>
        <v/>
      </c>
      <c r="AL339" s="28">
        <f>IF($B339="","",IFERROR(INDEX('Regras por canal'!$L$5:$L$9,MATCH($B339,'Regras por canal'!$A$5:$A$9,0)),""))</f>
        <v/>
      </c>
      <c r="AM339" s="28">
        <f>IF($B339="","",IFERROR(INDEX('Regras por canal'!$M$5:$M$9,MATCH($B339,'Regras por canal'!$A$5:$A$9,0)),""))</f>
        <v/>
      </c>
      <c r="AN339" s="28">
        <f>IF($B339="","",IFERROR(INDEX('Regras por canal'!$N$5:$N$9,MATCH($B339,'Regras por canal'!$A$5:$A$9,0)),""))</f>
        <v/>
      </c>
      <c r="AO339" s="28">
        <f>IF($A339="","",IFERROR(INDEX('Catálogo fonte'!$Q$5:$Q$104,MATCH($A339,'Catálogo fonte'!$A$5:$A$104,0)),""))</f>
        <v/>
      </c>
      <c r="AP339" s="28">
        <f>IF($B339="","",IFERROR(INDEX('Regras por canal'!$Q$5:$Q$9,MATCH($B339,'Regras por canal'!$A$5:$A$9,0)),""))</f>
        <v/>
      </c>
    </row>
    <row r="340" ht="24" customHeight="1">
      <c r="A340" s="28">
        <f>IF(OR(INDEX('Catálogo fonte'!$A$5:$A$104,INT((ROW()-5)/5)+1)="",INDEX('Regras por canal'!$A$5:$A$9,MOD(ROW()-5,5)+1)=""),"",INDEX('Catálogo fonte'!$A$5:$A$104,INT((ROW()-5)/5)+1))</f>
        <v/>
      </c>
      <c r="B340" s="27">
        <f>IF($A340="","",INDEX('Regras por canal'!$A$5:$A$9,MOD(ROW()-5,5)+1))</f>
        <v/>
      </c>
      <c r="C340" s="21" t="n"/>
      <c r="D340" s="32" t="n"/>
      <c r="E340" s="32" t="n"/>
      <c r="F340" s="53" t="n"/>
      <c r="G340" s="27">
        <f>IF(OR($A340="",$B340=""),"",IF($D340&lt;&gt;"",$D340,IFERROR(INDEX('Catálogo fonte'!$B$5:$B$104,MATCH($A340,'Catálogo fonte'!$A$5:$A$104,0)),"")))</f>
        <v/>
      </c>
      <c r="H340" s="27">
        <f>IF(OR($A340="",$B340=""),"",IF($E340&lt;&gt;"",$E340,IFERROR(INDEX('Catálogo fonte'!$C$5:$C$104,MATCH($A340,'Catálogo fonte'!$A$5:$A$104,0)),"")))</f>
        <v/>
      </c>
      <c r="I340" s="27">
        <f>IF(OR($A340="",$B340=""),"",IFERROR(INDEX('Catálogo fonte'!$E$5:$E$104,MATCH($A340,'Catálogo fonte'!$A$5:$A$104,0)),""))</f>
        <v/>
      </c>
      <c r="J340" s="28">
        <f>IF(OR($A340="",$B340=""),"",IFERROR(INDEX('Catálogo fonte'!$D$5:$D$104,MATCH($A340,'Catálogo fonte'!$A$5:$A$104,0)),""))</f>
        <v/>
      </c>
      <c r="K340" s="54">
        <f>IF(OR($A340="",$B340=""),"",IF($F340&lt;&gt;"",$F340,IFERROR(INDEX('Catálogo fonte'!$F$5:$F$104,MATCH($A340,'Catálogo fonte'!$A$5:$A$104,0)),"")))</f>
        <v/>
      </c>
      <c r="L340" s="35">
        <f>IF(OR($A340="",$B340=""),"",IFERROR(INDEX('Catálogo fonte'!$G$5:$G$104,MATCH($A340,'Catálogo fonte'!$A$5:$A$104,0)),""))</f>
        <v/>
      </c>
      <c r="M340" s="28">
        <f>IF(OR($A340="",$B340=""),"",IFERROR(INDEX('Catálogo fonte'!$H$5:$H$104,MATCH($A340,'Catálogo fonte'!$A$5:$A$104,0)),""))</f>
        <v/>
      </c>
      <c r="N340" s="28">
        <f>IF(OR($A340="",$B340=""),"",IFERROR(INDEX('Catálogo fonte'!$I$5:$I$104,MATCH($A340,'Catálogo fonte'!$A$5:$A$104,0)),""))</f>
        <v/>
      </c>
      <c r="O340" s="55">
        <f>IF(OR($A340="",$B340=""),"",IFERROR(INDEX('Catálogo fonte'!$J$5:$J$104,MATCH($A340,'Catálogo fonte'!$A$5:$A$104,0)),""))</f>
        <v/>
      </c>
      <c r="P340" s="56">
        <f>IF(OR($A340="",$B340=""),"",IFERROR(INDEX('Catálogo fonte'!$K$5:$K$104,MATCH($A340,'Catálogo fonte'!$A$5:$A$104,0)),""))</f>
        <v/>
      </c>
      <c r="Q340" s="56">
        <f>IF(OR($A340="",$B340=""),"",IFERROR(INDEX('Catálogo fonte'!$L$5:$L$104,MATCH($A340,'Catálogo fonte'!$A$5:$A$104,0)),""))</f>
        <v/>
      </c>
      <c r="R340" s="56">
        <f>IF(OR($A340="",$B340=""),"",IFERROR(INDEX('Catálogo fonte'!$M$5:$M$104,MATCH($A340,'Catálogo fonte'!$A$5:$A$104,0)),""))</f>
        <v/>
      </c>
      <c r="S340" s="28">
        <f>IF(OR($A340="",$B340=""),"",IFERROR(INDEX('Catálogo fonte'!$N$5:$N$104,MATCH($A340,'Catálogo fonte'!$A$5:$A$104,0)),""))</f>
        <v/>
      </c>
      <c r="T340" s="28">
        <f>IF(OR($A340="",$B340=""),"",IFERROR(INDEX('Catálogo fonte'!$O$5:$O$104,MATCH($A340,'Catálogo fonte'!$A$5:$A$104,0)),""))</f>
        <v/>
      </c>
      <c r="U340" s="28">
        <f>IF(OR($A340="",$B340=""),"",IFERROR(INDEX('Catálogo fonte'!$P$5:$P$104,MATCH($A340,'Catálogo fonte'!$A$5:$A$104,0)),""))</f>
        <v/>
      </c>
      <c r="V340" s="28">
        <f>IF(OR($A340="",$B340=""),"",--($S340&lt;&gt;"")+--($T340&lt;&gt;"")+--($U340&lt;&gt;""))</f>
        <v/>
      </c>
      <c r="W340" s="27">
        <f>IF(OR($A340="",$B340="",$C340&lt;&gt;"Sim"),"",_xlfn.TEXTJOIN(" | ",TRUE,IF($AP340&lt;&gt;"Regra válida","Regra do canal inválida",""),IF(COUNTIF('Catálogo fonte'!$A$5:$A$104,$A340)&gt;1,"SKU duplicado",""),IF($AO340&lt;&gt;"Sim","Produto inativo",""),IF($AB340&lt;&gt;"Sim","Canal inativo",""),IF($G340="","Título ausente",""),IF(AND($G340&lt;&gt;"",$AL340&lt;&gt;"",LEN($G340)&gt;$AL340),"Título excede o limite",""),IF(AND($AC340="Sim",$H340=""),"Categoria ausente",""),IF(AND($AK340&gt;0,LEN($I340)&lt;$AK340),"Descrição abaixo do mínimo",""),IF(AND($AE340="Sim",$J340=""),"Marca ausente",""),IF(OR($K340="",NOT(ISNUMBER($K340)),$K340&lt;=0),"Preço inválido",""),IF(AND(ISNUMBER($K340),$AM340&lt;&gt;"",$K340&lt;$AM340),"Preço abaixo do mínimo",""),IF(AND(ISNUMBER($K340),$AN340&lt;&gt;"",$K340&gt;$AN340),"Preço acima do máximo",""),IF(AND($AD340="Sim",$L340=""),"GTIN ausente",""),IF(AND($L340&lt;&gt;"",NOT(IFERROR(AND(LEN($L340)=13,ISNUMBER(VALUE($L340))),FALSE))),"GTIN inválido",""),IF(AND($AF340="Sim",$M340=""),"Cor ausente",""),IF(AND($AG340="Sim",$N340=""),"Tamanho/modelo ausente",""),IF(AND($AH340="Sim",OR(NOT(ISNUMBER($O340)),$O340&lt;=0)),"Peso ausente ou inválido",""),IF(AND($AI340="Sim",OR(NOT(ISNUMBER($P340)),$P340&lt;=0,NOT(ISNUMBER($Q340)),$Q340&lt;=0,NOT(ISNUMBER($R340)),$R340&lt;=0)),"Dimensões ausentes ou inválidas",""),IF($V340&lt;$AJ340,"Mídias abaixo do mínimo","")))</f>
        <v/>
      </c>
      <c r="X340" s="28">
        <f>IF(OR($A340="",$B340=""),"",IF($C340&lt;&gt;"Sim","Não selecionado",IF($W340="","Pronto para publicar","Bloqueado")))</f>
        <v/>
      </c>
      <c r="Y340" s="21" t="n"/>
      <c r="Z340" s="27">
        <f>IF(OR($A340="",$B340=""),"",IF($C340&lt;&gt;"Sim","Fora do feed",IF($X340="Bloqueado","Bloqueado",IF($Y340="Publicar","Liberado para feed",IF($Y340="Manter rascunho","Mantido em rascunho","Aguardando decisão")))))</f>
        <v/>
      </c>
      <c r="AA340" s="27">
        <f>IF(OR($A340="",$B340=""),"",$A340&amp;"|"&amp;$B340)</f>
        <v/>
      </c>
      <c r="AB340" s="28">
        <f>IF($B340="","",IFERROR(INDEX('Regras por canal'!$B$5:$B$9,MATCH($B340,'Regras por canal'!$A$5:$A$9,0)),""))</f>
        <v/>
      </c>
      <c r="AC340" s="28">
        <f>IF($B340="","",IFERROR(INDEX('Regras por canal'!$C$5:$C$9,MATCH($B340,'Regras por canal'!$A$5:$A$9,0)),""))</f>
        <v/>
      </c>
      <c r="AD340" s="28">
        <f>IF($B340="","",IFERROR(INDEX('Regras por canal'!$D$5:$D$9,MATCH($B340,'Regras por canal'!$A$5:$A$9,0)),""))</f>
        <v/>
      </c>
      <c r="AE340" s="28">
        <f>IF($B340="","",IFERROR(INDEX('Regras por canal'!$E$5:$E$9,MATCH($B340,'Regras por canal'!$A$5:$A$9,0)),""))</f>
        <v/>
      </c>
      <c r="AF340" s="28">
        <f>IF($B340="","",IFERROR(INDEX('Regras por canal'!$F$5:$F$9,MATCH($B340,'Regras por canal'!$A$5:$A$9,0)),""))</f>
        <v/>
      </c>
      <c r="AG340" s="28">
        <f>IF($B340="","",IFERROR(INDEX('Regras por canal'!$G$5:$G$9,MATCH($B340,'Regras por canal'!$A$5:$A$9,0)),""))</f>
        <v/>
      </c>
      <c r="AH340" s="28">
        <f>IF($B340="","",IFERROR(INDEX('Regras por canal'!$H$5:$H$9,MATCH($B340,'Regras por canal'!$A$5:$A$9,0)),""))</f>
        <v/>
      </c>
      <c r="AI340" s="28">
        <f>IF($B340="","",IFERROR(INDEX('Regras por canal'!$I$5:$I$9,MATCH($B340,'Regras por canal'!$A$5:$A$9,0)),""))</f>
        <v/>
      </c>
      <c r="AJ340" s="28">
        <f>IF($B340="","",IFERROR(INDEX('Regras por canal'!$J$5:$J$9,MATCH($B340,'Regras por canal'!$A$5:$A$9,0)),""))</f>
        <v/>
      </c>
      <c r="AK340" s="28">
        <f>IF($B340="","",IFERROR(INDEX('Regras por canal'!$K$5:$K$9,MATCH($B340,'Regras por canal'!$A$5:$A$9,0)),""))</f>
        <v/>
      </c>
      <c r="AL340" s="28">
        <f>IF($B340="","",IFERROR(INDEX('Regras por canal'!$L$5:$L$9,MATCH($B340,'Regras por canal'!$A$5:$A$9,0)),""))</f>
        <v/>
      </c>
      <c r="AM340" s="28">
        <f>IF($B340="","",IFERROR(INDEX('Regras por canal'!$M$5:$M$9,MATCH($B340,'Regras por canal'!$A$5:$A$9,0)),""))</f>
        <v/>
      </c>
      <c r="AN340" s="28">
        <f>IF($B340="","",IFERROR(INDEX('Regras por canal'!$N$5:$N$9,MATCH($B340,'Regras por canal'!$A$5:$A$9,0)),""))</f>
        <v/>
      </c>
      <c r="AO340" s="28">
        <f>IF($A340="","",IFERROR(INDEX('Catálogo fonte'!$Q$5:$Q$104,MATCH($A340,'Catálogo fonte'!$A$5:$A$104,0)),""))</f>
        <v/>
      </c>
      <c r="AP340" s="28">
        <f>IF($B340="","",IFERROR(INDEX('Regras por canal'!$Q$5:$Q$9,MATCH($B340,'Regras por canal'!$A$5:$A$9,0)),""))</f>
        <v/>
      </c>
    </row>
    <row r="341" ht="24" customHeight="1">
      <c r="A341" s="28">
        <f>IF(OR(INDEX('Catálogo fonte'!$A$5:$A$104,INT((ROW()-5)/5)+1)="",INDEX('Regras por canal'!$A$5:$A$9,MOD(ROW()-5,5)+1)=""),"",INDEX('Catálogo fonte'!$A$5:$A$104,INT((ROW()-5)/5)+1))</f>
        <v/>
      </c>
      <c r="B341" s="27">
        <f>IF($A341="","",INDEX('Regras por canal'!$A$5:$A$9,MOD(ROW()-5,5)+1))</f>
        <v/>
      </c>
      <c r="C341" s="21" t="n"/>
      <c r="D341" s="32" t="n"/>
      <c r="E341" s="32" t="n"/>
      <c r="F341" s="53" t="n"/>
      <c r="G341" s="27">
        <f>IF(OR($A341="",$B341=""),"",IF($D341&lt;&gt;"",$D341,IFERROR(INDEX('Catálogo fonte'!$B$5:$B$104,MATCH($A341,'Catálogo fonte'!$A$5:$A$104,0)),"")))</f>
        <v/>
      </c>
      <c r="H341" s="27">
        <f>IF(OR($A341="",$B341=""),"",IF($E341&lt;&gt;"",$E341,IFERROR(INDEX('Catálogo fonte'!$C$5:$C$104,MATCH($A341,'Catálogo fonte'!$A$5:$A$104,0)),"")))</f>
        <v/>
      </c>
      <c r="I341" s="27">
        <f>IF(OR($A341="",$B341=""),"",IFERROR(INDEX('Catálogo fonte'!$E$5:$E$104,MATCH($A341,'Catálogo fonte'!$A$5:$A$104,0)),""))</f>
        <v/>
      </c>
      <c r="J341" s="28">
        <f>IF(OR($A341="",$B341=""),"",IFERROR(INDEX('Catálogo fonte'!$D$5:$D$104,MATCH($A341,'Catálogo fonte'!$A$5:$A$104,0)),""))</f>
        <v/>
      </c>
      <c r="K341" s="54">
        <f>IF(OR($A341="",$B341=""),"",IF($F341&lt;&gt;"",$F341,IFERROR(INDEX('Catálogo fonte'!$F$5:$F$104,MATCH($A341,'Catálogo fonte'!$A$5:$A$104,0)),"")))</f>
        <v/>
      </c>
      <c r="L341" s="35">
        <f>IF(OR($A341="",$B341=""),"",IFERROR(INDEX('Catálogo fonte'!$G$5:$G$104,MATCH($A341,'Catálogo fonte'!$A$5:$A$104,0)),""))</f>
        <v/>
      </c>
      <c r="M341" s="28">
        <f>IF(OR($A341="",$B341=""),"",IFERROR(INDEX('Catálogo fonte'!$H$5:$H$104,MATCH($A341,'Catálogo fonte'!$A$5:$A$104,0)),""))</f>
        <v/>
      </c>
      <c r="N341" s="28">
        <f>IF(OR($A341="",$B341=""),"",IFERROR(INDEX('Catálogo fonte'!$I$5:$I$104,MATCH($A341,'Catálogo fonte'!$A$5:$A$104,0)),""))</f>
        <v/>
      </c>
      <c r="O341" s="55">
        <f>IF(OR($A341="",$B341=""),"",IFERROR(INDEX('Catálogo fonte'!$J$5:$J$104,MATCH($A341,'Catálogo fonte'!$A$5:$A$104,0)),""))</f>
        <v/>
      </c>
      <c r="P341" s="56">
        <f>IF(OR($A341="",$B341=""),"",IFERROR(INDEX('Catálogo fonte'!$K$5:$K$104,MATCH($A341,'Catálogo fonte'!$A$5:$A$104,0)),""))</f>
        <v/>
      </c>
      <c r="Q341" s="56">
        <f>IF(OR($A341="",$B341=""),"",IFERROR(INDEX('Catálogo fonte'!$L$5:$L$104,MATCH($A341,'Catálogo fonte'!$A$5:$A$104,0)),""))</f>
        <v/>
      </c>
      <c r="R341" s="56">
        <f>IF(OR($A341="",$B341=""),"",IFERROR(INDEX('Catálogo fonte'!$M$5:$M$104,MATCH($A341,'Catálogo fonte'!$A$5:$A$104,0)),""))</f>
        <v/>
      </c>
      <c r="S341" s="28">
        <f>IF(OR($A341="",$B341=""),"",IFERROR(INDEX('Catálogo fonte'!$N$5:$N$104,MATCH($A341,'Catálogo fonte'!$A$5:$A$104,0)),""))</f>
        <v/>
      </c>
      <c r="T341" s="28">
        <f>IF(OR($A341="",$B341=""),"",IFERROR(INDEX('Catálogo fonte'!$O$5:$O$104,MATCH($A341,'Catálogo fonte'!$A$5:$A$104,0)),""))</f>
        <v/>
      </c>
      <c r="U341" s="28">
        <f>IF(OR($A341="",$B341=""),"",IFERROR(INDEX('Catálogo fonte'!$P$5:$P$104,MATCH($A341,'Catálogo fonte'!$A$5:$A$104,0)),""))</f>
        <v/>
      </c>
      <c r="V341" s="28">
        <f>IF(OR($A341="",$B341=""),"",--($S341&lt;&gt;"")+--($T341&lt;&gt;"")+--($U341&lt;&gt;""))</f>
        <v/>
      </c>
      <c r="W341" s="27">
        <f>IF(OR($A341="",$B341="",$C341&lt;&gt;"Sim"),"",_xlfn.TEXTJOIN(" | ",TRUE,IF($AP341&lt;&gt;"Regra válida","Regra do canal inválida",""),IF(COUNTIF('Catálogo fonte'!$A$5:$A$104,$A341)&gt;1,"SKU duplicado",""),IF($AO341&lt;&gt;"Sim","Produto inativo",""),IF($AB341&lt;&gt;"Sim","Canal inativo",""),IF($G341="","Título ausente",""),IF(AND($G341&lt;&gt;"",$AL341&lt;&gt;"",LEN($G341)&gt;$AL341),"Título excede o limite",""),IF(AND($AC341="Sim",$H341=""),"Categoria ausente",""),IF(AND($AK341&gt;0,LEN($I341)&lt;$AK341),"Descrição abaixo do mínimo",""),IF(AND($AE341="Sim",$J341=""),"Marca ausente",""),IF(OR($K341="",NOT(ISNUMBER($K341)),$K341&lt;=0),"Preço inválido",""),IF(AND(ISNUMBER($K341),$AM341&lt;&gt;"",$K341&lt;$AM341),"Preço abaixo do mínimo",""),IF(AND(ISNUMBER($K341),$AN341&lt;&gt;"",$K341&gt;$AN341),"Preço acima do máximo",""),IF(AND($AD341="Sim",$L341=""),"GTIN ausente",""),IF(AND($L341&lt;&gt;"",NOT(IFERROR(AND(LEN($L341)=13,ISNUMBER(VALUE($L341))),FALSE))),"GTIN inválido",""),IF(AND($AF341="Sim",$M341=""),"Cor ausente",""),IF(AND($AG341="Sim",$N341=""),"Tamanho/modelo ausente",""),IF(AND($AH341="Sim",OR(NOT(ISNUMBER($O341)),$O341&lt;=0)),"Peso ausente ou inválido",""),IF(AND($AI341="Sim",OR(NOT(ISNUMBER($P341)),$P341&lt;=0,NOT(ISNUMBER($Q341)),$Q341&lt;=0,NOT(ISNUMBER($R341)),$R341&lt;=0)),"Dimensões ausentes ou inválidas",""),IF($V341&lt;$AJ341,"Mídias abaixo do mínimo","")))</f>
        <v/>
      </c>
      <c r="X341" s="28">
        <f>IF(OR($A341="",$B341=""),"",IF($C341&lt;&gt;"Sim","Não selecionado",IF($W341="","Pronto para publicar","Bloqueado")))</f>
        <v/>
      </c>
      <c r="Y341" s="21" t="n"/>
      <c r="Z341" s="27">
        <f>IF(OR($A341="",$B341=""),"",IF($C341&lt;&gt;"Sim","Fora do feed",IF($X341="Bloqueado","Bloqueado",IF($Y341="Publicar","Liberado para feed",IF($Y341="Manter rascunho","Mantido em rascunho","Aguardando decisão")))))</f>
        <v/>
      </c>
      <c r="AA341" s="27">
        <f>IF(OR($A341="",$B341=""),"",$A341&amp;"|"&amp;$B341)</f>
        <v/>
      </c>
      <c r="AB341" s="28">
        <f>IF($B341="","",IFERROR(INDEX('Regras por canal'!$B$5:$B$9,MATCH($B341,'Regras por canal'!$A$5:$A$9,0)),""))</f>
        <v/>
      </c>
      <c r="AC341" s="28">
        <f>IF($B341="","",IFERROR(INDEX('Regras por canal'!$C$5:$C$9,MATCH($B341,'Regras por canal'!$A$5:$A$9,0)),""))</f>
        <v/>
      </c>
      <c r="AD341" s="28">
        <f>IF($B341="","",IFERROR(INDEX('Regras por canal'!$D$5:$D$9,MATCH($B341,'Regras por canal'!$A$5:$A$9,0)),""))</f>
        <v/>
      </c>
      <c r="AE341" s="28">
        <f>IF($B341="","",IFERROR(INDEX('Regras por canal'!$E$5:$E$9,MATCH($B341,'Regras por canal'!$A$5:$A$9,0)),""))</f>
        <v/>
      </c>
      <c r="AF341" s="28">
        <f>IF($B341="","",IFERROR(INDEX('Regras por canal'!$F$5:$F$9,MATCH($B341,'Regras por canal'!$A$5:$A$9,0)),""))</f>
        <v/>
      </c>
      <c r="AG341" s="28">
        <f>IF($B341="","",IFERROR(INDEX('Regras por canal'!$G$5:$G$9,MATCH($B341,'Regras por canal'!$A$5:$A$9,0)),""))</f>
        <v/>
      </c>
      <c r="AH341" s="28">
        <f>IF($B341="","",IFERROR(INDEX('Regras por canal'!$H$5:$H$9,MATCH($B341,'Regras por canal'!$A$5:$A$9,0)),""))</f>
        <v/>
      </c>
      <c r="AI341" s="28">
        <f>IF($B341="","",IFERROR(INDEX('Regras por canal'!$I$5:$I$9,MATCH($B341,'Regras por canal'!$A$5:$A$9,0)),""))</f>
        <v/>
      </c>
      <c r="AJ341" s="28">
        <f>IF($B341="","",IFERROR(INDEX('Regras por canal'!$J$5:$J$9,MATCH($B341,'Regras por canal'!$A$5:$A$9,0)),""))</f>
        <v/>
      </c>
      <c r="AK341" s="28">
        <f>IF($B341="","",IFERROR(INDEX('Regras por canal'!$K$5:$K$9,MATCH($B341,'Regras por canal'!$A$5:$A$9,0)),""))</f>
        <v/>
      </c>
      <c r="AL341" s="28">
        <f>IF($B341="","",IFERROR(INDEX('Regras por canal'!$L$5:$L$9,MATCH($B341,'Regras por canal'!$A$5:$A$9,0)),""))</f>
        <v/>
      </c>
      <c r="AM341" s="28">
        <f>IF($B341="","",IFERROR(INDEX('Regras por canal'!$M$5:$M$9,MATCH($B341,'Regras por canal'!$A$5:$A$9,0)),""))</f>
        <v/>
      </c>
      <c r="AN341" s="28">
        <f>IF($B341="","",IFERROR(INDEX('Regras por canal'!$N$5:$N$9,MATCH($B341,'Regras por canal'!$A$5:$A$9,0)),""))</f>
        <v/>
      </c>
      <c r="AO341" s="28">
        <f>IF($A341="","",IFERROR(INDEX('Catálogo fonte'!$Q$5:$Q$104,MATCH($A341,'Catálogo fonte'!$A$5:$A$104,0)),""))</f>
        <v/>
      </c>
      <c r="AP341" s="28">
        <f>IF($B341="","",IFERROR(INDEX('Regras por canal'!$Q$5:$Q$9,MATCH($B341,'Regras por canal'!$A$5:$A$9,0)),""))</f>
        <v/>
      </c>
    </row>
    <row r="342" ht="24" customHeight="1">
      <c r="A342" s="28">
        <f>IF(OR(INDEX('Catálogo fonte'!$A$5:$A$104,INT((ROW()-5)/5)+1)="",INDEX('Regras por canal'!$A$5:$A$9,MOD(ROW()-5,5)+1)=""),"",INDEX('Catálogo fonte'!$A$5:$A$104,INT((ROW()-5)/5)+1))</f>
        <v/>
      </c>
      <c r="B342" s="27">
        <f>IF($A342="","",INDEX('Regras por canal'!$A$5:$A$9,MOD(ROW()-5,5)+1))</f>
        <v/>
      </c>
      <c r="C342" s="21" t="n"/>
      <c r="D342" s="32" t="n"/>
      <c r="E342" s="32" t="n"/>
      <c r="F342" s="53" t="n"/>
      <c r="G342" s="27">
        <f>IF(OR($A342="",$B342=""),"",IF($D342&lt;&gt;"",$D342,IFERROR(INDEX('Catálogo fonte'!$B$5:$B$104,MATCH($A342,'Catálogo fonte'!$A$5:$A$104,0)),"")))</f>
        <v/>
      </c>
      <c r="H342" s="27">
        <f>IF(OR($A342="",$B342=""),"",IF($E342&lt;&gt;"",$E342,IFERROR(INDEX('Catálogo fonte'!$C$5:$C$104,MATCH($A342,'Catálogo fonte'!$A$5:$A$104,0)),"")))</f>
        <v/>
      </c>
      <c r="I342" s="27">
        <f>IF(OR($A342="",$B342=""),"",IFERROR(INDEX('Catálogo fonte'!$E$5:$E$104,MATCH($A342,'Catálogo fonte'!$A$5:$A$104,0)),""))</f>
        <v/>
      </c>
      <c r="J342" s="28">
        <f>IF(OR($A342="",$B342=""),"",IFERROR(INDEX('Catálogo fonte'!$D$5:$D$104,MATCH($A342,'Catálogo fonte'!$A$5:$A$104,0)),""))</f>
        <v/>
      </c>
      <c r="K342" s="54">
        <f>IF(OR($A342="",$B342=""),"",IF($F342&lt;&gt;"",$F342,IFERROR(INDEX('Catálogo fonte'!$F$5:$F$104,MATCH($A342,'Catálogo fonte'!$A$5:$A$104,0)),"")))</f>
        <v/>
      </c>
      <c r="L342" s="35">
        <f>IF(OR($A342="",$B342=""),"",IFERROR(INDEX('Catálogo fonte'!$G$5:$G$104,MATCH($A342,'Catálogo fonte'!$A$5:$A$104,0)),""))</f>
        <v/>
      </c>
      <c r="M342" s="28">
        <f>IF(OR($A342="",$B342=""),"",IFERROR(INDEX('Catálogo fonte'!$H$5:$H$104,MATCH($A342,'Catálogo fonte'!$A$5:$A$104,0)),""))</f>
        <v/>
      </c>
      <c r="N342" s="28">
        <f>IF(OR($A342="",$B342=""),"",IFERROR(INDEX('Catálogo fonte'!$I$5:$I$104,MATCH($A342,'Catálogo fonte'!$A$5:$A$104,0)),""))</f>
        <v/>
      </c>
      <c r="O342" s="55">
        <f>IF(OR($A342="",$B342=""),"",IFERROR(INDEX('Catálogo fonte'!$J$5:$J$104,MATCH($A342,'Catálogo fonte'!$A$5:$A$104,0)),""))</f>
        <v/>
      </c>
      <c r="P342" s="56">
        <f>IF(OR($A342="",$B342=""),"",IFERROR(INDEX('Catálogo fonte'!$K$5:$K$104,MATCH($A342,'Catálogo fonte'!$A$5:$A$104,0)),""))</f>
        <v/>
      </c>
      <c r="Q342" s="56">
        <f>IF(OR($A342="",$B342=""),"",IFERROR(INDEX('Catálogo fonte'!$L$5:$L$104,MATCH($A342,'Catálogo fonte'!$A$5:$A$104,0)),""))</f>
        <v/>
      </c>
      <c r="R342" s="56">
        <f>IF(OR($A342="",$B342=""),"",IFERROR(INDEX('Catálogo fonte'!$M$5:$M$104,MATCH($A342,'Catálogo fonte'!$A$5:$A$104,0)),""))</f>
        <v/>
      </c>
      <c r="S342" s="28">
        <f>IF(OR($A342="",$B342=""),"",IFERROR(INDEX('Catálogo fonte'!$N$5:$N$104,MATCH($A342,'Catálogo fonte'!$A$5:$A$104,0)),""))</f>
        <v/>
      </c>
      <c r="T342" s="28">
        <f>IF(OR($A342="",$B342=""),"",IFERROR(INDEX('Catálogo fonte'!$O$5:$O$104,MATCH($A342,'Catálogo fonte'!$A$5:$A$104,0)),""))</f>
        <v/>
      </c>
      <c r="U342" s="28">
        <f>IF(OR($A342="",$B342=""),"",IFERROR(INDEX('Catálogo fonte'!$P$5:$P$104,MATCH($A342,'Catálogo fonte'!$A$5:$A$104,0)),""))</f>
        <v/>
      </c>
      <c r="V342" s="28">
        <f>IF(OR($A342="",$B342=""),"",--($S342&lt;&gt;"")+--($T342&lt;&gt;"")+--($U342&lt;&gt;""))</f>
        <v/>
      </c>
      <c r="W342" s="27">
        <f>IF(OR($A342="",$B342="",$C342&lt;&gt;"Sim"),"",_xlfn.TEXTJOIN(" | ",TRUE,IF($AP342&lt;&gt;"Regra válida","Regra do canal inválida",""),IF(COUNTIF('Catálogo fonte'!$A$5:$A$104,$A342)&gt;1,"SKU duplicado",""),IF($AO342&lt;&gt;"Sim","Produto inativo",""),IF($AB342&lt;&gt;"Sim","Canal inativo",""),IF($G342="","Título ausente",""),IF(AND($G342&lt;&gt;"",$AL342&lt;&gt;"",LEN($G342)&gt;$AL342),"Título excede o limite",""),IF(AND($AC342="Sim",$H342=""),"Categoria ausente",""),IF(AND($AK342&gt;0,LEN($I342)&lt;$AK342),"Descrição abaixo do mínimo",""),IF(AND($AE342="Sim",$J342=""),"Marca ausente",""),IF(OR($K342="",NOT(ISNUMBER($K342)),$K342&lt;=0),"Preço inválido",""),IF(AND(ISNUMBER($K342),$AM342&lt;&gt;"",$K342&lt;$AM342),"Preço abaixo do mínimo",""),IF(AND(ISNUMBER($K342),$AN342&lt;&gt;"",$K342&gt;$AN342),"Preço acima do máximo",""),IF(AND($AD342="Sim",$L342=""),"GTIN ausente",""),IF(AND($L342&lt;&gt;"",NOT(IFERROR(AND(LEN($L342)=13,ISNUMBER(VALUE($L342))),FALSE))),"GTIN inválido",""),IF(AND($AF342="Sim",$M342=""),"Cor ausente",""),IF(AND($AG342="Sim",$N342=""),"Tamanho/modelo ausente",""),IF(AND($AH342="Sim",OR(NOT(ISNUMBER($O342)),$O342&lt;=0)),"Peso ausente ou inválido",""),IF(AND($AI342="Sim",OR(NOT(ISNUMBER($P342)),$P342&lt;=0,NOT(ISNUMBER($Q342)),$Q342&lt;=0,NOT(ISNUMBER($R342)),$R342&lt;=0)),"Dimensões ausentes ou inválidas",""),IF($V342&lt;$AJ342,"Mídias abaixo do mínimo","")))</f>
        <v/>
      </c>
      <c r="X342" s="28">
        <f>IF(OR($A342="",$B342=""),"",IF($C342&lt;&gt;"Sim","Não selecionado",IF($W342="","Pronto para publicar","Bloqueado")))</f>
        <v/>
      </c>
      <c r="Y342" s="21" t="n"/>
      <c r="Z342" s="27">
        <f>IF(OR($A342="",$B342=""),"",IF($C342&lt;&gt;"Sim","Fora do feed",IF($X342="Bloqueado","Bloqueado",IF($Y342="Publicar","Liberado para feed",IF($Y342="Manter rascunho","Mantido em rascunho","Aguardando decisão")))))</f>
        <v/>
      </c>
      <c r="AA342" s="27">
        <f>IF(OR($A342="",$B342=""),"",$A342&amp;"|"&amp;$B342)</f>
        <v/>
      </c>
      <c r="AB342" s="28">
        <f>IF($B342="","",IFERROR(INDEX('Regras por canal'!$B$5:$B$9,MATCH($B342,'Regras por canal'!$A$5:$A$9,0)),""))</f>
        <v/>
      </c>
      <c r="AC342" s="28">
        <f>IF($B342="","",IFERROR(INDEX('Regras por canal'!$C$5:$C$9,MATCH($B342,'Regras por canal'!$A$5:$A$9,0)),""))</f>
        <v/>
      </c>
      <c r="AD342" s="28">
        <f>IF($B342="","",IFERROR(INDEX('Regras por canal'!$D$5:$D$9,MATCH($B342,'Regras por canal'!$A$5:$A$9,0)),""))</f>
        <v/>
      </c>
      <c r="AE342" s="28">
        <f>IF($B342="","",IFERROR(INDEX('Regras por canal'!$E$5:$E$9,MATCH($B342,'Regras por canal'!$A$5:$A$9,0)),""))</f>
        <v/>
      </c>
      <c r="AF342" s="28">
        <f>IF($B342="","",IFERROR(INDEX('Regras por canal'!$F$5:$F$9,MATCH($B342,'Regras por canal'!$A$5:$A$9,0)),""))</f>
        <v/>
      </c>
      <c r="AG342" s="28">
        <f>IF($B342="","",IFERROR(INDEX('Regras por canal'!$G$5:$G$9,MATCH($B342,'Regras por canal'!$A$5:$A$9,0)),""))</f>
        <v/>
      </c>
      <c r="AH342" s="28">
        <f>IF($B342="","",IFERROR(INDEX('Regras por canal'!$H$5:$H$9,MATCH($B342,'Regras por canal'!$A$5:$A$9,0)),""))</f>
        <v/>
      </c>
      <c r="AI342" s="28">
        <f>IF($B342="","",IFERROR(INDEX('Regras por canal'!$I$5:$I$9,MATCH($B342,'Regras por canal'!$A$5:$A$9,0)),""))</f>
        <v/>
      </c>
      <c r="AJ342" s="28">
        <f>IF($B342="","",IFERROR(INDEX('Regras por canal'!$J$5:$J$9,MATCH($B342,'Regras por canal'!$A$5:$A$9,0)),""))</f>
        <v/>
      </c>
      <c r="AK342" s="28">
        <f>IF($B342="","",IFERROR(INDEX('Regras por canal'!$K$5:$K$9,MATCH($B342,'Regras por canal'!$A$5:$A$9,0)),""))</f>
        <v/>
      </c>
      <c r="AL342" s="28">
        <f>IF($B342="","",IFERROR(INDEX('Regras por canal'!$L$5:$L$9,MATCH($B342,'Regras por canal'!$A$5:$A$9,0)),""))</f>
        <v/>
      </c>
      <c r="AM342" s="28">
        <f>IF($B342="","",IFERROR(INDEX('Regras por canal'!$M$5:$M$9,MATCH($B342,'Regras por canal'!$A$5:$A$9,0)),""))</f>
        <v/>
      </c>
      <c r="AN342" s="28">
        <f>IF($B342="","",IFERROR(INDEX('Regras por canal'!$N$5:$N$9,MATCH($B342,'Regras por canal'!$A$5:$A$9,0)),""))</f>
        <v/>
      </c>
      <c r="AO342" s="28">
        <f>IF($A342="","",IFERROR(INDEX('Catálogo fonte'!$Q$5:$Q$104,MATCH($A342,'Catálogo fonte'!$A$5:$A$104,0)),""))</f>
        <v/>
      </c>
      <c r="AP342" s="28">
        <f>IF($B342="","",IFERROR(INDEX('Regras por canal'!$Q$5:$Q$9,MATCH($B342,'Regras por canal'!$A$5:$A$9,0)),""))</f>
        <v/>
      </c>
    </row>
    <row r="343" ht="24" customHeight="1">
      <c r="A343" s="28">
        <f>IF(OR(INDEX('Catálogo fonte'!$A$5:$A$104,INT((ROW()-5)/5)+1)="",INDEX('Regras por canal'!$A$5:$A$9,MOD(ROW()-5,5)+1)=""),"",INDEX('Catálogo fonte'!$A$5:$A$104,INT((ROW()-5)/5)+1))</f>
        <v/>
      </c>
      <c r="B343" s="27">
        <f>IF($A343="","",INDEX('Regras por canal'!$A$5:$A$9,MOD(ROW()-5,5)+1))</f>
        <v/>
      </c>
      <c r="C343" s="21" t="n"/>
      <c r="D343" s="32" t="n"/>
      <c r="E343" s="32" t="n"/>
      <c r="F343" s="53" t="n"/>
      <c r="G343" s="27">
        <f>IF(OR($A343="",$B343=""),"",IF($D343&lt;&gt;"",$D343,IFERROR(INDEX('Catálogo fonte'!$B$5:$B$104,MATCH($A343,'Catálogo fonte'!$A$5:$A$104,0)),"")))</f>
        <v/>
      </c>
      <c r="H343" s="27">
        <f>IF(OR($A343="",$B343=""),"",IF($E343&lt;&gt;"",$E343,IFERROR(INDEX('Catálogo fonte'!$C$5:$C$104,MATCH($A343,'Catálogo fonte'!$A$5:$A$104,0)),"")))</f>
        <v/>
      </c>
      <c r="I343" s="27">
        <f>IF(OR($A343="",$B343=""),"",IFERROR(INDEX('Catálogo fonte'!$E$5:$E$104,MATCH($A343,'Catálogo fonte'!$A$5:$A$104,0)),""))</f>
        <v/>
      </c>
      <c r="J343" s="28">
        <f>IF(OR($A343="",$B343=""),"",IFERROR(INDEX('Catálogo fonte'!$D$5:$D$104,MATCH($A343,'Catálogo fonte'!$A$5:$A$104,0)),""))</f>
        <v/>
      </c>
      <c r="K343" s="54">
        <f>IF(OR($A343="",$B343=""),"",IF($F343&lt;&gt;"",$F343,IFERROR(INDEX('Catálogo fonte'!$F$5:$F$104,MATCH($A343,'Catálogo fonte'!$A$5:$A$104,0)),"")))</f>
        <v/>
      </c>
      <c r="L343" s="35">
        <f>IF(OR($A343="",$B343=""),"",IFERROR(INDEX('Catálogo fonte'!$G$5:$G$104,MATCH($A343,'Catálogo fonte'!$A$5:$A$104,0)),""))</f>
        <v/>
      </c>
      <c r="M343" s="28">
        <f>IF(OR($A343="",$B343=""),"",IFERROR(INDEX('Catálogo fonte'!$H$5:$H$104,MATCH($A343,'Catálogo fonte'!$A$5:$A$104,0)),""))</f>
        <v/>
      </c>
      <c r="N343" s="28">
        <f>IF(OR($A343="",$B343=""),"",IFERROR(INDEX('Catálogo fonte'!$I$5:$I$104,MATCH($A343,'Catálogo fonte'!$A$5:$A$104,0)),""))</f>
        <v/>
      </c>
      <c r="O343" s="55">
        <f>IF(OR($A343="",$B343=""),"",IFERROR(INDEX('Catálogo fonte'!$J$5:$J$104,MATCH($A343,'Catálogo fonte'!$A$5:$A$104,0)),""))</f>
        <v/>
      </c>
      <c r="P343" s="56">
        <f>IF(OR($A343="",$B343=""),"",IFERROR(INDEX('Catálogo fonte'!$K$5:$K$104,MATCH($A343,'Catálogo fonte'!$A$5:$A$104,0)),""))</f>
        <v/>
      </c>
      <c r="Q343" s="56">
        <f>IF(OR($A343="",$B343=""),"",IFERROR(INDEX('Catálogo fonte'!$L$5:$L$104,MATCH($A343,'Catálogo fonte'!$A$5:$A$104,0)),""))</f>
        <v/>
      </c>
      <c r="R343" s="56">
        <f>IF(OR($A343="",$B343=""),"",IFERROR(INDEX('Catálogo fonte'!$M$5:$M$104,MATCH($A343,'Catálogo fonte'!$A$5:$A$104,0)),""))</f>
        <v/>
      </c>
      <c r="S343" s="28">
        <f>IF(OR($A343="",$B343=""),"",IFERROR(INDEX('Catálogo fonte'!$N$5:$N$104,MATCH($A343,'Catálogo fonte'!$A$5:$A$104,0)),""))</f>
        <v/>
      </c>
      <c r="T343" s="28">
        <f>IF(OR($A343="",$B343=""),"",IFERROR(INDEX('Catálogo fonte'!$O$5:$O$104,MATCH($A343,'Catálogo fonte'!$A$5:$A$104,0)),""))</f>
        <v/>
      </c>
      <c r="U343" s="28">
        <f>IF(OR($A343="",$B343=""),"",IFERROR(INDEX('Catálogo fonte'!$P$5:$P$104,MATCH($A343,'Catálogo fonte'!$A$5:$A$104,0)),""))</f>
        <v/>
      </c>
      <c r="V343" s="28">
        <f>IF(OR($A343="",$B343=""),"",--($S343&lt;&gt;"")+--($T343&lt;&gt;"")+--($U343&lt;&gt;""))</f>
        <v/>
      </c>
      <c r="W343" s="27">
        <f>IF(OR($A343="",$B343="",$C343&lt;&gt;"Sim"),"",_xlfn.TEXTJOIN(" | ",TRUE,IF($AP343&lt;&gt;"Regra válida","Regra do canal inválida",""),IF(COUNTIF('Catálogo fonte'!$A$5:$A$104,$A343)&gt;1,"SKU duplicado",""),IF($AO343&lt;&gt;"Sim","Produto inativo",""),IF($AB343&lt;&gt;"Sim","Canal inativo",""),IF($G343="","Título ausente",""),IF(AND($G343&lt;&gt;"",$AL343&lt;&gt;"",LEN($G343)&gt;$AL343),"Título excede o limite",""),IF(AND($AC343="Sim",$H343=""),"Categoria ausente",""),IF(AND($AK343&gt;0,LEN($I343)&lt;$AK343),"Descrição abaixo do mínimo",""),IF(AND($AE343="Sim",$J343=""),"Marca ausente",""),IF(OR($K343="",NOT(ISNUMBER($K343)),$K343&lt;=0),"Preço inválido",""),IF(AND(ISNUMBER($K343),$AM343&lt;&gt;"",$K343&lt;$AM343),"Preço abaixo do mínimo",""),IF(AND(ISNUMBER($K343),$AN343&lt;&gt;"",$K343&gt;$AN343),"Preço acima do máximo",""),IF(AND($AD343="Sim",$L343=""),"GTIN ausente",""),IF(AND($L343&lt;&gt;"",NOT(IFERROR(AND(LEN($L343)=13,ISNUMBER(VALUE($L343))),FALSE))),"GTIN inválido",""),IF(AND($AF343="Sim",$M343=""),"Cor ausente",""),IF(AND($AG343="Sim",$N343=""),"Tamanho/modelo ausente",""),IF(AND($AH343="Sim",OR(NOT(ISNUMBER($O343)),$O343&lt;=0)),"Peso ausente ou inválido",""),IF(AND($AI343="Sim",OR(NOT(ISNUMBER($P343)),$P343&lt;=0,NOT(ISNUMBER($Q343)),$Q343&lt;=0,NOT(ISNUMBER($R343)),$R343&lt;=0)),"Dimensões ausentes ou inválidas",""),IF($V343&lt;$AJ343,"Mídias abaixo do mínimo","")))</f>
        <v/>
      </c>
      <c r="X343" s="28">
        <f>IF(OR($A343="",$B343=""),"",IF($C343&lt;&gt;"Sim","Não selecionado",IF($W343="","Pronto para publicar","Bloqueado")))</f>
        <v/>
      </c>
      <c r="Y343" s="21" t="n"/>
      <c r="Z343" s="27">
        <f>IF(OR($A343="",$B343=""),"",IF($C343&lt;&gt;"Sim","Fora do feed",IF($X343="Bloqueado","Bloqueado",IF($Y343="Publicar","Liberado para feed",IF($Y343="Manter rascunho","Mantido em rascunho","Aguardando decisão")))))</f>
        <v/>
      </c>
      <c r="AA343" s="27">
        <f>IF(OR($A343="",$B343=""),"",$A343&amp;"|"&amp;$B343)</f>
        <v/>
      </c>
      <c r="AB343" s="28">
        <f>IF($B343="","",IFERROR(INDEX('Regras por canal'!$B$5:$B$9,MATCH($B343,'Regras por canal'!$A$5:$A$9,0)),""))</f>
        <v/>
      </c>
      <c r="AC343" s="28">
        <f>IF($B343="","",IFERROR(INDEX('Regras por canal'!$C$5:$C$9,MATCH($B343,'Regras por canal'!$A$5:$A$9,0)),""))</f>
        <v/>
      </c>
      <c r="AD343" s="28">
        <f>IF($B343="","",IFERROR(INDEX('Regras por canal'!$D$5:$D$9,MATCH($B343,'Regras por canal'!$A$5:$A$9,0)),""))</f>
        <v/>
      </c>
      <c r="AE343" s="28">
        <f>IF($B343="","",IFERROR(INDEX('Regras por canal'!$E$5:$E$9,MATCH($B343,'Regras por canal'!$A$5:$A$9,0)),""))</f>
        <v/>
      </c>
      <c r="AF343" s="28">
        <f>IF($B343="","",IFERROR(INDEX('Regras por canal'!$F$5:$F$9,MATCH($B343,'Regras por canal'!$A$5:$A$9,0)),""))</f>
        <v/>
      </c>
      <c r="AG343" s="28">
        <f>IF($B343="","",IFERROR(INDEX('Regras por canal'!$G$5:$G$9,MATCH($B343,'Regras por canal'!$A$5:$A$9,0)),""))</f>
        <v/>
      </c>
      <c r="AH343" s="28">
        <f>IF($B343="","",IFERROR(INDEX('Regras por canal'!$H$5:$H$9,MATCH($B343,'Regras por canal'!$A$5:$A$9,0)),""))</f>
        <v/>
      </c>
      <c r="AI343" s="28">
        <f>IF($B343="","",IFERROR(INDEX('Regras por canal'!$I$5:$I$9,MATCH($B343,'Regras por canal'!$A$5:$A$9,0)),""))</f>
        <v/>
      </c>
      <c r="AJ343" s="28">
        <f>IF($B343="","",IFERROR(INDEX('Regras por canal'!$J$5:$J$9,MATCH($B343,'Regras por canal'!$A$5:$A$9,0)),""))</f>
        <v/>
      </c>
      <c r="AK343" s="28">
        <f>IF($B343="","",IFERROR(INDEX('Regras por canal'!$K$5:$K$9,MATCH($B343,'Regras por canal'!$A$5:$A$9,0)),""))</f>
        <v/>
      </c>
      <c r="AL343" s="28">
        <f>IF($B343="","",IFERROR(INDEX('Regras por canal'!$L$5:$L$9,MATCH($B343,'Regras por canal'!$A$5:$A$9,0)),""))</f>
        <v/>
      </c>
      <c r="AM343" s="28">
        <f>IF($B343="","",IFERROR(INDEX('Regras por canal'!$M$5:$M$9,MATCH($B343,'Regras por canal'!$A$5:$A$9,0)),""))</f>
        <v/>
      </c>
      <c r="AN343" s="28">
        <f>IF($B343="","",IFERROR(INDEX('Regras por canal'!$N$5:$N$9,MATCH($B343,'Regras por canal'!$A$5:$A$9,0)),""))</f>
        <v/>
      </c>
      <c r="AO343" s="28">
        <f>IF($A343="","",IFERROR(INDEX('Catálogo fonte'!$Q$5:$Q$104,MATCH($A343,'Catálogo fonte'!$A$5:$A$104,0)),""))</f>
        <v/>
      </c>
      <c r="AP343" s="28">
        <f>IF($B343="","",IFERROR(INDEX('Regras por canal'!$Q$5:$Q$9,MATCH($B343,'Regras por canal'!$A$5:$A$9,0)),""))</f>
        <v/>
      </c>
    </row>
    <row r="344" ht="24" customHeight="1">
      <c r="A344" s="28">
        <f>IF(OR(INDEX('Catálogo fonte'!$A$5:$A$104,INT((ROW()-5)/5)+1)="",INDEX('Regras por canal'!$A$5:$A$9,MOD(ROW()-5,5)+1)=""),"",INDEX('Catálogo fonte'!$A$5:$A$104,INT((ROW()-5)/5)+1))</f>
        <v/>
      </c>
      <c r="B344" s="27">
        <f>IF($A344="","",INDEX('Regras por canal'!$A$5:$A$9,MOD(ROW()-5,5)+1))</f>
        <v/>
      </c>
      <c r="C344" s="21" t="n"/>
      <c r="D344" s="32" t="n"/>
      <c r="E344" s="32" t="n"/>
      <c r="F344" s="53" t="n"/>
      <c r="G344" s="27">
        <f>IF(OR($A344="",$B344=""),"",IF($D344&lt;&gt;"",$D344,IFERROR(INDEX('Catálogo fonte'!$B$5:$B$104,MATCH($A344,'Catálogo fonte'!$A$5:$A$104,0)),"")))</f>
        <v/>
      </c>
      <c r="H344" s="27">
        <f>IF(OR($A344="",$B344=""),"",IF($E344&lt;&gt;"",$E344,IFERROR(INDEX('Catálogo fonte'!$C$5:$C$104,MATCH($A344,'Catálogo fonte'!$A$5:$A$104,0)),"")))</f>
        <v/>
      </c>
      <c r="I344" s="27">
        <f>IF(OR($A344="",$B344=""),"",IFERROR(INDEX('Catálogo fonte'!$E$5:$E$104,MATCH($A344,'Catálogo fonte'!$A$5:$A$104,0)),""))</f>
        <v/>
      </c>
      <c r="J344" s="28">
        <f>IF(OR($A344="",$B344=""),"",IFERROR(INDEX('Catálogo fonte'!$D$5:$D$104,MATCH($A344,'Catálogo fonte'!$A$5:$A$104,0)),""))</f>
        <v/>
      </c>
      <c r="K344" s="54">
        <f>IF(OR($A344="",$B344=""),"",IF($F344&lt;&gt;"",$F344,IFERROR(INDEX('Catálogo fonte'!$F$5:$F$104,MATCH($A344,'Catálogo fonte'!$A$5:$A$104,0)),"")))</f>
        <v/>
      </c>
      <c r="L344" s="35">
        <f>IF(OR($A344="",$B344=""),"",IFERROR(INDEX('Catálogo fonte'!$G$5:$G$104,MATCH($A344,'Catálogo fonte'!$A$5:$A$104,0)),""))</f>
        <v/>
      </c>
      <c r="M344" s="28">
        <f>IF(OR($A344="",$B344=""),"",IFERROR(INDEX('Catálogo fonte'!$H$5:$H$104,MATCH($A344,'Catálogo fonte'!$A$5:$A$104,0)),""))</f>
        <v/>
      </c>
      <c r="N344" s="28">
        <f>IF(OR($A344="",$B344=""),"",IFERROR(INDEX('Catálogo fonte'!$I$5:$I$104,MATCH($A344,'Catálogo fonte'!$A$5:$A$104,0)),""))</f>
        <v/>
      </c>
      <c r="O344" s="55">
        <f>IF(OR($A344="",$B344=""),"",IFERROR(INDEX('Catálogo fonte'!$J$5:$J$104,MATCH($A344,'Catálogo fonte'!$A$5:$A$104,0)),""))</f>
        <v/>
      </c>
      <c r="P344" s="56">
        <f>IF(OR($A344="",$B344=""),"",IFERROR(INDEX('Catálogo fonte'!$K$5:$K$104,MATCH($A344,'Catálogo fonte'!$A$5:$A$104,0)),""))</f>
        <v/>
      </c>
      <c r="Q344" s="56">
        <f>IF(OR($A344="",$B344=""),"",IFERROR(INDEX('Catálogo fonte'!$L$5:$L$104,MATCH($A344,'Catálogo fonte'!$A$5:$A$104,0)),""))</f>
        <v/>
      </c>
      <c r="R344" s="56">
        <f>IF(OR($A344="",$B344=""),"",IFERROR(INDEX('Catálogo fonte'!$M$5:$M$104,MATCH($A344,'Catálogo fonte'!$A$5:$A$104,0)),""))</f>
        <v/>
      </c>
      <c r="S344" s="28">
        <f>IF(OR($A344="",$B344=""),"",IFERROR(INDEX('Catálogo fonte'!$N$5:$N$104,MATCH($A344,'Catálogo fonte'!$A$5:$A$104,0)),""))</f>
        <v/>
      </c>
      <c r="T344" s="28">
        <f>IF(OR($A344="",$B344=""),"",IFERROR(INDEX('Catálogo fonte'!$O$5:$O$104,MATCH($A344,'Catálogo fonte'!$A$5:$A$104,0)),""))</f>
        <v/>
      </c>
      <c r="U344" s="28">
        <f>IF(OR($A344="",$B344=""),"",IFERROR(INDEX('Catálogo fonte'!$P$5:$P$104,MATCH($A344,'Catálogo fonte'!$A$5:$A$104,0)),""))</f>
        <v/>
      </c>
      <c r="V344" s="28">
        <f>IF(OR($A344="",$B344=""),"",--($S344&lt;&gt;"")+--($T344&lt;&gt;"")+--($U344&lt;&gt;""))</f>
        <v/>
      </c>
      <c r="W344" s="27">
        <f>IF(OR($A344="",$B344="",$C344&lt;&gt;"Sim"),"",_xlfn.TEXTJOIN(" | ",TRUE,IF($AP344&lt;&gt;"Regra válida","Regra do canal inválida",""),IF(COUNTIF('Catálogo fonte'!$A$5:$A$104,$A344)&gt;1,"SKU duplicado",""),IF($AO344&lt;&gt;"Sim","Produto inativo",""),IF($AB344&lt;&gt;"Sim","Canal inativo",""),IF($G344="","Título ausente",""),IF(AND($G344&lt;&gt;"",$AL344&lt;&gt;"",LEN($G344)&gt;$AL344),"Título excede o limite",""),IF(AND($AC344="Sim",$H344=""),"Categoria ausente",""),IF(AND($AK344&gt;0,LEN($I344)&lt;$AK344),"Descrição abaixo do mínimo",""),IF(AND($AE344="Sim",$J344=""),"Marca ausente",""),IF(OR($K344="",NOT(ISNUMBER($K344)),$K344&lt;=0),"Preço inválido",""),IF(AND(ISNUMBER($K344),$AM344&lt;&gt;"",$K344&lt;$AM344),"Preço abaixo do mínimo",""),IF(AND(ISNUMBER($K344),$AN344&lt;&gt;"",$K344&gt;$AN344),"Preço acima do máximo",""),IF(AND($AD344="Sim",$L344=""),"GTIN ausente",""),IF(AND($L344&lt;&gt;"",NOT(IFERROR(AND(LEN($L344)=13,ISNUMBER(VALUE($L344))),FALSE))),"GTIN inválido",""),IF(AND($AF344="Sim",$M344=""),"Cor ausente",""),IF(AND($AG344="Sim",$N344=""),"Tamanho/modelo ausente",""),IF(AND($AH344="Sim",OR(NOT(ISNUMBER($O344)),$O344&lt;=0)),"Peso ausente ou inválido",""),IF(AND($AI344="Sim",OR(NOT(ISNUMBER($P344)),$P344&lt;=0,NOT(ISNUMBER($Q344)),$Q344&lt;=0,NOT(ISNUMBER($R344)),$R344&lt;=0)),"Dimensões ausentes ou inválidas",""),IF($V344&lt;$AJ344,"Mídias abaixo do mínimo","")))</f>
        <v/>
      </c>
      <c r="X344" s="28">
        <f>IF(OR($A344="",$B344=""),"",IF($C344&lt;&gt;"Sim","Não selecionado",IF($W344="","Pronto para publicar","Bloqueado")))</f>
        <v/>
      </c>
      <c r="Y344" s="21" t="n"/>
      <c r="Z344" s="27">
        <f>IF(OR($A344="",$B344=""),"",IF($C344&lt;&gt;"Sim","Fora do feed",IF($X344="Bloqueado","Bloqueado",IF($Y344="Publicar","Liberado para feed",IF($Y344="Manter rascunho","Mantido em rascunho","Aguardando decisão")))))</f>
        <v/>
      </c>
      <c r="AA344" s="27">
        <f>IF(OR($A344="",$B344=""),"",$A344&amp;"|"&amp;$B344)</f>
        <v/>
      </c>
      <c r="AB344" s="28">
        <f>IF($B344="","",IFERROR(INDEX('Regras por canal'!$B$5:$B$9,MATCH($B344,'Regras por canal'!$A$5:$A$9,0)),""))</f>
        <v/>
      </c>
      <c r="AC344" s="28">
        <f>IF($B344="","",IFERROR(INDEX('Regras por canal'!$C$5:$C$9,MATCH($B344,'Regras por canal'!$A$5:$A$9,0)),""))</f>
        <v/>
      </c>
      <c r="AD344" s="28">
        <f>IF($B344="","",IFERROR(INDEX('Regras por canal'!$D$5:$D$9,MATCH($B344,'Regras por canal'!$A$5:$A$9,0)),""))</f>
        <v/>
      </c>
      <c r="AE344" s="28">
        <f>IF($B344="","",IFERROR(INDEX('Regras por canal'!$E$5:$E$9,MATCH($B344,'Regras por canal'!$A$5:$A$9,0)),""))</f>
        <v/>
      </c>
      <c r="AF344" s="28">
        <f>IF($B344="","",IFERROR(INDEX('Regras por canal'!$F$5:$F$9,MATCH($B344,'Regras por canal'!$A$5:$A$9,0)),""))</f>
        <v/>
      </c>
      <c r="AG344" s="28">
        <f>IF($B344="","",IFERROR(INDEX('Regras por canal'!$G$5:$G$9,MATCH($B344,'Regras por canal'!$A$5:$A$9,0)),""))</f>
        <v/>
      </c>
      <c r="AH344" s="28">
        <f>IF($B344="","",IFERROR(INDEX('Regras por canal'!$H$5:$H$9,MATCH($B344,'Regras por canal'!$A$5:$A$9,0)),""))</f>
        <v/>
      </c>
      <c r="AI344" s="28">
        <f>IF($B344="","",IFERROR(INDEX('Regras por canal'!$I$5:$I$9,MATCH($B344,'Regras por canal'!$A$5:$A$9,0)),""))</f>
        <v/>
      </c>
      <c r="AJ344" s="28">
        <f>IF($B344="","",IFERROR(INDEX('Regras por canal'!$J$5:$J$9,MATCH($B344,'Regras por canal'!$A$5:$A$9,0)),""))</f>
        <v/>
      </c>
      <c r="AK344" s="28">
        <f>IF($B344="","",IFERROR(INDEX('Regras por canal'!$K$5:$K$9,MATCH($B344,'Regras por canal'!$A$5:$A$9,0)),""))</f>
        <v/>
      </c>
      <c r="AL344" s="28">
        <f>IF($B344="","",IFERROR(INDEX('Regras por canal'!$L$5:$L$9,MATCH($B344,'Regras por canal'!$A$5:$A$9,0)),""))</f>
        <v/>
      </c>
      <c r="AM344" s="28">
        <f>IF($B344="","",IFERROR(INDEX('Regras por canal'!$M$5:$M$9,MATCH($B344,'Regras por canal'!$A$5:$A$9,0)),""))</f>
        <v/>
      </c>
      <c r="AN344" s="28">
        <f>IF($B344="","",IFERROR(INDEX('Regras por canal'!$N$5:$N$9,MATCH($B344,'Regras por canal'!$A$5:$A$9,0)),""))</f>
        <v/>
      </c>
      <c r="AO344" s="28">
        <f>IF($A344="","",IFERROR(INDEX('Catálogo fonte'!$Q$5:$Q$104,MATCH($A344,'Catálogo fonte'!$A$5:$A$104,0)),""))</f>
        <v/>
      </c>
      <c r="AP344" s="28">
        <f>IF($B344="","",IFERROR(INDEX('Regras por canal'!$Q$5:$Q$9,MATCH($B344,'Regras por canal'!$A$5:$A$9,0)),""))</f>
        <v/>
      </c>
    </row>
    <row r="345" ht="24" customHeight="1">
      <c r="A345" s="28">
        <f>IF(OR(INDEX('Catálogo fonte'!$A$5:$A$104,INT((ROW()-5)/5)+1)="",INDEX('Regras por canal'!$A$5:$A$9,MOD(ROW()-5,5)+1)=""),"",INDEX('Catálogo fonte'!$A$5:$A$104,INT((ROW()-5)/5)+1))</f>
        <v/>
      </c>
      <c r="B345" s="27">
        <f>IF($A345="","",INDEX('Regras por canal'!$A$5:$A$9,MOD(ROW()-5,5)+1))</f>
        <v/>
      </c>
      <c r="C345" s="21" t="n"/>
      <c r="D345" s="32" t="n"/>
      <c r="E345" s="32" t="n"/>
      <c r="F345" s="53" t="n"/>
      <c r="G345" s="27">
        <f>IF(OR($A345="",$B345=""),"",IF($D345&lt;&gt;"",$D345,IFERROR(INDEX('Catálogo fonte'!$B$5:$B$104,MATCH($A345,'Catálogo fonte'!$A$5:$A$104,0)),"")))</f>
        <v/>
      </c>
      <c r="H345" s="27">
        <f>IF(OR($A345="",$B345=""),"",IF($E345&lt;&gt;"",$E345,IFERROR(INDEX('Catálogo fonte'!$C$5:$C$104,MATCH($A345,'Catálogo fonte'!$A$5:$A$104,0)),"")))</f>
        <v/>
      </c>
      <c r="I345" s="27">
        <f>IF(OR($A345="",$B345=""),"",IFERROR(INDEX('Catálogo fonte'!$E$5:$E$104,MATCH($A345,'Catálogo fonte'!$A$5:$A$104,0)),""))</f>
        <v/>
      </c>
      <c r="J345" s="28">
        <f>IF(OR($A345="",$B345=""),"",IFERROR(INDEX('Catálogo fonte'!$D$5:$D$104,MATCH($A345,'Catálogo fonte'!$A$5:$A$104,0)),""))</f>
        <v/>
      </c>
      <c r="K345" s="54">
        <f>IF(OR($A345="",$B345=""),"",IF($F345&lt;&gt;"",$F345,IFERROR(INDEX('Catálogo fonte'!$F$5:$F$104,MATCH($A345,'Catálogo fonte'!$A$5:$A$104,0)),"")))</f>
        <v/>
      </c>
      <c r="L345" s="35">
        <f>IF(OR($A345="",$B345=""),"",IFERROR(INDEX('Catálogo fonte'!$G$5:$G$104,MATCH($A345,'Catálogo fonte'!$A$5:$A$104,0)),""))</f>
        <v/>
      </c>
      <c r="M345" s="28">
        <f>IF(OR($A345="",$B345=""),"",IFERROR(INDEX('Catálogo fonte'!$H$5:$H$104,MATCH($A345,'Catálogo fonte'!$A$5:$A$104,0)),""))</f>
        <v/>
      </c>
      <c r="N345" s="28">
        <f>IF(OR($A345="",$B345=""),"",IFERROR(INDEX('Catálogo fonte'!$I$5:$I$104,MATCH($A345,'Catálogo fonte'!$A$5:$A$104,0)),""))</f>
        <v/>
      </c>
      <c r="O345" s="55">
        <f>IF(OR($A345="",$B345=""),"",IFERROR(INDEX('Catálogo fonte'!$J$5:$J$104,MATCH($A345,'Catálogo fonte'!$A$5:$A$104,0)),""))</f>
        <v/>
      </c>
      <c r="P345" s="56">
        <f>IF(OR($A345="",$B345=""),"",IFERROR(INDEX('Catálogo fonte'!$K$5:$K$104,MATCH($A345,'Catálogo fonte'!$A$5:$A$104,0)),""))</f>
        <v/>
      </c>
      <c r="Q345" s="56">
        <f>IF(OR($A345="",$B345=""),"",IFERROR(INDEX('Catálogo fonte'!$L$5:$L$104,MATCH($A345,'Catálogo fonte'!$A$5:$A$104,0)),""))</f>
        <v/>
      </c>
      <c r="R345" s="56">
        <f>IF(OR($A345="",$B345=""),"",IFERROR(INDEX('Catálogo fonte'!$M$5:$M$104,MATCH($A345,'Catálogo fonte'!$A$5:$A$104,0)),""))</f>
        <v/>
      </c>
      <c r="S345" s="28">
        <f>IF(OR($A345="",$B345=""),"",IFERROR(INDEX('Catálogo fonte'!$N$5:$N$104,MATCH($A345,'Catálogo fonte'!$A$5:$A$104,0)),""))</f>
        <v/>
      </c>
      <c r="T345" s="28">
        <f>IF(OR($A345="",$B345=""),"",IFERROR(INDEX('Catálogo fonte'!$O$5:$O$104,MATCH($A345,'Catálogo fonte'!$A$5:$A$104,0)),""))</f>
        <v/>
      </c>
      <c r="U345" s="28">
        <f>IF(OR($A345="",$B345=""),"",IFERROR(INDEX('Catálogo fonte'!$P$5:$P$104,MATCH($A345,'Catálogo fonte'!$A$5:$A$104,0)),""))</f>
        <v/>
      </c>
      <c r="V345" s="28">
        <f>IF(OR($A345="",$B345=""),"",--($S345&lt;&gt;"")+--($T345&lt;&gt;"")+--($U345&lt;&gt;""))</f>
        <v/>
      </c>
      <c r="W345" s="27">
        <f>IF(OR($A345="",$B345="",$C345&lt;&gt;"Sim"),"",_xlfn.TEXTJOIN(" | ",TRUE,IF($AP345&lt;&gt;"Regra válida","Regra do canal inválida",""),IF(COUNTIF('Catálogo fonte'!$A$5:$A$104,$A345)&gt;1,"SKU duplicado",""),IF($AO345&lt;&gt;"Sim","Produto inativo",""),IF($AB345&lt;&gt;"Sim","Canal inativo",""),IF($G345="","Título ausente",""),IF(AND($G345&lt;&gt;"",$AL345&lt;&gt;"",LEN($G345)&gt;$AL345),"Título excede o limite",""),IF(AND($AC345="Sim",$H345=""),"Categoria ausente",""),IF(AND($AK345&gt;0,LEN($I345)&lt;$AK345),"Descrição abaixo do mínimo",""),IF(AND($AE345="Sim",$J345=""),"Marca ausente",""),IF(OR($K345="",NOT(ISNUMBER($K345)),$K345&lt;=0),"Preço inválido",""),IF(AND(ISNUMBER($K345),$AM345&lt;&gt;"",$K345&lt;$AM345),"Preço abaixo do mínimo",""),IF(AND(ISNUMBER($K345),$AN345&lt;&gt;"",$K345&gt;$AN345),"Preço acima do máximo",""),IF(AND($AD345="Sim",$L345=""),"GTIN ausente",""),IF(AND($L345&lt;&gt;"",NOT(IFERROR(AND(LEN($L345)=13,ISNUMBER(VALUE($L345))),FALSE))),"GTIN inválido",""),IF(AND($AF345="Sim",$M345=""),"Cor ausente",""),IF(AND($AG345="Sim",$N345=""),"Tamanho/modelo ausente",""),IF(AND($AH345="Sim",OR(NOT(ISNUMBER($O345)),$O345&lt;=0)),"Peso ausente ou inválido",""),IF(AND($AI345="Sim",OR(NOT(ISNUMBER($P345)),$P345&lt;=0,NOT(ISNUMBER($Q345)),$Q345&lt;=0,NOT(ISNUMBER($R345)),$R345&lt;=0)),"Dimensões ausentes ou inválidas",""),IF($V345&lt;$AJ345,"Mídias abaixo do mínimo","")))</f>
        <v/>
      </c>
      <c r="X345" s="28">
        <f>IF(OR($A345="",$B345=""),"",IF($C345&lt;&gt;"Sim","Não selecionado",IF($W345="","Pronto para publicar","Bloqueado")))</f>
        <v/>
      </c>
      <c r="Y345" s="21" t="n"/>
      <c r="Z345" s="27">
        <f>IF(OR($A345="",$B345=""),"",IF($C345&lt;&gt;"Sim","Fora do feed",IF($X345="Bloqueado","Bloqueado",IF($Y345="Publicar","Liberado para feed",IF($Y345="Manter rascunho","Mantido em rascunho","Aguardando decisão")))))</f>
        <v/>
      </c>
      <c r="AA345" s="27">
        <f>IF(OR($A345="",$B345=""),"",$A345&amp;"|"&amp;$B345)</f>
        <v/>
      </c>
      <c r="AB345" s="28">
        <f>IF($B345="","",IFERROR(INDEX('Regras por canal'!$B$5:$B$9,MATCH($B345,'Regras por canal'!$A$5:$A$9,0)),""))</f>
        <v/>
      </c>
      <c r="AC345" s="28">
        <f>IF($B345="","",IFERROR(INDEX('Regras por canal'!$C$5:$C$9,MATCH($B345,'Regras por canal'!$A$5:$A$9,0)),""))</f>
        <v/>
      </c>
      <c r="AD345" s="28">
        <f>IF($B345="","",IFERROR(INDEX('Regras por canal'!$D$5:$D$9,MATCH($B345,'Regras por canal'!$A$5:$A$9,0)),""))</f>
        <v/>
      </c>
      <c r="AE345" s="28">
        <f>IF($B345="","",IFERROR(INDEX('Regras por canal'!$E$5:$E$9,MATCH($B345,'Regras por canal'!$A$5:$A$9,0)),""))</f>
        <v/>
      </c>
      <c r="AF345" s="28">
        <f>IF($B345="","",IFERROR(INDEX('Regras por canal'!$F$5:$F$9,MATCH($B345,'Regras por canal'!$A$5:$A$9,0)),""))</f>
        <v/>
      </c>
      <c r="AG345" s="28">
        <f>IF($B345="","",IFERROR(INDEX('Regras por canal'!$G$5:$G$9,MATCH($B345,'Regras por canal'!$A$5:$A$9,0)),""))</f>
        <v/>
      </c>
      <c r="AH345" s="28">
        <f>IF($B345="","",IFERROR(INDEX('Regras por canal'!$H$5:$H$9,MATCH($B345,'Regras por canal'!$A$5:$A$9,0)),""))</f>
        <v/>
      </c>
      <c r="AI345" s="28">
        <f>IF($B345="","",IFERROR(INDEX('Regras por canal'!$I$5:$I$9,MATCH($B345,'Regras por canal'!$A$5:$A$9,0)),""))</f>
        <v/>
      </c>
      <c r="AJ345" s="28">
        <f>IF($B345="","",IFERROR(INDEX('Regras por canal'!$J$5:$J$9,MATCH($B345,'Regras por canal'!$A$5:$A$9,0)),""))</f>
        <v/>
      </c>
      <c r="AK345" s="28">
        <f>IF($B345="","",IFERROR(INDEX('Regras por canal'!$K$5:$K$9,MATCH($B345,'Regras por canal'!$A$5:$A$9,0)),""))</f>
        <v/>
      </c>
      <c r="AL345" s="28">
        <f>IF($B345="","",IFERROR(INDEX('Regras por canal'!$L$5:$L$9,MATCH($B345,'Regras por canal'!$A$5:$A$9,0)),""))</f>
        <v/>
      </c>
      <c r="AM345" s="28">
        <f>IF($B345="","",IFERROR(INDEX('Regras por canal'!$M$5:$M$9,MATCH($B345,'Regras por canal'!$A$5:$A$9,0)),""))</f>
        <v/>
      </c>
      <c r="AN345" s="28">
        <f>IF($B345="","",IFERROR(INDEX('Regras por canal'!$N$5:$N$9,MATCH($B345,'Regras por canal'!$A$5:$A$9,0)),""))</f>
        <v/>
      </c>
      <c r="AO345" s="28">
        <f>IF($A345="","",IFERROR(INDEX('Catálogo fonte'!$Q$5:$Q$104,MATCH($A345,'Catálogo fonte'!$A$5:$A$104,0)),""))</f>
        <v/>
      </c>
      <c r="AP345" s="28">
        <f>IF($B345="","",IFERROR(INDEX('Regras por canal'!$Q$5:$Q$9,MATCH($B345,'Regras por canal'!$A$5:$A$9,0)),""))</f>
        <v/>
      </c>
    </row>
    <row r="346" ht="24" customHeight="1">
      <c r="A346" s="28">
        <f>IF(OR(INDEX('Catálogo fonte'!$A$5:$A$104,INT((ROW()-5)/5)+1)="",INDEX('Regras por canal'!$A$5:$A$9,MOD(ROW()-5,5)+1)=""),"",INDEX('Catálogo fonte'!$A$5:$A$104,INT((ROW()-5)/5)+1))</f>
        <v/>
      </c>
      <c r="B346" s="27">
        <f>IF($A346="","",INDEX('Regras por canal'!$A$5:$A$9,MOD(ROW()-5,5)+1))</f>
        <v/>
      </c>
      <c r="C346" s="21" t="n"/>
      <c r="D346" s="32" t="n"/>
      <c r="E346" s="32" t="n"/>
      <c r="F346" s="53" t="n"/>
      <c r="G346" s="27">
        <f>IF(OR($A346="",$B346=""),"",IF($D346&lt;&gt;"",$D346,IFERROR(INDEX('Catálogo fonte'!$B$5:$B$104,MATCH($A346,'Catálogo fonte'!$A$5:$A$104,0)),"")))</f>
        <v/>
      </c>
      <c r="H346" s="27">
        <f>IF(OR($A346="",$B346=""),"",IF($E346&lt;&gt;"",$E346,IFERROR(INDEX('Catálogo fonte'!$C$5:$C$104,MATCH($A346,'Catálogo fonte'!$A$5:$A$104,0)),"")))</f>
        <v/>
      </c>
      <c r="I346" s="27">
        <f>IF(OR($A346="",$B346=""),"",IFERROR(INDEX('Catálogo fonte'!$E$5:$E$104,MATCH($A346,'Catálogo fonte'!$A$5:$A$104,0)),""))</f>
        <v/>
      </c>
      <c r="J346" s="28">
        <f>IF(OR($A346="",$B346=""),"",IFERROR(INDEX('Catálogo fonte'!$D$5:$D$104,MATCH($A346,'Catálogo fonte'!$A$5:$A$104,0)),""))</f>
        <v/>
      </c>
      <c r="K346" s="54">
        <f>IF(OR($A346="",$B346=""),"",IF($F346&lt;&gt;"",$F346,IFERROR(INDEX('Catálogo fonte'!$F$5:$F$104,MATCH($A346,'Catálogo fonte'!$A$5:$A$104,0)),"")))</f>
        <v/>
      </c>
      <c r="L346" s="35">
        <f>IF(OR($A346="",$B346=""),"",IFERROR(INDEX('Catálogo fonte'!$G$5:$G$104,MATCH($A346,'Catálogo fonte'!$A$5:$A$104,0)),""))</f>
        <v/>
      </c>
      <c r="M346" s="28">
        <f>IF(OR($A346="",$B346=""),"",IFERROR(INDEX('Catálogo fonte'!$H$5:$H$104,MATCH($A346,'Catálogo fonte'!$A$5:$A$104,0)),""))</f>
        <v/>
      </c>
      <c r="N346" s="28">
        <f>IF(OR($A346="",$B346=""),"",IFERROR(INDEX('Catálogo fonte'!$I$5:$I$104,MATCH($A346,'Catálogo fonte'!$A$5:$A$104,0)),""))</f>
        <v/>
      </c>
      <c r="O346" s="55">
        <f>IF(OR($A346="",$B346=""),"",IFERROR(INDEX('Catálogo fonte'!$J$5:$J$104,MATCH($A346,'Catálogo fonte'!$A$5:$A$104,0)),""))</f>
        <v/>
      </c>
      <c r="P346" s="56">
        <f>IF(OR($A346="",$B346=""),"",IFERROR(INDEX('Catálogo fonte'!$K$5:$K$104,MATCH($A346,'Catálogo fonte'!$A$5:$A$104,0)),""))</f>
        <v/>
      </c>
      <c r="Q346" s="56">
        <f>IF(OR($A346="",$B346=""),"",IFERROR(INDEX('Catálogo fonte'!$L$5:$L$104,MATCH($A346,'Catálogo fonte'!$A$5:$A$104,0)),""))</f>
        <v/>
      </c>
      <c r="R346" s="56">
        <f>IF(OR($A346="",$B346=""),"",IFERROR(INDEX('Catálogo fonte'!$M$5:$M$104,MATCH($A346,'Catálogo fonte'!$A$5:$A$104,0)),""))</f>
        <v/>
      </c>
      <c r="S346" s="28">
        <f>IF(OR($A346="",$B346=""),"",IFERROR(INDEX('Catálogo fonte'!$N$5:$N$104,MATCH($A346,'Catálogo fonte'!$A$5:$A$104,0)),""))</f>
        <v/>
      </c>
      <c r="T346" s="28">
        <f>IF(OR($A346="",$B346=""),"",IFERROR(INDEX('Catálogo fonte'!$O$5:$O$104,MATCH($A346,'Catálogo fonte'!$A$5:$A$104,0)),""))</f>
        <v/>
      </c>
      <c r="U346" s="28">
        <f>IF(OR($A346="",$B346=""),"",IFERROR(INDEX('Catálogo fonte'!$P$5:$P$104,MATCH($A346,'Catálogo fonte'!$A$5:$A$104,0)),""))</f>
        <v/>
      </c>
      <c r="V346" s="28">
        <f>IF(OR($A346="",$B346=""),"",--($S346&lt;&gt;"")+--($T346&lt;&gt;"")+--($U346&lt;&gt;""))</f>
        <v/>
      </c>
      <c r="W346" s="27">
        <f>IF(OR($A346="",$B346="",$C346&lt;&gt;"Sim"),"",_xlfn.TEXTJOIN(" | ",TRUE,IF($AP346&lt;&gt;"Regra válida","Regra do canal inválida",""),IF(COUNTIF('Catálogo fonte'!$A$5:$A$104,$A346)&gt;1,"SKU duplicado",""),IF($AO346&lt;&gt;"Sim","Produto inativo",""),IF($AB346&lt;&gt;"Sim","Canal inativo",""),IF($G346="","Título ausente",""),IF(AND($G346&lt;&gt;"",$AL346&lt;&gt;"",LEN($G346)&gt;$AL346),"Título excede o limite",""),IF(AND($AC346="Sim",$H346=""),"Categoria ausente",""),IF(AND($AK346&gt;0,LEN($I346)&lt;$AK346),"Descrição abaixo do mínimo",""),IF(AND($AE346="Sim",$J346=""),"Marca ausente",""),IF(OR($K346="",NOT(ISNUMBER($K346)),$K346&lt;=0),"Preço inválido",""),IF(AND(ISNUMBER($K346),$AM346&lt;&gt;"",$K346&lt;$AM346),"Preço abaixo do mínimo",""),IF(AND(ISNUMBER($K346),$AN346&lt;&gt;"",$K346&gt;$AN346),"Preço acima do máximo",""),IF(AND($AD346="Sim",$L346=""),"GTIN ausente",""),IF(AND($L346&lt;&gt;"",NOT(IFERROR(AND(LEN($L346)=13,ISNUMBER(VALUE($L346))),FALSE))),"GTIN inválido",""),IF(AND($AF346="Sim",$M346=""),"Cor ausente",""),IF(AND($AG346="Sim",$N346=""),"Tamanho/modelo ausente",""),IF(AND($AH346="Sim",OR(NOT(ISNUMBER($O346)),$O346&lt;=0)),"Peso ausente ou inválido",""),IF(AND($AI346="Sim",OR(NOT(ISNUMBER($P346)),$P346&lt;=0,NOT(ISNUMBER($Q346)),$Q346&lt;=0,NOT(ISNUMBER($R346)),$R346&lt;=0)),"Dimensões ausentes ou inválidas",""),IF($V346&lt;$AJ346,"Mídias abaixo do mínimo","")))</f>
        <v/>
      </c>
      <c r="X346" s="28">
        <f>IF(OR($A346="",$B346=""),"",IF($C346&lt;&gt;"Sim","Não selecionado",IF($W346="","Pronto para publicar","Bloqueado")))</f>
        <v/>
      </c>
      <c r="Y346" s="21" t="n"/>
      <c r="Z346" s="27">
        <f>IF(OR($A346="",$B346=""),"",IF($C346&lt;&gt;"Sim","Fora do feed",IF($X346="Bloqueado","Bloqueado",IF($Y346="Publicar","Liberado para feed",IF($Y346="Manter rascunho","Mantido em rascunho","Aguardando decisão")))))</f>
        <v/>
      </c>
      <c r="AA346" s="27">
        <f>IF(OR($A346="",$B346=""),"",$A346&amp;"|"&amp;$B346)</f>
        <v/>
      </c>
      <c r="AB346" s="28">
        <f>IF($B346="","",IFERROR(INDEX('Regras por canal'!$B$5:$B$9,MATCH($B346,'Regras por canal'!$A$5:$A$9,0)),""))</f>
        <v/>
      </c>
      <c r="AC346" s="28">
        <f>IF($B346="","",IFERROR(INDEX('Regras por canal'!$C$5:$C$9,MATCH($B346,'Regras por canal'!$A$5:$A$9,0)),""))</f>
        <v/>
      </c>
      <c r="AD346" s="28">
        <f>IF($B346="","",IFERROR(INDEX('Regras por canal'!$D$5:$D$9,MATCH($B346,'Regras por canal'!$A$5:$A$9,0)),""))</f>
        <v/>
      </c>
      <c r="AE346" s="28">
        <f>IF($B346="","",IFERROR(INDEX('Regras por canal'!$E$5:$E$9,MATCH($B346,'Regras por canal'!$A$5:$A$9,0)),""))</f>
        <v/>
      </c>
      <c r="AF346" s="28">
        <f>IF($B346="","",IFERROR(INDEX('Regras por canal'!$F$5:$F$9,MATCH($B346,'Regras por canal'!$A$5:$A$9,0)),""))</f>
        <v/>
      </c>
      <c r="AG346" s="28">
        <f>IF($B346="","",IFERROR(INDEX('Regras por canal'!$G$5:$G$9,MATCH($B346,'Regras por canal'!$A$5:$A$9,0)),""))</f>
        <v/>
      </c>
      <c r="AH346" s="28">
        <f>IF($B346="","",IFERROR(INDEX('Regras por canal'!$H$5:$H$9,MATCH($B346,'Regras por canal'!$A$5:$A$9,0)),""))</f>
        <v/>
      </c>
      <c r="AI346" s="28">
        <f>IF($B346="","",IFERROR(INDEX('Regras por canal'!$I$5:$I$9,MATCH($B346,'Regras por canal'!$A$5:$A$9,0)),""))</f>
        <v/>
      </c>
      <c r="AJ346" s="28">
        <f>IF($B346="","",IFERROR(INDEX('Regras por canal'!$J$5:$J$9,MATCH($B346,'Regras por canal'!$A$5:$A$9,0)),""))</f>
        <v/>
      </c>
      <c r="AK346" s="28">
        <f>IF($B346="","",IFERROR(INDEX('Regras por canal'!$K$5:$K$9,MATCH($B346,'Regras por canal'!$A$5:$A$9,0)),""))</f>
        <v/>
      </c>
      <c r="AL346" s="28">
        <f>IF($B346="","",IFERROR(INDEX('Regras por canal'!$L$5:$L$9,MATCH($B346,'Regras por canal'!$A$5:$A$9,0)),""))</f>
        <v/>
      </c>
      <c r="AM346" s="28">
        <f>IF($B346="","",IFERROR(INDEX('Regras por canal'!$M$5:$M$9,MATCH($B346,'Regras por canal'!$A$5:$A$9,0)),""))</f>
        <v/>
      </c>
      <c r="AN346" s="28">
        <f>IF($B346="","",IFERROR(INDEX('Regras por canal'!$N$5:$N$9,MATCH($B346,'Regras por canal'!$A$5:$A$9,0)),""))</f>
        <v/>
      </c>
      <c r="AO346" s="28">
        <f>IF($A346="","",IFERROR(INDEX('Catálogo fonte'!$Q$5:$Q$104,MATCH($A346,'Catálogo fonte'!$A$5:$A$104,0)),""))</f>
        <v/>
      </c>
      <c r="AP346" s="28">
        <f>IF($B346="","",IFERROR(INDEX('Regras por canal'!$Q$5:$Q$9,MATCH($B346,'Regras por canal'!$A$5:$A$9,0)),""))</f>
        <v/>
      </c>
    </row>
    <row r="347" ht="24" customHeight="1">
      <c r="A347" s="28">
        <f>IF(OR(INDEX('Catálogo fonte'!$A$5:$A$104,INT((ROW()-5)/5)+1)="",INDEX('Regras por canal'!$A$5:$A$9,MOD(ROW()-5,5)+1)=""),"",INDEX('Catálogo fonte'!$A$5:$A$104,INT((ROW()-5)/5)+1))</f>
        <v/>
      </c>
      <c r="B347" s="27">
        <f>IF($A347="","",INDEX('Regras por canal'!$A$5:$A$9,MOD(ROW()-5,5)+1))</f>
        <v/>
      </c>
      <c r="C347" s="21" t="n"/>
      <c r="D347" s="32" t="n"/>
      <c r="E347" s="32" t="n"/>
      <c r="F347" s="53" t="n"/>
      <c r="G347" s="27">
        <f>IF(OR($A347="",$B347=""),"",IF($D347&lt;&gt;"",$D347,IFERROR(INDEX('Catálogo fonte'!$B$5:$B$104,MATCH($A347,'Catálogo fonte'!$A$5:$A$104,0)),"")))</f>
        <v/>
      </c>
      <c r="H347" s="27">
        <f>IF(OR($A347="",$B347=""),"",IF($E347&lt;&gt;"",$E347,IFERROR(INDEX('Catálogo fonte'!$C$5:$C$104,MATCH($A347,'Catálogo fonte'!$A$5:$A$104,0)),"")))</f>
        <v/>
      </c>
      <c r="I347" s="27">
        <f>IF(OR($A347="",$B347=""),"",IFERROR(INDEX('Catálogo fonte'!$E$5:$E$104,MATCH($A347,'Catálogo fonte'!$A$5:$A$104,0)),""))</f>
        <v/>
      </c>
      <c r="J347" s="28">
        <f>IF(OR($A347="",$B347=""),"",IFERROR(INDEX('Catálogo fonte'!$D$5:$D$104,MATCH($A347,'Catálogo fonte'!$A$5:$A$104,0)),""))</f>
        <v/>
      </c>
      <c r="K347" s="54">
        <f>IF(OR($A347="",$B347=""),"",IF($F347&lt;&gt;"",$F347,IFERROR(INDEX('Catálogo fonte'!$F$5:$F$104,MATCH($A347,'Catálogo fonte'!$A$5:$A$104,0)),"")))</f>
        <v/>
      </c>
      <c r="L347" s="35">
        <f>IF(OR($A347="",$B347=""),"",IFERROR(INDEX('Catálogo fonte'!$G$5:$G$104,MATCH($A347,'Catálogo fonte'!$A$5:$A$104,0)),""))</f>
        <v/>
      </c>
      <c r="M347" s="28">
        <f>IF(OR($A347="",$B347=""),"",IFERROR(INDEX('Catálogo fonte'!$H$5:$H$104,MATCH($A347,'Catálogo fonte'!$A$5:$A$104,0)),""))</f>
        <v/>
      </c>
      <c r="N347" s="28">
        <f>IF(OR($A347="",$B347=""),"",IFERROR(INDEX('Catálogo fonte'!$I$5:$I$104,MATCH($A347,'Catálogo fonte'!$A$5:$A$104,0)),""))</f>
        <v/>
      </c>
      <c r="O347" s="55">
        <f>IF(OR($A347="",$B347=""),"",IFERROR(INDEX('Catálogo fonte'!$J$5:$J$104,MATCH($A347,'Catálogo fonte'!$A$5:$A$104,0)),""))</f>
        <v/>
      </c>
      <c r="P347" s="56">
        <f>IF(OR($A347="",$B347=""),"",IFERROR(INDEX('Catálogo fonte'!$K$5:$K$104,MATCH($A347,'Catálogo fonte'!$A$5:$A$104,0)),""))</f>
        <v/>
      </c>
      <c r="Q347" s="56">
        <f>IF(OR($A347="",$B347=""),"",IFERROR(INDEX('Catálogo fonte'!$L$5:$L$104,MATCH($A347,'Catálogo fonte'!$A$5:$A$104,0)),""))</f>
        <v/>
      </c>
      <c r="R347" s="56">
        <f>IF(OR($A347="",$B347=""),"",IFERROR(INDEX('Catálogo fonte'!$M$5:$M$104,MATCH($A347,'Catálogo fonte'!$A$5:$A$104,0)),""))</f>
        <v/>
      </c>
      <c r="S347" s="28">
        <f>IF(OR($A347="",$B347=""),"",IFERROR(INDEX('Catálogo fonte'!$N$5:$N$104,MATCH($A347,'Catálogo fonte'!$A$5:$A$104,0)),""))</f>
        <v/>
      </c>
      <c r="T347" s="28">
        <f>IF(OR($A347="",$B347=""),"",IFERROR(INDEX('Catálogo fonte'!$O$5:$O$104,MATCH($A347,'Catálogo fonte'!$A$5:$A$104,0)),""))</f>
        <v/>
      </c>
      <c r="U347" s="28">
        <f>IF(OR($A347="",$B347=""),"",IFERROR(INDEX('Catálogo fonte'!$P$5:$P$104,MATCH($A347,'Catálogo fonte'!$A$5:$A$104,0)),""))</f>
        <v/>
      </c>
      <c r="V347" s="28">
        <f>IF(OR($A347="",$B347=""),"",--($S347&lt;&gt;"")+--($T347&lt;&gt;"")+--($U347&lt;&gt;""))</f>
        <v/>
      </c>
      <c r="W347" s="27">
        <f>IF(OR($A347="",$B347="",$C347&lt;&gt;"Sim"),"",_xlfn.TEXTJOIN(" | ",TRUE,IF($AP347&lt;&gt;"Regra válida","Regra do canal inválida",""),IF(COUNTIF('Catálogo fonte'!$A$5:$A$104,$A347)&gt;1,"SKU duplicado",""),IF($AO347&lt;&gt;"Sim","Produto inativo",""),IF($AB347&lt;&gt;"Sim","Canal inativo",""),IF($G347="","Título ausente",""),IF(AND($G347&lt;&gt;"",$AL347&lt;&gt;"",LEN($G347)&gt;$AL347),"Título excede o limite",""),IF(AND($AC347="Sim",$H347=""),"Categoria ausente",""),IF(AND($AK347&gt;0,LEN($I347)&lt;$AK347),"Descrição abaixo do mínimo",""),IF(AND($AE347="Sim",$J347=""),"Marca ausente",""),IF(OR($K347="",NOT(ISNUMBER($K347)),$K347&lt;=0),"Preço inválido",""),IF(AND(ISNUMBER($K347),$AM347&lt;&gt;"",$K347&lt;$AM347),"Preço abaixo do mínimo",""),IF(AND(ISNUMBER($K347),$AN347&lt;&gt;"",$K347&gt;$AN347),"Preço acima do máximo",""),IF(AND($AD347="Sim",$L347=""),"GTIN ausente",""),IF(AND($L347&lt;&gt;"",NOT(IFERROR(AND(LEN($L347)=13,ISNUMBER(VALUE($L347))),FALSE))),"GTIN inválido",""),IF(AND($AF347="Sim",$M347=""),"Cor ausente",""),IF(AND($AG347="Sim",$N347=""),"Tamanho/modelo ausente",""),IF(AND($AH347="Sim",OR(NOT(ISNUMBER($O347)),$O347&lt;=0)),"Peso ausente ou inválido",""),IF(AND($AI347="Sim",OR(NOT(ISNUMBER($P347)),$P347&lt;=0,NOT(ISNUMBER($Q347)),$Q347&lt;=0,NOT(ISNUMBER($R347)),$R347&lt;=0)),"Dimensões ausentes ou inválidas",""),IF($V347&lt;$AJ347,"Mídias abaixo do mínimo","")))</f>
        <v/>
      </c>
      <c r="X347" s="28">
        <f>IF(OR($A347="",$B347=""),"",IF($C347&lt;&gt;"Sim","Não selecionado",IF($W347="","Pronto para publicar","Bloqueado")))</f>
        <v/>
      </c>
      <c r="Y347" s="21" t="n"/>
      <c r="Z347" s="27">
        <f>IF(OR($A347="",$B347=""),"",IF($C347&lt;&gt;"Sim","Fora do feed",IF($X347="Bloqueado","Bloqueado",IF($Y347="Publicar","Liberado para feed",IF($Y347="Manter rascunho","Mantido em rascunho","Aguardando decisão")))))</f>
        <v/>
      </c>
      <c r="AA347" s="27">
        <f>IF(OR($A347="",$B347=""),"",$A347&amp;"|"&amp;$B347)</f>
        <v/>
      </c>
      <c r="AB347" s="28">
        <f>IF($B347="","",IFERROR(INDEX('Regras por canal'!$B$5:$B$9,MATCH($B347,'Regras por canal'!$A$5:$A$9,0)),""))</f>
        <v/>
      </c>
      <c r="AC347" s="28">
        <f>IF($B347="","",IFERROR(INDEX('Regras por canal'!$C$5:$C$9,MATCH($B347,'Regras por canal'!$A$5:$A$9,0)),""))</f>
        <v/>
      </c>
      <c r="AD347" s="28">
        <f>IF($B347="","",IFERROR(INDEX('Regras por canal'!$D$5:$D$9,MATCH($B347,'Regras por canal'!$A$5:$A$9,0)),""))</f>
        <v/>
      </c>
      <c r="AE347" s="28">
        <f>IF($B347="","",IFERROR(INDEX('Regras por canal'!$E$5:$E$9,MATCH($B347,'Regras por canal'!$A$5:$A$9,0)),""))</f>
        <v/>
      </c>
      <c r="AF347" s="28">
        <f>IF($B347="","",IFERROR(INDEX('Regras por canal'!$F$5:$F$9,MATCH($B347,'Regras por canal'!$A$5:$A$9,0)),""))</f>
        <v/>
      </c>
      <c r="AG347" s="28">
        <f>IF($B347="","",IFERROR(INDEX('Regras por canal'!$G$5:$G$9,MATCH($B347,'Regras por canal'!$A$5:$A$9,0)),""))</f>
        <v/>
      </c>
      <c r="AH347" s="28">
        <f>IF($B347="","",IFERROR(INDEX('Regras por canal'!$H$5:$H$9,MATCH($B347,'Regras por canal'!$A$5:$A$9,0)),""))</f>
        <v/>
      </c>
      <c r="AI347" s="28">
        <f>IF($B347="","",IFERROR(INDEX('Regras por canal'!$I$5:$I$9,MATCH($B347,'Regras por canal'!$A$5:$A$9,0)),""))</f>
        <v/>
      </c>
      <c r="AJ347" s="28">
        <f>IF($B347="","",IFERROR(INDEX('Regras por canal'!$J$5:$J$9,MATCH($B347,'Regras por canal'!$A$5:$A$9,0)),""))</f>
        <v/>
      </c>
      <c r="AK347" s="28">
        <f>IF($B347="","",IFERROR(INDEX('Regras por canal'!$K$5:$K$9,MATCH($B347,'Regras por canal'!$A$5:$A$9,0)),""))</f>
        <v/>
      </c>
      <c r="AL347" s="28">
        <f>IF($B347="","",IFERROR(INDEX('Regras por canal'!$L$5:$L$9,MATCH($B347,'Regras por canal'!$A$5:$A$9,0)),""))</f>
        <v/>
      </c>
      <c r="AM347" s="28">
        <f>IF($B347="","",IFERROR(INDEX('Regras por canal'!$M$5:$M$9,MATCH($B347,'Regras por canal'!$A$5:$A$9,0)),""))</f>
        <v/>
      </c>
      <c r="AN347" s="28">
        <f>IF($B347="","",IFERROR(INDEX('Regras por canal'!$N$5:$N$9,MATCH($B347,'Regras por canal'!$A$5:$A$9,0)),""))</f>
        <v/>
      </c>
      <c r="AO347" s="28">
        <f>IF($A347="","",IFERROR(INDEX('Catálogo fonte'!$Q$5:$Q$104,MATCH($A347,'Catálogo fonte'!$A$5:$A$104,0)),""))</f>
        <v/>
      </c>
      <c r="AP347" s="28">
        <f>IF($B347="","",IFERROR(INDEX('Regras por canal'!$Q$5:$Q$9,MATCH($B347,'Regras por canal'!$A$5:$A$9,0)),""))</f>
        <v/>
      </c>
    </row>
    <row r="348" ht="24" customHeight="1">
      <c r="A348" s="28">
        <f>IF(OR(INDEX('Catálogo fonte'!$A$5:$A$104,INT((ROW()-5)/5)+1)="",INDEX('Regras por canal'!$A$5:$A$9,MOD(ROW()-5,5)+1)=""),"",INDEX('Catálogo fonte'!$A$5:$A$104,INT((ROW()-5)/5)+1))</f>
        <v/>
      </c>
      <c r="B348" s="27">
        <f>IF($A348="","",INDEX('Regras por canal'!$A$5:$A$9,MOD(ROW()-5,5)+1))</f>
        <v/>
      </c>
      <c r="C348" s="21" t="n"/>
      <c r="D348" s="32" t="n"/>
      <c r="E348" s="32" t="n"/>
      <c r="F348" s="53" t="n"/>
      <c r="G348" s="27">
        <f>IF(OR($A348="",$B348=""),"",IF($D348&lt;&gt;"",$D348,IFERROR(INDEX('Catálogo fonte'!$B$5:$B$104,MATCH($A348,'Catálogo fonte'!$A$5:$A$104,0)),"")))</f>
        <v/>
      </c>
      <c r="H348" s="27">
        <f>IF(OR($A348="",$B348=""),"",IF($E348&lt;&gt;"",$E348,IFERROR(INDEX('Catálogo fonte'!$C$5:$C$104,MATCH($A348,'Catálogo fonte'!$A$5:$A$104,0)),"")))</f>
        <v/>
      </c>
      <c r="I348" s="27">
        <f>IF(OR($A348="",$B348=""),"",IFERROR(INDEX('Catálogo fonte'!$E$5:$E$104,MATCH($A348,'Catálogo fonte'!$A$5:$A$104,0)),""))</f>
        <v/>
      </c>
      <c r="J348" s="28">
        <f>IF(OR($A348="",$B348=""),"",IFERROR(INDEX('Catálogo fonte'!$D$5:$D$104,MATCH($A348,'Catálogo fonte'!$A$5:$A$104,0)),""))</f>
        <v/>
      </c>
      <c r="K348" s="54">
        <f>IF(OR($A348="",$B348=""),"",IF($F348&lt;&gt;"",$F348,IFERROR(INDEX('Catálogo fonte'!$F$5:$F$104,MATCH($A348,'Catálogo fonte'!$A$5:$A$104,0)),"")))</f>
        <v/>
      </c>
      <c r="L348" s="35">
        <f>IF(OR($A348="",$B348=""),"",IFERROR(INDEX('Catálogo fonte'!$G$5:$G$104,MATCH($A348,'Catálogo fonte'!$A$5:$A$104,0)),""))</f>
        <v/>
      </c>
      <c r="M348" s="28">
        <f>IF(OR($A348="",$B348=""),"",IFERROR(INDEX('Catálogo fonte'!$H$5:$H$104,MATCH($A348,'Catálogo fonte'!$A$5:$A$104,0)),""))</f>
        <v/>
      </c>
      <c r="N348" s="28">
        <f>IF(OR($A348="",$B348=""),"",IFERROR(INDEX('Catálogo fonte'!$I$5:$I$104,MATCH($A348,'Catálogo fonte'!$A$5:$A$104,0)),""))</f>
        <v/>
      </c>
      <c r="O348" s="55">
        <f>IF(OR($A348="",$B348=""),"",IFERROR(INDEX('Catálogo fonte'!$J$5:$J$104,MATCH($A348,'Catálogo fonte'!$A$5:$A$104,0)),""))</f>
        <v/>
      </c>
      <c r="P348" s="56">
        <f>IF(OR($A348="",$B348=""),"",IFERROR(INDEX('Catálogo fonte'!$K$5:$K$104,MATCH($A348,'Catálogo fonte'!$A$5:$A$104,0)),""))</f>
        <v/>
      </c>
      <c r="Q348" s="56">
        <f>IF(OR($A348="",$B348=""),"",IFERROR(INDEX('Catálogo fonte'!$L$5:$L$104,MATCH($A348,'Catálogo fonte'!$A$5:$A$104,0)),""))</f>
        <v/>
      </c>
      <c r="R348" s="56">
        <f>IF(OR($A348="",$B348=""),"",IFERROR(INDEX('Catálogo fonte'!$M$5:$M$104,MATCH($A348,'Catálogo fonte'!$A$5:$A$104,0)),""))</f>
        <v/>
      </c>
      <c r="S348" s="28">
        <f>IF(OR($A348="",$B348=""),"",IFERROR(INDEX('Catálogo fonte'!$N$5:$N$104,MATCH($A348,'Catálogo fonte'!$A$5:$A$104,0)),""))</f>
        <v/>
      </c>
      <c r="T348" s="28">
        <f>IF(OR($A348="",$B348=""),"",IFERROR(INDEX('Catálogo fonte'!$O$5:$O$104,MATCH($A348,'Catálogo fonte'!$A$5:$A$104,0)),""))</f>
        <v/>
      </c>
      <c r="U348" s="28">
        <f>IF(OR($A348="",$B348=""),"",IFERROR(INDEX('Catálogo fonte'!$P$5:$P$104,MATCH($A348,'Catálogo fonte'!$A$5:$A$104,0)),""))</f>
        <v/>
      </c>
      <c r="V348" s="28">
        <f>IF(OR($A348="",$B348=""),"",--($S348&lt;&gt;"")+--($T348&lt;&gt;"")+--($U348&lt;&gt;""))</f>
        <v/>
      </c>
      <c r="W348" s="27">
        <f>IF(OR($A348="",$B348="",$C348&lt;&gt;"Sim"),"",_xlfn.TEXTJOIN(" | ",TRUE,IF($AP348&lt;&gt;"Regra válida","Regra do canal inválida",""),IF(COUNTIF('Catálogo fonte'!$A$5:$A$104,$A348)&gt;1,"SKU duplicado",""),IF($AO348&lt;&gt;"Sim","Produto inativo",""),IF($AB348&lt;&gt;"Sim","Canal inativo",""),IF($G348="","Título ausente",""),IF(AND($G348&lt;&gt;"",$AL348&lt;&gt;"",LEN($G348)&gt;$AL348),"Título excede o limite",""),IF(AND($AC348="Sim",$H348=""),"Categoria ausente",""),IF(AND($AK348&gt;0,LEN($I348)&lt;$AK348),"Descrição abaixo do mínimo",""),IF(AND($AE348="Sim",$J348=""),"Marca ausente",""),IF(OR($K348="",NOT(ISNUMBER($K348)),$K348&lt;=0),"Preço inválido",""),IF(AND(ISNUMBER($K348),$AM348&lt;&gt;"",$K348&lt;$AM348),"Preço abaixo do mínimo",""),IF(AND(ISNUMBER($K348),$AN348&lt;&gt;"",$K348&gt;$AN348),"Preço acima do máximo",""),IF(AND($AD348="Sim",$L348=""),"GTIN ausente",""),IF(AND($L348&lt;&gt;"",NOT(IFERROR(AND(LEN($L348)=13,ISNUMBER(VALUE($L348))),FALSE))),"GTIN inválido",""),IF(AND($AF348="Sim",$M348=""),"Cor ausente",""),IF(AND($AG348="Sim",$N348=""),"Tamanho/modelo ausente",""),IF(AND($AH348="Sim",OR(NOT(ISNUMBER($O348)),$O348&lt;=0)),"Peso ausente ou inválido",""),IF(AND($AI348="Sim",OR(NOT(ISNUMBER($P348)),$P348&lt;=0,NOT(ISNUMBER($Q348)),$Q348&lt;=0,NOT(ISNUMBER($R348)),$R348&lt;=0)),"Dimensões ausentes ou inválidas",""),IF($V348&lt;$AJ348,"Mídias abaixo do mínimo","")))</f>
        <v/>
      </c>
      <c r="X348" s="28">
        <f>IF(OR($A348="",$B348=""),"",IF($C348&lt;&gt;"Sim","Não selecionado",IF($W348="","Pronto para publicar","Bloqueado")))</f>
        <v/>
      </c>
      <c r="Y348" s="21" t="n"/>
      <c r="Z348" s="27">
        <f>IF(OR($A348="",$B348=""),"",IF($C348&lt;&gt;"Sim","Fora do feed",IF($X348="Bloqueado","Bloqueado",IF($Y348="Publicar","Liberado para feed",IF($Y348="Manter rascunho","Mantido em rascunho","Aguardando decisão")))))</f>
        <v/>
      </c>
      <c r="AA348" s="27">
        <f>IF(OR($A348="",$B348=""),"",$A348&amp;"|"&amp;$B348)</f>
        <v/>
      </c>
      <c r="AB348" s="28">
        <f>IF($B348="","",IFERROR(INDEX('Regras por canal'!$B$5:$B$9,MATCH($B348,'Regras por canal'!$A$5:$A$9,0)),""))</f>
        <v/>
      </c>
      <c r="AC348" s="28">
        <f>IF($B348="","",IFERROR(INDEX('Regras por canal'!$C$5:$C$9,MATCH($B348,'Regras por canal'!$A$5:$A$9,0)),""))</f>
        <v/>
      </c>
      <c r="AD348" s="28">
        <f>IF($B348="","",IFERROR(INDEX('Regras por canal'!$D$5:$D$9,MATCH($B348,'Regras por canal'!$A$5:$A$9,0)),""))</f>
        <v/>
      </c>
      <c r="AE348" s="28">
        <f>IF($B348="","",IFERROR(INDEX('Regras por canal'!$E$5:$E$9,MATCH($B348,'Regras por canal'!$A$5:$A$9,0)),""))</f>
        <v/>
      </c>
      <c r="AF348" s="28">
        <f>IF($B348="","",IFERROR(INDEX('Regras por canal'!$F$5:$F$9,MATCH($B348,'Regras por canal'!$A$5:$A$9,0)),""))</f>
        <v/>
      </c>
      <c r="AG348" s="28">
        <f>IF($B348="","",IFERROR(INDEX('Regras por canal'!$G$5:$G$9,MATCH($B348,'Regras por canal'!$A$5:$A$9,0)),""))</f>
        <v/>
      </c>
      <c r="AH348" s="28">
        <f>IF($B348="","",IFERROR(INDEX('Regras por canal'!$H$5:$H$9,MATCH($B348,'Regras por canal'!$A$5:$A$9,0)),""))</f>
        <v/>
      </c>
      <c r="AI348" s="28">
        <f>IF($B348="","",IFERROR(INDEX('Regras por canal'!$I$5:$I$9,MATCH($B348,'Regras por canal'!$A$5:$A$9,0)),""))</f>
        <v/>
      </c>
      <c r="AJ348" s="28">
        <f>IF($B348="","",IFERROR(INDEX('Regras por canal'!$J$5:$J$9,MATCH($B348,'Regras por canal'!$A$5:$A$9,0)),""))</f>
        <v/>
      </c>
      <c r="AK348" s="28">
        <f>IF($B348="","",IFERROR(INDEX('Regras por canal'!$K$5:$K$9,MATCH($B348,'Regras por canal'!$A$5:$A$9,0)),""))</f>
        <v/>
      </c>
      <c r="AL348" s="28">
        <f>IF($B348="","",IFERROR(INDEX('Regras por canal'!$L$5:$L$9,MATCH($B348,'Regras por canal'!$A$5:$A$9,0)),""))</f>
        <v/>
      </c>
      <c r="AM348" s="28">
        <f>IF($B348="","",IFERROR(INDEX('Regras por canal'!$M$5:$M$9,MATCH($B348,'Regras por canal'!$A$5:$A$9,0)),""))</f>
        <v/>
      </c>
      <c r="AN348" s="28">
        <f>IF($B348="","",IFERROR(INDEX('Regras por canal'!$N$5:$N$9,MATCH($B348,'Regras por canal'!$A$5:$A$9,0)),""))</f>
        <v/>
      </c>
      <c r="AO348" s="28">
        <f>IF($A348="","",IFERROR(INDEX('Catálogo fonte'!$Q$5:$Q$104,MATCH($A348,'Catálogo fonte'!$A$5:$A$104,0)),""))</f>
        <v/>
      </c>
      <c r="AP348" s="28">
        <f>IF($B348="","",IFERROR(INDEX('Regras por canal'!$Q$5:$Q$9,MATCH($B348,'Regras por canal'!$A$5:$A$9,0)),""))</f>
        <v/>
      </c>
    </row>
    <row r="349" ht="24" customHeight="1">
      <c r="A349" s="28">
        <f>IF(OR(INDEX('Catálogo fonte'!$A$5:$A$104,INT((ROW()-5)/5)+1)="",INDEX('Regras por canal'!$A$5:$A$9,MOD(ROW()-5,5)+1)=""),"",INDEX('Catálogo fonte'!$A$5:$A$104,INT((ROW()-5)/5)+1))</f>
        <v/>
      </c>
      <c r="B349" s="27">
        <f>IF($A349="","",INDEX('Regras por canal'!$A$5:$A$9,MOD(ROW()-5,5)+1))</f>
        <v/>
      </c>
      <c r="C349" s="21" t="n"/>
      <c r="D349" s="32" t="n"/>
      <c r="E349" s="32" t="n"/>
      <c r="F349" s="53" t="n"/>
      <c r="G349" s="27">
        <f>IF(OR($A349="",$B349=""),"",IF($D349&lt;&gt;"",$D349,IFERROR(INDEX('Catálogo fonte'!$B$5:$B$104,MATCH($A349,'Catálogo fonte'!$A$5:$A$104,0)),"")))</f>
        <v/>
      </c>
      <c r="H349" s="27">
        <f>IF(OR($A349="",$B349=""),"",IF($E349&lt;&gt;"",$E349,IFERROR(INDEX('Catálogo fonte'!$C$5:$C$104,MATCH($A349,'Catálogo fonte'!$A$5:$A$104,0)),"")))</f>
        <v/>
      </c>
      <c r="I349" s="27">
        <f>IF(OR($A349="",$B349=""),"",IFERROR(INDEX('Catálogo fonte'!$E$5:$E$104,MATCH($A349,'Catálogo fonte'!$A$5:$A$104,0)),""))</f>
        <v/>
      </c>
      <c r="J349" s="28">
        <f>IF(OR($A349="",$B349=""),"",IFERROR(INDEX('Catálogo fonte'!$D$5:$D$104,MATCH($A349,'Catálogo fonte'!$A$5:$A$104,0)),""))</f>
        <v/>
      </c>
      <c r="K349" s="54">
        <f>IF(OR($A349="",$B349=""),"",IF($F349&lt;&gt;"",$F349,IFERROR(INDEX('Catálogo fonte'!$F$5:$F$104,MATCH($A349,'Catálogo fonte'!$A$5:$A$104,0)),"")))</f>
        <v/>
      </c>
      <c r="L349" s="35">
        <f>IF(OR($A349="",$B349=""),"",IFERROR(INDEX('Catálogo fonte'!$G$5:$G$104,MATCH($A349,'Catálogo fonte'!$A$5:$A$104,0)),""))</f>
        <v/>
      </c>
      <c r="M349" s="28">
        <f>IF(OR($A349="",$B349=""),"",IFERROR(INDEX('Catálogo fonte'!$H$5:$H$104,MATCH($A349,'Catálogo fonte'!$A$5:$A$104,0)),""))</f>
        <v/>
      </c>
      <c r="N349" s="28">
        <f>IF(OR($A349="",$B349=""),"",IFERROR(INDEX('Catálogo fonte'!$I$5:$I$104,MATCH($A349,'Catálogo fonte'!$A$5:$A$104,0)),""))</f>
        <v/>
      </c>
      <c r="O349" s="55">
        <f>IF(OR($A349="",$B349=""),"",IFERROR(INDEX('Catálogo fonte'!$J$5:$J$104,MATCH($A349,'Catálogo fonte'!$A$5:$A$104,0)),""))</f>
        <v/>
      </c>
      <c r="P349" s="56">
        <f>IF(OR($A349="",$B349=""),"",IFERROR(INDEX('Catálogo fonte'!$K$5:$K$104,MATCH($A349,'Catálogo fonte'!$A$5:$A$104,0)),""))</f>
        <v/>
      </c>
      <c r="Q349" s="56">
        <f>IF(OR($A349="",$B349=""),"",IFERROR(INDEX('Catálogo fonte'!$L$5:$L$104,MATCH($A349,'Catálogo fonte'!$A$5:$A$104,0)),""))</f>
        <v/>
      </c>
      <c r="R349" s="56">
        <f>IF(OR($A349="",$B349=""),"",IFERROR(INDEX('Catálogo fonte'!$M$5:$M$104,MATCH($A349,'Catálogo fonte'!$A$5:$A$104,0)),""))</f>
        <v/>
      </c>
      <c r="S349" s="28">
        <f>IF(OR($A349="",$B349=""),"",IFERROR(INDEX('Catálogo fonte'!$N$5:$N$104,MATCH($A349,'Catálogo fonte'!$A$5:$A$104,0)),""))</f>
        <v/>
      </c>
      <c r="T349" s="28">
        <f>IF(OR($A349="",$B349=""),"",IFERROR(INDEX('Catálogo fonte'!$O$5:$O$104,MATCH($A349,'Catálogo fonte'!$A$5:$A$104,0)),""))</f>
        <v/>
      </c>
      <c r="U349" s="28">
        <f>IF(OR($A349="",$B349=""),"",IFERROR(INDEX('Catálogo fonte'!$P$5:$P$104,MATCH($A349,'Catálogo fonte'!$A$5:$A$104,0)),""))</f>
        <v/>
      </c>
      <c r="V349" s="28">
        <f>IF(OR($A349="",$B349=""),"",--($S349&lt;&gt;"")+--($T349&lt;&gt;"")+--($U349&lt;&gt;""))</f>
        <v/>
      </c>
      <c r="W349" s="27">
        <f>IF(OR($A349="",$B349="",$C349&lt;&gt;"Sim"),"",_xlfn.TEXTJOIN(" | ",TRUE,IF($AP349&lt;&gt;"Regra válida","Regra do canal inválida",""),IF(COUNTIF('Catálogo fonte'!$A$5:$A$104,$A349)&gt;1,"SKU duplicado",""),IF($AO349&lt;&gt;"Sim","Produto inativo",""),IF($AB349&lt;&gt;"Sim","Canal inativo",""),IF($G349="","Título ausente",""),IF(AND($G349&lt;&gt;"",$AL349&lt;&gt;"",LEN($G349)&gt;$AL349),"Título excede o limite",""),IF(AND($AC349="Sim",$H349=""),"Categoria ausente",""),IF(AND($AK349&gt;0,LEN($I349)&lt;$AK349),"Descrição abaixo do mínimo",""),IF(AND($AE349="Sim",$J349=""),"Marca ausente",""),IF(OR($K349="",NOT(ISNUMBER($K349)),$K349&lt;=0),"Preço inválido",""),IF(AND(ISNUMBER($K349),$AM349&lt;&gt;"",$K349&lt;$AM349),"Preço abaixo do mínimo",""),IF(AND(ISNUMBER($K349),$AN349&lt;&gt;"",$K349&gt;$AN349),"Preço acima do máximo",""),IF(AND($AD349="Sim",$L349=""),"GTIN ausente",""),IF(AND($L349&lt;&gt;"",NOT(IFERROR(AND(LEN($L349)=13,ISNUMBER(VALUE($L349))),FALSE))),"GTIN inválido",""),IF(AND($AF349="Sim",$M349=""),"Cor ausente",""),IF(AND($AG349="Sim",$N349=""),"Tamanho/modelo ausente",""),IF(AND($AH349="Sim",OR(NOT(ISNUMBER($O349)),$O349&lt;=0)),"Peso ausente ou inválido",""),IF(AND($AI349="Sim",OR(NOT(ISNUMBER($P349)),$P349&lt;=0,NOT(ISNUMBER($Q349)),$Q349&lt;=0,NOT(ISNUMBER($R349)),$R349&lt;=0)),"Dimensões ausentes ou inválidas",""),IF($V349&lt;$AJ349,"Mídias abaixo do mínimo","")))</f>
        <v/>
      </c>
      <c r="X349" s="28">
        <f>IF(OR($A349="",$B349=""),"",IF($C349&lt;&gt;"Sim","Não selecionado",IF($W349="","Pronto para publicar","Bloqueado")))</f>
        <v/>
      </c>
      <c r="Y349" s="21" t="n"/>
      <c r="Z349" s="27">
        <f>IF(OR($A349="",$B349=""),"",IF($C349&lt;&gt;"Sim","Fora do feed",IF($X349="Bloqueado","Bloqueado",IF($Y349="Publicar","Liberado para feed",IF($Y349="Manter rascunho","Mantido em rascunho","Aguardando decisão")))))</f>
        <v/>
      </c>
      <c r="AA349" s="27">
        <f>IF(OR($A349="",$B349=""),"",$A349&amp;"|"&amp;$B349)</f>
        <v/>
      </c>
      <c r="AB349" s="28">
        <f>IF($B349="","",IFERROR(INDEX('Regras por canal'!$B$5:$B$9,MATCH($B349,'Regras por canal'!$A$5:$A$9,0)),""))</f>
        <v/>
      </c>
      <c r="AC349" s="28">
        <f>IF($B349="","",IFERROR(INDEX('Regras por canal'!$C$5:$C$9,MATCH($B349,'Regras por canal'!$A$5:$A$9,0)),""))</f>
        <v/>
      </c>
      <c r="AD349" s="28">
        <f>IF($B349="","",IFERROR(INDEX('Regras por canal'!$D$5:$D$9,MATCH($B349,'Regras por canal'!$A$5:$A$9,0)),""))</f>
        <v/>
      </c>
      <c r="AE349" s="28">
        <f>IF($B349="","",IFERROR(INDEX('Regras por canal'!$E$5:$E$9,MATCH($B349,'Regras por canal'!$A$5:$A$9,0)),""))</f>
        <v/>
      </c>
      <c r="AF349" s="28">
        <f>IF($B349="","",IFERROR(INDEX('Regras por canal'!$F$5:$F$9,MATCH($B349,'Regras por canal'!$A$5:$A$9,0)),""))</f>
        <v/>
      </c>
      <c r="AG349" s="28">
        <f>IF($B349="","",IFERROR(INDEX('Regras por canal'!$G$5:$G$9,MATCH($B349,'Regras por canal'!$A$5:$A$9,0)),""))</f>
        <v/>
      </c>
      <c r="AH349" s="28">
        <f>IF($B349="","",IFERROR(INDEX('Regras por canal'!$H$5:$H$9,MATCH($B349,'Regras por canal'!$A$5:$A$9,0)),""))</f>
        <v/>
      </c>
      <c r="AI349" s="28">
        <f>IF($B349="","",IFERROR(INDEX('Regras por canal'!$I$5:$I$9,MATCH($B349,'Regras por canal'!$A$5:$A$9,0)),""))</f>
        <v/>
      </c>
      <c r="AJ349" s="28">
        <f>IF($B349="","",IFERROR(INDEX('Regras por canal'!$J$5:$J$9,MATCH($B349,'Regras por canal'!$A$5:$A$9,0)),""))</f>
        <v/>
      </c>
      <c r="AK349" s="28">
        <f>IF($B349="","",IFERROR(INDEX('Regras por canal'!$K$5:$K$9,MATCH($B349,'Regras por canal'!$A$5:$A$9,0)),""))</f>
        <v/>
      </c>
      <c r="AL349" s="28">
        <f>IF($B349="","",IFERROR(INDEX('Regras por canal'!$L$5:$L$9,MATCH($B349,'Regras por canal'!$A$5:$A$9,0)),""))</f>
        <v/>
      </c>
      <c r="AM349" s="28">
        <f>IF($B349="","",IFERROR(INDEX('Regras por canal'!$M$5:$M$9,MATCH($B349,'Regras por canal'!$A$5:$A$9,0)),""))</f>
        <v/>
      </c>
      <c r="AN349" s="28">
        <f>IF($B349="","",IFERROR(INDEX('Regras por canal'!$N$5:$N$9,MATCH($B349,'Regras por canal'!$A$5:$A$9,0)),""))</f>
        <v/>
      </c>
      <c r="AO349" s="28">
        <f>IF($A349="","",IFERROR(INDEX('Catálogo fonte'!$Q$5:$Q$104,MATCH($A349,'Catálogo fonte'!$A$5:$A$104,0)),""))</f>
        <v/>
      </c>
      <c r="AP349" s="28">
        <f>IF($B349="","",IFERROR(INDEX('Regras por canal'!$Q$5:$Q$9,MATCH($B349,'Regras por canal'!$A$5:$A$9,0)),""))</f>
        <v/>
      </c>
    </row>
    <row r="350" ht="24" customHeight="1">
      <c r="A350" s="28">
        <f>IF(OR(INDEX('Catálogo fonte'!$A$5:$A$104,INT((ROW()-5)/5)+1)="",INDEX('Regras por canal'!$A$5:$A$9,MOD(ROW()-5,5)+1)=""),"",INDEX('Catálogo fonte'!$A$5:$A$104,INT((ROW()-5)/5)+1))</f>
        <v/>
      </c>
      <c r="B350" s="27">
        <f>IF($A350="","",INDEX('Regras por canal'!$A$5:$A$9,MOD(ROW()-5,5)+1))</f>
        <v/>
      </c>
      <c r="C350" s="21" t="n"/>
      <c r="D350" s="32" t="n"/>
      <c r="E350" s="32" t="n"/>
      <c r="F350" s="53" t="n"/>
      <c r="G350" s="27">
        <f>IF(OR($A350="",$B350=""),"",IF($D350&lt;&gt;"",$D350,IFERROR(INDEX('Catálogo fonte'!$B$5:$B$104,MATCH($A350,'Catálogo fonte'!$A$5:$A$104,0)),"")))</f>
        <v/>
      </c>
      <c r="H350" s="27">
        <f>IF(OR($A350="",$B350=""),"",IF($E350&lt;&gt;"",$E350,IFERROR(INDEX('Catálogo fonte'!$C$5:$C$104,MATCH($A350,'Catálogo fonte'!$A$5:$A$104,0)),"")))</f>
        <v/>
      </c>
      <c r="I350" s="27">
        <f>IF(OR($A350="",$B350=""),"",IFERROR(INDEX('Catálogo fonte'!$E$5:$E$104,MATCH($A350,'Catálogo fonte'!$A$5:$A$104,0)),""))</f>
        <v/>
      </c>
      <c r="J350" s="28">
        <f>IF(OR($A350="",$B350=""),"",IFERROR(INDEX('Catálogo fonte'!$D$5:$D$104,MATCH($A350,'Catálogo fonte'!$A$5:$A$104,0)),""))</f>
        <v/>
      </c>
      <c r="K350" s="54">
        <f>IF(OR($A350="",$B350=""),"",IF($F350&lt;&gt;"",$F350,IFERROR(INDEX('Catálogo fonte'!$F$5:$F$104,MATCH($A350,'Catálogo fonte'!$A$5:$A$104,0)),"")))</f>
        <v/>
      </c>
      <c r="L350" s="35">
        <f>IF(OR($A350="",$B350=""),"",IFERROR(INDEX('Catálogo fonte'!$G$5:$G$104,MATCH($A350,'Catálogo fonte'!$A$5:$A$104,0)),""))</f>
        <v/>
      </c>
      <c r="M350" s="28">
        <f>IF(OR($A350="",$B350=""),"",IFERROR(INDEX('Catálogo fonte'!$H$5:$H$104,MATCH($A350,'Catálogo fonte'!$A$5:$A$104,0)),""))</f>
        <v/>
      </c>
      <c r="N350" s="28">
        <f>IF(OR($A350="",$B350=""),"",IFERROR(INDEX('Catálogo fonte'!$I$5:$I$104,MATCH($A350,'Catálogo fonte'!$A$5:$A$104,0)),""))</f>
        <v/>
      </c>
      <c r="O350" s="55">
        <f>IF(OR($A350="",$B350=""),"",IFERROR(INDEX('Catálogo fonte'!$J$5:$J$104,MATCH($A350,'Catálogo fonte'!$A$5:$A$104,0)),""))</f>
        <v/>
      </c>
      <c r="P350" s="56">
        <f>IF(OR($A350="",$B350=""),"",IFERROR(INDEX('Catálogo fonte'!$K$5:$K$104,MATCH($A350,'Catálogo fonte'!$A$5:$A$104,0)),""))</f>
        <v/>
      </c>
      <c r="Q350" s="56">
        <f>IF(OR($A350="",$B350=""),"",IFERROR(INDEX('Catálogo fonte'!$L$5:$L$104,MATCH($A350,'Catálogo fonte'!$A$5:$A$104,0)),""))</f>
        <v/>
      </c>
      <c r="R350" s="56">
        <f>IF(OR($A350="",$B350=""),"",IFERROR(INDEX('Catálogo fonte'!$M$5:$M$104,MATCH($A350,'Catálogo fonte'!$A$5:$A$104,0)),""))</f>
        <v/>
      </c>
      <c r="S350" s="28">
        <f>IF(OR($A350="",$B350=""),"",IFERROR(INDEX('Catálogo fonte'!$N$5:$N$104,MATCH($A350,'Catálogo fonte'!$A$5:$A$104,0)),""))</f>
        <v/>
      </c>
      <c r="T350" s="28">
        <f>IF(OR($A350="",$B350=""),"",IFERROR(INDEX('Catálogo fonte'!$O$5:$O$104,MATCH($A350,'Catálogo fonte'!$A$5:$A$104,0)),""))</f>
        <v/>
      </c>
      <c r="U350" s="28">
        <f>IF(OR($A350="",$B350=""),"",IFERROR(INDEX('Catálogo fonte'!$P$5:$P$104,MATCH($A350,'Catálogo fonte'!$A$5:$A$104,0)),""))</f>
        <v/>
      </c>
      <c r="V350" s="28">
        <f>IF(OR($A350="",$B350=""),"",--($S350&lt;&gt;"")+--($T350&lt;&gt;"")+--($U350&lt;&gt;""))</f>
        <v/>
      </c>
      <c r="W350" s="27">
        <f>IF(OR($A350="",$B350="",$C350&lt;&gt;"Sim"),"",_xlfn.TEXTJOIN(" | ",TRUE,IF($AP350&lt;&gt;"Regra válida","Regra do canal inválida",""),IF(COUNTIF('Catálogo fonte'!$A$5:$A$104,$A350)&gt;1,"SKU duplicado",""),IF($AO350&lt;&gt;"Sim","Produto inativo",""),IF($AB350&lt;&gt;"Sim","Canal inativo",""),IF($G350="","Título ausente",""),IF(AND($G350&lt;&gt;"",$AL350&lt;&gt;"",LEN($G350)&gt;$AL350),"Título excede o limite",""),IF(AND($AC350="Sim",$H350=""),"Categoria ausente",""),IF(AND($AK350&gt;0,LEN($I350)&lt;$AK350),"Descrição abaixo do mínimo",""),IF(AND($AE350="Sim",$J350=""),"Marca ausente",""),IF(OR($K350="",NOT(ISNUMBER($K350)),$K350&lt;=0),"Preço inválido",""),IF(AND(ISNUMBER($K350),$AM350&lt;&gt;"",$K350&lt;$AM350),"Preço abaixo do mínimo",""),IF(AND(ISNUMBER($K350),$AN350&lt;&gt;"",$K350&gt;$AN350),"Preço acima do máximo",""),IF(AND($AD350="Sim",$L350=""),"GTIN ausente",""),IF(AND($L350&lt;&gt;"",NOT(IFERROR(AND(LEN($L350)=13,ISNUMBER(VALUE($L350))),FALSE))),"GTIN inválido",""),IF(AND($AF350="Sim",$M350=""),"Cor ausente",""),IF(AND($AG350="Sim",$N350=""),"Tamanho/modelo ausente",""),IF(AND($AH350="Sim",OR(NOT(ISNUMBER($O350)),$O350&lt;=0)),"Peso ausente ou inválido",""),IF(AND($AI350="Sim",OR(NOT(ISNUMBER($P350)),$P350&lt;=0,NOT(ISNUMBER($Q350)),$Q350&lt;=0,NOT(ISNUMBER($R350)),$R350&lt;=0)),"Dimensões ausentes ou inválidas",""),IF($V350&lt;$AJ350,"Mídias abaixo do mínimo","")))</f>
        <v/>
      </c>
      <c r="X350" s="28">
        <f>IF(OR($A350="",$B350=""),"",IF($C350&lt;&gt;"Sim","Não selecionado",IF($W350="","Pronto para publicar","Bloqueado")))</f>
        <v/>
      </c>
      <c r="Y350" s="21" t="n"/>
      <c r="Z350" s="27">
        <f>IF(OR($A350="",$B350=""),"",IF($C350&lt;&gt;"Sim","Fora do feed",IF($X350="Bloqueado","Bloqueado",IF($Y350="Publicar","Liberado para feed",IF($Y350="Manter rascunho","Mantido em rascunho","Aguardando decisão")))))</f>
        <v/>
      </c>
      <c r="AA350" s="27">
        <f>IF(OR($A350="",$B350=""),"",$A350&amp;"|"&amp;$B350)</f>
        <v/>
      </c>
      <c r="AB350" s="28">
        <f>IF($B350="","",IFERROR(INDEX('Regras por canal'!$B$5:$B$9,MATCH($B350,'Regras por canal'!$A$5:$A$9,0)),""))</f>
        <v/>
      </c>
      <c r="AC350" s="28">
        <f>IF($B350="","",IFERROR(INDEX('Regras por canal'!$C$5:$C$9,MATCH($B350,'Regras por canal'!$A$5:$A$9,0)),""))</f>
        <v/>
      </c>
      <c r="AD350" s="28">
        <f>IF($B350="","",IFERROR(INDEX('Regras por canal'!$D$5:$D$9,MATCH($B350,'Regras por canal'!$A$5:$A$9,0)),""))</f>
        <v/>
      </c>
      <c r="AE350" s="28">
        <f>IF($B350="","",IFERROR(INDEX('Regras por canal'!$E$5:$E$9,MATCH($B350,'Regras por canal'!$A$5:$A$9,0)),""))</f>
        <v/>
      </c>
      <c r="AF350" s="28">
        <f>IF($B350="","",IFERROR(INDEX('Regras por canal'!$F$5:$F$9,MATCH($B350,'Regras por canal'!$A$5:$A$9,0)),""))</f>
        <v/>
      </c>
      <c r="AG350" s="28">
        <f>IF($B350="","",IFERROR(INDEX('Regras por canal'!$G$5:$G$9,MATCH($B350,'Regras por canal'!$A$5:$A$9,0)),""))</f>
        <v/>
      </c>
      <c r="AH350" s="28">
        <f>IF($B350="","",IFERROR(INDEX('Regras por canal'!$H$5:$H$9,MATCH($B350,'Regras por canal'!$A$5:$A$9,0)),""))</f>
        <v/>
      </c>
      <c r="AI350" s="28">
        <f>IF($B350="","",IFERROR(INDEX('Regras por canal'!$I$5:$I$9,MATCH($B350,'Regras por canal'!$A$5:$A$9,0)),""))</f>
        <v/>
      </c>
      <c r="AJ350" s="28">
        <f>IF($B350="","",IFERROR(INDEX('Regras por canal'!$J$5:$J$9,MATCH($B350,'Regras por canal'!$A$5:$A$9,0)),""))</f>
        <v/>
      </c>
      <c r="AK350" s="28">
        <f>IF($B350="","",IFERROR(INDEX('Regras por canal'!$K$5:$K$9,MATCH($B350,'Regras por canal'!$A$5:$A$9,0)),""))</f>
        <v/>
      </c>
      <c r="AL350" s="28">
        <f>IF($B350="","",IFERROR(INDEX('Regras por canal'!$L$5:$L$9,MATCH($B350,'Regras por canal'!$A$5:$A$9,0)),""))</f>
        <v/>
      </c>
      <c r="AM350" s="28">
        <f>IF($B350="","",IFERROR(INDEX('Regras por canal'!$M$5:$M$9,MATCH($B350,'Regras por canal'!$A$5:$A$9,0)),""))</f>
        <v/>
      </c>
      <c r="AN350" s="28">
        <f>IF($B350="","",IFERROR(INDEX('Regras por canal'!$N$5:$N$9,MATCH($B350,'Regras por canal'!$A$5:$A$9,0)),""))</f>
        <v/>
      </c>
      <c r="AO350" s="28">
        <f>IF($A350="","",IFERROR(INDEX('Catálogo fonte'!$Q$5:$Q$104,MATCH($A350,'Catálogo fonte'!$A$5:$A$104,0)),""))</f>
        <v/>
      </c>
      <c r="AP350" s="28">
        <f>IF($B350="","",IFERROR(INDEX('Regras por canal'!$Q$5:$Q$9,MATCH($B350,'Regras por canal'!$A$5:$A$9,0)),""))</f>
        <v/>
      </c>
    </row>
    <row r="351" ht="24" customHeight="1">
      <c r="A351" s="28">
        <f>IF(OR(INDEX('Catálogo fonte'!$A$5:$A$104,INT((ROW()-5)/5)+1)="",INDEX('Regras por canal'!$A$5:$A$9,MOD(ROW()-5,5)+1)=""),"",INDEX('Catálogo fonte'!$A$5:$A$104,INT((ROW()-5)/5)+1))</f>
        <v/>
      </c>
      <c r="B351" s="27">
        <f>IF($A351="","",INDEX('Regras por canal'!$A$5:$A$9,MOD(ROW()-5,5)+1))</f>
        <v/>
      </c>
      <c r="C351" s="21" t="n"/>
      <c r="D351" s="32" t="n"/>
      <c r="E351" s="32" t="n"/>
      <c r="F351" s="53" t="n"/>
      <c r="G351" s="27">
        <f>IF(OR($A351="",$B351=""),"",IF($D351&lt;&gt;"",$D351,IFERROR(INDEX('Catálogo fonte'!$B$5:$B$104,MATCH($A351,'Catálogo fonte'!$A$5:$A$104,0)),"")))</f>
        <v/>
      </c>
      <c r="H351" s="27">
        <f>IF(OR($A351="",$B351=""),"",IF($E351&lt;&gt;"",$E351,IFERROR(INDEX('Catálogo fonte'!$C$5:$C$104,MATCH($A351,'Catálogo fonte'!$A$5:$A$104,0)),"")))</f>
        <v/>
      </c>
      <c r="I351" s="27">
        <f>IF(OR($A351="",$B351=""),"",IFERROR(INDEX('Catálogo fonte'!$E$5:$E$104,MATCH($A351,'Catálogo fonte'!$A$5:$A$104,0)),""))</f>
        <v/>
      </c>
      <c r="J351" s="28">
        <f>IF(OR($A351="",$B351=""),"",IFERROR(INDEX('Catálogo fonte'!$D$5:$D$104,MATCH($A351,'Catálogo fonte'!$A$5:$A$104,0)),""))</f>
        <v/>
      </c>
      <c r="K351" s="54">
        <f>IF(OR($A351="",$B351=""),"",IF($F351&lt;&gt;"",$F351,IFERROR(INDEX('Catálogo fonte'!$F$5:$F$104,MATCH($A351,'Catálogo fonte'!$A$5:$A$104,0)),"")))</f>
        <v/>
      </c>
      <c r="L351" s="35">
        <f>IF(OR($A351="",$B351=""),"",IFERROR(INDEX('Catálogo fonte'!$G$5:$G$104,MATCH($A351,'Catálogo fonte'!$A$5:$A$104,0)),""))</f>
        <v/>
      </c>
      <c r="M351" s="28">
        <f>IF(OR($A351="",$B351=""),"",IFERROR(INDEX('Catálogo fonte'!$H$5:$H$104,MATCH($A351,'Catálogo fonte'!$A$5:$A$104,0)),""))</f>
        <v/>
      </c>
      <c r="N351" s="28">
        <f>IF(OR($A351="",$B351=""),"",IFERROR(INDEX('Catálogo fonte'!$I$5:$I$104,MATCH($A351,'Catálogo fonte'!$A$5:$A$104,0)),""))</f>
        <v/>
      </c>
      <c r="O351" s="55">
        <f>IF(OR($A351="",$B351=""),"",IFERROR(INDEX('Catálogo fonte'!$J$5:$J$104,MATCH($A351,'Catálogo fonte'!$A$5:$A$104,0)),""))</f>
        <v/>
      </c>
      <c r="P351" s="56">
        <f>IF(OR($A351="",$B351=""),"",IFERROR(INDEX('Catálogo fonte'!$K$5:$K$104,MATCH($A351,'Catálogo fonte'!$A$5:$A$104,0)),""))</f>
        <v/>
      </c>
      <c r="Q351" s="56">
        <f>IF(OR($A351="",$B351=""),"",IFERROR(INDEX('Catálogo fonte'!$L$5:$L$104,MATCH($A351,'Catálogo fonte'!$A$5:$A$104,0)),""))</f>
        <v/>
      </c>
      <c r="R351" s="56">
        <f>IF(OR($A351="",$B351=""),"",IFERROR(INDEX('Catálogo fonte'!$M$5:$M$104,MATCH($A351,'Catálogo fonte'!$A$5:$A$104,0)),""))</f>
        <v/>
      </c>
      <c r="S351" s="28">
        <f>IF(OR($A351="",$B351=""),"",IFERROR(INDEX('Catálogo fonte'!$N$5:$N$104,MATCH($A351,'Catálogo fonte'!$A$5:$A$104,0)),""))</f>
        <v/>
      </c>
      <c r="T351" s="28">
        <f>IF(OR($A351="",$B351=""),"",IFERROR(INDEX('Catálogo fonte'!$O$5:$O$104,MATCH($A351,'Catálogo fonte'!$A$5:$A$104,0)),""))</f>
        <v/>
      </c>
      <c r="U351" s="28">
        <f>IF(OR($A351="",$B351=""),"",IFERROR(INDEX('Catálogo fonte'!$P$5:$P$104,MATCH($A351,'Catálogo fonte'!$A$5:$A$104,0)),""))</f>
        <v/>
      </c>
      <c r="V351" s="28">
        <f>IF(OR($A351="",$B351=""),"",--($S351&lt;&gt;"")+--($T351&lt;&gt;"")+--($U351&lt;&gt;""))</f>
        <v/>
      </c>
      <c r="W351" s="27">
        <f>IF(OR($A351="",$B351="",$C351&lt;&gt;"Sim"),"",_xlfn.TEXTJOIN(" | ",TRUE,IF($AP351&lt;&gt;"Regra válida","Regra do canal inválida",""),IF(COUNTIF('Catálogo fonte'!$A$5:$A$104,$A351)&gt;1,"SKU duplicado",""),IF($AO351&lt;&gt;"Sim","Produto inativo",""),IF($AB351&lt;&gt;"Sim","Canal inativo",""),IF($G351="","Título ausente",""),IF(AND($G351&lt;&gt;"",$AL351&lt;&gt;"",LEN($G351)&gt;$AL351),"Título excede o limite",""),IF(AND($AC351="Sim",$H351=""),"Categoria ausente",""),IF(AND($AK351&gt;0,LEN($I351)&lt;$AK351),"Descrição abaixo do mínimo",""),IF(AND($AE351="Sim",$J351=""),"Marca ausente",""),IF(OR($K351="",NOT(ISNUMBER($K351)),$K351&lt;=0),"Preço inválido",""),IF(AND(ISNUMBER($K351),$AM351&lt;&gt;"",$K351&lt;$AM351),"Preço abaixo do mínimo",""),IF(AND(ISNUMBER($K351),$AN351&lt;&gt;"",$K351&gt;$AN351),"Preço acima do máximo",""),IF(AND($AD351="Sim",$L351=""),"GTIN ausente",""),IF(AND($L351&lt;&gt;"",NOT(IFERROR(AND(LEN($L351)=13,ISNUMBER(VALUE($L351))),FALSE))),"GTIN inválido",""),IF(AND($AF351="Sim",$M351=""),"Cor ausente",""),IF(AND($AG351="Sim",$N351=""),"Tamanho/modelo ausente",""),IF(AND($AH351="Sim",OR(NOT(ISNUMBER($O351)),$O351&lt;=0)),"Peso ausente ou inválido",""),IF(AND($AI351="Sim",OR(NOT(ISNUMBER($P351)),$P351&lt;=0,NOT(ISNUMBER($Q351)),$Q351&lt;=0,NOT(ISNUMBER($R351)),$R351&lt;=0)),"Dimensões ausentes ou inválidas",""),IF($V351&lt;$AJ351,"Mídias abaixo do mínimo","")))</f>
        <v/>
      </c>
      <c r="X351" s="28">
        <f>IF(OR($A351="",$B351=""),"",IF($C351&lt;&gt;"Sim","Não selecionado",IF($W351="","Pronto para publicar","Bloqueado")))</f>
        <v/>
      </c>
      <c r="Y351" s="21" t="n"/>
      <c r="Z351" s="27">
        <f>IF(OR($A351="",$B351=""),"",IF($C351&lt;&gt;"Sim","Fora do feed",IF($X351="Bloqueado","Bloqueado",IF($Y351="Publicar","Liberado para feed",IF($Y351="Manter rascunho","Mantido em rascunho","Aguardando decisão")))))</f>
        <v/>
      </c>
      <c r="AA351" s="27">
        <f>IF(OR($A351="",$B351=""),"",$A351&amp;"|"&amp;$B351)</f>
        <v/>
      </c>
      <c r="AB351" s="28">
        <f>IF($B351="","",IFERROR(INDEX('Regras por canal'!$B$5:$B$9,MATCH($B351,'Regras por canal'!$A$5:$A$9,0)),""))</f>
        <v/>
      </c>
      <c r="AC351" s="28">
        <f>IF($B351="","",IFERROR(INDEX('Regras por canal'!$C$5:$C$9,MATCH($B351,'Regras por canal'!$A$5:$A$9,0)),""))</f>
        <v/>
      </c>
      <c r="AD351" s="28">
        <f>IF($B351="","",IFERROR(INDEX('Regras por canal'!$D$5:$D$9,MATCH($B351,'Regras por canal'!$A$5:$A$9,0)),""))</f>
        <v/>
      </c>
      <c r="AE351" s="28">
        <f>IF($B351="","",IFERROR(INDEX('Regras por canal'!$E$5:$E$9,MATCH($B351,'Regras por canal'!$A$5:$A$9,0)),""))</f>
        <v/>
      </c>
      <c r="AF351" s="28">
        <f>IF($B351="","",IFERROR(INDEX('Regras por canal'!$F$5:$F$9,MATCH($B351,'Regras por canal'!$A$5:$A$9,0)),""))</f>
        <v/>
      </c>
      <c r="AG351" s="28">
        <f>IF($B351="","",IFERROR(INDEX('Regras por canal'!$G$5:$G$9,MATCH($B351,'Regras por canal'!$A$5:$A$9,0)),""))</f>
        <v/>
      </c>
      <c r="AH351" s="28">
        <f>IF($B351="","",IFERROR(INDEX('Regras por canal'!$H$5:$H$9,MATCH($B351,'Regras por canal'!$A$5:$A$9,0)),""))</f>
        <v/>
      </c>
      <c r="AI351" s="28">
        <f>IF($B351="","",IFERROR(INDEX('Regras por canal'!$I$5:$I$9,MATCH($B351,'Regras por canal'!$A$5:$A$9,0)),""))</f>
        <v/>
      </c>
      <c r="AJ351" s="28">
        <f>IF($B351="","",IFERROR(INDEX('Regras por canal'!$J$5:$J$9,MATCH($B351,'Regras por canal'!$A$5:$A$9,0)),""))</f>
        <v/>
      </c>
      <c r="AK351" s="28">
        <f>IF($B351="","",IFERROR(INDEX('Regras por canal'!$K$5:$K$9,MATCH($B351,'Regras por canal'!$A$5:$A$9,0)),""))</f>
        <v/>
      </c>
      <c r="AL351" s="28">
        <f>IF($B351="","",IFERROR(INDEX('Regras por canal'!$L$5:$L$9,MATCH($B351,'Regras por canal'!$A$5:$A$9,0)),""))</f>
        <v/>
      </c>
      <c r="AM351" s="28">
        <f>IF($B351="","",IFERROR(INDEX('Regras por canal'!$M$5:$M$9,MATCH($B351,'Regras por canal'!$A$5:$A$9,0)),""))</f>
        <v/>
      </c>
      <c r="AN351" s="28">
        <f>IF($B351="","",IFERROR(INDEX('Regras por canal'!$N$5:$N$9,MATCH($B351,'Regras por canal'!$A$5:$A$9,0)),""))</f>
        <v/>
      </c>
      <c r="AO351" s="28">
        <f>IF($A351="","",IFERROR(INDEX('Catálogo fonte'!$Q$5:$Q$104,MATCH($A351,'Catálogo fonte'!$A$5:$A$104,0)),""))</f>
        <v/>
      </c>
      <c r="AP351" s="28">
        <f>IF($B351="","",IFERROR(INDEX('Regras por canal'!$Q$5:$Q$9,MATCH($B351,'Regras por canal'!$A$5:$A$9,0)),""))</f>
        <v/>
      </c>
    </row>
    <row r="352" ht="24" customHeight="1">
      <c r="A352" s="28">
        <f>IF(OR(INDEX('Catálogo fonte'!$A$5:$A$104,INT((ROW()-5)/5)+1)="",INDEX('Regras por canal'!$A$5:$A$9,MOD(ROW()-5,5)+1)=""),"",INDEX('Catálogo fonte'!$A$5:$A$104,INT((ROW()-5)/5)+1))</f>
        <v/>
      </c>
      <c r="B352" s="27">
        <f>IF($A352="","",INDEX('Regras por canal'!$A$5:$A$9,MOD(ROW()-5,5)+1))</f>
        <v/>
      </c>
      <c r="C352" s="21" t="n"/>
      <c r="D352" s="32" t="n"/>
      <c r="E352" s="32" t="n"/>
      <c r="F352" s="53" t="n"/>
      <c r="G352" s="27">
        <f>IF(OR($A352="",$B352=""),"",IF($D352&lt;&gt;"",$D352,IFERROR(INDEX('Catálogo fonte'!$B$5:$B$104,MATCH($A352,'Catálogo fonte'!$A$5:$A$104,0)),"")))</f>
        <v/>
      </c>
      <c r="H352" s="27">
        <f>IF(OR($A352="",$B352=""),"",IF($E352&lt;&gt;"",$E352,IFERROR(INDEX('Catálogo fonte'!$C$5:$C$104,MATCH($A352,'Catálogo fonte'!$A$5:$A$104,0)),"")))</f>
        <v/>
      </c>
      <c r="I352" s="27">
        <f>IF(OR($A352="",$B352=""),"",IFERROR(INDEX('Catálogo fonte'!$E$5:$E$104,MATCH($A352,'Catálogo fonte'!$A$5:$A$104,0)),""))</f>
        <v/>
      </c>
      <c r="J352" s="28">
        <f>IF(OR($A352="",$B352=""),"",IFERROR(INDEX('Catálogo fonte'!$D$5:$D$104,MATCH($A352,'Catálogo fonte'!$A$5:$A$104,0)),""))</f>
        <v/>
      </c>
      <c r="K352" s="54">
        <f>IF(OR($A352="",$B352=""),"",IF($F352&lt;&gt;"",$F352,IFERROR(INDEX('Catálogo fonte'!$F$5:$F$104,MATCH($A352,'Catálogo fonte'!$A$5:$A$104,0)),"")))</f>
        <v/>
      </c>
      <c r="L352" s="35">
        <f>IF(OR($A352="",$B352=""),"",IFERROR(INDEX('Catálogo fonte'!$G$5:$G$104,MATCH($A352,'Catálogo fonte'!$A$5:$A$104,0)),""))</f>
        <v/>
      </c>
      <c r="M352" s="28">
        <f>IF(OR($A352="",$B352=""),"",IFERROR(INDEX('Catálogo fonte'!$H$5:$H$104,MATCH($A352,'Catálogo fonte'!$A$5:$A$104,0)),""))</f>
        <v/>
      </c>
      <c r="N352" s="28">
        <f>IF(OR($A352="",$B352=""),"",IFERROR(INDEX('Catálogo fonte'!$I$5:$I$104,MATCH($A352,'Catálogo fonte'!$A$5:$A$104,0)),""))</f>
        <v/>
      </c>
      <c r="O352" s="55">
        <f>IF(OR($A352="",$B352=""),"",IFERROR(INDEX('Catálogo fonte'!$J$5:$J$104,MATCH($A352,'Catálogo fonte'!$A$5:$A$104,0)),""))</f>
        <v/>
      </c>
      <c r="P352" s="56">
        <f>IF(OR($A352="",$B352=""),"",IFERROR(INDEX('Catálogo fonte'!$K$5:$K$104,MATCH($A352,'Catálogo fonte'!$A$5:$A$104,0)),""))</f>
        <v/>
      </c>
      <c r="Q352" s="56">
        <f>IF(OR($A352="",$B352=""),"",IFERROR(INDEX('Catálogo fonte'!$L$5:$L$104,MATCH($A352,'Catálogo fonte'!$A$5:$A$104,0)),""))</f>
        <v/>
      </c>
      <c r="R352" s="56">
        <f>IF(OR($A352="",$B352=""),"",IFERROR(INDEX('Catálogo fonte'!$M$5:$M$104,MATCH($A352,'Catálogo fonte'!$A$5:$A$104,0)),""))</f>
        <v/>
      </c>
      <c r="S352" s="28">
        <f>IF(OR($A352="",$B352=""),"",IFERROR(INDEX('Catálogo fonte'!$N$5:$N$104,MATCH($A352,'Catálogo fonte'!$A$5:$A$104,0)),""))</f>
        <v/>
      </c>
      <c r="T352" s="28">
        <f>IF(OR($A352="",$B352=""),"",IFERROR(INDEX('Catálogo fonte'!$O$5:$O$104,MATCH($A352,'Catálogo fonte'!$A$5:$A$104,0)),""))</f>
        <v/>
      </c>
      <c r="U352" s="28">
        <f>IF(OR($A352="",$B352=""),"",IFERROR(INDEX('Catálogo fonte'!$P$5:$P$104,MATCH($A352,'Catálogo fonte'!$A$5:$A$104,0)),""))</f>
        <v/>
      </c>
      <c r="V352" s="28">
        <f>IF(OR($A352="",$B352=""),"",--($S352&lt;&gt;"")+--($T352&lt;&gt;"")+--($U352&lt;&gt;""))</f>
        <v/>
      </c>
      <c r="W352" s="27">
        <f>IF(OR($A352="",$B352="",$C352&lt;&gt;"Sim"),"",_xlfn.TEXTJOIN(" | ",TRUE,IF($AP352&lt;&gt;"Regra válida","Regra do canal inválida",""),IF(COUNTIF('Catálogo fonte'!$A$5:$A$104,$A352)&gt;1,"SKU duplicado",""),IF($AO352&lt;&gt;"Sim","Produto inativo",""),IF($AB352&lt;&gt;"Sim","Canal inativo",""),IF($G352="","Título ausente",""),IF(AND($G352&lt;&gt;"",$AL352&lt;&gt;"",LEN($G352)&gt;$AL352),"Título excede o limite",""),IF(AND($AC352="Sim",$H352=""),"Categoria ausente",""),IF(AND($AK352&gt;0,LEN($I352)&lt;$AK352),"Descrição abaixo do mínimo",""),IF(AND($AE352="Sim",$J352=""),"Marca ausente",""),IF(OR($K352="",NOT(ISNUMBER($K352)),$K352&lt;=0),"Preço inválido",""),IF(AND(ISNUMBER($K352),$AM352&lt;&gt;"",$K352&lt;$AM352),"Preço abaixo do mínimo",""),IF(AND(ISNUMBER($K352),$AN352&lt;&gt;"",$K352&gt;$AN352),"Preço acima do máximo",""),IF(AND($AD352="Sim",$L352=""),"GTIN ausente",""),IF(AND($L352&lt;&gt;"",NOT(IFERROR(AND(LEN($L352)=13,ISNUMBER(VALUE($L352))),FALSE))),"GTIN inválido",""),IF(AND($AF352="Sim",$M352=""),"Cor ausente",""),IF(AND($AG352="Sim",$N352=""),"Tamanho/modelo ausente",""),IF(AND($AH352="Sim",OR(NOT(ISNUMBER($O352)),$O352&lt;=0)),"Peso ausente ou inválido",""),IF(AND($AI352="Sim",OR(NOT(ISNUMBER($P352)),$P352&lt;=0,NOT(ISNUMBER($Q352)),$Q352&lt;=0,NOT(ISNUMBER($R352)),$R352&lt;=0)),"Dimensões ausentes ou inválidas",""),IF($V352&lt;$AJ352,"Mídias abaixo do mínimo","")))</f>
        <v/>
      </c>
      <c r="X352" s="28">
        <f>IF(OR($A352="",$B352=""),"",IF($C352&lt;&gt;"Sim","Não selecionado",IF($W352="","Pronto para publicar","Bloqueado")))</f>
        <v/>
      </c>
      <c r="Y352" s="21" t="n"/>
      <c r="Z352" s="27">
        <f>IF(OR($A352="",$B352=""),"",IF($C352&lt;&gt;"Sim","Fora do feed",IF($X352="Bloqueado","Bloqueado",IF($Y352="Publicar","Liberado para feed",IF($Y352="Manter rascunho","Mantido em rascunho","Aguardando decisão")))))</f>
        <v/>
      </c>
      <c r="AA352" s="27">
        <f>IF(OR($A352="",$B352=""),"",$A352&amp;"|"&amp;$B352)</f>
        <v/>
      </c>
      <c r="AB352" s="28">
        <f>IF($B352="","",IFERROR(INDEX('Regras por canal'!$B$5:$B$9,MATCH($B352,'Regras por canal'!$A$5:$A$9,0)),""))</f>
        <v/>
      </c>
      <c r="AC352" s="28">
        <f>IF($B352="","",IFERROR(INDEX('Regras por canal'!$C$5:$C$9,MATCH($B352,'Regras por canal'!$A$5:$A$9,0)),""))</f>
        <v/>
      </c>
      <c r="AD352" s="28">
        <f>IF($B352="","",IFERROR(INDEX('Regras por canal'!$D$5:$D$9,MATCH($B352,'Regras por canal'!$A$5:$A$9,0)),""))</f>
        <v/>
      </c>
      <c r="AE352" s="28">
        <f>IF($B352="","",IFERROR(INDEX('Regras por canal'!$E$5:$E$9,MATCH($B352,'Regras por canal'!$A$5:$A$9,0)),""))</f>
        <v/>
      </c>
      <c r="AF352" s="28">
        <f>IF($B352="","",IFERROR(INDEX('Regras por canal'!$F$5:$F$9,MATCH($B352,'Regras por canal'!$A$5:$A$9,0)),""))</f>
        <v/>
      </c>
      <c r="AG352" s="28">
        <f>IF($B352="","",IFERROR(INDEX('Regras por canal'!$G$5:$G$9,MATCH($B352,'Regras por canal'!$A$5:$A$9,0)),""))</f>
        <v/>
      </c>
      <c r="AH352" s="28">
        <f>IF($B352="","",IFERROR(INDEX('Regras por canal'!$H$5:$H$9,MATCH($B352,'Regras por canal'!$A$5:$A$9,0)),""))</f>
        <v/>
      </c>
      <c r="AI352" s="28">
        <f>IF($B352="","",IFERROR(INDEX('Regras por canal'!$I$5:$I$9,MATCH($B352,'Regras por canal'!$A$5:$A$9,0)),""))</f>
        <v/>
      </c>
      <c r="AJ352" s="28">
        <f>IF($B352="","",IFERROR(INDEX('Regras por canal'!$J$5:$J$9,MATCH($B352,'Regras por canal'!$A$5:$A$9,0)),""))</f>
        <v/>
      </c>
      <c r="AK352" s="28">
        <f>IF($B352="","",IFERROR(INDEX('Regras por canal'!$K$5:$K$9,MATCH($B352,'Regras por canal'!$A$5:$A$9,0)),""))</f>
        <v/>
      </c>
      <c r="AL352" s="28">
        <f>IF($B352="","",IFERROR(INDEX('Regras por canal'!$L$5:$L$9,MATCH($B352,'Regras por canal'!$A$5:$A$9,0)),""))</f>
        <v/>
      </c>
      <c r="AM352" s="28">
        <f>IF($B352="","",IFERROR(INDEX('Regras por canal'!$M$5:$M$9,MATCH($B352,'Regras por canal'!$A$5:$A$9,0)),""))</f>
        <v/>
      </c>
      <c r="AN352" s="28">
        <f>IF($B352="","",IFERROR(INDEX('Regras por canal'!$N$5:$N$9,MATCH($B352,'Regras por canal'!$A$5:$A$9,0)),""))</f>
        <v/>
      </c>
      <c r="AO352" s="28">
        <f>IF($A352="","",IFERROR(INDEX('Catálogo fonte'!$Q$5:$Q$104,MATCH($A352,'Catálogo fonte'!$A$5:$A$104,0)),""))</f>
        <v/>
      </c>
      <c r="AP352" s="28">
        <f>IF($B352="","",IFERROR(INDEX('Regras por canal'!$Q$5:$Q$9,MATCH($B352,'Regras por canal'!$A$5:$A$9,0)),""))</f>
        <v/>
      </c>
    </row>
    <row r="353" ht="24" customHeight="1">
      <c r="A353" s="28">
        <f>IF(OR(INDEX('Catálogo fonte'!$A$5:$A$104,INT((ROW()-5)/5)+1)="",INDEX('Regras por canal'!$A$5:$A$9,MOD(ROW()-5,5)+1)=""),"",INDEX('Catálogo fonte'!$A$5:$A$104,INT((ROW()-5)/5)+1))</f>
        <v/>
      </c>
      <c r="B353" s="27">
        <f>IF($A353="","",INDEX('Regras por canal'!$A$5:$A$9,MOD(ROW()-5,5)+1))</f>
        <v/>
      </c>
      <c r="C353" s="21" t="n"/>
      <c r="D353" s="32" t="n"/>
      <c r="E353" s="32" t="n"/>
      <c r="F353" s="53" t="n"/>
      <c r="G353" s="27">
        <f>IF(OR($A353="",$B353=""),"",IF($D353&lt;&gt;"",$D353,IFERROR(INDEX('Catálogo fonte'!$B$5:$B$104,MATCH($A353,'Catálogo fonte'!$A$5:$A$104,0)),"")))</f>
        <v/>
      </c>
      <c r="H353" s="27">
        <f>IF(OR($A353="",$B353=""),"",IF($E353&lt;&gt;"",$E353,IFERROR(INDEX('Catálogo fonte'!$C$5:$C$104,MATCH($A353,'Catálogo fonte'!$A$5:$A$104,0)),"")))</f>
        <v/>
      </c>
      <c r="I353" s="27">
        <f>IF(OR($A353="",$B353=""),"",IFERROR(INDEX('Catálogo fonte'!$E$5:$E$104,MATCH($A353,'Catálogo fonte'!$A$5:$A$104,0)),""))</f>
        <v/>
      </c>
      <c r="J353" s="28">
        <f>IF(OR($A353="",$B353=""),"",IFERROR(INDEX('Catálogo fonte'!$D$5:$D$104,MATCH($A353,'Catálogo fonte'!$A$5:$A$104,0)),""))</f>
        <v/>
      </c>
      <c r="K353" s="54">
        <f>IF(OR($A353="",$B353=""),"",IF($F353&lt;&gt;"",$F353,IFERROR(INDEX('Catálogo fonte'!$F$5:$F$104,MATCH($A353,'Catálogo fonte'!$A$5:$A$104,0)),"")))</f>
        <v/>
      </c>
      <c r="L353" s="35">
        <f>IF(OR($A353="",$B353=""),"",IFERROR(INDEX('Catálogo fonte'!$G$5:$G$104,MATCH($A353,'Catálogo fonte'!$A$5:$A$104,0)),""))</f>
        <v/>
      </c>
      <c r="M353" s="28">
        <f>IF(OR($A353="",$B353=""),"",IFERROR(INDEX('Catálogo fonte'!$H$5:$H$104,MATCH($A353,'Catálogo fonte'!$A$5:$A$104,0)),""))</f>
        <v/>
      </c>
      <c r="N353" s="28">
        <f>IF(OR($A353="",$B353=""),"",IFERROR(INDEX('Catálogo fonte'!$I$5:$I$104,MATCH($A353,'Catálogo fonte'!$A$5:$A$104,0)),""))</f>
        <v/>
      </c>
      <c r="O353" s="55">
        <f>IF(OR($A353="",$B353=""),"",IFERROR(INDEX('Catálogo fonte'!$J$5:$J$104,MATCH($A353,'Catálogo fonte'!$A$5:$A$104,0)),""))</f>
        <v/>
      </c>
      <c r="P353" s="56">
        <f>IF(OR($A353="",$B353=""),"",IFERROR(INDEX('Catálogo fonte'!$K$5:$K$104,MATCH($A353,'Catálogo fonte'!$A$5:$A$104,0)),""))</f>
        <v/>
      </c>
      <c r="Q353" s="56">
        <f>IF(OR($A353="",$B353=""),"",IFERROR(INDEX('Catálogo fonte'!$L$5:$L$104,MATCH($A353,'Catálogo fonte'!$A$5:$A$104,0)),""))</f>
        <v/>
      </c>
      <c r="R353" s="56">
        <f>IF(OR($A353="",$B353=""),"",IFERROR(INDEX('Catálogo fonte'!$M$5:$M$104,MATCH($A353,'Catálogo fonte'!$A$5:$A$104,0)),""))</f>
        <v/>
      </c>
      <c r="S353" s="28">
        <f>IF(OR($A353="",$B353=""),"",IFERROR(INDEX('Catálogo fonte'!$N$5:$N$104,MATCH($A353,'Catálogo fonte'!$A$5:$A$104,0)),""))</f>
        <v/>
      </c>
      <c r="T353" s="28">
        <f>IF(OR($A353="",$B353=""),"",IFERROR(INDEX('Catálogo fonte'!$O$5:$O$104,MATCH($A353,'Catálogo fonte'!$A$5:$A$104,0)),""))</f>
        <v/>
      </c>
      <c r="U353" s="28">
        <f>IF(OR($A353="",$B353=""),"",IFERROR(INDEX('Catálogo fonte'!$P$5:$P$104,MATCH($A353,'Catálogo fonte'!$A$5:$A$104,0)),""))</f>
        <v/>
      </c>
      <c r="V353" s="28">
        <f>IF(OR($A353="",$B353=""),"",--($S353&lt;&gt;"")+--($T353&lt;&gt;"")+--($U353&lt;&gt;""))</f>
        <v/>
      </c>
      <c r="W353" s="27">
        <f>IF(OR($A353="",$B353="",$C353&lt;&gt;"Sim"),"",_xlfn.TEXTJOIN(" | ",TRUE,IF($AP353&lt;&gt;"Regra válida","Regra do canal inválida",""),IF(COUNTIF('Catálogo fonte'!$A$5:$A$104,$A353)&gt;1,"SKU duplicado",""),IF($AO353&lt;&gt;"Sim","Produto inativo",""),IF($AB353&lt;&gt;"Sim","Canal inativo",""),IF($G353="","Título ausente",""),IF(AND($G353&lt;&gt;"",$AL353&lt;&gt;"",LEN($G353)&gt;$AL353),"Título excede o limite",""),IF(AND($AC353="Sim",$H353=""),"Categoria ausente",""),IF(AND($AK353&gt;0,LEN($I353)&lt;$AK353),"Descrição abaixo do mínimo",""),IF(AND($AE353="Sim",$J353=""),"Marca ausente",""),IF(OR($K353="",NOT(ISNUMBER($K353)),$K353&lt;=0),"Preço inválido",""),IF(AND(ISNUMBER($K353),$AM353&lt;&gt;"",$K353&lt;$AM353),"Preço abaixo do mínimo",""),IF(AND(ISNUMBER($K353),$AN353&lt;&gt;"",$K353&gt;$AN353),"Preço acima do máximo",""),IF(AND($AD353="Sim",$L353=""),"GTIN ausente",""),IF(AND($L353&lt;&gt;"",NOT(IFERROR(AND(LEN($L353)=13,ISNUMBER(VALUE($L353))),FALSE))),"GTIN inválido",""),IF(AND($AF353="Sim",$M353=""),"Cor ausente",""),IF(AND($AG353="Sim",$N353=""),"Tamanho/modelo ausente",""),IF(AND($AH353="Sim",OR(NOT(ISNUMBER($O353)),$O353&lt;=0)),"Peso ausente ou inválido",""),IF(AND($AI353="Sim",OR(NOT(ISNUMBER($P353)),$P353&lt;=0,NOT(ISNUMBER($Q353)),$Q353&lt;=0,NOT(ISNUMBER($R353)),$R353&lt;=0)),"Dimensões ausentes ou inválidas",""),IF($V353&lt;$AJ353,"Mídias abaixo do mínimo","")))</f>
        <v/>
      </c>
      <c r="X353" s="28">
        <f>IF(OR($A353="",$B353=""),"",IF($C353&lt;&gt;"Sim","Não selecionado",IF($W353="","Pronto para publicar","Bloqueado")))</f>
        <v/>
      </c>
      <c r="Y353" s="21" t="n"/>
      <c r="Z353" s="27">
        <f>IF(OR($A353="",$B353=""),"",IF($C353&lt;&gt;"Sim","Fora do feed",IF($X353="Bloqueado","Bloqueado",IF($Y353="Publicar","Liberado para feed",IF($Y353="Manter rascunho","Mantido em rascunho","Aguardando decisão")))))</f>
        <v/>
      </c>
      <c r="AA353" s="27">
        <f>IF(OR($A353="",$B353=""),"",$A353&amp;"|"&amp;$B353)</f>
        <v/>
      </c>
      <c r="AB353" s="28">
        <f>IF($B353="","",IFERROR(INDEX('Regras por canal'!$B$5:$B$9,MATCH($B353,'Regras por canal'!$A$5:$A$9,0)),""))</f>
        <v/>
      </c>
      <c r="AC353" s="28">
        <f>IF($B353="","",IFERROR(INDEX('Regras por canal'!$C$5:$C$9,MATCH($B353,'Regras por canal'!$A$5:$A$9,0)),""))</f>
        <v/>
      </c>
      <c r="AD353" s="28">
        <f>IF($B353="","",IFERROR(INDEX('Regras por canal'!$D$5:$D$9,MATCH($B353,'Regras por canal'!$A$5:$A$9,0)),""))</f>
        <v/>
      </c>
      <c r="AE353" s="28">
        <f>IF($B353="","",IFERROR(INDEX('Regras por canal'!$E$5:$E$9,MATCH($B353,'Regras por canal'!$A$5:$A$9,0)),""))</f>
        <v/>
      </c>
      <c r="AF353" s="28">
        <f>IF($B353="","",IFERROR(INDEX('Regras por canal'!$F$5:$F$9,MATCH($B353,'Regras por canal'!$A$5:$A$9,0)),""))</f>
        <v/>
      </c>
      <c r="AG353" s="28">
        <f>IF($B353="","",IFERROR(INDEX('Regras por canal'!$G$5:$G$9,MATCH($B353,'Regras por canal'!$A$5:$A$9,0)),""))</f>
        <v/>
      </c>
      <c r="AH353" s="28">
        <f>IF($B353="","",IFERROR(INDEX('Regras por canal'!$H$5:$H$9,MATCH($B353,'Regras por canal'!$A$5:$A$9,0)),""))</f>
        <v/>
      </c>
      <c r="AI353" s="28">
        <f>IF($B353="","",IFERROR(INDEX('Regras por canal'!$I$5:$I$9,MATCH($B353,'Regras por canal'!$A$5:$A$9,0)),""))</f>
        <v/>
      </c>
      <c r="AJ353" s="28">
        <f>IF($B353="","",IFERROR(INDEX('Regras por canal'!$J$5:$J$9,MATCH($B353,'Regras por canal'!$A$5:$A$9,0)),""))</f>
        <v/>
      </c>
      <c r="AK353" s="28">
        <f>IF($B353="","",IFERROR(INDEX('Regras por canal'!$K$5:$K$9,MATCH($B353,'Regras por canal'!$A$5:$A$9,0)),""))</f>
        <v/>
      </c>
      <c r="AL353" s="28">
        <f>IF($B353="","",IFERROR(INDEX('Regras por canal'!$L$5:$L$9,MATCH($B353,'Regras por canal'!$A$5:$A$9,0)),""))</f>
        <v/>
      </c>
      <c r="AM353" s="28">
        <f>IF($B353="","",IFERROR(INDEX('Regras por canal'!$M$5:$M$9,MATCH($B353,'Regras por canal'!$A$5:$A$9,0)),""))</f>
        <v/>
      </c>
      <c r="AN353" s="28">
        <f>IF($B353="","",IFERROR(INDEX('Regras por canal'!$N$5:$N$9,MATCH($B353,'Regras por canal'!$A$5:$A$9,0)),""))</f>
        <v/>
      </c>
      <c r="AO353" s="28">
        <f>IF($A353="","",IFERROR(INDEX('Catálogo fonte'!$Q$5:$Q$104,MATCH($A353,'Catálogo fonte'!$A$5:$A$104,0)),""))</f>
        <v/>
      </c>
      <c r="AP353" s="28">
        <f>IF($B353="","",IFERROR(INDEX('Regras por canal'!$Q$5:$Q$9,MATCH($B353,'Regras por canal'!$A$5:$A$9,0)),""))</f>
        <v/>
      </c>
    </row>
    <row r="354" ht="24" customHeight="1">
      <c r="A354" s="28">
        <f>IF(OR(INDEX('Catálogo fonte'!$A$5:$A$104,INT((ROW()-5)/5)+1)="",INDEX('Regras por canal'!$A$5:$A$9,MOD(ROW()-5,5)+1)=""),"",INDEX('Catálogo fonte'!$A$5:$A$104,INT((ROW()-5)/5)+1))</f>
        <v/>
      </c>
      <c r="B354" s="27">
        <f>IF($A354="","",INDEX('Regras por canal'!$A$5:$A$9,MOD(ROW()-5,5)+1))</f>
        <v/>
      </c>
      <c r="C354" s="21" t="n"/>
      <c r="D354" s="32" t="n"/>
      <c r="E354" s="32" t="n"/>
      <c r="F354" s="53" t="n"/>
      <c r="G354" s="27">
        <f>IF(OR($A354="",$B354=""),"",IF($D354&lt;&gt;"",$D354,IFERROR(INDEX('Catálogo fonte'!$B$5:$B$104,MATCH($A354,'Catálogo fonte'!$A$5:$A$104,0)),"")))</f>
        <v/>
      </c>
      <c r="H354" s="27">
        <f>IF(OR($A354="",$B354=""),"",IF($E354&lt;&gt;"",$E354,IFERROR(INDEX('Catálogo fonte'!$C$5:$C$104,MATCH($A354,'Catálogo fonte'!$A$5:$A$104,0)),"")))</f>
        <v/>
      </c>
      <c r="I354" s="27">
        <f>IF(OR($A354="",$B354=""),"",IFERROR(INDEX('Catálogo fonte'!$E$5:$E$104,MATCH($A354,'Catálogo fonte'!$A$5:$A$104,0)),""))</f>
        <v/>
      </c>
      <c r="J354" s="28">
        <f>IF(OR($A354="",$B354=""),"",IFERROR(INDEX('Catálogo fonte'!$D$5:$D$104,MATCH($A354,'Catálogo fonte'!$A$5:$A$104,0)),""))</f>
        <v/>
      </c>
      <c r="K354" s="54">
        <f>IF(OR($A354="",$B354=""),"",IF($F354&lt;&gt;"",$F354,IFERROR(INDEX('Catálogo fonte'!$F$5:$F$104,MATCH($A354,'Catálogo fonte'!$A$5:$A$104,0)),"")))</f>
        <v/>
      </c>
      <c r="L354" s="35">
        <f>IF(OR($A354="",$B354=""),"",IFERROR(INDEX('Catálogo fonte'!$G$5:$G$104,MATCH($A354,'Catálogo fonte'!$A$5:$A$104,0)),""))</f>
        <v/>
      </c>
      <c r="M354" s="28">
        <f>IF(OR($A354="",$B354=""),"",IFERROR(INDEX('Catálogo fonte'!$H$5:$H$104,MATCH($A354,'Catálogo fonte'!$A$5:$A$104,0)),""))</f>
        <v/>
      </c>
      <c r="N354" s="28">
        <f>IF(OR($A354="",$B354=""),"",IFERROR(INDEX('Catálogo fonte'!$I$5:$I$104,MATCH($A354,'Catálogo fonte'!$A$5:$A$104,0)),""))</f>
        <v/>
      </c>
      <c r="O354" s="55">
        <f>IF(OR($A354="",$B354=""),"",IFERROR(INDEX('Catálogo fonte'!$J$5:$J$104,MATCH($A354,'Catálogo fonte'!$A$5:$A$104,0)),""))</f>
        <v/>
      </c>
      <c r="P354" s="56">
        <f>IF(OR($A354="",$B354=""),"",IFERROR(INDEX('Catálogo fonte'!$K$5:$K$104,MATCH($A354,'Catálogo fonte'!$A$5:$A$104,0)),""))</f>
        <v/>
      </c>
      <c r="Q354" s="56">
        <f>IF(OR($A354="",$B354=""),"",IFERROR(INDEX('Catálogo fonte'!$L$5:$L$104,MATCH($A354,'Catálogo fonte'!$A$5:$A$104,0)),""))</f>
        <v/>
      </c>
      <c r="R354" s="56">
        <f>IF(OR($A354="",$B354=""),"",IFERROR(INDEX('Catálogo fonte'!$M$5:$M$104,MATCH($A354,'Catálogo fonte'!$A$5:$A$104,0)),""))</f>
        <v/>
      </c>
      <c r="S354" s="28">
        <f>IF(OR($A354="",$B354=""),"",IFERROR(INDEX('Catálogo fonte'!$N$5:$N$104,MATCH($A354,'Catálogo fonte'!$A$5:$A$104,0)),""))</f>
        <v/>
      </c>
      <c r="T354" s="28">
        <f>IF(OR($A354="",$B354=""),"",IFERROR(INDEX('Catálogo fonte'!$O$5:$O$104,MATCH($A354,'Catálogo fonte'!$A$5:$A$104,0)),""))</f>
        <v/>
      </c>
      <c r="U354" s="28">
        <f>IF(OR($A354="",$B354=""),"",IFERROR(INDEX('Catálogo fonte'!$P$5:$P$104,MATCH($A354,'Catálogo fonte'!$A$5:$A$104,0)),""))</f>
        <v/>
      </c>
      <c r="V354" s="28">
        <f>IF(OR($A354="",$B354=""),"",--($S354&lt;&gt;"")+--($T354&lt;&gt;"")+--($U354&lt;&gt;""))</f>
        <v/>
      </c>
      <c r="W354" s="27">
        <f>IF(OR($A354="",$B354="",$C354&lt;&gt;"Sim"),"",_xlfn.TEXTJOIN(" | ",TRUE,IF($AP354&lt;&gt;"Regra válida","Regra do canal inválida",""),IF(COUNTIF('Catálogo fonte'!$A$5:$A$104,$A354)&gt;1,"SKU duplicado",""),IF($AO354&lt;&gt;"Sim","Produto inativo",""),IF($AB354&lt;&gt;"Sim","Canal inativo",""),IF($G354="","Título ausente",""),IF(AND($G354&lt;&gt;"",$AL354&lt;&gt;"",LEN($G354)&gt;$AL354),"Título excede o limite",""),IF(AND($AC354="Sim",$H354=""),"Categoria ausente",""),IF(AND($AK354&gt;0,LEN($I354)&lt;$AK354),"Descrição abaixo do mínimo",""),IF(AND($AE354="Sim",$J354=""),"Marca ausente",""),IF(OR($K354="",NOT(ISNUMBER($K354)),$K354&lt;=0),"Preço inválido",""),IF(AND(ISNUMBER($K354),$AM354&lt;&gt;"",$K354&lt;$AM354),"Preço abaixo do mínimo",""),IF(AND(ISNUMBER($K354),$AN354&lt;&gt;"",$K354&gt;$AN354),"Preço acima do máximo",""),IF(AND($AD354="Sim",$L354=""),"GTIN ausente",""),IF(AND($L354&lt;&gt;"",NOT(IFERROR(AND(LEN($L354)=13,ISNUMBER(VALUE($L354))),FALSE))),"GTIN inválido",""),IF(AND($AF354="Sim",$M354=""),"Cor ausente",""),IF(AND($AG354="Sim",$N354=""),"Tamanho/modelo ausente",""),IF(AND($AH354="Sim",OR(NOT(ISNUMBER($O354)),$O354&lt;=0)),"Peso ausente ou inválido",""),IF(AND($AI354="Sim",OR(NOT(ISNUMBER($P354)),$P354&lt;=0,NOT(ISNUMBER($Q354)),$Q354&lt;=0,NOT(ISNUMBER($R354)),$R354&lt;=0)),"Dimensões ausentes ou inválidas",""),IF($V354&lt;$AJ354,"Mídias abaixo do mínimo","")))</f>
        <v/>
      </c>
      <c r="X354" s="28">
        <f>IF(OR($A354="",$B354=""),"",IF($C354&lt;&gt;"Sim","Não selecionado",IF($W354="","Pronto para publicar","Bloqueado")))</f>
        <v/>
      </c>
      <c r="Y354" s="21" t="n"/>
      <c r="Z354" s="27">
        <f>IF(OR($A354="",$B354=""),"",IF($C354&lt;&gt;"Sim","Fora do feed",IF($X354="Bloqueado","Bloqueado",IF($Y354="Publicar","Liberado para feed",IF($Y354="Manter rascunho","Mantido em rascunho","Aguardando decisão")))))</f>
        <v/>
      </c>
      <c r="AA354" s="27">
        <f>IF(OR($A354="",$B354=""),"",$A354&amp;"|"&amp;$B354)</f>
        <v/>
      </c>
      <c r="AB354" s="28">
        <f>IF($B354="","",IFERROR(INDEX('Regras por canal'!$B$5:$B$9,MATCH($B354,'Regras por canal'!$A$5:$A$9,0)),""))</f>
        <v/>
      </c>
      <c r="AC354" s="28">
        <f>IF($B354="","",IFERROR(INDEX('Regras por canal'!$C$5:$C$9,MATCH($B354,'Regras por canal'!$A$5:$A$9,0)),""))</f>
        <v/>
      </c>
      <c r="AD354" s="28">
        <f>IF($B354="","",IFERROR(INDEX('Regras por canal'!$D$5:$D$9,MATCH($B354,'Regras por canal'!$A$5:$A$9,0)),""))</f>
        <v/>
      </c>
      <c r="AE354" s="28">
        <f>IF($B354="","",IFERROR(INDEX('Regras por canal'!$E$5:$E$9,MATCH($B354,'Regras por canal'!$A$5:$A$9,0)),""))</f>
        <v/>
      </c>
      <c r="AF354" s="28">
        <f>IF($B354="","",IFERROR(INDEX('Regras por canal'!$F$5:$F$9,MATCH($B354,'Regras por canal'!$A$5:$A$9,0)),""))</f>
        <v/>
      </c>
      <c r="AG354" s="28">
        <f>IF($B354="","",IFERROR(INDEX('Regras por canal'!$G$5:$G$9,MATCH($B354,'Regras por canal'!$A$5:$A$9,0)),""))</f>
        <v/>
      </c>
      <c r="AH354" s="28">
        <f>IF($B354="","",IFERROR(INDEX('Regras por canal'!$H$5:$H$9,MATCH($B354,'Regras por canal'!$A$5:$A$9,0)),""))</f>
        <v/>
      </c>
      <c r="AI354" s="28">
        <f>IF($B354="","",IFERROR(INDEX('Regras por canal'!$I$5:$I$9,MATCH($B354,'Regras por canal'!$A$5:$A$9,0)),""))</f>
        <v/>
      </c>
      <c r="AJ354" s="28">
        <f>IF($B354="","",IFERROR(INDEX('Regras por canal'!$J$5:$J$9,MATCH($B354,'Regras por canal'!$A$5:$A$9,0)),""))</f>
        <v/>
      </c>
      <c r="AK354" s="28">
        <f>IF($B354="","",IFERROR(INDEX('Regras por canal'!$K$5:$K$9,MATCH($B354,'Regras por canal'!$A$5:$A$9,0)),""))</f>
        <v/>
      </c>
      <c r="AL354" s="28">
        <f>IF($B354="","",IFERROR(INDEX('Regras por canal'!$L$5:$L$9,MATCH($B354,'Regras por canal'!$A$5:$A$9,0)),""))</f>
        <v/>
      </c>
      <c r="AM354" s="28">
        <f>IF($B354="","",IFERROR(INDEX('Regras por canal'!$M$5:$M$9,MATCH($B354,'Regras por canal'!$A$5:$A$9,0)),""))</f>
        <v/>
      </c>
      <c r="AN354" s="28">
        <f>IF($B354="","",IFERROR(INDEX('Regras por canal'!$N$5:$N$9,MATCH($B354,'Regras por canal'!$A$5:$A$9,0)),""))</f>
        <v/>
      </c>
      <c r="AO354" s="28">
        <f>IF($A354="","",IFERROR(INDEX('Catálogo fonte'!$Q$5:$Q$104,MATCH($A354,'Catálogo fonte'!$A$5:$A$104,0)),""))</f>
        <v/>
      </c>
      <c r="AP354" s="28">
        <f>IF($B354="","",IFERROR(INDEX('Regras por canal'!$Q$5:$Q$9,MATCH($B354,'Regras por canal'!$A$5:$A$9,0)),""))</f>
        <v/>
      </c>
    </row>
    <row r="355" ht="24" customHeight="1">
      <c r="A355" s="28">
        <f>IF(OR(INDEX('Catálogo fonte'!$A$5:$A$104,INT((ROW()-5)/5)+1)="",INDEX('Regras por canal'!$A$5:$A$9,MOD(ROW()-5,5)+1)=""),"",INDEX('Catálogo fonte'!$A$5:$A$104,INT((ROW()-5)/5)+1))</f>
        <v/>
      </c>
      <c r="B355" s="27">
        <f>IF($A355="","",INDEX('Regras por canal'!$A$5:$A$9,MOD(ROW()-5,5)+1))</f>
        <v/>
      </c>
      <c r="C355" s="21" t="n"/>
      <c r="D355" s="32" t="n"/>
      <c r="E355" s="32" t="n"/>
      <c r="F355" s="53" t="n"/>
      <c r="G355" s="27">
        <f>IF(OR($A355="",$B355=""),"",IF($D355&lt;&gt;"",$D355,IFERROR(INDEX('Catálogo fonte'!$B$5:$B$104,MATCH($A355,'Catálogo fonte'!$A$5:$A$104,0)),"")))</f>
        <v/>
      </c>
      <c r="H355" s="27">
        <f>IF(OR($A355="",$B355=""),"",IF($E355&lt;&gt;"",$E355,IFERROR(INDEX('Catálogo fonte'!$C$5:$C$104,MATCH($A355,'Catálogo fonte'!$A$5:$A$104,0)),"")))</f>
        <v/>
      </c>
      <c r="I355" s="27">
        <f>IF(OR($A355="",$B355=""),"",IFERROR(INDEX('Catálogo fonte'!$E$5:$E$104,MATCH($A355,'Catálogo fonte'!$A$5:$A$104,0)),""))</f>
        <v/>
      </c>
      <c r="J355" s="28">
        <f>IF(OR($A355="",$B355=""),"",IFERROR(INDEX('Catálogo fonte'!$D$5:$D$104,MATCH($A355,'Catálogo fonte'!$A$5:$A$104,0)),""))</f>
        <v/>
      </c>
      <c r="K355" s="54">
        <f>IF(OR($A355="",$B355=""),"",IF($F355&lt;&gt;"",$F355,IFERROR(INDEX('Catálogo fonte'!$F$5:$F$104,MATCH($A355,'Catálogo fonte'!$A$5:$A$104,0)),"")))</f>
        <v/>
      </c>
      <c r="L355" s="35">
        <f>IF(OR($A355="",$B355=""),"",IFERROR(INDEX('Catálogo fonte'!$G$5:$G$104,MATCH($A355,'Catálogo fonte'!$A$5:$A$104,0)),""))</f>
        <v/>
      </c>
      <c r="M355" s="28">
        <f>IF(OR($A355="",$B355=""),"",IFERROR(INDEX('Catálogo fonte'!$H$5:$H$104,MATCH($A355,'Catálogo fonte'!$A$5:$A$104,0)),""))</f>
        <v/>
      </c>
      <c r="N355" s="28">
        <f>IF(OR($A355="",$B355=""),"",IFERROR(INDEX('Catálogo fonte'!$I$5:$I$104,MATCH($A355,'Catálogo fonte'!$A$5:$A$104,0)),""))</f>
        <v/>
      </c>
      <c r="O355" s="55">
        <f>IF(OR($A355="",$B355=""),"",IFERROR(INDEX('Catálogo fonte'!$J$5:$J$104,MATCH($A355,'Catálogo fonte'!$A$5:$A$104,0)),""))</f>
        <v/>
      </c>
      <c r="P355" s="56">
        <f>IF(OR($A355="",$B355=""),"",IFERROR(INDEX('Catálogo fonte'!$K$5:$K$104,MATCH($A355,'Catálogo fonte'!$A$5:$A$104,0)),""))</f>
        <v/>
      </c>
      <c r="Q355" s="56">
        <f>IF(OR($A355="",$B355=""),"",IFERROR(INDEX('Catálogo fonte'!$L$5:$L$104,MATCH($A355,'Catálogo fonte'!$A$5:$A$104,0)),""))</f>
        <v/>
      </c>
      <c r="R355" s="56">
        <f>IF(OR($A355="",$B355=""),"",IFERROR(INDEX('Catálogo fonte'!$M$5:$M$104,MATCH($A355,'Catálogo fonte'!$A$5:$A$104,0)),""))</f>
        <v/>
      </c>
      <c r="S355" s="28">
        <f>IF(OR($A355="",$B355=""),"",IFERROR(INDEX('Catálogo fonte'!$N$5:$N$104,MATCH($A355,'Catálogo fonte'!$A$5:$A$104,0)),""))</f>
        <v/>
      </c>
      <c r="T355" s="28">
        <f>IF(OR($A355="",$B355=""),"",IFERROR(INDEX('Catálogo fonte'!$O$5:$O$104,MATCH($A355,'Catálogo fonte'!$A$5:$A$104,0)),""))</f>
        <v/>
      </c>
      <c r="U355" s="28">
        <f>IF(OR($A355="",$B355=""),"",IFERROR(INDEX('Catálogo fonte'!$P$5:$P$104,MATCH($A355,'Catálogo fonte'!$A$5:$A$104,0)),""))</f>
        <v/>
      </c>
      <c r="V355" s="28">
        <f>IF(OR($A355="",$B355=""),"",--($S355&lt;&gt;"")+--($T355&lt;&gt;"")+--($U355&lt;&gt;""))</f>
        <v/>
      </c>
      <c r="W355" s="27">
        <f>IF(OR($A355="",$B355="",$C355&lt;&gt;"Sim"),"",_xlfn.TEXTJOIN(" | ",TRUE,IF($AP355&lt;&gt;"Regra válida","Regra do canal inválida",""),IF(COUNTIF('Catálogo fonte'!$A$5:$A$104,$A355)&gt;1,"SKU duplicado",""),IF($AO355&lt;&gt;"Sim","Produto inativo",""),IF($AB355&lt;&gt;"Sim","Canal inativo",""),IF($G355="","Título ausente",""),IF(AND($G355&lt;&gt;"",$AL355&lt;&gt;"",LEN($G355)&gt;$AL355),"Título excede o limite",""),IF(AND($AC355="Sim",$H355=""),"Categoria ausente",""),IF(AND($AK355&gt;0,LEN($I355)&lt;$AK355),"Descrição abaixo do mínimo",""),IF(AND($AE355="Sim",$J355=""),"Marca ausente",""),IF(OR($K355="",NOT(ISNUMBER($K355)),$K355&lt;=0),"Preço inválido",""),IF(AND(ISNUMBER($K355),$AM355&lt;&gt;"",$K355&lt;$AM355),"Preço abaixo do mínimo",""),IF(AND(ISNUMBER($K355),$AN355&lt;&gt;"",$K355&gt;$AN355),"Preço acima do máximo",""),IF(AND($AD355="Sim",$L355=""),"GTIN ausente",""),IF(AND($L355&lt;&gt;"",NOT(IFERROR(AND(LEN($L355)=13,ISNUMBER(VALUE($L355))),FALSE))),"GTIN inválido",""),IF(AND($AF355="Sim",$M355=""),"Cor ausente",""),IF(AND($AG355="Sim",$N355=""),"Tamanho/modelo ausente",""),IF(AND($AH355="Sim",OR(NOT(ISNUMBER($O355)),$O355&lt;=0)),"Peso ausente ou inválido",""),IF(AND($AI355="Sim",OR(NOT(ISNUMBER($P355)),$P355&lt;=0,NOT(ISNUMBER($Q355)),$Q355&lt;=0,NOT(ISNUMBER($R355)),$R355&lt;=0)),"Dimensões ausentes ou inválidas",""),IF($V355&lt;$AJ355,"Mídias abaixo do mínimo","")))</f>
        <v/>
      </c>
      <c r="X355" s="28">
        <f>IF(OR($A355="",$B355=""),"",IF($C355&lt;&gt;"Sim","Não selecionado",IF($W355="","Pronto para publicar","Bloqueado")))</f>
        <v/>
      </c>
      <c r="Y355" s="21" t="n"/>
      <c r="Z355" s="27">
        <f>IF(OR($A355="",$B355=""),"",IF($C355&lt;&gt;"Sim","Fora do feed",IF($X355="Bloqueado","Bloqueado",IF($Y355="Publicar","Liberado para feed",IF($Y355="Manter rascunho","Mantido em rascunho","Aguardando decisão")))))</f>
        <v/>
      </c>
      <c r="AA355" s="27">
        <f>IF(OR($A355="",$B355=""),"",$A355&amp;"|"&amp;$B355)</f>
        <v/>
      </c>
      <c r="AB355" s="28">
        <f>IF($B355="","",IFERROR(INDEX('Regras por canal'!$B$5:$B$9,MATCH($B355,'Regras por canal'!$A$5:$A$9,0)),""))</f>
        <v/>
      </c>
      <c r="AC355" s="28">
        <f>IF($B355="","",IFERROR(INDEX('Regras por canal'!$C$5:$C$9,MATCH($B355,'Regras por canal'!$A$5:$A$9,0)),""))</f>
        <v/>
      </c>
      <c r="AD355" s="28">
        <f>IF($B355="","",IFERROR(INDEX('Regras por canal'!$D$5:$D$9,MATCH($B355,'Regras por canal'!$A$5:$A$9,0)),""))</f>
        <v/>
      </c>
      <c r="AE355" s="28">
        <f>IF($B355="","",IFERROR(INDEX('Regras por canal'!$E$5:$E$9,MATCH($B355,'Regras por canal'!$A$5:$A$9,0)),""))</f>
        <v/>
      </c>
      <c r="AF355" s="28">
        <f>IF($B355="","",IFERROR(INDEX('Regras por canal'!$F$5:$F$9,MATCH($B355,'Regras por canal'!$A$5:$A$9,0)),""))</f>
        <v/>
      </c>
      <c r="AG355" s="28">
        <f>IF($B355="","",IFERROR(INDEX('Regras por canal'!$G$5:$G$9,MATCH($B355,'Regras por canal'!$A$5:$A$9,0)),""))</f>
        <v/>
      </c>
      <c r="AH355" s="28">
        <f>IF($B355="","",IFERROR(INDEX('Regras por canal'!$H$5:$H$9,MATCH($B355,'Regras por canal'!$A$5:$A$9,0)),""))</f>
        <v/>
      </c>
      <c r="AI355" s="28">
        <f>IF($B355="","",IFERROR(INDEX('Regras por canal'!$I$5:$I$9,MATCH($B355,'Regras por canal'!$A$5:$A$9,0)),""))</f>
        <v/>
      </c>
      <c r="AJ355" s="28">
        <f>IF($B355="","",IFERROR(INDEX('Regras por canal'!$J$5:$J$9,MATCH($B355,'Regras por canal'!$A$5:$A$9,0)),""))</f>
        <v/>
      </c>
      <c r="AK355" s="28">
        <f>IF($B355="","",IFERROR(INDEX('Regras por canal'!$K$5:$K$9,MATCH($B355,'Regras por canal'!$A$5:$A$9,0)),""))</f>
        <v/>
      </c>
      <c r="AL355" s="28">
        <f>IF($B355="","",IFERROR(INDEX('Regras por canal'!$L$5:$L$9,MATCH($B355,'Regras por canal'!$A$5:$A$9,0)),""))</f>
        <v/>
      </c>
      <c r="AM355" s="28">
        <f>IF($B355="","",IFERROR(INDEX('Regras por canal'!$M$5:$M$9,MATCH($B355,'Regras por canal'!$A$5:$A$9,0)),""))</f>
        <v/>
      </c>
      <c r="AN355" s="28">
        <f>IF($B355="","",IFERROR(INDEX('Regras por canal'!$N$5:$N$9,MATCH($B355,'Regras por canal'!$A$5:$A$9,0)),""))</f>
        <v/>
      </c>
      <c r="AO355" s="28">
        <f>IF($A355="","",IFERROR(INDEX('Catálogo fonte'!$Q$5:$Q$104,MATCH($A355,'Catálogo fonte'!$A$5:$A$104,0)),""))</f>
        <v/>
      </c>
      <c r="AP355" s="28">
        <f>IF($B355="","",IFERROR(INDEX('Regras por canal'!$Q$5:$Q$9,MATCH($B355,'Regras por canal'!$A$5:$A$9,0)),""))</f>
        <v/>
      </c>
    </row>
    <row r="356" ht="24" customHeight="1">
      <c r="A356" s="28">
        <f>IF(OR(INDEX('Catálogo fonte'!$A$5:$A$104,INT((ROW()-5)/5)+1)="",INDEX('Regras por canal'!$A$5:$A$9,MOD(ROW()-5,5)+1)=""),"",INDEX('Catálogo fonte'!$A$5:$A$104,INT((ROW()-5)/5)+1))</f>
        <v/>
      </c>
      <c r="B356" s="27">
        <f>IF($A356="","",INDEX('Regras por canal'!$A$5:$A$9,MOD(ROW()-5,5)+1))</f>
        <v/>
      </c>
      <c r="C356" s="21" t="n"/>
      <c r="D356" s="32" t="n"/>
      <c r="E356" s="32" t="n"/>
      <c r="F356" s="53" t="n"/>
      <c r="G356" s="27">
        <f>IF(OR($A356="",$B356=""),"",IF($D356&lt;&gt;"",$D356,IFERROR(INDEX('Catálogo fonte'!$B$5:$B$104,MATCH($A356,'Catálogo fonte'!$A$5:$A$104,0)),"")))</f>
        <v/>
      </c>
      <c r="H356" s="27">
        <f>IF(OR($A356="",$B356=""),"",IF($E356&lt;&gt;"",$E356,IFERROR(INDEX('Catálogo fonte'!$C$5:$C$104,MATCH($A356,'Catálogo fonte'!$A$5:$A$104,0)),"")))</f>
        <v/>
      </c>
      <c r="I356" s="27">
        <f>IF(OR($A356="",$B356=""),"",IFERROR(INDEX('Catálogo fonte'!$E$5:$E$104,MATCH($A356,'Catálogo fonte'!$A$5:$A$104,0)),""))</f>
        <v/>
      </c>
      <c r="J356" s="28">
        <f>IF(OR($A356="",$B356=""),"",IFERROR(INDEX('Catálogo fonte'!$D$5:$D$104,MATCH($A356,'Catálogo fonte'!$A$5:$A$104,0)),""))</f>
        <v/>
      </c>
      <c r="K356" s="54">
        <f>IF(OR($A356="",$B356=""),"",IF($F356&lt;&gt;"",$F356,IFERROR(INDEX('Catálogo fonte'!$F$5:$F$104,MATCH($A356,'Catálogo fonte'!$A$5:$A$104,0)),"")))</f>
        <v/>
      </c>
      <c r="L356" s="35">
        <f>IF(OR($A356="",$B356=""),"",IFERROR(INDEX('Catálogo fonte'!$G$5:$G$104,MATCH($A356,'Catálogo fonte'!$A$5:$A$104,0)),""))</f>
        <v/>
      </c>
      <c r="M356" s="28">
        <f>IF(OR($A356="",$B356=""),"",IFERROR(INDEX('Catálogo fonte'!$H$5:$H$104,MATCH($A356,'Catálogo fonte'!$A$5:$A$104,0)),""))</f>
        <v/>
      </c>
      <c r="N356" s="28">
        <f>IF(OR($A356="",$B356=""),"",IFERROR(INDEX('Catálogo fonte'!$I$5:$I$104,MATCH($A356,'Catálogo fonte'!$A$5:$A$104,0)),""))</f>
        <v/>
      </c>
      <c r="O356" s="55">
        <f>IF(OR($A356="",$B356=""),"",IFERROR(INDEX('Catálogo fonte'!$J$5:$J$104,MATCH($A356,'Catálogo fonte'!$A$5:$A$104,0)),""))</f>
        <v/>
      </c>
      <c r="P356" s="56">
        <f>IF(OR($A356="",$B356=""),"",IFERROR(INDEX('Catálogo fonte'!$K$5:$K$104,MATCH($A356,'Catálogo fonte'!$A$5:$A$104,0)),""))</f>
        <v/>
      </c>
      <c r="Q356" s="56">
        <f>IF(OR($A356="",$B356=""),"",IFERROR(INDEX('Catálogo fonte'!$L$5:$L$104,MATCH($A356,'Catálogo fonte'!$A$5:$A$104,0)),""))</f>
        <v/>
      </c>
      <c r="R356" s="56">
        <f>IF(OR($A356="",$B356=""),"",IFERROR(INDEX('Catálogo fonte'!$M$5:$M$104,MATCH($A356,'Catálogo fonte'!$A$5:$A$104,0)),""))</f>
        <v/>
      </c>
      <c r="S356" s="28">
        <f>IF(OR($A356="",$B356=""),"",IFERROR(INDEX('Catálogo fonte'!$N$5:$N$104,MATCH($A356,'Catálogo fonte'!$A$5:$A$104,0)),""))</f>
        <v/>
      </c>
      <c r="T356" s="28">
        <f>IF(OR($A356="",$B356=""),"",IFERROR(INDEX('Catálogo fonte'!$O$5:$O$104,MATCH($A356,'Catálogo fonte'!$A$5:$A$104,0)),""))</f>
        <v/>
      </c>
      <c r="U356" s="28">
        <f>IF(OR($A356="",$B356=""),"",IFERROR(INDEX('Catálogo fonte'!$P$5:$P$104,MATCH($A356,'Catálogo fonte'!$A$5:$A$104,0)),""))</f>
        <v/>
      </c>
      <c r="V356" s="28">
        <f>IF(OR($A356="",$B356=""),"",--($S356&lt;&gt;"")+--($T356&lt;&gt;"")+--($U356&lt;&gt;""))</f>
        <v/>
      </c>
      <c r="W356" s="27">
        <f>IF(OR($A356="",$B356="",$C356&lt;&gt;"Sim"),"",_xlfn.TEXTJOIN(" | ",TRUE,IF($AP356&lt;&gt;"Regra válida","Regra do canal inválida",""),IF(COUNTIF('Catálogo fonte'!$A$5:$A$104,$A356)&gt;1,"SKU duplicado",""),IF($AO356&lt;&gt;"Sim","Produto inativo",""),IF($AB356&lt;&gt;"Sim","Canal inativo",""),IF($G356="","Título ausente",""),IF(AND($G356&lt;&gt;"",$AL356&lt;&gt;"",LEN($G356)&gt;$AL356),"Título excede o limite",""),IF(AND($AC356="Sim",$H356=""),"Categoria ausente",""),IF(AND($AK356&gt;0,LEN($I356)&lt;$AK356),"Descrição abaixo do mínimo",""),IF(AND($AE356="Sim",$J356=""),"Marca ausente",""),IF(OR($K356="",NOT(ISNUMBER($K356)),$K356&lt;=0),"Preço inválido",""),IF(AND(ISNUMBER($K356),$AM356&lt;&gt;"",$K356&lt;$AM356),"Preço abaixo do mínimo",""),IF(AND(ISNUMBER($K356),$AN356&lt;&gt;"",$K356&gt;$AN356),"Preço acima do máximo",""),IF(AND($AD356="Sim",$L356=""),"GTIN ausente",""),IF(AND($L356&lt;&gt;"",NOT(IFERROR(AND(LEN($L356)=13,ISNUMBER(VALUE($L356))),FALSE))),"GTIN inválido",""),IF(AND($AF356="Sim",$M356=""),"Cor ausente",""),IF(AND($AG356="Sim",$N356=""),"Tamanho/modelo ausente",""),IF(AND($AH356="Sim",OR(NOT(ISNUMBER($O356)),$O356&lt;=0)),"Peso ausente ou inválido",""),IF(AND($AI356="Sim",OR(NOT(ISNUMBER($P356)),$P356&lt;=0,NOT(ISNUMBER($Q356)),$Q356&lt;=0,NOT(ISNUMBER($R356)),$R356&lt;=0)),"Dimensões ausentes ou inválidas",""),IF($V356&lt;$AJ356,"Mídias abaixo do mínimo","")))</f>
        <v/>
      </c>
      <c r="X356" s="28">
        <f>IF(OR($A356="",$B356=""),"",IF($C356&lt;&gt;"Sim","Não selecionado",IF($W356="","Pronto para publicar","Bloqueado")))</f>
        <v/>
      </c>
      <c r="Y356" s="21" t="n"/>
      <c r="Z356" s="27">
        <f>IF(OR($A356="",$B356=""),"",IF($C356&lt;&gt;"Sim","Fora do feed",IF($X356="Bloqueado","Bloqueado",IF($Y356="Publicar","Liberado para feed",IF($Y356="Manter rascunho","Mantido em rascunho","Aguardando decisão")))))</f>
        <v/>
      </c>
      <c r="AA356" s="27">
        <f>IF(OR($A356="",$B356=""),"",$A356&amp;"|"&amp;$B356)</f>
        <v/>
      </c>
      <c r="AB356" s="28">
        <f>IF($B356="","",IFERROR(INDEX('Regras por canal'!$B$5:$B$9,MATCH($B356,'Regras por canal'!$A$5:$A$9,0)),""))</f>
        <v/>
      </c>
      <c r="AC356" s="28">
        <f>IF($B356="","",IFERROR(INDEX('Regras por canal'!$C$5:$C$9,MATCH($B356,'Regras por canal'!$A$5:$A$9,0)),""))</f>
        <v/>
      </c>
      <c r="AD356" s="28">
        <f>IF($B356="","",IFERROR(INDEX('Regras por canal'!$D$5:$D$9,MATCH($B356,'Regras por canal'!$A$5:$A$9,0)),""))</f>
        <v/>
      </c>
      <c r="AE356" s="28">
        <f>IF($B356="","",IFERROR(INDEX('Regras por canal'!$E$5:$E$9,MATCH($B356,'Regras por canal'!$A$5:$A$9,0)),""))</f>
        <v/>
      </c>
      <c r="AF356" s="28">
        <f>IF($B356="","",IFERROR(INDEX('Regras por canal'!$F$5:$F$9,MATCH($B356,'Regras por canal'!$A$5:$A$9,0)),""))</f>
        <v/>
      </c>
      <c r="AG356" s="28">
        <f>IF($B356="","",IFERROR(INDEX('Regras por canal'!$G$5:$G$9,MATCH($B356,'Regras por canal'!$A$5:$A$9,0)),""))</f>
        <v/>
      </c>
      <c r="AH356" s="28">
        <f>IF($B356="","",IFERROR(INDEX('Regras por canal'!$H$5:$H$9,MATCH($B356,'Regras por canal'!$A$5:$A$9,0)),""))</f>
        <v/>
      </c>
      <c r="AI356" s="28">
        <f>IF($B356="","",IFERROR(INDEX('Regras por canal'!$I$5:$I$9,MATCH($B356,'Regras por canal'!$A$5:$A$9,0)),""))</f>
        <v/>
      </c>
      <c r="AJ356" s="28">
        <f>IF($B356="","",IFERROR(INDEX('Regras por canal'!$J$5:$J$9,MATCH($B356,'Regras por canal'!$A$5:$A$9,0)),""))</f>
        <v/>
      </c>
      <c r="AK356" s="28">
        <f>IF($B356="","",IFERROR(INDEX('Regras por canal'!$K$5:$K$9,MATCH($B356,'Regras por canal'!$A$5:$A$9,0)),""))</f>
        <v/>
      </c>
      <c r="AL356" s="28">
        <f>IF($B356="","",IFERROR(INDEX('Regras por canal'!$L$5:$L$9,MATCH($B356,'Regras por canal'!$A$5:$A$9,0)),""))</f>
        <v/>
      </c>
      <c r="AM356" s="28">
        <f>IF($B356="","",IFERROR(INDEX('Regras por canal'!$M$5:$M$9,MATCH($B356,'Regras por canal'!$A$5:$A$9,0)),""))</f>
        <v/>
      </c>
      <c r="AN356" s="28">
        <f>IF($B356="","",IFERROR(INDEX('Regras por canal'!$N$5:$N$9,MATCH($B356,'Regras por canal'!$A$5:$A$9,0)),""))</f>
        <v/>
      </c>
      <c r="AO356" s="28">
        <f>IF($A356="","",IFERROR(INDEX('Catálogo fonte'!$Q$5:$Q$104,MATCH($A356,'Catálogo fonte'!$A$5:$A$104,0)),""))</f>
        <v/>
      </c>
      <c r="AP356" s="28">
        <f>IF($B356="","",IFERROR(INDEX('Regras por canal'!$Q$5:$Q$9,MATCH($B356,'Regras por canal'!$A$5:$A$9,0)),""))</f>
        <v/>
      </c>
    </row>
    <row r="357" ht="24" customHeight="1">
      <c r="A357" s="28">
        <f>IF(OR(INDEX('Catálogo fonte'!$A$5:$A$104,INT((ROW()-5)/5)+1)="",INDEX('Regras por canal'!$A$5:$A$9,MOD(ROW()-5,5)+1)=""),"",INDEX('Catálogo fonte'!$A$5:$A$104,INT((ROW()-5)/5)+1))</f>
        <v/>
      </c>
      <c r="B357" s="27">
        <f>IF($A357="","",INDEX('Regras por canal'!$A$5:$A$9,MOD(ROW()-5,5)+1))</f>
        <v/>
      </c>
      <c r="C357" s="21" t="n"/>
      <c r="D357" s="32" t="n"/>
      <c r="E357" s="32" t="n"/>
      <c r="F357" s="53" t="n"/>
      <c r="G357" s="27">
        <f>IF(OR($A357="",$B357=""),"",IF($D357&lt;&gt;"",$D357,IFERROR(INDEX('Catálogo fonte'!$B$5:$B$104,MATCH($A357,'Catálogo fonte'!$A$5:$A$104,0)),"")))</f>
        <v/>
      </c>
      <c r="H357" s="27">
        <f>IF(OR($A357="",$B357=""),"",IF($E357&lt;&gt;"",$E357,IFERROR(INDEX('Catálogo fonte'!$C$5:$C$104,MATCH($A357,'Catálogo fonte'!$A$5:$A$104,0)),"")))</f>
        <v/>
      </c>
      <c r="I357" s="27">
        <f>IF(OR($A357="",$B357=""),"",IFERROR(INDEX('Catálogo fonte'!$E$5:$E$104,MATCH($A357,'Catálogo fonte'!$A$5:$A$104,0)),""))</f>
        <v/>
      </c>
      <c r="J357" s="28">
        <f>IF(OR($A357="",$B357=""),"",IFERROR(INDEX('Catálogo fonte'!$D$5:$D$104,MATCH($A357,'Catálogo fonte'!$A$5:$A$104,0)),""))</f>
        <v/>
      </c>
      <c r="K357" s="54">
        <f>IF(OR($A357="",$B357=""),"",IF($F357&lt;&gt;"",$F357,IFERROR(INDEX('Catálogo fonte'!$F$5:$F$104,MATCH($A357,'Catálogo fonte'!$A$5:$A$104,0)),"")))</f>
        <v/>
      </c>
      <c r="L357" s="35">
        <f>IF(OR($A357="",$B357=""),"",IFERROR(INDEX('Catálogo fonte'!$G$5:$G$104,MATCH($A357,'Catálogo fonte'!$A$5:$A$104,0)),""))</f>
        <v/>
      </c>
      <c r="M357" s="28">
        <f>IF(OR($A357="",$B357=""),"",IFERROR(INDEX('Catálogo fonte'!$H$5:$H$104,MATCH($A357,'Catálogo fonte'!$A$5:$A$104,0)),""))</f>
        <v/>
      </c>
      <c r="N357" s="28">
        <f>IF(OR($A357="",$B357=""),"",IFERROR(INDEX('Catálogo fonte'!$I$5:$I$104,MATCH($A357,'Catálogo fonte'!$A$5:$A$104,0)),""))</f>
        <v/>
      </c>
      <c r="O357" s="55">
        <f>IF(OR($A357="",$B357=""),"",IFERROR(INDEX('Catálogo fonte'!$J$5:$J$104,MATCH($A357,'Catálogo fonte'!$A$5:$A$104,0)),""))</f>
        <v/>
      </c>
      <c r="P357" s="56">
        <f>IF(OR($A357="",$B357=""),"",IFERROR(INDEX('Catálogo fonte'!$K$5:$K$104,MATCH($A357,'Catálogo fonte'!$A$5:$A$104,0)),""))</f>
        <v/>
      </c>
      <c r="Q357" s="56">
        <f>IF(OR($A357="",$B357=""),"",IFERROR(INDEX('Catálogo fonte'!$L$5:$L$104,MATCH($A357,'Catálogo fonte'!$A$5:$A$104,0)),""))</f>
        <v/>
      </c>
      <c r="R357" s="56">
        <f>IF(OR($A357="",$B357=""),"",IFERROR(INDEX('Catálogo fonte'!$M$5:$M$104,MATCH($A357,'Catálogo fonte'!$A$5:$A$104,0)),""))</f>
        <v/>
      </c>
      <c r="S357" s="28">
        <f>IF(OR($A357="",$B357=""),"",IFERROR(INDEX('Catálogo fonte'!$N$5:$N$104,MATCH($A357,'Catálogo fonte'!$A$5:$A$104,0)),""))</f>
        <v/>
      </c>
      <c r="T357" s="28">
        <f>IF(OR($A357="",$B357=""),"",IFERROR(INDEX('Catálogo fonte'!$O$5:$O$104,MATCH($A357,'Catálogo fonte'!$A$5:$A$104,0)),""))</f>
        <v/>
      </c>
      <c r="U357" s="28">
        <f>IF(OR($A357="",$B357=""),"",IFERROR(INDEX('Catálogo fonte'!$P$5:$P$104,MATCH($A357,'Catálogo fonte'!$A$5:$A$104,0)),""))</f>
        <v/>
      </c>
      <c r="V357" s="28">
        <f>IF(OR($A357="",$B357=""),"",--($S357&lt;&gt;"")+--($T357&lt;&gt;"")+--($U357&lt;&gt;""))</f>
        <v/>
      </c>
      <c r="W357" s="27">
        <f>IF(OR($A357="",$B357="",$C357&lt;&gt;"Sim"),"",_xlfn.TEXTJOIN(" | ",TRUE,IF($AP357&lt;&gt;"Regra válida","Regra do canal inválida",""),IF(COUNTIF('Catálogo fonte'!$A$5:$A$104,$A357)&gt;1,"SKU duplicado",""),IF($AO357&lt;&gt;"Sim","Produto inativo",""),IF($AB357&lt;&gt;"Sim","Canal inativo",""),IF($G357="","Título ausente",""),IF(AND($G357&lt;&gt;"",$AL357&lt;&gt;"",LEN($G357)&gt;$AL357),"Título excede o limite",""),IF(AND($AC357="Sim",$H357=""),"Categoria ausente",""),IF(AND($AK357&gt;0,LEN($I357)&lt;$AK357),"Descrição abaixo do mínimo",""),IF(AND($AE357="Sim",$J357=""),"Marca ausente",""),IF(OR($K357="",NOT(ISNUMBER($K357)),$K357&lt;=0),"Preço inválido",""),IF(AND(ISNUMBER($K357),$AM357&lt;&gt;"",$K357&lt;$AM357),"Preço abaixo do mínimo",""),IF(AND(ISNUMBER($K357),$AN357&lt;&gt;"",$K357&gt;$AN357),"Preço acima do máximo",""),IF(AND($AD357="Sim",$L357=""),"GTIN ausente",""),IF(AND($L357&lt;&gt;"",NOT(IFERROR(AND(LEN($L357)=13,ISNUMBER(VALUE($L357))),FALSE))),"GTIN inválido",""),IF(AND($AF357="Sim",$M357=""),"Cor ausente",""),IF(AND($AG357="Sim",$N357=""),"Tamanho/modelo ausente",""),IF(AND($AH357="Sim",OR(NOT(ISNUMBER($O357)),$O357&lt;=0)),"Peso ausente ou inválido",""),IF(AND($AI357="Sim",OR(NOT(ISNUMBER($P357)),$P357&lt;=0,NOT(ISNUMBER($Q357)),$Q357&lt;=0,NOT(ISNUMBER($R357)),$R357&lt;=0)),"Dimensões ausentes ou inválidas",""),IF($V357&lt;$AJ357,"Mídias abaixo do mínimo","")))</f>
        <v/>
      </c>
      <c r="X357" s="28">
        <f>IF(OR($A357="",$B357=""),"",IF($C357&lt;&gt;"Sim","Não selecionado",IF($W357="","Pronto para publicar","Bloqueado")))</f>
        <v/>
      </c>
      <c r="Y357" s="21" t="n"/>
      <c r="Z357" s="27">
        <f>IF(OR($A357="",$B357=""),"",IF($C357&lt;&gt;"Sim","Fora do feed",IF($X357="Bloqueado","Bloqueado",IF($Y357="Publicar","Liberado para feed",IF($Y357="Manter rascunho","Mantido em rascunho","Aguardando decisão")))))</f>
        <v/>
      </c>
      <c r="AA357" s="27">
        <f>IF(OR($A357="",$B357=""),"",$A357&amp;"|"&amp;$B357)</f>
        <v/>
      </c>
      <c r="AB357" s="28">
        <f>IF($B357="","",IFERROR(INDEX('Regras por canal'!$B$5:$B$9,MATCH($B357,'Regras por canal'!$A$5:$A$9,0)),""))</f>
        <v/>
      </c>
      <c r="AC357" s="28">
        <f>IF($B357="","",IFERROR(INDEX('Regras por canal'!$C$5:$C$9,MATCH($B357,'Regras por canal'!$A$5:$A$9,0)),""))</f>
        <v/>
      </c>
      <c r="AD357" s="28">
        <f>IF($B357="","",IFERROR(INDEX('Regras por canal'!$D$5:$D$9,MATCH($B357,'Regras por canal'!$A$5:$A$9,0)),""))</f>
        <v/>
      </c>
      <c r="AE357" s="28">
        <f>IF($B357="","",IFERROR(INDEX('Regras por canal'!$E$5:$E$9,MATCH($B357,'Regras por canal'!$A$5:$A$9,0)),""))</f>
        <v/>
      </c>
      <c r="AF357" s="28">
        <f>IF($B357="","",IFERROR(INDEX('Regras por canal'!$F$5:$F$9,MATCH($B357,'Regras por canal'!$A$5:$A$9,0)),""))</f>
        <v/>
      </c>
      <c r="AG357" s="28">
        <f>IF($B357="","",IFERROR(INDEX('Regras por canal'!$G$5:$G$9,MATCH($B357,'Regras por canal'!$A$5:$A$9,0)),""))</f>
        <v/>
      </c>
      <c r="AH357" s="28">
        <f>IF($B357="","",IFERROR(INDEX('Regras por canal'!$H$5:$H$9,MATCH($B357,'Regras por canal'!$A$5:$A$9,0)),""))</f>
        <v/>
      </c>
      <c r="AI357" s="28">
        <f>IF($B357="","",IFERROR(INDEX('Regras por canal'!$I$5:$I$9,MATCH($B357,'Regras por canal'!$A$5:$A$9,0)),""))</f>
        <v/>
      </c>
      <c r="AJ357" s="28">
        <f>IF($B357="","",IFERROR(INDEX('Regras por canal'!$J$5:$J$9,MATCH($B357,'Regras por canal'!$A$5:$A$9,0)),""))</f>
        <v/>
      </c>
      <c r="AK357" s="28">
        <f>IF($B357="","",IFERROR(INDEX('Regras por canal'!$K$5:$K$9,MATCH($B357,'Regras por canal'!$A$5:$A$9,0)),""))</f>
        <v/>
      </c>
      <c r="AL357" s="28">
        <f>IF($B357="","",IFERROR(INDEX('Regras por canal'!$L$5:$L$9,MATCH($B357,'Regras por canal'!$A$5:$A$9,0)),""))</f>
        <v/>
      </c>
      <c r="AM357" s="28">
        <f>IF($B357="","",IFERROR(INDEX('Regras por canal'!$M$5:$M$9,MATCH($B357,'Regras por canal'!$A$5:$A$9,0)),""))</f>
        <v/>
      </c>
      <c r="AN357" s="28">
        <f>IF($B357="","",IFERROR(INDEX('Regras por canal'!$N$5:$N$9,MATCH($B357,'Regras por canal'!$A$5:$A$9,0)),""))</f>
        <v/>
      </c>
      <c r="AO357" s="28">
        <f>IF($A357="","",IFERROR(INDEX('Catálogo fonte'!$Q$5:$Q$104,MATCH($A357,'Catálogo fonte'!$A$5:$A$104,0)),""))</f>
        <v/>
      </c>
      <c r="AP357" s="28">
        <f>IF($B357="","",IFERROR(INDEX('Regras por canal'!$Q$5:$Q$9,MATCH($B357,'Regras por canal'!$A$5:$A$9,0)),""))</f>
        <v/>
      </c>
    </row>
    <row r="358" ht="24" customHeight="1">
      <c r="A358" s="28">
        <f>IF(OR(INDEX('Catálogo fonte'!$A$5:$A$104,INT((ROW()-5)/5)+1)="",INDEX('Regras por canal'!$A$5:$A$9,MOD(ROW()-5,5)+1)=""),"",INDEX('Catálogo fonte'!$A$5:$A$104,INT((ROW()-5)/5)+1))</f>
        <v/>
      </c>
      <c r="B358" s="27">
        <f>IF($A358="","",INDEX('Regras por canal'!$A$5:$A$9,MOD(ROW()-5,5)+1))</f>
        <v/>
      </c>
      <c r="C358" s="21" t="n"/>
      <c r="D358" s="32" t="n"/>
      <c r="E358" s="32" t="n"/>
      <c r="F358" s="53" t="n"/>
      <c r="G358" s="27">
        <f>IF(OR($A358="",$B358=""),"",IF($D358&lt;&gt;"",$D358,IFERROR(INDEX('Catálogo fonte'!$B$5:$B$104,MATCH($A358,'Catálogo fonte'!$A$5:$A$104,0)),"")))</f>
        <v/>
      </c>
      <c r="H358" s="27">
        <f>IF(OR($A358="",$B358=""),"",IF($E358&lt;&gt;"",$E358,IFERROR(INDEX('Catálogo fonte'!$C$5:$C$104,MATCH($A358,'Catálogo fonte'!$A$5:$A$104,0)),"")))</f>
        <v/>
      </c>
      <c r="I358" s="27">
        <f>IF(OR($A358="",$B358=""),"",IFERROR(INDEX('Catálogo fonte'!$E$5:$E$104,MATCH($A358,'Catálogo fonte'!$A$5:$A$104,0)),""))</f>
        <v/>
      </c>
      <c r="J358" s="28">
        <f>IF(OR($A358="",$B358=""),"",IFERROR(INDEX('Catálogo fonte'!$D$5:$D$104,MATCH($A358,'Catálogo fonte'!$A$5:$A$104,0)),""))</f>
        <v/>
      </c>
      <c r="K358" s="54">
        <f>IF(OR($A358="",$B358=""),"",IF($F358&lt;&gt;"",$F358,IFERROR(INDEX('Catálogo fonte'!$F$5:$F$104,MATCH($A358,'Catálogo fonte'!$A$5:$A$104,0)),"")))</f>
        <v/>
      </c>
      <c r="L358" s="35">
        <f>IF(OR($A358="",$B358=""),"",IFERROR(INDEX('Catálogo fonte'!$G$5:$G$104,MATCH($A358,'Catálogo fonte'!$A$5:$A$104,0)),""))</f>
        <v/>
      </c>
      <c r="M358" s="28">
        <f>IF(OR($A358="",$B358=""),"",IFERROR(INDEX('Catálogo fonte'!$H$5:$H$104,MATCH($A358,'Catálogo fonte'!$A$5:$A$104,0)),""))</f>
        <v/>
      </c>
      <c r="N358" s="28">
        <f>IF(OR($A358="",$B358=""),"",IFERROR(INDEX('Catálogo fonte'!$I$5:$I$104,MATCH($A358,'Catálogo fonte'!$A$5:$A$104,0)),""))</f>
        <v/>
      </c>
      <c r="O358" s="55">
        <f>IF(OR($A358="",$B358=""),"",IFERROR(INDEX('Catálogo fonte'!$J$5:$J$104,MATCH($A358,'Catálogo fonte'!$A$5:$A$104,0)),""))</f>
        <v/>
      </c>
      <c r="P358" s="56">
        <f>IF(OR($A358="",$B358=""),"",IFERROR(INDEX('Catálogo fonte'!$K$5:$K$104,MATCH($A358,'Catálogo fonte'!$A$5:$A$104,0)),""))</f>
        <v/>
      </c>
      <c r="Q358" s="56">
        <f>IF(OR($A358="",$B358=""),"",IFERROR(INDEX('Catálogo fonte'!$L$5:$L$104,MATCH($A358,'Catálogo fonte'!$A$5:$A$104,0)),""))</f>
        <v/>
      </c>
      <c r="R358" s="56">
        <f>IF(OR($A358="",$B358=""),"",IFERROR(INDEX('Catálogo fonte'!$M$5:$M$104,MATCH($A358,'Catálogo fonte'!$A$5:$A$104,0)),""))</f>
        <v/>
      </c>
      <c r="S358" s="28">
        <f>IF(OR($A358="",$B358=""),"",IFERROR(INDEX('Catálogo fonte'!$N$5:$N$104,MATCH($A358,'Catálogo fonte'!$A$5:$A$104,0)),""))</f>
        <v/>
      </c>
      <c r="T358" s="28">
        <f>IF(OR($A358="",$B358=""),"",IFERROR(INDEX('Catálogo fonte'!$O$5:$O$104,MATCH($A358,'Catálogo fonte'!$A$5:$A$104,0)),""))</f>
        <v/>
      </c>
      <c r="U358" s="28">
        <f>IF(OR($A358="",$B358=""),"",IFERROR(INDEX('Catálogo fonte'!$P$5:$P$104,MATCH($A358,'Catálogo fonte'!$A$5:$A$104,0)),""))</f>
        <v/>
      </c>
      <c r="V358" s="28">
        <f>IF(OR($A358="",$B358=""),"",--($S358&lt;&gt;"")+--($T358&lt;&gt;"")+--($U358&lt;&gt;""))</f>
        <v/>
      </c>
      <c r="W358" s="27">
        <f>IF(OR($A358="",$B358="",$C358&lt;&gt;"Sim"),"",_xlfn.TEXTJOIN(" | ",TRUE,IF($AP358&lt;&gt;"Regra válida","Regra do canal inválida",""),IF(COUNTIF('Catálogo fonte'!$A$5:$A$104,$A358)&gt;1,"SKU duplicado",""),IF($AO358&lt;&gt;"Sim","Produto inativo",""),IF($AB358&lt;&gt;"Sim","Canal inativo",""),IF($G358="","Título ausente",""),IF(AND($G358&lt;&gt;"",$AL358&lt;&gt;"",LEN($G358)&gt;$AL358),"Título excede o limite",""),IF(AND($AC358="Sim",$H358=""),"Categoria ausente",""),IF(AND($AK358&gt;0,LEN($I358)&lt;$AK358),"Descrição abaixo do mínimo",""),IF(AND($AE358="Sim",$J358=""),"Marca ausente",""),IF(OR($K358="",NOT(ISNUMBER($K358)),$K358&lt;=0),"Preço inválido",""),IF(AND(ISNUMBER($K358),$AM358&lt;&gt;"",$K358&lt;$AM358),"Preço abaixo do mínimo",""),IF(AND(ISNUMBER($K358),$AN358&lt;&gt;"",$K358&gt;$AN358),"Preço acima do máximo",""),IF(AND($AD358="Sim",$L358=""),"GTIN ausente",""),IF(AND($L358&lt;&gt;"",NOT(IFERROR(AND(LEN($L358)=13,ISNUMBER(VALUE($L358))),FALSE))),"GTIN inválido",""),IF(AND($AF358="Sim",$M358=""),"Cor ausente",""),IF(AND($AG358="Sim",$N358=""),"Tamanho/modelo ausente",""),IF(AND($AH358="Sim",OR(NOT(ISNUMBER($O358)),$O358&lt;=0)),"Peso ausente ou inválido",""),IF(AND($AI358="Sim",OR(NOT(ISNUMBER($P358)),$P358&lt;=0,NOT(ISNUMBER($Q358)),$Q358&lt;=0,NOT(ISNUMBER($R358)),$R358&lt;=0)),"Dimensões ausentes ou inválidas",""),IF($V358&lt;$AJ358,"Mídias abaixo do mínimo","")))</f>
        <v/>
      </c>
      <c r="X358" s="28">
        <f>IF(OR($A358="",$B358=""),"",IF($C358&lt;&gt;"Sim","Não selecionado",IF($W358="","Pronto para publicar","Bloqueado")))</f>
        <v/>
      </c>
      <c r="Y358" s="21" t="n"/>
      <c r="Z358" s="27">
        <f>IF(OR($A358="",$B358=""),"",IF($C358&lt;&gt;"Sim","Fora do feed",IF($X358="Bloqueado","Bloqueado",IF($Y358="Publicar","Liberado para feed",IF($Y358="Manter rascunho","Mantido em rascunho","Aguardando decisão")))))</f>
        <v/>
      </c>
      <c r="AA358" s="27">
        <f>IF(OR($A358="",$B358=""),"",$A358&amp;"|"&amp;$B358)</f>
        <v/>
      </c>
      <c r="AB358" s="28">
        <f>IF($B358="","",IFERROR(INDEX('Regras por canal'!$B$5:$B$9,MATCH($B358,'Regras por canal'!$A$5:$A$9,0)),""))</f>
        <v/>
      </c>
      <c r="AC358" s="28">
        <f>IF($B358="","",IFERROR(INDEX('Regras por canal'!$C$5:$C$9,MATCH($B358,'Regras por canal'!$A$5:$A$9,0)),""))</f>
        <v/>
      </c>
      <c r="AD358" s="28">
        <f>IF($B358="","",IFERROR(INDEX('Regras por canal'!$D$5:$D$9,MATCH($B358,'Regras por canal'!$A$5:$A$9,0)),""))</f>
        <v/>
      </c>
      <c r="AE358" s="28">
        <f>IF($B358="","",IFERROR(INDEX('Regras por canal'!$E$5:$E$9,MATCH($B358,'Regras por canal'!$A$5:$A$9,0)),""))</f>
        <v/>
      </c>
      <c r="AF358" s="28">
        <f>IF($B358="","",IFERROR(INDEX('Regras por canal'!$F$5:$F$9,MATCH($B358,'Regras por canal'!$A$5:$A$9,0)),""))</f>
        <v/>
      </c>
      <c r="AG358" s="28">
        <f>IF($B358="","",IFERROR(INDEX('Regras por canal'!$G$5:$G$9,MATCH($B358,'Regras por canal'!$A$5:$A$9,0)),""))</f>
        <v/>
      </c>
      <c r="AH358" s="28">
        <f>IF($B358="","",IFERROR(INDEX('Regras por canal'!$H$5:$H$9,MATCH($B358,'Regras por canal'!$A$5:$A$9,0)),""))</f>
        <v/>
      </c>
      <c r="AI358" s="28">
        <f>IF($B358="","",IFERROR(INDEX('Regras por canal'!$I$5:$I$9,MATCH($B358,'Regras por canal'!$A$5:$A$9,0)),""))</f>
        <v/>
      </c>
      <c r="AJ358" s="28">
        <f>IF($B358="","",IFERROR(INDEX('Regras por canal'!$J$5:$J$9,MATCH($B358,'Regras por canal'!$A$5:$A$9,0)),""))</f>
        <v/>
      </c>
      <c r="AK358" s="28">
        <f>IF($B358="","",IFERROR(INDEX('Regras por canal'!$K$5:$K$9,MATCH($B358,'Regras por canal'!$A$5:$A$9,0)),""))</f>
        <v/>
      </c>
      <c r="AL358" s="28">
        <f>IF($B358="","",IFERROR(INDEX('Regras por canal'!$L$5:$L$9,MATCH($B358,'Regras por canal'!$A$5:$A$9,0)),""))</f>
        <v/>
      </c>
      <c r="AM358" s="28">
        <f>IF($B358="","",IFERROR(INDEX('Regras por canal'!$M$5:$M$9,MATCH($B358,'Regras por canal'!$A$5:$A$9,0)),""))</f>
        <v/>
      </c>
      <c r="AN358" s="28">
        <f>IF($B358="","",IFERROR(INDEX('Regras por canal'!$N$5:$N$9,MATCH($B358,'Regras por canal'!$A$5:$A$9,0)),""))</f>
        <v/>
      </c>
      <c r="AO358" s="28">
        <f>IF($A358="","",IFERROR(INDEX('Catálogo fonte'!$Q$5:$Q$104,MATCH($A358,'Catálogo fonte'!$A$5:$A$104,0)),""))</f>
        <v/>
      </c>
      <c r="AP358" s="28">
        <f>IF($B358="","",IFERROR(INDEX('Regras por canal'!$Q$5:$Q$9,MATCH($B358,'Regras por canal'!$A$5:$A$9,0)),""))</f>
        <v/>
      </c>
    </row>
    <row r="359" ht="24" customHeight="1">
      <c r="A359" s="28">
        <f>IF(OR(INDEX('Catálogo fonte'!$A$5:$A$104,INT((ROW()-5)/5)+1)="",INDEX('Regras por canal'!$A$5:$A$9,MOD(ROW()-5,5)+1)=""),"",INDEX('Catálogo fonte'!$A$5:$A$104,INT((ROW()-5)/5)+1))</f>
        <v/>
      </c>
      <c r="B359" s="27">
        <f>IF($A359="","",INDEX('Regras por canal'!$A$5:$A$9,MOD(ROW()-5,5)+1))</f>
        <v/>
      </c>
      <c r="C359" s="21" t="n"/>
      <c r="D359" s="32" t="n"/>
      <c r="E359" s="32" t="n"/>
      <c r="F359" s="53" t="n"/>
      <c r="G359" s="27">
        <f>IF(OR($A359="",$B359=""),"",IF($D359&lt;&gt;"",$D359,IFERROR(INDEX('Catálogo fonte'!$B$5:$B$104,MATCH($A359,'Catálogo fonte'!$A$5:$A$104,0)),"")))</f>
        <v/>
      </c>
      <c r="H359" s="27">
        <f>IF(OR($A359="",$B359=""),"",IF($E359&lt;&gt;"",$E359,IFERROR(INDEX('Catálogo fonte'!$C$5:$C$104,MATCH($A359,'Catálogo fonte'!$A$5:$A$104,0)),"")))</f>
        <v/>
      </c>
      <c r="I359" s="27">
        <f>IF(OR($A359="",$B359=""),"",IFERROR(INDEX('Catálogo fonte'!$E$5:$E$104,MATCH($A359,'Catálogo fonte'!$A$5:$A$104,0)),""))</f>
        <v/>
      </c>
      <c r="J359" s="28">
        <f>IF(OR($A359="",$B359=""),"",IFERROR(INDEX('Catálogo fonte'!$D$5:$D$104,MATCH($A359,'Catálogo fonte'!$A$5:$A$104,0)),""))</f>
        <v/>
      </c>
      <c r="K359" s="54">
        <f>IF(OR($A359="",$B359=""),"",IF($F359&lt;&gt;"",$F359,IFERROR(INDEX('Catálogo fonte'!$F$5:$F$104,MATCH($A359,'Catálogo fonte'!$A$5:$A$104,0)),"")))</f>
        <v/>
      </c>
      <c r="L359" s="35">
        <f>IF(OR($A359="",$B359=""),"",IFERROR(INDEX('Catálogo fonte'!$G$5:$G$104,MATCH($A359,'Catálogo fonte'!$A$5:$A$104,0)),""))</f>
        <v/>
      </c>
      <c r="M359" s="28">
        <f>IF(OR($A359="",$B359=""),"",IFERROR(INDEX('Catálogo fonte'!$H$5:$H$104,MATCH($A359,'Catálogo fonte'!$A$5:$A$104,0)),""))</f>
        <v/>
      </c>
      <c r="N359" s="28">
        <f>IF(OR($A359="",$B359=""),"",IFERROR(INDEX('Catálogo fonte'!$I$5:$I$104,MATCH($A359,'Catálogo fonte'!$A$5:$A$104,0)),""))</f>
        <v/>
      </c>
      <c r="O359" s="55">
        <f>IF(OR($A359="",$B359=""),"",IFERROR(INDEX('Catálogo fonte'!$J$5:$J$104,MATCH($A359,'Catálogo fonte'!$A$5:$A$104,0)),""))</f>
        <v/>
      </c>
      <c r="P359" s="56">
        <f>IF(OR($A359="",$B359=""),"",IFERROR(INDEX('Catálogo fonte'!$K$5:$K$104,MATCH($A359,'Catálogo fonte'!$A$5:$A$104,0)),""))</f>
        <v/>
      </c>
      <c r="Q359" s="56">
        <f>IF(OR($A359="",$B359=""),"",IFERROR(INDEX('Catálogo fonte'!$L$5:$L$104,MATCH($A359,'Catálogo fonte'!$A$5:$A$104,0)),""))</f>
        <v/>
      </c>
      <c r="R359" s="56">
        <f>IF(OR($A359="",$B359=""),"",IFERROR(INDEX('Catálogo fonte'!$M$5:$M$104,MATCH($A359,'Catálogo fonte'!$A$5:$A$104,0)),""))</f>
        <v/>
      </c>
      <c r="S359" s="28">
        <f>IF(OR($A359="",$B359=""),"",IFERROR(INDEX('Catálogo fonte'!$N$5:$N$104,MATCH($A359,'Catálogo fonte'!$A$5:$A$104,0)),""))</f>
        <v/>
      </c>
      <c r="T359" s="28">
        <f>IF(OR($A359="",$B359=""),"",IFERROR(INDEX('Catálogo fonte'!$O$5:$O$104,MATCH($A359,'Catálogo fonte'!$A$5:$A$104,0)),""))</f>
        <v/>
      </c>
      <c r="U359" s="28">
        <f>IF(OR($A359="",$B359=""),"",IFERROR(INDEX('Catálogo fonte'!$P$5:$P$104,MATCH($A359,'Catálogo fonte'!$A$5:$A$104,0)),""))</f>
        <v/>
      </c>
      <c r="V359" s="28">
        <f>IF(OR($A359="",$B359=""),"",--($S359&lt;&gt;"")+--($T359&lt;&gt;"")+--($U359&lt;&gt;""))</f>
        <v/>
      </c>
      <c r="W359" s="27">
        <f>IF(OR($A359="",$B359="",$C359&lt;&gt;"Sim"),"",_xlfn.TEXTJOIN(" | ",TRUE,IF($AP359&lt;&gt;"Regra válida","Regra do canal inválida",""),IF(COUNTIF('Catálogo fonte'!$A$5:$A$104,$A359)&gt;1,"SKU duplicado",""),IF($AO359&lt;&gt;"Sim","Produto inativo",""),IF($AB359&lt;&gt;"Sim","Canal inativo",""),IF($G359="","Título ausente",""),IF(AND($G359&lt;&gt;"",$AL359&lt;&gt;"",LEN($G359)&gt;$AL359),"Título excede o limite",""),IF(AND($AC359="Sim",$H359=""),"Categoria ausente",""),IF(AND($AK359&gt;0,LEN($I359)&lt;$AK359),"Descrição abaixo do mínimo",""),IF(AND($AE359="Sim",$J359=""),"Marca ausente",""),IF(OR($K359="",NOT(ISNUMBER($K359)),$K359&lt;=0),"Preço inválido",""),IF(AND(ISNUMBER($K359),$AM359&lt;&gt;"",$K359&lt;$AM359),"Preço abaixo do mínimo",""),IF(AND(ISNUMBER($K359),$AN359&lt;&gt;"",$K359&gt;$AN359),"Preço acima do máximo",""),IF(AND($AD359="Sim",$L359=""),"GTIN ausente",""),IF(AND($L359&lt;&gt;"",NOT(IFERROR(AND(LEN($L359)=13,ISNUMBER(VALUE($L359))),FALSE))),"GTIN inválido",""),IF(AND($AF359="Sim",$M359=""),"Cor ausente",""),IF(AND($AG359="Sim",$N359=""),"Tamanho/modelo ausente",""),IF(AND($AH359="Sim",OR(NOT(ISNUMBER($O359)),$O359&lt;=0)),"Peso ausente ou inválido",""),IF(AND($AI359="Sim",OR(NOT(ISNUMBER($P359)),$P359&lt;=0,NOT(ISNUMBER($Q359)),$Q359&lt;=0,NOT(ISNUMBER($R359)),$R359&lt;=0)),"Dimensões ausentes ou inválidas",""),IF($V359&lt;$AJ359,"Mídias abaixo do mínimo","")))</f>
        <v/>
      </c>
      <c r="X359" s="28">
        <f>IF(OR($A359="",$B359=""),"",IF($C359&lt;&gt;"Sim","Não selecionado",IF($W359="","Pronto para publicar","Bloqueado")))</f>
        <v/>
      </c>
      <c r="Y359" s="21" t="n"/>
      <c r="Z359" s="27">
        <f>IF(OR($A359="",$B359=""),"",IF($C359&lt;&gt;"Sim","Fora do feed",IF($X359="Bloqueado","Bloqueado",IF($Y359="Publicar","Liberado para feed",IF($Y359="Manter rascunho","Mantido em rascunho","Aguardando decisão")))))</f>
        <v/>
      </c>
      <c r="AA359" s="27">
        <f>IF(OR($A359="",$B359=""),"",$A359&amp;"|"&amp;$B359)</f>
        <v/>
      </c>
      <c r="AB359" s="28">
        <f>IF($B359="","",IFERROR(INDEX('Regras por canal'!$B$5:$B$9,MATCH($B359,'Regras por canal'!$A$5:$A$9,0)),""))</f>
        <v/>
      </c>
      <c r="AC359" s="28">
        <f>IF($B359="","",IFERROR(INDEX('Regras por canal'!$C$5:$C$9,MATCH($B359,'Regras por canal'!$A$5:$A$9,0)),""))</f>
        <v/>
      </c>
      <c r="AD359" s="28">
        <f>IF($B359="","",IFERROR(INDEX('Regras por canal'!$D$5:$D$9,MATCH($B359,'Regras por canal'!$A$5:$A$9,0)),""))</f>
        <v/>
      </c>
      <c r="AE359" s="28">
        <f>IF($B359="","",IFERROR(INDEX('Regras por canal'!$E$5:$E$9,MATCH($B359,'Regras por canal'!$A$5:$A$9,0)),""))</f>
        <v/>
      </c>
      <c r="AF359" s="28">
        <f>IF($B359="","",IFERROR(INDEX('Regras por canal'!$F$5:$F$9,MATCH($B359,'Regras por canal'!$A$5:$A$9,0)),""))</f>
        <v/>
      </c>
      <c r="AG359" s="28">
        <f>IF($B359="","",IFERROR(INDEX('Regras por canal'!$G$5:$G$9,MATCH($B359,'Regras por canal'!$A$5:$A$9,0)),""))</f>
        <v/>
      </c>
      <c r="AH359" s="28">
        <f>IF($B359="","",IFERROR(INDEX('Regras por canal'!$H$5:$H$9,MATCH($B359,'Regras por canal'!$A$5:$A$9,0)),""))</f>
        <v/>
      </c>
      <c r="AI359" s="28">
        <f>IF($B359="","",IFERROR(INDEX('Regras por canal'!$I$5:$I$9,MATCH($B359,'Regras por canal'!$A$5:$A$9,0)),""))</f>
        <v/>
      </c>
      <c r="AJ359" s="28">
        <f>IF($B359="","",IFERROR(INDEX('Regras por canal'!$J$5:$J$9,MATCH($B359,'Regras por canal'!$A$5:$A$9,0)),""))</f>
        <v/>
      </c>
      <c r="AK359" s="28">
        <f>IF($B359="","",IFERROR(INDEX('Regras por canal'!$K$5:$K$9,MATCH($B359,'Regras por canal'!$A$5:$A$9,0)),""))</f>
        <v/>
      </c>
      <c r="AL359" s="28">
        <f>IF($B359="","",IFERROR(INDEX('Regras por canal'!$L$5:$L$9,MATCH($B359,'Regras por canal'!$A$5:$A$9,0)),""))</f>
        <v/>
      </c>
      <c r="AM359" s="28">
        <f>IF($B359="","",IFERROR(INDEX('Regras por canal'!$M$5:$M$9,MATCH($B359,'Regras por canal'!$A$5:$A$9,0)),""))</f>
        <v/>
      </c>
      <c r="AN359" s="28">
        <f>IF($B359="","",IFERROR(INDEX('Regras por canal'!$N$5:$N$9,MATCH($B359,'Regras por canal'!$A$5:$A$9,0)),""))</f>
        <v/>
      </c>
      <c r="AO359" s="28">
        <f>IF($A359="","",IFERROR(INDEX('Catálogo fonte'!$Q$5:$Q$104,MATCH($A359,'Catálogo fonte'!$A$5:$A$104,0)),""))</f>
        <v/>
      </c>
      <c r="AP359" s="28">
        <f>IF($B359="","",IFERROR(INDEX('Regras por canal'!$Q$5:$Q$9,MATCH($B359,'Regras por canal'!$A$5:$A$9,0)),""))</f>
        <v/>
      </c>
    </row>
    <row r="360" ht="24" customHeight="1">
      <c r="A360" s="28">
        <f>IF(OR(INDEX('Catálogo fonte'!$A$5:$A$104,INT((ROW()-5)/5)+1)="",INDEX('Regras por canal'!$A$5:$A$9,MOD(ROW()-5,5)+1)=""),"",INDEX('Catálogo fonte'!$A$5:$A$104,INT((ROW()-5)/5)+1))</f>
        <v/>
      </c>
      <c r="B360" s="27">
        <f>IF($A360="","",INDEX('Regras por canal'!$A$5:$A$9,MOD(ROW()-5,5)+1))</f>
        <v/>
      </c>
      <c r="C360" s="21" t="n"/>
      <c r="D360" s="32" t="n"/>
      <c r="E360" s="32" t="n"/>
      <c r="F360" s="53" t="n"/>
      <c r="G360" s="27">
        <f>IF(OR($A360="",$B360=""),"",IF($D360&lt;&gt;"",$D360,IFERROR(INDEX('Catálogo fonte'!$B$5:$B$104,MATCH($A360,'Catálogo fonte'!$A$5:$A$104,0)),"")))</f>
        <v/>
      </c>
      <c r="H360" s="27">
        <f>IF(OR($A360="",$B360=""),"",IF($E360&lt;&gt;"",$E360,IFERROR(INDEX('Catálogo fonte'!$C$5:$C$104,MATCH($A360,'Catálogo fonte'!$A$5:$A$104,0)),"")))</f>
        <v/>
      </c>
      <c r="I360" s="27">
        <f>IF(OR($A360="",$B360=""),"",IFERROR(INDEX('Catálogo fonte'!$E$5:$E$104,MATCH($A360,'Catálogo fonte'!$A$5:$A$104,0)),""))</f>
        <v/>
      </c>
      <c r="J360" s="28">
        <f>IF(OR($A360="",$B360=""),"",IFERROR(INDEX('Catálogo fonte'!$D$5:$D$104,MATCH($A360,'Catálogo fonte'!$A$5:$A$104,0)),""))</f>
        <v/>
      </c>
      <c r="K360" s="54">
        <f>IF(OR($A360="",$B360=""),"",IF($F360&lt;&gt;"",$F360,IFERROR(INDEX('Catálogo fonte'!$F$5:$F$104,MATCH($A360,'Catálogo fonte'!$A$5:$A$104,0)),"")))</f>
        <v/>
      </c>
      <c r="L360" s="35">
        <f>IF(OR($A360="",$B360=""),"",IFERROR(INDEX('Catálogo fonte'!$G$5:$G$104,MATCH($A360,'Catálogo fonte'!$A$5:$A$104,0)),""))</f>
        <v/>
      </c>
      <c r="M360" s="28">
        <f>IF(OR($A360="",$B360=""),"",IFERROR(INDEX('Catálogo fonte'!$H$5:$H$104,MATCH($A360,'Catálogo fonte'!$A$5:$A$104,0)),""))</f>
        <v/>
      </c>
      <c r="N360" s="28">
        <f>IF(OR($A360="",$B360=""),"",IFERROR(INDEX('Catálogo fonte'!$I$5:$I$104,MATCH($A360,'Catálogo fonte'!$A$5:$A$104,0)),""))</f>
        <v/>
      </c>
      <c r="O360" s="55">
        <f>IF(OR($A360="",$B360=""),"",IFERROR(INDEX('Catálogo fonte'!$J$5:$J$104,MATCH($A360,'Catálogo fonte'!$A$5:$A$104,0)),""))</f>
        <v/>
      </c>
      <c r="P360" s="56">
        <f>IF(OR($A360="",$B360=""),"",IFERROR(INDEX('Catálogo fonte'!$K$5:$K$104,MATCH($A360,'Catálogo fonte'!$A$5:$A$104,0)),""))</f>
        <v/>
      </c>
      <c r="Q360" s="56">
        <f>IF(OR($A360="",$B360=""),"",IFERROR(INDEX('Catálogo fonte'!$L$5:$L$104,MATCH($A360,'Catálogo fonte'!$A$5:$A$104,0)),""))</f>
        <v/>
      </c>
      <c r="R360" s="56">
        <f>IF(OR($A360="",$B360=""),"",IFERROR(INDEX('Catálogo fonte'!$M$5:$M$104,MATCH($A360,'Catálogo fonte'!$A$5:$A$104,0)),""))</f>
        <v/>
      </c>
      <c r="S360" s="28">
        <f>IF(OR($A360="",$B360=""),"",IFERROR(INDEX('Catálogo fonte'!$N$5:$N$104,MATCH($A360,'Catálogo fonte'!$A$5:$A$104,0)),""))</f>
        <v/>
      </c>
      <c r="T360" s="28">
        <f>IF(OR($A360="",$B360=""),"",IFERROR(INDEX('Catálogo fonte'!$O$5:$O$104,MATCH($A360,'Catálogo fonte'!$A$5:$A$104,0)),""))</f>
        <v/>
      </c>
      <c r="U360" s="28">
        <f>IF(OR($A360="",$B360=""),"",IFERROR(INDEX('Catálogo fonte'!$P$5:$P$104,MATCH($A360,'Catálogo fonte'!$A$5:$A$104,0)),""))</f>
        <v/>
      </c>
      <c r="V360" s="28">
        <f>IF(OR($A360="",$B360=""),"",--($S360&lt;&gt;"")+--($T360&lt;&gt;"")+--($U360&lt;&gt;""))</f>
        <v/>
      </c>
      <c r="W360" s="27">
        <f>IF(OR($A360="",$B360="",$C360&lt;&gt;"Sim"),"",_xlfn.TEXTJOIN(" | ",TRUE,IF($AP360&lt;&gt;"Regra válida","Regra do canal inválida",""),IF(COUNTIF('Catálogo fonte'!$A$5:$A$104,$A360)&gt;1,"SKU duplicado",""),IF($AO360&lt;&gt;"Sim","Produto inativo",""),IF($AB360&lt;&gt;"Sim","Canal inativo",""),IF($G360="","Título ausente",""),IF(AND($G360&lt;&gt;"",$AL360&lt;&gt;"",LEN($G360)&gt;$AL360),"Título excede o limite",""),IF(AND($AC360="Sim",$H360=""),"Categoria ausente",""),IF(AND($AK360&gt;0,LEN($I360)&lt;$AK360),"Descrição abaixo do mínimo",""),IF(AND($AE360="Sim",$J360=""),"Marca ausente",""),IF(OR($K360="",NOT(ISNUMBER($K360)),$K360&lt;=0),"Preço inválido",""),IF(AND(ISNUMBER($K360),$AM360&lt;&gt;"",$K360&lt;$AM360),"Preço abaixo do mínimo",""),IF(AND(ISNUMBER($K360),$AN360&lt;&gt;"",$K360&gt;$AN360),"Preço acima do máximo",""),IF(AND($AD360="Sim",$L360=""),"GTIN ausente",""),IF(AND($L360&lt;&gt;"",NOT(IFERROR(AND(LEN($L360)=13,ISNUMBER(VALUE($L360))),FALSE))),"GTIN inválido",""),IF(AND($AF360="Sim",$M360=""),"Cor ausente",""),IF(AND($AG360="Sim",$N360=""),"Tamanho/modelo ausente",""),IF(AND($AH360="Sim",OR(NOT(ISNUMBER($O360)),$O360&lt;=0)),"Peso ausente ou inválido",""),IF(AND($AI360="Sim",OR(NOT(ISNUMBER($P360)),$P360&lt;=0,NOT(ISNUMBER($Q360)),$Q360&lt;=0,NOT(ISNUMBER($R360)),$R360&lt;=0)),"Dimensões ausentes ou inválidas",""),IF($V360&lt;$AJ360,"Mídias abaixo do mínimo","")))</f>
        <v/>
      </c>
      <c r="X360" s="28">
        <f>IF(OR($A360="",$B360=""),"",IF($C360&lt;&gt;"Sim","Não selecionado",IF($W360="","Pronto para publicar","Bloqueado")))</f>
        <v/>
      </c>
      <c r="Y360" s="21" t="n"/>
      <c r="Z360" s="27">
        <f>IF(OR($A360="",$B360=""),"",IF($C360&lt;&gt;"Sim","Fora do feed",IF($X360="Bloqueado","Bloqueado",IF($Y360="Publicar","Liberado para feed",IF($Y360="Manter rascunho","Mantido em rascunho","Aguardando decisão")))))</f>
        <v/>
      </c>
      <c r="AA360" s="27">
        <f>IF(OR($A360="",$B360=""),"",$A360&amp;"|"&amp;$B360)</f>
        <v/>
      </c>
      <c r="AB360" s="28">
        <f>IF($B360="","",IFERROR(INDEX('Regras por canal'!$B$5:$B$9,MATCH($B360,'Regras por canal'!$A$5:$A$9,0)),""))</f>
        <v/>
      </c>
      <c r="AC360" s="28">
        <f>IF($B360="","",IFERROR(INDEX('Regras por canal'!$C$5:$C$9,MATCH($B360,'Regras por canal'!$A$5:$A$9,0)),""))</f>
        <v/>
      </c>
      <c r="AD360" s="28">
        <f>IF($B360="","",IFERROR(INDEX('Regras por canal'!$D$5:$D$9,MATCH($B360,'Regras por canal'!$A$5:$A$9,0)),""))</f>
        <v/>
      </c>
      <c r="AE360" s="28">
        <f>IF($B360="","",IFERROR(INDEX('Regras por canal'!$E$5:$E$9,MATCH($B360,'Regras por canal'!$A$5:$A$9,0)),""))</f>
        <v/>
      </c>
      <c r="AF360" s="28">
        <f>IF($B360="","",IFERROR(INDEX('Regras por canal'!$F$5:$F$9,MATCH($B360,'Regras por canal'!$A$5:$A$9,0)),""))</f>
        <v/>
      </c>
      <c r="AG360" s="28">
        <f>IF($B360="","",IFERROR(INDEX('Regras por canal'!$G$5:$G$9,MATCH($B360,'Regras por canal'!$A$5:$A$9,0)),""))</f>
        <v/>
      </c>
      <c r="AH360" s="28">
        <f>IF($B360="","",IFERROR(INDEX('Regras por canal'!$H$5:$H$9,MATCH($B360,'Regras por canal'!$A$5:$A$9,0)),""))</f>
        <v/>
      </c>
      <c r="AI360" s="28">
        <f>IF($B360="","",IFERROR(INDEX('Regras por canal'!$I$5:$I$9,MATCH($B360,'Regras por canal'!$A$5:$A$9,0)),""))</f>
        <v/>
      </c>
      <c r="AJ360" s="28">
        <f>IF($B360="","",IFERROR(INDEX('Regras por canal'!$J$5:$J$9,MATCH($B360,'Regras por canal'!$A$5:$A$9,0)),""))</f>
        <v/>
      </c>
      <c r="AK360" s="28">
        <f>IF($B360="","",IFERROR(INDEX('Regras por canal'!$K$5:$K$9,MATCH($B360,'Regras por canal'!$A$5:$A$9,0)),""))</f>
        <v/>
      </c>
      <c r="AL360" s="28">
        <f>IF($B360="","",IFERROR(INDEX('Regras por canal'!$L$5:$L$9,MATCH($B360,'Regras por canal'!$A$5:$A$9,0)),""))</f>
        <v/>
      </c>
      <c r="AM360" s="28">
        <f>IF($B360="","",IFERROR(INDEX('Regras por canal'!$M$5:$M$9,MATCH($B360,'Regras por canal'!$A$5:$A$9,0)),""))</f>
        <v/>
      </c>
      <c r="AN360" s="28">
        <f>IF($B360="","",IFERROR(INDEX('Regras por canal'!$N$5:$N$9,MATCH($B360,'Regras por canal'!$A$5:$A$9,0)),""))</f>
        <v/>
      </c>
      <c r="AO360" s="28">
        <f>IF($A360="","",IFERROR(INDEX('Catálogo fonte'!$Q$5:$Q$104,MATCH($A360,'Catálogo fonte'!$A$5:$A$104,0)),""))</f>
        <v/>
      </c>
      <c r="AP360" s="28">
        <f>IF($B360="","",IFERROR(INDEX('Regras por canal'!$Q$5:$Q$9,MATCH($B360,'Regras por canal'!$A$5:$A$9,0)),""))</f>
        <v/>
      </c>
    </row>
    <row r="361" ht="24" customHeight="1">
      <c r="A361" s="28">
        <f>IF(OR(INDEX('Catálogo fonte'!$A$5:$A$104,INT((ROW()-5)/5)+1)="",INDEX('Regras por canal'!$A$5:$A$9,MOD(ROW()-5,5)+1)=""),"",INDEX('Catálogo fonte'!$A$5:$A$104,INT((ROW()-5)/5)+1))</f>
        <v/>
      </c>
      <c r="B361" s="27">
        <f>IF($A361="","",INDEX('Regras por canal'!$A$5:$A$9,MOD(ROW()-5,5)+1))</f>
        <v/>
      </c>
      <c r="C361" s="21" t="n"/>
      <c r="D361" s="32" t="n"/>
      <c r="E361" s="32" t="n"/>
      <c r="F361" s="53" t="n"/>
      <c r="G361" s="27">
        <f>IF(OR($A361="",$B361=""),"",IF($D361&lt;&gt;"",$D361,IFERROR(INDEX('Catálogo fonte'!$B$5:$B$104,MATCH($A361,'Catálogo fonte'!$A$5:$A$104,0)),"")))</f>
        <v/>
      </c>
      <c r="H361" s="27">
        <f>IF(OR($A361="",$B361=""),"",IF($E361&lt;&gt;"",$E361,IFERROR(INDEX('Catálogo fonte'!$C$5:$C$104,MATCH($A361,'Catálogo fonte'!$A$5:$A$104,0)),"")))</f>
        <v/>
      </c>
      <c r="I361" s="27">
        <f>IF(OR($A361="",$B361=""),"",IFERROR(INDEX('Catálogo fonte'!$E$5:$E$104,MATCH($A361,'Catálogo fonte'!$A$5:$A$104,0)),""))</f>
        <v/>
      </c>
      <c r="J361" s="28">
        <f>IF(OR($A361="",$B361=""),"",IFERROR(INDEX('Catálogo fonte'!$D$5:$D$104,MATCH($A361,'Catálogo fonte'!$A$5:$A$104,0)),""))</f>
        <v/>
      </c>
      <c r="K361" s="54">
        <f>IF(OR($A361="",$B361=""),"",IF($F361&lt;&gt;"",$F361,IFERROR(INDEX('Catálogo fonte'!$F$5:$F$104,MATCH($A361,'Catálogo fonte'!$A$5:$A$104,0)),"")))</f>
        <v/>
      </c>
      <c r="L361" s="35">
        <f>IF(OR($A361="",$B361=""),"",IFERROR(INDEX('Catálogo fonte'!$G$5:$G$104,MATCH($A361,'Catálogo fonte'!$A$5:$A$104,0)),""))</f>
        <v/>
      </c>
      <c r="M361" s="28">
        <f>IF(OR($A361="",$B361=""),"",IFERROR(INDEX('Catálogo fonte'!$H$5:$H$104,MATCH($A361,'Catálogo fonte'!$A$5:$A$104,0)),""))</f>
        <v/>
      </c>
      <c r="N361" s="28">
        <f>IF(OR($A361="",$B361=""),"",IFERROR(INDEX('Catálogo fonte'!$I$5:$I$104,MATCH($A361,'Catálogo fonte'!$A$5:$A$104,0)),""))</f>
        <v/>
      </c>
      <c r="O361" s="55">
        <f>IF(OR($A361="",$B361=""),"",IFERROR(INDEX('Catálogo fonte'!$J$5:$J$104,MATCH($A361,'Catálogo fonte'!$A$5:$A$104,0)),""))</f>
        <v/>
      </c>
      <c r="P361" s="56">
        <f>IF(OR($A361="",$B361=""),"",IFERROR(INDEX('Catálogo fonte'!$K$5:$K$104,MATCH($A361,'Catálogo fonte'!$A$5:$A$104,0)),""))</f>
        <v/>
      </c>
      <c r="Q361" s="56">
        <f>IF(OR($A361="",$B361=""),"",IFERROR(INDEX('Catálogo fonte'!$L$5:$L$104,MATCH($A361,'Catálogo fonte'!$A$5:$A$104,0)),""))</f>
        <v/>
      </c>
      <c r="R361" s="56">
        <f>IF(OR($A361="",$B361=""),"",IFERROR(INDEX('Catálogo fonte'!$M$5:$M$104,MATCH($A361,'Catálogo fonte'!$A$5:$A$104,0)),""))</f>
        <v/>
      </c>
      <c r="S361" s="28">
        <f>IF(OR($A361="",$B361=""),"",IFERROR(INDEX('Catálogo fonte'!$N$5:$N$104,MATCH($A361,'Catálogo fonte'!$A$5:$A$104,0)),""))</f>
        <v/>
      </c>
      <c r="T361" s="28">
        <f>IF(OR($A361="",$B361=""),"",IFERROR(INDEX('Catálogo fonte'!$O$5:$O$104,MATCH($A361,'Catálogo fonte'!$A$5:$A$104,0)),""))</f>
        <v/>
      </c>
      <c r="U361" s="28">
        <f>IF(OR($A361="",$B361=""),"",IFERROR(INDEX('Catálogo fonte'!$P$5:$P$104,MATCH($A361,'Catálogo fonte'!$A$5:$A$104,0)),""))</f>
        <v/>
      </c>
      <c r="V361" s="28">
        <f>IF(OR($A361="",$B361=""),"",--($S361&lt;&gt;"")+--($T361&lt;&gt;"")+--($U361&lt;&gt;""))</f>
        <v/>
      </c>
      <c r="W361" s="27">
        <f>IF(OR($A361="",$B361="",$C361&lt;&gt;"Sim"),"",_xlfn.TEXTJOIN(" | ",TRUE,IF($AP361&lt;&gt;"Regra válida","Regra do canal inválida",""),IF(COUNTIF('Catálogo fonte'!$A$5:$A$104,$A361)&gt;1,"SKU duplicado",""),IF($AO361&lt;&gt;"Sim","Produto inativo",""),IF($AB361&lt;&gt;"Sim","Canal inativo",""),IF($G361="","Título ausente",""),IF(AND($G361&lt;&gt;"",$AL361&lt;&gt;"",LEN($G361)&gt;$AL361),"Título excede o limite",""),IF(AND($AC361="Sim",$H361=""),"Categoria ausente",""),IF(AND($AK361&gt;0,LEN($I361)&lt;$AK361),"Descrição abaixo do mínimo",""),IF(AND($AE361="Sim",$J361=""),"Marca ausente",""),IF(OR($K361="",NOT(ISNUMBER($K361)),$K361&lt;=0),"Preço inválido",""),IF(AND(ISNUMBER($K361),$AM361&lt;&gt;"",$K361&lt;$AM361),"Preço abaixo do mínimo",""),IF(AND(ISNUMBER($K361),$AN361&lt;&gt;"",$K361&gt;$AN361),"Preço acima do máximo",""),IF(AND($AD361="Sim",$L361=""),"GTIN ausente",""),IF(AND($L361&lt;&gt;"",NOT(IFERROR(AND(LEN($L361)=13,ISNUMBER(VALUE($L361))),FALSE))),"GTIN inválido",""),IF(AND($AF361="Sim",$M361=""),"Cor ausente",""),IF(AND($AG361="Sim",$N361=""),"Tamanho/modelo ausente",""),IF(AND($AH361="Sim",OR(NOT(ISNUMBER($O361)),$O361&lt;=0)),"Peso ausente ou inválido",""),IF(AND($AI361="Sim",OR(NOT(ISNUMBER($P361)),$P361&lt;=0,NOT(ISNUMBER($Q361)),$Q361&lt;=0,NOT(ISNUMBER($R361)),$R361&lt;=0)),"Dimensões ausentes ou inválidas",""),IF($V361&lt;$AJ361,"Mídias abaixo do mínimo","")))</f>
        <v/>
      </c>
      <c r="X361" s="28">
        <f>IF(OR($A361="",$B361=""),"",IF($C361&lt;&gt;"Sim","Não selecionado",IF($W361="","Pronto para publicar","Bloqueado")))</f>
        <v/>
      </c>
      <c r="Y361" s="21" t="n"/>
      <c r="Z361" s="27">
        <f>IF(OR($A361="",$B361=""),"",IF($C361&lt;&gt;"Sim","Fora do feed",IF($X361="Bloqueado","Bloqueado",IF($Y361="Publicar","Liberado para feed",IF($Y361="Manter rascunho","Mantido em rascunho","Aguardando decisão")))))</f>
        <v/>
      </c>
      <c r="AA361" s="27">
        <f>IF(OR($A361="",$B361=""),"",$A361&amp;"|"&amp;$B361)</f>
        <v/>
      </c>
      <c r="AB361" s="28">
        <f>IF($B361="","",IFERROR(INDEX('Regras por canal'!$B$5:$B$9,MATCH($B361,'Regras por canal'!$A$5:$A$9,0)),""))</f>
        <v/>
      </c>
      <c r="AC361" s="28">
        <f>IF($B361="","",IFERROR(INDEX('Regras por canal'!$C$5:$C$9,MATCH($B361,'Regras por canal'!$A$5:$A$9,0)),""))</f>
        <v/>
      </c>
      <c r="AD361" s="28">
        <f>IF($B361="","",IFERROR(INDEX('Regras por canal'!$D$5:$D$9,MATCH($B361,'Regras por canal'!$A$5:$A$9,0)),""))</f>
        <v/>
      </c>
      <c r="AE361" s="28">
        <f>IF($B361="","",IFERROR(INDEX('Regras por canal'!$E$5:$E$9,MATCH($B361,'Regras por canal'!$A$5:$A$9,0)),""))</f>
        <v/>
      </c>
      <c r="AF361" s="28">
        <f>IF($B361="","",IFERROR(INDEX('Regras por canal'!$F$5:$F$9,MATCH($B361,'Regras por canal'!$A$5:$A$9,0)),""))</f>
        <v/>
      </c>
      <c r="AG361" s="28">
        <f>IF($B361="","",IFERROR(INDEX('Regras por canal'!$G$5:$G$9,MATCH($B361,'Regras por canal'!$A$5:$A$9,0)),""))</f>
        <v/>
      </c>
      <c r="AH361" s="28">
        <f>IF($B361="","",IFERROR(INDEX('Regras por canal'!$H$5:$H$9,MATCH($B361,'Regras por canal'!$A$5:$A$9,0)),""))</f>
        <v/>
      </c>
      <c r="AI361" s="28">
        <f>IF($B361="","",IFERROR(INDEX('Regras por canal'!$I$5:$I$9,MATCH($B361,'Regras por canal'!$A$5:$A$9,0)),""))</f>
        <v/>
      </c>
      <c r="AJ361" s="28">
        <f>IF($B361="","",IFERROR(INDEX('Regras por canal'!$J$5:$J$9,MATCH($B361,'Regras por canal'!$A$5:$A$9,0)),""))</f>
        <v/>
      </c>
      <c r="AK361" s="28">
        <f>IF($B361="","",IFERROR(INDEX('Regras por canal'!$K$5:$K$9,MATCH($B361,'Regras por canal'!$A$5:$A$9,0)),""))</f>
        <v/>
      </c>
      <c r="AL361" s="28">
        <f>IF($B361="","",IFERROR(INDEX('Regras por canal'!$L$5:$L$9,MATCH($B361,'Regras por canal'!$A$5:$A$9,0)),""))</f>
        <v/>
      </c>
      <c r="AM361" s="28">
        <f>IF($B361="","",IFERROR(INDEX('Regras por canal'!$M$5:$M$9,MATCH($B361,'Regras por canal'!$A$5:$A$9,0)),""))</f>
        <v/>
      </c>
      <c r="AN361" s="28">
        <f>IF($B361="","",IFERROR(INDEX('Regras por canal'!$N$5:$N$9,MATCH($B361,'Regras por canal'!$A$5:$A$9,0)),""))</f>
        <v/>
      </c>
      <c r="AO361" s="28">
        <f>IF($A361="","",IFERROR(INDEX('Catálogo fonte'!$Q$5:$Q$104,MATCH($A361,'Catálogo fonte'!$A$5:$A$104,0)),""))</f>
        <v/>
      </c>
      <c r="AP361" s="28">
        <f>IF($B361="","",IFERROR(INDEX('Regras por canal'!$Q$5:$Q$9,MATCH($B361,'Regras por canal'!$A$5:$A$9,0)),""))</f>
        <v/>
      </c>
    </row>
    <row r="362" ht="24" customHeight="1">
      <c r="A362" s="28">
        <f>IF(OR(INDEX('Catálogo fonte'!$A$5:$A$104,INT((ROW()-5)/5)+1)="",INDEX('Regras por canal'!$A$5:$A$9,MOD(ROW()-5,5)+1)=""),"",INDEX('Catálogo fonte'!$A$5:$A$104,INT((ROW()-5)/5)+1))</f>
        <v/>
      </c>
      <c r="B362" s="27">
        <f>IF($A362="","",INDEX('Regras por canal'!$A$5:$A$9,MOD(ROW()-5,5)+1))</f>
        <v/>
      </c>
      <c r="C362" s="21" t="n"/>
      <c r="D362" s="32" t="n"/>
      <c r="E362" s="32" t="n"/>
      <c r="F362" s="53" t="n"/>
      <c r="G362" s="27">
        <f>IF(OR($A362="",$B362=""),"",IF($D362&lt;&gt;"",$D362,IFERROR(INDEX('Catálogo fonte'!$B$5:$B$104,MATCH($A362,'Catálogo fonte'!$A$5:$A$104,0)),"")))</f>
        <v/>
      </c>
      <c r="H362" s="27">
        <f>IF(OR($A362="",$B362=""),"",IF($E362&lt;&gt;"",$E362,IFERROR(INDEX('Catálogo fonte'!$C$5:$C$104,MATCH($A362,'Catálogo fonte'!$A$5:$A$104,0)),"")))</f>
        <v/>
      </c>
      <c r="I362" s="27">
        <f>IF(OR($A362="",$B362=""),"",IFERROR(INDEX('Catálogo fonte'!$E$5:$E$104,MATCH($A362,'Catálogo fonte'!$A$5:$A$104,0)),""))</f>
        <v/>
      </c>
      <c r="J362" s="28">
        <f>IF(OR($A362="",$B362=""),"",IFERROR(INDEX('Catálogo fonte'!$D$5:$D$104,MATCH($A362,'Catálogo fonte'!$A$5:$A$104,0)),""))</f>
        <v/>
      </c>
      <c r="K362" s="54">
        <f>IF(OR($A362="",$B362=""),"",IF($F362&lt;&gt;"",$F362,IFERROR(INDEX('Catálogo fonte'!$F$5:$F$104,MATCH($A362,'Catálogo fonte'!$A$5:$A$104,0)),"")))</f>
        <v/>
      </c>
      <c r="L362" s="35">
        <f>IF(OR($A362="",$B362=""),"",IFERROR(INDEX('Catálogo fonte'!$G$5:$G$104,MATCH($A362,'Catálogo fonte'!$A$5:$A$104,0)),""))</f>
        <v/>
      </c>
      <c r="M362" s="28">
        <f>IF(OR($A362="",$B362=""),"",IFERROR(INDEX('Catálogo fonte'!$H$5:$H$104,MATCH($A362,'Catálogo fonte'!$A$5:$A$104,0)),""))</f>
        <v/>
      </c>
      <c r="N362" s="28">
        <f>IF(OR($A362="",$B362=""),"",IFERROR(INDEX('Catálogo fonte'!$I$5:$I$104,MATCH($A362,'Catálogo fonte'!$A$5:$A$104,0)),""))</f>
        <v/>
      </c>
      <c r="O362" s="55">
        <f>IF(OR($A362="",$B362=""),"",IFERROR(INDEX('Catálogo fonte'!$J$5:$J$104,MATCH($A362,'Catálogo fonte'!$A$5:$A$104,0)),""))</f>
        <v/>
      </c>
      <c r="P362" s="56">
        <f>IF(OR($A362="",$B362=""),"",IFERROR(INDEX('Catálogo fonte'!$K$5:$K$104,MATCH($A362,'Catálogo fonte'!$A$5:$A$104,0)),""))</f>
        <v/>
      </c>
      <c r="Q362" s="56">
        <f>IF(OR($A362="",$B362=""),"",IFERROR(INDEX('Catálogo fonte'!$L$5:$L$104,MATCH($A362,'Catálogo fonte'!$A$5:$A$104,0)),""))</f>
        <v/>
      </c>
      <c r="R362" s="56">
        <f>IF(OR($A362="",$B362=""),"",IFERROR(INDEX('Catálogo fonte'!$M$5:$M$104,MATCH($A362,'Catálogo fonte'!$A$5:$A$104,0)),""))</f>
        <v/>
      </c>
      <c r="S362" s="28">
        <f>IF(OR($A362="",$B362=""),"",IFERROR(INDEX('Catálogo fonte'!$N$5:$N$104,MATCH($A362,'Catálogo fonte'!$A$5:$A$104,0)),""))</f>
        <v/>
      </c>
      <c r="T362" s="28">
        <f>IF(OR($A362="",$B362=""),"",IFERROR(INDEX('Catálogo fonte'!$O$5:$O$104,MATCH($A362,'Catálogo fonte'!$A$5:$A$104,0)),""))</f>
        <v/>
      </c>
      <c r="U362" s="28">
        <f>IF(OR($A362="",$B362=""),"",IFERROR(INDEX('Catálogo fonte'!$P$5:$P$104,MATCH($A362,'Catálogo fonte'!$A$5:$A$104,0)),""))</f>
        <v/>
      </c>
      <c r="V362" s="28">
        <f>IF(OR($A362="",$B362=""),"",--($S362&lt;&gt;"")+--($T362&lt;&gt;"")+--($U362&lt;&gt;""))</f>
        <v/>
      </c>
      <c r="W362" s="27">
        <f>IF(OR($A362="",$B362="",$C362&lt;&gt;"Sim"),"",_xlfn.TEXTJOIN(" | ",TRUE,IF($AP362&lt;&gt;"Regra válida","Regra do canal inválida",""),IF(COUNTIF('Catálogo fonte'!$A$5:$A$104,$A362)&gt;1,"SKU duplicado",""),IF($AO362&lt;&gt;"Sim","Produto inativo",""),IF($AB362&lt;&gt;"Sim","Canal inativo",""),IF($G362="","Título ausente",""),IF(AND($G362&lt;&gt;"",$AL362&lt;&gt;"",LEN($G362)&gt;$AL362),"Título excede o limite",""),IF(AND($AC362="Sim",$H362=""),"Categoria ausente",""),IF(AND($AK362&gt;0,LEN($I362)&lt;$AK362),"Descrição abaixo do mínimo",""),IF(AND($AE362="Sim",$J362=""),"Marca ausente",""),IF(OR($K362="",NOT(ISNUMBER($K362)),$K362&lt;=0),"Preço inválido",""),IF(AND(ISNUMBER($K362),$AM362&lt;&gt;"",$K362&lt;$AM362),"Preço abaixo do mínimo",""),IF(AND(ISNUMBER($K362),$AN362&lt;&gt;"",$K362&gt;$AN362),"Preço acima do máximo",""),IF(AND($AD362="Sim",$L362=""),"GTIN ausente",""),IF(AND($L362&lt;&gt;"",NOT(IFERROR(AND(LEN($L362)=13,ISNUMBER(VALUE($L362))),FALSE))),"GTIN inválido",""),IF(AND($AF362="Sim",$M362=""),"Cor ausente",""),IF(AND($AG362="Sim",$N362=""),"Tamanho/modelo ausente",""),IF(AND($AH362="Sim",OR(NOT(ISNUMBER($O362)),$O362&lt;=0)),"Peso ausente ou inválido",""),IF(AND($AI362="Sim",OR(NOT(ISNUMBER($P362)),$P362&lt;=0,NOT(ISNUMBER($Q362)),$Q362&lt;=0,NOT(ISNUMBER($R362)),$R362&lt;=0)),"Dimensões ausentes ou inválidas",""),IF($V362&lt;$AJ362,"Mídias abaixo do mínimo","")))</f>
        <v/>
      </c>
      <c r="X362" s="28">
        <f>IF(OR($A362="",$B362=""),"",IF($C362&lt;&gt;"Sim","Não selecionado",IF($W362="","Pronto para publicar","Bloqueado")))</f>
        <v/>
      </c>
      <c r="Y362" s="21" t="n"/>
      <c r="Z362" s="27">
        <f>IF(OR($A362="",$B362=""),"",IF($C362&lt;&gt;"Sim","Fora do feed",IF($X362="Bloqueado","Bloqueado",IF($Y362="Publicar","Liberado para feed",IF($Y362="Manter rascunho","Mantido em rascunho","Aguardando decisão")))))</f>
        <v/>
      </c>
      <c r="AA362" s="27">
        <f>IF(OR($A362="",$B362=""),"",$A362&amp;"|"&amp;$B362)</f>
        <v/>
      </c>
      <c r="AB362" s="28">
        <f>IF($B362="","",IFERROR(INDEX('Regras por canal'!$B$5:$B$9,MATCH($B362,'Regras por canal'!$A$5:$A$9,0)),""))</f>
        <v/>
      </c>
      <c r="AC362" s="28">
        <f>IF($B362="","",IFERROR(INDEX('Regras por canal'!$C$5:$C$9,MATCH($B362,'Regras por canal'!$A$5:$A$9,0)),""))</f>
        <v/>
      </c>
      <c r="AD362" s="28">
        <f>IF($B362="","",IFERROR(INDEX('Regras por canal'!$D$5:$D$9,MATCH($B362,'Regras por canal'!$A$5:$A$9,0)),""))</f>
        <v/>
      </c>
      <c r="AE362" s="28">
        <f>IF($B362="","",IFERROR(INDEX('Regras por canal'!$E$5:$E$9,MATCH($B362,'Regras por canal'!$A$5:$A$9,0)),""))</f>
        <v/>
      </c>
      <c r="AF362" s="28">
        <f>IF($B362="","",IFERROR(INDEX('Regras por canal'!$F$5:$F$9,MATCH($B362,'Regras por canal'!$A$5:$A$9,0)),""))</f>
        <v/>
      </c>
      <c r="AG362" s="28">
        <f>IF($B362="","",IFERROR(INDEX('Regras por canal'!$G$5:$G$9,MATCH($B362,'Regras por canal'!$A$5:$A$9,0)),""))</f>
        <v/>
      </c>
      <c r="AH362" s="28">
        <f>IF($B362="","",IFERROR(INDEX('Regras por canal'!$H$5:$H$9,MATCH($B362,'Regras por canal'!$A$5:$A$9,0)),""))</f>
        <v/>
      </c>
      <c r="AI362" s="28">
        <f>IF($B362="","",IFERROR(INDEX('Regras por canal'!$I$5:$I$9,MATCH($B362,'Regras por canal'!$A$5:$A$9,0)),""))</f>
        <v/>
      </c>
      <c r="AJ362" s="28">
        <f>IF($B362="","",IFERROR(INDEX('Regras por canal'!$J$5:$J$9,MATCH($B362,'Regras por canal'!$A$5:$A$9,0)),""))</f>
        <v/>
      </c>
      <c r="AK362" s="28">
        <f>IF($B362="","",IFERROR(INDEX('Regras por canal'!$K$5:$K$9,MATCH($B362,'Regras por canal'!$A$5:$A$9,0)),""))</f>
        <v/>
      </c>
      <c r="AL362" s="28">
        <f>IF($B362="","",IFERROR(INDEX('Regras por canal'!$L$5:$L$9,MATCH($B362,'Regras por canal'!$A$5:$A$9,0)),""))</f>
        <v/>
      </c>
      <c r="AM362" s="28">
        <f>IF($B362="","",IFERROR(INDEX('Regras por canal'!$M$5:$M$9,MATCH($B362,'Regras por canal'!$A$5:$A$9,0)),""))</f>
        <v/>
      </c>
      <c r="AN362" s="28">
        <f>IF($B362="","",IFERROR(INDEX('Regras por canal'!$N$5:$N$9,MATCH($B362,'Regras por canal'!$A$5:$A$9,0)),""))</f>
        <v/>
      </c>
      <c r="AO362" s="28">
        <f>IF($A362="","",IFERROR(INDEX('Catálogo fonte'!$Q$5:$Q$104,MATCH($A362,'Catálogo fonte'!$A$5:$A$104,0)),""))</f>
        <v/>
      </c>
      <c r="AP362" s="28">
        <f>IF($B362="","",IFERROR(INDEX('Regras por canal'!$Q$5:$Q$9,MATCH($B362,'Regras por canal'!$A$5:$A$9,0)),""))</f>
        <v/>
      </c>
    </row>
    <row r="363" ht="24" customHeight="1">
      <c r="A363" s="28">
        <f>IF(OR(INDEX('Catálogo fonte'!$A$5:$A$104,INT((ROW()-5)/5)+1)="",INDEX('Regras por canal'!$A$5:$A$9,MOD(ROW()-5,5)+1)=""),"",INDEX('Catálogo fonte'!$A$5:$A$104,INT((ROW()-5)/5)+1))</f>
        <v/>
      </c>
      <c r="B363" s="27">
        <f>IF($A363="","",INDEX('Regras por canal'!$A$5:$A$9,MOD(ROW()-5,5)+1))</f>
        <v/>
      </c>
      <c r="C363" s="21" t="n"/>
      <c r="D363" s="32" t="n"/>
      <c r="E363" s="32" t="n"/>
      <c r="F363" s="53" t="n"/>
      <c r="G363" s="27">
        <f>IF(OR($A363="",$B363=""),"",IF($D363&lt;&gt;"",$D363,IFERROR(INDEX('Catálogo fonte'!$B$5:$B$104,MATCH($A363,'Catálogo fonte'!$A$5:$A$104,0)),"")))</f>
        <v/>
      </c>
      <c r="H363" s="27">
        <f>IF(OR($A363="",$B363=""),"",IF($E363&lt;&gt;"",$E363,IFERROR(INDEX('Catálogo fonte'!$C$5:$C$104,MATCH($A363,'Catálogo fonte'!$A$5:$A$104,0)),"")))</f>
        <v/>
      </c>
      <c r="I363" s="27">
        <f>IF(OR($A363="",$B363=""),"",IFERROR(INDEX('Catálogo fonte'!$E$5:$E$104,MATCH($A363,'Catálogo fonte'!$A$5:$A$104,0)),""))</f>
        <v/>
      </c>
      <c r="J363" s="28">
        <f>IF(OR($A363="",$B363=""),"",IFERROR(INDEX('Catálogo fonte'!$D$5:$D$104,MATCH($A363,'Catálogo fonte'!$A$5:$A$104,0)),""))</f>
        <v/>
      </c>
      <c r="K363" s="54">
        <f>IF(OR($A363="",$B363=""),"",IF($F363&lt;&gt;"",$F363,IFERROR(INDEX('Catálogo fonte'!$F$5:$F$104,MATCH($A363,'Catálogo fonte'!$A$5:$A$104,0)),"")))</f>
        <v/>
      </c>
      <c r="L363" s="35">
        <f>IF(OR($A363="",$B363=""),"",IFERROR(INDEX('Catálogo fonte'!$G$5:$G$104,MATCH($A363,'Catálogo fonte'!$A$5:$A$104,0)),""))</f>
        <v/>
      </c>
      <c r="M363" s="28">
        <f>IF(OR($A363="",$B363=""),"",IFERROR(INDEX('Catálogo fonte'!$H$5:$H$104,MATCH($A363,'Catálogo fonte'!$A$5:$A$104,0)),""))</f>
        <v/>
      </c>
      <c r="N363" s="28">
        <f>IF(OR($A363="",$B363=""),"",IFERROR(INDEX('Catálogo fonte'!$I$5:$I$104,MATCH($A363,'Catálogo fonte'!$A$5:$A$104,0)),""))</f>
        <v/>
      </c>
      <c r="O363" s="55">
        <f>IF(OR($A363="",$B363=""),"",IFERROR(INDEX('Catálogo fonte'!$J$5:$J$104,MATCH($A363,'Catálogo fonte'!$A$5:$A$104,0)),""))</f>
        <v/>
      </c>
      <c r="P363" s="56">
        <f>IF(OR($A363="",$B363=""),"",IFERROR(INDEX('Catálogo fonte'!$K$5:$K$104,MATCH($A363,'Catálogo fonte'!$A$5:$A$104,0)),""))</f>
        <v/>
      </c>
      <c r="Q363" s="56">
        <f>IF(OR($A363="",$B363=""),"",IFERROR(INDEX('Catálogo fonte'!$L$5:$L$104,MATCH($A363,'Catálogo fonte'!$A$5:$A$104,0)),""))</f>
        <v/>
      </c>
      <c r="R363" s="56">
        <f>IF(OR($A363="",$B363=""),"",IFERROR(INDEX('Catálogo fonte'!$M$5:$M$104,MATCH($A363,'Catálogo fonte'!$A$5:$A$104,0)),""))</f>
        <v/>
      </c>
      <c r="S363" s="28">
        <f>IF(OR($A363="",$B363=""),"",IFERROR(INDEX('Catálogo fonte'!$N$5:$N$104,MATCH($A363,'Catálogo fonte'!$A$5:$A$104,0)),""))</f>
        <v/>
      </c>
      <c r="T363" s="28">
        <f>IF(OR($A363="",$B363=""),"",IFERROR(INDEX('Catálogo fonte'!$O$5:$O$104,MATCH($A363,'Catálogo fonte'!$A$5:$A$104,0)),""))</f>
        <v/>
      </c>
      <c r="U363" s="28">
        <f>IF(OR($A363="",$B363=""),"",IFERROR(INDEX('Catálogo fonte'!$P$5:$P$104,MATCH($A363,'Catálogo fonte'!$A$5:$A$104,0)),""))</f>
        <v/>
      </c>
      <c r="V363" s="28">
        <f>IF(OR($A363="",$B363=""),"",--($S363&lt;&gt;"")+--($T363&lt;&gt;"")+--($U363&lt;&gt;""))</f>
        <v/>
      </c>
      <c r="W363" s="27">
        <f>IF(OR($A363="",$B363="",$C363&lt;&gt;"Sim"),"",_xlfn.TEXTJOIN(" | ",TRUE,IF($AP363&lt;&gt;"Regra válida","Regra do canal inválida",""),IF(COUNTIF('Catálogo fonte'!$A$5:$A$104,$A363)&gt;1,"SKU duplicado",""),IF($AO363&lt;&gt;"Sim","Produto inativo",""),IF($AB363&lt;&gt;"Sim","Canal inativo",""),IF($G363="","Título ausente",""),IF(AND($G363&lt;&gt;"",$AL363&lt;&gt;"",LEN($G363)&gt;$AL363),"Título excede o limite",""),IF(AND($AC363="Sim",$H363=""),"Categoria ausente",""),IF(AND($AK363&gt;0,LEN($I363)&lt;$AK363),"Descrição abaixo do mínimo",""),IF(AND($AE363="Sim",$J363=""),"Marca ausente",""),IF(OR($K363="",NOT(ISNUMBER($K363)),$K363&lt;=0),"Preço inválido",""),IF(AND(ISNUMBER($K363),$AM363&lt;&gt;"",$K363&lt;$AM363),"Preço abaixo do mínimo",""),IF(AND(ISNUMBER($K363),$AN363&lt;&gt;"",$K363&gt;$AN363),"Preço acima do máximo",""),IF(AND($AD363="Sim",$L363=""),"GTIN ausente",""),IF(AND($L363&lt;&gt;"",NOT(IFERROR(AND(LEN($L363)=13,ISNUMBER(VALUE($L363))),FALSE))),"GTIN inválido",""),IF(AND($AF363="Sim",$M363=""),"Cor ausente",""),IF(AND($AG363="Sim",$N363=""),"Tamanho/modelo ausente",""),IF(AND($AH363="Sim",OR(NOT(ISNUMBER($O363)),$O363&lt;=0)),"Peso ausente ou inválido",""),IF(AND($AI363="Sim",OR(NOT(ISNUMBER($P363)),$P363&lt;=0,NOT(ISNUMBER($Q363)),$Q363&lt;=0,NOT(ISNUMBER($R363)),$R363&lt;=0)),"Dimensões ausentes ou inválidas",""),IF($V363&lt;$AJ363,"Mídias abaixo do mínimo","")))</f>
        <v/>
      </c>
      <c r="X363" s="28">
        <f>IF(OR($A363="",$B363=""),"",IF($C363&lt;&gt;"Sim","Não selecionado",IF($W363="","Pronto para publicar","Bloqueado")))</f>
        <v/>
      </c>
      <c r="Y363" s="21" t="n"/>
      <c r="Z363" s="27">
        <f>IF(OR($A363="",$B363=""),"",IF($C363&lt;&gt;"Sim","Fora do feed",IF($X363="Bloqueado","Bloqueado",IF($Y363="Publicar","Liberado para feed",IF($Y363="Manter rascunho","Mantido em rascunho","Aguardando decisão")))))</f>
        <v/>
      </c>
      <c r="AA363" s="27">
        <f>IF(OR($A363="",$B363=""),"",$A363&amp;"|"&amp;$B363)</f>
        <v/>
      </c>
      <c r="AB363" s="28">
        <f>IF($B363="","",IFERROR(INDEX('Regras por canal'!$B$5:$B$9,MATCH($B363,'Regras por canal'!$A$5:$A$9,0)),""))</f>
        <v/>
      </c>
      <c r="AC363" s="28">
        <f>IF($B363="","",IFERROR(INDEX('Regras por canal'!$C$5:$C$9,MATCH($B363,'Regras por canal'!$A$5:$A$9,0)),""))</f>
        <v/>
      </c>
      <c r="AD363" s="28">
        <f>IF($B363="","",IFERROR(INDEX('Regras por canal'!$D$5:$D$9,MATCH($B363,'Regras por canal'!$A$5:$A$9,0)),""))</f>
        <v/>
      </c>
      <c r="AE363" s="28">
        <f>IF($B363="","",IFERROR(INDEX('Regras por canal'!$E$5:$E$9,MATCH($B363,'Regras por canal'!$A$5:$A$9,0)),""))</f>
        <v/>
      </c>
      <c r="AF363" s="28">
        <f>IF($B363="","",IFERROR(INDEX('Regras por canal'!$F$5:$F$9,MATCH($B363,'Regras por canal'!$A$5:$A$9,0)),""))</f>
        <v/>
      </c>
      <c r="AG363" s="28">
        <f>IF($B363="","",IFERROR(INDEX('Regras por canal'!$G$5:$G$9,MATCH($B363,'Regras por canal'!$A$5:$A$9,0)),""))</f>
        <v/>
      </c>
      <c r="AH363" s="28">
        <f>IF($B363="","",IFERROR(INDEX('Regras por canal'!$H$5:$H$9,MATCH($B363,'Regras por canal'!$A$5:$A$9,0)),""))</f>
        <v/>
      </c>
      <c r="AI363" s="28">
        <f>IF($B363="","",IFERROR(INDEX('Regras por canal'!$I$5:$I$9,MATCH($B363,'Regras por canal'!$A$5:$A$9,0)),""))</f>
        <v/>
      </c>
      <c r="AJ363" s="28">
        <f>IF($B363="","",IFERROR(INDEX('Regras por canal'!$J$5:$J$9,MATCH($B363,'Regras por canal'!$A$5:$A$9,0)),""))</f>
        <v/>
      </c>
      <c r="AK363" s="28">
        <f>IF($B363="","",IFERROR(INDEX('Regras por canal'!$K$5:$K$9,MATCH($B363,'Regras por canal'!$A$5:$A$9,0)),""))</f>
        <v/>
      </c>
      <c r="AL363" s="28">
        <f>IF($B363="","",IFERROR(INDEX('Regras por canal'!$L$5:$L$9,MATCH($B363,'Regras por canal'!$A$5:$A$9,0)),""))</f>
        <v/>
      </c>
      <c r="AM363" s="28">
        <f>IF($B363="","",IFERROR(INDEX('Regras por canal'!$M$5:$M$9,MATCH($B363,'Regras por canal'!$A$5:$A$9,0)),""))</f>
        <v/>
      </c>
      <c r="AN363" s="28">
        <f>IF($B363="","",IFERROR(INDEX('Regras por canal'!$N$5:$N$9,MATCH($B363,'Regras por canal'!$A$5:$A$9,0)),""))</f>
        <v/>
      </c>
      <c r="AO363" s="28">
        <f>IF($A363="","",IFERROR(INDEX('Catálogo fonte'!$Q$5:$Q$104,MATCH($A363,'Catálogo fonte'!$A$5:$A$104,0)),""))</f>
        <v/>
      </c>
      <c r="AP363" s="28">
        <f>IF($B363="","",IFERROR(INDEX('Regras por canal'!$Q$5:$Q$9,MATCH($B363,'Regras por canal'!$A$5:$A$9,0)),""))</f>
        <v/>
      </c>
    </row>
    <row r="364" ht="24" customHeight="1">
      <c r="A364" s="28">
        <f>IF(OR(INDEX('Catálogo fonte'!$A$5:$A$104,INT((ROW()-5)/5)+1)="",INDEX('Regras por canal'!$A$5:$A$9,MOD(ROW()-5,5)+1)=""),"",INDEX('Catálogo fonte'!$A$5:$A$104,INT((ROW()-5)/5)+1))</f>
        <v/>
      </c>
      <c r="B364" s="27">
        <f>IF($A364="","",INDEX('Regras por canal'!$A$5:$A$9,MOD(ROW()-5,5)+1))</f>
        <v/>
      </c>
      <c r="C364" s="21" t="n"/>
      <c r="D364" s="32" t="n"/>
      <c r="E364" s="32" t="n"/>
      <c r="F364" s="53" t="n"/>
      <c r="G364" s="27">
        <f>IF(OR($A364="",$B364=""),"",IF($D364&lt;&gt;"",$D364,IFERROR(INDEX('Catálogo fonte'!$B$5:$B$104,MATCH($A364,'Catálogo fonte'!$A$5:$A$104,0)),"")))</f>
        <v/>
      </c>
      <c r="H364" s="27">
        <f>IF(OR($A364="",$B364=""),"",IF($E364&lt;&gt;"",$E364,IFERROR(INDEX('Catálogo fonte'!$C$5:$C$104,MATCH($A364,'Catálogo fonte'!$A$5:$A$104,0)),"")))</f>
        <v/>
      </c>
      <c r="I364" s="27">
        <f>IF(OR($A364="",$B364=""),"",IFERROR(INDEX('Catálogo fonte'!$E$5:$E$104,MATCH($A364,'Catálogo fonte'!$A$5:$A$104,0)),""))</f>
        <v/>
      </c>
      <c r="J364" s="28">
        <f>IF(OR($A364="",$B364=""),"",IFERROR(INDEX('Catálogo fonte'!$D$5:$D$104,MATCH($A364,'Catálogo fonte'!$A$5:$A$104,0)),""))</f>
        <v/>
      </c>
      <c r="K364" s="54">
        <f>IF(OR($A364="",$B364=""),"",IF($F364&lt;&gt;"",$F364,IFERROR(INDEX('Catálogo fonte'!$F$5:$F$104,MATCH($A364,'Catálogo fonte'!$A$5:$A$104,0)),"")))</f>
        <v/>
      </c>
      <c r="L364" s="35">
        <f>IF(OR($A364="",$B364=""),"",IFERROR(INDEX('Catálogo fonte'!$G$5:$G$104,MATCH($A364,'Catálogo fonte'!$A$5:$A$104,0)),""))</f>
        <v/>
      </c>
      <c r="M364" s="28">
        <f>IF(OR($A364="",$B364=""),"",IFERROR(INDEX('Catálogo fonte'!$H$5:$H$104,MATCH($A364,'Catálogo fonte'!$A$5:$A$104,0)),""))</f>
        <v/>
      </c>
      <c r="N364" s="28">
        <f>IF(OR($A364="",$B364=""),"",IFERROR(INDEX('Catálogo fonte'!$I$5:$I$104,MATCH($A364,'Catálogo fonte'!$A$5:$A$104,0)),""))</f>
        <v/>
      </c>
      <c r="O364" s="55">
        <f>IF(OR($A364="",$B364=""),"",IFERROR(INDEX('Catálogo fonte'!$J$5:$J$104,MATCH($A364,'Catálogo fonte'!$A$5:$A$104,0)),""))</f>
        <v/>
      </c>
      <c r="P364" s="56">
        <f>IF(OR($A364="",$B364=""),"",IFERROR(INDEX('Catálogo fonte'!$K$5:$K$104,MATCH($A364,'Catálogo fonte'!$A$5:$A$104,0)),""))</f>
        <v/>
      </c>
      <c r="Q364" s="56">
        <f>IF(OR($A364="",$B364=""),"",IFERROR(INDEX('Catálogo fonte'!$L$5:$L$104,MATCH($A364,'Catálogo fonte'!$A$5:$A$104,0)),""))</f>
        <v/>
      </c>
      <c r="R364" s="56">
        <f>IF(OR($A364="",$B364=""),"",IFERROR(INDEX('Catálogo fonte'!$M$5:$M$104,MATCH($A364,'Catálogo fonte'!$A$5:$A$104,0)),""))</f>
        <v/>
      </c>
      <c r="S364" s="28">
        <f>IF(OR($A364="",$B364=""),"",IFERROR(INDEX('Catálogo fonte'!$N$5:$N$104,MATCH($A364,'Catálogo fonte'!$A$5:$A$104,0)),""))</f>
        <v/>
      </c>
      <c r="T364" s="28">
        <f>IF(OR($A364="",$B364=""),"",IFERROR(INDEX('Catálogo fonte'!$O$5:$O$104,MATCH($A364,'Catálogo fonte'!$A$5:$A$104,0)),""))</f>
        <v/>
      </c>
      <c r="U364" s="28">
        <f>IF(OR($A364="",$B364=""),"",IFERROR(INDEX('Catálogo fonte'!$P$5:$P$104,MATCH($A364,'Catálogo fonte'!$A$5:$A$104,0)),""))</f>
        <v/>
      </c>
      <c r="V364" s="28">
        <f>IF(OR($A364="",$B364=""),"",--($S364&lt;&gt;"")+--($T364&lt;&gt;"")+--($U364&lt;&gt;""))</f>
        <v/>
      </c>
      <c r="W364" s="27">
        <f>IF(OR($A364="",$B364="",$C364&lt;&gt;"Sim"),"",_xlfn.TEXTJOIN(" | ",TRUE,IF($AP364&lt;&gt;"Regra válida","Regra do canal inválida",""),IF(COUNTIF('Catálogo fonte'!$A$5:$A$104,$A364)&gt;1,"SKU duplicado",""),IF($AO364&lt;&gt;"Sim","Produto inativo",""),IF($AB364&lt;&gt;"Sim","Canal inativo",""),IF($G364="","Título ausente",""),IF(AND($G364&lt;&gt;"",$AL364&lt;&gt;"",LEN($G364)&gt;$AL364),"Título excede o limite",""),IF(AND($AC364="Sim",$H364=""),"Categoria ausente",""),IF(AND($AK364&gt;0,LEN($I364)&lt;$AK364),"Descrição abaixo do mínimo",""),IF(AND($AE364="Sim",$J364=""),"Marca ausente",""),IF(OR($K364="",NOT(ISNUMBER($K364)),$K364&lt;=0),"Preço inválido",""),IF(AND(ISNUMBER($K364),$AM364&lt;&gt;"",$K364&lt;$AM364),"Preço abaixo do mínimo",""),IF(AND(ISNUMBER($K364),$AN364&lt;&gt;"",$K364&gt;$AN364),"Preço acima do máximo",""),IF(AND($AD364="Sim",$L364=""),"GTIN ausente",""),IF(AND($L364&lt;&gt;"",NOT(IFERROR(AND(LEN($L364)=13,ISNUMBER(VALUE($L364))),FALSE))),"GTIN inválido",""),IF(AND($AF364="Sim",$M364=""),"Cor ausente",""),IF(AND($AG364="Sim",$N364=""),"Tamanho/modelo ausente",""),IF(AND($AH364="Sim",OR(NOT(ISNUMBER($O364)),$O364&lt;=0)),"Peso ausente ou inválido",""),IF(AND($AI364="Sim",OR(NOT(ISNUMBER($P364)),$P364&lt;=0,NOT(ISNUMBER($Q364)),$Q364&lt;=0,NOT(ISNUMBER($R364)),$R364&lt;=0)),"Dimensões ausentes ou inválidas",""),IF($V364&lt;$AJ364,"Mídias abaixo do mínimo","")))</f>
        <v/>
      </c>
      <c r="X364" s="28">
        <f>IF(OR($A364="",$B364=""),"",IF($C364&lt;&gt;"Sim","Não selecionado",IF($W364="","Pronto para publicar","Bloqueado")))</f>
        <v/>
      </c>
      <c r="Y364" s="21" t="n"/>
      <c r="Z364" s="27">
        <f>IF(OR($A364="",$B364=""),"",IF($C364&lt;&gt;"Sim","Fora do feed",IF($X364="Bloqueado","Bloqueado",IF($Y364="Publicar","Liberado para feed",IF($Y364="Manter rascunho","Mantido em rascunho","Aguardando decisão")))))</f>
        <v/>
      </c>
      <c r="AA364" s="27">
        <f>IF(OR($A364="",$B364=""),"",$A364&amp;"|"&amp;$B364)</f>
        <v/>
      </c>
      <c r="AB364" s="28">
        <f>IF($B364="","",IFERROR(INDEX('Regras por canal'!$B$5:$B$9,MATCH($B364,'Regras por canal'!$A$5:$A$9,0)),""))</f>
        <v/>
      </c>
      <c r="AC364" s="28">
        <f>IF($B364="","",IFERROR(INDEX('Regras por canal'!$C$5:$C$9,MATCH($B364,'Regras por canal'!$A$5:$A$9,0)),""))</f>
        <v/>
      </c>
      <c r="AD364" s="28">
        <f>IF($B364="","",IFERROR(INDEX('Regras por canal'!$D$5:$D$9,MATCH($B364,'Regras por canal'!$A$5:$A$9,0)),""))</f>
        <v/>
      </c>
      <c r="AE364" s="28">
        <f>IF($B364="","",IFERROR(INDEX('Regras por canal'!$E$5:$E$9,MATCH($B364,'Regras por canal'!$A$5:$A$9,0)),""))</f>
        <v/>
      </c>
      <c r="AF364" s="28">
        <f>IF($B364="","",IFERROR(INDEX('Regras por canal'!$F$5:$F$9,MATCH($B364,'Regras por canal'!$A$5:$A$9,0)),""))</f>
        <v/>
      </c>
      <c r="AG364" s="28">
        <f>IF($B364="","",IFERROR(INDEX('Regras por canal'!$G$5:$G$9,MATCH($B364,'Regras por canal'!$A$5:$A$9,0)),""))</f>
        <v/>
      </c>
      <c r="AH364" s="28">
        <f>IF($B364="","",IFERROR(INDEX('Regras por canal'!$H$5:$H$9,MATCH($B364,'Regras por canal'!$A$5:$A$9,0)),""))</f>
        <v/>
      </c>
      <c r="AI364" s="28">
        <f>IF($B364="","",IFERROR(INDEX('Regras por canal'!$I$5:$I$9,MATCH($B364,'Regras por canal'!$A$5:$A$9,0)),""))</f>
        <v/>
      </c>
      <c r="AJ364" s="28">
        <f>IF($B364="","",IFERROR(INDEX('Regras por canal'!$J$5:$J$9,MATCH($B364,'Regras por canal'!$A$5:$A$9,0)),""))</f>
        <v/>
      </c>
      <c r="AK364" s="28">
        <f>IF($B364="","",IFERROR(INDEX('Regras por canal'!$K$5:$K$9,MATCH($B364,'Regras por canal'!$A$5:$A$9,0)),""))</f>
        <v/>
      </c>
      <c r="AL364" s="28">
        <f>IF($B364="","",IFERROR(INDEX('Regras por canal'!$L$5:$L$9,MATCH($B364,'Regras por canal'!$A$5:$A$9,0)),""))</f>
        <v/>
      </c>
      <c r="AM364" s="28">
        <f>IF($B364="","",IFERROR(INDEX('Regras por canal'!$M$5:$M$9,MATCH($B364,'Regras por canal'!$A$5:$A$9,0)),""))</f>
        <v/>
      </c>
      <c r="AN364" s="28">
        <f>IF($B364="","",IFERROR(INDEX('Regras por canal'!$N$5:$N$9,MATCH($B364,'Regras por canal'!$A$5:$A$9,0)),""))</f>
        <v/>
      </c>
      <c r="AO364" s="28">
        <f>IF($A364="","",IFERROR(INDEX('Catálogo fonte'!$Q$5:$Q$104,MATCH($A364,'Catálogo fonte'!$A$5:$A$104,0)),""))</f>
        <v/>
      </c>
      <c r="AP364" s="28">
        <f>IF($B364="","",IFERROR(INDEX('Regras por canal'!$Q$5:$Q$9,MATCH($B364,'Regras por canal'!$A$5:$A$9,0)),""))</f>
        <v/>
      </c>
    </row>
    <row r="365" ht="24" customHeight="1">
      <c r="A365" s="28">
        <f>IF(OR(INDEX('Catálogo fonte'!$A$5:$A$104,INT((ROW()-5)/5)+1)="",INDEX('Regras por canal'!$A$5:$A$9,MOD(ROW()-5,5)+1)=""),"",INDEX('Catálogo fonte'!$A$5:$A$104,INT((ROW()-5)/5)+1))</f>
        <v/>
      </c>
      <c r="B365" s="27">
        <f>IF($A365="","",INDEX('Regras por canal'!$A$5:$A$9,MOD(ROW()-5,5)+1))</f>
        <v/>
      </c>
      <c r="C365" s="21" t="n"/>
      <c r="D365" s="32" t="n"/>
      <c r="E365" s="32" t="n"/>
      <c r="F365" s="53" t="n"/>
      <c r="G365" s="27">
        <f>IF(OR($A365="",$B365=""),"",IF($D365&lt;&gt;"",$D365,IFERROR(INDEX('Catálogo fonte'!$B$5:$B$104,MATCH($A365,'Catálogo fonte'!$A$5:$A$104,0)),"")))</f>
        <v/>
      </c>
      <c r="H365" s="27">
        <f>IF(OR($A365="",$B365=""),"",IF($E365&lt;&gt;"",$E365,IFERROR(INDEX('Catálogo fonte'!$C$5:$C$104,MATCH($A365,'Catálogo fonte'!$A$5:$A$104,0)),"")))</f>
        <v/>
      </c>
      <c r="I365" s="27">
        <f>IF(OR($A365="",$B365=""),"",IFERROR(INDEX('Catálogo fonte'!$E$5:$E$104,MATCH($A365,'Catálogo fonte'!$A$5:$A$104,0)),""))</f>
        <v/>
      </c>
      <c r="J365" s="28">
        <f>IF(OR($A365="",$B365=""),"",IFERROR(INDEX('Catálogo fonte'!$D$5:$D$104,MATCH($A365,'Catálogo fonte'!$A$5:$A$104,0)),""))</f>
        <v/>
      </c>
      <c r="K365" s="54">
        <f>IF(OR($A365="",$B365=""),"",IF($F365&lt;&gt;"",$F365,IFERROR(INDEX('Catálogo fonte'!$F$5:$F$104,MATCH($A365,'Catálogo fonte'!$A$5:$A$104,0)),"")))</f>
        <v/>
      </c>
      <c r="L365" s="35">
        <f>IF(OR($A365="",$B365=""),"",IFERROR(INDEX('Catálogo fonte'!$G$5:$G$104,MATCH($A365,'Catálogo fonte'!$A$5:$A$104,0)),""))</f>
        <v/>
      </c>
      <c r="M365" s="28">
        <f>IF(OR($A365="",$B365=""),"",IFERROR(INDEX('Catálogo fonte'!$H$5:$H$104,MATCH($A365,'Catálogo fonte'!$A$5:$A$104,0)),""))</f>
        <v/>
      </c>
      <c r="N365" s="28">
        <f>IF(OR($A365="",$B365=""),"",IFERROR(INDEX('Catálogo fonte'!$I$5:$I$104,MATCH($A365,'Catálogo fonte'!$A$5:$A$104,0)),""))</f>
        <v/>
      </c>
      <c r="O365" s="55">
        <f>IF(OR($A365="",$B365=""),"",IFERROR(INDEX('Catálogo fonte'!$J$5:$J$104,MATCH($A365,'Catálogo fonte'!$A$5:$A$104,0)),""))</f>
        <v/>
      </c>
      <c r="P365" s="56">
        <f>IF(OR($A365="",$B365=""),"",IFERROR(INDEX('Catálogo fonte'!$K$5:$K$104,MATCH($A365,'Catálogo fonte'!$A$5:$A$104,0)),""))</f>
        <v/>
      </c>
      <c r="Q365" s="56">
        <f>IF(OR($A365="",$B365=""),"",IFERROR(INDEX('Catálogo fonte'!$L$5:$L$104,MATCH($A365,'Catálogo fonte'!$A$5:$A$104,0)),""))</f>
        <v/>
      </c>
      <c r="R365" s="56">
        <f>IF(OR($A365="",$B365=""),"",IFERROR(INDEX('Catálogo fonte'!$M$5:$M$104,MATCH($A365,'Catálogo fonte'!$A$5:$A$104,0)),""))</f>
        <v/>
      </c>
      <c r="S365" s="28">
        <f>IF(OR($A365="",$B365=""),"",IFERROR(INDEX('Catálogo fonte'!$N$5:$N$104,MATCH($A365,'Catálogo fonte'!$A$5:$A$104,0)),""))</f>
        <v/>
      </c>
      <c r="T365" s="28">
        <f>IF(OR($A365="",$B365=""),"",IFERROR(INDEX('Catálogo fonte'!$O$5:$O$104,MATCH($A365,'Catálogo fonte'!$A$5:$A$104,0)),""))</f>
        <v/>
      </c>
      <c r="U365" s="28">
        <f>IF(OR($A365="",$B365=""),"",IFERROR(INDEX('Catálogo fonte'!$P$5:$P$104,MATCH($A365,'Catálogo fonte'!$A$5:$A$104,0)),""))</f>
        <v/>
      </c>
      <c r="V365" s="28">
        <f>IF(OR($A365="",$B365=""),"",--($S365&lt;&gt;"")+--($T365&lt;&gt;"")+--($U365&lt;&gt;""))</f>
        <v/>
      </c>
      <c r="W365" s="27">
        <f>IF(OR($A365="",$B365="",$C365&lt;&gt;"Sim"),"",_xlfn.TEXTJOIN(" | ",TRUE,IF($AP365&lt;&gt;"Regra válida","Regra do canal inválida",""),IF(COUNTIF('Catálogo fonte'!$A$5:$A$104,$A365)&gt;1,"SKU duplicado",""),IF($AO365&lt;&gt;"Sim","Produto inativo",""),IF($AB365&lt;&gt;"Sim","Canal inativo",""),IF($G365="","Título ausente",""),IF(AND($G365&lt;&gt;"",$AL365&lt;&gt;"",LEN($G365)&gt;$AL365),"Título excede o limite",""),IF(AND($AC365="Sim",$H365=""),"Categoria ausente",""),IF(AND($AK365&gt;0,LEN($I365)&lt;$AK365),"Descrição abaixo do mínimo",""),IF(AND($AE365="Sim",$J365=""),"Marca ausente",""),IF(OR($K365="",NOT(ISNUMBER($K365)),$K365&lt;=0),"Preço inválido",""),IF(AND(ISNUMBER($K365),$AM365&lt;&gt;"",$K365&lt;$AM365),"Preço abaixo do mínimo",""),IF(AND(ISNUMBER($K365),$AN365&lt;&gt;"",$K365&gt;$AN365),"Preço acima do máximo",""),IF(AND($AD365="Sim",$L365=""),"GTIN ausente",""),IF(AND($L365&lt;&gt;"",NOT(IFERROR(AND(LEN($L365)=13,ISNUMBER(VALUE($L365))),FALSE))),"GTIN inválido",""),IF(AND($AF365="Sim",$M365=""),"Cor ausente",""),IF(AND($AG365="Sim",$N365=""),"Tamanho/modelo ausente",""),IF(AND($AH365="Sim",OR(NOT(ISNUMBER($O365)),$O365&lt;=0)),"Peso ausente ou inválido",""),IF(AND($AI365="Sim",OR(NOT(ISNUMBER($P365)),$P365&lt;=0,NOT(ISNUMBER($Q365)),$Q365&lt;=0,NOT(ISNUMBER($R365)),$R365&lt;=0)),"Dimensões ausentes ou inválidas",""),IF($V365&lt;$AJ365,"Mídias abaixo do mínimo","")))</f>
        <v/>
      </c>
      <c r="X365" s="28">
        <f>IF(OR($A365="",$B365=""),"",IF($C365&lt;&gt;"Sim","Não selecionado",IF($W365="","Pronto para publicar","Bloqueado")))</f>
        <v/>
      </c>
      <c r="Y365" s="21" t="n"/>
      <c r="Z365" s="27">
        <f>IF(OR($A365="",$B365=""),"",IF($C365&lt;&gt;"Sim","Fora do feed",IF($X365="Bloqueado","Bloqueado",IF($Y365="Publicar","Liberado para feed",IF($Y365="Manter rascunho","Mantido em rascunho","Aguardando decisão")))))</f>
        <v/>
      </c>
      <c r="AA365" s="27">
        <f>IF(OR($A365="",$B365=""),"",$A365&amp;"|"&amp;$B365)</f>
        <v/>
      </c>
      <c r="AB365" s="28">
        <f>IF($B365="","",IFERROR(INDEX('Regras por canal'!$B$5:$B$9,MATCH($B365,'Regras por canal'!$A$5:$A$9,0)),""))</f>
        <v/>
      </c>
      <c r="AC365" s="28">
        <f>IF($B365="","",IFERROR(INDEX('Regras por canal'!$C$5:$C$9,MATCH($B365,'Regras por canal'!$A$5:$A$9,0)),""))</f>
        <v/>
      </c>
      <c r="AD365" s="28">
        <f>IF($B365="","",IFERROR(INDEX('Regras por canal'!$D$5:$D$9,MATCH($B365,'Regras por canal'!$A$5:$A$9,0)),""))</f>
        <v/>
      </c>
      <c r="AE365" s="28">
        <f>IF($B365="","",IFERROR(INDEX('Regras por canal'!$E$5:$E$9,MATCH($B365,'Regras por canal'!$A$5:$A$9,0)),""))</f>
        <v/>
      </c>
      <c r="AF365" s="28">
        <f>IF($B365="","",IFERROR(INDEX('Regras por canal'!$F$5:$F$9,MATCH($B365,'Regras por canal'!$A$5:$A$9,0)),""))</f>
        <v/>
      </c>
      <c r="AG365" s="28">
        <f>IF($B365="","",IFERROR(INDEX('Regras por canal'!$G$5:$G$9,MATCH($B365,'Regras por canal'!$A$5:$A$9,0)),""))</f>
        <v/>
      </c>
      <c r="AH365" s="28">
        <f>IF($B365="","",IFERROR(INDEX('Regras por canal'!$H$5:$H$9,MATCH($B365,'Regras por canal'!$A$5:$A$9,0)),""))</f>
        <v/>
      </c>
      <c r="AI365" s="28">
        <f>IF($B365="","",IFERROR(INDEX('Regras por canal'!$I$5:$I$9,MATCH($B365,'Regras por canal'!$A$5:$A$9,0)),""))</f>
        <v/>
      </c>
      <c r="AJ365" s="28">
        <f>IF($B365="","",IFERROR(INDEX('Regras por canal'!$J$5:$J$9,MATCH($B365,'Regras por canal'!$A$5:$A$9,0)),""))</f>
        <v/>
      </c>
      <c r="AK365" s="28">
        <f>IF($B365="","",IFERROR(INDEX('Regras por canal'!$K$5:$K$9,MATCH($B365,'Regras por canal'!$A$5:$A$9,0)),""))</f>
        <v/>
      </c>
      <c r="AL365" s="28">
        <f>IF($B365="","",IFERROR(INDEX('Regras por canal'!$L$5:$L$9,MATCH($B365,'Regras por canal'!$A$5:$A$9,0)),""))</f>
        <v/>
      </c>
      <c r="AM365" s="28">
        <f>IF($B365="","",IFERROR(INDEX('Regras por canal'!$M$5:$M$9,MATCH($B365,'Regras por canal'!$A$5:$A$9,0)),""))</f>
        <v/>
      </c>
      <c r="AN365" s="28">
        <f>IF($B365="","",IFERROR(INDEX('Regras por canal'!$N$5:$N$9,MATCH($B365,'Regras por canal'!$A$5:$A$9,0)),""))</f>
        <v/>
      </c>
      <c r="AO365" s="28">
        <f>IF($A365="","",IFERROR(INDEX('Catálogo fonte'!$Q$5:$Q$104,MATCH($A365,'Catálogo fonte'!$A$5:$A$104,0)),""))</f>
        <v/>
      </c>
      <c r="AP365" s="28">
        <f>IF($B365="","",IFERROR(INDEX('Regras por canal'!$Q$5:$Q$9,MATCH($B365,'Regras por canal'!$A$5:$A$9,0)),""))</f>
        <v/>
      </c>
    </row>
    <row r="366" ht="24" customHeight="1">
      <c r="A366" s="28">
        <f>IF(OR(INDEX('Catálogo fonte'!$A$5:$A$104,INT((ROW()-5)/5)+1)="",INDEX('Regras por canal'!$A$5:$A$9,MOD(ROW()-5,5)+1)=""),"",INDEX('Catálogo fonte'!$A$5:$A$104,INT((ROW()-5)/5)+1))</f>
        <v/>
      </c>
      <c r="B366" s="27">
        <f>IF($A366="","",INDEX('Regras por canal'!$A$5:$A$9,MOD(ROW()-5,5)+1))</f>
        <v/>
      </c>
      <c r="C366" s="21" t="n"/>
      <c r="D366" s="32" t="n"/>
      <c r="E366" s="32" t="n"/>
      <c r="F366" s="53" t="n"/>
      <c r="G366" s="27">
        <f>IF(OR($A366="",$B366=""),"",IF($D366&lt;&gt;"",$D366,IFERROR(INDEX('Catálogo fonte'!$B$5:$B$104,MATCH($A366,'Catálogo fonte'!$A$5:$A$104,0)),"")))</f>
        <v/>
      </c>
      <c r="H366" s="27">
        <f>IF(OR($A366="",$B366=""),"",IF($E366&lt;&gt;"",$E366,IFERROR(INDEX('Catálogo fonte'!$C$5:$C$104,MATCH($A366,'Catálogo fonte'!$A$5:$A$104,0)),"")))</f>
        <v/>
      </c>
      <c r="I366" s="27">
        <f>IF(OR($A366="",$B366=""),"",IFERROR(INDEX('Catálogo fonte'!$E$5:$E$104,MATCH($A366,'Catálogo fonte'!$A$5:$A$104,0)),""))</f>
        <v/>
      </c>
      <c r="J366" s="28">
        <f>IF(OR($A366="",$B366=""),"",IFERROR(INDEX('Catálogo fonte'!$D$5:$D$104,MATCH($A366,'Catálogo fonte'!$A$5:$A$104,0)),""))</f>
        <v/>
      </c>
      <c r="K366" s="54">
        <f>IF(OR($A366="",$B366=""),"",IF($F366&lt;&gt;"",$F366,IFERROR(INDEX('Catálogo fonte'!$F$5:$F$104,MATCH($A366,'Catálogo fonte'!$A$5:$A$104,0)),"")))</f>
        <v/>
      </c>
      <c r="L366" s="35">
        <f>IF(OR($A366="",$B366=""),"",IFERROR(INDEX('Catálogo fonte'!$G$5:$G$104,MATCH($A366,'Catálogo fonte'!$A$5:$A$104,0)),""))</f>
        <v/>
      </c>
      <c r="M366" s="28">
        <f>IF(OR($A366="",$B366=""),"",IFERROR(INDEX('Catálogo fonte'!$H$5:$H$104,MATCH($A366,'Catálogo fonte'!$A$5:$A$104,0)),""))</f>
        <v/>
      </c>
      <c r="N366" s="28">
        <f>IF(OR($A366="",$B366=""),"",IFERROR(INDEX('Catálogo fonte'!$I$5:$I$104,MATCH($A366,'Catálogo fonte'!$A$5:$A$104,0)),""))</f>
        <v/>
      </c>
      <c r="O366" s="55">
        <f>IF(OR($A366="",$B366=""),"",IFERROR(INDEX('Catálogo fonte'!$J$5:$J$104,MATCH($A366,'Catálogo fonte'!$A$5:$A$104,0)),""))</f>
        <v/>
      </c>
      <c r="P366" s="56">
        <f>IF(OR($A366="",$B366=""),"",IFERROR(INDEX('Catálogo fonte'!$K$5:$K$104,MATCH($A366,'Catálogo fonte'!$A$5:$A$104,0)),""))</f>
        <v/>
      </c>
      <c r="Q366" s="56">
        <f>IF(OR($A366="",$B366=""),"",IFERROR(INDEX('Catálogo fonte'!$L$5:$L$104,MATCH($A366,'Catálogo fonte'!$A$5:$A$104,0)),""))</f>
        <v/>
      </c>
      <c r="R366" s="56">
        <f>IF(OR($A366="",$B366=""),"",IFERROR(INDEX('Catálogo fonte'!$M$5:$M$104,MATCH($A366,'Catálogo fonte'!$A$5:$A$104,0)),""))</f>
        <v/>
      </c>
      <c r="S366" s="28">
        <f>IF(OR($A366="",$B366=""),"",IFERROR(INDEX('Catálogo fonte'!$N$5:$N$104,MATCH($A366,'Catálogo fonte'!$A$5:$A$104,0)),""))</f>
        <v/>
      </c>
      <c r="T366" s="28">
        <f>IF(OR($A366="",$B366=""),"",IFERROR(INDEX('Catálogo fonte'!$O$5:$O$104,MATCH($A366,'Catálogo fonte'!$A$5:$A$104,0)),""))</f>
        <v/>
      </c>
      <c r="U366" s="28">
        <f>IF(OR($A366="",$B366=""),"",IFERROR(INDEX('Catálogo fonte'!$P$5:$P$104,MATCH($A366,'Catálogo fonte'!$A$5:$A$104,0)),""))</f>
        <v/>
      </c>
      <c r="V366" s="28">
        <f>IF(OR($A366="",$B366=""),"",--($S366&lt;&gt;"")+--($T366&lt;&gt;"")+--($U366&lt;&gt;""))</f>
        <v/>
      </c>
      <c r="W366" s="27">
        <f>IF(OR($A366="",$B366="",$C366&lt;&gt;"Sim"),"",_xlfn.TEXTJOIN(" | ",TRUE,IF($AP366&lt;&gt;"Regra válida","Regra do canal inválida",""),IF(COUNTIF('Catálogo fonte'!$A$5:$A$104,$A366)&gt;1,"SKU duplicado",""),IF($AO366&lt;&gt;"Sim","Produto inativo",""),IF($AB366&lt;&gt;"Sim","Canal inativo",""),IF($G366="","Título ausente",""),IF(AND($G366&lt;&gt;"",$AL366&lt;&gt;"",LEN($G366)&gt;$AL366),"Título excede o limite",""),IF(AND($AC366="Sim",$H366=""),"Categoria ausente",""),IF(AND($AK366&gt;0,LEN($I366)&lt;$AK366),"Descrição abaixo do mínimo",""),IF(AND($AE366="Sim",$J366=""),"Marca ausente",""),IF(OR($K366="",NOT(ISNUMBER($K366)),$K366&lt;=0),"Preço inválido",""),IF(AND(ISNUMBER($K366),$AM366&lt;&gt;"",$K366&lt;$AM366),"Preço abaixo do mínimo",""),IF(AND(ISNUMBER($K366),$AN366&lt;&gt;"",$K366&gt;$AN366),"Preço acima do máximo",""),IF(AND($AD366="Sim",$L366=""),"GTIN ausente",""),IF(AND($L366&lt;&gt;"",NOT(IFERROR(AND(LEN($L366)=13,ISNUMBER(VALUE($L366))),FALSE))),"GTIN inválido",""),IF(AND($AF366="Sim",$M366=""),"Cor ausente",""),IF(AND($AG366="Sim",$N366=""),"Tamanho/modelo ausente",""),IF(AND($AH366="Sim",OR(NOT(ISNUMBER($O366)),$O366&lt;=0)),"Peso ausente ou inválido",""),IF(AND($AI366="Sim",OR(NOT(ISNUMBER($P366)),$P366&lt;=0,NOT(ISNUMBER($Q366)),$Q366&lt;=0,NOT(ISNUMBER($R366)),$R366&lt;=0)),"Dimensões ausentes ou inválidas",""),IF($V366&lt;$AJ366,"Mídias abaixo do mínimo","")))</f>
        <v/>
      </c>
      <c r="X366" s="28">
        <f>IF(OR($A366="",$B366=""),"",IF($C366&lt;&gt;"Sim","Não selecionado",IF($W366="","Pronto para publicar","Bloqueado")))</f>
        <v/>
      </c>
      <c r="Y366" s="21" t="n"/>
      <c r="Z366" s="27">
        <f>IF(OR($A366="",$B366=""),"",IF($C366&lt;&gt;"Sim","Fora do feed",IF($X366="Bloqueado","Bloqueado",IF($Y366="Publicar","Liberado para feed",IF($Y366="Manter rascunho","Mantido em rascunho","Aguardando decisão")))))</f>
        <v/>
      </c>
      <c r="AA366" s="27">
        <f>IF(OR($A366="",$B366=""),"",$A366&amp;"|"&amp;$B366)</f>
        <v/>
      </c>
      <c r="AB366" s="28">
        <f>IF($B366="","",IFERROR(INDEX('Regras por canal'!$B$5:$B$9,MATCH($B366,'Regras por canal'!$A$5:$A$9,0)),""))</f>
        <v/>
      </c>
      <c r="AC366" s="28">
        <f>IF($B366="","",IFERROR(INDEX('Regras por canal'!$C$5:$C$9,MATCH($B366,'Regras por canal'!$A$5:$A$9,0)),""))</f>
        <v/>
      </c>
      <c r="AD366" s="28">
        <f>IF($B366="","",IFERROR(INDEX('Regras por canal'!$D$5:$D$9,MATCH($B366,'Regras por canal'!$A$5:$A$9,0)),""))</f>
        <v/>
      </c>
      <c r="AE366" s="28">
        <f>IF($B366="","",IFERROR(INDEX('Regras por canal'!$E$5:$E$9,MATCH($B366,'Regras por canal'!$A$5:$A$9,0)),""))</f>
        <v/>
      </c>
      <c r="AF366" s="28">
        <f>IF($B366="","",IFERROR(INDEX('Regras por canal'!$F$5:$F$9,MATCH($B366,'Regras por canal'!$A$5:$A$9,0)),""))</f>
        <v/>
      </c>
      <c r="AG366" s="28">
        <f>IF($B366="","",IFERROR(INDEX('Regras por canal'!$G$5:$G$9,MATCH($B366,'Regras por canal'!$A$5:$A$9,0)),""))</f>
        <v/>
      </c>
      <c r="AH366" s="28">
        <f>IF($B366="","",IFERROR(INDEX('Regras por canal'!$H$5:$H$9,MATCH($B366,'Regras por canal'!$A$5:$A$9,0)),""))</f>
        <v/>
      </c>
      <c r="AI366" s="28">
        <f>IF($B366="","",IFERROR(INDEX('Regras por canal'!$I$5:$I$9,MATCH($B366,'Regras por canal'!$A$5:$A$9,0)),""))</f>
        <v/>
      </c>
      <c r="AJ366" s="28">
        <f>IF($B366="","",IFERROR(INDEX('Regras por canal'!$J$5:$J$9,MATCH($B366,'Regras por canal'!$A$5:$A$9,0)),""))</f>
        <v/>
      </c>
      <c r="AK366" s="28">
        <f>IF($B366="","",IFERROR(INDEX('Regras por canal'!$K$5:$K$9,MATCH($B366,'Regras por canal'!$A$5:$A$9,0)),""))</f>
        <v/>
      </c>
      <c r="AL366" s="28">
        <f>IF($B366="","",IFERROR(INDEX('Regras por canal'!$L$5:$L$9,MATCH($B366,'Regras por canal'!$A$5:$A$9,0)),""))</f>
        <v/>
      </c>
      <c r="AM366" s="28">
        <f>IF($B366="","",IFERROR(INDEX('Regras por canal'!$M$5:$M$9,MATCH($B366,'Regras por canal'!$A$5:$A$9,0)),""))</f>
        <v/>
      </c>
      <c r="AN366" s="28">
        <f>IF($B366="","",IFERROR(INDEX('Regras por canal'!$N$5:$N$9,MATCH($B366,'Regras por canal'!$A$5:$A$9,0)),""))</f>
        <v/>
      </c>
      <c r="AO366" s="28">
        <f>IF($A366="","",IFERROR(INDEX('Catálogo fonte'!$Q$5:$Q$104,MATCH($A366,'Catálogo fonte'!$A$5:$A$104,0)),""))</f>
        <v/>
      </c>
      <c r="AP366" s="28">
        <f>IF($B366="","",IFERROR(INDEX('Regras por canal'!$Q$5:$Q$9,MATCH($B366,'Regras por canal'!$A$5:$A$9,0)),""))</f>
        <v/>
      </c>
    </row>
    <row r="367" ht="24" customHeight="1">
      <c r="A367" s="28">
        <f>IF(OR(INDEX('Catálogo fonte'!$A$5:$A$104,INT((ROW()-5)/5)+1)="",INDEX('Regras por canal'!$A$5:$A$9,MOD(ROW()-5,5)+1)=""),"",INDEX('Catálogo fonte'!$A$5:$A$104,INT((ROW()-5)/5)+1))</f>
        <v/>
      </c>
      <c r="B367" s="27">
        <f>IF($A367="","",INDEX('Regras por canal'!$A$5:$A$9,MOD(ROW()-5,5)+1))</f>
        <v/>
      </c>
      <c r="C367" s="21" t="n"/>
      <c r="D367" s="32" t="n"/>
      <c r="E367" s="32" t="n"/>
      <c r="F367" s="53" t="n"/>
      <c r="G367" s="27">
        <f>IF(OR($A367="",$B367=""),"",IF($D367&lt;&gt;"",$D367,IFERROR(INDEX('Catálogo fonte'!$B$5:$B$104,MATCH($A367,'Catálogo fonte'!$A$5:$A$104,0)),"")))</f>
        <v/>
      </c>
      <c r="H367" s="27">
        <f>IF(OR($A367="",$B367=""),"",IF($E367&lt;&gt;"",$E367,IFERROR(INDEX('Catálogo fonte'!$C$5:$C$104,MATCH($A367,'Catálogo fonte'!$A$5:$A$104,0)),"")))</f>
        <v/>
      </c>
      <c r="I367" s="27">
        <f>IF(OR($A367="",$B367=""),"",IFERROR(INDEX('Catálogo fonte'!$E$5:$E$104,MATCH($A367,'Catálogo fonte'!$A$5:$A$104,0)),""))</f>
        <v/>
      </c>
      <c r="J367" s="28">
        <f>IF(OR($A367="",$B367=""),"",IFERROR(INDEX('Catálogo fonte'!$D$5:$D$104,MATCH($A367,'Catálogo fonte'!$A$5:$A$104,0)),""))</f>
        <v/>
      </c>
      <c r="K367" s="54">
        <f>IF(OR($A367="",$B367=""),"",IF($F367&lt;&gt;"",$F367,IFERROR(INDEX('Catálogo fonte'!$F$5:$F$104,MATCH($A367,'Catálogo fonte'!$A$5:$A$104,0)),"")))</f>
        <v/>
      </c>
      <c r="L367" s="35">
        <f>IF(OR($A367="",$B367=""),"",IFERROR(INDEX('Catálogo fonte'!$G$5:$G$104,MATCH($A367,'Catálogo fonte'!$A$5:$A$104,0)),""))</f>
        <v/>
      </c>
      <c r="M367" s="28">
        <f>IF(OR($A367="",$B367=""),"",IFERROR(INDEX('Catálogo fonte'!$H$5:$H$104,MATCH($A367,'Catálogo fonte'!$A$5:$A$104,0)),""))</f>
        <v/>
      </c>
      <c r="N367" s="28">
        <f>IF(OR($A367="",$B367=""),"",IFERROR(INDEX('Catálogo fonte'!$I$5:$I$104,MATCH($A367,'Catálogo fonte'!$A$5:$A$104,0)),""))</f>
        <v/>
      </c>
      <c r="O367" s="55">
        <f>IF(OR($A367="",$B367=""),"",IFERROR(INDEX('Catálogo fonte'!$J$5:$J$104,MATCH($A367,'Catálogo fonte'!$A$5:$A$104,0)),""))</f>
        <v/>
      </c>
      <c r="P367" s="56">
        <f>IF(OR($A367="",$B367=""),"",IFERROR(INDEX('Catálogo fonte'!$K$5:$K$104,MATCH($A367,'Catálogo fonte'!$A$5:$A$104,0)),""))</f>
        <v/>
      </c>
      <c r="Q367" s="56">
        <f>IF(OR($A367="",$B367=""),"",IFERROR(INDEX('Catálogo fonte'!$L$5:$L$104,MATCH($A367,'Catálogo fonte'!$A$5:$A$104,0)),""))</f>
        <v/>
      </c>
      <c r="R367" s="56">
        <f>IF(OR($A367="",$B367=""),"",IFERROR(INDEX('Catálogo fonte'!$M$5:$M$104,MATCH($A367,'Catálogo fonte'!$A$5:$A$104,0)),""))</f>
        <v/>
      </c>
      <c r="S367" s="28">
        <f>IF(OR($A367="",$B367=""),"",IFERROR(INDEX('Catálogo fonte'!$N$5:$N$104,MATCH($A367,'Catálogo fonte'!$A$5:$A$104,0)),""))</f>
        <v/>
      </c>
      <c r="T367" s="28">
        <f>IF(OR($A367="",$B367=""),"",IFERROR(INDEX('Catálogo fonte'!$O$5:$O$104,MATCH($A367,'Catálogo fonte'!$A$5:$A$104,0)),""))</f>
        <v/>
      </c>
      <c r="U367" s="28">
        <f>IF(OR($A367="",$B367=""),"",IFERROR(INDEX('Catálogo fonte'!$P$5:$P$104,MATCH($A367,'Catálogo fonte'!$A$5:$A$104,0)),""))</f>
        <v/>
      </c>
      <c r="V367" s="28">
        <f>IF(OR($A367="",$B367=""),"",--($S367&lt;&gt;"")+--($T367&lt;&gt;"")+--($U367&lt;&gt;""))</f>
        <v/>
      </c>
      <c r="W367" s="27">
        <f>IF(OR($A367="",$B367="",$C367&lt;&gt;"Sim"),"",_xlfn.TEXTJOIN(" | ",TRUE,IF($AP367&lt;&gt;"Regra válida","Regra do canal inválida",""),IF(COUNTIF('Catálogo fonte'!$A$5:$A$104,$A367)&gt;1,"SKU duplicado",""),IF($AO367&lt;&gt;"Sim","Produto inativo",""),IF($AB367&lt;&gt;"Sim","Canal inativo",""),IF($G367="","Título ausente",""),IF(AND($G367&lt;&gt;"",$AL367&lt;&gt;"",LEN($G367)&gt;$AL367),"Título excede o limite",""),IF(AND($AC367="Sim",$H367=""),"Categoria ausente",""),IF(AND($AK367&gt;0,LEN($I367)&lt;$AK367),"Descrição abaixo do mínimo",""),IF(AND($AE367="Sim",$J367=""),"Marca ausente",""),IF(OR($K367="",NOT(ISNUMBER($K367)),$K367&lt;=0),"Preço inválido",""),IF(AND(ISNUMBER($K367),$AM367&lt;&gt;"",$K367&lt;$AM367),"Preço abaixo do mínimo",""),IF(AND(ISNUMBER($K367),$AN367&lt;&gt;"",$K367&gt;$AN367),"Preço acima do máximo",""),IF(AND($AD367="Sim",$L367=""),"GTIN ausente",""),IF(AND($L367&lt;&gt;"",NOT(IFERROR(AND(LEN($L367)=13,ISNUMBER(VALUE($L367))),FALSE))),"GTIN inválido",""),IF(AND($AF367="Sim",$M367=""),"Cor ausente",""),IF(AND($AG367="Sim",$N367=""),"Tamanho/modelo ausente",""),IF(AND($AH367="Sim",OR(NOT(ISNUMBER($O367)),$O367&lt;=0)),"Peso ausente ou inválido",""),IF(AND($AI367="Sim",OR(NOT(ISNUMBER($P367)),$P367&lt;=0,NOT(ISNUMBER($Q367)),$Q367&lt;=0,NOT(ISNUMBER($R367)),$R367&lt;=0)),"Dimensões ausentes ou inválidas",""),IF($V367&lt;$AJ367,"Mídias abaixo do mínimo","")))</f>
        <v/>
      </c>
      <c r="X367" s="28">
        <f>IF(OR($A367="",$B367=""),"",IF($C367&lt;&gt;"Sim","Não selecionado",IF($W367="","Pronto para publicar","Bloqueado")))</f>
        <v/>
      </c>
      <c r="Y367" s="21" t="n"/>
      <c r="Z367" s="27">
        <f>IF(OR($A367="",$B367=""),"",IF($C367&lt;&gt;"Sim","Fora do feed",IF($X367="Bloqueado","Bloqueado",IF($Y367="Publicar","Liberado para feed",IF($Y367="Manter rascunho","Mantido em rascunho","Aguardando decisão")))))</f>
        <v/>
      </c>
      <c r="AA367" s="27">
        <f>IF(OR($A367="",$B367=""),"",$A367&amp;"|"&amp;$B367)</f>
        <v/>
      </c>
      <c r="AB367" s="28">
        <f>IF($B367="","",IFERROR(INDEX('Regras por canal'!$B$5:$B$9,MATCH($B367,'Regras por canal'!$A$5:$A$9,0)),""))</f>
        <v/>
      </c>
      <c r="AC367" s="28">
        <f>IF($B367="","",IFERROR(INDEX('Regras por canal'!$C$5:$C$9,MATCH($B367,'Regras por canal'!$A$5:$A$9,0)),""))</f>
        <v/>
      </c>
      <c r="AD367" s="28">
        <f>IF($B367="","",IFERROR(INDEX('Regras por canal'!$D$5:$D$9,MATCH($B367,'Regras por canal'!$A$5:$A$9,0)),""))</f>
        <v/>
      </c>
      <c r="AE367" s="28">
        <f>IF($B367="","",IFERROR(INDEX('Regras por canal'!$E$5:$E$9,MATCH($B367,'Regras por canal'!$A$5:$A$9,0)),""))</f>
        <v/>
      </c>
      <c r="AF367" s="28">
        <f>IF($B367="","",IFERROR(INDEX('Regras por canal'!$F$5:$F$9,MATCH($B367,'Regras por canal'!$A$5:$A$9,0)),""))</f>
        <v/>
      </c>
      <c r="AG367" s="28">
        <f>IF($B367="","",IFERROR(INDEX('Regras por canal'!$G$5:$G$9,MATCH($B367,'Regras por canal'!$A$5:$A$9,0)),""))</f>
        <v/>
      </c>
      <c r="AH367" s="28">
        <f>IF($B367="","",IFERROR(INDEX('Regras por canal'!$H$5:$H$9,MATCH($B367,'Regras por canal'!$A$5:$A$9,0)),""))</f>
        <v/>
      </c>
      <c r="AI367" s="28">
        <f>IF($B367="","",IFERROR(INDEX('Regras por canal'!$I$5:$I$9,MATCH($B367,'Regras por canal'!$A$5:$A$9,0)),""))</f>
        <v/>
      </c>
      <c r="AJ367" s="28">
        <f>IF($B367="","",IFERROR(INDEX('Regras por canal'!$J$5:$J$9,MATCH($B367,'Regras por canal'!$A$5:$A$9,0)),""))</f>
        <v/>
      </c>
      <c r="AK367" s="28">
        <f>IF($B367="","",IFERROR(INDEX('Regras por canal'!$K$5:$K$9,MATCH($B367,'Regras por canal'!$A$5:$A$9,0)),""))</f>
        <v/>
      </c>
      <c r="AL367" s="28">
        <f>IF($B367="","",IFERROR(INDEX('Regras por canal'!$L$5:$L$9,MATCH($B367,'Regras por canal'!$A$5:$A$9,0)),""))</f>
        <v/>
      </c>
      <c r="AM367" s="28">
        <f>IF($B367="","",IFERROR(INDEX('Regras por canal'!$M$5:$M$9,MATCH($B367,'Regras por canal'!$A$5:$A$9,0)),""))</f>
        <v/>
      </c>
      <c r="AN367" s="28">
        <f>IF($B367="","",IFERROR(INDEX('Regras por canal'!$N$5:$N$9,MATCH($B367,'Regras por canal'!$A$5:$A$9,0)),""))</f>
        <v/>
      </c>
      <c r="AO367" s="28">
        <f>IF($A367="","",IFERROR(INDEX('Catálogo fonte'!$Q$5:$Q$104,MATCH($A367,'Catálogo fonte'!$A$5:$A$104,0)),""))</f>
        <v/>
      </c>
      <c r="AP367" s="28">
        <f>IF($B367="","",IFERROR(INDEX('Regras por canal'!$Q$5:$Q$9,MATCH($B367,'Regras por canal'!$A$5:$A$9,0)),""))</f>
        <v/>
      </c>
    </row>
    <row r="368" ht="24" customHeight="1">
      <c r="A368" s="28">
        <f>IF(OR(INDEX('Catálogo fonte'!$A$5:$A$104,INT((ROW()-5)/5)+1)="",INDEX('Regras por canal'!$A$5:$A$9,MOD(ROW()-5,5)+1)=""),"",INDEX('Catálogo fonte'!$A$5:$A$104,INT((ROW()-5)/5)+1))</f>
        <v/>
      </c>
      <c r="B368" s="27">
        <f>IF($A368="","",INDEX('Regras por canal'!$A$5:$A$9,MOD(ROW()-5,5)+1))</f>
        <v/>
      </c>
      <c r="C368" s="21" t="n"/>
      <c r="D368" s="32" t="n"/>
      <c r="E368" s="32" t="n"/>
      <c r="F368" s="53" t="n"/>
      <c r="G368" s="27">
        <f>IF(OR($A368="",$B368=""),"",IF($D368&lt;&gt;"",$D368,IFERROR(INDEX('Catálogo fonte'!$B$5:$B$104,MATCH($A368,'Catálogo fonte'!$A$5:$A$104,0)),"")))</f>
        <v/>
      </c>
      <c r="H368" s="27">
        <f>IF(OR($A368="",$B368=""),"",IF($E368&lt;&gt;"",$E368,IFERROR(INDEX('Catálogo fonte'!$C$5:$C$104,MATCH($A368,'Catálogo fonte'!$A$5:$A$104,0)),"")))</f>
        <v/>
      </c>
      <c r="I368" s="27">
        <f>IF(OR($A368="",$B368=""),"",IFERROR(INDEX('Catálogo fonte'!$E$5:$E$104,MATCH($A368,'Catálogo fonte'!$A$5:$A$104,0)),""))</f>
        <v/>
      </c>
      <c r="J368" s="28">
        <f>IF(OR($A368="",$B368=""),"",IFERROR(INDEX('Catálogo fonte'!$D$5:$D$104,MATCH($A368,'Catálogo fonte'!$A$5:$A$104,0)),""))</f>
        <v/>
      </c>
      <c r="K368" s="54">
        <f>IF(OR($A368="",$B368=""),"",IF($F368&lt;&gt;"",$F368,IFERROR(INDEX('Catálogo fonte'!$F$5:$F$104,MATCH($A368,'Catálogo fonte'!$A$5:$A$104,0)),"")))</f>
        <v/>
      </c>
      <c r="L368" s="35">
        <f>IF(OR($A368="",$B368=""),"",IFERROR(INDEX('Catálogo fonte'!$G$5:$G$104,MATCH($A368,'Catálogo fonte'!$A$5:$A$104,0)),""))</f>
        <v/>
      </c>
      <c r="M368" s="28">
        <f>IF(OR($A368="",$B368=""),"",IFERROR(INDEX('Catálogo fonte'!$H$5:$H$104,MATCH($A368,'Catálogo fonte'!$A$5:$A$104,0)),""))</f>
        <v/>
      </c>
      <c r="N368" s="28">
        <f>IF(OR($A368="",$B368=""),"",IFERROR(INDEX('Catálogo fonte'!$I$5:$I$104,MATCH($A368,'Catálogo fonte'!$A$5:$A$104,0)),""))</f>
        <v/>
      </c>
      <c r="O368" s="55">
        <f>IF(OR($A368="",$B368=""),"",IFERROR(INDEX('Catálogo fonte'!$J$5:$J$104,MATCH($A368,'Catálogo fonte'!$A$5:$A$104,0)),""))</f>
        <v/>
      </c>
      <c r="P368" s="56">
        <f>IF(OR($A368="",$B368=""),"",IFERROR(INDEX('Catálogo fonte'!$K$5:$K$104,MATCH($A368,'Catálogo fonte'!$A$5:$A$104,0)),""))</f>
        <v/>
      </c>
      <c r="Q368" s="56">
        <f>IF(OR($A368="",$B368=""),"",IFERROR(INDEX('Catálogo fonte'!$L$5:$L$104,MATCH($A368,'Catálogo fonte'!$A$5:$A$104,0)),""))</f>
        <v/>
      </c>
      <c r="R368" s="56">
        <f>IF(OR($A368="",$B368=""),"",IFERROR(INDEX('Catálogo fonte'!$M$5:$M$104,MATCH($A368,'Catálogo fonte'!$A$5:$A$104,0)),""))</f>
        <v/>
      </c>
      <c r="S368" s="28">
        <f>IF(OR($A368="",$B368=""),"",IFERROR(INDEX('Catálogo fonte'!$N$5:$N$104,MATCH($A368,'Catálogo fonte'!$A$5:$A$104,0)),""))</f>
        <v/>
      </c>
      <c r="T368" s="28">
        <f>IF(OR($A368="",$B368=""),"",IFERROR(INDEX('Catálogo fonte'!$O$5:$O$104,MATCH($A368,'Catálogo fonte'!$A$5:$A$104,0)),""))</f>
        <v/>
      </c>
      <c r="U368" s="28">
        <f>IF(OR($A368="",$B368=""),"",IFERROR(INDEX('Catálogo fonte'!$P$5:$P$104,MATCH($A368,'Catálogo fonte'!$A$5:$A$104,0)),""))</f>
        <v/>
      </c>
      <c r="V368" s="28">
        <f>IF(OR($A368="",$B368=""),"",--($S368&lt;&gt;"")+--($T368&lt;&gt;"")+--($U368&lt;&gt;""))</f>
        <v/>
      </c>
      <c r="W368" s="27">
        <f>IF(OR($A368="",$B368="",$C368&lt;&gt;"Sim"),"",_xlfn.TEXTJOIN(" | ",TRUE,IF($AP368&lt;&gt;"Regra válida","Regra do canal inválida",""),IF(COUNTIF('Catálogo fonte'!$A$5:$A$104,$A368)&gt;1,"SKU duplicado",""),IF($AO368&lt;&gt;"Sim","Produto inativo",""),IF($AB368&lt;&gt;"Sim","Canal inativo",""),IF($G368="","Título ausente",""),IF(AND($G368&lt;&gt;"",$AL368&lt;&gt;"",LEN($G368)&gt;$AL368),"Título excede o limite",""),IF(AND($AC368="Sim",$H368=""),"Categoria ausente",""),IF(AND($AK368&gt;0,LEN($I368)&lt;$AK368),"Descrição abaixo do mínimo",""),IF(AND($AE368="Sim",$J368=""),"Marca ausente",""),IF(OR($K368="",NOT(ISNUMBER($K368)),$K368&lt;=0),"Preço inválido",""),IF(AND(ISNUMBER($K368),$AM368&lt;&gt;"",$K368&lt;$AM368),"Preço abaixo do mínimo",""),IF(AND(ISNUMBER($K368),$AN368&lt;&gt;"",$K368&gt;$AN368),"Preço acima do máximo",""),IF(AND($AD368="Sim",$L368=""),"GTIN ausente",""),IF(AND($L368&lt;&gt;"",NOT(IFERROR(AND(LEN($L368)=13,ISNUMBER(VALUE($L368))),FALSE))),"GTIN inválido",""),IF(AND($AF368="Sim",$M368=""),"Cor ausente",""),IF(AND($AG368="Sim",$N368=""),"Tamanho/modelo ausente",""),IF(AND($AH368="Sim",OR(NOT(ISNUMBER($O368)),$O368&lt;=0)),"Peso ausente ou inválido",""),IF(AND($AI368="Sim",OR(NOT(ISNUMBER($P368)),$P368&lt;=0,NOT(ISNUMBER($Q368)),$Q368&lt;=0,NOT(ISNUMBER($R368)),$R368&lt;=0)),"Dimensões ausentes ou inválidas",""),IF($V368&lt;$AJ368,"Mídias abaixo do mínimo","")))</f>
        <v/>
      </c>
      <c r="X368" s="28">
        <f>IF(OR($A368="",$B368=""),"",IF($C368&lt;&gt;"Sim","Não selecionado",IF($W368="","Pronto para publicar","Bloqueado")))</f>
        <v/>
      </c>
      <c r="Y368" s="21" t="n"/>
      <c r="Z368" s="27">
        <f>IF(OR($A368="",$B368=""),"",IF($C368&lt;&gt;"Sim","Fora do feed",IF($X368="Bloqueado","Bloqueado",IF($Y368="Publicar","Liberado para feed",IF($Y368="Manter rascunho","Mantido em rascunho","Aguardando decisão")))))</f>
        <v/>
      </c>
      <c r="AA368" s="27">
        <f>IF(OR($A368="",$B368=""),"",$A368&amp;"|"&amp;$B368)</f>
        <v/>
      </c>
      <c r="AB368" s="28">
        <f>IF($B368="","",IFERROR(INDEX('Regras por canal'!$B$5:$B$9,MATCH($B368,'Regras por canal'!$A$5:$A$9,0)),""))</f>
        <v/>
      </c>
      <c r="AC368" s="28">
        <f>IF($B368="","",IFERROR(INDEX('Regras por canal'!$C$5:$C$9,MATCH($B368,'Regras por canal'!$A$5:$A$9,0)),""))</f>
        <v/>
      </c>
      <c r="AD368" s="28">
        <f>IF($B368="","",IFERROR(INDEX('Regras por canal'!$D$5:$D$9,MATCH($B368,'Regras por canal'!$A$5:$A$9,0)),""))</f>
        <v/>
      </c>
      <c r="AE368" s="28">
        <f>IF($B368="","",IFERROR(INDEX('Regras por canal'!$E$5:$E$9,MATCH($B368,'Regras por canal'!$A$5:$A$9,0)),""))</f>
        <v/>
      </c>
      <c r="AF368" s="28">
        <f>IF($B368="","",IFERROR(INDEX('Regras por canal'!$F$5:$F$9,MATCH($B368,'Regras por canal'!$A$5:$A$9,0)),""))</f>
        <v/>
      </c>
      <c r="AG368" s="28">
        <f>IF($B368="","",IFERROR(INDEX('Regras por canal'!$G$5:$G$9,MATCH($B368,'Regras por canal'!$A$5:$A$9,0)),""))</f>
        <v/>
      </c>
      <c r="AH368" s="28">
        <f>IF($B368="","",IFERROR(INDEX('Regras por canal'!$H$5:$H$9,MATCH($B368,'Regras por canal'!$A$5:$A$9,0)),""))</f>
        <v/>
      </c>
      <c r="AI368" s="28">
        <f>IF($B368="","",IFERROR(INDEX('Regras por canal'!$I$5:$I$9,MATCH($B368,'Regras por canal'!$A$5:$A$9,0)),""))</f>
        <v/>
      </c>
      <c r="AJ368" s="28">
        <f>IF($B368="","",IFERROR(INDEX('Regras por canal'!$J$5:$J$9,MATCH($B368,'Regras por canal'!$A$5:$A$9,0)),""))</f>
        <v/>
      </c>
      <c r="AK368" s="28">
        <f>IF($B368="","",IFERROR(INDEX('Regras por canal'!$K$5:$K$9,MATCH($B368,'Regras por canal'!$A$5:$A$9,0)),""))</f>
        <v/>
      </c>
      <c r="AL368" s="28">
        <f>IF($B368="","",IFERROR(INDEX('Regras por canal'!$L$5:$L$9,MATCH($B368,'Regras por canal'!$A$5:$A$9,0)),""))</f>
        <v/>
      </c>
      <c r="AM368" s="28">
        <f>IF($B368="","",IFERROR(INDEX('Regras por canal'!$M$5:$M$9,MATCH($B368,'Regras por canal'!$A$5:$A$9,0)),""))</f>
        <v/>
      </c>
      <c r="AN368" s="28">
        <f>IF($B368="","",IFERROR(INDEX('Regras por canal'!$N$5:$N$9,MATCH($B368,'Regras por canal'!$A$5:$A$9,0)),""))</f>
        <v/>
      </c>
      <c r="AO368" s="28">
        <f>IF($A368="","",IFERROR(INDEX('Catálogo fonte'!$Q$5:$Q$104,MATCH($A368,'Catálogo fonte'!$A$5:$A$104,0)),""))</f>
        <v/>
      </c>
      <c r="AP368" s="28">
        <f>IF($B368="","",IFERROR(INDEX('Regras por canal'!$Q$5:$Q$9,MATCH($B368,'Regras por canal'!$A$5:$A$9,0)),""))</f>
        <v/>
      </c>
    </row>
    <row r="369" ht="24" customHeight="1">
      <c r="A369" s="28">
        <f>IF(OR(INDEX('Catálogo fonte'!$A$5:$A$104,INT((ROW()-5)/5)+1)="",INDEX('Regras por canal'!$A$5:$A$9,MOD(ROW()-5,5)+1)=""),"",INDEX('Catálogo fonte'!$A$5:$A$104,INT((ROW()-5)/5)+1))</f>
        <v/>
      </c>
      <c r="B369" s="27">
        <f>IF($A369="","",INDEX('Regras por canal'!$A$5:$A$9,MOD(ROW()-5,5)+1))</f>
        <v/>
      </c>
      <c r="C369" s="21" t="n"/>
      <c r="D369" s="32" t="n"/>
      <c r="E369" s="32" t="n"/>
      <c r="F369" s="53" t="n"/>
      <c r="G369" s="27">
        <f>IF(OR($A369="",$B369=""),"",IF($D369&lt;&gt;"",$D369,IFERROR(INDEX('Catálogo fonte'!$B$5:$B$104,MATCH($A369,'Catálogo fonte'!$A$5:$A$104,0)),"")))</f>
        <v/>
      </c>
      <c r="H369" s="27">
        <f>IF(OR($A369="",$B369=""),"",IF($E369&lt;&gt;"",$E369,IFERROR(INDEX('Catálogo fonte'!$C$5:$C$104,MATCH($A369,'Catálogo fonte'!$A$5:$A$104,0)),"")))</f>
        <v/>
      </c>
      <c r="I369" s="27">
        <f>IF(OR($A369="",$B369=""),"",IFERROR(INDEX('Catálogo fonte'!$E$5:$E$104,MATCH($A369,'Catálogo fonte'!$A$5:$A$104,0)),""))</f>
        <v/>
      </c>
      <c r="J369" s="28">
        <f>IF(OR($A369="",$B369=""),"",IFERROR(INDEX('Catálogo fonte'!$D$5:$D$104,MATCH($A369,'Catálogo fonte'!$A$5:$A$104,0)),""))</f>
        <v/>
      </c>
      <c r="K369" s="54">
        <f>IF(OR($A369="",$B369=""),"",IF($F369&lt;&gt;"",$F369,IFERROR(INDEX('Catálogo fonte'!$F$5:$F$104,MATCH($A369,'Catálogo fonte'!$A$5:$A$104,0)),"")))</f>
        <v/>
      </c>
      <c r="L369" s="35">
        <f>IF(OR($A369="",$B369=""),"",IFERROR(INDEX('Catálogo fonte'!$G$5:$G$104,MATCH($A369,'Catálogo fonte'!$A$5:$A$104,0)),""))</f>
        <v/>
      </c>
      <c r="M369" s="28">
        <f>IF(OR($A369="",$B369=""),"",IFERROR(INDEX('Catálogo fonte'!$H$5:$H$104,MATCH($A369,'Catálogo fonte'!$A$5:$A$104,0)),""))</f>
        <v/>
      </c>
      <c r="N369" s="28">
        <f>IF(OR($A369="",$B369=""),"",IFERROR(INDEX('Catálogo fonte'!$I$5:$I$104,MATCH($A369,'Catálogo fonte'!$A$5:$A$104,0)),""))</f>
        <v/>
      </c>
      <c r="O369" s="55">
        <f>IF(OR($A369="",$B369=""),"",IFERROR(INDEX('Catálogo fonte'!$J$5:$J$104,MATCH($A369,'Catálogo fonte'!$A$5:$A$104,0)),""))</f>
        <v/>
      </c>
      <c r="P369" s="56">
        <f>IF(OR($A369="",$B369=""),"",IFERROR(INDEX('Catálogo fonte'!$K$5:$K$104,MATCH($A369,'Catálogo fonte'!$A$5:$A$104,0)),""))</f>
        <v/>
      </c>
      <c r="Q369" s="56">
        <f>IF(OR($A369="",$B369=""),"",IFERROR(INDEX('Catálogo fonte'!$L$5:$L$104,MATCH($A369,'Catálogo fonte'!$A$5:$A$104,0)),""))</f>
        <v/>
      </c>
      <c r="R369" s="56">
        <f>IF(OR($A369="",$B369=""),"",IFERROR(INDEX('Catálogo fonte'!$M$5:$M$104,MATCH($A369,'Catálogo fonte'!$A$5:$A$104,0)),""))</f>
        <v/>
      </c>
      <c r="S369" s="28">
        <f>IF(OR($A369="",$B369=""),"",IFERROR(INDEX('Catálogo fonte'!$N$5:$N$104,MATCH($A369,'Catálogo fonte'!$A$5:$A$104,0)),""))</f>
        <v/>
      </c>
      <c r="T369" s="28">
        <f>IF(OR($A369="",$B369=""),"",IFERROR(INDEX('Catálogo fonte'!$O$5:$O$104,MATCH($A369,'Catálogo fonte'!$A$5:$A$104,0)),""))</f>
        <v/>
      </c>
      <c r="U369" s="28">
        <f>IF(OR($A369="",$B369=""),"",IFERROR(INDEX('Catálogo fonte'!$P$5:$P$104,MATCH($A369,'Catálogo fonte'!$A$5:$A$104,0)),""))</f>
        <v/>
      </c>
      <c r="V369" s="28">
        <f>IF(OR($A369="",$B369=""),"",--($S369&lt;&gt;"")+--($T369&lt;&gt;"")+--($U369&lt;&gt;""))</f>
        <v/>
      </c>
      <c r="W369" s="27">
        <f>IF(OR($A369="",$B369="",$C369&lt;&gt;"Sim"),"",_xlfn.TEXTJOIN(" | ",TRUE,IF($AP369&lt;&gt;"Regra válida","Regra do canal inválida",""),IF(COUNTIF('Catálogo fonte'!$A$5:$A$104,$A369)&gt;1,"SKU duplicado",""),IF($AO369&lt;&gt;"Sim","Produto inativo",""),IF($AB369&lt;&gt;"Sim","Canal inativo",""),IF($G369="","Título ausente",""),IF(AND($G369&lt;&gt;"",$AL369&lt;&gt;"",LEN($G369)&gt;$AL369),"Título excede o limite",""),IF(AND($AC369="Sim",$H369=""),"Categoria ausente",""),IF(AND($AK369&gt;0,LEN($I369)&lt;$AK369),"Descrição abaixo do mínimo",""),IF(AND($AE369="Sim",$J369=""),"Marca ausente",""),IF(OR($K369="",NOT(ISNUMBER($K369)),$K369&lt;=0),"Preço inválido",""),IF(AND(ISNUMBER($K369),$AM369&lt;&gt;"",$K369&lt;$AM369),"Preço abaixo do mínimo",""),IF(AND(ISNUMBER($K369),$AN369&lt;&gt;"",$K369&gt;$AN369),"Preço acima do máximo",""),IF(AND($AD369="Sim",$L369=""),"GTIN ausente",""),IF(AND($L369&lt;&gt;"",NOT(IFERROR(AND(LEN($L369)=13,ISNUMBER(VALUE($L369))),FALSE))),"GTIN inválido",""),IF(AND($AF369="Sim",$M369=""),"Cor ausente",""),IF(AND($AG369="Sim",$N369=""),"Tamanho/modelo ausente",""),IF(AND($AH369="Sim",OR(NOT(ISNUMBER($O369)),$O369&lt;=0)),"Peso ausente ou inválido",""),IF(AND($AI369="Sim",OR(NOT(ISNUMBER($P369)),$P369&lt;=0,NOT(ISNUMBER($Q369)),$Q369&lt;=0,NOT(ISNUMBER($R369)),$R369&lt;=0)),"Dimensões ausentes ou inválidas",""),IF($V369&lt;$AJ369,"Mídias abaixo do mínimo","")))</f>
        <v/>
      </c>
      <c r="X369" s="28">
        <f>IF(OR($A369="",$B369=""),"",IF($C369&lt;&gt;"Sim","Não selecionado",IF($W369="","Pronto para publicar","Bloqueado")))</f>
        <v/>
      </c>
      <c r="Y369" s="21" t="n"/>
      <c r="Z369" s="27">
        <f>IF(OR($A369="",$B369=""),"",IF($C369&lt;&gt;"Sim","Fora do feed",IF($X369="Bloqueado","Bloqueado",IF($Y369="Publicar","Liberado para feed",IF($Y369="Manter rascunho","Mantido em rascunho","Aguardando decisão")))))</f>
        <v/>
      </c>
      <c r="AA369" s="27">
        <f>IF(OR($A369="",$B369=""),"",$A369&amp;"|"&amp;$B369)</f>
        <v/>
      </c>
      <c r="AB369" s="28">
        <f>IF($B369="","",IFERROR(INDEX('Regras por canal'!$B$5:$B$9,MATCH($B369,'Regras por canal'!$A$5:$A$9,0)),""))</f>
        <v/>
      </c>
      <c r="AC369" s="28">
        <f>IF($B369="","",IFERROR(INDEX('Regras por canal'!$C$5:$C$9,MATCH($B369,'Regras por canal'!$A$5:$A$9,0)),""))</f>
        <v/>
      </c>
      <c r="AD369" s="28">
        <f>IF($B369="","",IFERROR(INDEX('Regras por canal'!$D$5:$D$9,MATCH($B369,'Regras por canal'!$A$5:$A$9,0)),""))</f>
        <v/>
      </c>
      <c r="AE369" s="28">
        <f>IF($B369="","",IFERROR(INDEX('Regras por canal'!$E$5:$E$9,MATCH($B369,'Regras por canal'!$A$5:$A$9,0)),""))</f>
        <v/>
      </c>
      <c r="AF369" s="28">
        <f>IF($B369="","",IFERROR(INDEX('Regras por canal'!$F$5:$F$9,MATCH($B369,'Regras por canal'!$A$5:$A$9,0)),""))</f>
        <v/>
      </c>
      <c r="AG369" s="28">
        <f>IF($B369="","",IFERROR(INDEX('Regras por canal'!$G$5:$G$9,MATCH($B369,'Regras por canal'!$A$5:$A$9,0)),""))</f>
        <v/>
      </c>
      <c r="AH369" s="28">
        <f>IF($B369="","",IFERROR(INDEX('Regras por canal'!$H$5:$H$9,MATCH($B369,'Regras por canal'!$A$5:$A$9,0)),""))</f>
        <v/>
      </c>
      <c r="AI369" s="28">
        <f>IF($B369="","",IFERROR(INDEX('Regras por canal'!$I$5:$I$9,MATCH($B369,'Regras por canal'!$A$5:$A$9,0)),""))</f>
        <v/>
      </c>
      <c r="AJ369" s="28">
        <f>IF($B369="","",IFERROR(INDEX('Regras por canal'!$J$5:$J$9,MATCH($B369,'Regras por canal'!$A$5:$A$9,0)),""))</f>
        <v/>
      </c>
      <c r="AK369" s="28">
        <f>IF($B369="","",IFERROR(INDEX('Regras por canal'!$K$5:$K$9,MATCH($B369,'Regras por canal'!$A$5:$A$9,0)),""))</f>
        <v/>
      </c>
      <c r="AL369" s="28">
        <f>IF($B369="","",IFERROR(INDEX('Regras por canal'!$L$5:$L$9,MATCH($B369,'Regras por canal'!$A$5:$A$9,0)),""))</f>
        <v/>
      </c>
      <c r="AM369" s="28">
        <f>IF($B369="","",IFERROR(INDEX('Regras por canal'!$M$5:$M$9,MATCH($B369,'Regras por canal'!$A$5:$A$9,0)),""))</f>
        <v/>
      </c>
      <c r="AN369" s="28">
        <f>IF($B369="","",IFERROR(INDEX('Regras por canal'!$N$5:$N$9,MATCH($B369,'Regras por canal'!$A$5:$A$9,0)),""))</f>
        <v/>
      </c>
      <c r="AO369" s="28">
        <f>IF($A369="","",IFERROR(INDEX('Catálogo fonte'!$Q$5:$Q$104,MATCH($A369,'Catálogo fonte'!$A$5:$A$104,0)),""))</f>
        <v/>
      </c>
      <c r="AP369" s="28">
        <f>IF($B369="","",IFERROR(INDEX('Regras por canal'!$Q$5:$Q$9,MATCH($B369,'Regras por canal'!$A$5:$A$9,0)),""))</f>
        <v/>
      </c>
    </row>
    <row r="370" ht="24" customHeight="1">
      <c r="A370" s="28">
        <f>IF(OR(INDEX('Catálogo fonte'!$A$5:$A$104,INT((ROW()-5)/5)+1)="",INDEX('Regras por canal'!$A$5:$A$9,MOD(ROW()-5,5)+1)=""),"",INDEX('Catálogo fonte'!$A$5:$A$104,INT((ROW()-5)/5)+1))</f>
        <v/>
      </c>
      <c r="B370" s="27">
        <f>IF($A370="","",INDEX('Regras por canal'!$A$5:$A$9,MOD(ROW()-5,5)+1))</f>
        <v/>
      </c>
      <c r="C370" s="21" t="n"/>
      <c r="D370" s="32" t="n"/>
      <c r="E370" s="32" t="n"/>
      <c r="F370" s="53" t="n"/>
      <c r="G370" s="27">
        <f>IF(OR($A370="",$B370=""),"",IF($D370&lt;&gt;"",$D370,IFERROR(INDEX('Catálogo fonte'!$B$5:$B$104,MATCH($A370,'Catálogo fonte'!$A$5:$A$104,0)),"")))</f>
        <v/>
      </c>
      <c r="H370" s="27">
        <f>IF(OR($A370="",$B370=""),"",IF($E370&lt;&gt;"",$E370,IFERROR(INDEX('Catálogo fonte'!$C$5:$C$104,MATCH($A370,'Catálogo fonte'!$A$5:$A$104,0)),"")))</f>
        <v/>
      </c>
      <c r="I370" s="27">
        <f>IF(OR($A370="",$B370=""),"",IFERROR(INDEX('Catálogo fonte'!$E$5:$E$104,MATCH($A370,'Catálogo fonte'!$A$5:$A$104,0)),""))</f>
        <v/>
      </c>
      <c r="J370" s="28">
        <f>IF(OR($A370="",$B370=""),"",IFERROR(INDEX('Catálogo fonte'!$D$5:$D$104,MATCH($A370,'Catálogo fonte'!$A$5:$A$104,0)),""))</f>
        <v/>
      </c>
      <c r="K370" s="54">
        <f>IF(OR($A370="",$B370=""),"",IF($F370&lt;&gt;"",$F370,IFERROR(INDEX('Catálogo fonte'!$F$5:$F$104,MATCH($A370,'Catálogo fonte'!$A$5:$A$104,0)),"")))</f>
        <v/>
      </c>
      <c r="L370" s="35">
        <f>IF(OR($A370="",$B370=""),"",IFERROR(INDEX('Catálogo fonte'!$G$5:$G$104,MATCH($A370,'Catálogo fonte'!$A$5:$A$104,0)),""))</f>
        <v/>
      </c>
      <c r="M370" s="28">
        <f>IF(OR($A370="",$B370=""),"",IFERROR(INDEX('Catálogo fonte'!$H$5:$H$104,MATCH($A370,'Catálogo fonte'!$A$5:$A$104,0)),""))</f>
        <v/>
      </c>
      <c r="N370" s="28">
        <f>IF(OR($A370="",$B370=""),"",IFERROR(INDEX('Catálogo fonte'!$I$5:$I$104,MATCH($A370,'Catálogo fonte'!$A$5:$A$104,0)),""))</f>
        <v/>
      </c>
      <c r="O370" s="55">
        <f>IF(OR($A370="",$B370=""),"",IFERROR(INDEX('Catálogo fonte'!$J$5:$J$104,MATCH($A370,'Catálogo fonte'!$A$5:$A$104,0)),""))</f>
        <v/>
      </c>
      <c r="P370" s="56">
        <f>IF(OR($A370="",$B370=""),"",IFERROR(INDEX('Catálogo fonte'!$K$5:$K$104,MATCH($A370,'Catálogo fonte'!$A$5:$A$104,0)),""))</f>
        <v/>
      </c>
      <c r="Q370" s="56">
        <f>IF(OR($A370="",$B370=""),"",IFERROR(INDEX('Catálogo fonte'!$L$5:$L$104,MATCH($A370,'Catálogo fonte'!$A$5:$A$104,0)),""))</f>
        <v/>
      </c>
      <c r="R370" s="56">
        <f>IF(OR($A370="",$B370=""),"",IFERROR(INDEX('Catálogo fonte'!$M$5:$M$104,MATCH($A370,'Catálogo fonte'!$A$5:$A$104,0)),""))</f>
        <v/>
      </c>
      <c r="S370" s="28">
        <f>IF(OR($A370="",$B370=""),"",IFERROR(INDEX('Catálogo fonte'!$N$5:$N$104,MATCH($A370,'Catálogo fonte'!$A$5:$A$104,0)),""))</f>
        <v/>
      </c>
      <c r="T370" s="28">
        <f>IF(OR($A370="",$B370=""),"",IFERROR(INDEX('Catálogo fonte'!$O$5:$O$104,MATCH($A370,'Catálogo fonte'!$A$5:$A$104,0)),""))</f>
        <v/>
      </c>
      <c r="U370" s="28">
        <f>IF(OR($A370="",$B370=""),"",IFERROR(INDEX('Catálogo fonte'!$P$5:$P$104,MATCH($A370,'Catálogo fonte'!$A$5:$A$104,0)),""))</f>
        <v/>
      </c>
      <c r="V370" s="28">
        <f>IF(OR($A370="",$B370=""),"",--($S370&lt;&gt;"")+--($T370&lt;&gt;"")+--($U370&lt;&gt;""))</f>
        <v/>
      </c>
      <c r="W370" s="27">
        <f>IF(OR($A370="",$B370="",$C370&lt;&gt;"Sim"),"",_xlfn.TEXTJOIN(" | ",TRUE,IF($AP370&lt;&gt;"Regra válida","Regra do canal inválida",""),IF(COUNTIF('Catálogo fonte'!$A$5:$A$104,$A370)&gt;1,"SKU duplicado",""),IF($AO370&lt;&gt;"Sim","Produto inativo",""),IF($AB370&lt;&gt;"Sim","Canal inativo",""),IF($G370="","Título ausente",""),IF(AND($G370&lt;&gt;"",$AL370&lt;&gt;"",LEN($G370)&gt;$AL370),"Título excede o limite",""),IF(AND($AC370="Sim",$H370=""),"Categoria ausente",""),IF(AND($AK370&gt;0,LEN($I370)&lt;$AK370),"Descrição abaixo do mínimo",""),IF(AND($AE370="Sim",$J370=""),"Marca ausente",""),IF(OR($K370="",NOT(ISNUMBER($K370)),$K370&lt;=0),"Preço inválido",""),IF(AND(ISNUMBER($K370),$AM370&lt;&gt;"",$K370&lt;$AM370),"Preço abaixo do mínimo",""),IF(AND(ISNUMBER($K370),$AN370&lt;&gt;"",$K370&gt;$AN370),"Preço acima do máximo",""),IF(AND($AD370="Sim",$L370=""),"GTIN ausente",""),IF(AND($L370&lt;&gt;"",NOT(IFERROR(AND(LEN($L370)=13,ISNUMBER(VALUE($L370))),FALSE))),"GTIN inválido",""),IF(AND($AF370="Sim",$M370=""),"Cor ausente",""),IF(AND($AG370="Sim",$N370=""),"Tamanho/modelo ausente",""),IF(AND($AH370="Sim",OR(NOT(ISNUMBER($O370)),$O370&lt;=0)),"Peso ausente ou inválido",""),IF(AND($AI370="Sim",OR(NOT(ISNUMBER($P370)),$P370&lt;=0,NOT(ISNUMBER($Q370)),$Q370&lt;=0,NOT(ISNUMBER($R370)),$R370&lt;=0)),"Dimensões ausentes ou inválidas",""),IF($V370&lt;$AJ370,"Mídias abaixo do mínimo","")))</f>
        <v/>
      </c>
      <c r="X370" s="28">
        <f>IF(OR($A370="",$B370=""),"",IF($C370&lt;&gt;"Sim","Não selecionado",IF($W370="","Pronto para publicar","Bloqueado")))</f>
        <v/>
      </c>
      <c r="Y370" s="21" t="n"/>
      <c r="Z370" s="27">
        <f>IF(OR($A370="",$B370=""),"",IF($C370&lt;&gt;"Sim","Fora do feed",IF($X370="Bloqueado","Bloqueado",IF($Y370="Publicar","Liberado para feed",IF($Y370="Manter rascunho","Mantido em rascunho","Aguardando decisão")))))</f>
        <v/>
      </c>
      <c r="AA370" s="27">
        <f>IF(OR($A370="",$B370=""),"",$A370&amp;"|"&amp;$B370)</f>
        <v/>
      </c>
      <c r="AB370" s="28">
        <f>IF($B370="","",IFERROR(INDEX('Regras por canal'!$B$5:$B$9,MATCH($B370,'Regras por canal'!$A$5:$A$9,0)),""))</f>
        <v/>
      </c>
      <c r="AC370" s="28">
        <f>IF($B370="","",IFERROR(INDEX('Regras por canal'!$C$5:$C$9,MATCH($B370,'Regras por canal'!$A$5:$A$9,0)),""))</f>
        <v/>
      </c>
      <c r="AD370" s="28">
        <f>IF($B370="","",IFERROR(INDEX('Regras por canal'!$D$5:$D$9,MATCH($B370,'Regras por canal'!$A$5:$A$9,0)),""))</f>
        <v/>
      </c>
      <c r="AE370" s="28">
        <f>IF($B370="","",IFERROR(INDEX('Regras por canal'!$E$5:$E$9,MATCH($B370,'Regras por canal'!$A$5:$A$9,0)),""))</f>
        <v/>
      </c>
      <c r="AF370" s="28">
        <f>IF($B370="","",IFERROR(INDEX('Regras por canal'!$F$5:$F$9,MATCH($B370,'Regras por canal'!$A$5:$A$9,0)),""))</f>
        <v/>
      </c>
      <c r="AG370" s="28">
        <f>IF($B370="","",IFERROR(INDEX('Regras por canal'!$G$5:$G$9,MATCH($B370,'Regras por canal'!$A$5:$A$9,0)),""))</f>
        <v/>
      </c>
      <c r="AH370" s="28">
        <f>IF($B370="","",IFERROR(INDEX('Regras por canal'!$H$5:$H$9,MATCH($B370,'Regras por canal'!$A$5:$A$9,0)),""))</f>
        <v/>
      </c>
      <c r="AI370" s="28">
        <f>IF($B370="","",IFERROR(INDEX('Regras por canal'!$I$5:$I$9,MATCH($B370,'Regras por canal'!$A$5:$A$9,0)),""))</f>
        <v/>
      </c>
      <c r="AJ370" s="28">
        <f>IF($B370="","",IFERROR(INDEX('Regras por canal'!$J$5:$J$9,MATCH($B370,'Regras por canal'!$A$5:$A$9,0)),""))</f>
        <v/>
      </c>
      <c r="AK370" s="28">
        <f>IF($B370="","",IFERROR(INDEX('Regras por canal'!$K$5:$K$9,MATCH($B370,'Regras por canal'!$A$5:$A$9,0)),""))</f>
        <v/>
      </c>
      <c r="AL370" s="28">
        <f>IF($B370="","",IFERROR(INDEX('Regras por canal'!$L$5:$L$9,MATCH($B370,'Regras por canal'!$A$5:$A$9,0)),""))</f>
        <v/>
      </c>
      <c r="AM370" s="28">
        <f>IF($B370="","",IFERROR(INDEX('Regras por canal'!$M$5:$M$9,MATCH($B370,'Regras por canal'!$A$5:$A$9,0)),""))</f>
        <v/>
      </c>
      <c r="AN370" s="28">
        <f>IF($B370="","",IFERROR(INDEX('Regras por canal'!$N$5:$N$9,MATCH($B370,'Regras por canal'!$A$5:$A$9,0)),""))</f>
        <v/>
      </c>
      <c r="AO370" s="28">
        <f>IF($A370="","",IFERROR(INDEX('Catálogo fonte'!$Q$5:$Q$104,MATCH($A370,'Catálogo fonte'!$A$5:$A$104,0)),""))</f>
        <v/>
      </c>
      <c r="AP370" s="28">
        <f>IF($B370="","",IFERROR(INDEX('Regras por canal'!$Q$5:$Q$9,MATCH($B370,'Regras por canal'!$A$5:$A$9,0)),""))</f>
        <v/>
      </c>
    </row>
    <row r="371" ht="24" customHeight="1">
      <c r="A371" s="28">
        <f>IF(OR(INDEX('Catálogo fonte'!$A$5:$A$104,INT((ROW()-5)/5)+1)="",INDEX('Regras por canal'!$A$5:$A$9,MOD(ROW()-5,5)+1)=""),"",INDEX('Catálogo fonte'!$A$5:$A$104,INT((ROW()-5)/5)+1))</f>
        <v/>
      </c>
      <c r="B371" s="27">
        <f>IF($A371="","",INDEX('Regras por canal'!$A$5:$A$9,MOD(ROW()-5,5)+1))</f>
        <v/>
      </c>
      <c r="C371" s="21" t="n"/>
      <c r="D371" s="32" t="n"/>
      <c r="E371" s="32" t="n"/>
      <c r="F371" s="53" t="n"/>
      <c r="G371" s="27">
        <f>IF(OR($A371="",$B371=""),"",IF($D371&lt;&gt;"",$D371,IFERROR(INDEX('Catálogo fonte'!$B$5:$B$104,MATCH($A371,'Catálogo fonte'!$A$5:$A$104,0)),"")))</f>
        <v/>
      </c>
      <c r="H371" s="27">
        <f>IF(OR($A371="",$B371=""),"",IF($E371&lt;&gt;"",$E371,IFERROR(INDEX('Catálogo fonte'!$C$5:$C$104,MATCH($A371,'Catálogo fonte'!$A$5:$A$104,0)),"")))</f>
        <v/>
      </c>
      <c r="I371" s="27">
        <f>IF(OR($A371="",$B371=""),"",IFERROR(INDEX('Catálogo fonte'!$E$5:$E$104,MATCH($A371,'Catálogo fonte'!$A$5:$A$104,0)),""))</f>
        <v/>
      </c>
      <c r="J371" s="28">
        <f>IF(OR($A371="",$B371=""),"",IFERROR(INDEX('Catálogo fonte'!$D$5:$D$104,MATCH($A371,'Catálogo fonte'!$A$5:$A$104,0)),""))</f>
        <v/>
      </c>
      <c r="K371" s="54">
        <f>IF(OR($A371="",$B371=""),"",IF($F371&lt;&gt;"",$F371,IFERROR(INDEX('Catálogo fonte'!$F$5:$F$104,MATCH($A371,'Catálogo fonte'!$A$5:$A$104,0)),"")))</f>
        <v/>
      </c>
      <c r="L371" s="35">
        <f>IF(OR($A371="",$B371=""),"",IFERROR(INDEX('Catálogo fonte'!$G$5:$G$104,MATCH($A371,'Catálogo fonte'!$A$5:$A$104,0)),""))</f>
        <v/>
      </c>
      <c r="M371" s="28">
        <f>IF(OR($A371="",$B371=""),"",IFERROR(INDEX('Catálogo fonte'!$H$5:$H$104,MATCH($A371,'Catálogo fonte'!$A$5:$A$104,0)),""))</f>
        <v/>
      </c>
      <c r="N371" s="28">
        <f>IF(OR($A371="",$B371=""),"",IFERROR(INDEX('Catálogo fonte'!$I$5:$I$104,MATCH($A371,'Catálogo fonte'!$A$5:$A$104,0)),""))</f>
        <v/>
      </c>
      <c r="O371" s="55">
        <f>IF(OR($A371="",$B371=""),"",IFERROR(INDEX('Catálogo fonte'!$J$5:$J$104,MATCH($A371,'Catálogo fonte'!$A$5:$A$104,0)),""))</f>
        <v/>
      </c>
      <c r="P371" s="56">
        <f>IF(OR($A371="",$B371=""),"",IFERROR(INDEX('Catálogo fonte'!$K$5:$K$104,MATCH($A371,'Catálogo fonte'!$A$5:$A$104,0)),""))</f>
        <v/>
      </c>
      <c r="Q371" s="56">
        <f>IF(OR($A371="",$B371=""),"",IFERROR(INDEX('Catálogo fonte'!$L$5:$L$104,MATCH($A371,'Catálogo fonte'!$A$5:$A$104,0)),""))</f>
        <v/>
      </c>
      <c r="R371" s="56">
        <f>IF(OR($A371="",$B371=""),"",IFERROR(INDEX('Catálogo fonte'!$M$5:$M$104,MATCH($A371,'Catálogo fonte'!$A$5:$A$104,0)),""))</f>
        <v/>
      </c>
      <c r="S371" s="28">
        <f>IF(OR($A371="",$B371=""),"",IFERROR(INDEX('Catálogo fonte'!$N$5:$N$104,MATCH($A371,'Catálogo fonte'!$A$5:$A$104,0)),""))</f>
        <v/>
      </c>
      <c r="T371" s="28">
        <f>IF(OR($A371="",$B371=""),"",IFERROR(INDEX('Catálogo fonte'!$O$5:$O$104,MATCH($A371,'Catálogo fonte'!$A$5:$A$104,0)),""))</f>
        <v/>
      </c>
      <c r="U371" s="28">
        <f>IF(OR($A371="",$B371=""),"",IFERROR(INDEX('Catálogo fonte'!$P$5:$P$104,MATCH($A371,'Catálogo fonte'!$A$5:$A$104,0)),""))</f>
        <v/>
      </c>
      <c r="V371" s="28">
        <f>IF(OR($A371="",$B371=""),"",--($S371&lt;&gt;"")+--($T371&lt;&gt;"")+--($U371&lt;&gt;""))</f>
        <v/>
      </c>
      <c r="W371" s="27">
        <f>IF(OR($A371="",$B371="",$C371&lt;&gt;"Sim"),"",_xlfn.TEXTJOIN(" | ",TRUE,IF($AP371&lt;&gt;"Regra válida","Regra do canal inválida",""),IF(COUNTIF('Catálogo fonte'!$A$5:$A$104,$A371)&gt;1,"SKU duplicado",""),IF($AO371&lt;&gt;"Sim","Produto inativo",""),IF($AB371&lt;&gt;"Sim","Canal inativo",""),IF($G371="","Título ausente",""),IF(AND($G371&lt;&gt;"",$AL371&lt;&gt;"",LEN($G371)&gt;$AL371),"Título excede o limite",""),IF(AND($AC371="Sim",$H371=""),"Categoria ausente",""),IF(AND($AK371&gt;0,LEN($I371)&lt;$AK371),"Descrição abaixo do mínimo",""),IF(AND($AE371="Sim",$J371=""),"Marca ausente",""),IF(OR($K371="",NOT(ISNUMBER($K371)),$K371&lt;=0),"Preço inválido",""),IF(AND(ISNUMBER($K371),$AM371&lt;&gt;"",$K371&lt;$AM371),"Preço abaixo do mínimo",""),IF(AND(ISNUMBER($K371),$AN371&lt;&gt;"",$K371&gt;$AN371),"Preço acima do máximo",""),IF(AND($AD371="Sim",$L371=""),"GTIN ausente",""),IF(AND($L371&lt;&gt;"",NOT(IFERROR(AND(LEN($L371)=13,ISNUMBER(VALUE($L371))),FALSE))),"GTIN inválido",""),IF(AND($AF371="Sim",$M371=""),"Cor ausente",""),IF(AND($AG371="Sim",$N371=""),"Tamanho/modelo ausente",""),IF(AND($AH371="Sim",OR(NOT(ISNUMBER($O371)),$O371&lt;=0)),"Peso ausente ou inválido",""),IF(AND($AI371="Sim",OR(NOT(ISNUMBER($P371)),$P371&lt;=0,NOT(ISNUMBER($Q371)),$Q371&lt;=0,NOT(ISNUMBER($R371)),$R371&lt;=0)),"Dimensões ausentes ou inválidas",""),IF($V371&lt;$AJ371,"Mídias abaixo do mínimo","")))</f>
        <v/>
      </c>
      <c r="X371" s="28">
        <f>IF(OR($A371="",$B371=""),"",IF($C371&lt;&gt;"Sim","Não selecionado",IF($W371="","Pronto para publicar","Bloqueado")))</f>
        <v/>
      </c>
      <c r="Y371" s="21" t="n"/>
      <c r="Z371" s="27">
        <f>IF(OR($A371="",$B371=""),"",IF($C371&lt;&gt;"Sim","Fora do feed",IF($X371="Bloqueado","Bloqueado",IF($Y371="Publicar","Liberado para feed",IF($Y371="Manter rascunho","Mantido em rascunho","Aguardando decisão")))))</f>
        <v/>
      </c>
      <c r="AA371" s="27">
        <f>IF(OR($A371="",$B371=""),"",$A371&amp;"|"&amp;$B371)</f>
        <v/>
      </c>
      <c r="AB371" s="28">
        <f>IF($B371="","",IFERROR(INDEX('Regras por canal'!$B$5:$B$9,MATCH($B371,'Regras por canal'!$A$5:$A$9,0)),""))</f>
        <v/>
      </c>
      <c r="AC371" s="28">
        <f>IF($B371="","",IFERROR(INDEX('Regras por canal'!$C$5:$C$9,MATCH($B371,'Regras por canal'!$A$5:$A$9,0)),""))</f>
        <v/>
      </c>
      <c r="AD371" s="28">
        <f>IF($B371="","",IFERROR(INDEX('Regras por canal'!$D$5:$D$9,MATCH($B371,'Regras por canal'!$A$5:$A$9,0)),""))</f>
        <v/>
      </c>
      <c r="AE371" s="28">
        <f>IF($B371="","",IFERROR(INDEX('Regras por canal'!$E$5:$E$9,MATCH($B371,'Regras por canal'!$A$5:$A$9,0)),""))</f>
        <v/>
      </c>
      <c r="AF371" s="28">
        <f>IF($B371="","",IFERROR(INDEX('Regras por canal'!$F$5:$F$9,MATCH($B371,'Regras por canal'!$A$5:$A$9,0)),""))</f>
        <v/>
      </c>
      <c r="AG371" s="28">
        <f>IF($B371="","",IFERROR(INDEX('Regras por canal'!$G$5:$G$9,MATCH($B371,'Regras por canal'!$A$5:$A$9,0)),""))</f>
        <v/>
      </c>
      <c r="AH371" s="28">
        <f>IF($B371="","",IFERROR(INDEX('Regras por canal'!$H$5:$H$9,MATCH($B371,'Regras por canal'!$A$5:$A$9,0)),""))</f>
        <v/>
      </c>
      <c r="AI371" s="28">
        <f>IF($B371="","",IFERROR(INDEX('Regras por canal'!$I$5:$I$9,MATCH($B371,'Regras por canal'!$A$5:$A$9,0)),""))</f>
        <v/>
      </c>
      <c r="AJ371" s="28">
        <f>IF($B371="","",IFERROR(INDEX('Regras por canal'!$J$5:$J$9,MATCH($B371,'Regras por canal'!$A$5:$A$9,0)),""))</f>
        <v/>
      </c>
      <c r="AK371" s="28">
        <f>IF($B371="","",IFERROR(INDEX('Regras por canal'!$K$5:$K$9,MATCH($B371,'Regras por canal'!$A$5:$A$9,0)),""))</f>
        <v/>
      </c>
      <c r="AL371" s="28">
        <f>IF($B371="","",IFERROR(INDEX('Regras por canal'!$L$5:$L$9,MATCH($B371,'Regras por canal'!$A$5:$A$9,0)),""))</f>
        <v/>
      </c>
      <c r="AM371" s="28">
        <f>IF($B371="","",IFERROR(INDEX('Regras por canal'!$M$5:$M$9,MATCH($B371,'Regras por canal'!$A$5:$A$9,0)),""))</f>
        <v/>
      </c>
      <c r="AN371" s="28">
        <f>IF($B371="","",IFERROR(INDEX('Regras por canal'!$N$5:$N$9,MATCH($B371,'Regras por canal'!$A$5:$A$9,0)),""))</f>
        <v/>
      </c>
      <c r="AO371" s="28">
        <f>IF($A371="","",IFERROR(INDEX('Catálogo fonte'!$Q$5:$Q$104,MATCH($A371,'Catálogo fonte'!$A$5:$A$104,0)),""))</f>
        <v/>
      </c>
      <c r="AP371" s="28">
        <f>IF($B371="","",IFERROR(INDEX('Regras por canal'!$Q$5:$Q$9,MATCH($B371,'Regras por canal'!$A$5:$A$9,0)),""))</f>
        <v/>
      </c>
    </row>
    <row r="372" ht="24" customHeight="1">
      <c r="A372" s="28">
        <f>IF(OR(INDEX('Catálogo fonte'!$A$5:$A$104,INT((ROW()-5)/5)+1)="",INDEX('Regras por canal'!$A$5:$A$9,MOD(ROW()-5,5)+1)=""),"",INDEX('Catálogo fonte'!$A$5:$A$104,INT((ROW()-5)/5)+1))</f>
        <v/>
      </c>
      <c r="B372" s="27">
        <f>IF($A372="","",INDEX('Regras por canal'!$A$5:$A$9,MOD(ROW()-5,5)+1))</f>
        <v/>
      </c>
      <c r="C372" s="21" t="n"/>
      <c r="D372" s="32" t="n"/>
      <c r="E372" s="32" t="n"/>
      <c r="F372" s="53" t="n"/>
      <c r="G372" s="27">
        <f>IF(OR($A372="",$B372=""),"",IF($D372&lt;&gt;"",$D372,IFERROR(INDEX('Catálogo fonte'!$B$5:$B$104,MATCH($A372,'Catálogo fonte'!$A$5:$A$104,0)),"")))</f>
        <v/>
      </c>
      <c r="H372" s="27">
        <f>IF(OR($A372="",$B372=""),"",IF($E372&lt;&gt;"",$E372,IFERROR(INDEX('Catálogo fonte'!$C$5:$C$104,MATCH($A372,'Catálogo fonte'!$A$5:$A$104,0)),"")))</f>
        <v/>
      </c>
      <c r="I372" s="27">
        <f>IF(OR($A372="",$B372=""),"",IFERROR(INDEX('Catálogo fonte'!$E$5:$E$104,MATCH($A372,'Catálogo fonte'!$A$5:$A$104,0)),""))</f>
        <v/>
      </c>
      <c r="J372" s="28">
        <f>IF(OR($A372="",$B372=""),"",IFERROR(INDEX('Catálogo fonte'!$D$5:$D$104,MATCH($A372,'Catálogo fonte'!$A$5:$A$104,0)),""))</f>
        <v/>
      </c>
      <c r="K372" s="54">
        <f>IF(OR($A372="",$B372=""),"",IF($F372&lt;&gt;"",$F372,IFERROR(INDEX('Catálogo fonte'!$F$5:$F$104,MATCH($A372,'Catálogo fonte'!$A$5:$A$104,0)),"")))</f>
        <v/>
      </c>
      <c r="L372" s="35">
        <f>IF(OR($A372="",$B372=""),"",IFERROR(INDEX('Catálogo fonte'!$G$5:$G$104,MATCH($A372,'Catálogo fonte'!$A$5:$A$104,0)),""))</f>
        <v/>
      </c>
      <c r="M372" s="28">
        <f>IF(OR($A372="",$B372=""),"",IFERROR(INDEX('Catálogo fonte'!$H$5:$H$104,MATCH($A372,'Catálogo fonte'!$A$5:$A$104,0)),""))</f>
        <v/>
      </c>
      <c r="N372" s="28">
        <f>IF(OR($A372="",$B372=""),"",IFERROR(INDEX('Catálogo fonte'!$I$5:$I$104,MATCH($A372,'Catálogo fonte'!$A$5:$A$104,0)),""))</f>
        <v/>
      </c>
      <c r="O372" s="55">
        <f>IF(OR($A372="",$B372=""),"",IFERROR(INDEX('Catálogo fonte'!$J$5:$J$104,MATCH($A372,'Catálogo fonte'!$A$5:$A$104,0)),""))</f>
        <v/>
      </c>
      <c r="P372" s="56">
        <f>IF(OR($A372="",$B372=""),"",IFERROR(INDEX('Catálogo fonte'!$K$5:$K$104,MATCH($A372,'Catálogo fonte'!$A$5:$A$104,0)),""))</f>
        <v/>
      </c>
      <c r="Q372" s="56">
        <f>IF(OR($A372="",$B372=""),"",IFERROR(INDEX('Catálogo fonte'!$L$5:$L$104,MATCH($A372,'Catálogo fonte'!$A$5:$A$104,0)),""))</f>
        <v/>
      </c>
      <c r="R372" s="56">
        <f>IF(OR($A372="",$B372=""),"",IFERROR(INDEX('Catálogo fonte'!$M$5:$M$104,MATCH($A372,'Catálogo fonte'!$A$5:$A$104,0)),""))</f>
        <v/>
      </c>
      <c r="S372" s="28">
        <f>IF(OR($A372="",$B372=""),"",IFERROR(INDEX('Catálogo fonte'!$N$5:$N$104,MATCH($A372,'Catálogo fonte'!$A$5:$A$104,0)),""))</f>
        <v/>
      </c>
      <c r="T372" s="28">
        <f>IF(OR($A372="",$B372=""),"",IFERROR(INDEX('Catálogo fonte'!$O$5:$O$104,MATCH($A372,'Catálogo fonte'!$A$5:$A$104,0)),""))</f>
        <v/>
      </c>
      <c r="U372" s="28">
        <f>IF(OR($A372="",$B372=""),"",IFERROR(INDEX('Catálogo fonte'!$P$5:$P$104,MATCH($A372,'Catálogo fonte'!$A$5:$A$104,0)),""))</f>
        <v/>
      </c>
      <c r="V372" s="28">
        <f>IF(OR($A372="",$B372=""),"",--($S372&lt;&gt;"")+--($T372&lt;&gt;"")+--($U372&lt;&gt;""))</f>
        <v/>
      </c>
      <c r="W372" s="27">
        <f>IF(OR($A372="",$B372="",$C372&lt;&gt;"Sim"),"",_xlfn.TEXTJOIN(" | ",TRUE,IF($AP372&lt;&gt;"Regra válida","Regra do canal inválida",""),IF(COUNTIF('Catálogo fonte'!$A$5:$A$104,$A372)&gt;1,"SKU duplicado",""),IF($AO372&lt;&gt;"Sim","Produto inativo",""),IF($AB372&lt;&gt;"Sim","Canal inativo",""),IF($G372="","Título ausente",""),IF(AND($G372&lt;&gt;"",$AL372&lt;&gt;"",LEN($G372)&gt;$AL372),"Título excede o limite",""),IF(AND($AC372="Sim",$H372=""),"Categoria ausente",""),IF(AND($AK372&gt;0,LEN($I372)&lt;$AK372),"Descrição abaixo do mínimo",""),IF(AND($AE372="Sim",$J372=""),"Marca ausente",""),IF(OR($K372="",NOT(ISNUMBER($K372)),$K372&lt;=0),"Preço inválido",""),IF(AND(ISNUMBER($K372),$AM372&lt;&gt;"",$K372&lt;$AM372),"Preço abaixo do mínimo",""),IF(AND(ISNUMBER($K372),$AN372&lt;&gt;"",$K372&gt;$AN372),"Preço acima do máximo",""),IF(AND($AD372="Sim",$L372=""),"GTIN ausente",""),IF(AND($L372&lt;&gt;"",NOT(IFERROR(AND(LEN($L372)=13,ISNUMBER(VALUE($L372))),FALSE))),"GTIN inválido",""),IF(AND($AF372="Sim",$M372=""),"Cor ausente",""),IF(AND($AG372="Sim",$N372=""),"Tamanho/modelo ausente",""),IF(AND($AH372="Sim",OR(NOT(ISNUMBER($O372)),$O372&lt;=0)),"Peso ausente ou inválido",""),IF(AND($AI372="Sim",OR(NOT(ISNUMBER($P372)),$P372&lt;=0,NOT(ISNUMBER($Q372)),$Q372&lt;=0,NOT(ISNUMBER($R372)),$R372&lt;=0)),"Dimensões ausentes ou inválidas",""),IF($V372&lt;$AJ372,"Mídias abaixo do mínimo","")))</f>
        <v/>
      </c>
      <c r="X372" s="28">
        <f>IF(OR($A372="",$B372=""),"",IF($C372&lt;&gt;"Sim","Não selecionado",IF($W372="","Pronto para publicar","Bloqueado")))</f>
        <v/>
      </c>
      <c r="Y372" s="21" t="n"/>
      <c r="Z372" s="27">
        <f>IF(OR($A372="",$B372=""),"",IF($C372&lt;&gt;"Sim","Fora do feed",IF($X372="Bloqueado","Bloqueado",IF($Y372="Publicar","Liberado para feed",IF($Y372="Manter rascunho","Mantido em rascunho","Aguardando decisão")))))</f>
        <v/>
      </c>
      <c r="AA372" s="27">
        <f>IF(OR($A372="",$B372=""),"",$A372&amp;"|"&amp;$B372)</f>
        <v/>
      </c>
      <c r="AB372" s="28">
        <f>IF($B372="","",IFERROR(INDEX('Regras por canal'!$B$5:$B$9,MATCH($B372,'Regras por canal'!$A$5:$A$9,0)),""))</f>
        <v/>
      </c>
      <c r="AC372" s="28">
        <f>IF($B372="","",IFERROR(INDEX('Regras por canal'!$C$5:$C$9,MATCH($B372,'Regras por canal'!$A$5:$A$9,0)),""))</f>
        <v/>
      </c>
      <c r="AD372" s="28">
        <f>IF($B372="","",IFERROR(INDEX('Regras por canal'!$D$5:$D$9,MATCH($B372,'Regras por canal'!$A$5:$A$9,0)),""))</f>
        <v/>
      </c>
      <c r="AE372" s="28">
        <f>IF($B372="","",IFERROR(INDEX('Regras por canal'!$E$5:$E$9,MATCH($B372,'Regras por canal'!$A$5:$A$9,0)),""))</f>
        <v/>
      </c>
      <c r="AF372" s="28">
        <f>IF($B372="","",IFERROR(INDEX('Regras por canal'!$F$5:$F$9,MATCH($B372,'Regras por canal'!$A$5:$A$9,0)),""))</f>
        <v/>
      </c>
      <c r="AG372" s="28">
        <f>IF($B372="","",IFERROR(INDEX('Regras por canal'!$G$5:$G$9,MATCH($B372,'Regras por canal'!$A$5:$A$9,0)),""))</f>
        <v/>
      </c>
      <c r="AH372" s="28">
        <f>IF($B372="","",IFERROR(INDEX('Regras por canal'!$H$5:$H$9,MATCH($B372,'Regras por canal'!$A$5:$A$9,0)),""))</f>
        <v/>
      </c>
      <c r="AI372" s="28">
        <f>IF($B372="","",IFERROR(INDEX('Regras por canal'!$I$5:$I$9,MATCH($B372,'Regras por canal'!$A$5:$A$9,0)),""))</f>
        <v/>
      </c>
      <c r="AJ372" s="28">
        <f>IF($B372="","",IFERROR(INDEX('Regras por canal'!$J$5:$J$9,MATCH($B372,'Regras por canal'!$A$5:$A$9,0)),""))</f>
        <v/>
      </c>
      <c r="AK372" s="28">
        <f>IF($B372="","",IFERROR(INDEX('Regras por canal'!$K$5:$K$9,MATCH($B372,'Regras por canal'!$A$5:$A$9,0)),""))</f>
        <v/>
      </c>
      <c r="AL372" s="28">
        <f>IF($B372="","",IFERROR(INDEX('Regras por canal'!$L$5:$L$9,MATCH($B372,'Regras por canal'!$A$5:$A$9,0)),""))</f>
        <v/>
      </c>
      <c r="AM372" s="28">
        <f>IF($B372="","",IFERROR(INDEX('Regras por canal'!$M$5:$M$9,MATCH($B372,'Regras por canal'!$A$5:$A$9,0)),""))</f>
        <v/>
      </c>
      <c r="AN372" s="28">
        <f>IF($B372="","",IFERROR(INDEX('Regras por canal'!$N$5:$N$9,MATCH($B372,'Regras por canal'!$A$5:$A$9,0)),""))</f>
        <v/>
      </c>
      <c r="AO372" s="28">
        <f>IF($A372="","",IFERROR(INDEX('Catálogo fonte'!$Q$5:$Q$104,MATCH($A372,'Catálogo fonte'!$A$5:$A$104,0)),""))</f>
        <v/>
      </c>
      <c r="AP372" s="28">
        <f>IF($B372="","",IFERROR(INDEX('Regras por canal'!$Q$5:$Q$9,MATCH($B372,'Regras por canal'!$A$5:$A$9,0)),""))</f>
        <v/>
      </c>
    </row>
    <row r="373" ht="24" customHeight="1">
      <c r="A373" s="28">
        <f>IF(OR(INDEX('Catálogo fonte'!$A$5:$A$104,INT((ROW()-5)/5)+1)="",INDEX('Regras por canal'!$A$5:$A$9,MOD(ROW()-5,5)+1)=""),"",INDEX('Catálogo fonte'!$A$5:$A$104,INT((ROW()-5)/5)+1))</f>
        <v/>
      </c>
      <c r="B373" s="27">
        <f>IF($A373="","",INDEX('Regras por canal'!$A$5:$A$9,MOD(ROW()-5,5)+1))</f>
        <v/>
      </c>
      <c r="C373" s="21" t="n"/>
      <c r="D373" s="32" t="n"/>
      <c r="E373" s="32" t="n"/>
      <c r="F373" s="53" t="n"/>
      <c r="G373" s="27">
        <f>IF(OR($A373="",$B373=""),"",IF($D373&lt;&gt;"",$D373,IFERROR(INDEX('Catálogo fonte'!$B$5:$B$104,MATCH($A373,'Catálogo fonte'!$A$5:$A$104,0)),"")))</f>
        <v/>
      </c>
      <c r="H373" s="27">
        <f>IF(OR($A373="",$B373=""),"",IF($E373&lt;&gt;"",$E373,IFERROR(INDEX('Catálogo fonte'!$C$5:$C$104,MATCH($A373,'Catálogo fonte'!$A$5:$A$104,0)),"")))</f>
        <v/>
      </c>
      <c r="I373" s="27">
        <f>IF(OR($A373="",$B373=""),"",IFERROR(INDEX('Catálogo fonte'!$E$5:$E$104,MATCH($A373,'Catálogo fonte'!$A$5:$A$104,0)),""))</f>
        <v/>
      </c>
      <c r="J373" s="28">
        <f>IF(OR($A373="",$B373=""),"",IFERROR(INDEX('Catálogo fonte'!$D$5:$D$104,MATCH($A373,'Catálogo fonte'!$A$5:$A$104,0)),""))</f>
        <v/>
      </c>
      <c r="K373" s="54">
        <f>IF(OR($A373="",$B373=""),"",IF($F373&lt;&gt;"",$F373,IFERROR(INDEX('Catálogo fonte'!$F$5:$F$104,MATCH($A373,'Catálogo fonte'!$A$5:$A$104,0)),"")))</f>
        <v/>
      </c>
      <c r="L373" s="35">
        <f>IF(OR($A373="",$B373=""),"",IFERROR(INDEX('Catálogo fonte'!$G$5:$G$104,MATCH($A373,'Catálogo fonte'!$A$5:$A$104,0)),""))</f>
        <v/>
      </c>
      <c r="M373" s="28">
        <f>IF(OR($A373="",$B373=""),"",IFERROR(INDEX('Catálogo fonte'!$H$5:$H$104,MATCH($A373,'Catálogo fonte'!$A$5:$A$104,0)),""))</f>
        <v/>
      </c>
      <c r="N373" s="28">
        <f>IF(OR($A373="",$B373=""),"",IFERROR(INDEX('Catálogo fonte'!$I$5:$I$104,MATCH($A373,'Catálogo fonte'!$A$5:$A$104,0)),""))</f>
        <v/>
      </c>
      <c r="O373" s="55">
        <f>IF(OR($A373="",$B373=""),"",IFERROR(INDEX('Catálogo fonte'!$J$5:$J$104,MATCH($A373,'Catálogo fonte'!$A$5:$A$104,0)),""))</f>
        <v/>
      </c>
      <c r="P373" s="56">
        <f>IF(OR($A373="",$B373=""),"",IFERROR(INDEX('Catálogo fonte'!$K$5:$K$104,MATCH($A373,'Catálogo fonte'!$A$5:$A$104,0)),""))</f>
        <v/>
      </c>
      <c r="Q373" s="56">
        <f>IF(OR($A373="",$B373=""),"",IFERROR(INDEX('Catálogo fonte'!$L$5:$L$104,MATCH($A373,'Catálogo fonte'!$A$5:$A$104,0)),""))</f>
        <v/>
      </c>
      <c r="R373" s="56">
        <f>IF(OR($A373="",$B373=""),"",IFERROR(INDEX('Catálogo fonte'!$M$5:$M$104,MATCH($A373,'Catálogo fonte'!$A$5:$A$104,0)),""))</f>
        <v/>
      </c>
      <c r="S373" s="28">
        <f>IF(OR($A373="",$B373=""),"",IFERROR(INDEX('Catálogo fonte'!$N$5:$N$104,MATCH($A373,'Catálogo fonte'!$A$5:$A$104,0)),""))</f>
        <v/>
      </c>
      <c r="T373" s="28">
        <f>IF(OR($A373="",$B373=""),"",IFERROR(INDEX('Catálogo fonte'!$O$5:$O$104,MATCH($A373,'Catálogo fonte'!$A$5:$A$104,0)),""))</f>
        <v/>
      </c>
      <c r="U373" s="28">
        <f>IF(OR($A373="",$B373=""),"",IFERROR(INDEX('Catálogo fonte'!$P$5:$P$104,MATCH($A373,'Catálogo fonte'!$A$5:$A$104,0)),""))</f>
        <v/>
      </c>
      <c r="V373" s="28">
        <f>IF(OR($A373="",$B373=""),"",--($S373&lt;&gt;"")+--($T373&lt;&gt;"")+--($U373&lt;&gt;""))</f>
        <v/>
      </c>
      <c r="W373" s="27">
        <f>IF(OR($A373="",$B373="",$C373&lt;&gt;"Sim"),"",_xlfn.TEXTJOIN(" | ",TRUE,IF($AP373&lt;&gt;"Regra válida","Regra do canal inválida",""),IF(COUNTIF('Catálogo fonte'!$A$5:$A$104,$A373)&gt;1,"SKU duplicado",""),IF($AO373&lt;&gt;"Sim","Produto inativo",""),IF($AB373&lt;&gt;"Sim","Canal inativo",""),IF($G373="","Título ausente",""),IF(AND($G373&lt;&gt;"",$AL373&lt;&gt;"",LEN($G373)&gt;$AL373),"Título excede o limite",""),IF(AND($AC373="Sim",$H373=""),"Categoria ausente",""),IF(AND($AK373&gt;0,LEN($I373)&lt;$AK373),"Descrição abaixo do mínimo",""),IF(AND($AE373="Sim",$J373=""),"Marca ausente",""),IF(OR($K373="",NOT(ISNUMBER($K373)),$K373&lt;=0),"Preço inválido",""),IF(AND(ISNUMBER($K373),$AM373&lt;&gt;"",$K373&lt;$AM373),"Preço abaixo do mínimo",""),IF(AND(ISNUMBER($K373),$AN373&lt;&gt;"",$K373&gt;$AN373),"Preço acima do máximo",""),IF(AND($AD373="Sim",$L373=""),"GTIN ausente",""),IF(AND($L373&lt;&gt;"",NOT(IFERROR(AND(LEN($L373)=13,ISNUMBER(VALUE($L373))),FALSE))),"GTIN inválido",""),IF(AND($AF373="Sim",$M373=""),"Cor ausente",""),IF(AND($AG373="Sim",$N373=""),"Tamanho/modelo ausente",""),IF(AND($AH373="Sim",OR(NOT(ISNUMBER($O373)),$O373&lt;=0)),"Peso ausente ou inválido",""),IF(AND($AI373="Sim",OR(NOT(ISNUMBER($P373)),$P373&lt;=0,NOT(ISNUMBER($Q373)),$Q373&lt;=0,NOT(ISNUMBER($R373)),$R373&lt;=0)),"Dimensões ausentes ou inválidas",""),IF($V373&lt;$AJ373,"Mídias abaixo do mínimo","")))</f>
        <v/>
      </c>
      <c r="X373" s="28">
        <f>IF(OR($A373="",$B373=""),"",IF($C373&lt;&gt;"Sim","Não selecionado",IF($W373="","Pronto para publicar","Bloqueado")))</f>
        <v/>
      </c>
      <c r="Y373" s="21" t="n"/>
      <c r="Z373" s="27">
        <f>IF(OR($A373="",$B373=""),"",IF($C373&lt;&gt;"Sim","Fora do feed",IF($X373="Bloqueado","Bloqueado",IF($Y373="Publicar","Liberado para feed",IF($Y373="Manter rascunho","Mantido em rascunho","Aguardando decisão")))))</f>
        <v/>
      </c>
      <c r="AA373" s="27">
        <f>IF(OR($A373="",$B373=""),"",$A373&amp;"|"&amp;$B373)</f>
        <v/>
      </c>
      <c r="AB373" s="28">
        <f>IF($B373="","",IFERROR(INDEX('Regras por canal'!$B$5:$B$9,MATCH($B373,'Regras por canal'!$A$5:$A$9,0)),""))</f>
        <v/>
      </c>
      <c r="AC373" s="28">
        <f>IF($B373="","",IFERROR(INDEX('Regras por canal'!$C$5:$C$9,MATCH($B373,'Regras por canal'!$A$5:$A$9,0)),""))</f>
        <v/>
      </c>
      <c r="AD373" s="28">
        <f>IF($B373="","",IFERROR(INDEX('Regras por canal'!$D$5:$D$9,MATCH($B373,'Regras por canal'!$A$5:$A$9,0)),""))</f>
        <v/>
      </c>
      <c r="AE373" s="28">
        <f>IF($B373="","",IFERROR(INDEX('Regras por canal'!$E$5:$E$9,MATCH($B373,'Regras por canal'!$A$5:$A$9,0)),""))</f>
        <v/>
      </c>
      <c r="AF373" s="28">
        <f>IF($B373="","",IFERROR(INDEX('Regras por canal'!$F$5:$F$9,MATCH($B373,'Regras por canal'!$A$5:$A$9,0)),""))</f>
        <v/>
      </c>
      <c r="AG373" s="28">
        <f>IF($B373="","",IFERROR(INDEX('Regras por canal'!$G$5:$G$9,MATCH($B373,'Regras por canal'!$A$5:$A$9,0)),""))</f>
        <v/>
      </c>
      <c r="AH373" s="28">
        <f>IF($B373="","",IFERROR(INDEX('Regras por canal'!$H$5:$H$9,MATCH($B373,'Regras por canal'!$A$5:$A$9,0)),""))</f>
        <v/>
      </c>
      <c r="AI373" s="28">
        <f>IF($B373="","",IFERROR(INDEX('Regras por canal'!$I$5:$I$9,MATCH($B373,'Regras por canal'!$A$5:$A$9,0)),""))</f>
        <v/>
      </c>
      <c r="AJ373" s="28">
        <f>IF($B373="","",IFERROR(INDEX('Regras por canal'!$J$5:$J$9,MATCH($B373,'Regras por canal'!$A$5:$A$9,0)),""))</f>
        <v/>
      </c>
      <c r="AK373" s="28">
        <f>IF($B373="","",IFERROR(INDEX('Regras por canal'!$K$5:$K$9,MATCH($B373,'Regras por canal'!$A$5:$A$9,0)),""))</f>
        <v/>
      </c>
      <c r="AL373" s="28">
        <f>IF($B373="","",IFERROR(INDEX('Regras por canal'!$L$5:$L$9,MATCH($B373,'Regras por canal'!$A$5:$A$9,0)),""))</f>
        <v/>
      </c>
      <c r="AM373" s="28">
        <f>IF($B373="","",IFERROR(INDEX('Regras por canal'!$M$5:$M$9,MATCH($B373,'Regras por canal'!$A$5:$A$9,0)),""))</f>
        <v/>
      </c>
      <c r="AN373" s="28">
        <f>IF($B373="","",IFERROR(INDEX('Regras por canal'!$N$5:$N$9,MATCH($B373,'Regras por canal'!$A$5:$A$9,0)),""))</f>
        <v/>
      </c>
      <c r="AO373" s="28">
        <f>IF($A373="","",IFERROR(INDEX('Catálogo fonte'!$Q$5:$Q$104,MATCH($A373,'Catálogo fonte'!$A$5:$A$104,0)),""))</f>
        <v/>
      </c>
      <c r="AP373" s="28">
        <f>IF($B373="","",IFERROR(INDEX('Regras por canal'!$Q$5:$Q$9,MATCH($B373,'Regras por canal'!$A$5:$A$9,0)),""))</f>
        <v/>
      </c>
    </row>
    <row r="374" ht="24" customHeight="1">
      <c r="A374" s="28">
        <f>IF(OR(INDEX('Catálogo fonte'!$A$5:$A$104,INT((ROW()-5)/5)+1)="",INDEX('Regras por canal'!$A$5:$A$9,MOD(ROW()-5,5)+1)=""),"",INDEX('Catálogo fonte'!$A$5:$A$104,INT((ROW()-5)/5)+1))</f>
        <v/>
      </c>
      <c r="B374" s="27">
        <f>IF($A374="","",INDEX('Regras por canal'!$A$5:$A$9,MOD(ROW()-5,5)+1))</f>
        <v/>
      </c>
      <c r="C374" s="21" t="n"/>
      <c r="D374" s="32" t="n"/>
      <c r="E374" s="32" t="n"/>
      <c r="F374" s="53" t="n"/>
      <c r="G374" s="27">
        <f>IF(OR($A374="",$B374=""),"",IF($D374&lt;&gt;"",$D374,IFERROR(INDEX('Catálogo fonte'!$B$5:$B$104,MATCH($A374,'Catálogo fonte'!$A$5:$A$104,0)),"")))</f>
        <v/>
      </c>
      <c r="H374" s="27">
        <f>IF(OR($A374="",$B374=""),"",IF($E374&lt;&gt;"",$E374,IFERROR(INDEX('Catálogo fonte'!$C$5:$C$104,MATCH($A374,'Catálogo fonte'!$A$5:$A$104,0)),"")))</f>
        <v/>
      </c>
      <c r="I374" s="27">
        <f>IF(OR($A374="",$B374=""),"",IFERROR(INDEX('Catálogo fonte'!$E$5:$E$104,MATCH($A374,'Catálogo fonte'!$A$5:$A$104,0)),""))</f>
        <v/>
      </c>
      <c r="J374" s="28">
        <f>IF(OR($A374="",$B374=""),"",IFERROR(INDEX('Catálogo fonte'!$D$5:$D$104,MATCH($A374,'Catálogo fonte'!$A$5:$A$104,0)),""))</f>
        <v/>
      </c>
      <c r="K374" s="54">
        <f>IF(OR($A374="",$B374=""),"",IF($F374&lt;&gt;"",$F374,IFERROR(INDEX('Catálogo fonte'!$F$5:$F$104,MATCH($A374,'Catálogo fonte'!$A$5:$A$104,0)),"")))</f>
        <v/>
      </c>
      <c r="L374" s="35">
        <f>IF(OR($A374="",$B374=""),"",IFERROR(INDEX('Catálogo fonte'!$G$5:$G$104,MATCH($A374,'Catálogo fonte'!$A$5:$A$104,0)),""))</f>
        <v/>
      </c>
      <c r="M374" s="28">
        <f>IF(OR($A374="",$B374=""),"",IFERROR(INDEX('Catálogo fonte'!$H$5:$H$104,MATCH($A374,'Catálogo fonte'!$A$5:$A$104,0)),""))</f>
        <v/>
      </c>
      <c r="N374" s="28">
        <f>IF(OR($A374="",$B374=""),"",IFERROR(INDEX('Catálogo fonte'!$I$5:$I$104,MATCH($A374,'Catálogo fonte'!$A$5:$A$104,0)),""))</f>
        <v/>
      </c>
      <c r="O374" s="55">
        <f>IF(OR($A374="",$B374=""),"",IFERROR(INDEX('Catálogo fonte'!$J$5:$J$104,MATCH($A374,'Catálogo fonte'!$A$5:$A$104,0)),""))</f>
        <v/>
      </c>
      <c r="P374" s="56">
        <f>IF(OR($A374="",$B374=""),"",IFERROR(INDEX('Catálogo fonte'!$K$5:$K$104,MATCH($A374,'Catálogo fonte'!$A$5:$A$104,0)),""))</f>
        <v/>
      </c>
      <c r="Q374" s="56">
        <f>IF(OR($A374="",$B374=""),"",IFERROR(INDEX('Catálogo fonte'!$L$5:$L$104,MATCH($A374,'Catálogo fonte'!$A$5:$A$104,0)),""))</f>
        <v/>
      </c>
      <c r="R374" s="56">
        <f>IF(OR($A374="",$B374=""),"",IFERROR(INDEX('Catálogo fonte'!$M$5:$M$104,MATCH($A374,'Catálogo fonte'!$A$5:$A$104,0)),""))</f>
        <v/>
      </c>
      <c r="S374" s="28">
        <f>IF(OR($A374="",$B374=""),"",IFERROR(INDEX('Catálogo fonte'!$N$5:$N$104,MATCH($A374,'Catálogo fonte'!$A$5:$A$104,0)),""))</f>
        <v/>
      </c>
      <c r="T374" s="28">
        <f>IF(OR($A374="",$B374=""),"",IFERROR(INDEX('Catálogo fonte'!$O$5:$O$104,MATCH($A374,'Catálogo fonte'!$A$5:$A$104,0)),""))</f>
        <v/>
      </c>
      <c r="U374" s="28">
        <f>IF(OR($A374="",$B374=""),"",IFERROR(INDEX('Catálogo fonte'!$P$5:$P$104,MATCH($A374,'Catálogo fonte'!$A$5:$A$104,0)),""))</f>
        <v/>
      </c>
      <c r="V374" s="28">
        <f>IF(OR($A374="",$B374=""),"",--($S374&lt;&gt;"")+--($T374&lt;&gt;"")+--($U374&lt;&gt;""))</f>
        <v/>
      </c>
      <c r="W374" s="27">
        <f>IF(OR($A374="",$B374="",$C374&lt;&gt;"Sim"),"",_xlfn.TEXTJOIN(" | ",TRUE,IF($AP374&lt;&gt;"Regra válida","Regra do canal inválida",""),IF(COUNTIF('Catálogo fonte'!$A$5:$A$104,$A374)&gt;1,"SKU duplicado",""),IF($AO374&lt;&gt;"Sim","Produto inativo",""),IF($AB374&lt;&gt;"Sim","Canal inativo",""),IF($G374="","Título ausente",""),IF(AND($G374&lt;&gt;"",$AL374&lt;&gt;"",LEN($G374)&gt;$AL374),"Título excede o limite",""),IF(AND($AC374="Sim",$H374=""),"Categoria ausente",""),IF(AND($AK374&gt;0,LEN($I374)&lt;$AK374),"Descrição abaixo do mínimo",""),IF(AND($AE374="Sim",$J374=""),"Marca ausente",""),IF(OR($K374="",NOT(ISNUMBER($K374)),$K374&lt;=0),"Preço inválido",""),IF(AND(ISNUMBER($K374),$AM374&lt;&gt;"",$K374&lt;$AM374),"Preço abaixo do mínimo",""),IF(AND(ISNUMBER($K374),$AN374&lt;&gt;"",$K374&gt;$AN374),"Preço acima do máximo",""),IF(AND($AD374="Sim",$L374=""),"GTIN ausente",""),IF(AND($L374&lt;&gt;"",NOT(IFERROR(AND(LEN($L374)=13,ISNUMBER(VALUE($L374))),FALSE))),"GTIN inválido",""),IF(AND($AF374="Sim",$M374=""),"Cor ausente",""),IF(AND($AG374="Sim",$N374=""),"Tamanho/modelo ausente",""),IF(AND($AH374="Sim",OR(NOT(ISNUMBER($O374)),$O374&lt;=0)),"Peso ausente ou inválido",""),IF(AND($AI374="Sim",OR(NOT(ISNUMBER($P374)),$P374&lt;=0,NOT(ISNUMBER($Q374)),$Q374&lt;=0,NOT(ISNUMBER($R374)),$R374&lt;=0)),"Dimensões ausentes ou inválidas",""),IF($V374&lt;$AJ374,"Mídias abaixo do mínimo","")))</f>
        <v/>
      </c>
      <c r="X374" s="28">
        <f>IF(OR($A374="",$B374=""),"",IF($C374&lt;&gt;"Sim","Não selecionado",IF($W374="","Pronto para publicar","Bloqueado")))</f>
        <v/>
      </c>
      <c r="Y374" s="21" t="n"/>
      <c r="Z374" s="27">
        <f>IF(OR($A374="",$B374=""),"",IF($C374&lt;&gt;"Sim","Fora do feed",IF($X374="Bloqueado","Bloqueado",IF($Y374="Publicar","Liberado para feed",IF($Y374="Manter rascunho","Mantido em rascunho","Aguardando decisão")))))</f>
        <v/>
      </c>
      <c r="AA374" s="27">
        <f>IF(OR($A374="",$B374=""),"",$A374&amp;"|"&amp;$B374)</f>
        <v/>
      </c>
      <c r="AB374" s="28">
        <f>IF($B374="","",IFERROR(INDEX('Regras por canal'!$B$5:$B$9,MATCH($B374,'Regras por canal'!$A$5:$A$9,0)),""))</f>
        <v/>
      </c>
      <c r="AC374" s="28">
        <f>IF($B374="","",IFERROR(INDEX('Regras por canal'!$C$5:$C$9,MATCH($B374,'Regras por canal'!$A$5:$A$9,0)),""))</f>
        <v/>
      </c>
      <c r="AD374" s="28">
        <f>IF($B374="","",IFERROR(INDEX('Regras por canal'!$D$5:$D$9,MATCH($B374,'Regras por canal'!$A$5:$A$9,0)),""))</f>
        <v/>
      </c>
      <c r="AE374" s="28">
        <f>IF($B374="","",IFERROR(INDEX('Regras por canal'!$E$5:$E$9,MATCH($B374,'Regras por canal'!$A$5:$A$9,0)),""))</f>
        <v/>
      </c>
      <c r="AF374" s="28">
        <f>IF($B374="","",IFERROR(INDEX('Regras por canal'!$F$5:$F$9,MATCH($B374,'Regras por canal'!$A$5:$A$9,0)),""))</f>
        <v/>
      </c>
      <c r="AG374" s="28">
        <f>IF($B374="","",IFERROR(INDEX('Regras por canal'!$G$5:$G$9,MATCH($B374,'Regras por canal'!$A$5:$A$9,0)),""))</f>
        <v/>
      </c>
      <c r="AH374" s="28">
        <f>IF($B374="","",IFERROR(INDEX('Regras por canal'!$H$5:$H$9,MATCH($B374,'Regras por canal'!$A$5:$A$9,0)),""))</f>
        <v/>
      </c>
      <c r="AI374" s="28">
        <f>IF($B374="","",IFERROR(INDEX('Regras por canal'!$I$5:$I$9,MATCH($B374,'Regras por canal'!$A$5:$A$9,0)),""))</f>
        <v/>
      </c>
      <c r="AJ374" s="28">
        <f>IF($B374="","",IFERROR(INDEX('Regras por canal'!$J$5:$J$9,MATCH($B374,'Regras por canal'!$A$5:$A$9,0)),""))</f>
        <v/>
      </c>
      <c r="AK374" s="28">
        <f>IF($B374="","",IFERROR(INDEX('Regras por canal'!$K$5:$K$9,MATCH($B374,'Regras por canal'!$A$5:$A$9,0)),""))</f>
        <v/>
      </c>
      <c r="AL374" s="28">
        <f>IF($B374="","",IFERROR(INDEX('Regras por canal'!$L$5:$L$9,MATCH($B374,'Regras por canal'!$A$5:$A$9,0)),""))</f>
        <v/>
      </c>
      <c r="AM374" s="28">
        <f>IF($B374="","",IFERROR(INDEX('Regras por canal'!$M$5:$M$9,MATCH($B374,'Regras por canal'!$A$5:$A$9,0)),""))</f>
        <v/>
      </c>
      <c r="AN374" s="28">
        <f>IF($B374="","",IFERROR(INDEX('Regras por canal'!$N$5:$N$9,MATCH($B374,'Regras por canal'!$A$5:$A$9,0)),""))</f>
        <v/>
      </c>
      <c r="AO374" s="28">
        <f>IF($A374="","",IFERROR(INDEX('Catálogo fonte'!$Q$5:$Q$104,MATCH($A374,'Catálogo fonte'!$A$5:$A$104,0)),""))</f>
        <v/>
      </c>
      <c r="AP374" s="28">
        <f>IF($B374="","",IFERROR(INDEX('Regras por canal'!$Q$5:$Q$9,MATCH($B374,'Regras por canal'!$A$5:$A$9,0)),""))</f>
        <v/>
      </c>
    </row>
    <row r="375" ht="24" customHeight="1">
      <c r="A375" s="28">
        <f>IF(OR(INDEX('Catálogo fonte'!$A$5:$A$104,INT((ROW()-5)/5)+1)="",INDEX('Regras por canal'!$A$5:$A$9,MOD(ROW()-5,5)+1)=""),"",INDEX('Catálogo fonte'!$A$5:$A$104,INT((ROW()-5)/5)+1))</f>
        <v/>
      </c>
      <c r="B375" s="27">
        <f>IF($A375="","",INDEX('Regras por canal'!$A$5:$A$9,MOD(ROW()-5,5)+1))</f>
        <v/>
      </c>
      <c r="C375" s="21" t="n"/>
      <c r="D375" s="32" t="n"/>
      <c r="E375" s="32" t="n"/>
      <c r="F375" s="53" t="n"/>
      <c r="G375" s="27">
        <f>IF(OR($A375="",$B375=""),"",IF($D375&lt;&gt;"",$D375,IFERROR(INDEX('Catálogo fonte'!$B$5:$B$104,MATCH($A375,'Catálogo fonte'!$A$5:$A$104,0)),"")))</f>
        <v/>
      </c>
      <c r="H375" s="27">
        <f>IF(OR($A375="",$B375=""),"",IF($E375&lt;&gt;"",$E375,IFERROR(INDEX('Catálogo fonte'!$C$5:$C$104,MATCH($A375,'Catálogo fonte'!$A$5:$A$104,0)),"")))</f>
        <v/>
      </c>
      <c r="I375" s="27">
        <f>IF(OR($A375="",$B375=""),"",IFERROR(INDEX('Catálogo fonte'!$E$5:$E$104,MATCH($A375,'Catálogo fonte'!$A$5:$A$104,0)),""))</f>
        <v/>
      </c>
      <c r="J375" s="28">
        <f>IF(OR($A375="",$B375=""),"",IFERROR(INDEX('Catálogo fonte'!$D$5:$D$104,MATCH($A375,'Catálogo fonte'!$A$5:$A$104,0)),""))</f>
        <v/>
      </c>
      <c r="K375" s="54">
        <f>IF(OR($A375="",$B375=""),"",IF($F375&lt;&gt;"",$F375,IFERROR(INDEX('Catálogo fonte'!$F$5:$F$104,MATCH($A375,'Catálogo fonte'!$A$5:$A$104,0)),"")))</f>
        <v/>
      </c>
      <c r="L375" s="35">
        <f>IF(OR($A375="",$B375=""),"",IFERROR(INDEX('Catálogo fonte'!$G$5:$G$104,MATCH($A375,'Catálogo fonte'!$A$5:$A$104,0)),""))</f>
        <v/>
      </c>
      <c r="M375" s="28">
        <f>IF(OR($A375="",$B375=""),"",IFERROR(INDEX('Catálogo fonte'!$H$5:$H$104,MATCH($A375,'Catálogo fonte'!$A$5:$A$104,0)),""))</f>
        <v/>
      </c>
      <c r="N375" s="28">
        <f>IF(OR($A375="",$B375=""),"",IFERROR(INDEX('Catálogo fonte'!$I$5:$I$104,MATCH($A375,'Catálogo fonte'!$A$5:$A$104,0)),""))</f>
        <v/>
      </c>
      <c r="O375" s="55">
        <f>IF(OR($A375="",$B375=""),"",IFERROR(INDEX('Catálogo fonte'!$J$5:$J$104,MATCH($A375,'Catálogo fonte'!$A$5:$A$104,0)),""))</f>
        <v/>
      </c>
      <c r="P375" s="56">
        <f>IF(OR($A375="",$B375=""),"",IFERROR(INDEX('Catálogo fonte'!$K$5:$K$104,MATCH($A375,'Catálogo fonte'!$A$5:$A$104,0)),""))</f>
        <v/>
      </c>
      <c r="Q375" s="56">
        <f>IF(OR($A375="",$B375=""),"",IFERROR(INDEX('Catálogo fonte'!$L$5:$L$104,MATCH($A375,'Catálogo fonte'!$A$5:$A$104,0)),""))</f>
        <v/>
      </c>
      <c r="R375" s="56">
        <f>IF(OR($A375="",$B375=""),"",IFERROR(INDEX('Catálogo fonte'!$M$5:$M$104,MATCH($A375,'Catálogo fonte'!$A$5:$A$104,0)),""))</f>
        <v/>
      </c>
      <c r="S375" s="28">
        <f>IF(OR($A375="",$B375=""),"",IFERROR(INDEX('Catálogo fonte'!$N$5:$N$104,MATCH($A375,'Catálogo fonte'!$A$5:$A$104,0)),""))</f>
        <v/>
      </c>
      <c r="T375" s="28">
        <f>IF(OR($A375="",$B375=""),"",IFERROR(INDEX('Catálogo fonte'!$O$5:$O$104,MATCH($A375,'Catálogo fonte'!$A$5:$A$104,0)),""))</f>
        <v/>
      </c>
      <c r="U375" s="28">
        <f>IF(OR($A375="",$B375=""),"",IFERROR(INDEX('Catálogo fonte'!$P$5:$P$104,MATCH($A375,'Catálogo fonte'!$A$5:$A$104,0)),""))</f>
        <v/>
      </c>
      <c r="V375" s="28">
        <f>IF(OR($A375="",$B375=""),"",--($S375&lt;&gt;"")+--($T375&lt;&gt;"")+--($U375&lt;&gt;""))</f>
        <v/>
      </c>
      <c r="W375" s="27">
        <f>IF(OR($A375="",$B375="",$C375&lt;&gt;"Sim"),"",_xlfn.TEXTJOIN(" | ",TRUE,IF($AP375&lt;&gt;"Regra válida","Regra do canal inválida",""),IF(COUNTIF('Catálogo fonte'!$A$5:$A$104,$A375)&gt;1,"SKU duplicado",""),IF($AO375&lt;&gt;"Sim","Produto inativo",""),IF($AB375&lt;&gt;"Sim","Canal inativo",""),IF($G375="","Título ausente",""),IF(AND($G375&lt;&gt;"",$AL375&lt;&gt;"",LEN($G375)&gt;$AL375),"Título excede o limite",""),IF(AND($AC375="Sim",$H375=""),"Categoria ausente",""),IF(AND($AK375&gt;0,LEN($I375)&lt;$AK375),"Descrição abaixo do mínimo",""),IF(AND($AE375="Sim",$J375=""),"Marca ausente",""),IF(OR($K375="",NOT(ISNUMBER($K375)),$K375&lt;=0),"Preço inválido",""),IF(AND(ISNUMBER($K375),$AM375&lt;&gt;"",$K375&lt;$AM375),"Preço abaixo do mínimo",""),IF(AND(ISNUMBER($K375),$AN375&lt;&gt;"",$K375&gt;$AN375),"Preço acima do máximo",""),IF(AND($AD375="Sim",$L375=""),"GTIN ausente",""),IF(AND($L375&lt;&gt;"",NOT(IFERROR(AND(LEN($L375)=13,ISNUMBER(VALUE($L375))),FALSE))),"GTIN inválido",""),IF(AND($AF375="Sim",$M375=""),"Cor ausente",""),IF(AND($AG375="Sim",$N375=""),"Tamanho/modelo ausente",""),IF(AND($AH375="Sim",OR(NOT(ISNUMBER($O375)),$O375&lt;=0)),"Peso ausente ou inválido",""),IF(AND($AI375="Sim",OR(NOT(ISNUMBER($P375)),$P375&lt;=0,NOT(ISNUMBER($Q375)),$Q375&lt;=0,NOT(ISNUMBER($R375)),$R375&lt;=0)),"Dimensões ausentes ou inválidas",""),IF($V375&lt;$AJ375,"Mídias abaixo do mínimo","")))</f>
        <v/>
      </c>
      <c r="X375" s="28">
        <f>IF(OR($A375="",$B375=""),"",IF($C375&lt;&gt;"Sim","Não selecionado",IF($W375="","Pronto para publicar","Bloqueado")))</f>
        <v/>
      </c>
      <c r="Y375" s="21" t="n"/>
      <c r="Z375" s="27">
        <f>IF(OR($A375="",$B375=""),"",IF($C375&lt;&gt;"Sim","Fora do feed",IF($X375="Bloqueado","Bloqueado",IF($Y375="Publicar","Liberado para feed",IF($Y375="Manter rascunho","Mantido em rascunho","Aguardando decisão")))))</f>
        <v/>
      </c>
      <c r="AA375" s="27">
        <f>IF(OR($A375="",$B375=""),"",$A375&amp;"|"&amp;$B375)</f>
        <v/>
      </c>
      <c r="AB375" s="28">
        <f>IF($B375="","",IFERROR(INDEX('Regras por canal'!$B$5:$B$9,MATCH($B375,'Regras por canal'!$A$5:$A$9,0)),""))</f>
        <v/>
      </c>
      <c r="AC375" s="28">
        <f>IF($B375="","",IFERROR(INDEX('Regras por canal'!$C$5:$C$9,MATCH($B375,'Regras por canal'!$A$5:$A$9,0)),""))</f>
        <v/>
      </c>
      <c r="AD375" s="28">
        <f>IF($B375="","",IFERROR(INDEX('Regras por canal'!$D$5:$D$9,MATCH($B375,'Regras por canal'!$A$5:$A$9,0)),""))</f>
        <v/>
      </c>
      <c r="AE375" s="28">
        <f>IF($B375="","",IFERROR(INDEX('Regras por canal'!$E$5:$E$9,MATCH($B375,'Regras por canal'!$A$5:$A$9,0)),""))</f>
        <v/>
      </c>
      <c r="AF375" s="28">
        <f>IF($B375="","",IFERROR(INDEX('Regras por canal'!$F$5:$F$9,MATCH($B375,'Regras por canal'!$A$5:$A$9,0)),""))</f>
        <v/>
      </c>
      <c r="AG375" s="28">
        <f>IF($B375="","",IFERROR(INDEX('Regras por canal'!$G$5:$G$9,MATCH($B375,'Regras por canal'!$A$5:$A$9,0)),""))</f>
        <v/>
      </c>
      <c r="AH375" s="28">
        <f>IF($B375="","",IFERROR(INDEX('Regras por canal'!$H$5:$H$9,MATCH($B375,'Regras por canal'!$A$5:$A$9,0)),""))</f>
        <v/>
      </c>
      <c r="AI375" s="28">
        <f>IF($B375="","",IFERROR(INDEX('Regras por canal'!$I$5:$I$9,MATCH($B375,'Regras por canal'!$A$5:$A$9,0)),""))</f>
        <v/>
      </c>
      <c r="AJ375" s="28">
        <f>IF($B375="","",IFERROR(INDEX('Regras por canal'!$J$5:$J$9,MATCH($B375,'Regras por canal'!$A$5:$A$9,0)),""))</f>
        <v/>
      </c>
      <c r="AK375" s="28">
        <f>IF($B375="","",IFERROR(INDEX('Regras por canal'!$K$5:$K$9,MATCH($B375,'Regras por canal'!$A$5:$A$9,0)),""))</f>
        <v/>
      </c>
      <c r="AL375" s="28">
        <f>IF($B375="","",IFERROR(INDEX('Regras por canal'!$L$5:$L$9,MATCH($B375,'Regras por canal'!$A$5:$A$9,0)),""))</f>
        <v/>
      </c>
      <c r="AM375" s="28">
        <f>IF($B375="","",IFERROR(INDEX('Regras por canal'!$M$5:$M$9,MATCH($B375,'Regras por canal'!$A$5:$A$9,0)),""))</f>
        <v/>
      </c>
      <c r="AN375" s="28">
        <f>IF($B375="","",IFERROR(INDEX('Regras por canal'!$N$5:$N$9,MATCH($B375,'Regras por canal'!$A$5:$A$9,0)),""))</f>
        <v/>
      </c>
      <c r="AO375" s="28">
        <f>IF($A375="","",IFERROR(INDEX('Catálogo fonte'!$Q$5:$Q$104,MATCH($A375,'Catálogo fonte'!$A$5:$A$104,0)),""))</f>
        <v/>
      </c>
      <c r="AP375" s="28">
        <f>IF($B375="","",IFERROR(INDEX('Regras por canal'!$Q$5:$Q$9,MATCH($B375,'Regras por canal'!$A$5:$A$9,0)),""))</f>
        <v/>
      </c>
    </row>
    <row r="376" ht="24" customHeight="1">
      <c r="A376" s="28">
        <f>IF(OR(INDEX('Catálogo fonte'!$A$5:$A$104,INT((ROW()-5)/5)+1)="",INDEX('Regras por canal'!$A$5:$A$9,MOD(ROW()-5,5)+1)=""),"",INDEX('Catálogo fonte'!$A$5:$A$104,INT((ROW()-5)/5)+1))</f>
        <v/>
      </c>
      <c r="B376" s="27">
        <f>IF($A376="","",INDEX('Regras por canal'!$A$5:$A$9,MOD(ROW()-5,5)+1))</f>
        <v/>
      </c>
      <c r="C376" s="21" t="n"/>
      <c r="D376" s="32" t="n"/>
      <c r="E376" s="32" t="n"/>
      <c r="F376" s="53" t="n"/>
      <c r="G376" s="27">
        <f>IF(OR($A376="",$B376=""),"",IF($D376&lt;&gt;"",$D376,IFERROR(INDEX('Catálogo fonte'!$B$5:$B$104,MATCH($A376,'Catálogo fonte'!$A$5:$A$104,0)),"")))</f>
        <v/>
      </c>
      <c r="H376" s="27">
        <f>IF(OR($A376="",$B376=""),"",IF($E376&lt;&gt;"",$E376,IFERROR(INDEX('Catálogo fonte'!$C$5:$C$104,MATCH($A376,'Catálogo fonte'!$A$5:$A$104,0)),"")))</f>
        <v/>
      </c>
      <c r="I376" s="27">
        <f>IF(OR($A376="",$B376=""),"",IFERROR(INDEX('Catálogo fonte'!$E$5:$E$104,MATCH($A376,'Catálogo fonte'!$A$5:$A$104,0)),""))</f>
        <v/>
      </c>
      <c r="J376" s="28">
        <f>IF(OR($A376="",$B376=""),"",IFERROR(INDEX('Catálogo fonte'!$D$5:$D$104,MATCH($A376,'Catálogo fonte'!$A$5:$A$104,0)),""))</f>
        <v/>
      </c>
      <c r="K376" s="54">
        <f>IF(OR($A376="",$B376=""),"",IF($F376&lt;&gt;"",$F376,IFERROR(INDEX('Catálogo fonte'!$F$5:$F$104,MATCH($A376,'Catálogo fonte'!$A$5:$A$104,0)),"")))</f>
        <v/>
      </c>
      <c r="L376" s="35">
        <f>IF(OR($A376="",$B376=""),"",IFERROR(INDEX('Catálogo fonte'!$G$5:$G$104,MATCH($A376,'Catálogo fonte'!$A$5:$A$104,0)),""))</f>
        <v/>
      </c>
      <c r="M376" s="28">
        <f>IF(OR($A376="",$B376=""),"",IFERROR(INDEX('Catálogo fonte'!$H$5:$H$104,MATCH($A376,'Catálogo fonte'!$A$5:$A$104,0)),""))</f>
        <v/>
      </c>
      <c r="N376" s="28">
        <f>IF(OR($A376="",$B376=""),"",IFERROR(INDEX('Catálogo fonte'!$I$5:$I$104,MATCH($A376,'Catálogo fonte'!$A$5:$A$104,0)),""))</f>
        <v/>
      </c>
      <c r="O376" s="55">
        <f>IF(OR($A376="",$B376=""),"",IFERROR(INDEX('Catálogo fonte'!$J$5:$J$104,MATCH($A376,'Catálogo fonte'!$A$5:$A$104,0)),""))</f>
        <v/>
      </c>
      <c r="P376" s="56">
        <f>IF(OR($A376="",$B376=""),"",IFERROR(INDEX('Catálogo fonte'!$K$5:$K$104,MATCH($A376,'Catálogo fonte'!$A$5:$A$104,0)),""))</f>
        <v/>
      </c>
      <c r="Q376" s="56">
        <f>IF(OR($A376="",$B376=""),"",IFERROR(INDEX('Catálogo fonte'!$L$5:$L$104,MATCH($A376,'Catálogo fonte'!$A$5:$A$104,0)),""))</f>
        <v/>
      </c>
      <c r="R376" s="56">
        <f>IF(OR($A376="",$B376=""),"",IFERROR(INDEX('Catálogo fonte'!$M$5:$M$104,MATCH($A376,'Catálogo fonte'!$A$5:$A$104,0)),""))</f>
        <v/>
      </c>
      <c r="S376" s="28">
        <f>IF(OR($A376="",$B376=""),"",IFERROR(INDEX('Catálogo fonte'!$N$5:$N$104,MATCH($A376,'Catálogo fonte'!$A$5:$A$104,0)),""))</f>
        <v/>
      </c>
      <c r="T376" s="28">
        <f>IF(OR($A376="",$B376=""),"",IFERROR(INDEX('Catálogo fonte'!$O$5:$O$104,MATCH($A376,'Catálogo fonte'!$A$5:$A$104,0)),""))</f>
        <v/>
      </c>
      <c r="U376" s="28">
        <f>IF(OR($A376="",$B376=""),"",IFERROR(INDEX('Catálogo fonte'!$P$5:$P$104,MATCH($A376,'Catálogo fonte'!$A$5:$A$104,0)),""))</f>
        <v/>
      </c>
      <c r="V376" s="28">
        <f>IF(OR($A376="",$B376=""),"",--($S376&lt;&gt;"")+--($T376&lt;&gt;"")+--($U376&lt;&gt;""))</f>
        <v/>
      </c>
      <c r="W376" s="27">
        <f>IF(OR($A376="",$B376="",$C376&lt;&gt;"Sim"),"",_xlfn.TEXTJOIN(" | ",TRUE,IF($AP376&lt;&gt;"Regra válida","Regra do canal inválida",""),IF(COUNTIF('Catálogo fonte'!$A$5:$A$104,$A376)&gt;1,"SKU duplicado",""),IF($AO376&lt;&gt;"Sim","Produto inativo",""),IF($AB376&lt;&gt;"Sim","Canal inativo",""),IF($G376="","Título ausente",""),IF(AND($G376&lt;&gt;"",$AL376&lt;&gt;"",LEN($G376)&gt;$AL376),"Título excede o limite",""),IF(AND($AC376="Sim",$H376=""),"Categoria ausente",""),IF(AND($AK376&gt;0,LEN($I376)&lt;$AK376),"Descrição abaixo do mínimo",""),IF(AND($AE376="Sim",$J376=""),"Marca ausente",""),IF(OR($K376="",NOT(ISNUMBER($K376)),$K376&lt;=0),"Preço inválido",""),IF(AND(ISNUMBER($K376),$AM376&lt;&gt;"",$K376&lt;$AM376),"Preço abaixo do mínimo",""),IF(AND(ISNUMBER($K376),$AN376&lt;&gt;"",$K376&gt;$AN376),"Preço acima do máximo",""),IF(AND($AD376="Sim",$L376=""),"GTIN ausente",""),IF(AND($L376&lt;&gt;"",NOT(IFERROR(AND(LEN($L376)=13,ISNUMBER(VALUE($L376))),FALSE))),"GTIN inválido",""),IF(AND($AF376="Sim",$M376=""),"Cor ausente",""),IF(AND($AG376="Sim",$N376=""),"Tamanho/modelo ausente",""),IF(AND($AH376="Sim",OR(NOT(ISNUMBER($O376)),$O376&lt;=0)),"Peso ausente ou inválido",""),IF(AND($AI376="Sim",OR(NOT(ISNUMBER($P376)),$P376&lt;=0,NOT(ISNUMBER($Q376)),$Q376&lt;=0,NOT(ISNUMBER($R376)),$R376&lt;=0)),"Dimensões ausentes ou inválidas",""),IF($V376&lt;$AJ376,"Mídias abaixo do mínimo","")))</f>
        <v/>
      </c>
      <c r="X376" s="28">
        <f>IF(OR($A376="",$B376=""),"",IF($C376&lt;&gt;"Sim","Não selecionado",IF($W376="","Pronto para publicar","Bloqueado")))</f>
        <v/>
      </c>
      <c r="Y376" s="21" t="n"/>
      <c r="Z376" s="27">
        <f>IF(OR($A376="",$B376=""),"",IF($C376&lt;&gt;"Sim","Fora do feed",IF($X376="Bloqueado","Bloqueado",IF($Y376="Publicar","Liberado para feed",IF($Y376="Manter rascunho","Mantido em rascunho","Aguardando decisão")))))</f>
        <v/>
      </c>
      <c r="AA376" s="27">
        <f>IF(OR($A376="",$B376=""),"",$A376&amp;"|"&amp;$B376)</f>
        <v/>
      </c>
      <c r="AB376" s="28">
        <f>IF($B376="","",IFERROR(INDEX('Regras por canal'!$B$5:$B$9,MATCH($B376,'Regras por canal'!$A$5:$A$9,0)),""))</f>
        <v/>
      </c>
      <c r="AC376" s="28">
        <f>IF($B376="","",IFERROR(INDEX('Regras por canal'!$C$5:$C$9,MATCH($B376,'Regras por canal'!$A$5:$A$9,0)),""))</f>
        <v/>
      </c>
      <c r="AD376" s="28">
        <f>IF($B376="","",IFERROR(INDEX('Regras por canal'!$D$5:$D$9,MATCH($B376,'Regras por canal'!$A$5:$A$9,0)),""))</f>
        <v/>
      </c>
      <c r="AE376" s="28">
        <f>IF($B376="","",IFERROR(INDEX('Regras por canal'!$E$5:$E$9,MATCH($B376,'Regras por canal'!$A$5:$A$9,0)),""))</f>
        <v/>
      </c>
      <c r="AF376" s="28">
        <f>IF($B376="","",IFERROR(INDEX('Regras por canal'!$F$5:$F$9,MATCH($B376,'Regras por canal'!$A$5:$A$9,0)),""))</f>
        <v/>
      </c>
      <c r="AG376" s="28">
        <f>IF($B376="","",IFERROR(INDEX('Regras por canal'!$G$5:$G$9,MATCH($B376,'Regras por canal'!$A$5:$A$9,0)),""))</f>
        <v/>
      </c>
      <c r="AH376" s="28">
        <f>IF($B376="","",IFERROR(INDEX('Regras por canal'!$H$5:$H$9,MATCH($B376,'Regras por canal'!$A$5:$A$9,0)),""))</f>
        <v/>
      </c>
      <c r="AI376" s="28">
        <f>IF($B376="","",IFERROR(INDEX('Regras por canal'!$I$5:$I$9,MATCH($B376,'Regras por canal'!$A$5:$A$9,0)),""))</f>
        <v/>
      </c>
      <c r="AJ376" s="28">
        <f>IF($B376="","",IFERROR(INDEX('Regras por canal'!$J$5:$J$9,MATCH($B376,'Regras por canal'!$A$5:$A$9,0)),""))</f>
        <v/>
      </c>
      <c r="AK376" s="28">
        <f>IF($B376="","",IFERROR(INDEX('Regras por canal'!$K$5:$K$9,MATCH($B376,'Regras por canal'!$A$5:$A$9,0)),""))</f>
        <v/>
      </c>
      <c r="AL376" s="28">
        <f>IF($B376="","",IFERROR(INDEX('Regras por canal'!$L$5:$L$9,MATCH($B376,'Regras por canal'!$A$5:$A$9,0)),""))</f>
        <v/>
      </c>
      <c r="AM376" s="28">
        <f>IF($B376="","",IFERROR(INDEX('Regras por canal'!$M$5:$M$9,MATCH($B376,'Regras por canal'!$A$5:$A$9,0)),""))</f>
        <v/>
      </c>
      <c r="AN376" s="28">
        <f>IF($B376="","",IFERROR(INDEX('Regras por canal'!$N$5:$N$9,MATCH($B376,'Regras por canal'!$A$5:$A$9,0)),""))</f>
        <v/>
      </c>
      <c r="AO376" s="28">
        <f>IF($A376="","",IFERROR(INDEX('Catálogo fonte'!$Q$5:$Q$104,MATCH($A376,'Catálogo fonte'!$A$5:$A$104,0)),""))</f>
        <v/>
      </c>
      <c r="AP376" s="28">
        <f>IF($B376="","",IFERROR(INDEX('Regras por canal'!$Q$5:$Q$9,MATCH($B376,'Regras por canal'!$A$5:$A$9,0)),""))</f>
        <v/>
      </c>
    </row>
    <row r="377" ht="24" customHeight="1">
      <c r="A377" s="28">
        <f>IF(OR(INDEX('Catálogo fonte'!$A$5:$A$104,INT((ROW()-5)/5)+1)="",INDEX('Regras por canal'!$A$5:$A$9,MOD(ROW()-5,5)+1)=""),"",INDEX('Catálogo fonte'!$A$5:$A$104,INT((ROW()-5)/5)+1))</f>
        <v/>
      </c>
      <c r="B377" s="27">
        <f>IF($A377="","",INDEX('Regras por canal'!$A$5:$A$9,MOD(ROW()-5,5)+1))</f>
        <v/>
      </c>
      <c r="C377" s="21" t="n"/>
      <c r="D377" s="32" t="n"/>
      <c r="E377" s="32" t="n"/>
      <c r="F377" s="53" t="n"/>
      <c r="G377" s="27">
        <f>IF(OR($A377="",$B377=""),"",IF($D377&lt;&gt;"",$D377,IFERROR(INDEX('Catálogo fonte'!$B$5:$B$104,MATCH($A377,'Catálogo fonte'!$A$5:$A$104,0)),"")))</f>
        <v/>
      </c>
      <c r="H377" s="27">
        <f>IF(OR($A377="",$B377=""),"",IF($E377&lt;&gt;"",$E377,IFERROR(INDEX('Catálogo fonte'!$C$5:$C$104,MATCH($A377,'Catálogo fonte'!$A$5:$A$104,0)),"")))</f>
        <v/>
      </c>
      <c r="I377" s="27">
        <f>IF(OR($A377="",$B377=""),"",IFERROR(INDEX('Catálogo fonte'!$E$5:$E$104,MATCH($A377,'Catálogo fonte'!$A$5:$A$104,0)),""))</f>
        <v/>
      </c>
      <c r="J377" s="28">
        <f>IF(OR($A377="",$B377=""),"",IFERROR(INDEX('Catálogo fonte'!$D$5:$D$104,MATCH($A377,'Catálogo fonte'!$A$5:$A$104,0)),""))</f>
        <v/>
      </c>
      <c r="K377" s="54">
        <f>IF(OR($A377="",$B377=""),"",IF($F377&lt;&gt;"",$F377,IFERROR(INDEX('Catálogo fonte'!$F$5:$F$104,MATCH($A377,'Catálogo fonte'!$A$5:$A$104,0)),"")))</f>
        <v/>
      </c>
      <c r="L377" s="35">
        <f>IF(OR($A377="",$B377=""),"",IFERROR(INDEX('Catálogo fonte'!$G$5:$G$104,MATCH($A377,'Catálogo fonte'!$A$5:$A$104,0)),""))</f>
        <v/>
      </c>
      <c r="M377" s="28">
        <f>IF(OR($A377="",$B377=""),"",IFERROR(INDEX('Catálogo fonte'!$H$5:$H$104,MATCH($A377,'Catálogo fonte'!$A$5:$A$104,0)),""))</f>
        <v/>
      </c>
      <c r="N377" s="28">
        <f>IF(OR($A377="",$B377=""),"",IFERROR(INDEX('Catálogo fonte'!$I$5:$I$104,MATCH($A377,'Catálogo fonte'!$A$5:$A$104,0)),""))</f>
        <v/>
      </c>
      <c r="O377" s="55">
        <f>IF(OR($A377="",$B377=""),"",IFERROR(INDEX('Catálogo fonte'!$J$5:$J$104,MATCH($A377,'Catálogo fonte'!$A$5:$A$104,0)),""))</f>
        <v/>
      </c>
      <c r="P377" s="56">
        <f>IF(OR($A377="",$B377=""),"",IFERROR(INDEX('Catálogo fonte'!$K$5:$K$104,MATCH($A377,'Catálogo fonte'!$A$5:$A$104,0)),""))</f>
        <v/>
      </c>
      <c r="Q377" s="56">
        <f>IF(OR($A377="",$B377=""),"",IFERROR(INDEX('Catálogo fonte'!$L$5:$L$104,MATCH($A377,'Catálogo fonte'!$A$5:$A$104,0)),""))</f>
        <v/>
      </c>
      <c r="R377" s="56">
        <f>IF(OR($A377="",$B377=""),"",IFERROR(INDEX('Catálogo fonte'!$M$5:$M$104,MATCH($A377,'Catálogo fonte'!$A$5:$A$104,0)),""))</f>
        <v/>
      </c>
      <c r="S377" s="28">
        <f>IF(OR($A377="",$B377=""),"",IFERROR(INDEX('Catálogo fonte'!$N$5:$N$104,MATCH($A377,'Catálogo fonte'!$A$5:$A$104,0)),""))</f>
        <v/>
      </c>
      <c r="T377" s="28">
        <f>IF(OR($A377="",$B377=""),"",IFERROR(INDEX('Catálogo fonte'!$O$5:$O$104,MATCH($A377,'Catálogo fonte'!$A$5:$A$104,0)),""))</f>
        <v/>
      </c>
      <c r="U377" s="28">
        <f>IF(OR($A377="",$B377=""),"",IFERROR(INDEX('Catálogo fonte'!$P$5:$P$104,MATCH($A377,'Catálogo fonte'!$A$5:$A$104,0)),""))</f>
        <v/>
      </c>
      <c r="V377" s="28">
        <f>IF(OR($A377="",$B377=""),"",--($S377&lt;&gt;"")+--($T377&lt;&gt;"")+--($U377&lt;&gt;""))</f>
        <v/>
      </c>
      <c r="W377" s="27">
        <f>IF(OR($A377="",$B377="",$C377&lt;&gt;"Sim"),"",_xlfn.TEXTJOIN(" | ",TRUE,IF($AP377&lt;&gt;"Regra válida","Regra do canal inválida",""),IF(COUNTIF('Catálogo fonte'!$A$5:$A$104,$A377)&gt;1,"SKU duplicado",""),IF($AO377&lt;&gt;"Sim","Produto inativo",""),IF($AB377&lt;&gt;"Sim","Canal inativo",""),IF($G377="","Título ausente",""),IF(AND($G377&lt;&gt;"",$AL377&lt;&gt;"",LEN($G377)&gt;$AL377),"Título excede o limite",""),IF(AND($AC377="Sim",$H377=""),"Categoria ausente",""),IF(AND($AK377&gt;0,LEN($I377)&lt;$AK377),"Descrição abaixo do mínimo",""),IF(AND($AE377="Sim",$J377=""),"Marca ausente",""),IF(OR($K377="",NOT(ISNUMBER($K377)),$K377&lt;=0),"Preço inválido",""),IF(AND(ISNUMBER($K377),$AM377&lt;&gt;"",$K377&lt;$AM377),"Preço abaixo do mínimo",""),IF(AND(ISNUMBER($K377),$AN377&lt;&gt;"",$K377&gt;$AN377),"Preço acima do máximo",""),IF(AND($AD377="Sim",$L377=""),"GTIN ausente",""),IF(AND($L377&lt;&gt;"",NOT(IFERROR(AND(LEN($L377)=13,ISNUMBER(VALUE($L377))),FALSE))),"GTIN inválido",""),IF(AND($AF377="Sim",$M377=""),"Cor ausente",""),IF(AND($AG377="Sim",$N377=""),"Tamanho/modelo ausente",""),IF(AND($AH377="Sim",OR(NOT(ISNUMBER($O377)),$O377&lt;=0)),"Peso ausente ou inválido",""),IF(AND($AI377="Sim",OR(NOT(ISNUMBER($P377)),$P377&lt;=0,NOT(ISNUMBER($Q377)),$Q377&lt;=0,NOT(ISNUMBER($R377)),$R377&lt;=0)),"Dimensões ausentes ou inválidas",""),IF($V377&lt;$AJ377,"Mídias abaixo do mínimo","")))</f>
        <v/>
      </c>
      <c r="X377" s="28">
        <f>IF(OR($A377="",$B377=""),"",IF($C377&lt;&gt;"Sim","Não selecionado",IF($W377="","Pronto para publicar","Bloqueado")))</f>
        <v/>
      </c>
      <c r="Y377" s="21" t="n"/>
      <c r="Z377" s="27">
        <f>IF(OR($A377="",$B377=""),"",IF($C377&lt;&gt;"Sim","Fora do feed",IF($X377="Bloqueado","Bloqueado",IF($Y377="Publicar","Liberado para feed",IF($Y377="Manter rascunho","Mantido em rascunho","Aguardando decisão")))))</f>
        <v/>
      </c>
      <c r="AA377" s="27">
        <f>IF(OR($A377="",$B377=""),"",$A377&amp;"|"&amp;$B377)</f>
        <v/>
      </c>
      <c r="AB377" s="28">
        <f>IF($B377="","",IFERROR(INDEX('Regras por canal'!$B$5:$B$9,MATCH($B377,'Regras por canal'!$A$5:$A$9,0)),""))</f>
        <v/>
      </c>
      <c r="AC377" s="28">
        <f>IF($B377="","",IFERROR(INDEX('Regras por canal'!$C$5:$C$9,MATCH($B377,'Regras por canal'!$A$5:$A$9,0)),""))</f>
        <v/>
      </c>
      <c r="AD377" s="28">
        <f>IF($B377="","",IFERROR(INDEX('Regras por canal'!$D$5:$D$9,MATCH($B377,'Regras por canal'!$A$5:$A$9,0)),""))</f>
        <v/>
      </c>
      <c r="AE377" s="28">
        <f>IF($B377="","",IFERROR(INDEX('Regras por canal'!$E$5:$E$9,MATCH($B377,'Regras por canal'!$A$5:$A$9,0)),""))</f>
        <v/>
      </c>
      <c r="AF377" s="28">
        <f>IF($B377="","",IFERROR(INDEX('Regras por canal'!$F$5:$F$9,MATCH($B377,'Regras por canal'!$A$5:$A$9,0)),""))</f>
        <v/>
      </c>
      <c r="AG377" s="28">
        <f>IF($B377="","",IFERROR(INDEX('Regras por canal'!$G$5:$G$9,MATCH($B377,'Regras por canal'!$A$5:$A$9,0)),""))</f>
        <v/>
      </c>
      <c r="AH377" s="28">
        <f>IF($B377="","",IFERROR(INDEX('Regras por canal'!$H$5:$H$9,MATCH($B377,'Regras por canal'!$A$5:$A$9,0)),""))</f>
        <v/>
      </c>
      <c r="AI377" s="28">
        <f>IF($B377="","",IFERROR(INDEX('Regras por canal'!$I$5:$I$9,MATCH($B377,'Regras por canal'!$A$5:$A$9,0)),""))</f>
        <v/>
      </c>
      <c r="AJ377" s="28">
        <f>IF($B377="","",IFERROR(INDEX('Regras por canal'!$J$5:$J$9,MATCH($B377,'Regras por canal'!$A$5:$A$9,0)),""))</f>
        <v/>
      </c>
      <c r="AK377" s="28">
        <f>IF($B377="","",IFERROR(INDEX('Regras por canal'!$K$5:$K$9,MATCH($B377,'Regras por canal'!$A$5:$A$9,0)),""))</f>
        <v/>
      </c>
      <c r="AL377" s="28">
        <f>IF($B377="","",IFERROR(INDEX('Regras por canal'!$L$5:$L$9,MATCH($B377,'Regras por canal'!$A$5:$A$9,0)),""))</f>
        <v/>
      </c>
      <c r="AM377" s="28">
        <f>IF($B377="","",IFERROR(INDEX('Regras por canal'!$M$5:$M$9,MATCH($B377,'Regras por canal'!$A$5:$A$9,0)),""))</f>
        <v/>
      </c>
      <c r="AN377" s="28">
        <f>IF($B377="","",IFERROR(INDEX('Regras por canal'!$N$5:$N$9,MATCH($B377,'Regras por canal'!$A$5:$A$9,0)),""))</f>
        <v/>
      </c>
      <c r="AO377" s="28">
        <f>IF($A377="","",IFERROR(INDEX('Catálogo fonte'!$Q$5:$Q$104,MATCH($A377,'Catálogo fonte'!$A$5:$A$104,0)),""))</f>
        <v/>
      </c>
      <c r="AP377" s="28">
        <f>IF($B377="","",IFERROR(INDEX('Regras por canal'!$Q$5:$Q$9,MATCH($B377,'Regras por canal'!$A$5:$A$9,0)),""))</f>
        <v/>
      </c>
    </row>
    <row r="378" ht="24" customHeight="1">
      <c r="A378" s="28">
        <f>IF(OR(INDEX('Catálogo fonte'!$A$5:$A$104,INT((ROW()-5)/5)+1)="",INDEX('Regras por canal'!$A$5:$A$9,MOD(ROW()-5,5)+1)=""),"",INDEX('Catálogo fonte'!$A$5:$A$104,INT((ROW()-5)/5)+1))</f>
        <v/>
      </c>
      <c r="B378" s="27">
        <f>IF($A378="","",INDEX('Regras por canal'!$A$5:$A$9,MOD(ROW()-5,5)+1))</f>
        <v/>
      </c>
      <c r="C378" s="21" t="n"/>
      <c r="D378" s="32" t="n"/>
      <c r="E378" s="32" t="n"/>
      <c r="F378" s="53" t="n"/>
      <c r="G378" s="27">
        <f>IF(OR($A378="",$B378=""),"",IF($D378&lt;&gt;"",$D378,IFERROR(INDEX('Catálogo fonte'!$B$5:$B$104,MATCH($A378,'Catálogo fonte'!$A$5:$A$104,0)),"")))</f>
        <v/>
      </c>
      <c r="H378" s="27">
        <f>IF(OR($A378="",$B378=""),"",IF($E378&lt;&gt;"",$E378,IFERROR(INDEX('Catálogo fonte'!$C$5:$C$104,MATCH($A378,'Catálogo fonte'!$A$5:$A$104,0)),"")))</f>
        <v/>
      </c>
      <c r="I378" s="27">
        <f>IF(OR($A378="",$B378=""),"",IFERROR(INDEX('Catálogo fonte'!$E$5:$E$104,MATCH($A378,'Catálogo fonte'!$A$5:$A$104,0)),""))</f>
        <v/>
      </c>
      <c r="J378" s="28">
        <f>IF(OR($A378="",$B378=""),"",IFERROR(INDEX('Catálogo fonte'!$D$5:$D$104,MATCH($A378,'Catálogo fonte'!$A$5:$A$104,0)),""))</f>
        <v/>
      </c>
      <c r="K378" s="54">
        <f>IF(OR($A378="",$B378=""),"",IF($F378&lt;&gt;"",$F378,IFERROR(INDEX('Catálogo fonte'!$F$5:$F$104,MATCH($A378,'Catálogo fonte'!$A$5:$A$104,0)),"")))</f>
        <v/>
      </c>
      <c r="L378" s="35">
        <f>IF(OR($A378="",$B378=""),"",IFERROR(INDEX('Catálogo fonte'!$G$5:$G$104,MATCH($A378,'Catálogo fonte'!$A$5:$A$104,0)),""))</f>
        <v/>
      </c>
      <c r="M378" s="28">
        <f>IF(OR($A378="",$B378=""),"",IFERROR(INDEX('Catálogo fonte'!$H$5:$H$104,MATCH($A378,'Catálogo fonte'!$A$5:$A$104,0)),""))</f>
        <v/>
      </c>
      <c r="N378" s="28">
        <f>IF(OR($A378="",$B378=""),"",IFERROR(INDEX('Catálogo fonte'!$I$5:$I$104,MATCH($A378,'Catálogo fonte'!$A$5:$A$104,0)),""))</f>
        <v/>
      </c>
      <c r="O378" s="55">
        <f>IF(OR($A378="",$B378=""),"",IFERROR(INDEX('Catálogo fonte'!$J$5:$J$104,MATCH($A378,'Catálogo fonte'!$A$5:$A$104,0)),""))</f>
        <v/>
      </c>
      <c r="P378" s="56">
        <f>IF(OR($A378="",$B378=""),"",IFERROR(INDEX('Catálogo fonte'!$K$5:$K$104,MATCH($A378,'Catálogo fonte'!$A$5:$A$104,0)),""))</f>
        <v/>
      </c>
      <c r="Q378" s="56">
        <f>IF(OR($A378="",$B378=""),"",IFERROR(INDEX('Catálogo fonte'!$L$5:$L$104,MATCH($A378,'Catálogo fonte'!$A$5:$A$104,0)),""))</f>
        <v/>
      </c>
      <c r="R378" s="56">
        <f>IF(OR($A378="",$B378=""),"",IFERROR(INDEX('Catálogo fonte'!$M$5:$M$104,MATCH($A378,'Catálogo fonte'!$A$5:$A$104,0)),""))</f>
        <v/>
      </c>
      <c r="S378" s="28">
        <f>IF(OR($A378="",$B378=""),"",IFERROR(INDEX('Catálogo fonte'!$N$5:$N$104,MATCH($A378,'Catálogo fonte'!$A$5:$A$104,0)),""))</f>
        <v/>
      </c>
      <c r="T378" s="28">
        <f>IF(OR($A378="",$B378=""),"",IFERROR(INDEX('Catálogo fonte'!$O$5:$O$104,MATCH($A378,'Catálogo fonte'!$A$5:$A$104,0)),""))</f>
        <v/>
      </c>
      <c r="U378" s="28">
        <f>IF(OR($A378="",$B378=""),"",IFERROR(INDEX('Catálogo fonte'!$P$5:$P$104,MATCH($A378,'Catálogo fonte'!$A$5:$A$104,0)),""))</f>
        <v/>
      </c>
      <c r="V378" s="28">
        <f>IF(OR($A378="",$B378=""),"",--($S378&lt;&gt;"")+--($T378&lt;&gt;"")+--($U378&lt;&gt;""))</f>
        <v/>
      </c>
      <c r="W378" s="27">
        <f>IF(OR($A378="",$B378="",$C378&lt;&gt;"Sim"),"",_xlfn.TEXTJOIN(" | ",TRUE,IF($AP378&lt;&gt;"Regra válida","Regra do canal inválida",""),IF(COUNTIF('Catálogo fonte'!$A$5:$A$104,$A378)&gt;1,"SKU duplicado",""),IF($AO378&lt;&gt;"Sim","Produto inativo",""),IF($AB378&lt;&gt;"Sim","Canal inativo",""),IF($G378="","Título ausente",""),IF(AND($G378&lt;&gt;"",$AL378&lt;&gt;"",LEN($G378)&gt;$AL378),"Título excede o limite",""),IF(AND($AC378="Sim",$H378=""),"Categoria ausente",""),IF(AND($AK378&gt;0,LEN($I378)&lt;$AK378),"Descrição abaixo do mínimo",""),IF(AND($AE378="Sim",$J378=""),"Marca ausente",""),IF(OR($K378="",NOT(ISNUMBER($K378)),$K378&lt;=0),"Preço inválido",""),IF(AND(ISNUMBER($K378),$AM378&lt;&gt;"",$K378&lt;$AM378),"Preço abaixo do mínimo",""),IF(AND(ISNUMBER($K378),$AN378&lt;&gt;"",$K378&gt;$AN378),"Preço acima do máximo",""),IF(AND($AD378="Sim",$L378=""),"GTIN ausente",""),IF(AND($L378&lt;&gt;"",NOT(IFERROR(AND(LEN($L378)=13,ISNUMBER(VALUE($L378))),FALSE))),"GTIN inválido",""),IF(AND($AF378="Sim",$M378=""),"Cor ausente",""),IF(AND($AG378="Sim",$N378=""),"Tamanho/modelo ausente",""),IF(AND($AH378="Sim",OR(NOT(ISNUMBER($O378)),$O378&lt;=0)),"Peso ausente ou inválido",""),IF(AND($AI378="Sim",OR(NOT(ISNUMBER($P378)),$P378&lt;=0,NOT(ISNUMBER($Q378)),$Q378&lt;=0,NOT(ISNUMBER($R378)),$R378&lt;=0)),"Dimensões ausentes ou inválidas",""),IF($V378&lt;$AJ378,"Mídias abaixo do mínimo","")))</f>
        <v/>
      </c>
      <c r="X378" s="28">
        <f>IF(OR($A378="",$B378=""),"",IF($C378&lt;&gt;"Sim","Não selecionado",IF($W378="","Pronto para publicar","Bloqueado")))</f>
        <v/>
      </c>
      <c r="Y378" s="21" t="n"/>
      <c r="Z378" s="27">
        <f>IF(OR($A378="",$B378=""),"",IF($C378&lt;&gt;"Sim","Fora do feed",IF($X378="Bloqueado","Bloqueado",IF($Y378="Publicar","Liberado para feed",IF($Y378="Manter rascunho","Mantido em rascunho","Aguardando decisão")))))</f>
        <v/>
      </c>
      <c r="AA378" s="27">
        <f>IF(OR($A378="",$B378=""),"",$A378&amp;"|"&amp;$B378)</f>
        <v/>
      </c>
      <c r="AB378" s="28">
        <f>IF($B378="","",IFERROR(INDEX('Regras por canal'!$B$5:$B$9,MATCH($B378,'Regras por canal'!$A$5:$A$9,0)),""))</f>
        <v/>
      </c>
      <c r="AC378" s="28">
        <f>IF($B378="","",IFERROR(INDEX('Regras por canal'!$C$5:$C$9,MATCH($B378,'Regras por canal'!$A$5:$A$9,0)),""))</f>
        <v/>
      </c>
      <c r="AD378" s="28">
        <f>IF($B378="","",IFERROR(INDEX('Regras por canal'!$D$5:$D$9,MATCH($B378,'Regras por canal'!$A$5:$A$9,0)),""))</f>
        <v/>
      </c>
      <c r="AE378" s="28">
        <f>IF($B378="","",IFERROR(INDEX('Regras por canal'!$E$5:$E$9,MATCH($B378,'Regras por canal'!$A$5:$A$9,0)),""))</f>
        <v/>
      </c>
      <c r="AF378" s="28">
        <f>IF($B378="","",IFERROR(INDEX('Regras por canal'!$F$5:$F$9,MATCH($B378,'Regras por canal'!$A$5:$A$9,0)),""))</f>
        <v/>
      </c>
      <c r="AG378" s="28">
        <f>IF($B378="","",IFERROR(INDEX('Regras por canal'!$G$5:$G$9,MATCH($B378,'Regras por canal'!$A$5:$A$9,0)),""))</f>
        <v/>
      </c>
      <c r="AH378" s="28">
        <f>IF($B378="","",IFERROR(INDEX('Regras por canal'!$H$5:$H$9,MATCH($B378,'Regras por canal'!$A$5:$A$9,0)),""))</f>
        <v/>
      </c>
      <c r="AI378" s="28">
        <f>IF($B378="","",IFERROR(INDEX('Regras por canal'!$I$5:$I$9,MATCH($B378,'Regras por canal'!$A$5:$A$9,0)),""))</f>
        <v/>
      </c>
      <c r="AJ378" s="28">
        <f>IF($B378="","",IFERROR(INDEX('Regras por canal'!$J$5:$J$9,MATCH($B378,'Regras por canal'!$A$5:$A$9,0)),""))</f>
        <v/>
      </c>
      <c r="AK378" s="28">
        <f>IF($B378="","",IFERROR(INDEX('Regras por canal'!$K$5:$K$9,MATCH($B378,'Regras por canal'!$A$5:$A$9,0)),""))</f>
        <v/>
      </c>
      <c r="AL378" s="28">
        <f>IF($B378="","",IFERROR(INDEX('Regras por canal'!$L$5:$L$9,MATCH($B378,'Regras por canal'!$A$5:$A$9,0)),""))</f>
        <v/>
      </c>
      <c r="AM378" s="28">
        <f>IF($B378="","",IFERROR(INDEX('Regras por canal'!$M$5:$M$9,MATCH($B378,'Regras por canal'!$A$5:$A$9,0)),""))</f>
        <v/>
      </c>
      <c r="AN378" s="28">
        <f>IF($B378="","",IFERROR(INDEX('Regras por canal'!$N$5:$N$9,MATCH($B378,'Regras por canal'!$A$5:$A$9,0)),""))</f>
        <v/>
      </c>
      <c r="AO378" s="28">
        <f>IF($A378="","",IFERROR(INDEX('Catálogo fonte'!$Q$5:$Q$104,MATCH($A378,'Catálogo fonte'!$A$5:$A$104,0)),""))</f>
        <v/>
      </c>
      <c r="AP378" s="28">
        <f>IF($B378="","",IFERROR(INDEX('Regras por canal'!$Q$5:$Q$9,MATCH($B378,'Regras por canal'!$A$5:$A$9,0)),""))</f>
        <v/>
      </c>
    </row>
    <row r="379" ht="24" customHeight="1">
      <c r="A379" s="28">
        <f>IF(OR(INDEX('Catálogo fonte'!$A$5:$A$104,INT((ROW()-5)/5)+1)="",INDEX('Regras por canal'!$A$5:$A$9,MOD(ROW()-5,5)+1)=""),"",INDEX('Catálogo fonte'!$A$5:$A$104,INT((ROW()-5)/5)+1))</f>
        <v/>
      </c>
      <c r="B379" s="27">
        <f>IF($A379="","",INDEX('Regras por canal'!$A$5:$A$9,MOD(ROW()-5,5)+1))</f>
        <v/>
      </c>
      <c r="C379" s="21" t="n"/>
      <c r="D379" s="32" t="n"/>
      <c r="E379" s="32" t="n"/>
      <c r="F379" s="53" t="n"/>
      <c r="G379" s="27">
        <f>IF(OR($A379="",$B379=""),"",IF($D379&lt;&gt;"",$D379,IFERROR(INDEX('Catálogo fonte'!$B$5:$B$104,MATCH($A379,'Catálogo fonte'!$A$5:$A$104,0)),"")))</f>
        <v/>
      </c>
      <c r="H379" s="27">
        <f>IF(OR($A379="",$B379=""),"",IF($E379&lt;&gt;"",$E379,IFERROR(INDEX('Catálogo fonte'!$C$5:$C$104,MATCH($A379,'Catálogo fonte'!$A$5:$A$104,0)),"")))</f>
        <v/>
      </c>
      <c r="I379" s="27">
        <f>IF(OR($A379="",$B379=""),"",IFERROR(INDEX('Catálogo fonte'!$E$5:$E$104,MATCH($A379,'Catálogo fonte'!$A$5:$A$104,0)),""))</f>
        <v/>
      </c>
      <c r="J379" s="28">
        <f>IF(OR($A379="",$B379=""),"",IFERROR(INDEX('Catálogo fonte'!$D$5:$D$104,MATCH($A379,'Catálogo fonte'!$A$5:$A$104,0)),""))</f>
        <v/>
      </c>
      <c r="K379" s="54">
        <f>IF(OR($A379="",$B379=""),"",IF($F379&lt;&gt;"",$F379,IFERROR(INDEX('Catálogo fonte'!$F$5:$F$104,MATCH($A379,'Catálogo fonte'!$A$5:$A$104,0)),"")))</f>
        <v/>
      </c>
      <c r="L379" s="35">
        <f>IF(OR($A379="",$B379=""),"",IFERROR(INDEX('Catálogo fonte'!$G$5:$G$104,MATCH($A379,'Catálogo fonte'!$A$5:$A$104,0)),""))</f>
        <v/>
      </c>
      <c r="M379" s="28">
        <f>IF(OR($A379="",$B379=""),"",IFERROR(INDEX('Catálogo fonte'!$H$5:$H$104,MATCH($A379,'Catálogo fonte'!$A$5:$A$104,0)),""))</f>
        <v/>
      </c>
      <c r="N379" s="28">
        <f>IF(OR($A379="",$B379=""),"",IFERROR(INDEX('Catálogo fonte'!$I$5:$I$104,MATCH($A379,'Catálogo fonte'!$A$5:$A$104,0)),""))</f>
        <v/>
      </c>
      <c r="O379" s="55">
        <f>IF(OR($A379="",$B379=""),"",IFERROR(INDEX('Catálogo fonte'!$J$5:$J$104,MATCH($A379,'Catálogo fonte'!$A$5:$A$104,0)),""))</f>
        <v/>
      </c>
      <c r="P379" s="56">
        <f>IF(OR($A379="",$B379=""),"",IFERROR(INDEX('Catálogo fonte'!$K$5:$K$104,MATCH($A379,'Catálogo fonte'!$A$5:$A$104,0)),""))</f>
        <v/>
      </c>
      <c r="Q379" s="56">
        <f>IF(OR($A379="",$B379=""),"",IFERROR(INDEX('Catálogo fonte'!$L$5:$L$104,MATCH($A379,'Catálogo fonte'!$A$5:$A$104,0)),""))</f>
        <v/>
      </c>
      <c r="R379" s="56">
        <f>IF(OR($A379="",$B379=""),"",IFERROR(INDEX('Catálogo fonte'!$M$5:$M$104,MATCH($A379,'Catálogo fonte'!$A$5:$A$104,0)),""))</f>
        <v/>
      </c>
      <c r="S379" s="28">
        <f>IF(OR($A379="",$B379=""),"",IFERROR(INDEX('Catálogo fonte'!$N$5:$N$104,MATCH($A379,'Catálogo fonte'!$A$5:$A$104,0)),""))</f>
        <v/>
      </c>
      <c r="T379" s="28">
        <f>IF(OR($A379="",$B379=""),"",IFERROR(INDEX('Catálogo fonte'!$O$5:$O$104,MATCH($A379,'Catálogo fonte'!$A$5:$A$104,0)),""))</f>
        <v/>
      </c>
      <c r="U379" s="28">
        <f>IF(OR($A379="",$B379=""),"",IFERROR(INDEX('Catálogo fonte'!$P$5:$P$104,MATCH($A379,'Catálogo fonte'!$A$5:$A$104,0)),""))</f>
        <v/>
      </c>
      <c r="V379" s="28">
        <f>IF(OR($A379="",$B379=""),"",--($S379&lt;&gt;"")+--($T379&lt;&gt;"")+--($U379&lt;&gt;""))</f>
        <v/>
      </c>
      <c r="W379" s="27">
        <f>IF(OR($A379="",$B379="",$C379&lt;&gt;"Sim"),"",_xlfn.TEXTJOIN(" | ",TRUE,IF($AP379&lt;&gt;"Regra válida","Regra do canal inválida",""),IF(COUNTIF('Catálogo fonte'!$A$5:$A$104,$A379)&gt;1,"SKU duplicado",""),IF($AO379&lt;&gt;"Sim","Produto inativo",""),IF($AB379&lt;&gt;"Sim","Canal inativo",""),IF($G379="","Título ausente",""),IF(AND($G379&lt;&gt;"",$AL379&lt;&gt;"",LEN($G379)&gt;$AL379),"Título excede o limite",""),IF(AND($AC379="Sim",$H379=""),"Categoria ausente",""),IF(AND($AK379&gt;0,LEN($I379)&lt;$AK379),"Descrição abaixo do mínimo",""),IF(AND($AE379="Sim",$J379=""),"Marca ausente",""),IF(OR($K379="",NOT(ISNUMBER($K379)),$K379&lt;=0),"Preço inválido",""),IF(AND(ISNUMBER($K379),$AM379&lt;&gt;"",$K379&lt;$AM379),"Preço abaixo do mínimo",""),IF(AND(ISNUMBER($K379),$AN379&lt;&gt;"",$K379&gt;$AN379),"Preço acima do máximo",""),IF(AND($AD379="Sim",$L379=""),"GTIN ausente",""),IF(AND($L379&lt;&gt;"",NOT(IFERROR(AND(LEN($L379)=13,ISNUMBER(VALUE($L379))),FALSE))),"GTIN inválido",""),IF(AND($AF379="Sim",$M379=""),"Cor ausente",""),IF(AND($AG379="Sim",$N379=""),"Tamanho/modelo ausente",""),IF(AND($AH379="Sim",OR(NOT(ISNUMBER($O379)),$O379&lt;=0)),"Peso ausente ou inválido",""),IF(AND($AI379="Sim",OR(NOT(ISNUMBER($P379)),$P379&lt;=0,NOT(ISNUMBER($Q379)),$Q379&lt;=0,NOT(ISNUMBER($R379)),$R379&lt;=0)),"Dimensões ausentes ou inválidas",""),IF($V379&lt;$AJ379,"Mídias abaixo do mínimo","")))</f>
        <v/>
      </c>
      <c r="X379" s="28">
        <f>IF(OR($A379="",$B379=""),"",IF($C379&lt;&gt;"Sim","Não selecionado",IF($W379="","Pronto para publicar","Bloqueado")))</f>
        <v/>
      </c>
      <c r="Y379" s="21" t="n"/>
      <c r="Z379" s="27">
        <f>IF(OR($A379="",$B379=""),"",IF($C379&lt;&gt;"Sim","Fora do feed",IF($X379="Bloqueado","Bloqueado",IF($Y379="Publicar","Liberado para feed",IF($Y379="Manter rascunho","Mantido em rascunho","Aguardando decisão")))))</f>
        <v/>
      </c>
      <c r="AA379" s="27">
        <f>IF(OR($A379="",$B379=""),"",$A379&amp;"|"&amp;$B379)</f>
        <v/>
      </c>
      <c r="AB379" s="28">
        <f>IF($B379="","",IFERROR(INDEX('Regras por canal'!$B$5:$B$9,MATCH($B379,'Regras por canal'!$A$5:$A$9,0)),""))</f>
        <v/>
      </c>
      <c r="AC379" s="28">
        <f>IF($B379="","",IFERROR(INDEX('Regras por canal'!$C$5:$C$9,MATCH($B379,'Regras por canal'!$A$5:$A$9,0)),""))</f>
        <v/>
      </c>
      <c r="AD379" s="28">
        <f>IF($B379="","",IFERROR(INDEX('Regras por canal'!$D$5:$D$9,MATCH($B379,'Regras por canal'!$A$5:$A$9,0)),""))</f>
        <v/>
      </c>
      <c r="AE379" s="28">
        <f>IF($B379="","",IFERROR(INDEX('Regras por canal'!$E$5:$E$9,MATCH($B379,'Regras por canal'!$A$5:$A$9,0)),""))</f>
        <v/>
      </c>
      <c r="AF379" s="28">
        <f>IF($B379="","",IFERROR(INDEX('Regras por canal'!$F$5:$F$9,MATCH($B379,'Regras por canal'!$A$5:$A$9,0)),""))</f>
        <v/>
      </c>
      <c r="AG379" s="28">
        <f>IF($B379="","",IFERROR(INDEX('Regras por canal'!$G$5:$G$9,MATCH($B379,'Regras por canal'!$A$5:$A$9,0)),""))</f>
        <v/>
      </c>
      <c r="AH379" s="28">
        <f>IF($B379="","",IFERROR(INDEX('Regras por canal'!$H$5:$H$9,MATCH($B379,'Regras por canal'!$A$5:$A$9,0)),""))</f>
        <v/>
      </c>
      <c r="AI379" s="28">
        <f>IF($B379="","",IFERROR(INDEX('Regras por canal'!$I$5:$I$9,MATCH($B379,'Regras por canal'!$A$5:$A$9,0)),""))</f>
        <v/>
      </c>
      <c r="AJ379" s="28">
        <f>IF($B379="","",IFERROR(INDEX('Regras por canal'!$J$5:$J$9,MATCH($B379,'Regras por canal'!$A$5:$A$9,0)),""))</f>
        <v/>
      </c>
      <c r="AK379" s="28">
        <f>IF($B379="","",IFERROR(INDEX('Regras por canal'!$K$5:$K$9,MATCH($B379,'Regras por canal'!$A$5:$A$9,0)),""))</f>
        <v/>
      </c>
      <c r="AL379" s="28">
        <f>IF($B379="","",IFERROR(INDEX('Regras por canal'!$L$5:$L$9,MATCH($B379,'Regras por canal'!$A$5:$A$9,0)),""))</f>
        <v/>
      </c>
      <c r="AM379" s="28">
        <f>IF($B379="","",IFERROR(INDEX('Regras por canal'!$M$5:$M$9,MATCH($B379,'Regras por canal'!$A$5:$A$9,0)),""))</f>
        <v/>
      </c>
      <c r="AN379" s="28">
        <f>IF($B379="","",IFERROR(INDEX('Regras por canal'!$N$5:$N$9,MATCH($B379,'Regras por canal'!$A$5:$A$9,0)),""))</f>
        <v/>
      </c>
      <c r="AO379" s="28">
        <f>IF($A379="","",IFERROR(INDEX('Catálogo fonte'!$Q$5:$Q$104,MATCH($A379,'Catálogo fonte'!$A$5:$A$104,0)),""))</f>
        <v/>
      </c>
      <c r="AP379" s="28">
        <f>IF($B379="","",IFERROR(INDEX('Regras por canal'!$Q$5:$Q$9,MATCH($B379,'Regras por canal'!$A$5:$A$9,0)),""))</f>
        <v/>
      </c>
    </row>
    <row r="380" ht="24" customHeight="1">
      <c r="A380" s="28">
        <f>IF(OR(INDEX('Catálogo fonte'!$A$5:$A$104,INT((ROW()-5)/5)+1)="",INDEX('Regras por canal'!$A$5:$A$9,MOD(ROW()-5,5)+1)=""),"",INDEX('Catálogo fonte'!$A$5:$A$104,INT((ROW()-5)/5)+1))</f>
        <v/>
      </c>
      <c r="B380" s="27">
        <f>IF($A380="","",INDEX('Regras por canal'!$A$5:$A$9,MOD(ROW()-5,5)+1))</f>
        <v/>
      </c>
      <c r="C380" s="21" t="n"/>
      <c r="D380" s="32" t="n"/>
      <c r="E380" s="32" t="n"/>
      <c r="F380" s="53" t="n"/>
      <c r="G380" s="27">
        <f>IF(OR($A380="",$B380=""),"",IF($D380&lt;&gt;"",$D380,IFERROR(INDEX('Catálogo fonte'!$B$5:$B$104,MATCH($A380,'Catálogo fonte'!$A$5:$A$104,0)),"")))</f>
        <v/>
      </c>
      <c r="H380" s="27">
        <f>IF(OR($A380="",$B380=""),"",IF($E380&lt;&gt;"",$E380,IFERROR(INDEX('Catálogo fonte'!$C$5:$C$104,MATCH($A380,'Catálogo fonte'!$A$5:$A$104,0)),"")))</f>
        <v/>
      </c>
      <c r="I380" s="27">
        <f>IF(OR($A380="",$B380=""),"",IFERROR(INDEX('Catálogo fonte'!$E$5:$E$104,MATCH($A380,'Catálogo fonte'!$A$5:$A$104,0)),""))</f>
        <v/>
      </c>
      <c r="J380" s="28">
        <f>IF(OR($A380="",$B380=""),"",IFERROR(INDEX('Catálogo fonte'!$D$5:$D$104,MATCH($A380,'Catálogo fonte'!$A$5:$A$104,0)),""))</f>
        <v/>
      </c>
      <c r="K380" s="54">
        <f>IF(OR($A380="",$B380=""),"",IF($F380&lt;&gt;"",$F380,IFERROR(INDEX('Catálogo fonte'!$F$5:$F$104,MATCH($A380,'Catálogo fonte'!$A$5:$A$104,0)),"")))</f>
        <v/>
      </c>
      <c r="L380" s="35">
        <f>IF(OR($A380="",$B380=""),"",IFERROR(INDEX('Catálogo fonte'!$G$5:$G$104,MATCH($A380,'Catálogo fonte'!$A$5:$A$104,0)),""))</f>
        <v/>
      </c>
      <c r="M380" s="28">
        <f>IF(OR($A380="",$B380=""),"",IFERROR(INDEX('Catálogo fonte'!$H$5:$H$104,MATCH($A380,'Catálogo fonte'!$A$5:$A$104,0)),""))</f>
        <v/>
      </c>
      <c r="N380" s="28">
        <f>IF(OR($A380="",$B380=""),"",IFERROR(INDEX('Catálogo fonte'!$I$5:$I$104,MATCH($A380,'Catálogo fonte'!$A$5:$A$104,0)),""))</f>
        <v/>
      </c>
      <c r="O380" s="55">
        <f>IF(OR($A380="",$B380=""),"",IFERROR(INDEX('Catálogo fonte'!$J$5:$J$104,MATCH($A380,'Catálogo fonte'!$A$5:$A$104,0)),""))</f>
        <v/>
      </c>
      <c r="P380" s="56">
        <f>IF(OR($A380="",$B380=""),"",IFERROR(INDEX('Catálogo fonte'!$K$5:$K$104,MATCH($A380,'Catálogo fonte'!$A$5:$A$104,0)),""))</f>
        <v/>
      </c>
      <c r="Q380" s="56">
        <f>IF(OR($A380="",$B380=""),"",IFERROR(INDEX('Catálogo fonte'!$L$5:$L$104,MATCH($A380,'Catálogo fonte'!$A$5:$A$104,0)),""))</f>
        <v/>
      </c>
      <c r="R380" s="56">
        <f>IF(OR($A380="",$B380=""),"",IFERROR(INDEX('Catálogo fonte'!$M$5:$M$104,MATCH($A380,'Catálogo fonte'!$A$5:$A$104,0)),""))</f>
        <v/>
      </c>
      <c r="S380" s="28">
        <f>IF(OR($A380="",$B380=""),"",IFERROR(INDEX('Catálogo fonte'!$N$5:$N$104,MATCH($A380,'Catálogo fonte'!$A$5:$A$104,0)),""))</f>
        <v/>
      </c>
      <c r="T380" s="28">
        <f>IF(OR($A380="",$B380=""),"",IFERROR(INDEX('Catálogo fonte'!$O$5:$O$104,MATCH($A380,'Catálogo fonte'!$A$5:$A$104,0)),""))</f>
        <v/>
      </c>
      <c r="U380" s="28">
        <f>IF(OR($A380="",$B380=""),"",IFERROR(INDEX('Catálogo fonte'!$P$5:$P$104,MATCH($A380,'Catálogo fonte'!$A$5:$A$104,0)),""))</f>
        <v/>
      </c>
      <c r="V380" s="28">
        <f>IF(OR($A380="",$B380=""),"",--($S380&lt;&gt;"")+--($T380&lt;&gt;"")+--($U380&lt;&gt;""))</f>
        <v/>
      </c>
      <c r="W380" s="27">
        <f>IF(OR($A380="",$B380="",$C380&lt;&gt;"Sim"),"",_xlfn.TEXTJOIN(" | ",TRUE,IF($AP380&lt;&gt;"Regra válida","Regra do canal inválida",""),IF(COUNTIF('Catálogo fonte'!$A$5:$A$104,$A380)&gt;1,"SKU duplicado",""),IF($AO380&lt;&gt;"Sim","Produto inativo",""),IF($AB380&lt;&gt;"Sim","Canal inativo",""),IF($G380="","Título ausente",""),IF(AND($G380&lt;&gt;"",$AL380&lt;&gt;"",LEN($G380)&gt;$AL380),"Título excede o limite",""),IF(AND($AC380="Sim",$H380=""),"Categoria ausente",""),IF(AND($AK380&gt;0,LEN($I380)&lt;$AK380),"Descrição abaixo do mínimo",""),IF(AND($AE380="Sim",$J380=""),"Marca ausente",""),IF(OR($K380="",NOT(ISNUMBER($K380)),$K380&lt;=0),"Preço inválido",""),IF(AND(ISNUMBER($K380),$AM380&lt;&gt;"",$K380&lt;$AM380),"Preço abaixo do mínimo",""),IF(AND(ISNUMBER($K380),$AN380&lt;&gt;"",$K380&gt;$AN380),"Preço acima do máximo",""),IF(AND($AD380="Sim",$L380=""),"GTIN ausente",""),IF(AND($L380&lt;&gt;"",NOT(IFERROR(AND(LEN($L380)=13,ISNUMBER(VALUE($L380))),FALSE))),"GTIN inválido",""),IF(AND($AF380="Sim",$M380=""),"Cor ausente",""),IF(AND($AG380="Sim",$N380=""),"Tamanho/modelo ausente",""),IF(AND($AH380="Sim",OR(NOT(ISNUMBER($O380)),$O380&lt;=0)),"Peso ausente ou inválido",""),IF(AND($AI380="Sim",OR(NOT(ISNUMBER($P380)),$P380&lt;=0,NOT(ISNUMBER($Q380)),$Q380&lt;=0,NOT(ISNUMBER($R380)),$R380&lt;=0)),"Dimensões ausentes ou inválidas",""),IF($V380&lt;$AJ380,"Mídias abaixo do mínimo","")))</f>
        <v/>
      </c>
      <c r="X380" s="28">
        <f>IF(OR($A380="",$B380=""),"",IF($C380&lt;&gt;"Sim","Não selecionado",IF($W380="","Pronto para publicar","Bloqueado")))</f>
        <v/>
      </c>
      <c r="Y380" s="21" t="n"/>
      <c r="Z380" s="27">
        <f>IF(OR($A380="",$B380=""),"",IF($C380&lt;&gt;"Sim","Fora do feed",IF($X380="Bloqueado","Bloqueado",IF($Y380="Publicar","Liberado para feed",IF($Y380="Manter rascunho","Mantido em rascunho","Aguardando decisão")))))</f>
        <v/>
      </c>
      <c r="AA380" s="27">
        <f>IF(OR($A380="",$B380=""),"",$A380&amp;"|"&amp;$B380)</f>
        <v/>
      </c>
      <c r="AB380" s="28">
        <f>IF($B380="","",IFERROR(INDEX('Regras por canal'!$B$5:$B$9,MATCH($B380,'Regras por canal'!$A$5:$A$9,0)),""))</f>
        <v/>
      </c>
      <c r="AC380" s="28">
        <f>IF($B380="","",IFERROR(INDEX('Regras por canal'!$C$5:$C$9,MATCH($B380,'Regras por canal'!$A$5:$A$9,0)),""))</f>
        <v/>
      </c>
      <c r="AD380" s="28">
        <f>IF($B380="","",IFERROR(INDEX('Regras por canal'!$D$5:$D$9,MATCH($B380,'Regras por canal'!$A$5:$A$9,0)),""))</f>
        <v/>
      </c>
      <c r="AE380" s="28">
        <f>IF($B380="","",IFERROR(INDEX('Regras por canal'!$E$5:$E$9,MATCH($B380,'Regras por canal'!$A$5:$A$9,0)),""))</f>
        <v/>
      </c>
      <c r="AF380" s="28">
        <f>IF($B380="","",IFERROR(INDEX('Regras por canal'!$F$5:$F$9,MATCH($B380,'Regras por canal'!$A$5:$A$9,0)),""))</f>
        <v/>
      </c>
      <c r="AG380" s="28">
        <f>IF($B380="","",IFERROR(INDEX('Regras por canal'!$G$5:$G$9,MATCH($B380,'Regras por canal'!$A$5:$A$9,0)),""))</f>
        <v/>
      </c>
      <c r="AH380" s="28">
        <f>IF($B380="","",IFERROR(INDEX('Regras por canal'!$H$5:$H$9,MATCH($B380,'Regras por canal'!$A$5:$A$9,0)),""))</f>
        <v/>
      </c>
      <c r="AI380" s="28">
        <f>IF($B380="","",IFERROR(INDEX('Regras por canal'!$I$5:$I$9,MATCH($B380,'Regras por canal'!$A$5:$A$9,0)),""))</f>
        <v/>
      </c>
      <c r="AJ380" s="28">
        <f>IF($B380="","",IFERROR(INDEX('Regras por canal'!$J$5:$J$9,MATCH($B380,'Regras por canal'!$A$5:$A$9,0)),""))</f>
        <v/>
      </c>
      <c r="AK380" s="28">
        <f>IF($B380="","",IFERROR(INDEX('Regras por canal'!$K$5:$K$9,MATCH($B380,'Regras por canal'!$A$5:$A$9,0)),""))</f>
        <v/>
      </c>
      <c r="AL380" s="28">
        <f>IF($B380="","",IFERROR(INDEX('Regras por canal'!$L$5:$L$9,MATCH($B380,'Regras por canal'!$A$5:$A$9,0)),""))</f>
        <v/>
      </c>
      <c r="AM380" s="28">
        <f>IF($B380="","",IFERROR(INDEX('Regras por canal'!$M$5:$M$9,MATCH($B380,'Regras por canal'!$A$5:$A$9,0)),""))</f>
        <v/>
      </c>
      <c r="AN380" s="28">
        <f>IF($B380="","",IFERROR(INDEX('Regras por canal'!$N$5:$N$9,MATCH($B380,'Regras por canal'!$A$5:$A$9,0)),""))</f>
        <v/>
      </c>
      <c r="AO380" s="28">
        <f>IF($A380="","",IFERROR(INDEX('Catálogo fonte'!$Q$5:$Q$104,MATCH($A380,'Catálogo fonte'!$A$5:$A$104,0)),""))</f>
        <v/>
      </c>
      <c r="AP380" s="28">
        <f>IF($B380="","",IFERROR(INDEX('Regras por canal'!$Q$5:$Q$9,MATCH($B380,'Regras por canal'!$A$5:$A$9,0)),""))</f>
        <v/>
      </c>
    </row>
    <row r="381" ht="24" customHeight="1">
      <c r="A381" s="28">
        <f>IF(OR(INDEX('Catálogo fonte'!$A$5:$A$104,INT((ROW()-5)/5)+1)="",INDEX('Regras por canal'!$A$5:$A$9,MOD(ROW()-5,5)+1)=""),"",INDEX('Catálogo fonte'!$A$5:$A$104,INT((ROW()-5)/5)+1))</f>
        <v/>
      </c>
      <c r="B381" s="27">
        <f>IF($A381="","",INDEX('Regras por canal'!$A$5:$A$9,MOD(ROW()-5,5)+1))</f>
        <v/>
      </c>
      <c r="C381" s="21" t="n"/>
      <c r="D381" s="32" t="n"/>
      <c r="E381" s="32" t="n"/>
      <c r="F381" s="53" t="n"/>
      <c r="G381" s="27">
        <f>IF(OR($A381="",$B381=""),"",IF($D381&lt;&gt;"",$D381,IFERROR(INDEX('Catálogo fonte'!$B$5:$B$104,MATCH($A381,'Catálogo fonte'!$A$5:$A$104,0)),"")))</f>
        <v/>
      </c>
      <c r="H381" s="27">
        <f>IF(OR($A381="",$B381=""),"",IF($E381&lt;&gt;"",$E381,IFERROR(INDEX('Catálogo fonte'!$C$5:$C$104,MATCH($A381,'Catálogo fonte'!$A$5:$A$104,0)),"")))</f>
        <v/>
      </c>
      <c r="I381" s="27">
        <f>IF(OR($A381="",$B381=""),"",IFERROR(INDEX('Catálogo fonte'!$E$5:$E$104,MATCH($A381,'Catálogo fonte'!$A$5:$A$104,0)),""))</f>
        <v/>
      </c>
      <c r="J381" s="28">
        <f>IF(OR($A381="",$B381=""),"",IFERROR(INDEX('Catálogo fonte'!$D$5:$D$104,MATCH($A381,'Catálogo fonte'!$A$5:$A$104,0)),""))</f>
        <v/>
      </c>
      <c r="K381" s="54">
        <f>IF(OR($A381="",$B381=""),"",IF($F381&lt;&gt;"",$F381,IFERROR(INDEX('Catálogo fonte'!$F$5:$F$104,MATCH($A381,'Catálogo fonte'!$A$5:$A$104,0)),"")))</f>
        <v/>
      </c>
      <c r="L381" s="35">
        <f>IF(OR($A381="",$B381=""),"",IFERROR(INDEX('Catálogo fonte'!$G$5:$G$104,MATCH($A381,'Catálogo fonte'!$A$5:$A$104,0)),""))</f>
        <v/>
      </c>
      <c r="M381" s="28">
        <f>IF(OR($A381="",$B381=""),"",IFERROR(INDEX('Catálogo fonte'!$H$5:$H$104,MATCH($A381,'Catálogo fonte'!$A$5:$A$104,0)),""))</f>
        <v/>
      </c>
      <c r="N381" s="28">
        <f>IF(OR($A381="",$B381=""),"",IFERROR(INDEX('Catálogo fonte'!$I$5:$I$104,MATCH($A381,'Catálogo fonte'!$A$5:$A$104,0)),""))</f>
        <v/>
      </c>
      <c r="O381" s="55">
        <f>IF(OR($A381="",$B381=""),"",IFERROR(INDEX('Catálogo fonte'!$J$5:$J$104,MATCH($A381,'Catálogo fonte'!$A$5:$A$104,0)),""))</f>
        <v/>
      </c>
      <c r="P381" s="56">
        <f>IF(OR($A381="",$B381=""),"",IFERROR(INDEX('Catálogo fonte'!$K$5:$K$104,MATCH($A381,'Catálogo fonte'!$A$5:$A$104,0)),""))</f>
        <v/>
      </c>
      <c r="Q381" s="56">
        <f>IF(OR($A381="",$B381=""),"",IFERROR(INDEX('Catálogo fonte'!$L$5:$L$104,MATCH($A381,'Catálogo fonte'!$A$5:$A$104,0)),""))</f>
        <v/>
      </c>
      <c r="R381" s="56">
        <f>IF(OR($A381="",$B381=""),"",IFERROR(INDEX('Catálogo fonte'!$M$5:$M$104,MATCH($A381,'Catálogo fonte'!$A$5:$A$104,0)),""))</f>
        <v/>
      </c>
      <c r="S381" s="28">
        <f>IF(OR($A381="",$B381=""),"",IFERROR(INDEX('Catálogo fonte'!$N$5:$N$104,MATCH($A381,'Catálogo fonte'!$A$5:$A$104,0)),""))</f>
        <v/>
      </c>
      <c r="T381" s="28">
        <f>IF(OR($A381="",$B381=""),"",IFERROR(INDEX('Catálogo fonte'!$O$5:$O$104,MATCH($A381,'Catálogo fonte'!$A$5:$A$104,0)),""))</f>
        <v/>
      </c>
      <c r="U381" s="28">
        <f>IF(OR($A381="",$B381=""),"",IFERROR(INDEX('Catálogo fonte'!$P$5:$P$104,MATCH($A381,'Catálogo fonte'!$A$5:$A$104,0)),""))</f>
        <v/>
      </c>
      <c r="V381" s="28">
        <f>IF(OR($A381="",$B381=""),"",--($S381&lt;&gt;"")+--($T381&lt;&gt;"")+--($U381&lt;&gt;""))</f>
        <v/>
      </c>
      <c r="W381" s="27">
        <f>IF(OR($A381="",$B381="",$C381&lt;&gt;"Sim"),"",_xlfn.TEXTJOIN(" | ",TRUE,IF($AP381&lt;&gt;"Regra válida","Regra do canal inválida",""),IF(COUNTIF('Catálogo fonte'!$A$5:$A$104,$A381)&gt;1,"SKU duplicado",""),IF($AO381&lt;&gt;"Sim","Produto inativo",""),IF($AB381&lt;&gt;"Sim","Canal inativo",""),IF($G381="","Título ausente",""),IF(AND($G381&lt;&gt;"",$AL381&lt;&gt;"",LEN($G381)&gt;$AL381),"Título excede o limite",""),IF(AND($AC381="Sim",$H381=""),"Categoria ausente",""),IF(AND($AK381&gt;0,LEN($I381)&lt;$AK381),"Descrição abaixo do mínimo",""),IF(AND($AE381="Sim",$J381=""),"Marca ausente",""),IF(OR($K381="",NOT(ISNUMBER($K381)),$K381&lt;=0),"Preço inválido",""),IF(AND(ISNUMBER($K381),$AM381&lt;&gt;"",$K381&lt;$AM381),"Preço abaixo do mínimo",""),IF(AND(ISNUMBER($K381),$AN381&lt;&gt;"",$K381&gt;$AN381),"Preço acima do máximo",""),IF(AND($AD381="Sim",$L381=""),"GTIN ausente",""),IF(AND($L381&lt;&gt;"",NOT(IFERROR(AND(LEN($L381)=13,ISNUMBER(VALUE($L381))),FALSE))),"GTIN inválido",""),IF(AND($AF381="Sim",$M381=""),"Cor ausente",""),IF(AND($AG381="Sim",$N381=""),"Tamanho/modelo ausente",""),IF(AND($AH381="Sim",OR(NOT(ISNUMBER($O381)),$O381&lt;=0)),"Peso ausente ou inválido",""),IF(AND($AI381="Sim",OR(NOT(ISNUMBER($P381)),$P381&lt;=0,NOT(ISNUMBER($Q381)),$Q381&lt;=0,NOT(ISNUMBER($R381)),$R381&lt;=0)),"Dimensões ausentes ou inválidas",""),IF($V381&lt;$AJ381,"Mídias abaixo do mínimo","")))</f>
        <v/>
      </c>
      <c r="X381" s="28">
        <f>IF(OR($A381="",$B381=""),"",IF($C381&lt;&gt;"Sim","Não selecionado",IF($W381="","Pronto para publicar","Bloqueado")))</f>
        <v/>
      </c>
      <c r="Y381" s="21" t="n"/>
      <c r="Z381" s="27">
        <f>IF(OR($A381="",$B381=""),"",IF($C381&lt;&gt;"Sim","Fora do feed",IF($X381="Bloqueado","Bloqueado",IF($Y381="Publicar","Liberado para feed",IF($Y381="Manter rascunho","Mantido em rascunho","Aguardando decisão")))))</f>
        <v/>
      </c>
      <c r="AA381" s="27">
        <f>IF(OR($A381="",$B381=""),"",$A381&amp;"|"&amp;$B381)</f>
        <v/>
      </c>
      <c r="AB381" s="28">
        <f>IF($B381="","",IFERROR(INDEX('Regras por canal'!$B$5:$B$9,MATCH($B381,'Regras por canal'!$A$5:$A$9,0)),""))</f>
        <v/>
      </c>
      <c r="AC381" s="28">
        <f>IF($B381="","",IFERROR(INDEX('Regras por canal'!$C$5:$C$9,MATCH($B381,'Regras por canal'!$A$5:$A$9,0)),""))</f>
        <v/>
      </c>
      <c r="AD381" s="28">
        <f>IF($B381="","",IFERROR(INDEX('Regras por canal'!$D$5:$D$9,MATCH($B381,'Regras por canal'!$A$5:$A$9,0)),""))</f>
        <v/>
      </c>
      <c r="AE381" s="28">
        <f>IF($B381="","",IFERROR(INDEX('Regras por canal'!$E$5:$E$9,MATCH($B381,'Regras por canal'!$A$5:$A$9,0)),""))</f>
        <v/>
      </c>
      <c r="AF381" s="28">
        <f>IF($B381="","",IFERROR(INDEX('Regras por canal'!$F$5:$F$9,MATCH($B381,'Regras por canal'!$A$5:$A$9,0)),""))</f>
        <v/>
      </c>
      <c r="AG381" s="28">
        <f>IF($B381="","",IFERROR(INDEX('Regras por canal'!$G$5:$G$9,MATCH($B381,'Regras por canal'!$A$5:$A$9,0)),""))</f>
        <v/>
      </c>
      <c r="AH381" s="28">
        <f>IF($B381="","",IFERROR(INDEX('Regras por canal'!$H$5:$H$9,MATCH($B381,'Regras por canal'!$A$5:$A$9,0)),""))</f>
        <v/>
      </c>
      <c r="AI381" s="28">
        <f>IF($B381="","",IFERROR(INDEX('Regras por canal'!$I$5:$I$9,MATCH($B381,'Regras por canal'!$A$5:$A$9,0)),""))</f>
        <v/>
      </c>
      <c r="AJ381" s="28">
        <f>IF($B381="","",IFERROR(INDEX('Regras por canal'!$J$5:$J$9,MATCH($B381,'Regras por canal'!$A$5:$A$9,0)),""))</f>
        <v/>
      </c>
      <c r="AK381" s="28">
        <f>IF($B381="","",IFERROR(INDEX('Regras por canal'!$K$5:$K$9,MATCH($B381,'Regras por canal'!$A$5:$A$9,0)),""))</f>
        <v/>
      </c>
      <c r="AL381" s="28">
        <f>IF($B381="","",IFERROR(INDEX('Regras por canal'!$L$5:$L$9,MATCH($B381,'Regras por canal'!$A$5:$A$9,0)),""))</f>
        <v/>
      </c>
      <c r="AM381" s="28">
        <f>IF($B381="","",IFERROR(INDEX('Regras por canal'!$M$5:$M$9,MATCH($B381,'Regras por canal'!$A$5:$A$9,0)),""))</f>
        <v/>
      </c>
      <c r="AN381" s="28">
        <f>IF($B381="","",IFERROR(INDEX('Regras por canal'!$N$5:$N$9,MATCH($B381,'Regras por canal'!$A$5:$A$9,0)),""))</f>
        <v/>
      </c>
      <c r="AO381" s="28">
        <f>IF($A381="","",IFERROR(INDEX('Catálogo fonte'!$Q$5:$Q$104,MATCH($A381,'Catálogo fonte'!$A$5:$A$104,0)),""))</f>
        <v/>
      </c>
      <c r="AP381" s="28">
        <f>IF($B381="","",IFERROR(INDEX('Regras por canal'!$Q$5:$Q$9,MATCH($B381,'Regras por canal'!$A$5:$A$9,0)),""))</f>
        <v/>
      </c>
    </row>
    <row r="382" ht="24" customHeight="1">
      <c r="A382" s="28">
        <f>IF(OR(INDEX('Catálogo fonte'!$A$5:$A$104,INT((ROW()-5)/5)+1)="",INDEX('Regras por canal'!$A$5:$A$9,MOD(ROW()-5,5)+1)=""),"",INDEX('Catálogo fonte'!$A$5:$A$104,INT((ROW()-5)/5)+1))</f>
        <v/>
      </c>
      <c r="B382" s="27">
        <f>IF($A382="","",INDEX('Regras por canal'!$A$5:$A$9,MOD(ROW()-5,5)+1))</f>
        <v/>
      </c>
      <c r="C382" s="21" t="n"/>
      <c r="D382" s="32" t="n"/>
      <c r="E382" s="32" t="n"/>
      <c r="F382" s="53" t="n"/>
      <c r="G382" s="27">
        <f>IF(OR($A382="",$B382=""),"",IF($D382&lt;&gt;"",$D382,IFERROR(INDEX('Catálogo fonte'!$B$5:$B$104,MATCH($A382,'Catálogo fonte'!$A$5:$A$104,0)),"")))</f>
        <v/>
      </c>
      <c r="H382" s="27">
        <f>IF(OR($A382="",$B382=""),"",IF($E382&lt;&gt;"",$E382,IFERROR(INDEX('Catálogo fonte'!$C$5:$C$104,MATCH($A382,'Catálogo fonte'!$A$5:$A$104,0)),"")))</f>
        <v/>
      </c>
      <c r="I382" s="27">
        <f>IF(OR($A382="",$B382=""),"",IFERROR(INDEX('Catálogo fonte'!$E$5:$E$104,MATCH($A382,'Catálogo fonte'!$A$5:$A$104,0)),""))</f>
        <v/>
      </c>
      <c r="J382" s="28">
        <f>IF(OR($A382="",$B382=""),"",IFERROR(INDEX('Catálogo fonte'!$D$5:$D$104,MATCH($A382,'Catálogo fonte'!$A$5:$A$104,0)),""))</f>
        <v/>
      </c>
      <c r="K382" s="54">
        <f>IF(OR($A382="",$B382=""),"",IF($F382&lt;&gt;"",$F382,IFERROR(INDEX('Catálogo fonte'!$F$5:$F$104,MATCH($A382,'Catálogo fonte'!$A$5:$A$104,0)),"")))</f>
        <v/>
      </c>
      <c r="L382" s="35">
        <f>IF(OR($A382="",$B382=""),"",IFERROR(INDEX('Catálogo fonte'!$G$5:$G$104,MATCH($A382,'Catálogo fonte'!$A$5:$A$104,0)),""))</f>
        <v/>
      </c>
      <c r="M382" s="28">
        <f>IF(OR($A382="",$B382=""),"",IFERROR(INDEX('Catálogo fonte'!$H$5:$H$104,MATCH($A382,'Catálogo fonte'!$A$5:$A$104,0)),""))</f>
        <v/>
      </c>
      <c r="N382" s="28">
        <f>IF(OR($A382="",$B382=""),"",IFERROR(INDEX('Catálogo fonte'!$I$5:$I$104,MATCH($A382,'Catálogo fonte'!$A$5:$A$104,0)),""))</f>
        <v/>
      </c>
      <c r="O382" s="55">
        <f>IF(OR($A382="",$B382=""),"",IFERROR(INDEX('Catálogo fonte'!$J$5:$J$104,MATCH($A382,'Catálogo fonte'!$A$5:$A$104,0)),""))</f>
        <v/>
      </c>
      <c r="P382" s="56">
        <f>IF(OR($A382="",$B382=""),"",IFERROR(INDEX('Catálogo fonte'!$K$5:$K$104,MATCH($A382,'Catálogo fonte'!$A$5:$A$104,0)),""))</f>
        <v/>
      </c>
      <c r="Q382" s="56">
        <f>IF(OR($A382="",$B382=""),"",IFERROR(INDEX('Catálogo fonte'!$L$5:$L$104,MATCH($A382,'Catálogo fonte'!$A$5:$A$104,0)),""))</f>
        <v/>
      </c>
      <c r="R382" s="56">
        <f>IF(OR($A382="",$B382=""),"",IFERROR(INDEX('Catálogo fonte'!$M$5:$M$104,MATCH($A382,'Catálogo fonte'!$A$5:$A$104,0)),""))</f>
        <v/>
      </c>
      <c r="S382" s="28">
        <f>IF(OR($A382="",$B382=""),"",IFERROR(INDEX('Catálogo fonte'!$N$5:$N$104,MATCH($A382,'Catálogo fonte'!$A$5:$A$104,0)),""))</f>
        <v/>
      </c>
      <c r="T382" s="28">
        <f>IF(OR($A382="",$B382=""),"",IFERROR(INDEX('Catálogo fonte'!$O$5:$O$104,MATCH($A382,'Catálogo fonte'!$A$5:$A$104,0)),""))</f>
        <v/>
      </c>
      <c r="U382" s="28">
        <f>IF(OR($A382="",$B382=""),"",IFERROR(INDEX('Catálogo fonte'!$P$5:$P$104,MATCH($A382,'Catálogo fonte'!$A$5:$A$104,0)),""))</f>
        <v/>
      </c>
      <c r="V382" s="28">
        <f>IF(OR($A382="",$B382=""),"",--($S382&lt;&gt;"")+--($T382&lt;&gt;"")+--($U382&lt;&gt;""))</f>
        <v/>
      </c>
      <c r="W382" s="27">
        <f>IF(OR($A382="",$B382="",$C382&lt;&gt;"Sim"),"",_xlfn.TEXTJOIN(" | ",TRUE,IF($AP382&lt;&gt;"Regra válida","Regra do canal inválida",""),IF(COUNTIF('Catálogo fonte'!$A$5:$A$104,$A382)&gt;1,"SKU duplicado",""),IF($AO382&lt;&gt;"Sim","Produto inativo",""),IF($AB382&lt;&gt;"Sim","Canal inativo",""),IF($G382="","Título ausente",""),IF(AND($G382&lt;&gt;"",$AL382&lt;&gt;"",LEN($G382)&gt;$AL382),"Título excede o limite",""),IF(AND($AC382="Sim",$H382=""),"Categoria ausente",""),IF(AND($AK382&gt;0,LEN($I382)&lt;$AK382),"Descrição abaixo do mínimo",""),IF(AND($AE382="Sim",$J382=""),"Marca ausente",""),IF(OR($K382="",NOT(ISNUMBER($K382)),$K382&lt;=0),"Preço inválido",""),IF(AND(ISNUMBER($K382),$AM382&lt;&gt;"",$K382&lt;$AM382),"Preço abaixo do mínimo",""),IF(AND(ISNUMBER($K382),$AN382&lt;&gt;"",$K382&gt;$AN382),"Preço acima do máximo",""),IF(AND($AD382="Sim",$L382=""),"GTIN ausente",""),IF(AND($L382&lt;&gt;"",NOT(IFERROR(AND(LEN($L382)=13,ISNUMBER(VALUE($L382))),FALSE))),"GTIN inválido",""),IF(AND($AF382="Sim",$M382=""),"Cor ausente",""),IF(AND($AG382="Sim",$N382=""),"Tamanho/modelo ausente",""),IF(AND($AH382="Sim",OR(NOT(ISNUMBER($O382)),$O382&lt;=0)),"Peso ausente ou inválido",""),IF(AND($AI382="Sim",OR(NOT(ISNUMBER($P382)),$P382&lt;=0,NOT(ISNUMBER($Q382)),$Q382&lt;=0,NOT(ISNUMBER($R382)),$R382&lt;=0)),"Dimensões ausentes ou inválidas",""),IF($V382&lt;$AJ382,"Mídias abaixo do mínimo","")))</f>
        <v/>
      </c>
      <c r="X382" s="28">
        <f>IF(OR($A382="",$B382=""),"",IF($C382&lt;&gt;"Sim","Não selecionado",IF($W382="","Pronto para publicar","Bloqueado")))</f>
        <v/>
      </c>
      <c r="Y382" s="21" t="n"/>
      <c r="Z382" s="27">
        <f>IF(OR($A382="",$B382=""),"",IF($C382&lt;&gt;"Sim","Fora do feed",IF($X382="Bloqueado","Bloqueado",IF($Y382="Publicar","Liberado para feed",IF($Y382="Manter rascunho","Mantido em rascunho","Aguardando decisão")))))</f>
        <v/>
      </c>
      <c r="AA382" s="27">
        <f>IF(OR($A382="",$B382=""),"",$A382&amp;"|"&amp;$B382)</f>
        <v/>
      </c>
      <c r="AB382" s="28">
        <f>IF($B382="","",IFERROR(INDEX('Regras por canal'!$B$5:$B$9,MATCH($B382,'Regras por canal'!$A$5:$A$9,0)),""))</f>
        <v/>
      </c>
      <c r="AC382" s="28">
        <f>IF($B382="","",IFERROR(INDEX('Regras por canal'!$C$5:$C$9,MATCH($B382,'Regras por canal'!$A$5:$A$9,0)),""))</f>
        <v/>
      </c>
      <c r="AD382" s="28">
        <f>IF($B382="","",IFERROR(INDEX('Regras por canal'!$D$5:$D$9,MATCH($B382,'Regras por canal'!$A$5:$A$9,0)),""))</f>
        <v/>
      </c>
      <c r="AE382" s="28">
        <f>IF($B382="","",IFERROR(INDEX('Regras por canal'!$E$5:$E$9,MATCH($B382,'Regras por canal'!$A$5:$A$9,0)),""))</f>
        <v/>
      </c>
      <c r="AF382" s="28">
        <f>IF($B382="","",IFERROR(INDEX('Regras por canal'!$F$5:$F$9,MATCH($B382,'Regras por canal'!$A$5:$A$9,0)),""))</f>
        <v/>
      </c>
      <c r="AG382" s="28">
        <f>IF($B382="","",IFERROR(INDEX('Regras por canal'!$G$5:$G$9,MATCH($B382,'Regras por canal'!$A$5:$A$9,0)),""))</f>
        <v/>
      </c>
      <c r="AH382" s="28">
        <f>IF($B382="","",IFERROR(INDEX('Regras por canal'!$H$5:$H$9,MATCH($B382,'Regras por canal'!$A$5:$A$9,0)),""))</f>
        <v/>
      </c>
      <c r="AI382" s="28">
        <f>IF($B382="","",IFERROR(INDEX('Regras por canal'!$I$5:$I$9,MATCH($B382,'Regras por canal'!$A$5:$A$9,0)),""))</f>
        <v/>
      </c>
      <c r="AJ382" s="28">
        <f>IF($B382="","",IFERROR(INDEX('Regras por canal'!$J$5:$J$9,MATCH($B382,'Regras por canal'!$A$5:$A$9,0)),""))</f>
        <v/>
      </c>
      <c r="AK382" s="28">
        <f>IF($B382="","",IFERROR(INDEX('Regras por canal'!$K$5:$K$9,MATCH($B382,'Regras por canal'!$A$5:$A$9,0)),""))</f>
        <v/>
      </c>
      <c r="AL382" s="28">
        <f>IF($B382="","",IFERROR(INDEX('Regras por canal'!$L$5:$L$9,MATCH($B382,'Regras por canal'!$A$5:$A$9,0)),""))</f>
        <v/>
      </c>
      <c r="AM382" s="28">
        <f>IF($B382="","",IFERROR(INDEX('Regras por canal'!$M$5:$M$9,MATCH($B382,'Regras por canal'!$A$5:$A$9,0)),""))</f>
        <v/>
      </c>
      <c r="AN382" s="28">
        <f>IF($B382="","",IFERROR(INDEX('Regras por canal'!$N$5:$N$9,MATCH($B382,'Regras por canal'!$A$5:$A$9,0)),""))</f>
        <v/>
      </c>
      <c r="AO382" s="28">
        <f>IF($A382="","",IFERROR(INDEX('Catálogo fonte'!$Q$5:$Q$104,MATCH($A382,'Catálogo fonte'!$A$5:$A$104,0)),""))</f>
        <v/>
      </c>
      <c r="AP382" s="28">
        <f>IF($B382="","",IFERROR(INDEX('Regras por canal'!$Q$5:$Q$9,MATCH($B382,'Regras por canal'!$A$5:$A$9,0)),""))</f>
        <v/>
      </c>
    </row>
    <row r="383" ht="24" customHeight="1">
      <c r="A383" s="28">
        <f>IF(OR(INDEX('Catálogo fonte'!$A$5:$A$104,INT((ROW()-5)/5)+1)="",INDEX('Regras por canal'!$A$5:$A$9,MOD(ROW()-5,5)+1)=""),"",INDEX('Catálogo fonte'!$A$5:$A$104,INT((ROW()-5)/5)+1))</f>
        <v/>
      </c>
      <c r="B383" s="27">
        <f>IF($A383="","",INDEX('Regras por canal'!$A$5:$A$9,MOD(ROW()-5,5)+1))</f>
        <v/>
      </c>
      <c r="C383" s="21" t="n"/>
      <c r="D383" s="32" t="n"/>
      <c r="E383" s="32" t="n"/>
      <c r="F383" s="53" t="n"/>
      <c r="G383" s="27">
        <f>IF(OR($A383="",$B383=""),"",IF($D383&lt;&gt;"",$D383,IFERROR(INDEX('Catálogo fonte'!$B$5:$B$104,MATCH($A383,'Catálogo fonte'!$A$5:$A$104,0)),"")))</f>
        <v/>
      </c>
      <c r="H383" s="27">
        <f>IF(OR($A383="",$B383=""),"",IF($E383&lt;&gt;"",$E383,IFERROR(INDEX('Catálogo fonte'!$C$5:$C$104,MATCH($A383,'Catálogo fonte'!$A$5:$A$104,0)),"")))</f>
        <v/>
      </c>
      <c r="I383" s="27">
        <f>IF(OR($A383="",$B383=""),"",IFERROR(INDEX('Catálogo fonte'!$E$5:$E$104,MATCH($A383,'Catálogo fonte'!$A$5:$A$104,0)),""))</f>
        <v/>
      </c>
      <c r="J383" s="28">
        <f>IF(OR($A383="",$B383=""),"",IFERROR(INDEX('Catálogo fonte'!$D$5:$D$104,MATCH($A383,'Catálogo fonte'!$A$5:$A$104,0)),""))</f>
        <v/>
      </c>
      <c r="K383" s="54">
        <f>IF(OR($A383="",$B383=""),"",IF($F383&lt;&gt;"",$F383,IFERROR(INDEX('Catálogo fonte'!$F$5:$F$104,MATCH($A383,'Catálogo fonte'!$A$5:$A$104,0)),"")))</f>
        <v/>
      </c>
      <c r="L383" s="35">
        <f>IF(OR($A383="",$B383=""),"",IFERROR(INDEX('Catálogo fonte'!$G$5:$G$104,MATCH($A383,'Catálogo fonte'!$A$5:$A$104,0)),""))</f>
        <v/>
      </c>
      <c r="M383" s="28">
        <f>IF(OR($A383="",$B383=""),"",IFERROR(INDEX('Catálogo fonte'!$H$5:$H$104,MATCH($A383,'Catálogo fonte'!$A$5:$A$104,0)),""))</f>
        <v/>
      </c>
      <c r="N383" s="28">
        <f>IF(OR($A383="",$B383=""),"",IFERROR(INDEX('Catálogo fonte'!$I$5:$I$104,MATCH($A383,'Catálogo fonte'!$A$5:$A$104,0)),""))</f>
        <v/>
      </c>
      <c r="O383" s="55">
        <f>IF(OR($A383="",$B383=""),"",IFERROR(INDEX('Catálogo fonte'!$J$5:$J$104,MATCH($A383,'Catálogo fonte'!$A$5:$A$104,0)),""))</f>
        <v/>
      </c>
      <c r="P383" s="56">
        <f>IF(OR($A383="",$B383=""),"",IFERROR(INDEX('Catálogo fonte'!$K$5:$K$104,MATCH($A383,'Catálogo fonte'!$A$5:$A$104,0)),""))</f>
        <v/>
      </c>
      <c r="Q383" s="56">
        <f>IF(OR($A383="",$B383=""),"",IFERROR(INDEX('Catálogo fonte'!$L$5:$L$104,MATCH($A383,'Catálogo fonte'!$A$5:$A$104,0)),""))</f>
        <v/>
      </c>
      <c r="R383" s="56">
        <f>IF(OR($A383="",$B383=""),"",IFERROR(INDEX('Catálogo fonte'!$M$5:$M$104,MATCH($A383,'Catálogo fonte'!$A$5:$A$104,0)),""))</f>
        <v/>
      </c>
      <c r="S383" s="28">
        <f>IF(OR($A383="",$B383=""),"",IFERROR(INDEX('Catálogo fonte'!$N$5:$N$104,MATCH($A383,'Catálogo fonte'!$A$5:$A$104,0)),""))</f>
        <v/>
      </c>
      <c r="T383" s="28">
        <f>IF(OR($A383="",$B383=""),"",IFERROR(INDEX('Catálogo fonte'!$O$5:$O$104,MATCH($A383,'Catálogo fonte'!$A$5:$A$104,0)),""))</f>
        <v/>
      </c>
      <c r="U383" s="28">
        <f>IF(OR($A383="",$B383=""),"",IFERROR(INDEX('Catálogo fonte'!$P$5:$P$104,MATCH($A383,'Catálogo fonte'!$A$5:$A$104,0)),""))</f>
        <v/>
      </c>
      <c r="V383" s="28">
        <f>IF(OR($A383="",$B383=""),"",--($S383&lt;&gt;"")+--($T383&lt;&gt;"")+--($U383&lt;&gt;""))</f>
        <v/>
      </c>
      <c r="W383" s="27">
        <f>IF(OR($A383="",$B383="",$C383&lt;&gt;"Sim"),"",_xlfn.TEXTJOIN(" | ",TRUE,IF($AP383&lt;&gt;"Regra válida","Regra do canal inválida",""),IF(COUNTIF('Catálogo fonte'!$A$5:$A$104,$A383)&gt;1,"SKU duplicado",""),IF($AO383&lt;&gt;"Sim","Produto inativo",""),IF($AB383&lt;&gt;"Sim","Canal inativo",""),IF($G383="","Título ausente",""),IF(AND($G383&lt;&gt;"",$AL383&lt;&gt;"",LEN($G383)&gt;$AL383),"Título excede o limite",""),IF(AND($AC383="Sim",$H383=""),"Categoria ausente",""),IF(AND($AK383&gt;0,LEN($I383)&lt;$AK383),"Descrição abaixo do mínimo",""),IF(AND($AE383="Sim",$J383=""),"Marca ausente",""),IF(OR($K383="",NOT(ISNUMBER($K383)),$K383&lt;=0),"Preço inválido",""),IF(AND(ISNUMBER($K383),$AM383&lt;&gt;"",$K383&lt;$AM383),"Preço abaixo do mínimo",""),IF(AND(ISNUMBER($K383),$AN383&lt;&gt;"",$K383&gt;$AN383),"Preço acima do máximo",""),IF(AND($AD383="Sim",$L383=""),"GTIN ausente",""),IF(AND($L383&lt;&gt;"",NOT(IFERROR(AND(LEN($L383)=13,ISNUMBER(VALUE($L383))),FALSE))),"GTIN inválido",""),IF(AND($AF383="Sim",$M383=""),"Cor ausente",""),IF(AND($AG383="Sim",$N383=""),"Tamanho/modelo ausente",""),IF(AND($AH383="Sim",OR(NOT(ISNUMBER($O383)),$O383&lt;=0)),"Peso ausente ou inválido",""),IF(AND($AI383="Sim",OR(NOT(ISNUMBER($P383)),$P383&lt;=0,NOT(ISNUMBER($Q383)),$Q383&lt;=0,NOT(ISNUMBER($R383)),$R383&lt;=0)),"Dimensões ausentes ou inválidas",""),IF($V383&lt;$AJ383,"Mídias abaixo do mínimo","")))</f>
        <v/>
      </c>
      <c r="X383" s="28">
        <f>IF(OR($A383="",$B383=""),"",IF($C383&lt;&gt;"Sim","Não selecionado",IF($W383="","Pronto para publicar","Bloqueado")))</f>
        <v/>
      </c>
      <c r="Y383" s="21" t="n"/>
      <c r="Z383" s="27">
        <f>IF(OR($A383="",$B383=""),"",IF($C383&lt;&gt;"Sim","Fora do feed",IF($X383="Bloqueado","Bloqueado",IF($Y383="Publicar","Liberado para feed",IF($Y383="Manter rascunho","Mantido em rascunho","Aguardando decisão")))))</f>
        <v/>
      </c>
      <c r="AA383" s="27">
        <f>IF(OR($A383="",$B383=""),"",$A383&amp;"|"&amp;$B383)</f>
        <v/>
      </c>
      <c r="AB383" s="28">
        <f>IF($B383="","",IFERROR(INDEX('Regras por canal'!$B$5:$B$9,MATCH($B383,'Regras por canal'!$A$5:$A$9,0)),""))</f>
        <v/>
      </c>
      <c r="AC383" s="28">
        <f>IF($B383="","",IFERROR(INDEX('Regras por canal'!$C$5:$C$9,MATCH($B383,'Regras por canal'!$A$5:$A$9,0)),""))</f>
        <v/>
      </c>
      <c r="AD383" s="28">
        <f>IF($B383="","",IFERROR(INDEX('Regras por canal'!$D$5:$D$9,MATCH($B383,'Regras por canal'!$A$5:$A$9,0)),""))</f>
        <v/>
      </c>
      <c r="AE383" s="28">
        <f>IF($B383="","",IFERROR(INDEX('Regras por canal'!$E$5:$E$9,MATCH($B383,'Regras por canal'!$A$5:$A$9,0)),""))</f>
        <v/>
      </c>
      <c r="AF383" s="28">
        <f>IF($B383="","",IFERROR(INDEX('Regras por canal'!$F$5:$F$9,MATCH($B383,'Regras por canal'!$A$5:$A$9,0)),""))</f>
        <v/>
      </c>
      <c r="AG383" s="28">
        <f>IF($B383="","",IFERROR(INDEX('Regras por canal'!$G$5:$G$9,MATCH($B383,'Regras por canal'!$A$5:$A$9,0)),""))</f>
        <v/>
      </c>
      <c r="AH383" s="28">
        <f>IF($B383="","",IFERROR(INDEX('Regras por canal'!$H$5:$H$9,MATCH($B383,'Regras por canal'!$A$5:$A$9,0)),""))</f>
        <v/>
      </c>
      <c r="AI383" s="28">
        <f>IF($B383="","",IFERROR(INDEX('Regras por canal'!$I$5:$I$9,MATCH($B383,'Regras por canal'!$A$5:$A$9,0)),""))</f>
        <v/>
      </c>
      <c r="AJ383" s="28">
        <f>IF($B383="","",IFERROR(INDEX('Regras por canal'!$J$5:$J$9,MATCH($B383,'Regras por canal'!$A$5:$A$9,0)),""))</f>
        <v/>
      </c>
      <c r="AK383" s="28">
        <f>IF($B383="","",IFERROR(INDEX('Regras por canal'!$K$5:$K$9,MATCH($B383,'Regras por canal'!$A$5:$A$9,0)),""))</f>
        <v/>
      </c>
      <c r="AL383" s="28">
        <f>IF($B383="","",IFERROR(INDEX('Regras por canal'!$L$5:$L$9,MATCH($B383,'Regras por canal'!$A$5:$A$9,0)),""))</f>
        <v/>
      </c>
      <c r="AM383" s="28">
        <f>IF($B383="","",IFERROR(INDEX('Regras por canal'!$M$5:$M$9,MATCH($B383,'Regras por canal'!$A$5:$A$9,0)),""))</f>
        <v/>
      </c>
      <c r="AN383" s="28">
        <f>IF($B383="","",IFERROR(INDEX('Regras por canal'!$N$5:$N$9,MATCH($B383,'Regras por canal'!$A$5:$A$9,0)),""))</f>
        <v/>
      </c>
      <c r="AO383" s="28">
        <f>IF($A383="","",IFERROR(INDEX('Catálogo fonte'!$Q$5:$Q$104,MATCH($A383,'Catálogo fonte'!$A$5:$A$104,0)),""))</f>
        <v/>
      </c>
      <c r="AP383" s="28">
        <f>IF($B383="","",IFERROR(INDEX('Regras por canal'!$Q$5:$Q$9,MATCH($B383,'Regras por canal'!$A$5:$A$9,0)),""))</f>
        <v/>
      </c>
    </row>
    <row r="384" ht="24" customHeight="1">
      <c r="A384" s="28">
        <f>IF(OR(INDEX('Catálogo fonte'!$A$5:$A$104,INT((ROW()-5)/5)+1)="",INDEX('Regras por canal'!$A$5:$A$9,MOD(ROW()-5,5)+1)=""),"",INDEX('Catálogo fonte'!$A$5:$A$104,INT((ROW()-5)/5)+1))</f>
        <v/>
      </c>
      <c r="B384" s="27">
        <f>IF($A384="","",INDEX('Regras por canal'!$A$5:$A$9,MOD(ROW()-5,5)+1))</f>
        <v/>
      </c>
      <c r="C384" s="21" t="n"/>
      <c r="D384" s="32" t="n"/>
      <c r="E384" s="32" t="n"/>
      <c r="F384" s="53" t="n"/>
      <c r="G384" s="27">
        <f>IF(OR($A384="",$B384=""),"",IF($D384&lt;&gt;"",$D384,IFERROR(INDEX('Catálogo fonte'!$B$5:$B$104,MATCH($A384,'Catálogo fonte'!$A$5:$A$104,0)),"")))</f>
        <v/>
      </c>
      <c r="H384" s="27">
        <f>IF(OR($A384="",$B384=""),"",IF($E384&lt;&gt;"",$E384,IFERROR(INDEX('Catálogo fonte'!$C$5:$C$104,MATCH($A384,'Catálogo fonte'!$A$5:$A$104,0)),"")))</f>
        <v/>
      </c>
      <c r="I384" s="27">
        <f>IF(OR($A384="",$B384=""),"",IFERROR(INDEX('Catálogo fonte'!$E$5:$E$104,MATCH($A384,'Catálogo fonte'!$A$5:$A$104,0)),""))</f>
        <v/>
      </c>
      <c r="J384" s="28">
        <f>IF(OR($A384="",$B384=""),"",IFERROR(INDEX('Catálogo fonte'!$D$5:$D$104,MATCH($A384,'Catálogo fonte'!$A$5:$A$104,0)),""))</f>
        <v/>
      </c>
      <c r="K384" s="54">
        <f>IF(OR($A384="",$B384=""),"",IF($F384&lt;&gt;"",$F384,IFERROR(INDEX('Catálogo fonte'!$F$5:$F$104,MATCH($A384,'Catálogo fonte'!$A$5:$A$104,0)),"")))</f>
        <v/>
      </c>
      <c r="L384" s="35">
        <f>IF(OR($A384="",$B384=""),"",IFERROR(INDEX('Catálogo fonte'!$G$5:$G$104,MATCH($A384,'Catálogo fonte'!$A$5:$A$104,0)),""))</f>
        <v/>
      </c>
      <c r="M384" s="28">
        <f>IF(OR($A384="",$B384=""),"",IFERROR(INDEX('Catálogo fonte'!$H$5:$H$104,MATCH($A384,'Catálogo fonte'!$A$5:$A$104,0)),""))</f>
        <v/>
      </c>
      <c r="N384" s="28">
        <f>IF(OR($A384="",$B384=""),"",IFERROR(INDEX('Catálogo fonte'!$I$5:$I$104,MATCH($A384,'Catálogo fonte'!$A$5:$A$104,0)),""))</f>
        <v/>
      </c>
      <c r="O384" s="55">
        <f>IF(OR($A384="",$B384=""),"",IFERROR(INDEX('Catálogo fonte'!$J$5:$J$104,MATCH($A384,'Catálogo fonte'!$A$5:$A$104,0)),""))</f>
        <v/>
      </c>
      <c r="P384" s="56">
        <f>IF(OR($A384="",$B384=""),"",IFERROR(INDEX('Catálogo fonte'!$K$5:$K$104,MATCH($A384,'Catálogo fonte'!$A$5:$A$104,0)),""))</f>
        <v/>
      </c>
      <c r="Q384" s="56">
        <f>IF(OR($A384="",$B384=""),"",IFERROR(INDEX('Catálogo fonte'!$L$5:$L$104,MATCH($A384,'Catálogo fonte'!$A$5:$A$104,0)),""))</f>
        <v/>
      </c>
      <c r="R384" s="56">
        <f>IF(OR($A384="",$B384=""),"",IFERROR(INDEX('Catálogo fonte'!$M$5:$M$104,MATCH($A384,'Catálogo fonte'!$A$5:$A$104,0)),""))</f>
        <v/>
      </c>
      <c r="S384" s="28">
        <f>IF(OR($A384="",$B384=""),"",IFERROR(INDEX('Catálogo fonte'!$N$5:$N$104,MATCH($A384,'Catálogo fonte'!$A$5:$A$104,0)),""))</f>
        <v/>
      </c>
      <c r="T384" s="28">
        <f>IF(OR($A384="",$B384=""),"",IFERROR(INDEX('Catálogo fonte'!$O$5:$O$104,MATCH($A384,'Catálogo fonte'!$A$5:$A$104,0)),""))</f>
        <v/>
      </c>
      <c r="U384" s="28">
        <f>IF(OR($A384="",$B384=""),"",IFERROR(INDEX('Catálogo fonte'!$P$5:$P$104,MATCH($A384,'Catálogo fonte'!$A$5:$A$104,0)),""))</f>
        <v/>
      </c>
      <c r="V384" s="28">
        <f>IF(OR($A384="",$B384=""),"",--($S384&lt;&gt;"")+--($T384&lt;&gt;"")+--($U384&lt;&gt;""))</f>
        <v/>
      </c>
      <c r="W384" s="27">
        <f>IF(OR($A384="",$B384="",$C384&lt;&gt;"Sim"),"",_xlfn.TEXTJOIN(" | ",TRUE,IF($AP384&lt;&gt;"Regra válida","Regra do canal inválida",""),IF(COUNTIF('Catálogo fonte'!$A$5:$A$104,$A384)&gt;1,"SKU duplicado",""),IF($AO384&lt;&gt;"Sim","Produto inativo",""),IF($AB384&lt;&gt;"Sim","Canal inativo",""),IF($G384="","Título ausente",""),IF(AND($G384&lt;&gt;"",$AL384&lt;&gt;"",LEN($G384)&gt;$AL384),"Título excede o limite",""),IF(AND($AC384="Sim",$H384=""),"Categoria ausente",""),IF(AND($AK384&gt;0,LEN($I384)&lt;$AK384),"Descrição abaixo do mínimo",""),IF(AND($AE384="Sim",$J384=""),"Marca ausente",""),IF(OR($K384="",NOT(ISNUMBER($K384)),$K384&lt;=0),"Preço inválido",""),IF(AND(ISNUMBER($K384),$AM384&lt;&gt;"",$K384&lt;$AM384),"Preço abaixo do mínimo",""),IF(AND(ISNUMBER($K384),$AN384&lt;&gt;"",$K384&gt;$AN384),"Preço acima do máximo",""),IF(AND($AD384="Sim",$L384=""),"GTIN ausente",""),IF(AND($L384&lt;&gt;"",NOT(IFERROR(AND(LEN($L384)=13,ISNUMBER(VALUE($L384))),FALSE))),"GTIN inválido",""),IF(AND($AF384="Sim",$M384=""),"Cor ausente",""),IF(AND($AG384="Sim",$N384=""),"Tamanho/modelo ausente",""),IF(AND($AH384="Sim",OR(NOT(ISNUMBER($O384)),$O384&lt;=0)),"Peso ausente ou inválido",""),IF(AND($AI384="Sim",OR(NOT(ISNUMBER($P384)),$P384&lt;=0,NOT(ISNUMBER($Q384)),$Q384&lt;=0,NOT(ISNUMBER($R384)),$R384&lt;=0)),"Dimensões ausentes ou inválidas",""),IF($V384&lt;$AJ384,"Mídias abaixo do mínimo","")))</f>
        <v/>
      </c>
      <c r="X384" s="28">
        <f>IF(OR($A384="",$B384=""),"",IF($C384&lt;&gt;"Sim","Não selecionado",IF($W384="","Pronto para publicar","Bloqueado")))</f>
        <v/>
      </c>
      <c r="Y384" s="21" t="n"/>
      <c r="Z384" s="27">
        <f>IF(OR($A384="",$B384=""),"",IF($C384&lt;&gt;"Sim","Fora do feed",IF($X384="Bloqueado","Bloqueado",IF($Y384="Publicar","Liberado para feed",IF($Y384="Manter rascunho","Mantido em rascunho","Aguardando decisão")))))</f>
        <v/>
      </c>
      <c r="AA384" s="27">
        <f>IF(OR($A384="",$B384=""),"",$A384&amp;"|"&amp;$B384)</f>
        <v/>
      </c>
      <c r="AB384" s="28">
        <f>IF($B384="","",IFERROR(INDEX('Regras por canal'!$B$5:$B$9,MATCH($B384,'Regras por canal'!$A$5:$A$9,0)),""))</f>
        <v/>
      </c>
      <c r="AC384" s="28">
        <f>IF($B384="","",IFERROR(INDEX('Regras por canal'!$C$5:$C$9,MATCH($B384,'Regras por canal'!$A$5:$A$9,0)),""))</f>
        <v/>
      </c>
      <c r="AD384" s="28">
        <f>IF($B384="","",IFERROR(INDEX('Regras por canal'!$D$5:$D$9,MATCH($B384,'Regras por canal'!$A$5:$A$9,0)),""))</f>
        <v/>
      </c>
      <c r="AE384" s="28">
        <f>IF($B384="","",IFERROR(INDEX('Regras por canal'!$E$5:$E$9,MATCH($B384,'Regras por canal'!$A$5:$A$9,0)),""))</f>
        <v/>
      </c>
      <c r="AF384" s="28">
        <f>IF($B384="","",IFERROR(INDEX('Regras por canal'!$F$5:$F$9,MATCH($B384,'Regras por canal'!$A$5:$A$9,0)),""))</f>
        <v/>
      </c>
      <c r="AG384" s="28">
        <f>IF($B384="","",IFERROR(INDEX('Regras por canal'!$G$5:$G$9,MATCH($B384,'Regras por canal'!$A$5:$A$9,0)),""))</f>
        <v/>
      </c>
      <c r="AH384" s="28">
        <f>IF($B384="","",IFERROR(INDEX('Regras por canal'!$H$5:$H$9,MATCH($B384,'Regras por canal'!$A$5:$A$9,0)),""))</f>
        <v/>
      </c>
      <c r="AI384" s="28">
        <f>IF($B384="","",IFERROR(INDEX('Regras por canal'!$I$5:$I$9,MATCH($B384,'Regras por canal'!$A$5:$A$9,0)),""))</f>
        <v/>
      </c>
      <c r="AJ384" s="28">
        <f>IF($B384="","",IFERROR(INDEX('Regras por canal'!$J$5:$J$9,MATCH($B384,'Regras por canal'!$A$5:$A$9,0)),""))</f>
        <v/>
      </c>
      <c r="AK384" s="28">
        <f>IF($B384="","",IFERROR(INDEX('Regras por canal'!$K$5:$K$9,MATCH($B384,'Regras por canal'!$A$5:$A$9,0)),""))</f>
        <v/>
      </c>
      <c r="AL384" s="28">
        <f>IF($B384="","",IFERROR(INDEX('Regras por canal'!$L$5:$L$9,MATCH($B384,'Regras por canal'!$A$5:$A$9,0)),""))</f>
        <v/>
      </c>
      <c r="AM384" s="28">
        <f>IF($B384="","",IFERROR(INDEX('Regras por canal'!$M$5:$M$9,MATCH($B384,'Regras por canal'!$A$5:$A$9,0)),""))</f>
        <v/>
      </c>
      <c r="AN384" s="28">
        <f>IF($B384="","",IFERROR(INDEX('Regras por canal'!$N$5:$N$9,MATCH($B384,'Regras por canal'!$A$5:$A$9,0)),""))</f>
        <v/>
      </c>
      <c r="AO384" s="28">
        <f>IF($A384="","",IFERROR(INDEX('Catálogo fonte'!$Q$5:$Q$104,MATCH($A384,'Catálogo fonte'!$A$5:$A$104,0)),""))</f>
        <v/>
      </c>
      <c r="AP384" s="28">
        <f>IF($B384="","",IFERROR(INDEX('Regras por canal'!$Q$5:$Q$9,MATCH($B384,'Regras por canal'!$A$5:$A$9,0)),""))</f>
        <v/>
      </c>
    </row>
    <row r="385" ht="24" customHeight="1">
      <c r="A385" s="28">
        <f>IF(OR(INDEX('Catálogo fonte'!$A$5:$A$104,INT((ROW()-5)/5)+1)="",INDEX('Regras por canal'!$A$5:$A$9,MOD(ROW()-5,5)+1)=""),"",INDEX('Catálogo fonte'!$A$5:$A$104,INT((ROW()-5)/5)+1))</f>
        <v/>
      </c>
      <c r="B385" s="27">
        <f>IF($A385="","",INDEX('Regras por canal'!$A$5:$A$9,MOD(ROW()-5,5)+1))</f>
        <v/>
      </c>
      <c r="C385" s="21" t="n"/>
      <c r="D385" s="32" t="n"/>
      <c r="E385" s="32" t="n"/>
      <c r="F385" s="53" t="n"/>
      <c r="G385" s="27">
        <f>IF(OR($A385="",$B385=""),"",IF($D385&lt;&gt;"",$D385,IFERROR(INDEX('Catálogo fonte'!$B$5:$B$104,MATCH($A385,'Catálogo fonte'!$A$5:$A$104,0)),"")))</f>
        <v/>
      </c>
      <c r="H385" s="27">
        <f>IF(OR($A385="",$B385=""),"",IF($E385&lt;&gt;"",$E385,IFERROR(INDEX('Catálogo fonte'!$C$5:$C$104,MATCH($A385,'Catálogo fonte'!$A$5:$A$104,0)),"")))</f>
        <v/>
      </c>
      <c r="I385" s="27">
        <f>IF(OR($A385="",$B385=""),"",IFERROR(INDEX('Catálogo fonte'!$E$5:$E$104,MATCH($A385,'Catálogo fonte'!$A$5:$A$104,0)),""))</f>
        <v/>
      </c>
      <c r="J385" s="28">
        <f>IF(OR($A385="",$B385=""),"",IFERROR(INDEX('Catálogo fonte'!$D$5:$D$104,MATCH($A385,'Catálogo fonte'!$A$5:$A$104,0)),""))</f>
        <v/>
      </c>
      <c r="K385" s="54">
        <f>IF(OR($A385="",$B385=""),"",IF($F385&lt;&gt;"",$F385,IFERROR(INDEX('Catálogo fonte'!$F$5:$F$104,MATCH($A385,'Catálogo fonte'!$A$5:$A$104,0)),"")))</f>
        <v/>
      </c>
      <c r="L385" s="35">
        <f>IF(OR($A385="",$B385=""),"",IFERROR(INDEX('Catálogo fonte'!$G$5:$G$104,MATCH($A385,'Catálogo fonte'!$A$5:$A$104,0)),""))</f>
        <v/>
      </c>
      <c r="M385" s="28">
        <f>IF(OR($A385="",$B385=""),"",IFERROR(INDEX('Catálogo fonte'!$H$5:$H$104,MATCH($A385,'Catálogo fonte'!$A$5:$A$104,0)),""))</f>
        <v/>
      </c>
      <c r="N385" s="28">
        <f>IF(OR($A385="",$B385=""),"",IFERROR(INDEX('Catálogo fonte'!$I$5:$I$104,MATCH($A385,'Catálogo fonte'!$A$5:$A$104,0)),""))</f>
        <v/>
      </c>
      <c r="O385" s="55">
        <f>IF(OR($A385="",$B385=""),"",IFERROR(INDEX('Catálogo fonte'!$J$5:$J$104,MATCH($A385,'Catálogo fonte'!$A$5:$A$104,0)),""))</f>
        <v/>
      </c>
      <c r="P385" s="56">
        <f>IF(OR($A385="",$B385=""),"",IFERROR(INDEX('Catálogo fonte'!$K$5:$K$104,MATCH($A385,'Catálogo fonte'!$A$5:$A$104,0)),""))</f>
        <v/>
      </c>
      <c r="Q385" s="56">
        <f>IF(OR($A385="",$B385=""),"",IFERROR(INDEX('Catálogo fonte'!$L$5:$L$104,MATCH($A385,'Catálogo fonte'!$A$5:$A$104,0)),""))</f>
        <v/>
      </c>
      <c r="R385" s="56">
        <f>IF(OR($A385="",$B385=""),"",IFERROR(INDEX('Catálogo fonte'!$M$5:$M$104,MATCH($A385,'Catálogo fonte'!$A$5:$A$104,0)),""))</f>
        <v/>
      </c>
      <c r="S385" s="28">
        <f>IF(OR($A385="",$B385=""),"",IFERROR(INDEX('Catálogo fonte'!$N$5:$N$104,MATCH($A385,'Catálogo fonte'!$A$5:$A$104,0)),""))</f>
        <v/>
      </c>
      <c r="T385" s="28">
        <f>IF(OR($A385="",$B385=""),"",IFERROR(INDEX('Catálogo fonte'!$O$5:$O$104,MATCH($A385,'Catálogo fonte'!$A$5:$A$104,0)),""))</f>
        <v/>
      </c>
      <c r="U385" s="28">
        <f>IF(OR($A385="",$B385=""),"",IFERROR(INDEX('Catálogo fonte'!$P$5:$P$104,MATCH($A385,'Catálogo fonte'!$A$5:$A$104,0)),""))</f>
        <v/>
      </c>
      <c r="V385" s="28">
        <f>IF(OR($A385="",$B385=""),"",--($S385&lt;&gt;"")+--($T385&lt;&gt;"")+--($U385&lt;&gt;""))</f>
        <v/>
      </c>
      <c r="W385" s="27">
        <f>IF(OR($A385="",$B385="",$C385&lt;&gt;"Sim"),"",_xlfn.TEXTJOIN(" | ",TRUE,IF($AP385&lt;&gt;"Regra válida","Regra do canal inválida",""),IF(COUNTIF('Catálogo fonte'!$A$5:$A$104,$A385)&gt;1,"SKU duplicado",""),IF($AO385&lt;&gt;"Sim","Produto inativo",""),IF($AB385&lt;&gt;"Sim","Canal inativo",""),IF($G385="","Título ausente",""),IF(AND($G385&lt;&gt;"",$AL385&lt;&gt;"",LEN($G385)&gt;$AL385),"Título excede o limite",""),IF(AND($AC385="Sim",$H385=""),"Categoria ausente",""),IF(AND($AK385&gt;0,LEN($I385)&lt;$AK385),"Descrição abaixo do mínimo",""),IF(AND($AE385="Sim",$J385=""),"Marca ausente",""),IF(OR($K385="",NOT(ISNUMBER($K385)),$K385&lt;=0),"Preço inválido",""),IF(AND(ISNUMBER($K385),$AM385&lt;&gt;"",$K385&lt;$AM385),"Preço abaixo do mínimo",""),IF(AND(ISNUMBER($K385),$AN385&lt;&gt;"",$K385&gt;$AN385),"Preço acima do máximo",""),IF(AND($AD385="Sim",$L385=""),"GTIN ausente",""),IF(AND($L385&lt;&gt;"",NOT(IFERROR(AND(LEN($L385)=13,ISNUMBER(VALUE($L385))),FALSE))),"GTIN inválido",""),IF(AND($AF385="Sim",$M385=""),"Cor ausente",""),IF(AND($AG385="Sim",$N385=""),"Tamanho/modelo ausente",""),IF(AND($AH385="Sim",OR(NOT(ISNUMBER($O385)),$O385&lt;=0)),"Peso ausente ou inválido",""),IF(AND($AI385="Sim",OR(NOT(ISNUMBER($P385)),$P385&lt;=0,NOT(ISNUMBER($Q385)),$Q385&lt;=0,NOT(ISNUMBER($R385)),$R385&lt;=0)),"Dimensões ausentes ou inválidas",""),IF($V385&lt;$AJ385,"Mídias abaixo do mínimo","")))</f>
        <v/>
      </c>
      <c r="X385" s="28">
        <f>IF(OR($A385="",$B385=""),"",IF($C385&lt;&gt;"Sim","Não selecionado",IF($W385="","Pronto para publicar","Bloqueado")))</f>
        <v/>
      </c>
      <c r="Y385" s="21" t="n"/>
      <c r="Z385" s="27">
        <f>IF(OR($A385="",$B385=""),"",IF($C385&lt;&gt;"Sim","Fora do feed",IF($X385="Bloqueado","Bloqueado",IF($Y385="Publicar","Liberado para feed",IF($Y385="Manter rascunho","Mantido em rascunho","Aguardando decisão")))))</f>
        <v/>
      </c>
      <c r="AA385" s="27">
        <f>IF(OR($A385="",$B385=""),"",$A385&amp;"|"&amp;$B385)</f>
        <v/>
      </c>
      <c r="AB385" s="28">
        <f>IF($B385="","",IFERROR(INDEX('Regras por canal'!$B$5:$B$9,MATCH($B385,'Regras por canal'!$A$5:$A$9,0)),""))</f>
        <v/>
      </c>
      <c r="AC385" s="28">
        <f>IF($B385="","",IFERROR(INDEX('Regras por canal'!$C$5:$C$9,MATCH($B385,'Regras por canal'!$A$5:$A$9,0)),""))</f>
        <v/>
      </c>
      <c r="AD385" s="28">
        <f>IF($B385="","",IFERROR(INDEX('Regras por canal'!$D$5:$D$9,MATCH($B385,'Regras por canal'!$A$5:$A$9,0)),""))</f>
        <v/>
      </c>
      <c r="AE385" s="28">
        <f>IF($B385="","",IFERROR(INDEX('Regras por canal'!$E$5:$E$9,MATCH($B385,'Regras por canal'!$A$5:$A$9,0)),""))</f>
        <v/>
      </c>
      <c r="AF385" s="28">
        <f>IF($B385="","",IFERROR(INDEX('Regras por canal'!$F$5:$F$9,MATCH($B385,'Regras por canal'!$A$5:$A$9,0)),""))</f>
        <v/>
      </c>
      <c r="AG385" s="28">
        <f>IF($B385="","",IFERROR(INDEX('Regras por canal'!$G$5:$G$9,MATCH($B385,'Regras por canal'!$A$5:$A$9,0)),""))</f>
        <v/>
      </c>
      <c r="AH385" s="28">
        <f>IF($B385="","",IFERROR(INDEX('Regras por canal'!$H$5:$H$9,MATCH($B385,'Regras por canal'!$A$5:$A$9,0)),""))</f>
        <v/>
      </c>
      <c r="AI385" s="28">
        <f>IF($B385="","",IFERROR(INDEX('Regras por canal'!$I$5:$I$9,MATCH($B385,'Regras por canal'!$A$5:$A$9,0)),""))</f>
        <v/>
      </c>
      <c r="AJ385" s="28">
        <f>IF($B385="","",IFERROR(INDEX('Regras por canal'!$J$5:$J$9,MATCH($B385,'Regras por canal'!$A$5:$A$9,0)),""))</f>
        <v/>
      </c>
      <c r="AK385" s="28">
        <f>IF($B385="","",IFERROR(INDEX('Regras por canal'!$K$5:$K$9,MATCH($B385,'Regras por canal'!$A$5:$A$9,0)),""))</f>
        <v/>
      </c>
      <c r="AL385" s="28">
        <f>IF($B385="","",IFERROR(INDEX('Regras por canal'!$L$5:$L$9,MATCH($B385,'Regras por canal'!$A$5:$A$9,0)),""))</f>
        <v/>
      </c>
      <c r="AM385" s="28">
        <f>IF($B385="","",IFERROR(INDEX('Regras por canal'!$M$5:$M$9,MATCH($B385,'Regras por canal'!$A$5:$A$9,0)),""))</f>
        <v/>
      </c>
      <c r="AN385" s="28">
        <f>IF($B385="","",IFERROR(INDEX('Regras por canal'!$N$5:$N$9,MATCH($B385,'Regras por canal'!$A$5:$A$9,0)),""))</f>
        <v/>
      </c>
      <c r="AO385" s="28">
        <f>IF($A385="","",IFERROR(INDEX('Catálogo fonte'!$Q$5:$Q$104,MATCH($A385,'Catálogo fonte'!$A$5:$A$104,0)),""))</f>
        <v/>
      </c>
      <c r="AP385" s="28">
        <f>IF($B385="","",IFERROR(INDEX('Regras por canal'!$Q$5:$Q$9,MATCH($B385,'Regras por canal'!$A$5:$A$9,0)),""))</f>
        <v/>
      </c>
    </row>
    <row r="386" ht="24" customHeight="1">
      <c r="A386" s="28">
        <f>IF(OR(INDEX('Catálogo fonte'!$A$5:$A$104,INT((ROW()-5)/5)+1)="",INDEX('Regras por canal'!$A$5:$A$9,MOD(ROW()-5,5)+1)=""),"",INDEX('Catálogo fonte'!$A$5:$A$104,INT((ROW()-5)/5)+1))</f>
        <v/>
      </c>
      <c r="B386" s="27">
        <f>IF($A386="","",INDEX('Regras por canal'!$A$5:$A$9,MOD(ROW()-5,5)+1))</f>
        <v/>
      </c>
      <c r="C386" s="21" t="n"/>
      <c r="D386" s="32" t="n"/>
      <c r="E386" s="32" t="n"/>
      <c r="F386" s="53" t="n"/>
      <c r="G386" s="27">
        <f>IF(OR($A386="",$B386=""),"",IF($D386&lt;&gt;"",$D386,IFERROR(INDEX('Catálogo fonte'!$B$5:$B$104,MATCH($A386,'Catálogo fonte'!$A$5:$A$104,0)),"")))</f>
        <v/>
      </c>
      <c r="H386" s="27">
        <f>IF(OR($A386="",$B386=""),"",IF($E386&lt;&gt;"",$E386,IFERROR(INDEX('Catálogo fonte'!$C$5:$C$104,MATCH($A386,'Catálogo fonte'!$A$5:$A$104,0)),"")))</f>
        <v/>
      </c>
      <c r="I386" s="27">
        <f>IF(OR($A386="",$B386=""),"",IFERROR(INDEX('Catálogo fonte'!$E$5:$E$104,MATCH($A386,'Catálogo fonte'!$A$5:$A$104,0)),""))</f>
        <v/>
      </c>
      <c r="J386" s="28">
        <f>IF(OR($A386="",$B386=""),"",IFERROR(INDEX('Catálogo fonte'!$D$5:$D$104,MATCH($A386,'Catálogo fonte'!$A$5:$A$104,0)),""))</f>
        <v/>
      </c>
      <c r="K386" s="54">
        <f>IF(OR($A386="",$B386=""),"",IF($F386&lt;&gt;"",$F386,IFERROR(INDEX('Catálogo fonte'!$F$5:$F$104,MATCH($A386,'Catálogo fonte'!$A$5:$A$104,0)),"")))</f>
        <v/>
      </c>
      <c r="L386" s="35">
        <f>IF(OR($A386="",$B386=""),"",IFERROR(INDEX('Catálogo fonte'!$G$5:$G$104,MATCH($A386,'Catálogo fonte'!$A$5:$A$104,0)),""))</f>
        <v/>
      </c>
      <c r="M386" s="28">
        <f>IF(OR($A386="",$B386=""),"",IFERROR(INDEX('Catálogo fonte'!$H$5:$H$104,MATCH($A386,'Catálogo fonte'!$A$5:$A$104,0)),""))</f>
        <v/>
      </c>
      <c r="N386" s="28">
        <f>IF(OR($A386="",$B386=""),"",IFERROR(INDEX('Catálogo fonte'!$I$5:$I$104,MATCH($A386,'Catálogo fonte'!$A$5:$A$104,0)),""))</f>
        <v/>
      </c>
      <c r="O386" s="55">
        <f>IF(OR($A386="",$B386=""),"",IFERROR(INDEX('Catálogo fonte'!$J$5:$J$104,MATCH($A386,'Catálogo fonte'!$A$5:$A$104,0)),""))</f>
        <v/>
      </c>
      <c r="P386" s="56">
        <f>IF(OR($A386="",$B386=""),"",IFERROR(INDEX('Catálogo fonte'!$K$5:$K$104,MATCH($A386,'Catálogo fonte'!$A$5:$A$104,0)),""))</f>
        <v/>
      </c>
      <c r="Q386" s="56">
        <f>IF(OR($A386="",$B386=""),"",IFERROR(INDEX('Catálogo fonte'!$L$5:$L$104,MATCH($A386,'Catálogo fonte'!$A$5:$A$104,0)),""))</f>
        <v/>
      </c>
      <c r="R386" s="56">
        <f>IF(OR($A386="",$B386=""),"",IFERROR(INDEX('Catálogo fonte'!$M$5:$M$104,MATCH($A386,'Catálogo fonte'!$A$5:$A$104,0)),""))</f>
        <v/>
      </c>
      <c r="S386" s="28">
        <f>IF(OR($A386="",$B386=""),"",IFERROR(INDEX('Catálogo fonte'!$N$5:$N$104,MATCH($A386,'Catálogo fonte'!$A$5:$A$104,0)),""))</f>
        <v/>
      </c>
      <c r="T386" s="28">
        <f>IF(OR($A386="",$B386=""),"",IFERROR(INDEX('Catálogo fonte'!$O$5:$O$104,MATCH($A386,'Catálogo fonte'!$A$5:$A$104,0)),""))</f>
        <v/>
      </c>
      <c r="U386" s="28">
        <f>IF(OR($A386="",$B386=""),"",IFERROR(INDEX('Catálogo fonte'!$P$5:$P$104,MATCH($A386,'Catálogo fonte'!$A$5:$A$104,0)),""))</f>
        <v/>
      </c>
      <c r="V386" s="28">
        <f>IF(OR($A386="",$B386=""),"",--($S386&lt;&gt;"")+--($T386&lt;&gt;"")+--($U386&lt;&gt;""))</f>
        <v/>
      </c>
      <c r="W386" s="27">
        <f>IF(OR($A386="",$B386="",$C386&lt;&gt;"Sim"),"",_xlfn.TEXTJOIN(" | ",TRUE,IF($AP386&lt;&gt;"Regra válida","Regra do canal inválida",""),IF(COUNTIF('Catálogo fonte'!$A$5:$A$104,$A386)&gt;1,"SKU duplicado",""),IF($AO386&lt;&gt;"Sim","Produto inativo",""),IF($AB386&lt;&gt;"Sim","Canal inativo",""),IF($G386="","Título ausente",""),IF(AND($G386&lt;&gt;"",$AL386&lt;&gt;"",LEN($G386)&gt;$AL386),"Título excede o limite",""),IF(AND($AC386="Sim",$H386=""),"Categoria ausente",""),IF(AND($AK386&gt;0,LEN($I386)&lt;$AK386),"Descrição abaixo do mínimo",""),IF(AND($AE386="Sim",$J386=""),"Marca ausente",""),IF(OR($K386="",NOT(ISNUMBER($K386)),$K386&lt;=0),"Preço inválido",""),IF(AND(ISNUMBER($K386),$AM386&lt;&gt;"",$K386&lt;$AM386),"Preço abaixo do mínimo",""),IF(AND(ISNUMBER($K386),$AN386&lt;&gt;"",$K386&gt;$AN386),"Preço acima do máximo",""),IF(AND($AD386="Sim",$L386=""),"GTIN ausente",""),IF(AND($L386&lt;&gt;"",NOT(IFERROR(AND(LEN($L386)=13,ISNUMBER(VALUE($L386))),FALSE))),"GTIN inválido",""),IF(AND($AF386="Sim",$M386=""),"Cor ausente",""),IF(AND($AG386="Sim",$N386=""),"Tamanho/modelo ausente",""),IF(AND($AH386="Sim",OR(NOT(ISNUMBER($O386)),$O386&lt;=0)),"Peso ausente ou inválido",""),IF(AND($AI386="Sim",OR(NOT(ISNUMBER($P386)),$P386&lt;=0,NOT(ISNUMBER($Q386)),$Q386&lt;=0,NOT(ISNUMBER($R386)),$R386&lt;=0)),"Dimensões ausentes ou inválidas",""),IF($V386&lt;$AJ386,"Mídias abaixo do mínimo","")))</f>
        <v/>
      </c>
      <c r="X386" s="28">
        <f>IF(OR($A386="",$B386=""),"",IF($C386&lt;&gt;"Sim","Não selecionado",IF($W386="","Pronto para publicar","Bloqueado")))</f>
        <v/>
      </c>
      <c r="Y386" s="21" t="n"/>
      <c r="Z386" s="27">
        <f>IF(OR($A386="",$B386=""),"",IF($C386&lt;&gt;"Sim","Fora do feed",IF($X386="Bloqueado","Bloqueado",IF($Y386="Publicar","Liberado para feed",IF($Y386="Manter rascunho","Mantido em rascunho","Aguardando decisão")))))</f>
        <v/>
      </c>
      <c r="AA386" s="27">
        <f>IF(OR($A386="",$B386=""),"",$A386&amp;"|"&amp;$B386)</f>
        <v/>
      </c>
      <c r="AB386" s="28">
        <f>IF($B386="","",IFERROR(INDEX('Regras por canal'!$B$5:$B$9,MATCH($B386,'Regras por canal'!$A$5:$A$9,0)),""))</f>
        <v/>
      </c>
      <c r="AC386" s="28">
        <f>IF($B386="","",IFERROR(INDEX('Regras por canal'!$C$5:$C$9,MATCH($B386,'Regras por canal'!$A$5:$A$9,0)),""))</f>
        <v/>
      </c>
      <c r="AD386" s="28">
        <f>IF($B386="","",IFERROR(INDEX('Regras por canal'!$D$5:$D$9,MATCH($B386,'Regras por canal'!$A$5:$A$9,0)),""))</f>
        <v/>
      </c>
      <c r="AE386" s="28">
        <f>IF($B386="","",IFERROR(INDEX('Regras por canal'!$E$5:$E$9,MATCH($B386,'Regras por canal'!$A$5:$A$9,0)),""))</f>
        <v/>
      </c>
      <c r="AF386" s="28">
        <f>IF($B386="","",IFERROR(INDEX('Regras por canal'!$F$5:$F$9,MATCH($B386,'Regras por canal'!$A$5:$A$9,0)),""))</f>
        <v/>
      </c>
      <c r="AG386" s="28">
        <f>IF($B386="","",IFERROR(INDEX('Regras por canal'!$G$5:$G$9,MATCH($B386,'Regras por canal'!$A$5:$A$9,0)),""))</f>
        <v/>
      </c>
      <c r="AH386" s="28">
        <f>IF($B386="","",IFERROR(INDEX('Regras por canal'!$H$5:$H$9,MATCH($B386,'Regras por canal'!$A$5:$A$9,0)),""))</f>
        <v/>
      </c>
      <c r="AI386" s="28">
        <f>IF($B386="","",IFERROR(INDEX('Regras por canal'!$I$5:$I$9,MATCH($B386,'Regras por canal'!$A$5:$A$9,0)),""))</f>
        <v/>
      </c>
      <c r="AJ386" s="28">
        <f>IF($B386="","",IFERROR(INDEX('Regras por canal'!$J$5:$J$9,MATCH($B386,'Regras por canal'!$A$5:$A$9,0)),""))</f>
        <v/>
      </c>
      <c r="AK386" s="28">
        <f>IF($B386="","",IFERROR(INDEX('Regras por canal'!$K$5:$K$9,MATCH($B386,'Regras por canal'!$A$5:$A$9,0)),""))</f>
        <v/>
      </c>
      <c r="AL386" s="28">
        <f>IF($B386="","",IFERROR(INDEX('Regras por canal'!$L$5:$L$9,MATCH($B386,'Regras por canal'!$A$5:$A$9,0)),""))</f>
        <v/>
      </c>
      <c r="AM386" s="28">
        <f>IF($B386="","",IFERROR(INDEX('Regras por canal'!$M$5:$M$9,MATCH($B386,'Regras por canal'!$A$5:$A$9,0)),""))</f>
        <v/>
      </c>
      <c r="AN386" s="28">
        <f>IF($B386="","",IFERROR(INDEX('Regras por canal'!$N$5:$N$9,MATCH($B386,'Regras por canal'!$A$5:$A$9,0)),""))</f>
        <v/>
      </c>
      <c r="AO386" s="28">
        <f>IF($A386="","",IFERROR(INDEX('Catálogo fonte'!$Q$5:$Q$104,MATCH($A386,'Catálogo fonte'!$A$5:$A$104,0)),""))</f>
        <v/>
      </c>
      <c r="AP386" s="28">
        <f>IF($B386="","",IFERROR(INDEX('Regras por canal'!$Q$5:$Q$9,MATCH($B386,'Regras por canal'!$A$5:$A$9,0)),""))</f>
        <v/>
      </c>
    </row>
    <row r="387" ht="24" customHeight="1">
      <c r="A387" s="28">
        <f>IF(OR(INDEX('Catálogo fonte'!$A$5:$A$104,INT((ROW()-5)/5)+1)="",INDEX('Regras por canal'!$A$5:$A$9,MOD(ROW()-5,5)+1)=""),"",INDEX('Catálogo fonte'!$A$5:$A$104,INT((ROW()-5)/5)+1))</f>
        <v/>
      </c>
      <c r="B387" s="27">
        <f>IF($A387="","",INDEX('Regras por canal'!$A$5:$A$9,MOD(ROW()-5,5)+1))</f>
        <v/>
      </c>
      <c r="C387" s="21" t="n"/>
      <c r="D387" s="32" t="n"/>
      <c r="E387" s="32" t="n"/>
      <c r="F387" s="53" t="n"/>
      <c r="G387" s="27">
        <f>IF(OR($A387="",$B387=""),"",IF($D387&lt;&gt;"",$D387,IFERROR(INDEX('Catálogo fonte'!$B$5:$B$104,MATCH($A387,'Catálogo fonte'!$A$5:$A$104,0)),"")))</f>
        <v/>
      </c>
      <c r="H387" s="27">
        <f>IF(OR($A387="",$B387=""),"",IF($E387&lt;&gt;"",$E387,IFERROR(INDEX('Catálogo fonte'!$C$5:$C$104,MATCH($A387,'Catálogo fonte'!$A$5:$A$104,0)),"")))</f>
        <v/>
      </c>
      <c r="I387" s="27">
        <f>IF(OR($A387="",$B387=""),"",IFERROR(INDEX('Catálogo fonte'!$E$5:$E$104,MATCH($A387,'Catálogo fonte'!$A$5:$A$104,0)),""))</f>
        <v/>
      </c>
      <c r="J387" s="28">
        <f>IF(OR($A387="",$B387=""),"",IFERROR(INDEX('Catálogo fonte'!$D$5:$D$104,MATCH($A387,'Catálogo fonte'!$A$5:$A$104,0)),""))</f>
        <v/>
      </c>
      <c r="K387" s="54">
        <f>IF(OR($A387="",$B387=""),"",IF($F387&lt;&gt;"",$F387,IFERROR(INDEX('Catálogo fonte'!$F$5:$F$104,MATCH($A387,'Catálogo fonte'!$A$5:$A$104,0)),"")))</f>
        <v/>
      </c>
      <c r="L387" s="35">
        <f>IF(OR($A387="",$B387=""),"",IFERROR(INDEX('Catálogo fonte'!$G$5:$G$104,MATCH($A387,'Catálogo fonte'!$A$5:$A$104,0)),""))</f>
        <v/>
      </c>
      <c r="M387" s="28">
        <f>IF(OR($A387="",$B387=""),"",IFERROR(INDEX('Catálogo fonte'!$H$5:$H$104,MATCH($A387,'Catálogo fonte'!$A$5:$A$104,0)),""))</f>
        <v/>
      </c>
      <c r="N387" s="28">
        <f>IF(OR($A387="",$B387=""),"",IFERROR(INDEX('Catálogo fonte'!$I$5:$I$104,MATCH($A387,'Catálogo fonte'!$A$5:$A$104,0)),""))</f>
        <v/>
      </c>
      <c r="O387" s="55">
        <f>IF(OR($A387="",$B387=""),"",IFERROR(INDEX('Catálogo fonte'!$J$5:$J$104,MATCH($A387,'Catálogo fonte'!$A$5:$A$104,0)),""))</f>
        <v/>
      </c>
      <c r="P387" s="56">
        <f>IF(OR($A387="",$B387=""),"",IFERROR(INDEX('Catálogo fonte'!$K$5:$K$104,MATCH($A387,'Catálogo fonte'!$A$5:$A$104,0)),""))</f>
        <v/>
      </c>
      <c r="Q387" s="56">
        <f>IF(OR($A387="",$B387=""),"",IFERROR(INDEX('Catálogo fonte'!$L$5:$L$104,MATCH($A387,'Catálogo fonte'!$A$5:$A$104,0)),""))</f>
        <v/>
      </c>
      <c r="R387" s="56">
        <f>IF(OR($A387="",$B387=""),"",IFERROR(INDEX('Catálogo fonte'!$M$5:$M$104,MATCH($A387,'Catálogo fonte'!$A$5:$A$104,0)),""))</f>
        <v/>
      </c>
      <c r="S387" s="28">
        <f>IF(OR($A387="",$B387=""),"",IFERROR(INDEX('Catálogo fonte'!$N$5:$N$104,MATCH($A387,'Catálogo fonte'!$A$5:$A$104,0)),""))</f>
        <v/>
      </c>
      <c r="T387" s="28">
        <f>IF(OR($A387="",$B387=""),"",IFERROR(INDEX('Catálogo fonte'!$O$5:$O$104,MATCH($A387,'Catálogo fonte'!$A$5:$A$104,0)),""))</f>
        <v/>
      </c>
      <c r="U387" s="28">
        <f>IF(OR($A387="",$B387=""),"",IFERROR(INDEX('Catálogo fonte'!$P$5:$P$104,MATCH($A387,'Catálogo fonte'!$A$5:$A$104,0)),""))</f>
        <v/>
      </c>
      <c r="V387" s="28">
        <f>IF(OR($A387="",$B387=""),"",--($S387&lt;&gt;"")+--($T387&lt;&gt;"")+--($U387&lt;&gt;""))</f>
        <v/>
      </c>
      <c r="W387" s="27">
        <f>IF(OR($A387="",$B387="",$C387&lt;&gt;"Sim"),"",_xlfn.TEXTJOIN(" | ",TRUE,IF($AP387&lt;&gt;"Regra válida","Regra do canal inválida",""),IF(COUNTIF('Catálogo fonte'!$A$5:$A$104,$A387)&gt;1,"SKU duplicado",""),IF($AO387&lt;&gt;"Sim","Produto inativo",""),IF($AB387&lt;&gt;"Sim","Canal inativo",""),IF($G387="","Título ausente",""),IF(AND($G387&lt;&gt;"",$AL387&lt;&gt;"",LEN($G387)&gt;$AL387),"Título excede o limite",""),IF(AND($AC387="Sim",$H387=""),"Categoria ausente",""),IF(AND($AK387&gt;0,LEN($I387)&lt;$AK387),"Descrição abaixo do mínimo",""),IF(AND($AE387="Sim",$J387=""),"Marca ausente",""),IF(OR($K387="",NOT(ISNUMBER($K387)),$K387&lt;=0),"Preço inválido",""),IF(AND(ISNUMBER($K387),$AM387&lt;&gt;"",$K387&lt;$AM387),"Preço abaixo do mínimo",""),IF(AND(ISNUMBER($K387),$AN387&lt;&gt;"",$K387&gt;$AN387),"Preço acima do máximo",""),IF(AND($AD387="Sim",$L387=""),"GTIN ausente",""),IF(AND($L387&lt;&gt;"",NOT(IFERROR(AND(LEN($L387)=13,ISNUMBER(VALUE($L387))),FALSE))),"GTIN inválido",""),IF(AND($AF387="Sim",$M387=""),"Cor ausente",""),IF(AND($AG387="Sim",$N387=""),"Tamanho/modelo ausente",""),IF(AND($AH387="Sim",OR(NOT(ISNUMBER($O387)),$O387&lt;=0)),"Peso ausente ou inválido",""),IF(AND($AI387="Sim",OR(NOT(ISNUMBER($P387)),$P387&lt;=0,NOT(ISNUMBER($Q387)),$Q387&lt;=0,NOT(ISNUMBER($R387)),$R387&lt;=0)),"Dimensões ausentes ou inválidas",""),IF($V387&lt;$AJ387,"Mídias abaixo do mínimo","")))</f>
        <v/>
      </c>
      <c r="X387" s="28">
        <f>IF(OR($A387="",$B387=""),"",IF($C387&lt;&gt;"Sim","Não selecionado",IF($W387="","Pronto para publicar","Bloqueado")))</f>
        <v/>
      </c>
      <c r="Y387" s="21" t="n"/>
      <c r="Z387" s="27">
        <f>IF(OR($A387="",$B387=""),"",IF($C387&lt;&gt;"Sim","Fora do feed",IF($X387="Bloqueado","Bloqueado",IF($Y387="Publicar","Liberado para feed",IF($Y387="Manter rascunho","Mantido em rascunho","Aguardando decisão")))))</f>
        <v/>
      </c>
      <c r="AA387" s="27">
        <f>IF(OR($A387="",$B387=""),"",$A387&amp;"|"&amp;$B387)</f>
        <v/>
      </c>
      <c r="AB387" s="28">
        <f>IF($B387="","",IFERROR(INDEX('Regras por canal'!$B$5:$B$9,MATCH($B387,'Regras por canal'!$A$5:$A$9,0)),""))</f>
        <v/>
      </c>
      <c r="AC387" s="28">
        <f>IF($B387="","",IFERROR(INDEX('Regras por canal'!$C$5:$C$9,MATCH($B387,'Regras por canal'!$A$5:$A$9,0)),""))</f>
        <v/>
      </c>
      <c r="AD387" s="28">
        <f>IF($B387="","",IFERROR(INDEX('Regras por canal'!$D$5:$D$9,MATCH($B387,'Regras por canal'!$A$5:$A$9,0)),""))</f>
        <v/>
      </c>
      <c r="AE387" s="28">
        <f>IF($B387="","",IFERROR(INDEX('Regras por canal'!$E$5:$E$9,MATCH($B387,'Regras por canal'!$A$5:$A$9,0)),""))</f>
        <v/>
      </c>
      <c r="AF387" s="28">
        <f>IF($B387="","",IFERROR(INDEX('Regras por canal'!$F$5:$F$9,MATCH($B387,'Regras por canal'!$A$5:$A$9,0)),""))</f>
        <v/>
      </c>
      <c r="AG387" s="28">
        <f>IF($B387="","",IFERROR(INDEX('Regras por canal'!$G$5:$G$9,MATCH($B387,'Regras por canal'!$A$5:$A$9,0)),""))</f>
        <v/>
      </c>
      <c r="AH387" s="28">
        <f>IF($B387="","",IFERROR(INDEX('Regras por canal'!$H$5:$H$9,MATCH($B387,'Regras por canal'!$A$5:$A$9,0)),""))</f>
        <v/>
      </c>
      <c r="AI387" s="28">
        <f>IF($B387="","",IFERROR(INDEX('Regras por canal'!$I$5:$I$9,MATCH($B387,'Regras por canal'!$A$5:$A$9,0)),""))</f>
        <v/>
      </c>
      <c r="AJ387" s="28">
        <f>IF($B387="","",IFERROR(INDEX('Regras por canal'!$J$5:$J$9,MATCH($B387,'Regras por canal'!$A$5:$A$9,0)),""))</f>
        <v/>
      </c>
      <c r="AK387" s="28">
        <f>IF($B387="","",IFERROR(INDEX('Regras por canal'!$K$5:$K$9,MATCH($B387,'Regras por canal'!$A$5:$A$9,0)),""))</f>
        <v/>
      </c>
      <c r="AL387" s="28">
        <f>IF($B387="","",IFERROR(INDEX('Regras por canal'!$L$5:$L$9,MATCH($B387,'Regras por canal'!$A$5:$A$9,0)),""))</f>
        <v/>
      </c>
      <c r="AM387" s="28">
        <f>IF($B387="","",IFERROR(INDEX('Regras por canal'!$M$5:$M$9,MATCH($B387,'Regras por canal'!$A$5:$A$9,0)),""))</f>
        <v/>
      </c>
      <c r="AN387" s="28">
        <f>IF($B387="","",IFERROR(INDEX('Regras por canal'!$N$5:$N$9,MATCH($B387,'Regras por canal'!$A$5:$A$9,0)),""))</f>
        <v/>
      </c>
      <c r="AO387" s="28">
        <f>IF($A387="","",IFERROR(INDEX('Catálogo fonte'!$Q$5:$Q$104,MATCH($A387,'Catálogo fonte'!$A$5:$A$104,0)),""))</f>
        <v/>
      </c>
      <c r="AP387" s="28">
        <f>IF($B387="","",IFERROR(INDEX('Regras por canal'!$Q$5:$Q$9,MATCH($B387,'Regras por canal'!$A$5:$A$9,0)),""))</f>
        <v/>
      </c>
    </row>
    <row r="388" ht="24" customHeight="1">
      <c r="A388" s="28">
        <f>IF(OR(INDEX('Catálogo fonte'!$A$5:$A$104,INT((ROW()-5)/5)+1)="",INDEX('Regras por canal'!$A$5:$A$9,MOD(ROW()-5,5)+1)=""),"",INDEX('Catálogo fonte'!$A$5:$A$104,INT((ROW()-5)/5)+1))</f>
        <v/>
      </c>
      <c r="B388" s="27">
        <f>IF($A388="","",INDEX('Regras por canal'!$A$5:$A$9,MOD(ROW()-5,5)+1))</f>
        <v/>
      </c>
      <c r="C388" s="21" t="n"/>
      <c r="D388" s="32" t="n"/>
      <c r="E388" s="32" t="n"/>
      <c r="F388" s="53" t="n"/>
      <c r="G388" s="27">
        <f>IF(OR($A388="",$B388=""),"",IF($D388&lt;&gt;"",$D388,IFERROR(INDEX('Catálogo fonte'!$B$5:$B$104,MATCH($A388,'Catálogo fonte'!$A$5:$A$104,0)),"")))</f>
        <v/>
      </c>
      <c r="H388" s="27">
        <f>IF(OR($A388="",$B388=""),"",IF($E388&lt;&gt;"",$E388,IFERROR(INDEX('Catálogo fonte'!$C$5:$C$104,MATCH($A388,'Catálogo fonte'!$A$5:$A$104,0)),"")))</f>
        <v/>
      </c>
      <c r="I388" s="27">
        <f>IF(OR($A388="",$B388=""),"",IFERROR(INDEX('Catálogo fonte'!$E$5:$E$104,MATCH($A388,'Catálogo fonte'!$A$5:$A$104,0)),""))</f>
        <v/>
      </c>
      <c r="J388" s="28">
        <f>IF(OR($A388="",$B388=""),"",IFERROR(INDEX('Catálogo fonte'!$D$5:$D$104,MATCH($A388,'Catálogo fonte'!$A$5:$A$104,0)),""))</f>
        <v/>
      </c>
      <c r="K388" s="54">
        <f>IF(OR($A388="",$B388=""),"",IF($F388&lt;&gt;"",$F388,IFERROR(INDEX('Catálogo fonte'!$F$5:$F$104,MATCH($A388,'Catálogo fonte'!$A$5:$A$104,0)),"")))</f>
        <v/>
      </c>
      <c r="L388" s="35">
        <f>IF(OR($A388="",$B388=""),"",IFERROR(INDEX('Catálogo fonte'!$G$5:$G$104,MATCH($A388,'Catálogo fonte'!$A$5:$A$104,0)),""))</f>
        <v/>
      </c>
      <c r="M388" s="28">
        <f>IF(OR($A388="",$B388=""),"",IFERROR(INDEX('Catálogo fonte'!$H$5:$H$104,MATCH($A388,'Catálogo fonte'!$A$5:$A$104,0)),""))</f>
        <v/>
      </c>
      <c r="N388" s="28">
        <f>IF(OR($A388="",$B388=""),"",IFERROR(INDEX('Catálogo fonte'!$I$5:$I$104,MATCH($A388,'Catálogo fonte'!$A$5:$A$104,0)),""))</f>
        <v/>
      </c>
      <c r="O388" s="55">
        <f>IF(OR($A388="",$B388=""),"",IFERROR(INDEX('Catálogo fonte'!$J$5:$J$104,MATCH($A388,'Catálogo fonte'!$A$5:$A$104,0)),""))</f>
        <v/>
      </c>
      <c r="P388" s="56">
        <f>IF(OR($A388="",$B388=""),"",IFERROR(INDEX('Catálogo fonte'!$K$5:$K$104,MATCH($A388,'Catálogo fonte'!$A$5:$A$104,0)),""))</f>
        <v/>
      </c>
      <c r="Q388" s="56">
        <f>IF(OR($A388="",$B388=""),"",IFERROR(INDEX('Catálogo fonte'!$L$5:$L$104,MATCH($A388,'Catálogo fonte'!$A$5:$A$104,0)),""))</f>
        <v/>
      </c>
      <c r="R388" s="56">
        <f>IF(OR($A388="",$B388=""),"",IFERROR(INDEX('Catálogo fonte'!$M$5:$M$104,MATCH($A388,'Catálogo fonte'!$A$5:$A$104,0)),""))</f>
        <v/>
      </c>
      <c r="S388" s="28">
        <f>IF(OR($A388="",$B388=""),"",IFERROR(INDEX('Catálogo fonte'!$N$5:$N$104,MATCH($A388,'Catálogo fonte'!$A$5:$A$104,0)),""))</f>
        <v/>
      </c>
      <c r="T388" s="28">
        <f>IF(OR($A388="",$B388=""),"",IFERROR(INDEX('Catálogo fonte'!$O$5:$O$104,MATCH($A388,'Catálogo fonte'!$A$5:$A$104,0)),""))</f>
        <v/>
      </c>
      <c r="U388" s="28">
        <f>IF(OR($A388="",$B388=""),"",IFERROR(INDEX('Catálogo fonte'!$P$5:$P$104,MATCH($A388,'Catálogo fonte'!$A$5:$A$104,0)),""))</f>
        <v/>
      </c>
      <c r="V388" s="28">
        <f>IF(OR($A388="",$B388=""),"",--($S388&lt;&gt;"")+--($T388&lt;&gt;"")+--($U388&lt;&gt;""))</f>
        <v/>
      </c>
      <c r="W388" s="27">
        <f>IF(OR($A388="",$B388="",$C388&lt;&gt;"Sim"),"",_xlfn.TEXTJOIN(" | ",TRUE,IF($AP388&lt;&gt;"Regra válida","Regra do canal inválida",""),IF(COUNTIF('Catálogo fonte'!$A$5:$A$104,$A388)&gt;1,"SKU duplicado",""),IF($AO388&lt;&gt;"Sim","Produto inativo",""),IF($AB388&lt;&gt;"Sim","Canal inativo",""),IF($G388="","Título ausente",""),IF(AND($G388&lt;&gt;"",$AL388&lt;&gt;"",LEN($G388)&gt;$AL388),"Título excede o limite",""),IF(AND($AC388="Sim",$H388=""),"Categoria ausente",""),IF(AND($AK388&gt;0,LEN($I388)&lt;$AK388),"Descrição abaixo do mínimo",""),IF(AND($AE388="Sim",$J388=""),"Marca ausente",""),IF(OR($K388="",NOT(ISNUMBER($K388)),$K388&lt;=0),"Preço inválido",""),IF(AND(ISNUMBER($K388),$AM388&lt;&gt;"",$K388&lt;$AM388),"Preço abaixo do mínimo",""),IF(AND(ISNUMBER($K388),$AN388&lt;&gt;"",$K388&gt;$AN388),"Preço acima do máximo",""),IF(AND($AD388="Sim",$L388=""),"GTIN ausente",""),IF(AND($L388&lt;&gt;"",NOT(IFERROR(AND(LEN($L388)=13,ISNUMBER(VALUE($L388))),FALSE))),"GTIN inválido",""),IF(AND($AF388="Sim",$M388=""),"Cor ausente",""),IF(AND($AG388="Sim",$N388=""),"Tamanho/modelo ausente",""),IF(AND($AH388="Sim",OR(NOT(ISNUMBER($O388)),$O388&lt;=0)),"Peso ausente ou inválido",""),IF(AND($AI388="Sim",OR(NOT(ISNUMBER($P388)),$P388&lt;=0,NOT(ISNUMBER($Q388)),$Q388&lt;=0,NOT(ISNUMBER($R388)),$R388&lt;=0)),"Dimensões ausentes ou inválidas",""),IF($V388&lt;$AJ388,"Mídias abaixo do mínimo","")))</f>
        <v/>
      </c>
      <c r="X388" s="28">
        <f>IF(OR($A388="",$B388=""),"",IF($C388&lt;&gt;"Sim","Não selecionado",IF($W388="","Pronto para publicar","Bloqueado")))</f>
        <v/>
      </c>
      <c r="Y388" s="21" t="n"/>
      <c r="Z388" s="27">
        <f>IF(OR($A388="",$B388=""),"",IF($C388&lt;&gt;"Sim","Fora do feed",IF($X388="Bloqueado","Bloqueado",IF($Y388="Publicar","Liberado para feed",IF($Y388="Manter rascunho","Mantido em rascunho","Aguardando decisão")))))</f>
        <v/>
      </c>
      <c r="AA388" s="27">
        <f>IF(OR($A388="",$B388=""),"",$A388&amp;"|"&amp;$B388)</f>
        <v/>
      </c>
      <c r="AB388" s="28">
        <f>IF($B388="","",IFERROR(INDEX('Regras por canal'!$B$5:$B$9,MATCH($B388,'Regras por canal'!$A$5:$A$9,0)),""))</f>
        <v/>
      </c>
      <c r="AC388" s="28">
        <f>IF($B388="","",IFERROR(INDEX('Regras por canal'!$C$5:$C$9,MATCH($B388,'Regras por canal'!$A$5:$A$9,0)),""))</f>
        <v/>
      </c>
      <c r="AD388" s="28">
        <f>IF($B388="","",IFERROR(INDEX('Regras por canal'!$D$5:$D$9,MATCH($B388,'Regras por canal'!$A$5:$A$9,0)),""))</f>
        <v/>
      </c>
      <c r="AE388" s="28">
        <f>IF($B388="","",IFERROR(INDEX('Regras por canal'!$E$5:$E$9,MATCH($B388,'Regras por canal'!$A$5:$A$9,0)),""))</f>
        <v/>
      </c>
      <c r="AF388" s="28">
        <f>IF($B388="","",IFERROR(INDEX('Regras por canal'!$F$5:$F$9,MATCH($B388,'Regras por canal'!$A$5:$A$9,0)),""))</f>
        <v/>
      </c>
      <c r="AG388" s="28">
        <f>IF($B388="","",IFERROR(INDEX('Regras por canal'!$G$5:$G$9,MATCH($B388,'Regras por canal'!$A$5:$A$9,0)),""))</f>
        <v/>
      </c>
      <c r="AH388" s="28">
        <f>IF($B388="","",IFERROR(INDEX('Regras por canal'!$H$5:$H$9,MATCH($B388,'Regras por canal'!$A$5:$A$9,0)),""))</f>
        <v/>
      </c>
      <c r="AI388" s="28">
        <f>IF($B388="","",IFERROR(INDEX('Regras por canal'!$I$5:$I$9,MATCH($B388,'Regras por canal'!$A$5:$A$9,0)),""))</f>
        <v/>
      </c>
      <c r="AJ388" s="28">
        <f>IF($B388="","",IFERROR(INDEX('Regras por canal'!$J$5:$J$9,MATCH($B388,'Regras por canal'!$A$5:$A$9,0)),""))</f>
        <v/>
      </c>
      <c r="AK388" s="28">
        <f>IF($B388="","",IFERROR(INDEX('Regras por canal'!$K$5:$K$9,MATCH($B388,'Regras por canal'!$A$5:$A$9,0)),""))</f>
        <v/>
      </c>
      <c r="AL388" s="28">
        <f>IF($B388="","",IFERROR(INDEX('Regras por canal'!$L$5:$L$9,MATCH($B388,'Regras por canal'!$A$5:$A$9,0)),""))</f>
        <v/>
      </c>
      <c r="AM388" s="28">
        <f>IF($B388="","",IFERROR(INDEX('Regras por canal'!$M$5:$M$9,MATCH($B388,'Regras por canal'!$A$5:$A$9,0)),""))</f>
        <v/>
      </c>
      <c r="AN388" s="28">
        <f>IF($B388="","",IFERROR(INDEX('Regras por canal'!$N$5:$N$9,MATCH($B388,'Regras por canal'!$A$5:$A$9,0)),""))</f>
        <v/>
      </c>
      <c r="AO388" s="28">
        <f>IF($A388="","",IFERROR(INDEX('Catálogo fonte'!$Q$5:$Q$104,MATCH($A388,'Catálogo fonte'!$A$5:$A$104,0)),""))</f>
        <v/>
      </c>
      <c r="AP388" s="28">
        <f>IF($B388="","",IFERROR(INDEX('Regras por canal'!$Q$5:$Q$9,MATCH($B388,'Regras por canal'!$A$5:$A$9,0)),""))</f>
        <v/>
      </c>
    </row>
    <row r="389" ht="24" customHeight="1">
      <c r="A389" s="28">
        <f>IF(OR(INDEX('Catálogo fonte'!$A$5:$A$104,INT((ROW()-5)/5)+1)="",INDEX('Regras por canal'!$A$5:$A$9,MOD(ROW()-5,5)+1)=""),"",INDEX('Catálogo fonte'!$A$5:$A$104,INT((ROW()-5)/5)+1))</f>
        <v/>
      </c>
      <c r="B389" s="27">
        <f>IF($A389="","",INDEX('Regras por canal'!$A$5:$A$9,MOD(ROW()-5,5)+1))</f>
        <v/>
      </c>
      <c r="C389" s="21" t="n"/>
      <c r="D389" s="32" t="n"/>
      <c r="E389" s="32" t="n"/>
      <c r="F389" s="53" t="n"/>
      <c r="G389" s="27">
        <f>IF(OR($A389="",$B389=""),"",IF($D389&lt;&gt;"",$D389,IFERROR(INDEX('Catálogo fonte'!$B$5:$B$104,MATCH($A389,'Catálogo fonte'!$A$5:$A$104,0)),"")))</f>
        <v/>
      </c>
      <c r="H389" s="27">
        <f>IF(OR($A389="",$B389=""),"",IF($E389&lt;&gt;"",$E389,IFERROR(INDEX('Catálogo fonte'!$C$5:$C$104,MATCH($A389,'Catálogo fonte'!$A$5:$A$104,0)),"")))</f>
        <v/>
      </c>
      <c r="I389" s="27">
        <f>IF(OR($A389="",$B389=""),"",IFERROR(INDEX('Catálogo fonte'!$E$5:$E$104,MATCH($A389,'Catálogo fonte'!$A$5:$A$104,0)),""))</f>
        <v/>
      </c>
      <c r="J389" s="28">
        <f>IF(OR($A389="",$B389=""),"",IFERROR(INDEX('Catálogo fonte'!$D$5:$D$104,MATCH($A389,'Catálogo fonte'!$A$5:$A$104,0)),""))</f>
        <v/>
      </c>
      <c r="K389" s="54">
        <f>IF(OR($A389="",$B389=""),"",IF($F389&lt;&gt;"",$F389,IFERROR(INDEX('Catálogo fonte'!$F$5:$F$104,MATCH($A389,'Catálogo fonte'!$A$5:$A$104,0)),"")))</f>
        <v/>
      </c>
      <c r="L389" s="35">
        <f>IF(OR($A389="",$B389=""),"",IFERROR(INDEX('Catálogo fonte'!$G$5:$G$104,MATCH($A389,'Catálogo fonte'!$A$5:$A$104,0)),""))</f>
        <v/>
      </c>
      <c r="M389" s="28">
        <f>IF(OR($A389="",$B389=""),"",IFERROR(INDEX('Catálogo fonte'!$H$5:$H$104,MATCH($A389,'Catálogo fonte'!$A$5:$A$104,0)),""))</f>
        <v/>
      </c>
      <c r="N389" s="28">
        <f>IF(OR($A389="",$B389=""),"",IFERROR(INDEX('Catálogo fonte'!$I$5:$I$104,MATCH($A389,'Catálogo fonte'!$A$5:$A$104,0)),""))</f>
        <v/>
      </c>
      <c r="O389" s="55">
        <f>IF(OR($A389="",$B389=""),"",IFERROR(INDEX('Catálogo fonte'!$J$5:$J$104,MATCH($A389,'Catálogo fonte'!$A$5:$A$104,0)),""))</f>
        <v/>
      </c>
      <c r="P389" s="56">
        <f>IF(OR($A389="",$B389=""),"",IFERROR(INDEX('Catálogo fonte'!$K$5:$K$104,MATCH($A389,'Catálogo fonte'!$A$5:$A$104,0)),""))</f>
        <v/>
      </c>
      <c r="Q389" s="56">
        <f>IF(OR($A389="",$B389=""),"",IFERROR(INDEX('Catálogo fonte'!$L$5:$L$104,MATCH($A389,'Catálogo fonte'!$A$5:$A$104,0)),""))</f>
        <v/>
      </c>
      <c r="R389" s="56">
        <f>IF(OR($A389="",$B389=""),"",IFERROR(INDEX('Catálogo fonte'!$M$5:$M$104,MATCH($A389,'Catálogo fonte'!$A$5:$A$104,0)),""))</f>
        <v/>
      </c>
      <c r="S389" s="28">
        <f>IF(OR($A389="",$B389=""),"",IFERROR(INDEX('Catálogo fonte'!$N$5:$N$104,MATCH($A389,'Catálogo fonte'!$A$5:$A$104,0)),""))</f>
        <v/>
      </c>
      <c r="T389" s="28">
        <f>IF(OR($A389="",$B389=""),"",IFERROR(INDEX('Catálogo fonte'!$O$5:$O$104,MATCH($A389,'Catálogo fonte'!$A$5:$A$104,0)),""))</f>
        <v/>
      </c>
      <c r="U389" s="28">
        <f>IF(OR($A389="",$B389=""),"",IFERROR(INDEX('Catálogo fonte'!$P$5:$P$104,MATCH($A389,'Catálogo fonte'!$A$5:$A$104,0)),""))</f>
        <v/>
      </c>
      <c r="V389" s="28">
        <f>IF(OR($A389="",$B389=""),"",--($S389&lt;&gt;"")+--($T389&lt;&gt;"")+--($U389&lt;&gt;""))</f>
        <v/>
      </c>
      <c r="W389" s="27">
        <f>IF(OR($A389="",$B389="",$C389&lt;&gt;"Sim"),"",_xlfn.TEXTJOIN(" | ",TRUE,IF($AP389&lt;&gt;"Regra válida","Regra do canal inválida",""),IF(COUNTIF('Catálogo fonte'!$A$5:$A$104,$A389)&gt;1,"SKU duplicado",""),IF($AO389&lt;&gt;"Sim","Produto inativo",""),IF($AB389&lt;&gt;"Sim","Canal inativo",""),IF($G389="","Título ausente",""),IF(AND($G389&lt;&gt;"",$AL389&lt;&gt;"",LEN($G389)&gt;$AL389),"Título excede o limite",""),IF(AND($AC389="Sim",$H389=""),"Categoria ausente",""),IF(AND($AK389&gt;0,LEN($I389)&lt;$AK389),"Descrição abaixo do mínimo",""),IF(AND($AE389="Sim",$J389=""),"Marca ausente",""),IF(OR($K389="",NOT(ISNUMBER($K389)),$K389&lt;=0),"Preço inválido",""),IF(AND(ISNUMBER($K389),$AM389&lt;&gt;"",$K389&lt;$AM389),"Preço abaixo do mínimo",""),IF(AND(ISNUMBER($K389),$AN389&lt;&gt;"",$K389&gt;$AN389),"Preço acima do máximo",""),IF(AND($AD389="Sim",$L389=""),"GTIN ausente",""),IF(AND($L389&lt;&gt;"",NOT(IFERROR(AND(LEN($L389)=13,ISNUMBER(VALUE($L389))),FALSE))),"GTIN inválido",""),IF(AND($AF389="Sim",$M389=""),"Cor ausente",""),IF(AND($AG389="Sim",$N389=""),"Tamanho/modelo ausente",""),IF(AND($AH389="Sim",OR(NOT(ISNUMBER($O389)),$O389&lt;=0)),"Peso ausente ou inválido",""),IF(AND($AI389="Sim",OR(NOT(ISNUMBER($P389)),$P389&lt;=0,NOT(ISNUMBER($Q389)),$Q389&lt;=0,NOT(ISNUMBER($R389)),$R389&lt;=0)),"Dimensões ausentes ou inválidas",""),IF($V389&lt;$AJ389,"Mídias abaixo do mínimo","")))</f>
        <v/>
      </c>
      <c r="X389" s="28">
        <f>IF(OR($A389="",$B389=""),"",IF($C389&lt;&gt;"Sim","Não selecionado",IF($W389="","Pronto para publicar","Bloqueado")))</f>
        <v/>
      </c>
      <c r="Y389" s="21" t="n"/>
      <c r="Z389" s="27">
        <f>IF(OR($A389="",$B389=""),"",IF($C389&lt;&gt;"Sim","Fora do feed",IF($X389="Bloqueado","Bloqueado",IF($Y389="Publicar","Liberado para feed",IF($Y389="Manter rascunho","Mantido em rascunho","Aguardando decisão")))))</f>
        <v/>
      </c>
      <c r="AA389" s="27">
        <f>IF(OR($A389="",$B389=""),"",$A389&amp;"|"&amp;$B389)</f>
        <v/>
      </c>
      <c r="AB389" s="28">
        <f>IF($B389="","",IFERROR(INDEX('Regras por canal'!$B$5:$B$9,MATCH($B389,'Regras por canal'!$A$5:$A$9,0)),""))</f>
        <v/>
      </c>
      <c r="AC389" s="28">
        <f>IF($B389="","",IFERROR(INDEX('Regras por canal'!$C$5:$C$9,MATCH($B389,'Regras por canal'!$A$5:$A$9,0)),""))</f>
        <v/>
      </c>
      <c r="AD389" s="28">
        <f>IF($B389="","",IFERROR(INDEX('Regras por canal'!$D$5:$D$9,MATCH($B389,'Regras por canal'!$A$5:$A$9,0)),""))</f>
        <v/>
      </c>
      <c r="AE389" s="28">
        <f>IF($B389="","",IFERROR(INDEX('Regras por canal'!$E$5:$E$9,MATCH($B389,'Regras por canal'!$A$5:$A$9,0)),""))</f>
        <v/>
      </c>
      <c r="AF389" s="28">
        <f>IF($B389="","",IFERROR(INDEX('Regras por canal'!$F$5:$F$9,MATCH($B389,'Regras por canal'!$A$5:$A$9,0)),""))</f>
        <v/>
      </c>
      <c r="AG389" s="28">
        <f>IF($B389="","",IFERROR(INDEX('Regras por canal'!$G$5:$G$9,MATCH($B389,'Regras por canal'!$A$5:$A$9,0)),""))</f>
        <v/>
      </c>
      <c r="AH389" s="28">
        <f>IF($B389="","",IFERROR(INDEX('Regras por canal'!$H$5:$H$9,MATCH($B389,'Regras por canal'!$A$5:$A$9,0)),""))</f>
        <v/>
      </c>
      <c r="AI389" s="28">
        <f>IF($B389="","",IFERROR(INDEX('Regras por canal'!$I$5:$I$9,MATCH($B389,'Regras por canal'!$A$5:$A$9,0)),""))</f>
        <v/>
      </c>
      <c r="AJ389" s="28">
        <f>IF($B389="","",IFERROR(INDEX('Regras por canal'!$J$5:$J$9,MATCH($B389,'Regras por canal'!$A$5:$A$9,0)),""))</f>
        <v/>
      </c>
      <c r="AK389" s="28">
        <f>IF($B389="","",IFERROR(INDEX('Regras por canal'!$K$5:$K$9,MATCH($B389,'Regras por canal'!$A$5:$A$9,0)),""))</f>
        <v/>
      </c>
      <c r="AL389" s="28">
        <f>IF($B389="","",IFERROR(INDEX('Regras por canal'!$L$5:$L$9,MATCH($B389,'Regras por canal'!$A$5:$A$9,0)),""))</f>
        <v/>
      </c>
      <c r="AM389" s="28">
        <f>IF($B389="","",IFERROR(INDEX('Regras por canal'!$M$5:$M$9,MATCH($B389,'Regras por canal'!$A$5:$A$9,0)),""))</f>
        <v/>
      </c>
      <c r="AN389" s="28">
        <f>IF($B389="","",IFERROR(INDEX('Regras por canal'!$N$5:$N$9,MATCH($B389,'Regras por canal'!$A$5:$A$9,0)),""))</f>
        <v/>
      </c>
      <c r="AO389" s="28">
        <f>IF($A389="","",IFERROR(INDEX('Catálogo fonte'!$Q$5:$Q$104,MATCH($A389,'Catálogo fonte'!$A$5:$A$104,0)),""))</f>
        <v/>
      </c>
      <c r="AP389" s="28">
        <f>IF($B389="","",IFERROR(INDEX('Regras por canal'!$Q$5:$Q$9,MATCH($B389,'Regras por canal'!$A$5:$A$9,0)),""))</f>
        <v/>
      </c>
    </row>
    <row r="390" ht="24" customHeight="1">
      <c r="A390" s="28">
        <f>IF(OR(INDEX('Catálogo fonte'!$A$5:$A$104,INT((ROW()-5)/5)+1)="",INDEX('Regras por canal'!$A$5:$A$9,MOD(ROW()-5,5)+1)=""),"",INDEX('Catálogo fonte'!$A$5:$A$104,INT((ROW()-5)/5)+1))</f>
        <v/>
      </c>
      <c r="B390" s="27">
        <f>IF($A390="","",INDEX('Regras por canal'!$A$5:$A$9,MOD(ROW()-5,5)+1))</f>
        <v/>
      </c>
      <c r="C390" s="21" t="n"/>
      <c r="D390" s="32" t="n"/>
      <c r="E390" s="32" t="n"/>
      <c r="F390" s="53" t="n"/>
      <c r="G390" s="27">
        <f>IF(OR($A390="",$B390=""),"",IF($D390&lt;&gt;"",$D390,IFERROR(INDEX('Catálogo fonte'!$B$5:$B$104,MATCH($A390,'Catálogo fonte'!$A$5:$A$104,0)),"")))</f>
        <v/>
      </c>
      <c r="H390" s="27">
        <f>IF(OR($A390="",$B390=""),"",IF($E390&lt;&gt;"",$E390,IFERROR(INDEX('Catálogo fonte'!$C$5:$C$104,MATCH($A390,'Catálogo fonte'!$A$5:$A$104,0)),"")))</f>
        <v/>
      </c>
      <c r="I390" s="27">
        <f>IF(OR($A390="",$B390=""),"",IFERROR(INDEX('Catálogo fonte'!$E$5:$E$104,MATCH($A390,'Catálogo fonte'!$A$5:$A$104,0)),""))</f>
        <v/>
      </c>
      <c r="J390" s="28">
        <f>IF(OR($A390="",$B390=""),"",IFERROR(INDEX('Catálogo fonte'!$D$5:$D$104,MATCH($A390,'Catálogo fonte'!$A$5:$A$104,0)),""))</f>
        <v/>
      </c>
      <c r="K390" s="54">
        <f>IF(OR($A390="",$B390=""),"",IF($F390&lt;&gt;"",$F390,IFERROR(INDEX('Catálogo fonte'!$F$5:$F$104,MATCH($A390,'Catálogo fonte'!$A$5:$A$104,0)),"")))</f>
        <v/>
      </c>
      <c r="L390" s="35">
        <f>IF(OR($A390="",$B390=""),"",IFERROR(INDEX('Catálogo fonte'!$G$5:$G$104,MATCH($A390,'Catálogo fonte'!$A$5:$A$104,0)),""))</f>
        <v/>
      </c>
      <c r="M390" s="28">
        <f>IF(OR($A390="",$B390=""),"",IFERROR(INDEX('Catálogo fonte'!$H$5:$H$104,MATCH($A390,'Catálogo fonte'!$A$5:$A$104,0)),""))</f>
        <v/>
      </c>
      <c r="N390" s="28">
        <f>IF(OR($A390="",$B390=""),"",IFERROR(INDEX('Catálogo fonte'!$I$5:$I$104,MATCH($A390,'Catálogo fonte'!$A$5:$A$104,0)),""))</f>
        <v/>
      </c>
      <c r="O390" s="55">
        <f>IF(OR($A390="",$B390=""),"",IFERROR(INDEX('Catálogo fonte'!$J$5:$J$104,MATCH($A390,'Catálogo fonte'!$A$5:$A$104,0)),""))</f>
        <v/>
      </c>
      <c r="P390" s="56">
        <f>IF(OR($A390="",$B390=""),"",IFERROR(INDEX('Catálogo fonte'!$K$5:$K$104,MATCH($A390,'Catálogo fonte'!$A$5:$A$104,0)),""))</f>
        <v/>
      </c>
      <c r="Q390" s="56">
        <f>IF(OR($A390="",$B390=""),"",IFERROR(INDEX('Catálogo fonte'!$L$5:$L$104,MATCH($A390,'Catálogo fonte'!$A$5:$A$104,0)),""))</f>
        <v/>
      </c>
      <c r="R390" s="56">
        <f>IF(OR($A390="",$B390=""),"",IFERROR(INDEX('Catálogo fonte'!$M$5:$M$104,MATCH($A390,'Catálogo fonte'!$A$5:$A$104,0)),""))</f>
        <v/>
      </c>
      <c r="S390" s="28">
        <f>IF(OR($A390="",$B390=""),"",IFERROR(INDEX('Catálogo fonte'!$N$5:$N$104,MATCH($A390,'Catálogo fonte'!$A$5:$A$104,0)),""))</f>
        <v/>
      </c>
      <c r="T390" s="28">
        <f>IF(OR($A390="",$B390=""),"",IFERROR(INDEX('Catálogo fonte'!$O$5:$O$104,MATCH($A390,'Catálogo fonte'!$A$5:$A$104,0)),""))</f>
        <v/>
      </c>
      <c r="U390" s="28">
        <f>IF(OR($A390="",$B390=""),"",IFERROR(INDEX('Catálogo fonte'!$P$5:$P$104,MATCH($A390,'Catálogo fonte'!$A$5:$A$104,0)),""))</f>
        <v/>
      </c>
      <c r="V390" s="28">
        <f>IF(OR($A390="",$B390=""),"",--($S390&lt;&gt;"")+--($T390&lt;&gt;"")+--($U390&lt;&gt;""))</f>
        <v/>
      </c>
      <c r="W390" s="27">
        <f>IF(OR($A390="",$B390="",$C390&lt;&gt;"Sim"),"",_xlfn.TEXTJOIN(" | ",TRUE,IF($AP390&lt;&gt;"Regra válida","Regra do canal inválida",""),IF(COUNTIF('Catálogo fonte'!$A$5:$A$104,$A390)&gt;1,"SKU duplicado",""),IF($AO390&lt;&gt;"Sim","Produto inativo",""),IF($AB390&lt;&gt;"Sim","Canal inativo",""),IF($G390="","Título ausente",""),IF(AND($G390&lt;&gt;"",$AL390&lt;&gt;"",LEN($G390)&gt;$AL390),"Título excede o limite",""),IF(AND($AC390="Sim",$H390=""),"Categoria ausente",""),IF(AND($AK390&gt;0,LEN($I390)&lt;$AK390),"Descrição abaixo do mínimo",""),IF(AND($AE390="Sim",$J390=""),"Marca ausente",""),IF(OR($K390="",NOT(ISNUMBER($K390)),$K390&lt;=0),"Preço inválido",""),IF(AND(ISNUMBER($K390),$AM390&lt;&gt;"",$K390&lt;$AM390),"Preço abaixo do mínimo",""),IF(AND(ISNUMBER($K390),$AN390&lt;&gt;"",$K390&gt;$AN390),"Preço acima do máximo",""),IF(AND($AD390="Sim",$L390=""),"GTIN ausente",""),IF(AND($L390&lt;&gt;"",NOT(IFERROR(AND(LEN($L390)=13,ISNUMBER(VALUE($L390))),FALSE))),"GTIN inválido",""),IF(AND($AF390="Sim",$M390=""),"Cor ausente",""),IF(AND($AG390="Sim",$N390=""),"Tamanho/modelo ausente",""),IF(AND($AH390="Sim",OR(NOT(ISNUMBER($O390)),$O390&lt;=0)),"Peso ausente ou inválido",""),IF(AND($AI390="Sim",OR(NOT(ISNUMBER($P390)),$P390&lt;=0,NOT(ISNUMBER($Q390)),$Q390&lt;=0,NOT(ISNUMBER($R390)),$R390&lt;=0)),"Dimensões ausentes ou inválidas",""),IF($V390&lt;$AJ390,"Mídias abaixo do mínimo","")))</f>
        <v/>
      </c>
      <c r="X390" s="28">
        <f>IF(OR($A390="",$B390=""),"",IF($C390&lt;&gt;"Sim","Não selecionado",IF($W390="","Pronto para publicar","Bloqueado")))</f>
        <v/>
      </c>
      <c r="Y390" s="21" t="n"/>
      <c r="Z390" s="27">
        <f>IF(OR($A390="",$B390=""),"",IF($C390&lt;&gt;"Sim","Fora do feed",IF($X390="Bloqueado","Bloqueado",IF($Y390="Publicar","Liberado para feed",IF($Y390="Manter rascunho","Mantido em rascunho","Aguardando decisão")))))</f>
        <v/>
      </c>
      <c r="AA390" s="27">
        <f>IF(OR($A390="",$B390=""),"",$A390&amp;"|"&amp;$B390)</f>
        <v/>
      </c>
      <c r="AB390" s="28">
        <f>IF($B390="","",IFERROR(INDEX('Regras por canal'!$B$5:$B$9,MATCH($B390,'Regras por canal'!$A$5:$A$9,0)),""))</f>
        <v/>
      </c>
      <c r="AC390" s="28">
        <f>IF($B390="","",IFERROR(INDEX('Regras por canal'!$C$5:$C$9,MATCH($B390,'Regras por canal'!$A$5:$A$9,0)),""))</f>
        <v/>
      </c>
      <c r="AD390" s="28">
        <f>IF($B390="","",IFERROR(INDEX('Regras por canal'!$D$5:$D$9,MATCH($B390,'Regras por canal'!$A$5:$A$9,0)),""))</f>
        <v/>
      </c>
      <c r="AE390" s="28">
        <f>IF($B390="","",IFERROR(INDEX('Regras por canal'!$E$5:$E$9,MATCH($B390,'Regras por canal'!$A$5:$A$9,0)),""))</f>
        <v/>
      </c>
      <c r="AF390" s="28">
        <f>IF($B390="","",IFERROR(INDEX('Regras por canal'!$F$5:$F$9,MATCH($B390,'Regras por canal'!$A$5:$A$9,0)),""))</f>
        <v/>
      </c>
      <c r="AG390" s="28">
        <f>IF($B390="","",IFERROR(INDEX('Regras por canal'!$G$5:$G$9,MATCH($B390,'Regras por canal'!$A$5:$A$9,0)),""))</f>
        <v/>
      </c>
      <c r="AH390" s="28">
        <f>IF($B390="","",IFERROR(INDEX('Regras por canal'!$H$5:$H$9,MATCH($B390,'Regras por canal'!$A$5:$A$9,0)),""))</f>
        <v/>
      </c>
      <c r="AI390" s="28">
        <f>IF($B390="","",IFERROR(INDEX('Regras por canal'!$I$5:$I$9,MATCH($B390,'Regras por canal'!$A$5:$A$9,0)),""))</f>
        <v/>
      </c>
      <c r="AJ390" s="28">
        <f>IF($B390="","",IFERROR(INDEX('Regras por canal'!$J$5:$J$9,MATCH($B390,'Regras por canal'!$A$5:$A$9,0)),""))</f>
        <v/>
      </c>
      <c r="AK390" s="28">
        <f>IF($B390="","",IFERROR(INDEX('Regras por canal'!$K$5:$K$9,MATCH($B390,'Regras por canal'!$A$5:$A$9,0)),""))</f>
        <v/>
      </c>
      <c r="AL390" s="28">
        <f>IF($B390="","",IFERROR(INDEX('Regras por canal'!$L$5:$L$9,MATCH($B390,'Regras por canal'!$A$5:$A$9,0)),""))</f>
        <v/>
      </c>
      <c r="AM390" s="28">
        <f>IF($B390="","",IFERROR(INDEX('Regras por canal'!$M$5:$M$9,MATCH($B390,'Regras por canal'!$A$5:$A$9,0)),""))</f>
        <v/>
      </c>
      <c r="AN390" s="28">
        <f>IF($B390="","",IFERROR(INDEX('Regras por canal'!$N$5:$N$9,MATCH($B390,'Regras por canal'!$A$5:$A$9,0)),""))</f>
        <v/>
      </c>
      <c r="AO390" s="28">
        <f>IF($A390="","",IFERROR(INDEX('Catálogo fonte'!$Q$5:$Q$104,MATCH($A390,'Catálogo fonte'!$A$5:$A$104,0)),""))</f>
        <v/>
      </c>
      <c r="AP390" s="28">
        <f>IF($B390="","",IFERROR(INDEX('Regras por canal'!$Q$5:$Q$9,MATCH($B390,'Regras por canal'!$A$5:$A$9,0)),""))</f>
        <v/>
      </c>
    </row>
    <row r="391" ht="24" customHeight="1">
      <c r="A391" s="28">
        <f>IF(OR(INDEX('Catálogo fonte'!$A$5:$A$104,INT((ROW()-5)/5)+1)="",INDEX('Regras por canal'!$A$5:$A$9,MOD(ROW()-5,5)+1)=""),"",INDEX('Catálogo fonte'!$A$5:$A$104,INT((ROW()-5)/5)+1))</f>
        <v/>
      </c>
      <c r="B391" s="27">
        <f>IF($A391="","",INDEX('Regras por canal'!$A$5:$A$9,MOD(ROW()-5,5)+1))</f>
        <v/>
      </c>
      <c r="C391" s="21" t="n"/>
      <c r="D391" s="32" t="n"/>
      <c r="E391" s="32" t="n"/>
      <c r="F391" s="53" t="n"/>
      <c r="G391" s="27">
        <f>IF(OR($A391="",$B391=""),"",IF($D391&lt;&gt;"",$D391,IFERROR(INDEX('Catálogo fonte'!$B$5:$B$104,MATCH($A391,'Catálogo fonte'!$A$5:$A$104,0)),"")))</f>
        <v/>
      </c>
      <c r="H391" s="27">
        <f>IF(OR($A391="",$B391=""),"",IF($E391&lt;&gt;"",$E391,IFERROR(INDEX('Catálogo fonte'!$C$5:$C$104,MATCH($A391,'Catálogo fonte'!$A$5:$A$104,0)),"")))</f>
        <v/>
      </c>
      <c r="I391" s="27">
        <f>IF(OR($A391="",$B391=""),"",IFERROR(INDEX('Catálogo fonte'!$E$5:$E$104,MATCH($A391,'Catálogo fonte'!$A$5:$A$104,0)),""))</f>
        <v/>
      </c>
      <c r="J391" s="28">
        <f>IF(OR($A391="",$B391=""),"",IFERROR(INDEX('Catálogo fonte'!$D$5:$D$104,MATCH($A391,'Catálogo fonte'!$A$5:$A$104,0)),""))</f>
        <v/>
      </c>
      <c r="K391" s="54">
        <f>IF(OR($A391="",$B391=""),"",IF($F391&lt;&gt;"",$F391,IFERROR(INDEX('Catálogo fonte'!$F$5:$F$104,MATCH($A391,'Catálogo fonte'!$A$5:$A$104,0)),"")))</f>
        <v/>
      </c>
      <c r="L391" s="35">
        <f>IF(OR($A391="",$B391=""),"",IFERROR(INDEX('Catálogo fonte'!$G$5:$G$104,MATCH($A391,'Catálogo fonte'!$A$5:$A$104,0)),""))</f>
        <v/>
      </c>
      <c r="M391" s="28">
        <f>IF(OR($A391="",$B391=""),"",IFERROR(INDEX('Catálogo fonte'!$H$5:$H$104,MATCH($A391,'Catálogo fonte'!$A$5:$A$104,0)),""))</f>
        <v/>
      </c>
      <c r="N391" s="28">
        <f>IF(OR($A391="",$B391=""),"",IFERROR(INDEX('Catálogo fonte'!$I$5:$I$104,MATCH($A391,'Catálogo fonte'!$A$5:$A$104,0)),""))</f>
        <v/>
      </c>
      <c r="O391" s="55">
        <f>IF(OR($A391="",$B391=""),"",IFERROR(INDEX('Catálogo fonte'!$J$5:$J$104,MATCH($A391,'Catálogo fonte'!$A$5:$A$104,0)),""))</f>
        <v/>
      </c>
      <c r="P391" s="56">
        <f>IF(OR($A391="",$B391=""),"",IFERROR(INDEX('Catálogo fonte'!$K$5:$K$104,MATCH($A391,'Catálogo fonte'!$A$5:$A$104,0)),""))</f>
        <v/>
      </c>
      <c r="Q391" s="56">
        <f>IF(OR($A391="",$B391=""),"",IFERROR(INDEX('Catálogo fonte'!$L$5:$L$104,MATCH($A391,'Catálogo fonte'!$A$5:$A$104,0)),""))</f>
        <v/>
      </c>
      <c r="R391" s="56">
        <f>IF(OR($A391="",$B391=""),"",IFERROR(INDEX('Catálogo fonte'!$M$5:$M$104,MATCH($A391,'Catálogo fonte'!$A$5:$A$104,0)),""))</f>
        <v/>
      </c>
      <c r="S391" s="28">
        <f>IF(OR($A391="",$B391=""),"",IFERROR(INDEX('Catálogo fonte'!$N$5:$N$104,MATCH($A391,'Catálogo fonte'!$A$5:$A$104,0)),""))</f>
        <v/>
      </c>
      <c r="T391" s="28">
        <f>IF(OR($A391="",$B391=""),"",IFERROR(INDEX('Catálogo fonte'!$O$5:$O$104,MATCH($A391,'Catálogo fonte'!$A$5:$A$104,0)),""))</f>
        <v/>
      </c>
      <c r="U391" s="28">
        <f>IF(OR($A391="",$B391=""),"",IFERROR(INDEX('Catálogo fonte'!$P$5:$P$104,MATCH($A391,'Catálogo fonte'!$A$5:$A$104,0)),""))</f>
        <v/>
      </c>
      <c r="V391" s="28">
        <f>IF(OR($A391="",$B391=""),"",--($S391&lt;&gt;"")+--($T391&lt;&gt;"")+--($U391&lt;&gt;""))</f>
        <v/>
      </c>
      <c r="W391" s="27">
        <f>IF(OR($A391="",$B391="",$C391&lt;&gt;"Sim"),"",_xlfn.TEXTJOIN(" | ",TRUE,IF($AP391&lt;&gt;"Regra válida","Regra do canal inválida",""),IF(COUNTIF('Catálogo fonte'!$A$5:$A$104,$A391)&gt;1,"SKU duplicado",""),IF($AO391&lt;&gt;"Sim","Produto inativo",""),IF($AB391&lt;&gt;"Sim","Canal inativo",""),IF($G391="","Título ausente",""),IF(AND($G391&lt;&gt;"",$AL391&lt;&gt;"",LEN($G391)&gt;$AL391),"Título excede o limite",""),IF(AND($AC391="Sim",$H391=""),"Categoria ausente",""),IF(AND($AK391&gt;0,LEN($I391)&lt;$AK391),"Descrição abaixo do mínimo",""),IF(AND($AE391="Sim",$J391=""),"Marca ausente",""),IF(OR($K391="",NOT(ISNUMBER($K391)),$K391&lt;=0),"Preço inválido",""),IF(AND(ISNUMBER($K391),$AM391&lt;&gt;"",$K391&lt;$AM391),"Preço abaixo do mínimo",""),IF(AND(ISNUMBER($K391),$AN391&lt;&gt;"",$K391&gt;$AN391),"Preço acima do máximo",""),IF(AND($AD391="Sim",$L391=""),"GTIN ausente",""),IF(AND($L391&lt;&gt;"",NOT(IFERROR(AND(LEN($L391)=13,ISNUMBER(VALUE($L391))),FALSE))),"GTIN inválido",""),IF(AND($AF391="Sim",$M391=""),"Cor ausente",""),IF(AND($AG391="Sim",$N391=""),"Tamanho/modelo ausente",""),IF(AND($AH391="Sim",OR(NOT(ISNUMBER($O391)),$O391&lt;=0)),"Peso ausente ou inválido",""),IF(AND($AI391="Sim",OR(NOT(ISNUMBER($P391)),$P391&lt;=0,NOT(ISNUMBER($Q391)),$Q391&lt;=0,NOT(ISNUMBER($R391)),$R391&lt;=0)),"Dimensões ausentes ou inválidas",""),IF($V391&lt;$AJ391,"Mídias abaixo do mínimo","")))</f>
        <v/>
      </c>
      <c r="X391" s="28">
        <f>IF(OR($A391="",$B391=""),"",IF($C391&lt;&gt;"Sim","Não selecionado",IF($W391="","Pronto para publicar","Bloqueado")))</f>
        <v/>
      </c>
      <c r="Y391" s="21" t="n"/>
      <c r="Z391" s="27">
        <f>IF(OR($A391="",$B391=""),"",IF($C391&lt;&gt;"Sim","Fora do feed",IF($X391="Bloqueado","Bloqueado",IF($Y391="Publicar","Liberado para feed",IF($Y391="Manter rascunho","Mantido em rascunho","Aguardando decisão")))))</f>
        <v/>
      </c>
      <c r="AA391" s="27">
        <f>IF(OR($A391="",$B391=""),"",$A391&amp;"|"&amp;$B391)</f>
        <v/>
      </c>
      <c r="AB391" s="28">
        <f>IF($B391="","",IFERROR(INDEX('Regras por canal'!$B$5:$B$9,MATCH($B391,'Regras por canal'!$A$5:$A$9,0)),""))</f>
        <v/>
      </c>
      <c r="AC391" s="28">
        <f>IF($B391="","",IFERROR(INDEX('Regras por canal'!$C$5:$C$9,MATCH($B391,'Regras por canal'!$A$5:$A$9,0)),""))</f>
        <v/>
      </c>
      <c r="AD391" s="28">
        <f>IF($B391="","",IFERROR(INDEX('Regras por canal'!$D$5:$D$9,MATCH($B391,'Regras por canal'!$A$5:$A$9,0)),""))</f>
        <v/>
      </c>
      <c r="AE391" s="28">
        <f>IF($B391="","",IFERROR(INDEX('Regras por canal'!$E$5:$E$9,MATCH($B391,'Regras por canal'!$A$5:$A$9,0)),""))</f>
        <v/>
      </c>
      <c r="AF391" s="28">
        <f>IF($B391="","",IFERROR(INDEX('Regras por canal'!$F$5:$F$9,MATCH($B391,'Regras por canal'!$A$5:$A$9,0)),""))</f>
        <v/>
      </c>
      <c r="AG391" s="28">
        <f>IF($B391="","",IFERROR(INDEX('Regras por canal'!$G$5:$G$9,MATCH($B391,'Regras por canal'!$A$5:$A$9,0)),""))</f>
        <v/>
      </c>
      <c r="AH391" s="28">
        <f>IF($B391="","",IFERROR(INDEX('Regras por canal'!$H$5:$H$9,MATCH($B391,'Regras por canal'!$A$5:$A$9,0)),""))</f>
        <v/>
      </c>
      <c r="AI391" s="28">
        <f>IF($B391="","",IFERROR(INDEX('Regras por canal'!$I$5:$I$9,MATCH($B391,'Regras por canal'!$A$5:$A$9,0)),""))</f>
        <v/>
      </c>
      <c r="AJ391" s="28">
        <f>IF($B391="","",IFERROR(INDEX('Regras por canal'!$J$5:$J$9,MATCH($B391,'Regras por canal'!$A$5:$A$9,0)),""))</f>
        <v/>
      </c>
      <c r="AK391" s="28">
        <f>IF($B391="","",IFERROR(INDEX('Regras por canal'!$K$5:$K$9,MATCH($B391,'Regras por canal'!$A$5:$A$9,0)),""))</f>
        <v/>
      </c>
      <c r="AL391" s="28">
        <f>IF($B391="","",IFERROR(INDEX('Regras por canal'!$L$5:$L$9,MATCH($B391,'Regras por canal'!$A$5:$A$9,0)),""))</f>
        <v/>
      </c>
      <c r="AM391" s="28">
        <f>IF($B391="","",IFERROR(INDEX('Regras por canal'!$M$5:$M$9,MATCH($B391,'Regras por canal'!$A$5:$A$9,0)),""))</f>
        <v/>
      </c>
      <c r="AN391" s="28">
        <f>IF($B391="","",IFERROR(INDEX('Regras por canal'!$N$5:$N$9,MATCH($B391,'Regras por canal'!$A$5:$A$9,0)),""))</f>
        <v/>
      </c>
      <c r="AO391" s="28">
        <f>IF($A391="","",IFERROR(INDEX('Catálogo fonte'!$Q$5:$Q$104,MATCH($A391,'Catálogo fonte'!$A$5:$A$104,0)),""))</f>
        <v/>
      </c>
      <c r="AP391" s="28">
        <f>IF($B391="","",IFERROR(INDEX('Regras por canal'!$Q$5:$Q$9,MATCH($B391,'Regras por canal'!$A$5:$A$9,0)),""))</f>
        <v/>
      </c>
    </row>
    <row r="392" ht="24" customHeight="1">
      <c r="A392" s="28">
        <f>IF(OR(INDEX('Catálogo fonte'!$A$5:$A$104,INT((ROW()-5)/5)+1)="",INDEX('Regras por canal'!$A$5:$A$9,MOD(ROW()-5,5)+1)=""),"",INDEX('Catálogo fonte'!$A$5:$A$104,INT((ROW()-5)/5)+1))</f>
        <v/>
      </c>
      <c r="B392" s="27">
        <f>IF($A392="","",INDEX('Regras por canal'!$A$5:$A$9,MOD(ROW()-5,5)+1))</f>
        <v/>
      </c>
      <c r="C392" s="21" t="n"/>
      <c r="D392" s="32" t="n"/>
      <c r="E392" s="32" t="n"/>
      <c r="F392" s="53" t="n"/>
      <c r="G392" s="27">
        <f>IF(OR($A392="",$B392=""),"",IF($D392&lt;&gt;"",$D392,IFERROR(INDEX('Catálogo fonte'!$B$5:$B$104,MATCH($A392,'Catálogo fonte'!$A$5:$A$104,0)),"")))</f>
        <v/>
      </c>
      <c r="H392" s="27">
        <f>IF(OR($A392="",$B392=""),"",IF($E392&lt;&gt;"",$E392,IFERROR(INDEX('Catálogo fonte'!$C$5:$C$104,MATCH($A392,'Catálogo fonte'!$A$5:$A$104,0)),"")))</f>
        <v/>
      </c>
      <c r="I392" s="27">
        <f>IF(OR($A392="",$B392=""),"",IFERROR(INDEX('Catálogo fonte'!$E$5:$E$104,MATCH($A392,'Catálogo fonte'!$A$5:$A$104,0)),""))</f>
        <v/>
      </c>
      <c r="J392" s="28">
        <f>IF(OR($A392="",$B392=""),"",IFERROR(INDEX('Catálogo fonte'!$D$5:$D$104,MATCH($A392,'Catálogo fonte'!$A$5:$A$104,0)),""))</f>
        <v/>
      </c>
      <c r="K392" s="54">
        <f>IF(OR($A392="",$B392=""),"",IF($F392&lt;&gt;"",$F392,IFERROR(INDEX('Catálogo fonte'!$F$5:$F$104,MATCH($A392,'Catálogo fonte'!$A$5:$A$104,0)),"")))</f>
        <v/>
      </c>
      <c r="L392" s="35">
        <f>IF(OR($A392="",$B392=""),"",IFERROR(INDEX('Catálogo fonte'!$G$5:$G$104,MATCH($A392,'Catálogo fonte'!$A$5:$A$104,0)),""))</f>
        <v/>
      </c>
      <c r="M392" s="28">
        <f>IF(OR($A392="",$B392=""),"",IFERROR(INDEX('Catálogo fonte'!$H$5:$H$104,MATCH($A392,'Catálogo fonte'!$A$5:$A$104,0)),""))</f>
        <v/>
      </c>
      <c r="N392" s="28">
        <f>IF(OR($A392="",$B392=""),"",IFERROR(INDEX('Catálogo fonte'!$I$5:$I$104,MATCH($A392,'Catálogo fonte'!$A$5:$A$104,0)),""))</f>
        <v/>
      </c>
      <c r="O392" s="55">
        <f>IF(OR($A392="",$B392=""),"",IFERROR(INDEX('Catálogo fonte'!$J$5:$J$104,MATCH($A392,'Catálogo fonte'!$A$5:$A$104,0)),""))</f>
        <v/>
      </c>
      <c r="P392" s="56">
        <f>IF(OR($A392="",$B392=""),"",IFERROR(INDEX('Catálogo fonte'!$K$5:$K$104,MATCH($A392,'Catálogo fonte'!$A$5:$A$104,0)),""))</f>
        <v/>
      </c>
      <c r="Q392" s="56">
        <f>IF(OR($A392="",$B392=""),"",IFERROR(INDEX('Catálogo fonte'!$L$5:$L$104,MATCH($A392,'Catálogo fonte'!$A$5:$A$104,0)),""))</f>
        <v/>
      </c>
      <c r="R392" s="56">
        <f>IF(OR($A392="",$B392=""),"",IFERROR(INDEX('Catálogo fonte'!$M$5:$M$104,MATCH($A392,'Catálogo fonte'!$A$5:$A$104,0)),""))</f>
        <v/>
      </c>
      <c r="S392" s="28">
        <f>IF(OR($A392="",$B392=""),"",IFERROR(INDEX('Catálogo fonte'!$N$5:$N$104,MATCH($A392,'Catálogo fonte'!$A$5:$A$104,0)),""))</f>
        <v/>
      </c>
      <c r="T392" s="28">
        <f>IF(OR($A392="",$B392=""),"",IFERROR(INDEX('Catálogo fonte'!$O$5:$O$104,MATCH($A392,'Catálogo fonte'!$A$5:$A$104,0)),""))</f>
        <v/>
      </c>
      <c r="U392" s="28">
        <f>IF(OR($A392="",$B392=""),"",IFERROR(INDEX('Catálogo fonte'!$P$5:$P$104,MATCH($A392,'Catálogo fonte'!$A$5:$A$104,0)),""))</f>
        <v/>
      </c>
      <c r="V392" s="28">
        <f>IF(OR($A392="",$B392=""),"",--($S392&lt;&gt;"")+--($T392&lt;&gt;"")+--($U392&lt;&gt;""))</f>
        <v/>
      </c>
      <c r="W392" s="27">
        <f>IF(OR($A392="",$B392="",$C392&lt;&gt;"Sim"),"",_xlfn.TEXTJOIN(" | ",TRUE,IF($AP392&lt;&gt;"Regra válida","Regra do canal inválida",""),IF(COUNTIF('Catálogo fonte'!$A$5:$A$104,$A392)&gt;1,"SKU duplicado",""),IF($AO392&lt;&gt;"Sim","Produto inativo",""),IF($AB392&lt;&gt;"Sim","Canal inativo",""),IF($G392="","Título ausente",""),IF(AND($G392&lt;&gt;"",$AL392&lt;&gt;"",LEN($G392)&gt;$AL392),"Título excede o limite",""),IF(AND($AC392="Sim",$H392=""),"Categoria ausente",""),IF(AND($AK392&gt;0,LEN($I392)&lt;$AK392),"Descrição abaixo do mínimo",""),IF(AND($AE392="Sim",$J392=""),"Marca ausente",""),IF(OR($K392="",NOT(ISNUMBER($K392)),$K392&lt;=0),"Preço inválido",""),IF(AND(ISNUMBER($K392),$AM392&lt;&gt;"",$K392&lt;$AM392),"Preço abaixo do mínimo",""),IF(AND(ISNUMBER($K392),$AN392&lt;&gt;"",$K392&gt;$AN392),"Preço acima do máximo",""),IF(AND($AD392="Sim",$L392=""),"GTIN ausente",""),IF(AND($L392&lt;&gt;"",NOT(IFERROR(AND(LEN($L392)=13,ISNUMBER(VALUE($L392))),FALSE))),"GTIN inválido",""),IF(AND($AF392="Sim",$M392=""),"Cor ausente",""),IF(AND($AG392="Sim",$N392=""),"Tamanho/modelo ausente",""),IF(AND($AH392="Sim",OR(NOT(ISNUMBER($O392)),$O392&lt;=0)),"Peso ausente ou inválido",""),IF(AND($AI392="Sim",OR(NOT(ISNUMBER($P392)),$P392&lt;=0,NOT(ISNUMBER($Q392)),$Q392&lt;=0,NOT(ISNUMBER($R392)),$R392&lt;=0)),"Dimensões ausentes ou inválidas",""),IF($V392&lt;$AJ392,"Mídias abaixo do mínimo","")))</f>
        <v/>
      </c>
      <c r="X392" s="28">
        <f>IF(OR($A392="",$B392=""),"",IF($C392&lt;&gt;"Sim","Não selecionado",IF($W392="","Pronto para publicar","Bloqueado")))</f>
        <v/>
      </c>
      <c r="Y392" s="21" t="n"/>
      <c r="Z392" s="27">
        <f>IF(OR($A392="",$B392=""),"",IF($C392&lt;&gt;"Sim","Fora do feed",IF($X392="Bloqueado","Bloqueado",IF($Y392="Publicar","Liberado para feed",IF($Y392="Manter rascunho","Mantido em rascunho","Aguardando decisão")))))</f>
        <v/>
      </c>
      <c r="AA392" s="27">
        <f>IF(OR($A392="",$B392=""),"",$A392&amp;"|"&amp;$B392)</f>
        <v/>
      </c>
      <c r="AB392" s="28">
        <f>IF($B392="","",IFERROR(INDEX('Regras por canal'!$B$5:$B$9,MATCH($B392,'Regras por canal'!$A$5:$A$9,0)),""))</f>
        <v/>
      </c>
      <c r="AC392" s="28">
        <f>IF($B392="","",IFERROR(INDEX('Regras por canal'!$C$5:$C$9,MATCH($B392,'Regras por canal'!$A$5:$A$9,0)),""))</f>
        <v/>
      </c>
      <c r="AD392" s="28">
        <f>IF($B392="","",IFERROR(INDEX('Regras por canal'!$D$5:$D$9,MATCH($B392,'Regras por canal'!$A$5:$A$9,0)),""))</f>
        <v/>
      </c>
      <c r="AE392" s="28">
        <f>IF($B392="","",IFERROR(INDEX('Regras por canal'!$E$5:$E$9,MATCH($B392,'Regras por canal'!$A$5:$A$9,0)),""))</f>
        <v/>
      </c>
      <c r="AF392" s="28">
        <f>IF($B392="","",IFERROR(INDEX('Regras por canal'!$F$5:$F$9,MATCH($B392,'Regras por canal'!$A$5:$A$9,0)),""))</f>
        <v/>
      </c>
      <c r="AG392" s="28">
        <f>IF($B392="","",IFERROR(INDEX('Regras por canal'!$G$5:$G$9,MATCH($B392,'Regras por canal'!$A$5:$A$9,0)),""))</f>
        <v/>
      </c>
      <c r="AH392" s="28">
        <f>IF($B392="","",IFERROR(INDEX('Regras por canal'!$H$5:$H$9,MATCH($B392,'Regras por canal'!$A$5:$A$9,0)),""))</f>
        <v/>
      </c>
      <c r="AI392" s="28">
        <f>IF($B392="","",IFERROR(INDEX('Regras por canal'!$I$5:$I$9,MATCH($B392,'Regras por canal'!$A$5:$A$9,0)),""))</f>
        <v/>
      </c>
      <c r="AJ392" s="28">
        <f>IF($B392="","",IFERROR(INDEX('Regras por canal'!$J$5:$J$9,MATCH($B392,'Regras por canal'!$A$5:$A$9,0)),""))</f>
        <v/>
      </c>
      <c r="AK392" s="28">
        <f>IF($B392="","",IFERROR(INDEX('Regras por canal'!$K$5:$K$9,MATCH($B392,'Regras por canal'!$A$5:$A$9,0)),""))</f>
        <v/>
      </c>
      <c r="AL392" s="28">
        <f>IF($B392="","",IFERROR(INDEX('Regras por canal'!$L$5:$L$9,MATCH($B392,'Regras por canal'!$A$5:$A$9,0)),""))</f>
        <v/>
      </c>
      <c r="AM392" s="28">
        <f>IF($B392="","",IFERROR(INDEX('Regras por canal'!$M$5:$M$9,MATCH($B392,'Regras por canal'!$A$5:$A$9,0)),""))</f>
        <v/>
      </c>
      <c r="AN392" s="28">
        <f>IF($B392="","",IFERROR(INDEX('Regras por canal'!$N$5:$N$9,MATCH($B392,'Regras por canal'!$A$5:$A$9,0)),""))</f>
        <v/>
      </c>
      <c r="AO392" s="28">
        <f>IF($A392="","",IFERROR(INDEX('Catálogo fonte'!$Q$5:$Q$104,MATCH($A392,'Catálogo fonte'!$A$5:$A$104,0)),""))</f>
        <v/>
      </c>
      <c r="AP392" s="28">
        <f>IF($B392="","",IFERROR(INDEX('Regras por canal'!$Q$5:$Q$9,MATCH($B392,'Regras por canal'!$A$5:$A$9,0)),""))</f>
        <v/>
      </c>
    </row>
    <row r="393" ht="24" customHeight="1">
      <c r="A393" s="28">
        <f>IF(OR(INDEX('Catálogo fonte'!$A$5:$A$104,INT((ROW()-5)/5)+1)="",INDEX('Regras por canal'!$A$5:$A$9,MOD(ROW()-5,5)+1)=""),"",INDEX('Catálogo fonte'!$A$5:$A$104,INT((ROW()-5)/5)+1))</f>
        <v/>
      </c>
      <c r="B393" s="27">
        <f>IF($A393="","",INDEX('Regras por canal'!$A$5:$A$9,MOD(ROW()-5,5)+1))</f>
        <v/>
      </c>
      <c r="C393" s="21" t="n"/>
      <c r="D393" s="32" t="n"/>
      <c r="E393" s="32" t="n"/>
      <c r="F393" s="53" t="n"/>
      <c r="G393" s="27">
        <f>IF(OR($A393="",$B393=""),"",IF($D393&lt;&gt;"",$D393,IFERROR(INDEX('Catálogo fonte'!$B$5:$B$104,MATCH($A393,'Catálogo fonte'!$A$5:$A$104,0)),"")))</f>
        <v/>
      </c>
      <c r="H393" s="27">
        <f>IF(OR($A393="",$B393=""),"",IF($E393&lt;&gt;"",$E393,IFERROR(INDEX('Catálogo fonte'!$C$5:$C$104,MATCH($A393,'Catálogo fonte'!$A$5:$A$104,0)),"")))</f>
        <v/>
      </c>
      <c r="I393" s="27">
        <f>IF(OR($A393="",$B393=""),"",IFERROR(INDEX('Catálogo fonte'!$E$5:$E$104,MATCH($A393,'Catálogo fonte'!$A$5:$A$104,0)),""))</f>
        <v/>
      </c>
      <c r="J393" s="28">
        <f>IF(OR($A393="",$B393=""),"",IFERROR(INDEX('Catálogo fonte'!$D$5:$D$104,MATCH($A393,'Catálogo fonte'!$A$5:$A$104,0)),""))</f>
        <v/>
      </c>
      <c r="K393" s="54">
        <f>IF(OR($A393="",$B393=""),"",IF($F393&lt;&gt;"",$F393,IFERROR(INDEX('Catálogo fonte'!$F$5:$F$104,MATCH($A393,'Catálogo fonte'!$A$5:$A$104,0)),"")))</f>
        <v/>
      </c>
      <c r="L393" s="35">
        <f>IF(OR($A393="",$B393=""),"",IFERROR(INDEX('Catálogo fonte'!$G$5:$G$104,MATCH($A393,'Catálogo fonte'!$A$5:$A$104,0)),""))</f>
        <v/>
      </c>
      <c r="M393" s="28">
        <f>IF(OR($A393="",$B393=""),"",IFERROR(INDEX('Catálogo fonte'!$H$5:$H$104,MATCH($A393,'Catálogo fonte'!$A$5:$A$104,0)),""))</f>
        <v/>
      </c>
      <c r="N393" s="28">
        <f>IF(OR($A393="",$B393=""),"",IFERROR(INDEX('Catálogo fonte'!$I$5:$I$104,MATCH($A393,'Catálogo fonte'!$A$5:$A$104,0)),""))</f>
        <v/>
      </c>
      <c r="O393" s="55">
        <f>IF(OR($A393="",$B393=""),"",IFERROR(INDEX('Catálogo fonte'!$J$5:$J$104,MATCH($A393,'Catálogo fonte'!$A$5:$A$104,0)),""))</f>
        <v/>
      </c>
      <c r="P393" s="56">
        <f>IF(OR($A393="",$B393=""),"",IFERROR(INDEX('Catálogo fonte'!$K$5:$K$104,MATCH($A393,'Catálogo fonte'!$A$5:$A$104,0)),""))</f>
        <v/>
      </c>
      <c r="Q393" s="56">
        <f>IF(OR($A393="",$B393=""),"",IFERROR(INDEX('Catálogo fonte'!$L$5:$L$104,MATCH($A393,'Catálogo fonte'!$A$5:$A$104,0)),""))</f>
        <v/>
      </c>
      <c r="R393" s="56">
        <f>IF(OR($A393="",$B393=""),"",IFERROR(INDEX('Catálogo fonte'!$M$5:$M$104,MATCH($A393,'Catálogo fonte'!$A$5:$A$104,0)),""))</f>
        <v/>
      </c>
      <c r="S393" s="28">
        <f>IF(OR($A393="",$B393=""),"",IFERROR(INDEX('Catálogo fonte'!$N$5:$N$104,MATCH($A393,'Catálogo fonte'!$A$5:$A$104,0)),""))</f>
        <v/>
      </c>
      <c r="T393" s="28">
        <f>IF(OR($A393="",$B393=""),"",IFERROR(INDEX('Catálogo fonte'!$O$5:$O$104,MATCH($A393,'Catálogo fonte'!$A$5:$A$104,0)),""))</f>
        <v/>
      </c>
      <c r="U393" s="28">
        <f>IF(OR($A393="",$B393=""),"",IFERROR(INDEX('Catálogo fonte'!$P$5:$P$104,MATCH($A393,'Catálogo fonte'!$A$5:$A$104,0)),""))</f>
        <v/>
      </c>
      <c r="V393" s="28">
        <f>IF(OR($A393="",$B393=""),"",--($S393&lt;&gt;"")+--($T393&lt;&gt;"")+--($U393&lt;&gt;""))</f>
        <v/>
      </c>
      <c r="W393" s="27">
        <f>IF(OR($A393="",$B393="",$C393&lt;&gt;"Sim"),"",_xlfn.TEXTJOIN(" | ",TRUE,IF($AP393&lt;&gt;"Regra válida","Regra do canal inválida",""),IF(COUNTIF('Catálogo fonte'!$A$5:$A$104,$A393)&gt;1,"SKU duplicado",""),IF($AO393&lt;&gt;"Sim","Produto inativo",""),IF($AB393&lt;&gt;"Sim","Canal inativo",""),IF($G393="","Título ausente",""),IF(AND($G393&lt;&gt;"",$AL393&lt;&gt;"",LEN($G393)&gt;$AL393),"Título excede o limite",""),IF(AND($AC393="Sim",$H393=""),"Categoria ausente",""),IF(AND($AK393&gt;0,LEN($I393)&lt;$AK393),"Descrição abaixo do mínimo",""),IF(AND($AE393="Sim",$J393=""),"Marca ausente",""),IF(OR($K393="",NOT(ISNUMBER($K393)),$K393&lt;=0),"Preço inválido",""),IF(AND(ISNUMBER($K393),$AM393&lt;&gt;"",$K393&lt;$AM393),"Preço abaixo do mínimo",""),IF(AND(ISNUMBER($K393),$AN393&lt;&gt;"",$K393&gt;$AN393),"Preço acima do máximo",""),IF(AND($AD393="Sim",$L393=""),"GTIN ausente",""),IF(AND($L393&lt;&gt;"",NOT(IFERROR(AND(LEN($L393)=13,ISNUMBER(VALUE($L393))),FALSE))),"GTIN inválido",""),IF(AND($AF393="Sim",$M393=""),"Cor ausente",""),IF(AND($AG393="Sim",$N393=""),"Tamanho/modelo ausente",""),IF(AND($AH393="Sim",OR(NOT(ISNUMBER($O393)),$O393&lt;=0)),"Peso ausente ou inválido",""),IF(AND($AI393="Sim",OR(NOT(ISNUMBER($P393)),$P393&lt;=0,NOT(ISNUMBER($Q393)),$Q393&lt;=0,NOT(ISNUMBER($R393)),$R393&lt;=0)),"Dimensões ausentes ou inválidas",""),IF($V393&lt;$AJ393,"Mídias abaixo do mínimo","")))</f>
        <v/>
      </c>
      <c r="X393" s="28">
        <f>IF(OR($A393="",$B393=""),"",IF($C393&lt;&gt;"Sim","Não selecionado",IF($W393="","Pronto para publicar","Bloqueado")))</f>
        <v/>
      </c>
      <c r="Y393" s="21" t="n"/>
      <c r="Z393" s="27">
        <f>IF(OR($A393="",$B393=""),"",IF($C393&lt;&gt;"Sim","Fora do feed",IF($X393="Bloqueado","Bloqueado",IF($Y393="Publicar","Liberado para feed",IF($Y393="Manter rascunho","Mantido em rascunho","Aguardando decisão")))))</f>
        <v/>
      </c>
      <c r="AA393" s="27">
        <f>IF(OR($A393="",$B393=""),"",$A393&amp;"|"&amp;$B393)</f>
        <v/>
      </c>
      <c r="AB393" s="28">
        <f>IF($B393="","",IFERROR(INDEX('Regras por canal'!$B$5:$B$9,MATCH($B393,'Regras por canal'!$A$5:$A$9,0)),""))</f>
        <v/>
      </c>
      <c r="AC393" s="28">
        <f>IF($B393="","",IFERROR(INDEX('Regras por canal'!$C$5:$C$9,MATCH($B393,'Regras por canal'!$A$5:$A$9,0)),""))</f>
        <v/>
      </c>
      <c r="AD393" s="28">
        <f>IF($B393="","",IFERROR(INDEX('Regras por canal'!$D$5:$D$9,MATCH($B393,'Regras por canal'!$A$5:$A$9,0)),""))</f>
        <v/>
      </c>
      <c r="AE393" s="28">
        <f>IF($B393="","",IFERROR(INDEX('Regras por canal'!$E$5:$E$9,MATCH($B393,'Regras por canal'!$A$5:$A$9,0)),""))</f>
        <v/>
      </c>
      <c r="AF393" s="28">
        <f>IF($B393="","",IFERROR(INDEX('Regras por canal'!$F$5:$F$9,MATCH($B393,'Regras por canal'!$A$5:$A$9,0)),""))</f>
        <v/>
      </c>
      <c r="AG393" s="28">
        <f>IF($B393="","",IFERROR(INDEX('Regras por canal'!$G$5:$G$9,MATCH($B393,'Regras por canal'!$A$5:$A$9,0)),""))</f>
        <v/>
      </c>
      <c r="AH393" s="28">
        <f>IF($B393="","",IFERROR(INDEX('Regras por canal'!$H$5:$H$9,MATCH($B393,'Regras por canal'!$A$5:$A$9,0)),""))</f>
        <v/>
      </c>
      <c r="AI393" s="28">
        <f>IF($B393="","",IFERROR(INDEX('Regras por canal'!$I$5:$I$9,MATCH($B393,'Regras por canal'!$A$5:$A$9,0)),""))</f>
        <v/>
      </c>
      <c r="AJ393" s="28">
        <f>IF($B393="","",IFERROR(INDEX('Regras por canal'!$J$5:$J$9,MATCH($B393,'Regras por canal'!$A$5:$A$9,0)),""))</f>
        <v/>
      </c>
      <c r="AK393" s="28">
        <f>IF($B393="","",IFERROR(INDEX('Regras por canal'!$K$5:$K$9,MATCH($B393,'Regras por canal'!$A$5:$A$9,0)),""))</f>
        <v/>
      </c>
      <c r="AL393" s="28">
        <f>IF($B393="","",IFERROR(INDEX('Regras por canal'!$L$5:$L$9,MATCH($B393,'Regras por canal'!$A$5:$A$9,0)),""))</f>
        <v/>
      </c>
      <c r="AM393" s="28">
        <f>IF($B393="","",IFERROR(INDEX('Regras por canal'!$M$5:$M$9,MATCH($B393,'Regras por canal'!$A$5:$A$9,0)),""))</f>
        <v/>
      </c>
      <c r="AN393" s="28">
        <f>IF($B393="","",IFERROR(INDEX('Regras por canal'!$N$5:$N$9,MATCH($B393,'Regras por canal'!$A$5:$A$9,0)),""))</f>
        <v/>
      </c>
      <c r="AO393" s="28">
        <f>IF($A393="","",IFERROR(INDEX('Catálogo fonte'!$Q$5:$Q$104,MATCH($A393,'Catálogo fonte'!$A$5:$A$104,0)),""))</f>
        <v/>
      </c>
      <c r="AP393" s="28">
        <f>IF($B393="","",IFERROR(INDEX('Regras por canal'!$Q$5:$Q$9,MATCH($B393,'Regras por canal'!$A$5:$A$9,0)),""))</f>
        <v/>
      </c>
    </row>
    <row r="394" ht="24" customHeight="1">
      <c r="A394" s="28">
        <f>IF(OR(INDEX('Catálogo fonte'!$A$5:$A$104,INT((ROW()-5)/5)+1)="",INDEX('Regras por canal'!$A$5:$A$9,MOD(ROW()-5,5)+1)=""),"",INDEX('Catálogo fonte'!$A$5:$A$104,INT((ROW()-5)/5)+1))</f>
        <v/>
      </c>
      <c r="B394" s="27">
        <f>IF($A394="","",INDEX('Regras por canal'!$A$5:$A$9,MOD(ROW()-5,5)+1))</f>
        <v/>
      </c>
      <c r="C394" s="21" t="n"/>
      <c r="D394" s="32" t="n"/>
      <c r="E394" s="32" t="n"/>
      <c r="F394" s="53" t="n"/>
      <c r="G394" s="27">
        <f>IF(OR($A394="",$B394=""),"",IF($D394&lt;&gt;"",$D394,IFERROR(INDEX('Catálogo fonte'!$B$5:$B$104,MATCH($A394,'Catálogo fonte'!$A$5:$A$104,0)),"")))</f>
        <v/>
      </c>
      <c r="H394" s="27">
        <f>IF(OR($A394="",$B394=""),"",IF($E394&lt;&gt;"",$E394,IFERROR(INDEX('Catálogo fonte'!$C$5:$C$104,MATCH($A394,'Catálogo fonte'!$A$5:$A$104,0)),"")))</f>
        <v/>
      </c>
      <c r="I394" s="27">
        <f>IF(OR($A394="",$B394=""),"",IFERROR(INDEX('Catálogo fonte'!$E$5:$E$104,MATCH($A394,'Catálogo fonte'!$A$5:$A$104,0)),""))</f>
        <v/>
      </c>
      <c r="J394" s="28">
        <f>IF(OR($A394="",$B394=""),"",IFERROR(INDEX('Catálogo fonte'!$D$5:$D$104,MATCH($A394,'Catálogo fonte'!$A$5:$A$104,0)),""))</f>
        <v/>
      </c>
      <c r="K394" s="54">
        <f>IF(OR($A394="",$B394=""),"",IF($F394&lt;&gt;"",$F394,IFERROR(INDEX('Catálogo fonte'!$F$5:$F$104,MATCH($A394,'Catálogo fonte'!$A$5:$A$104,0)),"")))</f>
        <v/>
      </c>
      <c r="L394" s="35">
        <f>IF(OR($A394="",$B394=""),"",IFERROR(INDEX('Catálogo fonte'!$G$5:$G$104,MATCH($A394,'Catálogo fonte'!$A$5:$A$104,0)),""))</f>
        <v/>
      </c>
      <c r="M394" s="28">
        <f>IF(OR($A394="",$B394=""),"",IFERROR(INDEX('Catálogo fonte'!$H$5:$H$104,MATCH($A394,'Catálogo fonte'!$A$5:$A$104,0)),""))</f>
        <v/>
      </c>
      <c r="N394" s="28">
        <f>IF(OR($A394="",$B394=""),"",IFERROR(INDEX('Catálogo fonte'!$I$5:$I$104,MATCH($A394,'Catálogo fonte'!$A$5:$A$104,0)),""))</f>
        <v/>
      </c>
      <c r="O394" s="55">
        <f>IF(OR($A394="",$B394=""),"",IFERROR(INDEX('Catálogo fonte'!$J$5:$J$104,MATCH($A394,'Catálogo fonte'!$A$5:$A$104,0)),""))</f>
        <v/>
      </c>
      <c r="P394" s="56">
        <f>IF(OR($A394="",$B394=""),"",IFERROR(INDEX('Catálogo fonte'!$K$5:$K$104,MATCH($A394,'Catálogo fonte'!$A$5:$A$104,0)),""))</f>
        <v/>
      </c>
      <c r="Q394" s="56">
        <f>IF(OR($A394="",$B394=""),"",IFERROR(INDEX('Catálogo fonte'!$L$5:$L$104,MATCH($A394,'Catálogo fonte'!$A$5:$A$104,0)),""))</f>
        <v/>
      </c>
      <c r="R394" s="56">
        <f>IF(OR($A394="",$B394=""),"",IFERROR(INDEX('Catálogo fonte'!$M$5:$M$104,MATCH($A394,'Catálogo fonte'!$A$5:$A$104,0)),""))</f>
        <v/>
      </c>
      <c r="S394" s="28">
        <f>IF(OR($A394="",$B394=""),"",IFERROR(INDEX('Catálogo fonte'!$N$5:$N$104,MATCH($A394,'Catálogo fonte'!$A$5:$A$104,0)),""))</f>
        <v/>
      </c>
      <c r="T394" s="28">
        <f>IF(OR($A394="",$B394=""),"",IFERROR(INDEX('Catálogo fonte'!$O$5:$O$104,MATCH($A394,'Catálogo fonte'!$A$5:$A$104,0)),""))</f>
        <v/>
      </c>
      <c r="U394" s="28">
        <f>IF(OR($A394="",$B394=""),"",IFERROR(INDEX('Catálogo fonte'!$P$5:$P$104,MATCH($A394,'Catálogo fonte'!$A$5:$A$104,0)),""))</f>
        <v/>
      </c>
      <c r="V394" s="28">
        <f>IF(OR($A394="",$B394=""),"",--($S394&lt;&gt;"")+--($T394&lt;&gt;"")+--($U394&lt;&gt;""))</f>
        <v/>
      </c>
      <c r="W394" s="27">
        <f>IF(OR($A394="",$B394="",$C394&lt;&gt;"Sim"),"",_xlfn.TEXTJOIN(" | ",TRUE,IF($AP394&lt;&gt;"Regra válida","Regra do canal inválida",""),IF(COUNTIF('Catálogo fonte'!$A$5:$A$104,$A394)&gt;1,"SKU duplicado",""),IF($AO394&lt;&gt;"Sim","Produto inativo",""),IF($AB394&lt;&gt;"Sim","Canal inativo",""),IF($G394="","Título ausente",""),IF(AND($G394&lt;&gt;"",$AL394&lt;&gt;"",LEN($G394)&gt;$AL394),"Título excede o limite",""),IF(AND($AC394="Sim",$H394=""),"Categoria ausente",""),IF(AND($AK394&gt;0,LEN($I394)&lt;$AK394),"Descrição abaixo do mínimo",""),IF(AND($AE394="Sim",$J394=""),"Marca ausente",""),IF(OR($K394="",NOT(ISNUMBER($K394)),$K394&lt;=0),"Preço inválido",""),IF(AND(ISNUMBER($K394),$AM394&lt;&gt;"",$K394&lt;$AM394),"Preço abaixo do mínimo",""),IF(AND(ISNUMBER($K394),$AN394&lt;&gt;"",$K394&gt;$AN394),"Preço acima do máximo",""),IF(AND($AD394="Sim",$L394=""),"GTIN ausente",""),IF(AND($L394&lt;&gt;"",NOT(IFERROR(AND(LEN($L394)=13,ISNUMBER(VALUE($L394))),FALSE))),"GTIN inválido",""),IF(AND($AF394="Sim",$M394=""),"Cor ausente",""),IF(AND($AG394="Sim",$N394=""),"Tamanho/modelo ausente",""),IF(AND($AH394="Sim",OR(NOT(ISNUMBER($O394)),$O394&lt;=0)),"Peso ausente ou inválido",""),IF(AND($AI394="Sim",OR(NOT(ISNUMBER($P394)),$P394&lt;=0,NOT(ISNUMBER($Q394)),$Q394&lt;=0,NOT(ISNUMBER($R394)),$R394&lt;=0)),"Dimensões ausentes ou inválidas",""),IF($V394&lt;$AJ394,"Mídias abaixo do mínimo","")))</f>
        <v/>
      </c>
      <c r="X394" s="28">
        <f>IF(OR($A394="",$B394=""),"",IF($C394&lt;&gt;"Sim","Não selecionado",IF($W394="","Pronto para publicar","Bloqueado")))</f>
        <v/>
      </c>
      <c r="Y394" s="21" t="n"/>
      <c r="Z394" s="27">
        <f>IF(OR($A394="",$B394=""),"",IF($C394&lt;&gt;"Sim","Fora do feed",IF($X394="Bloqueado","Bloqueado",IF($Y394="Publicar","Liberado para feed",IF($Y394="Manter rascunho","Mantido em rascunho","Aguardando decisão")))))</f>
        <v/>
      </c>
      <c r="AA394" s="27">
        <f>IF(OR($A394="",$B394=""),"",$A394&amp;"|"&amp;$B394)</f>
        <v/>
      </c>
      <c r="AB394" s="28">
        <f>IF($B394="","",IFERROR(INDEX('Regras por canal'!$B$5:$B$9,MATCH($B394,'Regras por canal'!$A$5:$A$9,0)),""))</f>
        <v/>
      </c>
      <c r="AC394" s="28">
        <f>IF($B394="","",IFERROR(INDEX('Regras por canal'!$C$5:$C$9,MATCH($B394,'Regras por canal'!$A$5:$A$9,0)),""))</f>
        <v/>
      </c>
      <c r="AD394" s="28">
        <f>IF($B394="","",IFERROR(INDEX('Regras por canal'!$D$5:$D$9,MATCH($B394,'Regras por canal'!$A$5:$A$9,0)),""))</f>
        <v/>
      </c>
      <c r="AE394" s="28">
        <f>IF($B394="","",IFERROR(INDEX('Regras por canal'!$E$5:$E$9,MATCH($B394,'Regras por canal'!$A$5:$A$9,0)),""))</f>
        <v/>
      </c>
      <c r="AF394" s="28">
        <f>IF($B394="","",IFERROR(INDEX('Regras por canal'!$F$5:$F$9,MATCH($B394,'Regras por canal'!$A$5:$A$9,0)),""))</f>
        <v/>
      </c>
      <c r="AG394" s="28">
        <f>IF($B394="","",IFERROR(INDEX('Regras por canal'!$G$5:$G$9,MATCH($B394,'Regras por canal'!$A$5:$A$9,0)),""))</f>
        <v/>
      </c>
      <c r="AH394" s="28">
        <f>IF($B394="","",IFERROR(INDEX('Regras por canal'!$H$5:$H$9,MATCH($B394,'Regras por canal'!$A$5:$A$9,0)),""))</f>
        <v/>
      </c>
      <c r="AI394" s="28">
        <f>IF($B394="","",IFERROR(INDEX('Regras por canal'!$I$5:$I$9,MATCH($B394,'Regras por canal'!$A$5:$A$9,0)),""))</f>
        <v/>
      </c>
      <c r="AJ394" s="28">
        <f>IF($B394="","",IFERROR(INDEX('Regras por canal'!$J$5:$J$9,MATCH($B394,'Regras por canal'!$A$5:$A$9,0)),""))</f>
        <v/>
      </c>
      <c r="AK394" s="28">
        <f>IF($B394="","",IFERROR(INDEX('Regras por canal'!$K$5:$K$9,MATCH($B394,'Regras por canal'!$A$5:$A$9,0)),""))</f>
        <v/>
      </c>
      <c r="AL394" s="28">
        <f>IF($B394="","",IFERROR(INDEX('Regras por canal'!$L$5:$L$9,MATCH($B394,'Regras por canal'!$A$5:$A$9,0)),""))</f>
        <v/>
      </c>
      <c r="AM394" s="28">
        <f>IF($B394="","",IFERROR(INDEX('Regras por canal'!$M$5:$M$9,MATCH($B394,'Regras por canal'!$A$5:$A$9,0)),""))</f>
        <v/>
      </c>
      <c r="AN394" s="28">
        <f>IF($B394="","",IFERROR(INDEX('Regras por canal'!$N$5:$N$9,MATCH($B394,'Regras por canal'!$A$5:$A$9,0)),""))</f>
        <v/>
      </c>
      <c r="AO394" s="28">
        <f>IF($A394="","",IFERROR(INDEX('Catálogo fonte'!$Q$5:$Q$104,MATCH($A394,'Catálogo fonte'!$A$5:$A$104,0)),""))</f>
        <v/>
      </c>
      <c r="AP394" s="28">
        <f>IF($B394="","",IFERROR(INDEX('Regras por canal'!$Q$5:$Q$9,MATCH($B394,'Regras por canal'!$A$5:$A$9,0)),""))</f>
        <v/>
      </c>
    </row>
    <row r="395" ht="24" customHeight="1">
      <c r="A395" s="28">
        <f>IF(OR(INDEX('Catálogo fonte'!$A$5:$A$104,INT((ROW()-5)/5)+1)="",INDEX('Regras por canal'!$A$5:$A$9,MOD(ROW()-5,5)+1)=""),"",INDEX('Catálogo fonte'!$A$5:$A$104,INT((ROW()-5)/5)+1))</f>
        <v/>
      </c>
      <c r="B395" s="27">
        <f>IF($A395="","",INDEX('Regras por canal'!$A$5:$A$9,MOD(ROW()-5,5)+1))</f>
        <v/>
      </c>
      <c r="C395" s="21" t="n"/>
      <c r="D395" s="32" t="n"/>
      <c r="E395" s="32" t="n"/>
      <c r="F395" s="53" t="n"/>
      <c r="G395" s="27">
        <f>IF(OR($A395="",$B395=""),"",IF($D395&lt;&gt;"",$D395,IFERROR(INDEX('Catálogo fonte'!$B$5:$B$104,MATCH($A395,'Catálogo fonte'!$A$5:$A$104,0)),"")))</f>
        <v/>
      </c>
      <c r="H395" s="27">
        <f>IF(OR($A395="",$B395=""),"",IF($E395&lt;&gt;"",$E395,IFERROR(INDEX('Catálogo fonte'!$C$5:$C$104,MATCH($A395,'Catálogo fonte'!$A$5:$A$104,0)),"")))</f>
        <v/>
      </c>
      <c r="I395" s="27">
        <f>IF(OR($A395="",$B395=""),"",IFERROR(INDEX('Catálogo fonte'!$E$5:$E$104,MATCH($A395,'Catálogo fonte'!$A$5:$A$104,0)),""))</f>
        <v/>
      </c>
      <c r="J395" s="28">
        <f>IF(OR($A395="",$B395=""),"",IFERROR(INDEX('Catálogo fonte'!$D$5:$D$104,MATCH($A395,'Catálogo fonte'!$A$5:$A$104,0)),""))</f>
        <v/>
      </c>
      <c r="K395" s="54">
        <f>IF(OR($A395="",$B395=""),"",IF($F395&lt;&gt;"",$F395,IFERROR(INDEX('Catálogo fonte'!$F$5:$F$104,MATCH($A395,'Catálogo fonte'!$A$5:$A$104,0)),"")))</f>
        <v/>
      </c>
      <c r="L395" s="35">
        <f>IF(OR($A395="",$B395=""),"",IFERROR(INDEX('Catálogo fonte'!$G$5:$G$104,MATCH($A395,'Catálogo fonte'!$A$5:$A$104,0)),""))</f>
        <v/>
      </c>
      <c r="M395" s="28">
        <f>IF(OR($A395="",$B395=""),"",IFERROR(INDEX('Catálogo fonte'!$H$5:$H$104,MATCH($A395,'Catálogo fonte'!$A$5:$A$104,0)),""))</f>
        <v/>
      </c>
      <c r="N395" s="28">
        <f>IF(OR($A395="",$B395=""),"",IFERROR(INDEX('Catálogo fonte'!$I$5:$I$104,MATCH($A395,'Catálogo fonte'!$A$5:$A$104,0)),""))</f>
        <v/>
      </c>
      <c r="O395" s="55">
        <f>IF(OR($A395="",$B395=""),"",IFERROR(INDEX('Catálogo fonte'!$J$5:$J$104,MATCH($A395,'Catálogo fonte'!$A$5:$A$104,0)),""))</f>
        <v/>
      </c>
      <c r="P395" s="56">
        <f>IF(OR($A395="",$B395=""),"",IFERROR(INDEX('Catálogo fonte'!$K$5:$K$104,MATCH($A395,'Catálogo fonte'!$A$5:$A$104,0)),""))</f>
        <v/>
      </c>
      <c r="Q395" s="56">
        <f>IF(OR($A395="",$B395=""),"",IFERROR(INDEX('Catálogo fonte'!$L$5:$L$104,MATCH($A395,'Catálogo fonte'!$A$5:$A$104,0)),""))</f>
        <v/>
      </c>
      <c r="R395" s="56">
        <f>IF(OR($A395="",$B395=""),"",IFERROR(INDEX('Catálogo fonte'!$M$5:$M$104,MATCH($A395,'Catálogo fonte'!$A$5:$A$104,0)),""))</f>
        <v/>
      </c>
      <c r="S395" s="28">
        <f>IF(OR($A395="",$B395=""),"",IFERROR(INDEX('Catálogo fonte'!$N$5:$N$104,MATCH($A395,'Catálogo fonte'!$A$5:$A$104,0)),""))</f>
        <v/>
      </c>
      <c r="T395" s="28">
        <f>IF(OR($A395="",$B395=""),"",IFERROR(INDEX('Catálogo fonte'!$O$5:$O$104,MATCH($A395,'Catálogo fonte'!$A$5:$A$104,0)),""))</f>
        <v/>
      </c>
      <c r="U395" s="28">
        <f>IF(OR($A395="",$B395=""),"",IFERROR(INDEX('Catálogo fonte'!$P$5:$P$104,MATCH($A395,'Catálogo fonte'!$A$5:$A$104,0)),""))</f>
        <v/>
      </c>
      <c r="V395" s="28">
        <f>IF(OR($A395="",$B395=""),"",--($S395&lt;&gt;"")+--($T395&lt;&gt;"")+--($U395&lt;&gt;""))</f>
        <v/>
      </c>
      <c r="W395" s="27">
        <f>IF(OR($A395="",$B395="",$C395&lt;&gt;"Sim"),"",_xlfn.TEXTJOIN(" | ",TRUE,IF($AP395&lt;&gt;"Regra válida","Regra do canal inválida",""),IF(COUNTIF('Catálogo fonte'!$A$5:$A$104,$A395)&gt;1,"SKU duplicado",""),IF($AO395&lt;&gt;"Sim","Produto inativo",""),IF($AB395&lt;&gt;"Sim","Canal inativo",""),IF($G395="","Título ausente",""),IF(AND($G395&lt;&gt;"",$AL395&lt;&gt;"",LEN($G395)&gt;$AL395),"Título excede o limite",""),IF(AND($AC395="Sim",$H395=""),"Categoria ausente",""),IF(AND($AK395&gt;0,LEN($I395)&lt;$AK395),"Descrição abaixo do mínimo",""),IF(AND($AE395="Sim",$J395=""),"Marca ausente",""),IF(OR($K395="",NOT(ISNUMBER($K395)),$K395&lt;=0),"Preço inválido",""),IF(AND(ISNUMBER($K395),$AM395&lt;&gt;"",$K395&lt;$AM395),"Preço abaixo do mínimo",""),IF(AND(ISNUMBER($K395),$AN395&lt;&gt;"",$K395&gt;$AN395),"Preço acima do máximo",""),IF(AND($AD395="Sim",$L395=""),"GTIN ausente",""),IF(AND($L395&lt;&gt;"",NOT(IFERROR(AND(LEN($L395)=13,ISNUMBER(VALUE($L395))),FALSE))),"GTIN inválido",""),IF(AND($AF395="Sim",$M395=""),"Cor ausente",""),IF(AND($AG395="Sim",$N395=""),"Tamanho/modelo ausente",""),IF(AND($AH395="Sim",OR(NOT(ISNUMBER($O395)),$O395&lt;=0)),"Peso ausente ou inválido",""),IF(AND($AI395="Sim",OR(NOT(ISNUMBER($P395)),$P395&lt;=0,NOT(ISNUMBER($Q395)),$Q395&lt;=0,NOT(ISNUMBER($R395)),$R395&lt;=0)),"Dimensões ausentes ou inválidas",""),IF($V395&lt;$AJ395,"Mídias abaixo do mínimo","")))</f>
        <v/>
      </c>
      <c r="X395" s="28">
        <f>IF(OR($A395="",$B395=""),"",IF($C395&lt;&gt;"Sim","Não selecionado",IF($W395="","Pronto para publicar","Bloqueado")))</f>
        <v/>
      </c>
      <c r="Y395" s="21" t="n"/>
      <c r="Z395" s="27">
        <f>IF(OR($A395="",$B395=""),"",IF($C395&lt;&gt;"Sim","Fora do feed",IF($X395="Bloqueado","Bloqueado",IF($Y395="Publicar","Liberado para feed",IF($Y395="Manter rascunho","Mantido em rascunho","Aguardando decisão")))))</f>
        <v/>
      </c>
      <c r="AA395" s="27">
        <f>IF(OR($A395="",$B395=""),"",$A395&amp;"|"&amp;$B395)</f>
        <v/>
      </c>
      <c r="AB395" s="28">
        <f>IF($B395="","",IFERROR(INDEX('Regras por canal'!$B$5:$B$9,MATCH($B395,'Regras por canal'!$A$5:$A$9,0)),""))</f>
        <v/>
      </c>
      <c r="AC395" s="28">
        <f>IF($B395="","",IFERROR(INDEX('Regras por canal'!$C$5:$C$9,MATCH($B395,'Regras por canal'!$A$5:$A$9,0)),""))</f>
        <v/>
      </c>
      <c r="AD395" s="28">
        <f>IF($B395="","",IFERROR(INDEX('Regras por canal'!$D$5:$D$9,MATCH($B395,'Regras por canal'!$A$5:$A$9,0)),""))</f>
        <v/>
      </c>
      <c r="AE395" s="28">
        <f>IF($B395="","",IFERROR(INDEX('Regras por canal'!$E$5:$E$9,MATCH($B395,'Regras por canal'!$A$5:$A$9,0)),""))</f>
        <v/>
      </c>
      <c r="AF395" s="28">
        <f>IF($B395="","",IFERROR(INDEX('Regras por canal'!$F$5:$F$9,MATCH($B395,'Regras por canal'!$A$5:$A$9,0)),""))</f>
        <v/>
      </c>
      <c r="AG395" s="28">
        <f>IF($B395="","",IFERROR(INDEX('Regras por canal'!$G$5:$G$9,MATCH($B395,'Regras por canal'!$A$5:$A$9,0)),""))</f>
        <v/>
      </c>
      <c r="AH395" s="28">
        <f>IF($B395="","",IFERROR(INDEX('Regras por canal'!$H$5:$H$9,MATCH($B395,'Regras por canal'!$A$5:$A$9,0)),""))</f>
        <v/>
      </c>
      <c r="AI395" s="28">
        <f>IF($B395="","",IFERROR(INDEX('Regras por canal'!$I$5:$I$9,MATCH($B395,'Regras por canal'!$A$5:$A$9,0)),""))</f>
        <v/>
      </c>
      <c r="AJ395" s="28">
        <f>IF($B395="","",IFERROR(INDEX('Regras por canal'!$J$5:$J$9,MATCH($B395,'Regras por canal'!$A$5:$A$9,0)),""))</f>
        <v/>
      </c>
      <c r="AK395" s="28">
        <f>IF($B395="","",IFERROR(INDEX('Regras por canal'!$K$5:$K$9,MATCH($B395,'Regras por canal'!$A$5:$A$9,0)),""))</f>
        <v/>
      </c>
      <c r="AL395" s="28">
        <f>IF($B395="","",IFERROR(INDEX('Regras por canal'!$L$5:$L$9,MATCH($B395,'Regras por canal'!$A$5:$A$9,0)),""))</f>
        <v/>
      </c>
      <c r="AM395" s="28">
        <f>IF($B395="","",IFERROR(INDEX('Regras por canal'!$M$5:$M$9,MATCH($B395,'Regras por canal'!$A$5:$A$9,0)),""))</f>
        <v/>
      </c>
      <c r="AN395" s="28">
        <f>IF($B395="","",IFERROR(INDEX('Regras por canal'!$N$5:$N$9,MATCH($B395,'Regras por canal'!$A$5:$A$9,0)),""))</f>
        <v/>
      </c>
      <c r="AO395" s="28">
        <f>IF($A395="","",IFERROR(INDEX('Catálogo fonte'!$Q$5:$Q$104,MATCH($A395,'Catálogo fonte'!$A$5:$A$104,0)),""))</f>
        <v/>
      </c>
      <c r="AP395" s="28">
        <f>IF($B395="","",IFERROR(INDEX('Regras por canal'!$Q$5:$Q$9,MATCH($B395,'Regras por canal'!$A$5:$A$9,0)),""))</f>
        <v/>
      </c>
    </row>
    <row r="396" ht="24" customHeight="1">
      <c r="A396" s="28">
        <f>IF(OR(INDEX('Catálogo fonte'!$A$5:$A$104,INT((ROW()-5)/5)+1)="",INDEX('Regras por canal'!$A$5:$A$9,MOD(ROW()-5,5)+1)=""),"",INDEX('Catálogo fonte'!$A$5:$A$104,INT((ROW()-5)/5)+1))</f>
        <v/>
      </c>
      <c r="B396" s="27">
        <f>IF($A396="","",INDEX('Regras por canal'!$A$5:$A$9,MOD(ROW()-5,5)+1))</f>
        <v/>
      </c>
      <c r="C396" s="21" t="n"/>
      <c r="D396" s="32" t="n"/>
      <c r="E396" s="32" t="n"/>
      <c r="F396" s="53" t="n"/>
      <c r="G396" s="27">
        <f>IF(OR($A396="",$B396=""),"",IF($D396&lt;&gt;"",$D396,IFERROR(INDEX('Catálogo fonte'!$B$5:$B$104,MATCH($A396,'Catálogo fonte'!$A$5:$A$104,0)),"")))</f>
        <v/>
      </c>
      <c r="H396" s="27">
        <f>IF(OR($A396="",$B396=""),"",IF($E396&lt;&gt;"",$E396,IFERROR(INDEX('Catálogo fonte'!$C$5:$C$104,MATCH($A396,'Catálogo fonte'!$A$5:$A$104,0)),"")))</f>
        <v/>
      </c>
      <c r="I396" s="27">
        <f>IF(OR($A396="",$B396=""),"",IFERROR(INDEX('Catálogo fonte'!$E$5:$E$104,MATCH($A396,'Catálogo fonte'!$A$5:$A$104,0)),""))</f>
        <v/>
      </c>
      <c r="J396" s="28">
        <f>IF(OR($A396="",$B396=""),"",IFERROR(INDEX('Catálogo fonte'!$D$5:$D$104,MATCH($A396,'Catálogo fonte'!$A$5:$A$104,0)),""))</f>
        <v/>
      </c>
      <c r="K396" s="54">
        <f>IF(OR($A396="",$B396=""),"",IF($F396&lt;&gt;"",$F396,IFERROR(INDEX('Catálogo fonte'!$F$5:$F$104,MATCH($A396,'Catálogo fonte'!$A$5:$A$104,0)),"")))</f>
        <v/>
      </c>
      <c r="L396" s="35">
        <f>IF(OR($A396="",$B396=""),"",IFERROR(INDEX('Catálogo fonte'!$G$5:$G$104,MATCH($A396,'Catálogo fonte'!$A$5:$A$104,0)),""))</f>
        <v/>
      </c>
      <c r="M396" s="28">
        <f>IF(OR($A396="",$B396=""),"",IFERROR(INDEX('Catálogo fonte'!$H$5:$H$104,MATCH($A396,'Catálogo fonte'!$A$5:$A$104,0)),""))</f>
        <v/>
      </c>
      <c r="N396" s="28">
        <f>IF(OR($A396="",$B396=""),"",IFERROR(INDEX('Catálogo fonte'!$I$5:$I$104,MATCH($A396,'Catálogo fonte'!$A$5:$A$104,0)),""))</f>
        <v/>
      </c>
      <c r="O396" s="55">
        <f>IF(OR($A396="",$B396=""),"",IFERROR(INDEX('Catálogo fonte'!$J$5:$J$104,MATCH($A396,'Catálogo fonte'!$A$5:$A$104,0)),""))</f>
        <v/>
      </c>
      <c r="P396" s="56">
        <f>IF(OR($A396="",$B396=""),"",IFERROR(INDEX('Catálogo fonte'!$K$5:$K$104,MATCH($A396,'Catálogo fonte'!$A$5:$A$104,0)),""))</f>
        <v/>
      </c>
      <c r="Q396" s="56">
        <f>IF(OR($A396="",$B396=""),"",IFERROR(INDEX('Catálogo fonte'!$L$5:$L$104,MATCH($A396,'Catálogo fonte'!$A$5:$A$104,0)),""))</f>
        <v/>
      </c>
      <c r="R396" s="56">
        <f>IF(OR($A396="",$B396=""),"",IFERROR(INDEX('Catálogo fonte'!$M$5:$M$104,MATCH($A396,'Catálogo fonte'!$A$5:$A$104,0)),""))</f>
        <v/>
      </c>
      <c r="S396" s="28">
        <f>IF(OR($A396="",$B396=""),"",IFERROR(INDEX('Catálogo fonte'!$N$5:$N$104,MATCH($A396,'Catálogo fonte'!$A$5:$A$104,0)),""))</f>
        <v/>
      </c>
      <c r="T396" s="28">
        <f>IF(OR($A396="",$B396=""),"",IFERROR(INDEX('Catálogo fonte'!$O$5:$O$104,MATCH($A396,'Catálogo fonte'!$A$5:$A$104,0)),""))</f>
        <v/>
      </c>
      <c r="U396" s="28">
        <f>IF(OR($A396="",$B396=""),"",IFERROR(INDEX('Catálogo fonte'!$P$5:$P$104,MATCH($A396,'Catálogo fonte'!$A$5:$A$104,0)),""))</f>
        <v/>
      </c>
      <c r="V396" s="28">
        <f>IF(OR($A396="",$B396=""),"",--($S396&lt;&gt;"")+--($T396&lt;&gt;"")+--($U396&lt;&gt;""))</f>
        <v/>
      </c>
      <c r="W396" s="27">
        <f>IF(OR($A396="",$B396="",$C396&lt;&gt;"Sim"),"",_xlfn.TEXTJOIN(" | ",TRUE,IF($AP396&lt;&gt;"Regra válida","Regra do canal inválida",""),IF(COUNTIF('Catálogo fonte'!$A$5:$A$104,$A396)&gt;1,"SKU duplicado",""),IF($AO396&lt;&gt;"Sim","Produto inativo",""),IF($AB396&lt;&gt;"Sim","Canal inativo",""),IF($G396="","Título ausente",""),IF(AND($G396&lt;&gt;"",$AL396&lt;&gt;"",LEN($G396)&gt;$AL396),"Título excede o limite",""),IF(AND($AC396="Sim",$H396=""),"Categoria ausente",""),IF(AND($AK396&gt;0,LEN($I396)&lt;$AK396),"Descrição abaixo do mínimo",""),IF(AND($AE396="Sim",$J396=""),"Marca ausente",""),IF(OR($K396="",NOT(ISNUMBER($K396)),$K396&lt;=0),"Preço inválido",""),IF(AND(ISNUMBER($K396),$AM396&lt;&gt;"",$K396&lt;$AM396),"Preço abaixo do mínimo",""),IF(AND(ISNUMBER($K396),$AN396&lt;&gt;"",$K396&gt;$AN396),"Preço acima do máximo",""),IF(AND($AD396="Sim",$L396=""),"GTIN ausente",""),IF(AND($L396&lt;&gt;"",NOT(IFERROR(AND(LEN($L396)=13,ISNUMBER(VALUE($L396))),FALSE))),"GTIN inválido",""),IF(AND($AF396="Sim",$M396=""),"Cor ausente",""),IF(AND($AG396="Sim",$N396=""),"Tamanho/modelo ausente",""),IF(AND($AH396="Sim",OR(NOT(ISNUMBER($O396)),$O396&lt;=0)),"Peso ausente ou inválido",""),IF(AND($AI396="Sim",OR(NOT(ISNUMBER($P396)),$P396&lt;=0,NOT(ISNUMBER($Q396)),$Q396&lt;=0,NOT(ISNUMBER($R396)),$R396&lt;=0)),"Dimensões ausentes ou inválidas",""),IF($V396&lt;$AJ396,"Mídias abaixo do mínimo","")))</f>
        <v/>
      </c>
      <c r="X396" s="28">
        <f>IF(OR($A396="",$B396=""),"",IF($C396&lt;&gt;"Sim","Não selecionado",IF($W396="","Pronto para publicar","Bloqueado")))</f>
        <v/>
      </c>
      <c r="Y396" s="21" t="n"/>
      <c r="Z396" s="27">
        <f>IF(OR($A396="",$B396=""),"",IF($C396&lt;&gt;"Sim","Fora do feed",IF($X396="Bloqueado","Bloqueado",IF($Y396="Publicar","Liberado para feed",IF($Y396="Manter rascunho","Mantido em rascunho","Aguardando decisão")))))</f>
        <v/>
      </c>
      <c r="AA396" s="27">
        <f>IF(OR($A396="",$B396=""),"",$A396&amp;"|"&amp;$B396)</f>
        <v/>
      </c>
      <c r="AB396" s="28">
        <f>IF($B396="","",IFERROR(INDEX('Regras por canal'!$B$5:$B$9,MATCH($B396,'Regras por canal'!$A$5:$A$9,0)),""))</f>
        <v/>
      </c>
      <c r="AC396" s="28">
        <f>IF($B396="","",IFERROR(INDEX('Regras por canal'!$C$5:$C$9,MATCH($B396,'Regras por canal'!$A$5:$A$9,0)),""))</f>
        <v/>
      </c>
      <c r="AD396" s="28">
        <f>IF($B396="","",IFERROR(INDEX('Regras por canal'!$D$5:$D$9,MATCH($B396,'Regras por canal'!$A$5:$A$9,0)),""))</f>
        <v/>
      </c>
      <c r="AE396" s="28">
        <f>IF($B396="","",IFERROR(INDEX('Regras por canal'!$E$5:$E$9,MATCH($B396,'Regras por canal'!$A$5:$A$9,0)),""))</f>
        <v/>
      </c>
      <c r="AF396" s="28">
        <f>IF($B396="","",IFERROR(INDEX('Regras por canal'!$F$5:$F$9,MATCH($B396,'Regras por canal'!$A$5:$A$9,0)),""))</f>
        <v/>
      </c>
      <c r="AG396" s="28">
        <f>IF($B396="","",IFERROR(INDEX('Regras por canal'!$G$5:$G$9,MATCH($B396,'Regras por canal'!$A$5:$A$9,0)),""))</f>
        <v/>
      </c>
      <c r="AH396" s="28">
        <f>IF($B396="","",IFERROR(INDEX('Regras por canal'!$H$5:$H$9,MATCH($B396,'Regras por canal'!$A$5:$A$9,0)),""))</f>
        <v/>
      </c>
      <c r="AI396" s="28">
        <f>IF($B396="","",IFERROR(INDEX('Regras por canal'!$I$5:$I$9,MATCH($B396,'Regras por canal'!$A$5:$A$9,0)),""))</f>
        <v/>
      </c>
      <c r="AJ396" s="28">
        <f>IF($B396="","",IFERROR(INDEX('Regras por canal'!$J$5:$J$9,MATCH($B396,'Regras por canal'!$A$5:$A$9,0)),""))</f>
        <v/>
      </c>
      <c r="AK396" s="28">
        <f>IF($B396="","",IFERROR(INDEX('Regras por canal'!$K$5:$K$9,MATCH($B396,'Regras por canal'!$A$5:$A$9,0)),""))</f>
        <v/>
      </c>
      <c r="AL396" s="28">
        <f>IF($B396="","",IFERROR(INDEX('Regras por canal'!$L$5:$L$9,MATCH($B396,'Regras por canal'!$A$5:$A$9,0)),""))</f>
        <v/>
      </c>
      <c r="AM396" s="28">
        <f>IF($B396="","",IFERROR(INDEX('Regras por canal'!$M$5:$M$9,MATCH($B396,'Regras por canal'!$A$5:$A$9,0)),""))</f>
        <v/>
      </c>
      <c r="AN396" s="28">
        <f>IF($B396="","",IFERROR(INDEX('Regras por canal'!$N$5:$N$9,MATCH($B396,'Regras por canal'!$A$5:$A$9,0)),""))</f>
        <v/>
      </c>
      <c r="AO396" s="28">
        <f>IF($A396="","",IFERROR(INDEX('Catálogo fonte'!$Q$5:$Q$104,MATCH($A396,'Catálogo fonte'!$A$5:$A$104,0)),""))</f>
        <v/>
      </c>
      <c r="AP396" s="28">
        <f>IF($B396="","",IFERROR(INDEX('Regras por canal'!$Q$5:$Q$9,MATCH($B396,'Regras por canal'!$A$5:$A$9,0)),""))</f>
        <v/>
      </c>
    </row>
    <row r="397" ht="24" customHeight="1">
      <c r="A397" s="28">
        <f>IF(OR(INDEX('Catálogo fonte'!$A$5:$A$104,INT((ROW()-5)/5)+1)="",INDEX('Regras por canal'!$A$5:$A$9,MOD(ROW()-5,5)+1)=""),"",INDEX('Catálogo fonte'!$A$5:$A$104,INT((ROW()-5)/5)+1))</f>
        <v/>
      </c>
      <c r="B397" s="27">
        <f>IF($A397="","",INDEX('Regras por canal'!$A$5:$A$9,MOD(ROW()-5,5)+1))</f>
        <v/>
      </c>
      <c r="C397" s="21" t="n"/>
      <c r="D397" s="32" t="n"/>
      <c r="E397" s="32" t="n"/>
      <c r="F397" s="53" t="n"/>
      <c r="G397" s="27">
        <f>IF(OR($A397="",$B397=""),"",IF($D397&lt;&gt;"",$D397,IFERROR(INDEX('Catálogo fonte'!$B$5:$B$104,MATCH($A397,'Catálogo fonte'!$A$5:$A$104,0)),"")))</f>
        <v/>
      </c>
      <c r="H397" s="27">
        <f>IF(OR($A397="",$B397=""),"",IF($E397&lt;&gt;"",$E397,IFERROR(INDEX('Catálogo fonte'!$C$5:$C$104,MATCH($A397,'Catálogo fonte'!$A$5:$A$104,0)),"")))</f>
        <v/>
      </c>
      <c r="I397" s="27">
        <f>IF(OR($A397="",$B397=""),"",IFERROR(INDEX('Catálogo fonte'!$E$5:$E$104,MATCH($A397,'Catálogo fonte'!$A$5:$A$104,0)),""))</f>
        <v/>
      </c>
      <c r="J397" s="28">
        <f>IF(OR($A397="",$B397=""),"",IFERROR(INDEX('Catálogo fonte'!$D$5:$D$104,MATCH($A397,'Catálogo fonte'!$A$5:$A$104,0)),""))</f>
        <v/>
      </c>
      <c r="K397" s="54">
        <f>IF(OR($A397="",$B397=""),"",IF($F397&lt;&gt;"",$F397,IFERROR(INDEX('Catálogo fonte'!$F$5:$F$104,MATCH($A397,'Catálogo fonte'!$A$5:$A$104,0)),"")))</f>
        <v/>
      </c>
      <c r="L397" s="35">
        <f>IF(OR($A397="",$B397=""),"",IFERROR(INDEX('Catálogo fonte'!$G$5:$G$104,MATCH($A397,'Catálogo fonte'!$A$5:$A$104,0)),""))</f>
        <v/>
      </c>
      <c r="M397" s="28">
        <f>IF(OR($A397="",$B397=""),"",IFERROR(INDEX('Catálogo fonte'!$H$5:$H$104,MATCH($A397,'Catálogo fonte'!$A$5:$A$104,0)),""))</f>
        <v/>
      </c>
      <c r="N397" s="28">
        <f>IF(OR($A397="",$B397=""),"",IFERROR(INDEX('Catálogo fonte'!$I$5:$I$104,MATCH($A397,'Catálogo fonte'!$A$5:$A$104,0)),""))</f>
        <v/>
      </c>
      <c r="O397" s="55">
        <f>IF(OR($A397="",$B397=""),"",IFERROR(INDEX('Catálogo fonte'!$J$5:$J$104,MATCH($A397,'Catálogo fonte'!$A$5:$A$104,0)),""))</f>
        <v/>
      </c>
      <c r="P397" s="56">
        <f>IF(OR($A397="",$B397=""),"",IFERROR(INDEX('Catálogo fonte'!$K$5:$K$104,MATCH($A397,'Catálogo fonte'!$A$5:$A$104,0)),""))</f>
        <v/>
      </c>
      <c r="Q397" s="56">
        <f>IF(OR($A397="",$B397=""),"",IFERROR(INDEX('Catálogo fonte'!$L$5:$L$104,MATCH($A397,'Catálogo fonte'!$A$5:$A$104,0)),""))</f>
        <v/>
      </c>
      <c r="R397" s="56">
        <f>IF(OR($A397="",$B397=""),"",IFERROR(INDEX('Catálogo fonte'!$M$5:$M$104,MATCH($A397,'Catálogo fonte'!$A$5:$A$104,0)),""))</f>
        <v/>
      </c>
      <c r="S397" s="28">
        <f>IF(OR($A397="",$B397=""),"",IFERROR(INDEX('Catálogo fonte'!$N$5:$N$104,MATCH($A397,'Catálogo fonte'!$A$5:$A$104,0)),""))</f>
        <v/>
      </c>
      <c r="T397" s="28">
        <f>IF(OR($A397="",$B397=""),"",IFERROR(INDEX('Catálogo fonte'!$O$5:$O$104,MATCH($A397,'Catálogo fonte'!$A$5:$A$104,0)),""))</f>
        <v/>
      </c>
      <c r="U397" s="28">
        <f>IF(OR($A397="",$B397=""),"",IFERROR(INDEX('Catálogo fonte'!$P$5:$P$104,MATCH($A397,'Catálogo fonte'!$A$5:$A$104,0)),""))</f>
        <v/>
      </c>
      <c r="V397" s="28">
        <f>IF(OR($A397="",$B397=""),"",--($S397&lt;&gt;"")+--($T397&lt;&gt;"")+--($U397&lt;&gt;""))</f>
        <v/>
      </c>
      <c r="W397" s="27">
        <f>IF(OR($A397="",$B397="",$C397&lt;&gt;"Sim"),"",_xlfn.TEXTJOIN(" | ",TRUE,IF($AP397&lt;&gt;"Regra válida","Regra do canal inválida",""),IF(COUNTIF('Catálogo fonte'!$A$5:$A$104,$A397)&gt;1,"SKU duplicado",""),IF($AO397&lt;&gt;"Sim","Produto inativo",""),IF($AB397&lt;&gt;"Sim","Canal inativo",""),IF($G397="","Título ausente",""),IF(AND($G397&lt;&gt;"",$AL397&lt;&gt;"",LEN($G397)&gt;$AL397),"Título excede o limite",""),IF(AND($AC397="Sim",$H397=""),"Categoria ausente",""),IF(AND($AK397&gt;0,LEN($I397)&lt;$AK397),"Descrição abaixo do mínimo",""),IF(AND($AE397="Sim",$J397=""),"Marca ausente",""),IF(OR($K397="",NOT(ISNUMBER($K397)),$K397&lt;=0),"Preço inválido",""),IF(AND(ISNUMBER($K397),$AM397&lt;&gt;"",$K397&lt;$AM397),"Preço abaixo do mínimo",""),IF(AND(ISNUMBER($K397),$AN397&lt;&gt;"",$K397&gt;$AN397),"Preço acima do máximo",""),IF(AND($AD397="Sim",$L397=""),"GTIN ausente",""),IF(AND($L397&lt;&gt;"",NOT(IFERROR(AND(LEN($L397)=13,ISNUMBER(VALUE($L397))),FALSE))),"GTIN inválido",""),IF(AND($AF397="Sim",$M397=""),"Cor ausente",""),IF(AND($AG397="Sim",$N397=""),"Tamanho/modelo ausente",""),IF(AND($AH397="Sim",OR(NOT(ISNUMBER($O397)),$O397&lt;=0)),"Peso ausente ou inválido",""),IF(AND($AI397="Sim",OR(NOT(ISNUMBER($P397)),$P397&lt;=0,NOT(ISNUMBER($Q397)),$Q397&lt;=0,NOT(ISNUMBER($R397)),$R397&lt;=0)),"Dimensões ausentes ou inválidas",""),IF($V397&lt;$AJ397,"Mídias abaixo do mínimo","")))</f>
        <v/>
      </c>
      <c r="X397" s="28">
        <f>IF(OR($A397="",$B397=""),"",IF($C397&lt;&gt;"Sim","Não selecionado",IF($W397="","Pronto para publicar","Bloqueado")))</f>
        <v/>
      </c>
      <c r="Y397" s="21" t="n"/>
      <c r="Z397" s="27">
        <f>IF(OR($A397="",$B397=""),"",IF($C397&lt;&gt;"Sim","Fora do feed",IF($X397="Bloqueado","Bloqueado",IF($Y397="Publicar","Liberado para feed",IF($Y397="Manter rascunho","Mantido em rascunho","Aguardando decisão")))))</f>
        <v/>
      </c>
      <c r="AA397" s="27">
        <f>IF(OR($A397="",$B397=""),"",$A397&amp;"|"&amp;$B397)</f>
        <v/>
      </c>
      <c r="AB397" s="28">
        <f>IF($B397="","",IFERROR(INDEX('Regras por canal'!$B$5:$B$9,MATCH($B397,'Regras por canal'!$A$5:$A$9,0)),""))</f>
        <v/>
      </c>
      <c r="AC397" s="28">
        <f>IF($B397="","",IFERROR(INDEX('Regras por canal'!$C$5:$C$9,MATCH($B397,'Regras por canal'!$A$5:$A$9,0)),""))</f>
        <v/>
      </c>
      <c r="AD397" s="28">
        <f>IF($B397="","",IFERROR(INDEX('Regras por canal'!$D$5:$D$9,MATCH($B397,'Regras por canal'!$A$5:$A$9,0)),""))</f>
        <v/>
      </c>
      <c r="AE397" s="28">
        <f>IF($B397="","",IFERROR(INDEX('Regras por canal'!$E$5:$E$9,MATCH($B397,'Regras por canal'!$A$5:$A$9,0)),""))</f>
        <v/>
      </c>
      <c r="AF397" s="28">
        <f>IF($B397="","",IFERROR(INDEX('Regras por canal'!$F$5:$F$9,MATCH($B397,'Regras por canal'!$A$5:$A$9,0)),""))</f>
        <v/>
      </c>
      <c r="AG397" s="28">
        <f>IF($B397="","",IFERROR(INDEX('Regras por canal'!$G$5:$G$9,MATCH($B397,'Regras por canal'!$A$5:$A$9,0)),""))</f>
        <v/>
      </c>
      <c r="AH397" s="28">
        <f>IF($B397="","",IFERROR(INDEX('Regras por canal'!$H$5:$H$9,MATCH($B397,'Regras por canal'!$A$5:$A$9,0)),""))</f>
        <v/>
      </c>
      <c r="AI397" s="28">
        <f>IF($B397="","",IFERROR(INDEX('Regras por canal'!$I$5:$I$9,MATCH($B397,'Regras por canal'!$A$5:$A$9,0)),""))</f>
        <v/>
      </c>
      <c r="AJ397" s="28">
        <f>IF($B397="","",IFERROR(INDEX('Regras por canal'!$J$5:$J$9,MATCH($B397,'Regras por canal'!$A$5:$A$9,0)),""))</f>
        <v/>
      </c>
      <c r="AK397" s="28">
        <f>IF($B397="","",IFERROR(INDEX('Regras por canal'!$K$5:$K$9,MATCH($B397,'Regras por canal'!$A$5:$A$9,0)),""))</f>
        <v/>
      </c>
      <c r="AL397" s="28">
        <f>IF($B397="","",IFERROR(INDEX('Regras por canal'!$L$5:$L$9,MATCH($B397,'Regras por canal'!$A$5:$A$9,0)),""))</f>
        <v/>
      </c>
      <c r="AM397" s="28">
        <f>IF($B397="","",IFERROR(INDEX('Regras por canal'!$M$5:$M$9,MATCH($B397,'Regras por canal'!$A$5:$A$9,0)),""))</f>
        <v/>
      </c>
      <c r="AN397" s="28">
        <f>IF($B397="","",IFERROR(INDEX('Regras por canal'!$N$5:$N$9,MATCH($B397,'Regras por canal'!$A$5:$A$9,0)),""))</f>
        <v/>
      </c>
      <c r="AO397" s="28">
        <f>IF($A397="","",IFERROR(INDEX('Catálogo fonte'!$Q$5:$Q$104,MATCH($A397,'Catálogo fonte'!$A$5:$A$104,0)),""))</f>
        <v/>
      </c>
      <c r="AP397" s="28">
        <f>IF($B397="","",IFERROR(INDEX('Regras por canal'!$Q$5:$Q$9,MATCH($B397,'Regras por canal'!$A$5:$A$9,0)),""))</f>
        <v/>
      </c>
    </row>
    <row r="398" ht="24" customHeight="1">
      <c r="A398" s="28">
        <f>IF(OR(INDEX('Catálogo fonte'!$A$5:$A$104,INT((ROW()-5)/5)+1)="",INDEX('Regras por canal'!$A$5:$A$9,MOD(ROW()-5,5)+1)=""),"",INDEX('Catálogo fonte'!$A$5:$A$104,INT((ROW()-5)/5)+1))</f>
        <v/>
      </c>
      <c r="B398" s="27">
        <f>IF($A398="","",INDEX('Regras por canal'!$A$5:$A$9,MOD(ROW()-5,5)+1))</f>
        <v/>
      </c>
      <c r="C398" s="21" t="n"/>
      <c r="D398" s="32" t="n"/>
      <c r="E398" s="32" t="n"/>
      <c r="F398" s="53" t="n"/>
      <c r="G398" s="27">
        <f>IF(OR($A398="",$B398=""),"",IF($D398&lt;&gt;"",$D398,IFERROR(INDEX('Catálogo fonte'!$B$5:$B$104,MATCH($A398,'Catálogo fonte'!$A$5:$A$104,0)),"")))</f>
        <v/>
      </c>
      <c r="H398" s="27">
        <f>IF(OR($A398="",$B398=""),"",IF($E398&lt;&gt;"",$E398,IFERROR(INDEX('Catálogo fonte'!$C$5:$C$104,MATCH($A398,'Catálogo fonte'!$A$5:$A$104,0)),"")))</f>
        <v/>
      </c>
      <c r="I398" s="27">
        <f>IF(OR($A398="",$B398=""),"",IFERROR(INDEX('Catálogo fonte'!$E$5:$E$104,MATCH($A398,'Catálogo fonte'!$A$5:$A$104,0)),""))</f>
        <v/>
      </c>
      <c r="J398" s="28">
        <f>IF(OR($A398="",$B398=""),"",IFERROR(INDEX('Catálogo fonte'!$D$5:$D$104,MATCH($A398,'Catálogo fonte'!$A$5:$A$104,0)),""))</f>
        <v/>
      </c>
      <c r="K398" s="54">
        <f>IF(OR($A398="",$B398=""),"",IF($F398&lt;&gt;"",$F398,IFERROR(INDEX('Catálogo fonte'!$F$5:$F$104,MATCH($A398,'Catálogo fonte'!$A$5:$A$104,0)),"")))</f>
        <v/>
      </c>
      <c r="L398" s="35">
        <f>IF(OR($A398="",$B398=""),"",IFERROR(INDEX('Catálogo fonte'!$G$5:$G$104,MATCH($A398,'Catálogo fonte'!$A$5:$A$104,0)),""))</f>
        <v/>
      </c>
      <c r="M398" s="28">
        <f>IF(OR($A398="",$B398=""),"",IFERROR(INDEX('Catálogo fonte'!$H$5:$H$104,MATCH($A398,'Catálogo fonte'!$A$5:$A$104,0)),""))</f>
        <v/>
      </c>
      <c r="N398" s="28">
        <f>IF(OR($A398="",$B398=""),"",IFERROR(INDEX('Catálogo fonte'!$I$5:$I$104,MATCH($A398,'Catálogo fonte'!$A$5:$A$104,0)),""))</f>
        <v/>
      </c>
      <c r="O398" s="55">
        <f>IF(OR($A398="",$B398=""),"",IFERROR(INDEX('Catálogo fonte'!$J$5:$J$104,MATCH($A398,'Catálogo fonte'!$A$5:$A$104,0)),""))</f>
        <v/>
      </c>
      <c r="P398" s="56">
        <f>IF(OR($A398="",$B398=""),"",IFERROR(INDEX('Catálogo fonte'!$K$5:$K$104,MATCH($A398,'Catálogo fonte'!$A$5:$A$104,0)),""))</f>
        <v/>
      </c>
      <c r="Q398" s="56">
        <f>IF(OR($A398="",$B398=""),"",IFERROR(INDEX('Catálogo fonte'!$L$5:$L$104,MATCH($A398,'Catálogo fonte'!$A$5:$A$104,0)),""))</f>
        <v/>
      </c>
      <c r="R398" s="56">
        <f>IF(OR($A398="",$B398=""),"",IFERROR(INDEX('Catálogo fonte'!$M$5:$M$104,MATCH($A398,'Catálogo fonte'!$A$5:$A$104,0)),""))</f>
        <v/>
      </c>
      <c r="S398" s="28">
        <f>IF(OR($A398="",$B398=""),"",IFERROR(INDEX('Catálogo fonte'!$N$5:$N$104,MATCH($A398,'Catálogo fonte'!$A$5:$A$104,0)),""))</f>
        <v/>
      </c>
      <c r="T398" s="28">
        <f>IF(OR($A398="",$B398=""),"",IFERROR(INDEX('Catálogo fonte'!$O$5:$O$104,MATCH($A398,'Catálogo fonte'!$A$5:$A$104,0)),""))</f>
        <v/>
      </c>
      <c r="U398" s="28">
        <f>IF(OR($A398="",$B398=""),"",IFERROR(INDEX('Catálogo fonte'!$P$5:$P$104,MATCH($A398,'Catálogo fonte'!$A$5:$A$104,0)),""))</f>
        <v/>
      </c>
      <c r="V398" s="28">
        <f>IF(OR($A398="",$B398=""),"",--($S398&lt;&gt;"")+--($T398&lt;&gt;"")+--($U398&lt;&gt;""))</f>
        <v/>
      </c>
      <c r="W398" s="27">
        <f>IF(OR($A398="",$B398="",$C398&lt;&gt;"Sim"),"",_xlfn.TEXTJOIN(" | ",TRUE,IF($AP398&lt;&gt;"Regra válida","Regra do canal inválida",""),IF(COUNTIF('Catálogo fonte'!$A$5:$A$104,$A398)&gt;1,"SKU duplicado",""),IF($AO398&lt;&gt;"Sim","Produto inativo",""),IF($AB398&lt;&gt;"Sim","Canal inativo",""),IF($G398="","Título ausente",""),IF(AND($G398&lt;&gt;"",$AL398&lt;&gt;"",LEN($G398)&gt;$AL398),"Título excede o limite",""),IF(AND($AC398="Sim",$H398=""),"Categoria ausente",""),IF(AND($AK398&gt;0,LEN($I398)&lt;$AK398),"Descrição abaixo do mínimo",""),IF(AND($AE398="Sim",$J398=""),"Marca ausente",""),IF(OR($K398="",NOT(ISNUMBER($K398)),$K398&lt;=0),"Preço inválido",""),IF(AND(ISNUMBER($K398),$AM398&lt;&gt;"",$K398&lt;$AM398),"Preço abaixo do mínimo",""),IF(AND(ISNUMBER($K398),$AN398&lt;&gt;"",$K398&gt;$AN398),"Preço acima do máximo",""),IF(AND($AD398="Sim",$L398=""),"GTIN ausente",""),IF(AND($L398&lt;&gt;"",NOT(IFERROR(AND(LEN($L398)=13,ISNUMBER(VALUE($L398))),FALSE))),"GTIN inválido",""),IF(AND($AF398="Sim",$M398=""),"Cor ausente",""),IF(AND($AG398="Sim",$N398=""),"Tamanho/modelo ausente",""),IF(AND($AH398="Sim",OR(NOT(ISNUMBER($O398)),$O398&lt;=0)),"Peso ausente ou inválido",""),IF(AND($AI398="Sim",OR(NOT(ISNUMBER($P398)),$P398&lt;=0,NOT(ISNUMBER($Q398)),$Q398&lt;=0,NOT(ISNUMBER($R398)),$R398&lt;=0)),"Dimensões ausentes ou inválidas",""),IF($V398&lt;$AJ398,"Mídias abaixo do mínimo","")))</f>
        <v/>
      </c>
      <c r="X398" s="28">
        <f>IF(OR($A398="",$B398=""),"",IF($C398&lt;&gt;"Sim","Não selecionado",IF($W398="","Pronto para publicar","Bloqueado")))</f>
        <v/>
      </c>
      <c r="Y398" s="21" t="n"/>
      <c r="Z398" s="27">
        <f>IF(OR($A398="",$B398=""),"",IF($C398&lt;&gt;"Sim","Fora do feed",IF($X398="Bloqueado","Bloqueado",IF($Y398="Publicar","Liberado para feed",IF($Y398="Manter rascunho","Mantido em rascunho","Aguardando decisão")))))</f>
        <v/>
      </c>
      <c r="AA398" s="27">
        <f>IF(OR($A398="",$B398=""),"",$A398&amp;"|"&amp;$B398)</f>
        <v/>
      </c>
      <c r="AB398" s="28">
        <f>IF($B398="","",IFERROR(INDEX('Regras por canal'!$B$5:$B$9,MATCH($B398,'Regras por canal'!$A$5:$A$9,0)),""))</f>
        <v/>
      </c>
      <c r="AC398" s="28">
        <f>IF($B398="","",IFERROR(INDEX('Regras por canal'!$C$5:$C$9,MATCH($B398,'Regras por canal'!$A$5:$A$9,0)),""))</f>
        <v/>
      </c>
      <c r="AD398" s="28">
        <f>IF($B398="","",IFERROR(INDEX('Regras por canal'!$D$5:$D$9,MATCH($B398,'Regras por canal'!$A$5:$A$9,0)),""))</f>
        <v/>
      </c>
      <c r="AE398" s="28">
        <f>IF($B398="","",IFERROR(INDEX('Regras por canal'!$E$5:$E$9,MATCH($B398,'Regras por canal'!$A$5:$A$9,0)),""))</f>
        <v/>
      </c>
      <c r="AF398" s="28">
        <f>IF($B398="","",IFERROR(INDEX('Regras por canal'!$F$5:$F$9,MATCH($B398,'Regras por canal'!$A$5:$A$9,0)),""))</f>
        <v/>
      </c>
      <c r="AG398" s="28">
        <f>IF($B398="","",IFERROR(INDEX('Regras por canal'!$G$5:$G$9,MATCH($B398,'Regras por canal'!$A$5:$A$9,0)),""))</f>
        <v/>
      </c>
      <c r="AH398" s="28">
        <f>IF($B398="","",IFERROR(INDEX('Regras por canal'!$H$5:$H$9,MATCH($B398,'Regras por canal'!$A$5:$A$9,0)),""))</f>
        <v/>
      </c>
      <c r="AI398" s="28">
        <f>IF($B398="","",IFERROR(INDEX('Regras por canal'!$I$5:$I$9,MATCH($B398,'Regras por canal'!$A$5:$A$9,0)),""))</f>
        <v/>
      </c>
      <c r="AJ398" s="28">
        <f>IF($B398="","",IFERROR(INDEX('Regras por canal'!$J$5:$J$9,MATCH($B398,'Regras por canal'!$A$5:$A$9,0)),""))</f>
        <v/>
      </c>
      <c r="AK398" s="28">
        <f>IF($B398="","",IFERROR(INDEX('Regras por canal'!$K$5:$K$9,MATCH($B398,'Regras por canal'!$A$5:$A$9,0)),""))</f>
        <v/>
      </c>
      <c r="AL398" s="28">
        <f>IF($B398="","",IFERROR(INDEX('Regras por canal'!$L$5:$L$9,MATCH($B398,'Regras por canal'!$A$5:$A$9,0)),""))</f>
        <v/>
      </c>
      <c r="AM398" s="28">
        <f>IF($B398="","",IFERROR(INDEX('Regras por canal'!$M$5:$M$9,MATCH($B398,'Regras por canal'!$A$5:$A$9,0)),""))</f>
        <v/>
      </c>
      <c r="AN398" s="28">
        <f>IF($B398="","",IFERROR(INDEX('Regras por canal'!$N$5:$N$9,MATCH($B398,'Regras por canal'!$A$5:$A$9,0)),""))</f>
        <v/>
      </c>
      <c r="AO398" s="28">
        <f>IF($A398="","",IFERROR(INDEX('Catálogo fonte'!$Q$5:$Q$104,MATCH($A398,'Catálogo fonte'!$A$5:$A$104,0)),""))</f>
        <v/>
      </c>
      <c r="AP398" s="28">
        <f>IF($B398="","",IFERROR(INDEX('Regras por canal'!$Q$5:$Q$9,MATCH($B398,'Regras por canal'!$A$5:$A$9,0)),""))</f>
        <v/>
      </c>
    </row>
    <row r="399" ht="24" customHeight="1">
      <c r="A399" s="28">
        <f>IF(OR(INDEX('Catálogo fonte'!$A$5:$A$104,INT((ROW()-5)/5)+1)="",INDEX('Regras por canal'!$A$5:$A$9,MOD(ROW()-5,5)+1)=""),"",INDEX('Catálogo fonte'!$A$5:$A$104,INT((ROW()-5)/5)+1))</f>
        <v/>
      </c>
      <c r="B399" s="27">
        <f>IF($A399="","",INDEX('Regras por canal'!$A$5:$A$9,MOD(ROW()-5,5)+1))</f>
        <v/>
      </c>
      <c r="C399" s="21" t="n"/>
      <c r="D399" s="32" t="n"/>
      <c r="E399" s="32" t="n"/>
      <c r="F399" s="53" t="n"/>
      <c r="G399" s="27">
        <f>IF(OR($A399="",$B399=""),"",IF($D399&lt;&gt;"",$D399,IFERROR(INDEX('Catálogo fonte'!$B$5:$B$104,MATCH($A399,'Catálogo fonte'!$A$5:$A$104,0)),"")))</f>
        <v/>
      </c>
      <c r="H399" s="27">
        <f>IF(OR($A399="",$B399=""),"",IF($E399&lt;&gt;"",$E399,IFERROR(INDEX('Catálogo fonte'!$C$5:$C$104,MATCH($A399,'Catálogo fonte'!$A$5:$A$104,0)),"")))</f>
        <v/>
      </c>
      <c r="I399" s="27">
        <f>IF(OR($A399="",$B399=""),"",IFERROR(INDEX('Catálogo fonte'!$E$5:$E$104,MATCH($A399,'Catálogo fonte'!$A$5:$A$104,0)),""))</f>
        <v/>
      </c>
      <c r="J399" s="28">
        <f>IF(OR($A399="",$B399=""),"",IFERROR(INDEX('Catálogo fonte'!$D$5:$D$104,MATCH($A399,'Catálogo fonte'!$A$5:$A$104,0)),""))</f>
        <v/>
      </c>
      <c r="K399" s="54">
        <f>IF(OR($A399="",$B399=""),"",IF($F399&lt;&gt;"",$F399,IFERROR(INDEX('Catálogo fonte'!$F$5:$F$104,MATCH($A399,'Catálogo fonte'!$A$5:$A$104,0)),"")))</f>
        <v/>
      </c>
      <c r="L399" s="35">
        <f>IF(OR($A399="",$B399=""),"",IFERROR(INDEX('Catálogo fonte'!$G$5:$G$104,MATCH($A399,'Catálogo fonte'!$A$5:$A$104,0)),""))</f>
        <v/>
      </c>
      <c r="M399" s="28">
        <f>IF(OR($A399="",$B399=""),"",IFERROR(INDEX('Catálogo fonte'!$H$5:$H$104,MATCH($A399,'Catálogo fonte'!$A$5:$A$104,0)),""))</f>
        <v/>
      </c>
      <c r="N399" s="28">
        <f>IF(OR($A399="",$B399=""),"",IFERROR(INDEX('Catálogo fonte'!$I$5:$I$104,MATCH($A399,'Catálogo fonte'!$A$5:$A$104,0)),""))</f>
        <v/>
      </c>
      <c r="O399" s="55">
        <f>IF(OR($A399="",$B399=""),"",IFERROR(INDEX('Catálogo fonte'!$J$5:$J$104,MATCH($A399,'Catálogo fonte'!$A$5:$A$104,0)),""))</f>
        <v/>
      </c>
      <c r="P399" s="56">
        <f>IF(OR($A399="",$B399=""),"",IFERROR(INDEX('Catálogo fonte'!$K$5:$K$104,MATCH($A399,'Catálogo fonte'!$A$5:$A$104,0)),""))</f>
        <v/>
      </c>
      <c r="Q399" s="56">
        <f>IF(OR($A399="",$B399=""),"",IFERROR(INDEX('Catálogo fonte'!$L$5:$L$104,MATCH($A399,'Catálogo fonte'!$A$5:$A$104,0)),""))</f>
        <v/>
      </c>
      <c r="R399" s="56">
        <f>IF(OR($A399="",$B399=""),"",IFERROR(INDEX('Catálogo fonte'!$M$5:$M$104,MATCH($A399,'Catálogo fonte'!$A$5:$A$104,0)),""))</f>
        <v/>
      </c>
      <c r="S399" s="28">
        <f>IF(OR($A399="",$B399=""),"",IFERROR(INDEX('Catálogo fonte'!$N$5:$N$104,MATCH($A399,'Catálogo fonte'!$A$5:$A$104,0)),""))</f>
        <v/>
      </c>
      <c r="T399" s="28">
        <f>IF(OR($A399="",$B399=""),"",IFERROR(INDEX('Catálogo fonte'!$O$5:$O$104,MATCH($A399,'Catálogo fonte'!$A$5:$A$104,0)),""))</f>
        <v/>
      </c>
      <c r="U399" s="28">
        <f>IF(OR($A399="",$B399=""),"",IFERROR(INDEX('Catálogo fonte'!$P$5:$P$104,MATCH($A399,'Catálogo fonte'!$A$5:$A$104,0)),""))</f>
        <v/>
      </c>
      <c r="V399" s="28">
        <f>IF(OR($A399="",$B399=""),"",--($S399&lt;&gt;"")+--($T399&lt;&gt;"")+--($U399&lt;&gt;""))</f>
        <v/>
      </c>
      <c r="W399" s="27">
        <f>IF(OR($A399="",$B399="",$C399&lt;&gt;"Sim"),"",_xlfn.TEXTJOIN(" | ",TRUE,IF($AP399&lt;&gt;"Regra válida","Regra do canal inválida",""),IF(COUNTIF('Catálogo fonte'!$A$5:$A$104,$A399)&gt;1,"SKU duplicado",""),IF($AO399&lt;&gt;"Sim","Produto inativo",""),IF($AB399&lt;&gt;"Sim","Canal inativo",""),IF($G399="","Título ausente",""),IF(AND($G399&lt;&gt;"",$AL399&lt;&gt;"",LEN($G399)&gt;$AL399),"Título excede o limite",""),IF(AND($AC399="Sim",$H399=""),"Categoria ausente",""),IF(AND($AK399&gt;0,LEN($I399)&lt;$AK399),"Descrição abaixo do mínimo",""),IF(AND($AE399="Sim",$J399=""),"Marca ausente",""),IF(OR($K399="",NOT(ISNUMBER($K399)),$K399&lt;=0),"Preço inválido",""),IF(AND(ISNUMBER($K399),$AM399&lt;&gt;"",$K399&lt;$AM399),"Preço abaixo do mínimo",""),IF(AND(ISNUMBER($K399),$AN399&lt;&gt;"",$K399&gt;$AN399),"Preço acima do máximo",""),IF(AND($AD399="Sim",$L399=""),"GTIN ausente",""),IF(AND($L399&lt;&gt;"",NOT(IFERROR(AND(LEN($L399)=13,ISNUMBER(VALUE($L399))),FALSE))),"GTIN inválido",""),IF(AND($AF399="Sim",$M399=""),"Cor ausente",""),IF(AND($AG399="Sim",$N399=""),"Tamanho/modelo ausente",""),IF(AND($AH399="Sim",OR(NOT(ISNUMBER($O399)),$O399&lt;=0)),"Peso ausente ou inválido",""),IF(AND($AI399="Sim",OR(NOT(ISNUMBER($P399)),$P399&lt;=0,NOT(ISNUMBER($Q399)),$Q399&lt;=0,NOT(ISNUMBER($R399)),$R399&lt;=0)),"Dimensões ausentes ou inválidas",""),IF($V399&lt;$AJ399,"Mídias abaixo do mínimo","")))</f>
        <v/>
      </c>
      <c r="X399" s="28">
        <f>IF(OR($A399="",$B399=""),"",IF($C399&lt;&gt;"Sim","Não selecionado",IF($W399="","Pronto para publicar","Bloqueado")))</f>
        <v/>
      </c>
      <c r="Y399" s="21" t="n"/>
      <c r="Z399" s="27">
        <f>IF(OR($A399="",$B399=""),"",IF($C399&lt;&gt;"Sim","Fora do feed",IF($X399="Bloqueado","Bloqueado",IF($Y399="Publicar","Liberado para feed",IF($Y399="Manter rascunho","Mantido em rascunho","Aguardando decisão")))))</f>
        <v/>
      </c>
      <c r="AA399" s="27">
        <f>IF(OR($A399="",$B399=""),"",$A399&amp;"|"&amp;$B399)</f>
        <v/>
      </c>
      <c r="AB399" s="28">
        <f>IF($B399="","",IFERROR(INDEX('Regras por canal'!$B$5:$B$9,MATCH($B399,'Regras por canal'!$A$5:$A$9,0)),""))</f>
        <v/>
      </c>
      <c r="AC399" s="28">
        <f>IF($B399="","",IFERROR(INDEX('Regras por canal'!$C$5:$C$9,MATCH($B399,'Regras por canal'!$A$5:$A$9,0)),""))</f>
        <v/>
      </c>
      <c r="AD399" s="28">
        <f>IF($B399="","",IFERROR(INDEX('Regras por canal'!$D$5:$D$9,MATCH($B399,'Regras por canal'!$A$5:$A$9,0)),""))</f>
        <v/>
      </c>
      <c r="AE399" s="28">
        <f>IF($B399="","",IFERROR(INDEX('Regras por canal'!$E$5:$E$9,MATCH($B399,'Regras por canal'!$A$5:$A$9,0)),""))</f>
        <v/>
      </c>
      <c r="AF399" s="28">
        <f>IF($B399="","",IFERROR(INDEX('Regras por canal'!$F$5:$F$9,MATCH($B399,'Regras por canal'!$A$5:$A$9,0)),""))</f>
        <v/>
      </c>
      <c r="AG399" s="28">
        <f>IF($B399="","",IFERROR(INDEX('Regras por canal'!$G$5:$G$9,MATCH($B399,'Regras por canal'!$A$5:$A$9,0)),""))</f>
        <v/>
      </c>
      <c r="AH399" s="28">
        <f>IF($B399="","",IFERROR(INDEX('Regras por canal'!$H$5:$H$9,MATCH($B399,'Regras por canal'!$A$5:$A$9,0)),""))</f>
        <v/>
      </c>
      <c r="AI399" s="28">
        <f>IF($B399="","",IFERROR(INDEX('Regras por canal'!$I$5:$I$9,MATCH($B399,'Regras por canal'!$A$5:$A$9,0)),""))</f>
        <v/>
      </c>
      <c r="AJ399" s="28">
        <f>IF($B399="","",IFERROR(INDEX('Regras por canal'!$J$5:$J$9,MATCH($B399,'Regras por canal'!$A$5:$A$9,0)),""))</f>
        <v/>
      </c>
      <c r="AK399" s="28">
        <f>IF($B399="","",IFERROR(INDEX('Regras por canal'!$K$5:$K$9,MATCH($B399,'Regras por canal'!$A$5:$A$9,0)),""))</f>
        <v/>
      </c>
      <c r="AL399" s="28">
        <f>IF($B399="","",IFERROR(INDEX('Regras por canal'!$L$5:$L$9,MATCH($B399,'Regras por canal'!$A$5:$A$9,0)),""))</f>
        <v/>
      </c>
      <c r="AM399" s="28">
        <f>IF($B399="","",IFERROR(INDEX('Regras por canal'!$M$5:$M$9,MATCH($B399,'Regras por canal'!$A$5:$A$9,0)),""))</f>
        <v/>
      </c>
      <c r="AN399" s="28">
        <f>IF($B399="","",IFERROR(INDEX('Regras por canal'!$N$5:$N$9,MATCH($B399,'Regras por canal'!$A$5:$A$9,0)),""))</f>
        <v/>
      </c>
      <c r="AO399" s="28">
        <f>IF($A399="","",IFERROR(INDEX('Catálogo fonte'!$Q$5:$Q$104,MATCH($A399,'Catálogo fonte'!$A$5:$A$104,0)),""))</f>
        <v/>
      </c>
      <c r="AP399" s="28">
        <f>IF($B399="","",IFERROR(INDEX('Regras por canal'!$Q$5:$Q$9,MATCH($B399,'Regras por canal'!$A$5:$A$9,0)),""))</f>
        <v/>
      </c>
    </row>
    <row r="400" ht="24" customHeight="1">
      <c r="A400" s="28">
        <f>IF(OR(INDEX('Catálogo fonte'!$A$5:$A$104,INT((ROW()-5)/5)+1)="",INDEX('Regras por canal'!$A$5:$A$9,MOD(ROW()-5,5)+1)=""),"",INDEX('Catálogo fonte'!$A$5:$A$104,INT((ROW()-5)/5)+1))</f>
        <v/>
      </c>
      <c r="B400" s="27">
        <f>IF($A400="","",INDEX('Regras por canal'!$A$5:$A$9,MOD(ROW()-5,5)+1))</f>
        <v/>
      </c>
      <c r="C400" s="21" t="n"/>
      <c r="D400" s="32" t="n"/>
      <c r="E400" s="32" t="n"/>
      <c r="F400" s="53" t="n"/>
      <c r="G400" s="27">
        <f>IF(OR($A400="",$B400=""),"",IF($D400&lt;&gt;"",$D400,IFERROR(INDEX('Catálogo fonte'!$B$5:$B$104,MATCH($A400,'Catálogo fonte'!$A$5:$A$104,0)),"")))</f>
        <v/>
      </c>
      <c r="H400" s="27">
        <f>IF(OR($A400="",$B400=""),"",IF($E400&lt;&gt;"",$E400,IFERROR(INDEX('Catálogo fonte'!$C$5:$C$104,MATCH($A400,'Catálogo fonte'!$A$5:$A$104,0)),"")))</f>
        <v/>
      </c>
      <c r="I400" s="27">
        <f>IF(OR($A400="",$B400=""),"",IFERROR(INDEX('Catálogo fonte'!$E$5:$E$104,MATCH($A400,'Catálogo fonte'!$A$5:$A$104,0)),""))</f>
        <v/>
      </c>
      <c r="J400" s="28">
        <f>IF(OR($A400="",$B400=""),"",IFERROR(INDEX('Catálogo fonte'!$D$5:$D$104,MATCH($A400,'Catálogo fonte'!$A$5:$A$104,0)),""))</f>
        <v/>
      </c>
      <c r="K400" s="54">
        <f>IF(OR($A400="",$B400=""),"",IF($F400&lt;&gt;"",$F400,IFERROR(INDEX('Catálogo fonte'!$F$5:$F$104,MATCH($A400,'Catálogo fonte'!$A$5:$A$104,0)),"")))</f>
        <v/>
      </c>
      <c r="L400" s="35">
        <f>IF(OR($A400="",$B400=""),"",IFERROR(INDEX('Catálogo fonte'!$G$5:$G$104,MATCH($A400,'Catálogo fonte'!$A$5:$A$104,0)),""))</f>
        <v/>
      </c>
      <c r="M400" s="28">
        <f>IF(OR($A400="",$B400=""),"",IFERROR(INDEX('Catálogo fonte'!$H$5:$H$104,MATCH($A400,'Catálogo fonte'!$A$5:$A$104,0)),""))</f>
        <v/>
      </c>
      <c r="N400" s="28">
        <f>IF(OR($A400="",$B400=""),"",IFERROR(INDEX('Catálogo fonte'!$I$5:$I$104,MATCH($A400,'Catálogo fonte'!$A$5:$A$104,0)),""))</f>
        <v/>
      </c>
      <c r="O400" s="55">
        <f>IF(OR($A400="",$B400=""),"",IFERROR(INDEX('Catálogo fonte'!$J$5:$J$104,MATCH($A400,'Catálogo fonte'!$A$5:$A$104,0)),""))</f>
        <v/>
      </c>
      <c r="P400" s="56">
        <f>IF(OR($A400="",$B400=""),"",IFERROR(INDEX('Catálogo fonte'!$K$5:$K$104,MATCH($A400,'Catálogo fonte'!$A$5:$A$104,0)),""))</f>
        <v/>
      </c>
      <c r="Q400" s="56">
        <f>IF(OR($A400="",$B400=""),"",IFERROR(INDEX('Catálogo fonte'!$L$5:$L$104,MATCH($A400,'Catálogo fonte'!$A$5:$A$104,0)),""))</f>
        <v/>
      </c>
      <c r="R400" s="56">
        <f>IF(OR($A400="",$B400=""),"",IFERROR(INDEX('Catálogo fonte'!$M$5:$M$104,MATCH($A400,'Catálogo fonte'!$A$5:$A$104,0)),""))</f>
        <v/>
      </c>
      <c r="S400" s="28">
        <f>IF(OR($A400="",$B400=""),"",IFERROR(INDEX('Catálogo fonte'!$N$5:$N$104,MATCH($A400,'Catálogo fonte'!$A$5:$A$104,0)),""))</f>
        <v/>
      </c>
      <c r="T400" s="28">
        <f>IF(OR($A400="",$B400=""),"",IFERROR(INDEX('Catálogo fonte'!$O$5:$O$104,MATCH($A400,'Catálogo fonte'!$A$5:$A$104,0)),""))</f>
        <v/>
      </c>
      <c r="U400" s="28">
        <f>IF(OR($A400="",$B400=""),"",IFERROR(INDEX('Catálogo fonte'!$P$5:$P$104,MATCH($A400,'Catálogo fonte'!$A$5:$A$104,0)),""))</f>
        <v/>
      </c>
      <c r="V400" s="28">
        <f>IF(OR($A400="",$B400=""),"",--($S400&lt;&gt;"")+--($T400&lt;&gt;"")+--($U400&lt;&gt;""))</f>
        <v/>
      </c>
      <c r="W400" s="27">
        <f>IF(OR($A400="",$B400="",$C400&lt;&gt;"Sim"),"",_xlfn.TEXTJOIN(" | ",TRUE,IF($AP400&lt;&gt;"Regra válida","Regra do canal inválida",""),IF(COUNTIF('Catálogo fonte'!$A$5:$A$104,$A400)&gt;1,"SKU duplicado",""),IF($AO400&lt;&gt;"Sim","Produto inativo",""),IF($AB400&lt;&gt;"Sim","Canal inativo",""),IF($G400="","Título ausente",""),IF(AND($G400&lt;&gt;"",$AL400&lt;&gt;"",LEN($G400)&gt;$AL400),"Título excede o limite",""),IF(AND($AC400="Sim",$H400=""),"Categoria ausente",""),IF(AND($AK400&gt;0,LEN($I400)&lt;$AK400),"Descrição abaixo do mínimo",""),IF(AND($AE400="Sim",$J400=""),"Marca ausente",""),IF(OR($K400="",NOT(ISNUMBER($K400)),$K400&lt;=0),"Preço inválido",""),IF(AND(ISNUMBER($K400),$AM400&lt;&gt;"",$K400&lt;$AM400),"Preço abaixo do mínimo",""),IF(AND(ISNUMBER($K400),$AN400&lt;&gt;"",$K400&gt;$AN400),"Preço acima do máximo",""),IF(AND($AD400="Sim",$L400=""),"GTIN ausente",""),IF(AND($L400&lt;&gt;"",NOT(IFERROR(AND(LEN($L400)=13,ISNUMBER(VALUE($L400))),FALSE))),"GTIN inválido",""),IF(AND($AF400="Sim",$M400=""),"Cor ausente",""),IF(AND($AG400="Sim",$N400=""),"Tamanho/modelo ausente",""),IF(AND($AH400="Sim",OR(NOT(ISNUMBER($O400)),$O400&lt;=0)),"Peso ausente ou inválido",""),IF(AND($AI400="Sim",OR(NOT(ISNUMBER($P400)),$P400&lt;=0,NOT(ISNUMBER($Q400)),$Q400&lt;=0,NOT(ISNUMBER($R400)),$R400&lt;=0)),"Dimensões ausentes ou inválidas",""),IF($V400&lt;$AJ400,"Mídias abaixo do mínimo","")))</f>
        <v/>
      </c>
      <c r="X400" s="28">
        <f>IF(OR($A400="",$B400=""),"",IF($C400&lt;&gt;"Sim","Não selecionado",IF($W400="","Pronto para publicar","Bloqueado")))</f>
        <v/>
      </c>
      <c r="Y400" s="21" t="n"/>
      <c r="Z400" s="27">
        <f>IF(OR($A400="",$B400=""),"",IF($C400&lt;&gt;"Sim","Fora do feed",IF($X400="Bloqueado","Bloqueado",IF($Y400="Publicar","Liberado para feed",IF($Y400="Manter rascunho","Mantido em rascunho","Aguardando decisão")))))</f>
        <v/>
      </c>
      <c r="AA400" s="27">
        <f>IF(OR($A400="",$B400=""),"",$A400&amp;"|"&amp;$B400)</f>
        <v/>
      </c>
      <c r="AB400" s="28">
        <f>IF($B400="","",IFERROR(INDEX('Regras por canal'!$B$5:$B$9,MATCH($B400,'Regras por canal'!$A$5:$A$9,0)),""))</f>
        <v/>
      </c>
      <c r="AC400" s="28">
        <f>IF($B400="","",IFERROR(INDEX('Regras por canal'!$C$5:$C$9,MATCH($B400,'Regras por canal'!$A$5:$A$9,0)),""))</f>
        <v/>
      </c>
      <c r="AD400" s="28">
        <f>IF($B400="","",IFERROR(INDEX('Regras por canal'!$D$5:$D$9,MATCH($B400,'Regras por canal'!$A$5:$A$9,0)),""))</f>
        <v/>
      </c>
      <c r="AE400" s="28">
        <f>IF($B400="","",IFERROR(INDEX('Regras por canal'!$E$5:$E$9,MATCH($B400,'Regras por canal'!$A$5:$A$9,0)),""))</f>
        <v/>
      </c>
      <c r="AF400" s="28">
        <f>IF($B400="","",IFERROR(INDEX('Regras por canal'!$F$5:$F$9,MATCH($B400,'Regras por canal'!$A$5:$A$9,0)),""))</f>
        <v/>
      </c>
      <c r="AG400" s="28">
        <f>IF($B400="","",IFERROR(INDEX('Regras por canal'!$G$5:$G$9,MATCH($B400,'Regras por canal'!$A$5:$A$9,0)),""))</f>
        <v/>
      </c>
      <c r="AH400" s="28">
        <f>IF($B400="","",IFERROR(INDEX('Regras por canal'!$H$5:$H$9,MATCH($B400,'Regras por canal'!$A$5:$A$9,0)),""))</f>
        <v/>
      </c>
      <c r="AI400" s="28">
        <f>IF($B400="","",IFERROR(INDEX('Regras por canal'!$I$5:$I$9,MATCH($B400,'Regras por canal'!$A$5:$A$9,0)),""))</f>
        <v/>
      </c>
      <c r="AJ400" s="28">
        <f>IF($B400="","",IFERROR(INDEX('Regras por canal'!$J$5:$J$9,MATCH($B400,'Regras por canal'!$A$5:$A$9,0)),""))</f>
        <v/>
      </c>
      <c r="AK400" s="28">
        <f>IF($B400="","",IFERROR(INDEX('Regras por canal'!$K$5:$K$9,MATCH($B400,'Regras por canal'!$A$5:$A$9,0)),""))</f>
        <v/>
      </c>
      <c r="AL400" s="28">
        <f>IF($B400="","",IFERROR(INDEX('Regras por canal'!$L$5:$L$9,MATCH($B400,'Regras por canal'!$A$5:$A$9,0)),""))</f>
        <v/>
      </c>
      <c r="AM400" s="28">
        <f>IF($B400="","",IFERROR(INDEX('Regras por canal'!$M$5:$M$9,MATCH($B400,'Regras por canal'!$A$5:$A$9,0)),""))</f>
        <v/>
      </c>
      <c r="AN400" s="28">
        <f>IF($B400="","",IFERROR(INDEX('Regras por canal'!$N$5:$N$9,MATCH($B400,'Regras por canal'!$A$5:$A$9,0)),""))</f>
        <v/>
      </c>
      <c r="AO400" s="28">
        <f>IF($A400="","",IFERROR(INDEX('Catálogo fonte'!$Q$5:$Q$104,MATCH($A400,'Catálogo fonte'!$A$5:$A$104,0)),""))</f>
        <v/>
      </c>
      <c r="AP400" s="28">
        <f>IF($B400="","",IFERROR(INDEX('Regras por canal'!$Q$5:$Q$9,MATCH($B400,'Regras por canal'!$A$5:$A$9,0)),""))</f>
        <v/>
      </c>
    </row>
    <row r="401" ht="24" customHeight="1">
      <c r="A401" s="28">
        <f>IF(OR(INDEX('Catálogo fonte'!$A$5:$A$104,INT((ROW()-5)/5)+1)="",INDEX('Regras por canal'!$A$5:$A$9,MOD(ROW()-5,5)+1)=""),"",INDEX('Catálogo fonte'!$A$5:$A$104,INT((ROW()-5)/5)+1))</f>
        <v/>
      </c>
      <c r="B401" s="27">
        <f>IF($A401="","",INDEX('Regras por canal'!$A$5:$A$9,MOD(ROW()-5,5)+1))</f>
        <v/>
      </c>
      <c r="C401" s="21" t="n"/>
      <c r="D401" s="32" t="n"/>
      <c r="E401" s="32" t="n"/>
      <c r="F401" s="53" t="n"/>
      <c r="G401" s="27">
        <f>IF(OR($A401="",$B401=""),"",IF($D401&lt;&gt;"",$D401,IFERROR(INDEX('Catálogo fonte'!$B$5:$B$104,MATCH($A401,'Catálogo fonte'!$A$5:$A$104,0)),"")))</f>
        <v/>
      </c>
      <c r="H401" s="27">
        <f>IF(OR($A401="",$B401=""),"",IF($E401&lt;&gt;"",$E401,IFERROR(INDEX('Catálogo fonte'!$C$5:$C$104,MATCH($A401,'Catálogo fonte'!$A$5:$A$104,0)),"")))</f>
        <v/>
      </c>
      <c r="I401" s="27">
        <f>IF(OR($A401="",$B401=""),"",IFERROR(INDEX('Catálogo fonte'!$E$5:$E$104,MATCH($A401,'Catálogo fonte'!$A$5:$A$104,0)),""))</f>
        <v/>
      </c>
      <c r="J401" s="28">
        <f>IF(OR($A401="",$B401=""),"",IFERROR(INDEX('Catálogo fonte'!$D$5:$D$104,MATCH($A401,'Catálogo fonte'!$A$5:$A$104,0)),""))</f>
        <v/>
      </c>
      <c r="K401" s="54">
        <f>IF(OR($A401="",$B401=""),"",IF($F401&lt;&gt;"",$F401,IFERROR(INDEX('Catálogo fonte'!$F$5:$F$104,MATCH($A401,'Catálogo fonte'!$A$5:$A$104,0)),"")))</f>
        <v/>
      </c>
      <c r="L401" s="35">
        <f>IF(OR($A401="",$B401=""),"",IFERROR(INDEX('Catálogo fonte'!$G$5:$G$104,MATCH($A401,'Catálogo fonte'!$A$5:$A$104,0)),""))</f>
        <v/>
      </c>
      <c r="M401" s="28">
        <f>IF(OR($A401="",$B401=""),"",IFERROR(INDEX('Catálogo fonte'!$H$5:$H$104,MATCH($A401,'Catálogo fonte'!$A$5:$A$104,0)),""))</f>
        <v/>
      </c>
      <c r="N401" s="28">
        <f>IF(OR($A401="",$B401=""),"",IFERROR(INDEX('Catálogo fonte'!$I$5:$I$104,MATCH($A401,'Catálogo fonte'!$A$5:$A$104,0)),""))</f>
        <v/>
      </c>
      <c r="O401" s="55">
        <f>IF(OR($A401="",$B401=""),"",IFERROR(INDEX('Catálogo fonte'!$J$5:$J$104,MATCH($A401,'Catálogo fonte'!$A$5:$A$104,0)),""))</f>
        <v/>
      </c>
      <c r="P401" s="56">
        <f>IF(OR($A401="",$B401=""),"",IFERROR(INDEX('Catálogo fonte'!$K$5:$K$104,MATCH($A401,'Catálogo fonte'!$A$5:$A$104,0)),""))</f>
        <v/>
      </c>
      <c r="Q401" s="56">
        <f>IF(OR($A401="",$B401=""),"",IFERROR(INDEX('Catálogo fonte'!$L$5:$L$104,MATCH($A401,'Catálogo fonte'!$A$5:$A$104,0)),""))</f>
        <v/>
      </c>
      <c r="R401" s="56">
        <f>IF(OR($A401="",$B401=""),"",IFERROR(INDEX('Catálogo fonte'!$M$5:$M$104,MATCH($A401,'Catálogo fonte'!$A$5:$A$104,0)),""))</f>
        <v/>
      </c>
      <c r="S401" s="28">
        <f>IF(OR($A401="",$B401=""),"",IFERROR(INDEX('Catálogo fonte'!$N$5:$N$104,MATCH($A401,'Catálogo fonte'!$A$5:$A$104,0)),""))</f>
        <v/>
      </c>
      <c r="T401" s="28">
        <f>IF(OR($A401="",$B401=""),"",IFERROR(INDEX('Catálogo fonte'!$O$5:$O$104,MATCH($A401,'Catálogo fonte'!$A$5:$A$104,0)),""))</f>
        <v/>
      </c>
      <c r="U401" s="28">
        <f>IF(OR($A401="",$B401=""),"",IFERROR(INDEX('Catálogo fonte'!$P$5:$P$104,MATCH($A401,'Catálogo fonte'!$A$5:$A$104,0)),""))</f>
        <v/>
      </c>
      <c r="V401" s="28">
        <f>IF(OR($A401="",$B401=""),"",--($S401&lt;&gt;"")+--($T401&lt;&gt;"")+--($U401&lt;&gt;""))</f>
        <v/>
      </c>
      <c r="W401" s="27">
        <f>IF(OR($A401="",$B401="",$C401&lt;&gt;"Sim"),"",_xlfn.TEXTJOIN(" | ",TRUE,IF($AP401&lt;&gt;"Regra válida","Regra do canal inválida",""),IF(COUNTIF('Catálogo fonte'!$A$5:$A$104,$A401)&gt;1,"SKU duplicado",""),IF($AO401&lt;&gt;"Sim","Produto inativo",""),IF($AB401&lt;&gt;"Sim","Canal inativo",""),IF($G401="","Título ausente",""),IF(AND($G401&lt;&gt;"",$AL401&lt;&gt;"",LEN($G401)&gt;$AL401),"Título excede o limite",""),IF(AND($AC401="Sim",$H401=""),"Categoria ausente",""),IF(AND($AK401&gt;0,LEN($I401)&lt;$AK401),"Descrição abaixo do mínimo",""),IF(AND($AE401="Sim",$J401=""),"Marca ausente",""),IF(OR($K401="",NOT(ISNUMBER($K401)),$K401&lt;=0),"Preço inválido",""),IF(AND(ISNUMBER($K401),$AM401&lt;&gt;"",$K401&lt;$AM401),"Preço abaixo do mínimo",""),IF(AND(ISNUMBER($K401),$AN401&lt;&gt;"",$K401&gt;$AN401),"Preço acima do máximo",""),IF(AND($AD401="Sim",$L401=""),"GTIN ausente",""),IF(AND($L401&lt;&gt;"",NOT(IFERROR(AND(LEN($L401)=13,ISNUMBER(VALUE($L401))),FALSE))),"GTIN inválido",""),IF(AND($AF401="Sim",$M401=""),"Cor ausente",""),IF(AND($AG401="Sim",$N401=""),"Tamanho/modelo ausente",""),IF(AND($AH401="Sim",OR(NOT(ISNUMBER($O401)),$O401&lt;=0)),"Peso ausente ou inválido",""),IF(AND($AI401="Sim",OR(NOT(ISNUMBER($P401)),$P401&lt;=0,NOT(ISNUMBER($Q401)),$Q401&lt;=0,NOT(ISNUMBER($R401)),$R401&lt;=0)),"Dimensões ausentes ou inválidas",""),IF($V401&lt;$AJ401,"Mídias abaixo do mínimo","")))</f>
        <v/>
      </c>
      <c r="X401" s="28">
        <f>IF(OR($A401="",$B401=""),"",IF($C401&lt;&gt;"Sim","Não selecionado",IF($W401="","Pronto para publicar","Bloqueado")))</f>
        <v/>
      </c>
      <c r="Y401" s="21" t="n"/>
      <c r="Z401" s="27">
        <f>IF(OR($A401="",$B401=""),"",IF($C401&lt;&gt;"Sim","Fora do feed",IF($X401="Bloqueado","Bloqueado",IF($Y401="Publicar","Liberado para feed",IF($Y401="Manter rascunho","Mantido em rascunho","Aguardando decisão")))))</f>
        <v/>
      </c>
      <c r="AA401" s="27">
        <f>IF(OR($A401="",$B401=""),"",$A401&amp;"|"&amp;$B401)</f>
        <v/>
      </c>
      <c r="AB401" s="28">
        <f>IF($B401="","",IFERROR(INDEX('Regras por canal'!$B$5:$B$9,MATCH($B401,'Regras por canal'!$A$5:$A$9,0)),""))</f>
        <v/>
      </c>
      <c r="AC401" s="28">
        <f>IF($B401="","",IFERROR(INDEX('Regras por canal'!$C$5:$C$9,MATCH($B401,'Regras por canal'!$A$5:$A$9,0)),""))</f>
        <v/>
      </c>
      <c r="AD401" s="28">
        <f>IF($B401="","",IFERROR(INDEX('Regras por canal'!$D$5:$D$9,MATCH($B401,'Regras por canal'!$A$5:$A$9,0)),""))</f>
        <v/>
      </c>
      <c r="AE401" s="28">
        <f>IF($B401="","",IFERROR(INDEX('Regras por canal'!$E$5:$E$9,MATCH($B401,'Regras por canal'!$A$5:$A$9,0)),""))</f>
        <v/>
      </c>
      <c r="AF401" s="28">
        <f>IF($B401="","",IFERROR(INDEX('Regras por canal'!$F$5:$F$9,MATCH($B401,'Regras por canal'!$A$5:$A$9,0)),""))</f>
        <v/>
      </c>
      <c r="AG401" s="28">
        <f>IF($B401="","",IFERROR(INDEX('Regras por canal'!$G$5:$G$9,MATCH($B401,'Regras por canal'!$A$5:$A$9,0)),""))</f>
        <v/>
      </c>
      <c r="AH401" s="28">
        <f>IF($B401="","",IFERROR(INDEX('Regras por canal'!$H$5:$H$9,MATCH($B401,'Regras por canal'!$A$5:$A$9,0)),""))</f>
        <v/>
      </c>
      <c r="AI401" s="28">
        <f>IF($B401="","",IFERROR(INDEX('Regras por canal'!$I$5:$I$9,MATCH($B401,'Regras por canal'!$A$5:$A$9,0)),""))</f>
        <v/>
      </c>
      <c r="AJ401" s="28">
        <f>IF($B401="","",IFERROR(INDEX('Regras por canal'!$J$5:$J$9,MATCH($B401,'Regras por canal'!$A$5:$A$9,0)),""))</f>
        <v/>
      </c>
      <c r="AK401" s="28">
        <f>IF($B401="","",IFERROR(INDEX('Regras por canal'!$K$5:$K$9,MATCH($B401,'Regras por canal'!$A$5:$A$9,0)),""))</f>
        <v/>
      </c>
      <c r="AL401" s="28">
        <f>IF($B401="","",IFERROR(INDEX('Regras por canal'!$L$5:$L$9,MATCH($B401,'Regras por canal'!$A$5:$A$9,0)),""))</f>
        <v/>
      </c>
      <c r="AM401" s="28">
        <f>IF($B401="","",IFERROR(INDEX('Regras por canal'!$M$5:$M$9,MATCH($B401,'Regras por canal'!$A$5:$A$9,0)),""))</f>
        <v/>
      </c>
      <c r="AN401" s="28">
        <f>IF($B401="","",IFERROR(INDEX('Regras por canal'!$N$5:$N$9,MATCH($B401,'Regras por canal'!$A$5:$A$9,0)),""))</f>
        <v/>
      </c>
      <c r="AO401" s="28">
        <f>IF($A401="","",IFERROR(INDEX('Catálogo fonte'!$Q$5:$Q$104,MATCH($A401,'Catálogo fonte'!$A$5:$A$104,0)),""))</f>
        <v/>
      </c>
      <c r="AP401" s="28">
        <f>IF($B401="","",IFERROR(INDEX('Regras por canal'!$Q$5:$Q$9,MATCH($B401,'Regras por canal'!$A$5:$A$9,0)),""))</f>
        <v/>
      </c>
    </row>
    <row r="402" ht="24" customHeight="1">
      <c r="A402" s="28">
        <f>IF(OR(INDEX('Catálogo fonte'!$A$5:$A$104,INT((ROW()-5)/5)+1)="",INDEX('Regras por canal'!$A$5:$A$9,MOD(ROW()-5,5)+1)=""),"",INDEX('Catálogo fonte'!$A$5:$A$104,INT((ROW()-5)/5)+1))</f>
        <v/>
      </c>
      <c r="B402" s="27">
        <f>IF($A402="","",INDEX('Regras por canal'!$A$5:$A$9,MOD(ROW()-5,5)+1))</f>
        <v/>
      </c>
      <c r="C402" s="21" t="n"/>
      <c r="D402" s="32" t="n"/>
      <c r="E402" s="32" t="n"/>
      <c r="F402" s="53" t="n"/>
      <c r="G402" s="27">
        <f>IF(OR($A402="",$B402=""),"",IF($D402&lt;&gt;"",$D402,IFERROR(INDEX('Catálogo fonte'!$B$5:$B$104,MATCH($A402,'Catálogo fonte'!$A$5:$A$104,0)),"")))</f>
        <v/>
      </c>
      <c r="H402" s="27">
        <f>IF(OR($A402="",$B402=""),"",IF($E402&lt;&gt;"",$E402,IFERROR(INDEX('Catálogo fonte'!$C$5:$C$104,MATCH($A402,'Catálogo fonte'!$A$5:$A$104,0)),"")))</f>
        <v/>
      </c>
      <c r="I402" s="27">
        <f>IF(OR($A402="",$B402=""),"",IFERROR(INDEX('Catálogo fonte'!$E$5:$E$104,MATCH($A402,'Catálogo fonte'!$A$5:$A$104,0)),""))</f>
        <v/>
      </c>
      <c r="J402" s="28">
        <f>IF(OR($A402="",$B402=""),"",IFERROR(INDEX('Catálogo fonte'!$D$5:$D$104,MATCH($A402,'Catálogo fonte'!$A$5:$A$104,0)),""))</f>
        <v/>
      </c>
      <c r="K402" s="54">
        <f>IF(OR($A402="",$B402=""),"",IF($F402&lt;&gt;"",$F402,IFERROR(INDEX('Catálogo fonte'!$F$5:$F$104,MATCH($A402,'Catálogo fonte'!$A$5:$A$104,0)),"")))</f>
        <v/>
      </c>
      <c r="L402" s="35">
        <f>IF(OR($A402="",$B402=""),"",IFERROR(INDEX('Catálogo fonte'!$G$5:$G$104,MATCH($A402,'Catálogo fonte'!$A$5:$A$104,0)),""))</f>
        <v/>
      </c>
      <c r="M402" s="28">
        <f>IF(OR($A402="",$B402=""),"",IFERROR(INDEX('Catálogo fonte'!$H$5:$H$104,MATCH($A402,'Catálogo fonte'!$A$5:$A$104,0)),""))</f>
        <v/>
      </c>
      <c r="N402" s="28">
        <f>IF(OR($A402="",$B402=""),"",IFERROR(INDEX('Catálogo fonte'!$I$5:$I$104,MATCH($A402,'Catálogo fonte'!$A$5:$A$104,0)),""))</f>
        <v/>
      </c>
      <c r="O402" s="55">
        <f>IF(OR($A402="",$B402=""),"",IFERROR(INDEX('Catálogo fonte'!$J$5:$J$104,MATCH($A402,'Catálogo fonte'!$A$5:$A$104,0)),""))</f>
        <v/>
      </c>
      <c r="P402" s="56">
        <f>IF(OR($A402="",$B402=""),"",IFERROR(INDEX('Catálogo fonte'!$K$5:$K$104,MATCH($A402,'Catálogo fonte'!$A$5:$A$104,0)),""))</f>
        <v/>
      </c>
      <c r="Q402" s="56">
        <f>IF(OR($A402="",$B402=""),"",IFERROR(INDEX('Catálogo fonte'!$L$5:$L$104,MATCH($A402,'Catálogo fonte'!$A$5:$A$104,0)),""))</f>
        <v/>
      </c>
      <c r="R402" s="56">
        <f>IF(OR($A402="",$B402=""),"",IFERROR(INDEX('Catálogo fonte'!$M$5:$M$104,MATCH($A402,'Catálogo fonte'!$A$5:$A$104,0)),""))</f>
        <v/>
      </c>
      <c r="S402" s="28">
        <f>IF(OR($A402="",$B402=""),"",IFERROR(INDEX('Catálogo fonte'!$N$5:$N$104,MATCH($A402,'Catálogo fonte'!$A$5:$A$104,0)),""))</f>
        <v/>
      </c>
      <c r="T402" s="28">
        <f>IF(OR($A402="",$B402=""),"",IFERROR(INDEX('Catálogo fonte'!$O$5:$O$104,MATCH($A402,'Catálogo fonte'!$A$5:$A$104,0)),""))</f>
        <v/>
      </c>
      <c r="U402" s="28">
        <f>IF(OR($A402="",$B402=""),"",IFERROR(INDEX('Catálogo fonte'!$P$5:$P$104,MATCH($A402,'Catálogo fonte'!$A$5:$A$104,0)),""))</f>
        <v/>
      </c>
      <c r="V402" s="28">
        <f>IF(OR($A402="",$B402=""),"",--($S402&lt;&gt;"")+--($T402&lt;&gt;"")+--($U402&lt;&gt;""))</f>
        <v/>
      </c>
      <c r="W402" s="27">
        <f>IF(OR($A402="",$B402="",$C402&lt;&gt;"Sim"),"",_xlfn.TEXTJOIN(" | ",TRUE,IF($AP402&lt;&gt;"Regra válida","Regra do canal inválida",""),IF(COUNTIF('Catálogo fonte'!$A$5:$A$104,$A402)&gt;1,"SKU duplicado",""),IF($AO402&lt;&gt;"Sim","Produto inativo",""),IF($AB402&lt;&gt;"Sim","Canal inativo",""),IF($G402="","Título ausente",""),IF(AND($G402&lt;&gt;"",$AL402&lt;&gt;"",LEN($G402)&gt;$AL402),"Título excede o limite",""),IF(AND($AC402="Sim",$H402=""),"Categoria ausente",""),IF(AND($AK402&gt;0,LEN($I402)&lt;$AK402),"Descrição abaixo do mínimo",""),IF(AND($AE402="Sim",$J402=""),"Marca ausente",""),IF(OR($K402="",NOT(ISNUMBER($K402)),$K402&lt;=0),"Preço inválido",""),IF(AND(ISNUMBER($K402),$AM402&lt;&gt;"",$K402&lt;$AM402),"Preço abaixo do mínimo",""),IF(AND(ISNUMBER($K402),$AN402&lt;&gt;"",$K402&gt;$AN402),"Preço acima do máximo",""),IF(AND($AD402="Sim",$L402=""),"GTIN ausente",""),IF(AND($L402&lt;&gt;"",NOT(IFERROR(AND(LEN($L402)=13,ISNUMBER(VALUE($L402))),FALSE))),"GTIN inválido",""),IF(AND($AF402="Sim",$M402=""),"Cor ausente",""),IF(AND($AG402="Sim",$N402=""),"Tamanho/modelo ausente",""),IF(AND($AH402="Sim",OR(NOT(ISNUMBER($O402)),$O402&lt;=0)),"Peso ausente ou inválido",""),IF(AND($AI402="Sim",OR(NOT(ISNUMBER($P402)),$P402&lt;=0,NOT(ISNUMBER($Q402)),$Q402&lt;=0,NOT(ISNUMBER($R402)),$R402&lt;=0)),"Dimensões ausentes ou inválidas",""),IF($V402&lt;$AJ402,"Mídias abaixo do mínimo","")))</f>
        <v/>
      </c>
      <c r="X402" s="28">
        <f>IF(OR($A402="",$B402=""),"",IF($C402&lt;&gt;"Sim","Não selecionado",IF($W402="","Pronto para publicar","Bloqueado")))</f>
        <v/>
      </c>
      <c r="Y402" s="21" t="n"/>
      <c r="Z402" s="27">
        <f>IF(OR($A402="",$B402=""),"",IF($C402&lt;&gt;"Sim","Fora do feed",IF($X402="Bloqueado","Bloqueado",IF($Y402="Publicar","Liberado para feed",IF($Y402="Manter rascunho","Mantido em rascunho","Aguardando decisão")))))</f>
        <v/>
      </c>
      <c r="AA402" s="27">
        <f>IF(OR($A402="",$B402=""),"",$A402&amp;"|"&amp;$B402)</f>
        <v/>
      </c>
      <c r="AB402" s="28">
        <f>IF($B402="","",IFERROR(INDEX('Regras por canal'!$B$5:$B$9,MATCH($B402,'Regras por canal'!$A$5:$A$9,0)),""))</f>
        <v/>
      </c>
      <c r="AC402" s="28">
        <f>IF($B402="","",IFERROR(INDEX('Regras por canal'!$C$5:$C$9,MATCH($B402,'Regras por canal'!$A$5:$A$9,0)),""))</f>
        <v/>
      </c>
      <c r="AD402" s="28">
        <f>IF($B402="","",IFERROR(INDEX('Regras por canal'!$D$5:$D$9,MATCH($B402,'Regras por canal'!$A$5:$A$9,0)),""))</f>
        <v/>
      </c>
      <c r="AE402" s="28">
        <f>IF($B402="","",IFERROR(INDEX('Regras por canal'!$E$5:$E$9,MATCH($B402,'Regras por canal'!$A$5:$A$9,0)),""))</f>
        <v/>
      </c>
      <c r="AF402" s="28">
        <f>IF($B402="","",IFERROR(INDEX('Regras por canal'!$F$5:$F$9,MATCH($B402,'Regras por canal'!$A$5:$A$9,0)),""))</f>
        <v/>
      </c>
      <c r="AG402" s="28">
        <f>IF($B402="","",IFERROR(INDEX('Regras por canal'!$G$5:$G$9,MATCH($B402,'Regras por canal'!$A$5:$A$9,0)),""))</f>
        <v/>
      </c>
      <c r="AH402" s="28">
        <f>IF($B402="","",IFERROR(INDEX('Regras por canal'!$H$5:$H$9,MATCH($B402,'Regras por canal'!$A$5:$A$9,0)),""))</f>
        <v/>
      </c>
      <c r="AI402" s="28">
        <f>IF($B402="","",IFERROR(INDEX('Regras por canal'!$I$5:$I$9,MATCH($B402,'Regras por canal'!$A$5:$A$9,0)),""))</f>
        <v/>
      </c>
      <c r="AJ402" s="28">
        <f>IF($B402="","",IFERROR(INDEX('Regras por canal'!$J$5:$J$9,MATCH($B402,'Regras por canal'!$A$5:$A$9,0)),""))</f>
        <v/>
      </c>
      <c r="AK402" s="28">
        <f>IF($B402="","",IFERROR(INDEX('Regras por canal'!$K$5:$K$9,MATCH($B402,'Regras por canal'!$A$5:$A$9,0)),""))</f>
        <v/>
      </c>
      <c r="AL402" s="28">
        <f>IF($B402="","",IFERROR(INDEX('Regras por canal'!$L$5:$L$9,MATCH($B402,'Regras por canal'!$A$5:$A$9,0)),""))</f>
        <v/>
      </c>
      <c r="AM402" s="28">
        <f>IF($B402="","",IFERROR(INDEX('Regras por canal'!$M$5:$M$9,MATCH($B402,'Regras por canal'!$A$5:$A$9,0)),""))</f>
        <v/>
      </c>
      <c r="AN402" s="28">
        <f>IF($B402="","",IFERROR(INDEX('Regras por canal'!$N$5:$N$9,MATCH($B402,'Regras por canal'!$A$5:$A$9,0)),""))</f>
        <v/>
      </c>
      <c r="AO402" s="28">
        <f>IF($A402="","",IFERROR(INDEX('Catálogo fonte'!$Q$5:$Q$104,MATCH($A402,'Catálogo fonte'!$A$5:$A$104,0)),""))</f>
        <v/>
      </c>
      <c r="AP402" s="28">
        <f>IF($B402="","",IFERROR(INDEX('Regras por canal'!$Q$5:$Q$9,MATCH($B402,'Regras por canal'!$A$5:$A$9,0)),""))</f>
        <v/>
      </c>
    </row>
    <row r="403" ht="24" customHeight="1">
      <c r="A403" s="28">
        <f>IF(OR(INDEX('Catálogo fonte'!$A$5:$A$104,INT((ROW()-5)/5)+1)="",INDEX('Regras por canal'!$A$5:$A$9,MOD(ROW()-5,5)+1)=""),"",INDEX('Catálogo fonte'!$A$5:$A$104,INT((ROW()-5)/5)+1))</f>
        <v/>
      </c>
      <c r="B403" s="27">
        <f>IF($A403="","",INDEX('Regras por canal'!$A$5:$A$9,MOD(ROW()-5,5)+1))</f>
        <v/>
      </c>
      <c r="C403" s="21" t="n"/>
      <c r="D403" s="32" t="n"/>
      <c r="E403" s="32" t="n"/>
      <c r="F403" s="53" t="n"/>
      <c r="G403" s="27">
        <f>IF(OR($A403="",$B403=""),"",IF($D403&lt;&gt;"",$D403,IFERROR(INDEX('Catálogo fonte'!$B$5:$B$104,MATCH($A403,'Catálogo fonte'!$A$5:$A$104,0)),"")))</f>
        <v/>
      </c>
      <c r="H403" s="27">
        <f>IF(OR($A403="",$B403=""),"",IF($E403&lt;&gt;"",$E403,IFERROR(INDEX('Catálogo fonte'!$C$5:$C$104,MATCH($A403,'Catálogo fonte'!$A$5:$A$104,0)),"")))</f>
        <v/>
      </c>
      <c r="I403" s="27">
        <f>IF(OR($A403="",$B403=""),"",IFERROR(INDEX('Catálogo fonte'!$E$5:$E$104,MATCH($A403,'Catálogo fonte'!$A$5:$A$104,0)),""))</f>
        <v/>
      </c>
      <c r="J403" s="28">
        <f>IF(OR($A403="",$B403=""),"",IFERROR(INDEX('Catálogo fonte'!$D$5:$D$104,MATCH($A403,'Catálogo fonte'!$A$5:$A$104,0)),""))</f>
        <v/>
      </c>
      <c r="K403" s="54">
        <f>IF(OR($A403="",$B403=""),"",IF($F403&lt;&gt;"",$F403,IFERROR(INDEX('Catálogo fonte'!$F$5:$F$104,MATCH($A403,'Catálogo fonte'!$A$5:$A$104,0)),"")))</f>
        <v/>
      </c>
      <c r="L403" s="35">
        <f>IF(OR($A403="",$B403=""),"",IFERROR(INDEX('Catálogo fonte'!$G$5:$G$104,MATCH($A403,'Catálogo fonte'!$A$5:$A$104,0)),""))</f>
        <v/>
      </c>
      <c r="M403" s="28">
        <f>IF(OR($A403="",$B403=""),"",IFERROR(INDEX('Catálogo fonte'!$H$5:$H$104,MATCH($A403,'Catálogo fonte'!$A$5:$A$104,0)),""))</f>
        <v/>
      </c>
      <c r="N403" s="28">
        <f>IF(OR($A403="",$B403=""),"",IFERROR(INDEX('Catálogo fonte'!$I$5:$I$104,MATCH($A403,'Catálogo fonte'!$A$5:$A$104,0)),""))</f>
        <v/>
      </c>
      <c r="O403" s="55">
        <f>IF(OR($A403="",$B403=""),"",IFERROR(INDEX('Catálogo fonte'!$J$5:$J$104,MATCH($A403,'Catálogo fonte'!$A$5:$A$104,0)),""))</f>
        <v/>
      </c>
      <c r="P403" s="56">
        <f>IF(OR($A403="",$B403=""),"",IFERROR(INDEX('Catálogo fonte'!$K$5:$K$104,MATCH($A403,'Catálogo fonte'!$A$5:$A$104,0)),""))</f>
        <v/>
      </c>
      <c r="Q403" s="56">
        <f>IF(OR($A403="",$B403=""),"",IFERROR(INDEX('Catálogo fonte'!$L$5:$L$104,MATCH($A403,'Catálogo fonte'!$A$5:$A$104,0)),""))</f>
        <v/>
      </c>
      <c r="R403" s="56">
        <f>IF(OR($A403="",$B403=""),"",IFERROR(INDEX('Catálogo fonte'!$M$5:$M$104,MATCH($A403,'Catálogo fonte'!$A$5:$A$104,0)),""))</f>
        <v/>
      </c>
      <c r="S403" s="28">
        <f>IF(OR($A403="",$B403=""),"",IFERROR(INDEX('Catálogo fonte'!$N$5:$N$104,MATCH($A403,'Catálogo fonte'!$A$5:$A$104,0)),""))</f>
        <v/>
      </c>
      <c r="T403" s="28">
        <f>IF(OR($A403="",$B403=""),"",IFERROR(INDEX('Catálogo fonte'!$O$5:$O$104,MATCH($A403,'Catálogo fonte'!$A$5:$A$104,0)),""))</f>
        <v/>
      </c>
      <c r="U403" s="28">
        <f>IF(OR($A403="",$B403=""),"",IFERROR(INDEX('Catálogo fonte'!$P$5:$P$104,MATCH($A403,'Catálogo fonte'!$A$5:$A$104,0)),""))</f>
        <v/>
      </c>
      <c r="V403" s="28">
        <f>IF(OR($A403="",$B403=""),"",--($S403&lt;&gt;"")+--($T403&lt;&gt;"")+--($U403&lt;&gt;""))</f>
        <v/>
      </c>
      <c r="W403" s="27">
        <f>IF(OR($A403="",$B403="",$C403&lt;&gt;"Sim"),"",_xlfn.TEXTJOIN(" | ",TRUE,IF($AP403&lt;&gt;"Regra válida","Regra do canal inválida",""),IF(COUNTIF('Catálogo fonte'!$A$5:$A$104,$A403)&gt;1,"SKU duplicado",""),IF($AO403&lt;&gt;"Sim","Produto inativo",""),IF($AB403&lt;&gt;"Sim","Canal inativo",""),IF($G403="","Título ausente",""),IF(AND($G403&lt;&gt;"",$AL403&lt;&gt;"",LEN($G403)&gt;$AL403),"Título excede o limite",""),IF(AND($AC403="Sim",$H403=""),"Categoria ausente",""),IF(AND($AK403&gt;0,LEN($I403)&lt;$AK403),"Descrição abaixo do mínimo",""),IF(AND($AE403="Sim",$J403=""),"Marca ausente",""),IF(OR($K403="",NOT(ISNUMBER($K403)),$K403&lt;=0),"Preço inválido",""),IF(AND(ISNUMBER($K403),$AM403&lt;&gt;"",$K403&lt;$AM403),"Preço abaixo do mínimo",""),IF(AND(ISNUMBER($K403),$AN403&lt;&gt;"",$K403&gt;$AN403),"Preço acima do máximo",""),IF(AND($AD403="Sim",$L403=""),"GTIN ausente",""),IF(AND($L403&lt;&gt;"",NOT(IFERROR(AND(LEN($L403)=13,ISNUMBER(VALUE($L403))),FALSE))),"GTIN inválido",""),IF(AND($AF403="Sim",$M403=""),"Cor ausente",""),IF(AND($AG403="Sim",$N403=""),"Tamanho/modelo ausente",""),IF(AND($AH403="Sim",OR(NOT(ISNUMBER($O403)),$O403&lt;=0)),"Peso ausente ou inválido",""),IF(AND($AI403="Sim",OR(NOT(ISNUMBER($P403)),$P403&lt;=0,NOT(ISNUMBER($Q403)),$Q403&lt;=0,NOT(ISNUMBER($R403)),$R403&lt;=0)),"Dimensões ausentes ou inválidas",""),IF($V403&lt;$AJ403,"Mídias abaixo do mínimo","")))</f>
        <v/>
      </c>
      <c r="X403" s="28">
        <f>IF(OR($A403="",$B403=""),"",IF($C403&lt;&gt;"Sim","Não selecionado",IF($W403="","Pronto para publicar","Bloqueado")))</f>
        <v/>
      </c>
      <c r="Y403" s="21" t="n"/>
      <c r="Z403" s="27">
        <f>IF(OR($A403="",$B403=""),"",IF($C403&lt;&gt;"Sim","Fora do feed",IF($X403="Bloqueado","Bloqueado",IF($Y403="Publicar","Liberado para feed",IF($Y403="Manter rascunho","Mantido em rascunho","Aguardando decisão")))))</f>
        <v/>
      </c>
      <c r="AA403" s="27">
        <f>IF(OR($A403="",$B403=""),"",$A403&amp;"|"&amp;$B403)</f>
        <v/>
      </c>
      <c r="AB403" s="28">
        <f>IF($B403="","",IFERROR(INDEX('Regras por canal'!$B$5:$B$9,MATCH($B403,'Regras por canal'!$A$5:$A$9,0)),""))</f>
        <v/>
      </c>
      <c r="AC403" s="28">
        <f>IF($B403="","",IFERROR(INDEX('Regras por canal'!$C$5:$C$9,MATCH($B403,'Regras por canal'!$A$5:$A$9,0)),""))</f>
        <v/>
      </c>
      <c r="AD403" s="28">
        <f>IF($B403="","",IFERROR(INDEX('Regras por canal'!$D$5:$D$9,MATCH($B403,'Regras por canal'!$A$5:$A$9,0)),""))</f>
        <v/>
      </c>
      <c r="AE403" s="28">
        <f>IF($B403="","",IFERROR(INDEX('Regras por canal'!$E$5:$E$9,MATCH($B403,'Regras por canal'!$A$5:$A$9,0)),""))</f>
        <v/>
      </c>
      <c r="AF403" s="28">
        <f>IF($B403="","",IFERROR(INDEX('Regras por canal'!$F$5:$F$9,MATCH($B403,'Regras por canal'!$A$5:$A$9,0)),""))</f>
        <v/>
      </c>
      <c r="AG403" s="28">
        <f>IF($B403="","",IFERROR(INDEX('Regras por canal'!$G$5:$G$9,MATCH($B403,'Regras por canal'!$A$5:$A$9,0)),""))</f>
        <v/>
      </c>
      <c r="AH403" s="28">
        <f>IF($B403="","",IFERROR(INDEX('Regras por canal'!$H$5:$H$9,MATCH($B403,'Regras por canal'!$A$5:$A$9,0)),""))</f>
        <v/>
      </c>
      <c r="AI403" s="28">
        <f>IF($B403="","",IFERROR(INDEX('Regras por canal'!$I$5:$I$9,MATCH($B403,'Regras por canal'!$A$5:$A$9,0)),""))</f>
        <v/>
      </c>
      <c r="AJ403" s="28">
        <f>IF($B403="","",IFERROR(INDEX('Regras por canal'!$J$5:$J$9,MATCH($B403,'Regras por canal'!$A$5:$A$9,0)),""))</f>
        <v/>
      </c>
      <c r="AK403" s="28">
        <f>IF($B403="","",IFERROR(INDEX('Regras por canal'!$K$5:$K$9,MATCH($B403,'Regras por canal'!$A$5:$A$9,0)),""))</f>
        <v/>
      </c>
      <c r="AL403" s="28">
        <f>IF($B403="","",IFERROR(INDEX('Regras por canal'!$L$5:$L$9,MATCH($B403,'Regras por canal'!$A$5:$A$9,0)),""))</f>
        <v/>
      </c>
      <c r="AM403" s="28">
        <f>IF($B403="","",IFERROR(INDEX('Regras por canal'!$M$5:$M$9,MATCH($B403,'Regras por canal'!$A$5:$A$9,0)),""))</f>
        <v/>
      </c>
      <c r="AN403" s="28">
        <f>IF($B403="","",IFERROR(INDEX('Regras por canal'!$N$5:$N$9,MATCH($B403,'Regras por canal'!$A$5:$A$9,0)),""))</f>
        <v/>
      </c>
      <c r="AO403" s="28">
        <f>IF($A403="","",IFERROR(INDEX('Catálogo fonte'!$Q$5:$Q$104,MATCH($A403,'Catálogo fonte'!$A$5:$A$104,0)),""))</f>
        <v/>
      </c>
      <c r="AP403" s="28">
        <f>IF($B403="","",IFERROR(INDEX('Regras por canal'!$Q$5:$Q$9,MATCH($B403,'Regras por canal'!$A$5:$A$9,0)),""))</f>
        <v/>
      </c>
    </row>
    <row r="404" ht="24" customHeight="1">
      <c r="A404" s="28">
        <f>IF(OR(INDEX('Catálogo fonte'!$A$5:$A$104,INT((ROW()-5)/5)+1)="",INDEX('Regras por canal'!$A$5:$A$9,MOD(ROW()-5,5)+1)=""),"",INDEX('Catálogo fonte'!$A$5:$A$104,INT((ROW()-5)/5)+1))</f>
        <v/>
      </c>
      <c r="B404" s="27">
        <f>IF($A404="","",INDEX('Regras por canal'!$A$5:$A$9,MOD(ROW()-5,5)+1))</f>
        <v/>
      </c>
      <c r="C404" s="21" t="n"/>
      <c r="D404" s="32" t="n"/>
      <c r="E404" s="32" t="n"/>
      <c r="F404" s="53" t="n"/>
      <c r="G404" s="27">
        <f>IF(OR($A404="",$B404=""),"",IF($D404&lt;&gt;"",$D404,IFERROR(INDEX('Catálogo fonte'!$B$5:$B$104,MATCH($A404,'Catálogo fonte'!$A$5:$A$104,0)),"")))</f>
        <v/>
      </c>
      <c r="H404" s="27">
        <f>IF(OR($A404="",$B404=""),"",IF($E404&lt;&gt;"",$E404,IFERROR(INDEX('Catálogo fonte'!$C$5:$C$104,MATCH($A404,'Catálogo fonte'!$A$5:$A$104,0)),"")))</f>
        <v/>
      </c>
      <c r="I404" s="27">
        <f>IF(OR($A404="",$B404=""),"",IFERROR(INDEX('Catálogo fonte'!$E$5:$E$104,MATCH($A404,'Catálogo fonte'!$A$5:$A$104,0)),""))</f>
        <v/>
      </c>
      <c r="J404" s="28">
        <f>IF(OR($A404="",$B404=""),"",IFERROR(INDEX('Catálogo fonte'!$D$5:$D$104,MATCH($A404,'Catálogo fonte'!$A$5:$A$104,0)),""))</f>
        <v/>
      </c>
      <c r="K404" s="54">
        <f>IF(OR($A404="",$B404=""),"",IF($F404&lt;&gt;"",$F404,IFERROR(INDEX('Catálogo fonte'!$F$5:$F$104,MATCH($A404,'Catálogo fonte'!$A$5:$A$104,0)),"")))</f>
        <v/>
      </c>
      <c r="L404" s="35">
        <f>IF(OR($A404="",$B404=""),"",IFERROR(INDEX('Catálogo fonte'!$G$5:$G$104,MATCH($A404,'Catálogo fonte'!$A$5:$A$104,0)),""))</f>
        <v/>
      </c>
      <c r="M404" s="28">
        <f>IF(OR($A404="",$B404=""),"",IFERROR(INDEX('Catálogo fonte'!$H$5:$H$104,MATCH($A404,'Catálogo fonte'!$A$5:$A$104,0)),""))</f>
        <v/>
      </c>
      <c r="N404" s="28">
        <f>IF(OR($A404="",$B404=""),"",IFERROR(INDEX('Catálogo fonte'!$I$5:$I$104,MATCH($A404,'Catálogo fonte'!$A$5:$A$104,0)),""))</f>
        <v/>
      </c>
      <c r="O404" s="55">
        <f>IF(OR($A404="",$B404=""),"",IFERROR(INDEX('Catálogo fonte'!$J$5:$J$104,MATCH($A404,'Catálogo fonte'!$A$5:$A$104,0)),""))</f>
        <v/>
      </c>
      <c r="P404" s="56">
        <f>IF(OR($A404="",$B404=""),"",IFERROR(INDEX('Catálogo fonte'!$K$5:$K$104,MATCH($A404,'Catálogo fonte'!$A$5:$A$104,0)),""))</f>
        <v/>
      </c>
      <c r="Q404" s="56">
        <f>IF(OR($A404="",$B404=""),"",IFERROR(INDEX('Catálogo fonte'!$L$5:$L$104,MATCH($A404,'Catálogo fonte'!$A$5:$A$104,0)),""))</f>
        <v/>
      </c>
      <c r="R404" s="56">
        <f>IF(OR($A404="",$B404=""),"",IFERROR(INDEX('Catálogo fonte'!$M$5:$M$104,MATCH($A404,'Catálogo fonte'!$A$5:$A$104,0)),""))</f>
        <v/>
      </c>
      <c r="S404" s="28">
        <f>IF(OR($A404="",$B404=""),"",IFERROR(INDEX('Catálogo fonte'!$N$5:$N$104,MATCH($A404,'Catálogo fonte'!$A$5:$A$104,0)),""))</f>
        <v/>
      </c>
      <c r="T404" s="28">
        <f>IF(OR($A404="",$B404=""),"",IFERROR(INDEX('Catálogo fonte'!$O$5:$O$104,MATCH($A404,'Catálogo fonte'!$A$5:$A$104,0)),""))</f>
        <v/>
      </c>
      <c r="U404" s="28">
        <f>IF(OR($A404="",$B404=""),"",IFERROR(INDEX('Catálogo fonte'!$P$5:$P$104,MATCH($A404,'Catálogo fonte'!$A$5:$A$104,0)),""))</f>
        <v/>
      </c>
      <c r="V404" s="28">
        <f>IF(OR($A404="",$B404=""),"",--($S404&lt;&gt;"")+--($T404&lt;&gt;"")+--($U404&lt;&gt;""))</f>
        <v/>
      </c>
      <c r="W404" s="27">
        <f>IF(OR($A404="",$B404="",$C404&lt;&gt;"Sim"),"",_xlfn.TEXTJOIN(" | ",TRUE,IF($AP404&lt;&gt;"Regra válida","Regra do canal inválida",""),IF(COUNTIF('Catálogo fonte'!$A$5:$A$104,$A404)&gt;1,"SKU duplicado",""),IF($AO404&lt;&gt;"Sim","Produto inativo",""),IF($AB404&lt;&gt;"Sim","Canal inativo",""),IF($G404="","Título ausente",""),IF(AND($G404&lt;&gt;"",$AL404&lt;&gt;"",LEN($G404)&gt;$AL404),"Título excede o limite",""),IF(AND($AC404="Sim",$H404=""),"Categoria ausente",""),IF(AND($AK404&gt;0,LEN($I404)&lt;$AK404),"Descrição abaixo do mínimo",""),IF(AND($AE404="Sim",$J404=""),"Marca ausente",""),IF(OR($K404="",NOT(ISNUMBER($K404)),$K404&lt;=0),"Preço inválido",""),IF(AND(ISNUMBER($K404),$AM404&lt;&gt;"",$K404&lt;$AM404),"Preço abaixo do mínimo",""),IF(AND(ISNUMBER($K404),$AN404&lt;&gt;"",$K404&gt;$AN404),"Preço acima do máximo",""),IF(AND($AD404="Sim",$L404=""),"GTIN ausente",""),IF(AND($L404&lt;&gt;"",NOT(IFERROR(AND(LEN($L404)=13,ISNUMBER(VALUE($L404))),FALSE))),"GTIN inválido",""),IF(AND($AF404="Sim",$M404=""),"Cor ausente",""),IF(AND($AG404="Sim",$N404=""),"Tamanho/modelo ausente",""),IF(AND($AH404="Sim",OR(NOT(ISNUMBER($O404)),$O404&lt;=0)),"Peso ausente ou inválido",""),IF(AND($AI404="Sim",OR(NOT(ISNUMBER($P404)),$P404&lt;=0,NOT(ISNUMBER($Q404)),$Q404&lt;=0,NOT(ISNUMBER($R404)),$R404&lt;=0)),"Dimensões ausentes ou inválidas",""),IF($V404&lt;$AJ404,"Mídias abaixo do mínimo","")))</f>
        <v/>
      </c>
      <c r="X404" s="28">
        <f>IF(OR($A404="",$B404=""),"",IF($C404&lt;&gt;"Sim","Não selecionado",IF($W404="","Pronto para publicar","Bloqueado")))</f>
        <v/>
      </c>
      <c r="Y404" s="21" t="n"/>
      <c r="Z404" s="27">
        <f>IF(OR($A404="",$B404=""),"",IF($C404&lt;&gt;"Sim","Fora do feed",IF($X404="Bloqueado","Bloqueado",IF($Y404="Publicar","Liberado para feed",IF($Y404="Manter rascunho","Mantido em rascunho","Aguardando decisão")))))</f>
        <v/>
      </c>
      <c r="AA404" s="27">
        <f>IF(OR($A404="",$B404=""),"",$A404&amp;"|"&amp;$B404)</f>
        <v/>
      </c>
      <c r="AB404" s="28">
        <f>IF($B404="","",IFERROR(INDEX('Regras por canal'!$B$5:$B$9,MATCH($B404,'Regras por canal'!$A$5:$A$9,0)),""))</f>
        <v/>
      </c>
      <c r="AC404" s="28">
        <f>IF($B404="","",IFERROR(INDEX('Regras por canal'!$C$5:$C$9,MATCH($B404,'Regras por canal'!$A$5:$A$9,0)),""))</f>
        <v/>
      </c>
      <c r="AD404" s="28">
        <f>IF($B404="","",IFERROR(INDEX('Regras por canal'!$D$5:$D$9,MATCH($B404,'Regras por canal'!$A$5:$A$9,0)),""))</f>
        <v/>
      </c>
      <c r="AE404" s="28">
        <f>IF($B404="","",IFERROR(INDEX('Regras por canal'!$E$5:$E$9,MATCH($B404,'Regras por canal'!$A$5:$A$9,0)),""))</f>
        <v/>
      </c>
      <c r="AF404" s="28">
        <f>IF($B404="","",IFERROR(INDEX('Regras por canal'!$F$5:$F$9,MATCH($B404,'Regras por canal'!$A$5:$A$9,0)),""))</f>
        <v/>
      </c>
      <c r="AG404" s="28">
        <f>IF($B404="","",IFERROR(INDEX('Regras por canal'!$G$5:$G$9,MATCH($B404,'Regras por canal'!$A$5:$A$9,0)),""))</f>
        <v/>
      </c>
      <c r="AH404" s="28">
        <f>IF($B404="","",IFERROR(INDEX('Regras por canal'!$H$5:$H$9,MATCH($B404,'Regras por canal'!$A$5:$A$9,0)),""))</f>
        <v/>
      </c>
      <c r="AI404" s="28">
        <f>IF($B404="","",IFERROR(INDEX('Regras por canal'!$I$5:$I$9,MATCH($B404,'Regras por canal'!$A$5:$A$9,0)),""))</f>
        <v/>
      </c>
      <c r="AJ404" s="28">
        <f>IF($B404="","",IFERROR(INDEX('Regras por canal'!$J$5:$J$9,MATCH($B404,'Regras por canal'!$A$5:$A$9,0)),""))</f>
        <v/>
      </c>
      <c r="AK404" s="28">
        <f>IF($B404="","",IFERROR(INDEX('Regras por canal'!$K$5:$K$9,MATCH($B404,'Regras por canal'!$A$5:$A$9,0)),""))</f>
        <v/>
      </c>
      <c r="AL404" s="28">
        <f>IF($B404="","",IFERROR(INDEX('Regras por canal'!$L$5:$L$9,MATCH($B404,'Regras por canal'!$A$5:$A$9,0)),""))</f>
        <v/>
      </c>
      <c r="AM404" s="28">
        <f>IF($B404="","",IFERROR(INDEX('Regras por canal'!$M$5:$M$9,MATCH($B404,'Regras por canal'!$A$5:$A$9,0)),""))</f>
        <v/>
      </c>
      <c r="AN404" s="28">
        <f>IF($B404="","",IFERROR(INDEX('Regras por canal'!$N$5:$N$9,MATCH($B404,'Regras por canal'!$A$5:$A$9,0)),""))</f>
        <v/>
      </c>
      <c r="AO404" s="28">
        <f>IF($A404="","",IFERROR(INDEX('Catálogo fonte'!$Q$5:$Q$104,MATCH($A404,'Catálogo fonte'!$A$5:$A$104,0)),""))</f>
        <v/>
      </c>
      <c r="AP404" s="28">
        <f>IF($B404="","",IFERROR(INDEX('Regras por canal'!$Q$5:$Q$9,MATCH($B404,'Regras por canal'!$A$5:$A$9,0)),""))</f>
        <v/>
      </c>
    </row>
    <row r="405" ht="24" customHeight="1">
      <c r="A405" s="28">
        <f>IF(OR(INDEX('Catálogo fonte'!$A$5:$A$104,INT((ROW()-5)/5)+1)="",INDEX('Regras por canal'!$A$5:$A$9,MOD(ROW()-5,5)+1)=""),"",INDEX('Catálogo fonte'!$A$5:$A$104,INT((ROW()-5)/5)+1))</f>
        <v/>
      </c>
      <c r="B405" s="27">
        <f>IF($A405="","",INDEX('Regras por canal'!$A$5:$A$9,MOD(ROW()-5,5)+1))</f>
        <v/>
      </c>
      <c r="C405" s="21" t="n"/>
      <c r="D405" s="32" t="n"/>
      <c r="E405" s="32" t="n"/>
      <c r="F405" s="53" t="n"/>
      <c r="G405" s="27">
        <f>IF(OR($A405="",$B405=""),"",IF($D405&lt;&gt;"",$D405,IFERROR(INDEX('Catálogo fonte'!$B$5:$B$104,MATCH($A405,'Catálogo fonte'!$A$5:$A$104,0)),"")))</f>
        <v/>
      </c>
      <c r="H405" s="27">
        <f>IF(OR($A405="",$B405=""),"",IF($E405&lt;&gt;"",$E405,IFERROR(INDEX('Catálogo fonte'!$C$5:$C$104,MATCH($A405,'Catálogo fonte'!$A$5:$A$104,0)),"")))</f>
        <v/>
      </c>
      <c r="I405" s="27">
        <f>IF(OR($A405="",$B405=""),"",IFERROR(INDEX('Catálogo fonte'!$E$5:$E$104,MATCH($A405,'Catálogo fonte'!$A$5:$A$104,0)),""))</f>
        <v/>
      </c>
      <c r="J405" s="28">
        <f>IF(OR($A405="",$B405=""),"",IFERROR(INDEX('Catálogo fonte'!$D$5:$D$104,MATCH($A405,'Catálogo fonte'!$A$5:$A$104,0)),""))</f>
        <v/>
      </c>
      <c r="K405" s="54">
        <f>IF(OR($A405="",$B405=""),"",IF($F405&lt;&gt;"",$F405,IFERROR(INDEX('Catálogo fonte'!$F$5:$F$104,MATCH($A405,'Catálogo fonte'!$A$5:$A$104,0)),"")))</f>
        <v/>
      </c>
      <c r="L405" s="35">
        <f>IF(OR($A405="",$B405=""),"",IFERROR(INDEX('Catálogo fonte'!$G$5:$G$104,MATCH($A405,'Catálogo fonte'!$A$5:$A$104,0)),""))</f>
        <v/>
      </c>
      <c r="M405" s="28">
        <f>IF(OR($A405="",$B405=""),"",IFERROR(INDEX('Catálogo fonte'!$H$5:$H$104,MATCH($A405,'Catálogo fonte'!$A$5:$A$104,0)),""))</f>
        <v/>
      </c>
      <c r="N405" s="28">
        <f>IF(OR($A405="",$B405=""),"",IFERROR(INDEX('Catálogo fonte'!$I$5:$I$104,MATCH($A405,'Catálogo fonte'!$A$5:$A$104,0)),""))</f>
        <v/>
      </c>
      <c r="O405" s="55">
        <f>IF(OR($A405="",$B405=""),"",IFERROR(INDEX('Catálogo fonte'!$J$5:$J$104,MATCH($A405,'Catálogo fonte'!$A$5:$A$104,0)),""))</f>
        <v/>
      </c>
      <c r="P405" s="56">
        <f>IF(OR($A405="",$B405=""),"",IFERROR(INDEX('Catálogo fonte'!$K$5:$K$104,MATCH($A405,'Catálogo fonte'!$A$5:$A$104,0)),""))</f>
        <v/>
      </c>
      <c r="Q405" s="56">
        <f>IF(OR($A405="",$B405=""),"",IFERROR(INDEX('Catálogo fonte'!$L$5:$L$104,MATCH($A405,'Catálogo fonte'!$A$5:$A$104,0)),""))</f>
        <v/>
      </c>
      <c r="R405" s="56">
        <f>IF(OR($A405="",$B405=""),"",IFERROR(INDEX('Catálogo fonte'!$M$5:$M$104,MATCH($A405,'Catálogo fonte'!$A$5:$A$104,0)),""))</f>
        <v/>
      </c>
      <c r="S405" s="28">
        <f>IF(OR($A405="",$B405=""),"",IFERROR(INDEX('Catálogo fonte'!$N$5:$N$104,MATCH($A405,'Catálogo fonte'!$A$5:$A$104,0)),""))</f>
        <v/>
      </c>
      <c r="T405" s="28">
        <f>IF(OR($A405="",$B405=""),"",IFERROR(INDEX('Catálogo fonte'!$O$5:$O$104,MATCH($A405,'Catálogo fonte'!$A$5:$A$104,0)),""))</f>
        <v/>
      </c>
      <c r="U405" s="28">
        <f>IF(OR($A405="",$B405=""),"",IFERROR(INDEX('Catálogo fonte'!$P$5:$P$104,MATCH($A405,'Catálogo fonte'!$A$5:$A$104,0)),""))</f>
        <v/>
      </c>
      <c r="V405" s="28">
        <f>IF(OR($A405="",$B405=""),"",--($S405&lt;&gt;"")+--($T405&lt;&gt;"")+--($U405&lt;&gt;""))</f>
        <v/>
      </c>
      <c r="W405" s="27">
        <f>IF(OR($A405="",$B405="",$C405&lt;&gt;"Sim"),"",_xlfn.TEXTJOIN(" | ",TRUE,IF($AP405&lt;&gt;"Regra válida","Regra do canal inválida",""),IF(COUNTIF('Catálogo fonte'!$A$5:$A$104,$A405)&gt;1,"SKU duplicado",""),IF($AO405&lt;&gt;"Sim","Produto inativo",""),IF($AB405&lt;&gt;"Sim","Canal inativo",""),IF($G405="","Título ausente",""),IF(AND($G405&lt;&gt;"",$AL405&lt;&gt;"",LEN($G405)&gt;$AL405),"Título excede o limite",""),IF(AND($AC405="Sim",$H405=""),"Categoria ausente",""),IF(AND($AK405&gt;0,LEN($I405)&lt;$AK405),"Descrição abaixo do mínimo",""),IF(AND($AE405="Sim",$J405=""),"Marca ausente",""),IF(OR($K405="",NOT(ISNUMBER($K405)),$K405&lt;=0),"Preço inválido",""),IF(AND(ISNUMBER($K405),$AM405&lt;&gt;"",$K405&lt;$AM405),"Preço abaixo do mínimo",""),IF(AND(ISNUMBER($K405),$AN405&lt;&gt;"",$K405&gt;$AN405),"Preço acima do máximo",""),IF(AND($AD405="Sim",$L405=""),"GTIN ausente",""),IF(AND($L405&lt;&gt;"",NOT(IFERROR(AND(LEN($L405)=13,ISNUMBER(VALUE($L405))),FALSE))),"GTIN inválido",""),IF(AND($AF405="Sim",$M405=""),"Cor ausente",""),IF(AND($AG405="Sim",$N405=""),"Tamanho/modelo ausente",""),IF(AND($AH405="Sim",OR(NOT(ISNUMBER($O405)),$O405&lt;=0)),"Peso ausente ou inválido",""),IF(AND($AI405="Sim",OR(NOT(ISNUMBER($P405)),$P405&lt;=0,NOT(ISNUMBER($Q405)),$Q405&lt;=0,NOT(ISNUMBER($R405)),$R405&lt;=0)),"Dimensões ausentes ou inválidas",""),IF($V405&lt;$AJ405,"Mídias abaixo do mínimo","")))</f>
        <v/>
      </c>
      <c r="X405" s="28">
        <f>IF(OR($A405="",$B405=""),"",IF($C405&lt;&gt;"Sim","Não selecionado",IF($W405="","Pronto para publicar","Bloqueado")))</f>
        <v/>
      </c>
      <c r="Y405" s="21" t="n"/>
      <c r="Z405" s="27">
        <f>IF(OR($A405="",$B405=""),"",IF($C405&lt;&gt;"Sim","Fora do feed",IF($X405="Bloqueado","Bloqueado",IF($Y405="Publicar","Liberado para feed",IF($Y405="Manter rascunho","Mantido em rascunho","Aguardando decisão")))))</f>
        <v/>
      </c>
      <c r="AA405" s="27">
        <f>IF(OR($A405="",$B405=""),"",$A405&amp;"|"&amp;$B405)</f>
        <v/>
      </c>
      <c r="AB405" s="28">
        <f>IF($B405="","",IFERROR(INDEX('Regras por canal'!$B$5:$B$9,MATCH($B405,'Regras por canal'!$A$5:$A$9,0)),""))</f>
        <v/>
      </c>
      <c r="AC405" s="28">
        <f>IF($B405="","",IFERROR(INDEX('Regras por canal'!$C$5:$C$9,MATCH($B405,'Regras por canal'!$A$5:$A$9,0)),""))</f>
        <v/>
      </c>
      <c r="AD405" s="28">
        <f>IF($B405="","",IFERROR(INDEX('Regras por canal'!$D$5:$D$9,MATCH($B405,'Regras por canal'!$A$5:$A$9,0)),""))</f>
        <v/>
      </c>
      <c r="AE405" s="28">
        <f>IF($B405="","",IFERROR(INDEX('Regras por canal'!$E$5:$E$9,MATCH($B405,'Regras por canal'!$A$5:$A$9,0)),""))</f>
        <v/>
      </c>
      <c r="AF405" s="28">
        <f>IF($B405="","",IFERROR(INDEX('Regras por canal'!$F$5:$F$9,MATCH($B405,'Regras por canal'!$A$5:$A$9,0)),""))</f>
        <v/>
      </c>
      <c r="AG405" s="28">
        <f>IF($B405="","",IFERROR(INDEX('Regras por canal'!$G$5:$G$9,MATCH($B405,'Regras por canal'!$A$5:$A$9,0)),""))</f>
        <v/>
      </c>
      <c r="AH405" s="28">
        <f>IF($B405="","",IFERROR(INDEX('Regras por canal'!$H$5:$H$9,MATCH($B405,'Regras por canal'!$A$5:$A$9,0)),""))</f>
        <v/>
      </c>
      <c r="AI405" s="28">
        <f>IF($B405="","",IFERROR(INDEX('Regras por canal'!$I$5:$I$9,MATCH($B405,'Regras por canal'!$A$5:$A$9,0)),""))</f>
        <v/>
      </c>
      <c r="AJ405" s="28">
        <f>IF($B405="","",IFERROR(INDEX('Regras por canal'!$J$5:$J$9,MATCH($B405,'Regras por canal'!$A$5:$A$9,0)),""))</f>
        <v/>
      </c>
      <c r="AK405" s="28">
        <f>IF($B405="","",IFERROR(INDEX('Regras por canal'!$K$5:$K$9,MATCH($B405,'Regras por canal'!$A$5:$A$9,0)),""))</f>
        <v/>
      </c>
      <c r="AL405" s="28">
        <f>IF($B405="","",IFERROR(INDEX('Regras por canal'!$L$5:$L$9,MATCH($B405,'Regras por canal'!$A$5:$A$9,0)),""))</f>
        <v/>
      </c>
      <c r="AM405" s="28">
        <f>IF($B405="","",IFERROR(INDEX('Regras por canal'!$M$5:$M$9,MATCH($B405,'Regras por canal'!$A$5:$A$9,0)),""))</f>
        <v/>
      </c>
      <c r="AN405" s="28">
        <f>IF($B405="","",IFERROR(INDEX('Regras por canal'!$N$5:$N$9,MATCH($B405,'Regras por canal'!$A$5:$A$9,0)),""))</f>
        <v/>
      </c>
      <c r="AO405" s="28">
        <f>IF($A405="","",IFERROR(INDEX('Catálogo fonte'!$Q$5:$Q$104,MATCH($A405,'Catálogo fonte'!$A$5:$A$104,0)),""))</f>
        <v/>
      </c>
      <c r="AP405" s="28">
        <f>IF($B405="","",IFERROR(INDEX('Regras por canal'!$Q$5:$Q$9,MATCH($B405,'Regras por canal'!$A$5:$A$9,0)),""))</f>
        <v/>
      </c>
    </row>
    <row r="406" ht="24" customHeight="1">
      <c r="A406" s="28">
        <f>IF(OR(INDEX('Catálogo fonte'!$A$5:$A$104,INT((ROW()-5)/5)+1)="",INDEX('Regras por canal'!$A$5:$A$9,MOD(ROW()-5,5)+1)=""),"",INDEX('Catálogo fonte'!$A$5:$A$104,INT((ROW()-5)/5)+1))</f>
        <v/>
      </c>
      <c r="B406" s="27">
        <f>IF($A406="","",INDEX('Regras por canal'!$A$5:$A$9,MOD(ROW()-5,5)+1))</f>
        <v/>
      </c>
      <c r="C406" s="21" t="n"/>
      <c r="D406" s="32" t="n"/>
      <c r="E406" s="32" t="n"/>
      <c r="F406" s="53" t="n"/>
      <c r="G406" s="27">
        <f>IF(OR($A406="",$B406=""),"",IF($D406&lt;&gt;"",$D406,IFERROR(INDEX('Catálogo fonte'!$B$5:$B$104,MATCH($A406,'Catálogo fonte'!$A$5:$A$104,0)),"")))</f>
        <v/>
      </c>
      <c r="H406" s="27">
        <f>IF(OR($A406="",$B406=""),"",IF($E406&lt;&gt;"",$E406,IFERROR(INDEX('Catálogo fonte'!$C$5:$C$104,MATCH($A406,'Catálogo fonte'!$A$5:$A$104,0)),"")))</f>
        <v/>
      </c>
      <c r="I406" s="27">
        <f>IF(OR($A406="",$B406=""),"",IFERROR(INDEX('Catálogo fonte'!$E$5:$E$104,MATCH($A406,'Catálogo fonte'!$A$5:$A$104,0)),""))</f>
        <v/>
      </c>
      <c r="J406" s="28">
        <f>IF(OR($A406="",$B406=""),"",IFERROR(INDEX('Catálogo fonte'!$D$5:$D$104,MATCH($A406,'Catálogo fonte'!$A$5:$A$104,0)),""))</f>
        <v/>
      </c>
      <c r="K406" s="54">
        <f>IF(OR($A406="",$B406=""),"",IF($F406&lt;&gt;"",$F406,IFERROR(INDEX('Catálogo fonte'!$F$5:$F$104,MATCH($A406,'Catálogo fonte'!$A$5:$A$104,0)),"")))</f>
        <v/>
      </c>
      <c r="L406" s="35">
        <f>IF(OR($A406="",$B406=""),"",IFERROR(INDEX('Catálogo fonte'!$G$5:$G$104,MATCH($A406,'Catálogo fonte'!$A$5:$A$104,0)),""))</f>
        <v/>
      </c>
      <c r="M406" s="28">
        <f>IF(OR($A406="",$B406=""),"",IFERROR(INDEX('Catálogo fonte'!$H$5:$H$104,MATCH($A406,'Catálogo fonte'!$A$5:$A$104,0)),""))</f>
        <v/>
      </c>
      <c r="N406" s="28">
        <f>IF(OR($A406="",$B406=""),"",IFERROR(INDEX('Catálogo fonte'!$I$5:$I$104,MATCH($A406,'Catálogo fonte'!$A$5:$A$104,0)),""))</f>
        <v/>
      </c>
      <c r="O406" s="55">
        <f>IF(OR($A406="",$B406=""),"",IFERROR(INDEX('Catálogo fonte'!$J$5:$J$104,MATCH($A406,'Catálogo fonte'!$A$5:$A$104,0)),""))</f>
        <v/>
      </c>
      <c r="P406" s="56">
        <f>IF(OR($A406="",$B406=""),"",IFERROR(INDEX('Catálogo fonte'!$K$5:$K$104,MATCH($A406,'Catálogo fonte'!$A$5:$A$104,0)),""))</f>
        <v/>
      </c>
      <c r="Q406" s="56">
        <f>IF(OR($A406="",$B406=""),"",IFERROR(INDEX('Catálogo fonte'!$L$5:$L$104,MATCH($A406,'Catálogo fonte'!$A$5:$A$104,0)),""))</f>
        <v/>
      </c>
      <c r="R406" s="56">
        <f>IF(OR($A406="",$B406=""),"",IFERROR(INDEX('Catálogo fonte'!$M$5:$M$104,MATCH($A406,'Catálogo fonte'!$A$5:$A$104,0)),""))</f>
        <v/>
      </c>
      <c r="S406" s="28">
        <f>IF(OR($A406="",$B406=""),"",IFERROR(INDEX('Catálogo fonte'!$N$5:$N$104,MATCH($A406,'Catálogo fonte'!$A$5:$A$104,0)),""))</f>
        <v/>
      </c>
      <c r="T406" s="28">
        <f>IF(OR($A406="",$B406=""),"",IFERROR(INDEX('Catálogo fonte'!$O$5:$O$104,MATCH($A406,'Catálogo fonte'!$A$5:$A$104,0)),""))</f>
        <v/>
      </c>
      <c r="U406" s="28">
        <f>IF(OR($A406="",$B406=""),"",IFERROR(INDEX('Catálogo fonte'!$P$5:$P$104,MATCH($A406,'Catálogo fonte'!$A$5:$A$104,0)),""))</f>
        <v/>
      </c>
      <c r="V406" s="28">
        <f>IF(OR($A406="",$B406=""),"",--($S406&lt;&gt;"")+--($T406&lt;&gt;"")+--($U406&lt;&gt;""))</f>
        <v/>
      </c>
      <c r="W406" s="27">
        <f>IF(OR($A406="",$B406="",$C406&lt;&gt;"Sim"),"",_xlfn.TEXTJOIN(" | ",TRUE,IF($AP406&lt;&gt;"Regra válida","Regra do canal inválida",""),IF(COUNTIF('Catálogo fonte'!$A$5:$A$104,$A406)&gt;1,"SKU duplicado",""),IF($AO406&lt;&gt;"Sim","Produto inativo",""),IF($AB406&lt;&gt;"Sim","Canal inativo",""),IF($G406="","Título ausente",""),IF(AND($G406&lt;&gt;"",$AL406&lt;&gt;"",LEN($G406)&gt;$AL406),"Título excede o limite",""),IF(AND($AC406="Sim",$H406=""),"Categoria ausente",""),IF(AND($AK406&gt;0,LEN($I406)&lt;$AK406),"Descrição abaixo do mínimo",""),IF(AND($AE406="Sim",$J406=""),"Marca ausente",""),IF(OR($K406="",NOT(ISNUMBER($K406)),$K406&lt;=0),"Preço inválido",""),IF(AND(ISNUMBER($K406),$AM406&lt;&gt;"",$K406&lt;$AM406),"Preço abaixo do mínimo",""),IF(AND(ISNUMBER($K406),$AN406&lt;&gt;"",$K406&gt;$AN406),"Preço acima do máximo",""),IF(AND($AD406="Sim",$L406=""),"GTIN ausente",""),IF(AND($L406&lt;&gt;"",NOT(IFERROR(AND(LEN($L406)=13,ISNUMBER(VALUE($L406))),FALSE))),"GTIN inválido",""),IF(AND($AF406="Sim",$M406=""),"Cor ausente",""),IF(AND($AG406="Sim",$N406=""),"Tamanho/modelo ausente",""),IF(AND($AH406="Sim",OR(NOT(ISNUMBER($O406)),$O406&lt;=0)),"Peso ausente ou inválido",""),IF(AND($AI406="Sim",OR(NOT(ISNUMBER($P406)),$P406&lt;=0,NOT(ISNUMBER($Q406)),$Q406&lt;=0,NOT(ISNUMBER($R406)),$R406&lt;=0)),"Dimensões ausentes ou inválidas",""),IF($V406&lt;$AJ406,"Mídias abaixo do mínimo","")))</f>
        <v/>
      </c>
      <c r="X406" s="28">
        <f>IF(OR($A406="",$B406=""),"",IF($C406&lt;&gt;"Sim","Não selecionado",IF($W406="","Pronto para publicar","Bloqueado")))</f>
        <v/>
      </c>
      <c r="Y406" s="21" t="n"/>
      <c r="Z406" s="27">
        <f>IF(OR($A406="",$B406=""),"",IF($C406&lt;&gt;"Sim","Fora do feed",IF($X406="Bloqueado","Bloqueado",IF($Y406="Publicar","Liberado para feed",IF($Y406="Manter rascunho","Mantido em rascunho","Aguardando decisão")))))</f>
        <v/>
      </c>
      <c r="AA406" s="27">
        <f>IF(OR($A406="",$B406=""),"",$A406&amp;"|"&amp;$B406)</f>
        <v/>
      </c>
      <c r="AB406" s="28">
        <f>IF($B406="","",IFERROR(INDEX('Regras por canal'!$B$5:$B$9,MATCH($B406,'Regras por canal'!$A$5:$A$9,0)),""))</f>
        <v/>
      </c>
      <c r="AC406" s="28">
        <f>IF($B406="","",IFERROR(INDEX('Regras por canal'!$C$5:$C$9,MATCH($B406,'Regras por canal'!$A$5:$A$9,0)),""))</f>
        <v/>
      </c>
      <c r="AD406" s="28">
        <f>IF($B406="","",IFERROR(INDEX('Regras por canal'!$D$5:$D$9,MATCH($B406,'Regras por canal'!$A$5:$A$9,0)),""))</f>
        <v/>
      </c>
      <c r="AE406" s="28">
        <f>IF($B406="","",IFERROR(INDEX('Regras por canal'!$E$5:$E$9,MATCH($B406,'Regras por canal'!$A$5:$A$9,0)),""))</f>
        <v/>
      </c>
      <c r="AF406" s="28">
        <f>IF($B406="","",IFERROR(INDEX('Regras por canal'!$F$5:$F$9,MATCH($B406,'Regras por canal'!$A$5:$A$9,0)),""))</f>
        <v/>
      </c>
      <c r="AG406" s="28">
        <f>IF($B406="","",IFERROR(INDEX('Regras por canal'!$G$5:$G$9,MATCH($B406,'Regras por canal'!$A$5:$A$9,0)),""))</f>
        <v/>
      </c>
      <c r="AH406" s="28">
        <f>IF($B406="","",IFERROR(INDEX('Regras por canal'!$H$5:$H$9,MATCH($B406,'Regras por canal'!$A$5:$A$9,0)),""))</f>
        <v/>
      </c>
      <c r="AI406" s="28">
        <f>IF($B406="","",IFERROR(INDEX('Regras por canal'!$I$5:$I$9,MATCH($B406,'Regras por canal'!$A$5:$A$9,0)),""))</f>
        <v/>
      </c>
      <c r="AJ406" s="28">
        <f>IF($B406="","",IFERROR(INDEX('Regras por canal'!$J$5:$J$9,MATCH($B406,'Regras por canal'!$A$5:$A$9,0)),""))</f>
        <v/>
      </c>
      <c r="AK406" s="28">
        <f>IF($B406="","",IFERROR(INDEX('Regras por canal'!$K$5:$K$9,MATCH($B406,'Regras por canal'!$A$5:$A$9,0)),""))</f>
        <v/>
      </c>
      <c r="AL406" s="28">
        <f>IF($B406="","",IFERROR(INDEX('Regras por canal'!$L$5:$L$9,MATCH($B406,'Regras por canal'!$A$5:$A$9,0)),""))</f>
        <v/>
      </c>
      <c r="AM406" s="28">
        <f>IF($B406="","",IFERROR(INDEX('Regras por canal'!$M$5:$M$9,MATCH($B406,'Regras por canal'!$A$5:$A$9,0)),""))</f>
        <v/>
      </c>
      <c r="AN406" s="28">
        <f>IF($B406="","",IFERROR(INDEX('Regras por canal'!$N$5:$N$9,MATCH($B406,'Regras por canal'!$A$5:$A$9,0)),""))</f>
        <v/>
      </c>
      <c r="AO406" s="28">
        <f>IF($A406="","",IFERROR(INDEX('Catálogo fonte'!$Q$5:$Q$104,MATCH($A406,'Catálogo fonte'!$A$5:$A$104,0)),""))</f>
        <v/>
      </c>
      <c r="AP406" s="28">
        <f>IF($B406="","",IFERROR(INDEX('Regras por canal'!$Q$5:$Q$9,MATCH($B406,'Regras por canal'!$A$5:$A$9,0)),""))</f>
        <v/>
      </c>
    </row>
    <row r="407" ht="24" customHeight="1">
      <c r="A407" s="28">
        <f>IF(OR(INDEX('Catálogo fonte'!$A$5:$A$104,INT((ROW()-5)/5)+1)="",INDEX('Regras por canal'!$A$5:$A$9,MOD(ROW()-5,5)+1)=""),"",INDEX('Catálogo fonte'!$A$5:$A$104,INT((ROW()-5)/5)+1))</f>
        <v/>
      </c>
      <c r="B407" s="27">
        <f>IF($A407="","",INDEX('Regras por canal'!$A$5:$A$9,MOD(ROW()-5,5)+1))</f>
        <v/>
      </c>
      <c r="C407" s="21" t="n"/>
      <c r="D407" s="32" t="n"/>
      <c r="E407" s="32" t="n"/>
      <c r="F407" s="53" t="n"/>
      <c r="G407" s="27">
        <f>IF(OR($A407="",$B407=""),"",IF($D407&lt;&gt;"",$D407,IFERROR(INDEX('Catálogo fonte'!$B$5:$B$104,MATCH($A407,'Catálogo fonte'!$A$5:$A$104,0)),"")))</f>
        <v/>
      </c>
      <c r="H407" s="27">
        <f>IF(OR($A407="",$B407=""),"",IF($E407&lt;&gt;"",$E407,IFERROR(INDEX('Catálogo fonte'!$C$5:$C$104,MATCH($A407,'Catálogo fonte'!$A$5:$A$104,0)),"")))</f>
        <v/>
      </c>
      <c r="I407" s="27">
        <f>IF(OR($A407="",$B407=""),"",IFERROR(INDEX('Catálogo fonte'!$E$5:$E$104,MATCH($A407,'Catálogo fonte'!$A$5:$A$104,0)),""))</f>
        <v/>
      </c>
      <c r="J407" s="28">
        <f>IF(OR($A407="",$B407=""),"",IFERROR(INDEX('Catálogo fonte'!$D$5:$D$104,MATCH($A407,'Catálogo fonte'!$A$5:$A$104,0)),""))</f>
        <v/>
      </c>
      <c r="K407" s="54">
        <f>IF(OR($A407="",$B407=""),"",IF($F407&lt;&gt;"",$F407,IFERROR(INDEX('Catálogo fonte'!$F$5:$F$104,MATCH($A407,'Catálogo fonte'!$A$5:$A$104,0)),"")))</f>
        <v/>
      </c>
      <c r="L407" s="35">
        <f>IF(OR($A407="",$B407=""),"",IFERROR(INDEX('Catálogo fonte'!$G$5:$G$104,MATCH($A407,'Catálogo fonte'!$A$5:$A$104,0)),""))</f>
        <v/>
      </c>
      <c r="M407" s="28">
        <f>IF(OR($A407="",$B407=""),"",IFERROR(INDEX('Catálogo fonte'!$H$5:$H$104,MATCH($A407,'Catálogo fonte'!$A$5:$A$104,0)),""))</f>
        <v/>
      </c>
      <c r="N407" s="28">
        <f>IF(OR($A407="",$B407=""),"",IFERROR(INDEX('Catálogo fonte'!$I$5:$I$104,MATCH($A407,'Catálogo fonte'!$A$5:$A$104,0)),""))</f>
        <v/>
      </c>
      <c r="O407" s="55">
        <f>IF(OR($A407="",$B407=""),"",IFERROR(INDEX('Catálogo fonte'!$J$5:$J$104,MATCH($A407,'Catálogo fonte'!$A$5:$A$104,0)),""))</f>
        <v/>
      </c>
      <c r="P407" s="56">
        <f>IF(OR($A407="",$B407=""),"",IFERROR(INDEX('Catálogo fonte'!$K$5:$K$104,MATCH($A407,'Catálogo fonte'!$A$5:$A$104,0)),""))</f>
        <v/>
      </c>
      <c r="Q407" s="56">
        <f>IF(OR($A407="",$B407=""),"",IFERROR(INDEX('Catálogo fonte'!$L$5:$L$104,MATCH($A407,'Catálogo fonte'!$A$5:$A$104,0)),""))</f>
        <v/>
      </c>
      <c r="R407" s="56">
        <f>IF(OR($A407="",$B407=""),"",IFERROR(INDEX('Catálogo fonte'!$M$5:$M$104,MATCH($A407,'Catálogo fonte'!$A$5:$A$104,0)),""))</f>
        <v/>
      </c>
      <c r="S407" s="28">
        <f>IF(OR($A407="",$B407=""),"",IFERROR(INDEX('Catálogo fonte'!$N$5:$N$104,MATCH($A407,'Catálogo fonte'!$A$5:$A$104,0)),""))</f>
        <v/>
      </c>
      <c r="T407" s="28">
        <f>IF(OR($A407="",$B407=""),"",IFERROR(INDEX('Catálogo fonte'!$O$5:$O$104,MATCH($A407,'Catálogo fonte'!$A$5:$A$104,0)),""))</f>
        <v/>
      </c>
      <c r="U407" s="28">
        <f>IF(OR($A407="",$B407=""),"",IFERROR(INDEX('Catálogo fonte'!$P$5:$P$104,MATCH($A407,'Catálogo fonte'!$A$5:$A$104,0)),""))</f>
        <v/>
      </c>
      <c r="V407" s="28">
        <f>IF(OR($A407="",$B407=""),"",--($S407&lt;&gt;"")+--($T407&lt;&gt;"")+--($U407&lt;&gt;""))</f>
        <v/>
      </c>
      <c r="W407" s="27">
        <f>IF(OR($A407="",$B407="",$C407&lt;&gt;"Sim"),"",_xlfn.TEXTJOIN(" | ",TRUE,IF($AP407&lt;&gt;"Regra válida","Regra do canal inválida",""),IF(COUNTIF('Catálogo fonte'!$A$5:$A$104,$A407)&gt;1,"SKU duplicado",""),IF($AO407&lt;&gt;"Sim","Produto inativo",""),IF($AB407&lt;&gt;"Sim","Canal inativo",""),IF($G407="","Título ausente",""),IF(AND($G407&lt;&gt;"",$AL407&lt;&gt;"",LEN($G407)&gt;$AL407),"Título excede o limite",""),IF(AND($AC407="Sim",$H407=""),"Categoria ausente",""),IF(AND($AK407&gt;0,LEN($I407)&lt;$AK407),"Descrição abaixo do mínimo",""),IF(AND($AE407="Sim",$J407=""),"Marca ausente",""),IF(OR($K407="",NOT(ISNUMBER($K407)),$K407&lt;=0),"Preço inválido",""),IF(AND(ISNUMBER($K407),$AM407&lt;&gt;"",$K407&lt;$AM407),"Preço abaixo do mínimo",""),IF(AND(ISNUMBER($K407),$AN407&lt;&gt;"",$K407&gt;$AN407),"Preço acima do máximo",""),IF(AND($AD407="Sim",$L407=""),"GTIN ausente",""),IF(AND($L407&lt;&gt;"",NOT(IFERROR(AND(LEN($L407)=13,ISNUMBER(VALUE($L407))),FALSE))),"GTIN inválido",""),IF(AND($AF407="Sim",$M407=""),"Cor ausente",""),IF(AND($AG407="Sim",$N407=""),"Tamanho/modelo ausente",""),IF(AND($AH407="Sim",OR(NOT(ISNUMBER($O407)),$O407&lt;=0)),"Peso ausente ou inválido",""),IF(AND($AI407="Sim",OR(NOT(ISNUMBER($P407)),$P407&lt;=0,NOT(ISNUMBER($Q407)),$Q407&lt;=0,NOT(ISNUMBER($R407)),$R407&lt;=0)),"Dimensões ausentes ou inválidas",""),IF($V407&lt;$AJ407,"Mídias abaixo do mínimo","")))</f>
        <v/>
      </c>
      <c r="X407" s="28">
        <f>IF(OR($A407="",$B407=""),"",IF($C407&lt;&gt;"Sim","Não selecionado",IF($W407="","Pronto para publicar","Bloqueado")))</f>
        <v/>
      </c>
      <c r="Y407" s="21" t="n"/>
      <c r="Z407" s="27">
        <f>IF(OR($A407="",$B407=""),"",IF($C407&lt;&gt;"Sim","Fora do feed",IF($X407="Bloqueado","Bloqueado",IF($Y407="Publicar","Liberado para feed",IF($Y407="Manter rascunho","Mantido em rascunho","Aguardando decisão")))))</f>
        <v/>
      </c>
      <c r="AA407" s="27">
        <f>IF(OR($A407="",$B407=""),"",$A407&amp;"|"&amp;$B407)</f>
        <v/>
      </c>
      <c r="AB407" s="28">
        <f>IF($B407="","",IFERROR(INDEX('Regras por canal'!$B$5:$B$9,MATCH($B407,'Regras por canal'!$A$5:$A$9,0)),""))</f>
        <v/>
      </c>
      <c r="AC407" s="28">
        <f>IF($B407="","",IFERROR(INDEX('Regras por canal'!$C$5:$C$9,MATCH($B407,'Regras por canal'!$A$5:$A$9,0)),""))</f>
        <v/>
      </c>
      <c r="AD407" s="28">
        <f>IF($B407="","",IFERROR(INDEX('Regras por canal'!$D$5:$D$9,MATCH($B407,'Regras por canal'!$A$5:$A$9,0)),""))</f>
        <v/>
      </c>
      <c r="AE407" s="28">
        <f>IF($B407="","",IFERROR(INDEX('Regras por canal'!$E$5:$E$9,MATCH($B407,'Regras por canal'!$A$5:$A$9,0)),""))</f>
        <v/>
      </c>
      <c r="AF407" s="28">
        <f>IF($B407="","",IFERROR(INDEX('Regras por canal'!$F$5:$F$9,MATCH($B407,'Regras por canal'!$A$5:$A$9,0)),""))</f>
        <v/>
      </c>
      <c r="AG407" s="28">
        <f>IF($B407="","",IFERROR(INDEX('Regras por canal'!$G$5:$G$9,MATCH($B407,'Regras por canal'!$A$5:$A$9,0)),""))</f>
        <v/>
      </c>
      <c r="AH407" s="28">
        <f>IF($B407="","",IFERROR(INDEX('Regras por canal'!$H$5:$H$9,MATCH($B407,'Regras por canal'!$A$5:$A$9,0)),""))</f>
        <v/>
      </c>
      <c r="AI407" s="28">
        <f>IF($B407="","",IFERROR(INDEX('Regras por canal'!$I$5:$I$9,MATCH($B407,'Regras por canal'!$A$5:$A$9,0)),""))</f>
        <v/>
      </c>
      <c r="AJ407" s="28">
        <f>IF($B407="","",IFERROR(INDEX('Regras por canal'!$J$5:$J$9,MATCH($B407,'Regras por canal'!$A$5:$A$9,0)),""))</f>
        <v/>
      </c>
      <c r="AK407" s="28">
        <f>IF($B407="","",IFERROR(INDEX('Regras por canal'!$K$5:$K$9,MATCH($B407,'Regras por canal'!$A$5:$A$9,0)),""))</f>
        <v/>
      </c>
      <c r="AL407" s="28">
        <f>IF($B407="","",IFERROR(INDEX('Regras por canal'!$L$5:$L$9,MATCH($B407,'Regras por canal'!$A$5:$A$9,0)),""))</f>
        <v/>
      </c>
      <c r="AM407" s="28">
        <f>IF($B407="","",IFERROR(INDEX('Regras por canal'!$M$5:$M$9,MATCH($B407,'Regras por canal'!$A$5:$A$9,0)),""))</f>
        <v/>
      </c>
      <c r="AN407" s="28">
        <f>IF($B407="","",IFERROR(INDEX('Regras por canal'!$N$5:$N$9,MATCH($B407,'Regras por canal'!$A$5:$A$9,0)),""))</f>
        <v/>
      </c>
      <c r="AO407" s="28">
        <f>IF($A407="","",IFERROR(INDEX('Catálogo fonte'!$Q$5:$Q$104,MATCH($A407,'Catálogo fonte'!$A$5:$A$104,0)),""))</f>
        <v/>
      </c>
      <c r="AP407" s="28">
        <f>IF($B407="","",IFERROR(INDEX('Regras por canal'!$Q$5:$Q$9,MATCH($B407,'Regras por canal'!$A$5:$A$9,0)),""))</f>
        <v/>
      </c>
    </row>
    <row r="408" ht="24" customHeight="1">
      <c r="A408" s="28">
        <f>IF(OR(INDEX('Catálogo fonte'!$A$5:$A$104,INT((ROW()-5)/5)+1)="",INDEX('Regras por canal'!$A$5:$A$9,MOD(ROW()-5,5)+1)=""),"",INDEX('Catálogo fonte'!$A$5:$A$104,INT((ROW()-5)/5)+1))</f>
        <v/>
      </c>
      <c r="B408" s="27">
        <f>IF($A408="","",INDEX('Regras por canal'!$A$5:$A$9,MOD(ROW()-5,5)+1))</f>
        <v/>
      </c>
      <c r="C408" s="21" t="n"/>
      <c r="D408" s="32" t="n"/>
      <c r="E408" s="32" t="n"/>
      <c r="F408" s="53" t="n"/>
      <c r="G408" s="27">
        <f>IF(OR($A408="",$B408=""),"",IF($D408&lt;&gt;"",$D408,IFERROR(INDEX('Catálogo fonte'!$B$5:$B$104,MATCH($A408,'Catálogo fonte'!$A$5:$A$104,0)),"")))</f>
        <v/>
      </c>
      <c r="H408" s="27">
        <f>IF(OR($A408="",$B408=""),"",IF($E408&lt;&gt;"",$E408,IFERROR(INDEX('Catálogo fonte'!$C$5:$C$104,MATCH($A408,'Catálogo fonte'!$A$5:$A$104,0)),"")))</f>
        <v/>
      </c>
      <c r="I408" s="27">
        <f>IF(OR($A408="",$B408=""),"",IFERROR(INDEX('Catálogo fonte'!$E$5:$E$104,MATCH($A408,'Catálogo fonte'!$A$5:$A$104,0)),""))</f>
        <v/>
      </c>
      <c r="J408" s="28">
        <f>IF(OR($A408="",$B408=""),"",IFERROR(INDEX('Catálogo fonte'!$D$5:$D$104,MATCH($A408,'Catálogo fonte'!$A$5:$A$104,0)),""))</f>
        <v/>
      </c>
      <c r="K408" s="54">
        <f>IF(OR($A408="",$B408=""),"",IF($F408&lt;&gt;"",$F408,IFERROR(INDEX('Catálogo fonte'!$F$5:$F$104,MATCH($A408,'Catálogo fonte'!$A$5:$A$104,0)),"")))</f>
        <v/>
      </c>
      <c r="L408" s="35">
        <f>IF(OR($A408="",$B408=""),"",IFERROR(INDEX('Catálogo fonte'!$G$5:$G$104,MATCH($A408,'Catálogo fonte'!$A$5:$A$104,0)),""))</f>
        <v/>
      </c>
      <c r="M408" s="28">
        <f>IF(OR($A408="",$B408=""),"",IFERROR(INDEX('Catálogo fonte'!$H$5:$H$104,MATCH($A408,'Catálogo fonte'!$A$5:$A$104,0)),""))</f>
        <v/>
      </c>
      <c r="N408" s="28">
        <f>IF(OR($A408="",$B408=""),"",IFERROR(INDEX('Catálogo fonte'!$I$5:$I$104,MATCH($A408,'Catálogo fonte'!$A$5:$A$104,0)),""))</f>
        <v/>
      </c>
      <c r="O408" s="55">
        <f>IF(OR($A408="",$B408=""),"",IFERROR(INDEX('Catálogo fonte'!$J$5:$J$104,MATCH($A408,'Catálogo fonte'!$A$5:$A$104,0)),""))</f>
        <v/>
      </c>
      <c r="P408" s="56">
        <f>IF(OR($A408="",$B408=""),"",IFERROR(INDEX('Catálogo fonte'!$K$5:$K$104,MATCH($A408,'Catálogo fonte'!$A$5:$A$104,0)),""))</f>
        <v/>
      </c>
      <c r="Q408" s="56">
        <f>IF(OR($A408="",$B408=""),"",IFERROR(INDEX('Catálogo fonte'!$L$5:$L$104,MATCH($A408,'Catálogo fonte'!$A$5:$A$104,0)),""))</f>
        <v/>
      </c>
      <c r="R408" s="56">
        <f>IF(OR($A408="",$B408=""),"",IFERROR(INDEX('Catálogo fonte'!$M$5:$M$104,MATCH($A408,'Catálogo fonte'!$A$5:$A$104,0)),""))</f>
        <v/>
      </c>
      <c r="S408" s="28">
        <f>IF(OR($A408="",$B408=""),"",IFERROR(INDEX('Catálogo fonte'!$N$5:$N$104,MATCH($A408,'Catálogo fonte'!$A$5:$A$104,0)),""))</f>
        <v/>
      </c>
      <c r="T408" s="28">
        <f>IF(OR($A408="",$B408=""),"",IFERROR(INDEX('Catálogo fonte'!$O$5:$O$104,MATCH($A408,'Catálogo fonte'!$A$5:$A$104,0)),""))</f>
        <v/>
      </c>
      <c r="U408" s="28">
        <f>IF(OR($A408="",$B408=""),"",IFERROR(INDEX('Catálogo fonte'!$P$5:$P$104,MATCH($A408,'Catálogo fonte'!$A$5:$A$104,0)),""))</f>
        <v/>
      </c>
      <c r="V408" s="28">
        <f>IF(OR($A408="",$B408=""),"",--($S408&lt;&gt;"")+--($T408&lt;&gt;"")+--($U408&lt;&gt;""))</f>
        <v/>
      </c>
      <c r="W408" s="27">
        <f>IF(OR($A408="",$B408="",$C408&lt;&gt;"Sim"),"",_xlfn.TEXTJOIN(" | ",TRUE,IF($AP408&lt;&gt;"Regra válida","Regra do canal inválida",""),IF(COUNTIF('Catálogo fonte'!$A$5:$A$104,$A408)&gt;1,"SKU duplicado",""),IF($AO408&lt;&gt;"Sim","Produto inativo",""),IF($AB408&lt;&gt;"Sim","Canal inativo",""),IF($G408="","Título ausente",""),IF(AND($G408&lt;&gt;"",$AL408&lt;&gt;"",LEN($G408)&gt;$AL408),"Título excede o limite",""),IF(AND($AC408="Sim",$H408=""),"Categoria ausente",""),IF(AND($AK408&gt;0,LEN($I408)&lt;$AK408),"Descrição abaixo do mínimo",""),IF(AND($AE408="Sim",$J408=""),"Marca ausente",""),IF(OR($K408="",NOT(ISNUMBER($K408)),$K408&lt;=0),"Preço inválido",""),IF(AND(ISNUMBER($K408),$AM408&lt;&gt;"",$K408&lt;$AM408),"Preço abaixo do mínimo",""),IF(AND(ISNUMBER($K408),$AN408&lt;&gt;"",$K408&gt;$AN408),"Preço acima do máximo",""),IF(AND($AD408="Sim",$L408=""),"GTIN ausente",""),IF(AND($L408&lt;&gt;"",NOT(IFERROR(AND(LEN($L408)=13,ISNUMBER(VALUE($L408))),FALSE))),"GTIN inválido",""),IF(AND($AF408="Sim",$M408=""),"Cor ausente",""),IF(AND($AG408="Sim",$N408=""),"Tamanho/modelo ausente",""),IF(AND($AH408="Sim",OR(NOT(ISNUMBER($O408)),$O408&lt;=0)),"Peso ausente ou inválido",""),IF(AND($AI408="Sim",OR(NOT(ISNUMBER($P408)),$P408&lt;=0,NOT(ISNUMBER($Q408)),$Q408&lt;=0,NOT(ISNUMBER($R408)),$R408&lt;=0)),"Dimensões ausentes ou inválidas",""),IF($V408&lt;$AJ408,"Mídias abaixo do mínimo","")))</f>
        <v/>
      </c>
      <c r="X408" s="28">
        <f>IF(OR($A408="",$B408=""),"",IF($C408&lt;&gt;"Sim","Não selecionado",IF($W408="","Pronto para publicar","Bloqueado")))</f>
        <v/>
      </c>
      <c r="Y408" s="21" t="n"/>
      <c r="Z408" s="27">
        <f>IF(OR($A408="",$B408=""),"",IF($C408&lt;&gt;"Sim","Fora do feed",IF($X408="Bloqueado","Bloqueado",IF($Y408="Publicar","Liberado para feed",IF($Y408="Manter rascunho","Mantido em rascunho","Aguardando decisão")))))</f>
        <v/>
      </c>
      <c r="AA408" s="27">
        <f>IF(OR($A408="",$B408=""),"",$A408&amp;"|"&amp;$B408)</f>
        <v/>
      </c>
      <c r="AB408" s="28">
        <f>IF($B408="","",IFERROR(INDEX('Regras por canal'!$B$5:$B$9,MATCH($B408,'Regras por canal'!$A$5:$A$9,0)),""))</f>
        <v/>
      </c>
      <c r="AC408" s="28">
        <f>IF($B408="","",IFERROR(INDEX('Regras por canal'!$C$5:$C$9,MATCH($B408,'Regras por canal'!$A$5:$A$9,0)),""))</f>
        <v/>
      </c>
      <c r="AD408" s="28">
        <f>IF($B408="","",IFERROR(INDEX('Regras por canal'!$D$5:$D$9,MATCH($B408,'Regras por canal'!$A$5:$A$9,0)),""))</f>
        <v/>
      </c>
      <c r="AE408" s="28">
        <f>IF($B408="","",IFERROR(INDEX('Regras por canal'!$E$5:$E$9,MATCH($B408,'Regras por canal'!$A$5:$A$9,0)),""))</f>
        <v/>
      </c>
      <c r="AF408" s="28">
        <f>IF($B408="","",IFERROR(INDEX('Regras por canal'!$F$5:$F$9,MATCH($B408,'Regras por canal'!$A$5:$A$9,0)),""))</f>
        <v/>
      </c>
      <c r="AG408" s="28">
        <f>IF($B408="","",IFERROR(INDEX('Regras por canal'!$G$5:$G$9,MATCH($B408,'Regras por canal'!$A$5:$A$9,0)),""))</f>
        <v/>
      </c>
      <c r="AH408" s="28">
        <f>IF($B408="","",IFERROR(INDEX('Regras por canal'!$H$5:$H$9,MATCH($B408,'Regras por canal'!$A$5:$A$9,0)),""))</f>
        <v/>
      </c>
      <c r="AI408" s="28">
        <f>IF($B408="","",IFERROR(INDEX('Regras por canal'!$I$5:$I$9,MATCH($B408,'Regras por canal'!$A$5:$A$9,0)),""))</f>
        <v/>
      </c>
      <c r="AJ408" s="28">
        <f>IF($B408="","",IFERROR(INDEX('Regras por canal'!$J$5:$J$9,MATCH($B408,'Regras por canal'!$A$5:$A$9,0)),""))</f>
        <v/>
      </c>
      <c r="AK408" s="28">
        <f>IF($B408="","",IFERROR(INDEX('Regras por canal'!$K$5:$K$9,MATCH($B408,'Regras por canal'!$A$5:$A$9,0)),""))</f>
        <v/>
      </c>
      <c r="AL408" s="28">
        <f>IF($B408="","",IFERROR(INDEX('Regras por canal'!$L$5:$L$9,MATCH($B408,'Regras por canal'!$A$5:$A$9,0)),""))</f>
        <v/>
      </c>
      <c r="AM408" s="28">
        <f>IF($B408="","",IFERROR(INDEX('Regras por canal'!$M$5:$M$9,MATCH($B408,'Regras por canal'!$A$5:$A$9,0)),""))</f>
        <v/>
      </c>
      <c r="AN408" s="28">
        <f>IF($B408="","",IFERROR(INDEX('Regras por canal'!$N$5:$N$9,MATCH($B408,'Regras por canal'!$A$5:$A$9,0)),""))</f>
        <v/>
      </c>
      <c r="AO408" s="28">
        <f>IF($A408="","",IFERROR(INDEX('Catálogo fonte'!$Q$5:$Q$104,MATCH($A408,'Catálogo fonte'!$A$5:$A$104,0)),""))</f>
        <v/>
      </c>
      <c r="AP408" s="28">
        <f>IF($B408="","",IFERROR(INDEX('Regras por canal'!$Q$5:$Q$9,MATCH($B408,'Regras por canal'!$A$5:$A$9,0)),""))</f>
        <v/>
      </c>
    </row>
    <row r="409" ht="24" customHeight="1">
      <c r="A409" s="28">
        <f>IF(OR(INDEX('Catálogo fonte'!$A$5:$A$104,INT((ROW()-5)/5)+1)="",INDEX('Regras por canal'!$A$5:$A$9,MOD(ROW()-5,5)+1)=""),"",INDEX('Catálogo fonte'!$A$5:$A$104,INT((ROW()-5)/5)+1))</f>
        <v/>
      </c>
      <c r="B409" s="27">
        <f>IF($A409="","",INDEX('Regras por canal'!$A$5:$A$9,MOD(ROW()-5,5)+1))</f>
        <v/>
      </c>
      <c r="C409" s="21" t="n"/>
      <c r="D409" s="32" t="n"/>
      <c r="E409" s="32" t="n"/>
      <c r="F409" s="53" t="n"/>
      <c r="G409" s="27">
        <f>IF(OR($A409="",$B409=""),"",IF($D409&lt;&gt;"",$D409,IFERROR(INDEX('Catálogo fonte'!$B$5:$B$104,MATCH($A409,'Catálogo fonte'!$A$5:$A$104,0)),"")))</f>
        <v/>
      </c>
      <c r="H409" s="27">
        <f>IF(OR($A409="",$B409=""),"",IF($E409&lt;&gt;"",$E409,IFERROR(INDEX('Catálogo fonte'!$C$5:$C$104,MATCH($A409,'Catálogo fonte'!$A$5:$A$104,0)),"")))</f>
        <v/>
      </c>
      <c r="I409" s="27">
        <f>IF(OR($A409="",$B409=""),"",IFERROR(INDEX('Catálogo fonte'!$E$5:$E$104,MATCH($A409,'Catálogo fonte'!$A$5:$A$104,0)),""))</f>
        <v/>
      </c>
      <c r="J409" s="28">
        <f>IF(OR($A409="",$B409=""),"",IFERROR(INDEX('Catálogo fonte'!$D$5:$D$104,MATCH($A409,'Catálogo fonte'!$A$5:$A$104,0)),""))</f>
        <v/>
      </c>
      <c r="K409" s="54">
        <f>IF(OR($A409="",$B409=""),"",IF($F409&lt;&gt;"",$F409,IFERROR(INDEX('Catálogo fonte'!$F$5:$F$104,MATCH($A409,'Catálogo fonte'!$A$5:$A$104,0)),"")))</f>
        <v/>
      </c>
      <c r="L409" s="35">
        <f>IF(OR($A409="",$B409=""),"",IFERROR(INDEX('Catálogo fonte'!$G$5:$G$104,MATCH($A409,'Catálogo fonte'!$A$5:$A$104,0)),""))</f>
        <v/>
      </c>
      <c r="M409" s="28">
        <f>IF(OR($A409="",$B409=""),"",IFERROR(INDEX('Catálogo fonte'!$H$5:$H$104,MATCH($A409,'Catálogo fonte'!$A$5:$A$104,0)),""))</f>
        <v/>
      </c>
      <c r="N409" s="28">
        <f>IF(OR($A409="",$B409=""),"",IFERROR(INDEX('Catálogo fonte'!$I$5:$I$104,MATCH($A409,'Catálogo fonte'!$A$5:$A$104,0)),""))</f>
        <v/>
      </c>
      <c r="O409" s="55">
        <f>IF(OR($A409="",$B409=""),"",IFERROR(INDEX('Catálogo fonte'!$J$5:$J$104,MATCH($A409,'Catálogo fonte'!$A$5:$A$104,0)),""))</f>
        <v/>
      </c>
      <c r="P409" s="56">
        <f>IF(OR($A409="",$B409=""),"",IFERROR(INDEX('Catálogo fonte'!$K$5:$K$104,MATCH($A409,'Catálogo fonte'!$A$5:$A$104,0)),""))</f>
        <v/>
      </c>
      <c r="Q409" s="56">
        <f>IF(OR($A409="",$B409=""),"",IFERROR(INDEX('Catálogo fonte'!$L$5:$L$104,MATCH($A409,'Catálogo fonte'!$A$5:$A$104,0)),""))</f>
        <v/>
      </c>
      <c r="R409" s="56">
        <f>IF(OR($A409="",$B409=""),"",IFERROR(INDEX('Catálogo fonte'!$M$5:$M$104,MATCH($A409,'Catálogo fonte'!$A$5:$A$104,0)),""))</f>
        <v/>
      </c>
      <c r="S409" s="28">
        <f>IF(OR($A409="",$B409=""),"",IFERROR(INDEX('Catálogo fonte'!$N$5:$N$104,MATCH($A409,'Catálogo fonte'!$A$5:$A$104,0)),""))</f>
        <v/>
      </c>
      <c r="T409" s="28">
        <f>IF(OR($A409="",$B409=""),"",IFERROR(INDEX('Catálogo fonte'!$O$5:$O$104,MATCH($A409,'Catálogo fonte'!$A$5:$A$104,0)),""))</f>
        <v/>
      </c>
      <c r="U409" s="28">
        <f>IF(OR($A409="",$B409=""),"",IFERROR(INDEX('Catálogo fonte'!$P$5:$P$104,MATCH($A409,'Catálogo fonte'!$A$5:$A$104,0)),""))</f>
        <v/>
      </c>
      <c r="V409" s="28">
        <f>IF(OR($A409="",$B409=""),"",--($S409&lt;&gt;"")+--($T409&lt;&gt;"")+--($U409&lt;&gt;""))</f>
        <v/>
      </c>
      <c r="W409" s="27">
        <f>IF(OR($A409="",$B409="",$C409&lt;&gt;"Sim"),"",_xlfn.TEXTJOIN(" | ",TRUE,IF($AP409&lt;&gt;"Regra válida","Regra do canal inválida",""),IF(COUNTIF('Catálogo fonte'!$A$5:$A$104,$A409)&gt;1,"SKU duplicado",""),IF($AO409&lt;&gt;"Sim","Produto inativo",""),IF($AB409&lt;&gt;"Sim","Canal inativo",""),IF($G409="","Título ausente",""),IF(AND($G409&lt;&gt;"",$AL409&lt;&gt;"",LEN($G409)&gt;$AL409),"Título excede o limite",""),IF(AND($AC409="Sim",$H409=""),"Categoria ausente",""),IF(AND($AK409&gt;0,LEN($I409)&lt;$AK409),"Descrição abaixo do mínimo",""),IF(AND($AE409="Sim",$J409=""),"Marca ausente",""),IF(OR($K409="",NOT(ISNUMBER($K409)),$K409&lt;=0),"Preço inválido",""),IF(AND(ISNUMBER($K409),$AM409&lt;&gt;"",$K409&lt;$AM409),"Preço abaixo do mínimo",""),IF(AND(ISNUMBER($K409),$AN409&lt;&gt;"",$K409&gt;$AN409),"Preço acima do máximo",""),IF(AND($AD409="Sim",$L409=""),"GTIN ausente",""),IF(AND($L409&lt;&gt;"",NOT(IFERROR(AND(LEN($L409)=13,ISNUMBER(VALUE($L409))),FALSE))),"GTIN inválido",""),IF(AND($AF409="Sim",$M409=""),"Cor ausente",""),IF(AND($AG409="Sim",$N409=""),"Tamanho/modelo ausente",""),IF(AND($AH409="Sim",OR(NOT(ISNUMBER($O409)),$O409&lt;=0)),"Peso ausente ou inválido",""),IF(AND($AI409="Sim",OR(NOT(ISNUMBER($P409)),$P409&lt;=0,NOT(ISNUMBER($Q409)),$Q409&lt;=0,NOT(ISNUMBER($R409)),$R409&lt;=0)),"Dimensões ausentes ou inválidas",""),IF($V409&lt;$AJ409,"Mídias abaixo do mínimo","")))</f>
        <v/>
      </c>
      <c r="X409" s="28">
        <f>IF(OR($A409="",$B409=""),"",IF($C409&lt;&gt;"Sim","Não selecionado",IF($W409="","Pronto para publicar","Bloqueado")))</f>
        <v/>
      </c>
      <c r="Y409" s="21" t="n"/>
      <c r="Z409" s="27">
        <f>IF(OR($A409="",$B409=""),"",IF($C409&lt;&gt;"Sim","Fora do feed",IF($X409="Bloqueado","Bloqueado",IF($Y409="Publicar","Liberado para feed",IF($Y409="Manter rascunho","Mantido em rascunho","Aguardando decisão")))))</f>
        <v/>
      </c>
      <c r="AA409" s="27">
        <f>IF(OR($A409="",$B409=""),"",$A409&amp;"|"&amp;$B409)</f>
        <v/>
      </c>
      <c r="AB409" s="28">
        <f>IF($B409="","",IFERROR(INDEX('Regras por canal'!$B$5:$B$9,MATCH($B409,'Regras por canal'!$A$5:$A$9,0)),""))</f>
        <v/>
      </c>
      <c r="AC409" s="28">
        <f>IF($B409="","",IFERROR(INDEX('Regras por canal'!$C$5:$C$9,MATCH($B409,'Regras por canal'!$A$5:$A$9,0)),""))</f>
        <v/>
      </c>
      <c r="AD409" s="28">
        <f>IF($B409="","",IFERROR(INDEX('Regras por canal'!$D$5:$D$9,MATCH($B409,'Regras por canal'!$A$5:$A$9,0)),""))</f>
        <v/>
      </c>
      <c r="AE409" s="28">
        <f>IF($B409="","",IFERROR(INDEX('Regras por canal'!$E$5:$E$9,MATCH($B409,'Regras por canal'!$A$5:$A$9,0)),""))</f>
        <v/>
      </c>
      <c r="AF409" s="28">
        <f>IF($B409="","",IFERROR(INDEX('Regras por canal'!$F$5:$F$9,MATCH($B409,'Regras por canal'!$A$5:$A$9,0)),""))</f>
        <v/>
      </c>
      <c r="AG409" s="28">
        <f>IF($B409="","",IFERROR(INDEX('Regras por canal'!$G$5:$G$9,MATCH($B409,'Regras por canal'!$A$5:$A$9,0)),""))</f>
        <v/>
      </c>
      <c r="AH409" s="28">
        <f>IF($B409="","",IFERROR(INDEX('Regras por canal'!$H$5:$H$9,MATCH($B409,'Regras por canal'!$A$5:$A$9,0)),""))</f>
        <v/>
      </c>
      <c r="AI409" s="28">
        <f>IF($B409="","",IFERROR(INDEX('Regras por canal'!$I$5:$I$9,MATCH($B409,'Regras por canal'!$A$5:$A$9,0)),""))</f>
        <v/>
      </c>
      <c r="AJ409" s="28">
        <f>IF($B409="","",IFERROR(INDEX('Regras por canal'!$J$5:$J$9,MATCH($B409,'Regras por canal'!$A$5:$A$9,0)),""))</f>
        <v/>
      </c>
      <c r="AK409" s="28">
        <f>IF($B409="","",IFERROR(INDEX('Regras por canal'!$K$5:$K$9,MATCH($B409,'Regras por canal'!$A$5:$A$9,0)),""))</f>
        <v/>
      </c>
      <c r="AL409" s="28">
        <f>IF($B409="","",IFERROR(INDEX('Regras por canal'!$L$5:$L$9,MATCH($B409,'Regras por canal'!$A$5:$A$9,0)),""))</f>
        <v/>
      </c>
      <c r="AM409" s="28">
        <f>IF($B409="","",IFERROR(INDEX('Regras por canal'!$M$5:$M$9,MATCH($B409,'Regras por canal'!$A$5:$A$9,0)),""))</f>
        <v/>
      </c>
      <c r="AN409" s="28">
        <f>IF($B409="","",IFERROR(INDEX('Regras por canal'!$N$5:$N$9,MATCH($B409,'Regras por canal'!$A$5:$A$9,0)),""))</f>
        <v/>
      </c>
      <c r="AO409" s="28">
        <f>IF($A409="","",IFERROR(INDEX('Catálogo fonte'!$Q$5:$Q$104,MATCH($A409,'Catálogo fonte'!$A$5:$A$104,0)),""))</f>
        <v/>
      </c>
      <c r="AP409" s="28">
        <f>IF($B409="","",IFERROR(INDEX('Regras por canal'!$Q$5:$Q$9,MATCH($B409,'Regras por canal'!$A$5:$A$9,0)),""))</f>
        <v/>
      </c>
    </row>
    <row r="410" ht="24" customHeight="1">
      <c r="A410" s="28">
        <f>IF(OR(INDEX('Catálogo fonte'!$A$5:$A$104,INT((ROW()-5)/5)+1)="",INDEX('Regras por canal'!$A$5:$A$9,MOD(ROW()-5,5)+1)=""),"",INDEX('Catálogo fonte'!$A$5:$A$104,INT((ROW()-5)/5)+1))</f>
        <v/>
      </c>
      <c r="B410" s="27">
        <f>IF($A410="","",INDEX('Regras por canal'!$A$5:$A$9,MOD(ROW()-5,5)+1))</f>
        <v/>
      </c>
      <c r="C410" s="21" t="n"/>
      <c r="D410" s="32" t="n"/>
      <c r="E410" s="32" t="n"/>
      <c r="F410" s="53" t="n"/>
      <c r="G410" s="27">
        <f>IF(OR($A410="",$B410=""),"",IF($D410&lt;&gt;"",$D410,IFERROR(INDEX('Catálogo fonte'!$B$5:$B$104,MATCH($A410,'Catálogo fonte'!$A$5:$A$104,0)),"")))</f>
        <v/>
      </c>
      <c r="H410" s="27">
        <f>IF(OR($A410="",$B410=""),"",IF($E410&lt;&gt;"",$E410,IFERROR(INDEX('Catálogo fonte'!$C$5:$C$104,MATCH($A410,'Catálogo fonte'!$A$5:$A$104,0)),"")))</f>
        <v/>
      </c>
      <c r="I410" s="27">
        <f>IF(OR($A410="",$B410=""),"",IFERROR(INDEX('Catálogo fonte'!$E$5:$E$104,MATCH($A410,'Catálogo fonte'!$A$5:$A$104,0)),""))</f>
        <v/>
      </c>
      <c r="J410" s="28">
        <f>IF(OR($A410="",$B410=""),"",IFERROR(INDEX('Catálogo fonte'!$D$5:$D$104,MATCH($A410,'Catálogo fonte'!$A$5:$A$104,0)),""))</f>
        <v/>
      </c>
      <c r="K410" s="54">
        <f>IF(OR($A410="",$B410=""),"",IF($F410&lt;&gt;"",$F410,IFERROR(INDEX('Catálogo fonte'!$F$5:$F$104,MATCH($A410,'Catálogo fonte'!$A$5:$A$104,0)),"")))</f>
        <v/>
      </c>
      <c r="L410" s="35">
        <f>IF(OR($A410="",$B410=""),"",IFERROR(INDEX('Catálogo fonte'!$G$5:$G$104,MATCH($A410,'Catálogo fonte'!$A$5:$A$104,0)),""))</f>
        <v/>
      </c>
      <c r="M410" s="28">
        <f>IF(OR($A410="",$B410=""),"",IFERROR(INDEX('Catálogo fonte'!$H$5:$H$104,MATCH($A410,'Catálogo fonte'!$A$5:$A$104,0)),""))</f>
        <v/>
      </c>
      <c r="N410" s="28">
        <f>IF(OR($A410="",$B410=""),"",IFERROR(INDEX('Catálogo fonte'!$I$5:$I$104,MATCH($A410,'Catálogo fonte'!$A$5:$A$104,0)),""))</f>
        <v/>
      </c>
      <c r="O410" s="55">
        <f>IF(OR($A410="",$B410=""),"",IFERROR(INDEX('Catálogo fonte'!$J$5:$J$104,MATCH($A410,'Catálogo fonte'!$A$5:$A$104,0)),""))</f>
        <v/>
      </c>
      <c r="P410" s="56">
        <f>IF(OR($A410="",$B410=""),"",IFERROR(INDEX('Catálogo fonte'!$K$5:$K$104,MATCH($A410,'Catálogo fonte'!$A$5:$A$104,0)),""))</f>
        <v/>
      </c>
      <c r="Q410" s="56">
        <f>IF(OR($A410="",$B410=""),"",IFERROR(INDEX('Catálogo fonte'!$L$5:$L$104,MATCH($A410,'Catálogo fonte'!$A$5:$A$104,0)),""))</f>
        <v/>
      </c>
      <c r="R410" s="56">
        <f>IF(OR($A410="",$B410=""),"",IFERROR(INDEX('Catálogo fonte'!$M$5:$M$104,MATCH($A410,'Catálogo fonte'!$A$5:$A$104,0)),""))</f>
        <v/>
      </c>
      <c r="S410" s="28">
        <f>IF(OR($A410="",$B410=""),"",IFERROR(INDEX('Catálogo fonte'!$N$5:$N$104,MATCH($A410,'Catálogo fonte'!$A$5:$A$104,0)),""))</f>
        <v/>
      </c>
      <c r="T410" s="28">
        <f>IF(OR($A410="",$B410=""),"",IFERROR(INDEX('Catálogo fonte'!$O$5:$O$104,MATCH($A410,'Catálogo fonte'!$A$5:$A$104,0)),""))</f>
        <v/>
      </c>
      <c r="U410" s="28">
        <f>IF(OR($A410="",$B410=""),"",IFERROR(INDEX('Catálogo fonte'!$P$5:$P$104,MATCH($A410,'Catálogo fonte'!$A$5:$A$104,0)),""))</f>
        <v/>
      </c>
      <c r="V410" s="28">
        <f>IF(OR($A410="",$B410=""),"",--($S410&lt;&gt;"")+--($T410&lt;&gt;"")+--($U410&lt;&gt;""))</f>
        <v/>
      </c>
      <c r="W410" s="27">
        <f>IF(OR($A410="",$B410="",$C410&lt;&gt;"Sim"),"",_xlfn.TEXTJOIN(" | ",TRUE,IF($AP410&lt;&gt;"Regra válida","Regra do canal inválida",""),IF(COUNTIF('Catálogo fonte'!$A$5:$A$104,$A410)&gt;1,"SKU duplicado",""),IF($AO410&lt;&gt;"Sim","Produto inativo",""),IF($AB410&lt;&gt;"Sim","Canal inativo",""),IF($G410="","Título ausente",""),IF(AND($G410&lt;&gt;"",$AL410&lt;&gt;"",LEN($G410)&gt;$AL410),"Título excede o limite",""),IF(AND($AC410="Sim",$H410=""),"Categoria ausente",""),IF(AND($AK410&gt;0,LEN($I410)&lt;$AK410),"Descrição abaixo do mínimo",""),IF(AND($AE410="Sim",$J410=""),"Marca ausente",""),IF(OR($K410="",NOT(ISNUMBER($K410)),$K410&lt;=0),"Preço inválido",""),IF(AND(ISNUMBER($K410),$AM410&lt;&gt;"",$K410&lt;$AM410),"Preço abaixo do mínimo",""),IF(AND(ISNUMBER($K410),$AN410&lt;&gt;"",$K410&gt;$AN410),"Preço acima do máximo",""),IF(AND($AD410="Sim",$L410=""),"GTIN ausente",""),IF(AND($L410&lt;&gt;"",NOT(IFERROR(AND(LEN($L410)=13,ISNUMBER(VALUE($L410))),FALSE))),"GTIN inválido",""),IF(AND($AF410="Sim",$M410=""),"Cor ausente",""),IF(AND($AG410="Sim",$N410=""),"Tamanho/modelo ausente",""),IF(AND($AH410="Sim",OR(NOT(ISNUMBER($O410)),$O410&lt;=0)),"Peso ausente ou inválido",""),IF(AND($AI410="Sim",OR(NOT(ISNUMBER($P410)),$P410&lt;=0,NOT(ISNUMBER($Q410)),$Q410&lt;=0,NOT(ISNUMBER($R410)),$R410&lt;=0)),"Dimensões ausentes ou inválidas",""),IF($V410&lt;$AJ410,"Mídias abaixo do mínimo","")))</f>
        <v/>
      </c>
      <c r="X410" s="28">
        <f>IF(OR($A410="",$B410=""),"",IF($C410&lt;&gt;"Sim","Não selecionado",IF($W410="","Pronto para publicar","Bloqueado")))</f>
        <v/>
      </c>
      <c r="Y410" s="21" t="n"/>
      <c r="Z410" s="27">
        <f>IF(OR($A410="",$B410=""),"",IF($C410&lt;&gt;"Sim","Fora do feed",IF($X410="Bloqueado","Bloqueado",IF($Y410="Publicar","Liberado para feed",IF($Y410="Manter rascunho","Mantido em rascunho","Aguardando decisão")))))</f>
        <v/>
      </c>
      <c r="AA410" s="27">
        <f>IF(OR($A410="",$B410=""),"",$A410&amp;"|"&amp;$B410)</f>
        <v/>
      </c>
      <c r="AB410" s="28">
        <f>IF($B410="","",IFERROR(INDEX('Regras por canal'!$B$5:$B$9,MATCH($B410,'Regras por canal'!$A$5:$A$9,0)),""))</f>
        <v/>
      </c>
      <c r="AC410" s="28">
        <f>IF($B410="","",IFERROR(INDEX('Regras por canal'!$C$5:$C$9,MATCH($B410,'Regras por canal'!$A$5:$A$9,0)),""))</f>
        <v/>
      </c>
      <c r="AD410" s="28">
        <f>IF($B410="","",IFERROR(INDEX('Regras por canal'!$D$5:$D$9,MATCH($B410,'Regras por canal'!$A$5:$A$9,0)),""))</f>
        <v/>
      </c>
      <c r="AE410" s="28">
        <f>IF($B410="","",IFERROR(INDEX('Regras por canal'!$E$5:$E$9,MATCH($B410,'Regras por canal'!$A$5:$A$9,0)),""))</f>
        <v/>
      </c>
      <c r="AF410" s="28">
        <f>IF($B410="","",IFERROR(INDEX('Regras por canal'!$F$5:$F$9,MATCH($B410,'Regras por canal'!$A$5:$A$9,0)),""))</f>
        <v/>
      </c>
      <c r="AG410" s="28">
        <f>IF($B410="","",IFERROR(INDEX('Regras por canal'!$G$5:$G$9,MATCH($B410,'Regras por canal'!$A$5:$A$9,0)),""))</f>
        <v/>
      </c>
      <c r="AH410" s="28">
        <f>IF($B410="","",IFERROR(INDEX('Regras por canal'!$H$5:$H$9,MATCH($B410,'Regras por canal'!$A$5:$A$9,0)),""))</f>
        <v/>
      </c>
      <c r="AI410" s="28">
        <f>IF($B410="","",IFERROR(INDEX('Regras por canal'!$I$5:$I$9,MATCH($B410,'Regras por canal'!$A$5:$A$9,0)),""))</f>
        <v/>
      </c>
      <c r="AJ410" s="28">
        <f>IF($B410="","",IFERROR(INDEX('Regras por canal'!$J$5:$J$9,MATCH($B410,'Regras por canal'!$A$5:$A$9,0)),""))</f>
        <v/>
      </c>
      <c r="AK410" s="28">
        <f>IF($B410="","",IFERROR(INDEX('Regras por canal'!$K$5:$K$9,MATCH($B410,'Regras por canal'!$A$5:$A$9,0)),""))</f>
        <v/>
      </c>
      <c r="AL410" s="28">
        <f>IF($B410="","",IFERROR(INDEX('Regras por canal'!$L$5:$L$9,MATCH($B410,'Regras por canal'!$A$5:$A$9,0)),""))</f>
        <v/>
      </c>
      <c r="AM410" s="28">
        <f>IF($B410="","",IFERROR(INDEX('Regras por canal'!$M$5:$M$9,MATCH($B410,'Regras por canal'!$A$5:$A$9,0)),""))</f>
        <v/>
      </c>
      <c r="AN410" s="28">
        <f>IF($B410="","",IFERROR(INDEX('Regras por canal'!$N$5:$N$9,MATCH($B410,'Regras por canal'!$A$5:$A$9,0)),""))</f>
        <v/>
      </c>
      <c r="AO410" s="28">
        <f>IF($A410="","",IFERROR(INDEX('Catálogo fonte'!$Q$5:$Q$104,MATCH($A410,'Catálogo fonte'!$A$5:$A$104,0)),""))</f>
        <v/>
      </c>
      <c r="AP410" s="28">
        <f>IF($B410="","",IFERROR(INDEX('Regras por canal'!$Q$5:$Q$9,MATCH($B410,'Regras por canal'!$A$5:$A$9,0)),""))</f>
        <v/>
      </c>
    </row>
    <row r="411" ht="24" customHeight="1">
      <c r="A411" s="28">
        <f>IF(OR(INDEX('Catálogo fonte'!$A$5:$A$104,INT((ROW()-5)/5)+1)="",INDEX('Regras por canal'!$A$5:$A$9,MOD(ROW()-5,5)+1)=""),"",INDEX('Catálogo fonte'!$A$5:$A$104,INT((ROW()-5)/5)+1))</f>
        <v/>
      </c>
      <c r="B411" s="27">
        <f>IF($A411="","",INDEX('Regras por canal'!$A$5:$A$9,MOD(ROW()-5,5)+1))</f>
        <v/>
      </c>
      <c r="C411" s="21" t="n"/>
      <c r="D411" s="32" t="n"/>
      <c r="E411" s="32" t="n"/>
      <c r="F411" s="53" t="n"/>
      <c r="G411" s="27">
        <f>IF(OR($A411="",$B411=""),"",IF($D411&lt;&gt;"",$D411,IFERROR(INDEX('Catálogo fonte'!$B$5:$B$104,MATCH($A411,'Catálogo fonte'!$A$5:$A$104,0)),"")))</f>
        <v/>
      </c>
      <c r="H411" s="27">
        <f>IF(OR($A411="",$B411=""),"",IF($E411&lt;&gt;"",$E411,IFERROR(INDEX('Catálogo fonte'!$C$5:$C$104,MATCH($A411,'Catálogo fonte'!$A$5:$A$104,0)),"")))</f>
        <v/>
      </c>
      <c r="I411" s="27">
        <f>IF(OR($A411="",$B411=""),"",IFERROR(INDEX('Catálogo fonte'!$E$5:$E$104,MATCH($A411,'Catálogo fonte'!$A$5:$A$104,0)),""))</f>
        <v/>
      </c>
      <c r="J411" s="28">
        <f>IF(OR($A411="",$B411=""),"",IFERROR(INDEX('Catálogo fonte'!$D$5:$D$104,MATCH($A411,'Catálogo fonte'!$A$5:$A$104,0)),""))</f>
        <v/>
      </c>
      <c r="K411" s="54">
        <f>IF(OR($A411="",$B411=""),"",IF($F411&lt;&gt;"",$F411,IFERROR(INDEX('Catálogo fonte'!$F$5:$F$104,MATCH($A411,'Catálogo fonte'!$A$5:$A$104,0)),"")))</f>
        <v/>
      </c>
      <c r="L411" s="35">
        <f>IF(OR($A411="",$B411=""),"",IFERROR(INDEX('Catálogo fonte'!$G$5:$G$104,MATCH($A411,'Catálogo fonte'!$A$5:$A$104,0)),""))</f>
        <v/>
      </c>
      <c r="M411" s="28">
        <f>IF(OR($A411="",$B411=""),"",IFERROR(INDEX('Catálogo fonte'!$H$5:$H$104,MATCH($A411,'Catálogo fonte'!$A$5:$A$104,0)),""))</f>
        <v/>
      </c>
      <c r="N411" s="28">
        <f>IF(OR($A411="",$B411=""),"",IFERROR(INDEX('Catálogo fonte'!$I$5:$I$104,MATCH($A411,'Catálogo fonte'!$A$5:$A$104,0)),""))</f>
        <v/>
      </c>
      <c r="O411" s="55">
        <f>IF(OR($A411="",$B411=""),"",IFERROR(INDEX('Catálogo fonte'!$J$5:$J$104,MATCH($A411,'Catálogo fonte'!$A$5:$A$104,0)),""))</f>
        <v/>
      </c>
      <c r="P411" s="56">
        <f>IF(OR($A411="",$B411=""),"",IFERROR(INDEX('Catálogo fonte'!$K$5:$K$104,MATCH($A411,'Catálogo fonte'!$A$5:$A$104,0)),""))</f>
        <v/>
      </c>
      <c r="Q411" s="56">
        <f>IF(OR($A411="",$B411=""),"",IFERROR(INDEX('Catálogo fonte'!$L$5:$L$104,MATCH($A411,'Catálogo fonte'!$A$5:$A$104,0)),""))</f>
        <v/>
      </c>
      <c r="R411" s="56">
        <f>IF(OR($A411="",$B411=""),"",IFERROR(INDEX('Catálogo fonte'!$M$5:$M$104,MATCH($A411,'Catálogo fonte'!$A$5:$A$104,0)),""))</f>
        <v/>
      </c>
      <c r="S411" s="28">
        <f>IF(OR($A411="",$B411=""),"",IFERROR(INDEX('Catálogo fonte'!$N$5:$N$104,MATCH($A411,'Catálogo fonte'!$A$5:$A$104,0)),""))</f>
        <v/>
      </c>
      <c r="T411" s="28">
        <f>IF(OR($A411="",$B411=""),"",IFERROR(INDEX('Catálogo fonte'!$O$5:$O$104,MATCH($A411,'Catálogo fonte'!$A$5:$A$104,0)),""))</f>
        <v/>
      </c>
      <c r="U411" s="28">
        <f>IF(OR($A411="",$B411=""),"",IFERROR(INDEX('Catálogo fonte'!$P$5:$P$104,MATCH($A411,'Catálogo fonte'!$A$5:$A$104,0)),""))</f>
        <v/>
      </c>
      <c r="V411" s="28">
        <f>IF(OR($A411="",$B411=""),"",--($S411&lt;&gt;"")+--($T411&lt;&gt;"")+--($U411&lt;&gt;""))</f>
        <v/>
      </c>
      <c r="W411" s="27">
        <f>IF(OR($A411="",$B411="",$C411&lt;&gt;"Sim"),"",_xlfn.TEXTJOIN(" | ",TRUE,IF($AP411&lt;&gt;"Regra válida","Regra do canal inválida",""),IF(COUNTIF('Catálogo fonte'!$A$5:$A$104,$A411)&gt;1,"SKU duplicado",""),IF($AO411&lt;&gt;"Sim","Produto inativo",""),IF($AB411&lt;&gt;"Sim","Canal inativo",""),IF($G411="","Título ausente",""),IF(AND($G411&lt;&gt;"",$AL411&lt;&gt;"",LEN($G411)&gt;$AL411),"Título excede o limite",""),IF(AND($AC411="Sim",$H411=""),"Categoria ausente",""),IF(AND($AK411&gt;0,LEN($I411)&lt;$AK411),"Descrição abaixo do mínimo",""),IF(AND($AE411="Sim",$J411=""),"Marca ausente",""),IF(OR($K411="",NOT(ISNUMBER($K411)),$K411&lt;=0),"Preço inválido",""),IF(AND(ISNUMBER($K411),$AM411&lt;&gt;"",$K411&lt;$AM411),"Preço abaixo do mínimo",""),IF(AND(ISNUMBER($K411),$AN411&lt;&gt;"",$K411&gt;$AN411),"Preço acima do máximo",""),IF(AND($AD411="Sim",$L411=""),"GTIN ausente",""),IF(AND($L411&lt;&gt;"",NOT(IFERROR(AND(LEN($L411)=13,ISNUMBER(VALUE($L411))),FALSE))),"GTIN inválido",""),IF(AND($AF411="Sim",$M411=""),"Cor ausente",""),IF(AND($AG411="Sim",$N411=""),"Tamanho/modelo ausente",""),IF(AND($AH411="Sim",OR(NOT(ISNUMBER($O411)),$O411&lt;=0)),"Peso ausente ou inválido",""),IF(AND($AI411="Sim",OR(NOT(ISNUMBER($P411)),$P411&lt;=0,NOT(ISNUMBER($Q411)),$Q411&lt;=0,NOT(ISNUMBER($R411)),$R411&lt;=0)),"Dimensões ausentes ou inválidas",""),IF($V411&lt;$AJ411,"Mídias abaixo do mínimo","")))</f>
        <v/>
      </c>
      <c r="X411" s="28">
        <f>IF(OR($A411="",$B411=""),"",IF($C411&lt;&gt;"Sim","Não selecionado",IF($W411="","Pronto para publicar","Bloqueado")))</f>
        <v/>
      </c>
      <c r="Y411" s="21" t="n"/>
      <c r="Z411" s="27">
        <f>IF(OR($A411="",$B411=""),"",IF($C411&lt;&gt;"Sim","Fora do feed",IF($X411="Bloqueado","Bloqueado",IF($Y411="Publicar","Liberado para feed",IF($Y411="Manter rascunho","Mantido em rascunho","Aguardando decisão")))))</f>
        <v/>
      </c>
      <c r="AA411" s="27">
        <f>IF(OR($A411="",$B411=""),"",$A411&amp;"|"&amp;$B411)</f>
        <v/>
      </c>
      <c r="AB411" s="28">
        <f>IF($B411="","",IFERROR(INDEX('Regras por canal'!$B$5:$B$9,MATCH($B411,'Regras por canal'!$A$5:$A$9,0)),""))</f>
        <v/>
      </c>
      <c r="AC411" s="28">
        <f>IF($B411="","",IFERROR(INDEX('Regras por canal'!$C$5:$C$9,MATCH($B411,'Regras por canal'!$A$5:$A$9,0)),""))</f>
        <v/>
      </c>
      <c r="AD411" s="28">
        <f>IF($B411="","",IFERROR(INDEX('Regras por canal'!$D$5:$D$9,MATCH($B411,'Regras por canal'!$A$5:$A$9,0)),""))</f>
        <v/>
      </c>
      <c r="AE411" s="28">
        <f>IF($B411="","",IFERROR(INDEX('Regras por canal'!$E$5:$E$9,MATCH($B411,'Regras por canal'!$A$5:$A$9,0)),""))</f>
        <v/>
      </c>
      <c r="AF411" s="28">
        <f>IF($B411="","",IFERROR(INDEX('Regras por canal'!$F$5:$F$9,MATCH($B411,'Regras por canal'!$A$5:$A$9,0)),""))</f>
        <v/>
      </c>
      <c r="AG411" s="28">
        <f>IF($B411="","",IFERROR(INDEX('Regras por canal'!$G$5:$G$9,MATCH($B411,'Regras por canal'!$A$5:$A$9,0)),""))</f>
        <v/>
      </c>
      <c r="AH411" s="28">
        <f>IF($B411="","",IFERROR(INDEX('Regras por canal'!$H$5:$H$9,MATCH($B411,'Regras por canal'!$A$5:$A$9,0)),""))</f>
        <v/>
      </c>
      <c r="AI411" s="28">
        <f>IF($B411="","",IFERROR(INDEX('Regras por canal'!$I$5:$I$9,MATCH($B411,'Regras por canal'!$A$5:$A$9,0)),""))</f>
        <v/>
      </c>
      <c r="AJ411" s="28">
        <f>IF($B411="","",IFERROR(INDEX('Regras por canal'!$J$5:$J$9,MATCH($B411,'Regras por canal'!$A$5:$A$9,0)),""))</f>
        <v/>
      </c>
      <c r="AK411" s="28">
        <f>IF($B411="","",IFERROR(INDEX('Regras por canal'!$K$5:$K$9,MATCH($B411,'Regras por canal'!$A$5:$A$9,0)),""))</f>
        <v/>
      </c>
      <c r="AL411" s="28">
        <f>IF($B411="","",IFERROR(INDEX('Regras por canal'!$L$5:$L$9,MATCH($B411,'Regras por canal'!$A$5:$A$9,0)),""))</f>
        <v/>
      </c>
      <c r="AM411" s="28">
        <f>IF($B411="","",IFERROR(INDEX('Regras por canal'!$M$5:$M$9,MATCH($B411,'Regras por canal'!$A$5:$A$9,0)),""))</f>
        <v/>
      </c>
      <c r="AN411" s="28">
        <f>IF($B411="","",IFERROR(INDEX('Regras por canal'!$N$5:$N$9,MATCH($B411,'Regras por canal'!$A$5:$A$9,0)),""))</f>
        <v/>
      </c>
      <c r="AO411" s="28">
        <f>IF($A411="","",IFERROR(INDEX('Catálogo fonte'!$Q$5:$Q$104,MATCH($A411,'Catálogo fonte'!$A$5:$A$104,0)),""))</f>
        <v/>
      </c>
      <c r="AP411" s="28">
        <f>IF($B411="","",IFERROR(INDEX('Regras por canal'!$Q$5:$Q$9,MATCH($B411,'Regras por canal'!$A$5:$A$9,0)),""))</f>
        <v/>
      </c>
    </row>
    <row r="412" ht="24" customHeight="1">
      <c r="A412" s="28">
        <f>IF(OR(INDEX('Catálogo fonte'!$A$5:$A$104,INT((ROW()-5)/5)+1)="",INDEX('Regras por canal'!$A$5:$A$9,MOD(ROW()-5,5)+1)=""),"",INDEX('Catálogo fonte'!$A$5:$A$104,INT((ROW()-5)/5)+1))</f>
        <v/>
      </c>
      <c r="B412" s="27">
        <f>IF($A412="","",INDEX('Regras por canal'!$A$5:$A$9,MOD(ROW()-5,5)+1))</f>
        <v/>
      </c>
      <c r="C412" s="21" t="n"/>
      <c r="D412" s="32" t="n"/>
      <c r="E412" s="32" t="n"/>
      <c r="F412" s="53" t="n"/>
      <c r="G412" s="27">
        <f>IF(OR($A412="",$B412=""),"",IF($D412&lt;&gt;"",$D412,IFERROR(INDEX('Catálogo fonte'!$B$5:$B$104,MATCH($A412,'Catálogo fonte'!$A$5:$A$104,0)),"")))</f>
        <v/>
      </c>
      <c r="H412" s="27">
        <f>IF(OR($A412="",$B412=""),"",IF($E412&lt;&gt;"",$E412,IFERROR(INDEX('Catálogo fonte'!$C$5:$C$104,MATCH($A412,'Catálogo fonte'!$A$5:$A$104,0)),"")))</f>
        <v/>
      </c>
      <c r="I412" s="27">
        <f>IF(OR($A412="",$B412=""),"",IFERROR(INDEX('Catálogo fonte'!$E$5:$E$104,MATCH($A412,'Catálogo fonte'!$A$5:$A$104,0)),""))</f>
        <v/>
      </c>
      <c r="J412" s="28">
        <f>IF(OR($A412="",$B412=""),"",IFERROR(INDEX('Catálogo fonte'!$D$5:$D$104,MATCH($A412,'Catálogo fonte'!$A$5:$A$104,0)),""))</f>
        <v/>
      </c>
      <c r="K412" s="54">
        <f>IF(OR($A412="",$B412=""),"",IF($F412&lt;&gt;"",$F412,IFERROR(INDEX('Catálogo fonte'!$F$5:$F$104,MATCH($A412,'Catálogo fonte'!$A$5:$A$104,0)),"")))</f>
        <v/>
      </c>
      <c r="L412" s="35">
        <f>IF(OR($A412="",$B412=""),"",IFERROR(INDEX('Catálogo fonte'!$G$5:$G$104,MATCH($A412,'Catálogo fonte'!$A$5:$A$104,0)),""))</f>
        <v/>
      </c>
      <c r="M412" s="28">
        <f>IF(OR($A412="",$B412=""),"",IFERROR(INDEX('Catálogo fonte'!$H$5:$H$104,MATCH($A412,'Catálogo fonte'!$A$5:$A$104,0)),""))</f>
        <v/>
      </c>
      <c r="N412" s="28">
        <f>IF(OR($A412="",$B412=""),"",IFERROR(INDEX('Catálogo fonte'!$I$5:$I$104,MATCH($A412,'Catálogo fonte'!$A$5:$A$104,0)),""))</f>
        <v/>
      </c>
      <c r="O412" s="55">
        <f>IF(OR($A412="",$B412=""),"",IFERROR(INDEX('Catálogo fonte'!$J$5:$J$104,MATCH($A412,'Catálogo fonte'!$A$5:$A$104,0)),""))</f>
        <v/>
      </c>
      <c r="P412" s="56">
        <f>IF(OR($A412="",$B412=""),"",IFERROR(INDEX('Catálogo fonte'!$K$5:$K$104,MATCH($A412,'Catálogo fonte'!$A$5:$A$104,0)),""))</f>
        <v/>
      </c>
      <c r="Q412" s="56">
        <f>IF(OR($A412="",$B412=""),"",IFERROR(INDEX('Catálogo fonte'!$L$5:$L$104,MATCH($A412,'Catálogo fonte'!$A$5:$A$104,0)),""))</f>
        <v/>
      </c>
      <c r="R412" s="56">
        <f>IF(OR($A412="",$B412=""),"",IFERROR(INDEX('Catálogo fonte'!$M$5:$M$104,MATCH($A412,'Catálogo fonte'!$A$5:$A$104,0)),""))</f>
        <v/>
      </c>
      <c r="S412" s="28">
        <f>IF(OR($A412="",$B412=""),"",IFERROR(INDEX('Catálogo fonte'!$N$5:$N$104,MATCH($A412,'Catálogo fonte'!$A$5:$A$104,0)),""))</f>
        <v/>
      </c>
      <c r="T412" s="28">
        <f>IF(OR($A412="",$B412=""),"",IFERROR(INDEX('Catálogo fonte'!$O$5:$O$104,MATCH($A412,'Catálogo fonte'!$A$5:$A$104,0)),""))</f>
        <v/>
      </c>
      <c r="U412" s="28">
        <f>IF(OR($A412="",$B412=""),"",IFERROR(INDEX('Catálogo fonte'!$P$5:$P$104,MATCH($A412,'Catálogo fonte'!$A$5:$A$104,0)),""))</f>
        <v/>
      </c>
      <c r="V412" s="28">
        <f>IF(OR($A412="",$B412=""),"",--($S412&lt;&gt;"")+--($T412&lt;&gt;"")+--($U412&lt;&gt;""))</f>
        <v/>
      </c>
      <c r="W412" s="27">
        <f>IF(OR($A412="",$B412="",$C412&lt;&gt;"Sim"),"",_xlfn.TEXTJOIN(" | ",TRUE,IF($AP412&lt;&gt;"Regra válida","Regra do canal inválida",""),IF(COUNTIF('Catálogo fonte'!$A$5:$A$104,$A412)&gt;1,"SKU duplicado",""),IF($AO412&lt;&gt;"Sim","Produto inativo",""),IF($AB412&lt;&gt;"Sim","Canal inativo",""),IF($G412="","Título ausente",""),IF(AND($G412&lt;&gt;"",$AL412&lt;&gt;"",LEN($G412)&gt;$AL412),"Título excede o limite",""),IF(AND($AC412="Sim",$H412=""),"Categoria ausente",""),IF(AND($AK412&gt;0,LEN($I412)&lt;$AK412),"Descrição abaixo do mínimo",""),IF(AND($AE412="Sim",$J412=""),"Marca ausente",""),IF(OR($K412="",NOT(ISNUMBER($K412)),$K412&lt;=0),"Preço inválido",""),IF(AND(ISNUMBER($K412),$AM412&lt;&gt;"",$K412&lt;$AM412),"Preço abaixo do mínimo",""),IF(AND(ISNUMBER($K412),$AN412&lt;&gt;"",$K412&gt;$AN412),"Preço acima do máximo",""),IF(AND($AD412="Sim",$L412=""),"GTIN ausente",""),IF(AND($L412&lt;&gt;"",NOT(IFERROR(AND(LEN($L412)=13,ISNUMBER(VALUE($L412))),FALSE))),"GTIN inválido",""),IF(AND($AF412="Sim",$M412=""),"Cor ausente",""),IF(AND($AG412="Sim",$N412=""),"Tamanho/modelo ausente",""),IF(AND($AH412="Sim",OR(NOT(ISNUMBER($O412)),$O412&lt;=0)),"Peso ausente ou inválido",""),IF(AND($AI412="Sim",OR(NOT(ISNUMBER($P412)),$P412&lt;=0,NOT(ISNUMBER($Q412)),$Q412&lt;=0,NOT(ISNUMBER($R412)),$R412&lt;=0)),"Dimensões ausentes ou inválidas",""),IF($V412&lt;$AJ412,"Mídias abaixo do mínimo","")))</f>
        <v/>
      </c>
      <c r="X412" s="28">
        <f>IF(OR($A412="",$B412=""),"",IF($C412&lt;&gt;"Sim","Não selecionado",IF($W412="","Pronto para publicar","Bloqueado")))</f>
        <v/>
      </c>
      <c r="Y412" s="21" t="n"/>
      <c r="Z412" s="27">
        <f>IF(OR($A412="",$B412=""),"",IF($C412&lt;&gt;"Sim","Fora do feed",IF($X412="Bloqueado","Bloqueado",IF($Y412="Publicar","Liberado para feed",IF($Y412="Manter rascunho","Mantido em rascunho","Aguardando decisão")))))</f>
        <v/>
      </c>
      <c r="AA412" s="27">
        <f>IF(OR($A412="",$B412=""),"",$A412&amp;"|"&amp;$B412)</f>
        <v/>
      </c>
      <c r="AB412" s="28">
        <f>IF($B412="","",IFERROR(INDEX('Regras por canal'!$B$5:$B$9,MATCH($B412,'Regras por canal'!$A$5:$A$9,0)),""))</f>
        <v/>
      </c>
      <c r="AC412" s="28">
        <f>IF($B412="","",IFERROR(INDEX('Regras por canal'!$C$5:$C$9,MATCH($B412,'Regras por canal'!$A$5:$A$9,0)),""))</f>
        <v/>
      </c>
      <c r="AD412" s="28">
        <f>IF($B412="","",IFERROR(INDEX('Regras por canal'!$D$5:$D$9,MATCH($B412,'Regras por canal'!$A$5:$A$9,0)),""))</f>
        <v/>
      </c>
      <c r="AE412" s="28">
        <f>IF($B412="","",IFERROR(INDEX('Regras por canal'!$E$5:$E$9,MATCH($B412,'Regras por canal'!$A$5:$A$9,0)),""))</f>
        <v/>
      </c>
      <c r="AF412" s="28">
        <f>IF($B412="","",IFERROR(INDEX('Regras por canal'!$F$5:$F$9,MATCH($B412,'Regras por canal'!$A$5:$A$9,0)),""))</f>
        <v/>
      </c>
      <c r="AG412" s="28">
        <f>IF($B412="","",IFERROR(INDEX('Regras por canal'!$G$5:$G$9,MATCH($B412,'Regras por canal'!$A$5:$A$9,0)),""))</f>
        <v/>
      </c>
      <c r="AH412" s="28">
        <f>IF($B412="","",IFERROR(INDEX('Regras por canal'!$H$5:$H$9,MATCH($B412,'Regras por canal'!$A$5:$A$9,0)),""))</f>
        <v/>
      </c>
      <c r="AI412" s="28">
        <f>IF($B412="","",IFERROR(INDEX('Regras por canal'!$I$5:$I$9,MATCH($B412,'Regras por canal'!$A$5:$A$9,0)),""))</f>
        <v/>
      </c>
      <c r="AJ412" s="28">
        <f>IF($B412="","",IFERROR(INDEX('Regras por canal'!$J$5:$J$9,MATCH($B412,'Regras por canal'!$A$5:$A$9,0)),""))</f>
        <v/>
      </c>
      <c r="AK412" s="28">
        <f>IF($B412="","",IFERROR(INDEX('Regras por canal'!$K$5:$K$9,MATCH($B412,'Regras por canal'!$A$5:$A$9,0)),""))</f>
        <v/>
      </c>
      <c r="AL412" s="28">
        <f>IF($B412="","",IFERROR(INDEX('Regras por canal'!$L$5:$L$9,MATCH($B412,'Regras por canal'!$A$5:$A$9,0)),""))</f>
        <v/>
      </c>
      <c r="AM412" s="28">
        <f>IF($B412="","",IFERROR(INDEX('Regras por canal'!$M$5:$M$9,MATCH($B412,'Regras por canal'!$A$5:$A$9,0)),""))</f>
        <v/>
      </c>
      <c r="AN412" s="28">
        <f>IF($B412="","",IFERROR(INDEX('Regras por canal'!$N$5:$N$9,MATCH($B412,'Regras por canal'!$A$5:$A$9,0)),""))</f>
        <v/>
      </c>
      <c r="AO412" s="28">
        <f>IF($A412="","",IFERROR(INDEX('Catálogo fonte'!$Q$5:$Q$104,MATCH($A412,'Catálogo fonte'!$A$5:$A$104,0)),""))</f>
        <v/>
      </c>
      <c r="AP412" s="28">
        <f>IF($B412="","",IFERROR(INDEX('Regras por canal'!$Q$5:$Q$9,MATCH($B412,'Regras por canal'!$A$5:$A$9,0)),""))</f>
        <v/>
      </c>
    </row>
    <row r="413" ht="24" customHeight="1">
      <c r="A413" s="28">
        <f>IF(OR(INDEX('Catálogo fonte'!$A$5:$A$104,INT((ROW()-5)/5)+1)="",INDEX('Regras por canal'!$A$5:$A$9,MOD(ROW()-5,5)+1)=""),"",INDEX('Catálogo fonte'!$A$5:$A$104,INT((ROW()-5)/5)+1))</f>
        <v/>
      </c>
      <c r="B413" s="27">
        <f>IF($A413="","",INDEX('Regras por canal'!$A$5:$A$9,MOD(ROW()-5,5)+1))</f>
        <v/>
      </c>
      <c r="C413" s="21" t="n"/>
      <c r="D413" s="32" t="n"/>
      <c r="E413" s="32" t="n"/>
      <c r="F413" s="53" t="n"/>
      <c r="G413" s="27">
        <f>IF(OR($A413="",$B413=""),"",IF($D413&lt;&gt;"",$D413,IFERROR(INDEX('Catálogo fonte'!$B$5:$B$104,MATCH($A413,'Catálogo fonte'!$A$5:$A$104,0)),"")))</f>
        <v/>
      </c>
      <c r="H413" s="27">
        <f>IF(OR($A413="",$B413=""),"",IF($E413&lt;&gt;"",$E413,IFERROR(INDEX('Catálogo fonte'!$C$5:$C$104,MATCH($A413,'Catálogo fonte'!$A$5:$A$104,0)),"")))</f>
        <v/>
      </c>
      <c r="I413" s="27">
        <f>IF(OR($A413="",$B413=""),"",IFERROR(INDEX('Catálogo fonte'!$E$5:$E$104,MATCH($A413,'Catálogo fonte'!$A$5:$A$104,0)),""))</f>
        <v/>
      </c>
      <c r="J413" s="28">
        <f>IF(OR($A413="",$B413=""),"",IFERROR(INDEX('Catálogo fonte'!$D$5:$D$104,MATCH($A413,'Catálogo fonte'!$A$5:$A$104,0)),""))</f>
        <v/>
      </c>
      <c r="K413" s="54">
        <f>IF(OR($A413="",$B413=""),"",IF($F413&lt;&gt;"",$F413,IFERROR(INDEX('Catálogo fonte'!$F$5:$F$104,MATCH($A413,'Catálogo fonte'!$A$5:$A$104,0)),"")))</f>
        <v/>
      </c>
      <c r="L413" s="35">
        <f>IF(OR($A413="",$B413=""),"",IFERROR(INDEX('Catálogo fonte'!$G$5:$G$104,MATCH($A413,'Catálogo fonte'!$A$5:$A$104,0)),""))</f>
        <v/>
      </c>
      <c r="M413" s="28">
        <f>IF(OR($A413="",$B413=""),"",IFERROR(INDEX('Catálogo fonte'!$H$5:$H$104,MATCH($A413,'Catálogo fonte'!$A$5:$A$104,0)),""))</f>
        <v/>
      </c>
      <c r="N413" s="28">
        <f>IF(OR($A413="",$B413=""),"",IFERROR(INDEX('Catálogo fonte'!$I$5:$I$104,MATCH($A413,'Catálogo fonte'!$A$5:$A$104,0)),""))</f>
        <v/>
      </c>
      <c r="O413" s="55">
        <f>IF(OR($A413="",$B413=""),"",IFERROR(INDEX('Catálogo fonte'!$J$5:$J$104,MATCH($A413,'Catálogo fonte'!$A$5:$A$104,0)),""))</f>
        <v/>
      </c>
      <c r="P413" s="56">
        <f>IF(OR($A413="",$B413=""),"",IFERROR(INDEX('Catálogo fonte'!$K$5:$K$104,MATCH($A413,'Catálogo fonte'!$A$5:$A$104,0)),""))</f>
        <v/>
      </c>
      <c r="Q413" s="56">
        <f>IF(OR($A413="",$B413=""),"",IFERROR(INDEX('Catálogo fonte'!$L$5:$L$104,MATCH($A413,'Catálogo fonte'!$A$5:$A$104,0)),""))</f>
        <v/>
      </c>
      <c r="R413" s="56">
        <f>IF(OR($A413="",$B413=""),"",IFERROR(INDEX('Catálogo fonte'!$M$5:$M$104,MATCH($A413,'Catálogo fonte'!$A$5:$A$104,0)),""))</f>
        <v/>
      </c>
      <c r="S413" s="28">
        <f>IF(OR($A413="",$B413=""),"",IFERROR(INDEX('Catálogo fonte'!$N$5:$N$104,MATCH($A413,'Catálogo fonte'!$A$5:$A$104,0)),""))</f>
        <v/>
      </c>
      <c r="T413" s="28">
        <f>IF(OR($A413="",$B413=""),"",IFERROR(INDEX('Catálogo fonte'!$O$5:$O$104,MATCH($A413,'Catálogo fonte'!$A$5:$A$104,0)),""))</f>
        <v/>
      </c>
      <c r="U413" s="28">
        <f>IF(OR($A413="",$B413=""),"",IFERROR(INDEX('Catálogo fonte'!$P$5:$P$104,MATCH($A413,'Catálogo fonte'!$A$5:$A$104,0)),""))</f>
        <v/>
      </c>
      <c r="V413" s="28">
        <f>IF(OR($A413="",$B413=""),"",--($S413&lt;&gt;"")+--($T413&lt;&gt;"")+--($U413&lt;&gt;""))</f>
        <v/>
      </c>
      <c r="W413" s="27">
        <f>IF(OR($A413="",$B413="",$C413&lt;&gt;"Sim"),"",_xlfn.TEXTJOIN(" | ",TRUE,IF($AP413&lt;&gt;"Regra válida","Regra do canal inválida",""),IF(COUNTIF('Catálogo fonte'!$A$5:$A$104,$A413)&gt;1,"SKU duplicado",""),IF($AO413&lt;&gt;"Sim","Produto inativo",""),IF($AB413&lt;&gt;"Sim","Canal inativo",""),IF($G413="","Título ausente",""),IF(AND($G413&lt;&gt;"",$AL413&lt;&gt;"",LEN($G413)&gt;$AL413),"Título excede o limite",""),IF(AND($AC413="Sim",$H413=""),"Categoria ausente",""),IF(AND($AK413&gt;0,LEN($I413)&lt;$AK413),"Descrição abaixo do mínimo",""),IF(AND($AE413="Sim",$J413=""),"Marca ausente",""),IF(OR($K413="",NOT(ISNUMBER($K413)),$K413&lt;=0),"Preço inválido",""),IF(AND(ISNUMBER($K413),$AM413&lt;&gt;"",$K413&lt;$AM413),"Preço abaixo do mínimo",""),IF(AND(ISNUMBER($K413),$AN413&lt;&gt;"",$K413&gt;$AN413),"Preço acima do máximo",""),IF(AND($AD413="Sim",$L413=""),"GTIN ausente",""),IF(AND($L413&lt;&gt;"",NOT(IFERROR(AND(LEN($L413)=13,ISNUMBER(VALUE($L413))),FALSE))),"GTIN inválido",""),IF(AND($AF413="Sim",$M413=""),"Cor ausente",""),IF(AND($AG413="Sim",$N413=""),"Tamanho/modelo ausente",""),IF(AND($AH413="Sim",OR(NOT(ISNUMBER($O413)),$O413&lt;=0)),"Peso ausente ou inválido",""),IF(AND($AI413="Sim",OR(NOT(ISNUMBER($P413)),$P413&lt;=0,NOT(ISNUMBER($Q413)),$Q413&lt;=0,NOT(ISNUMBER($R413)),$R413&lt;=0)),"Dimensões ausentes ou inválidas",""),IF($V413&lt;$AJ413,"Mídias abaixo do mínimo","")))</f>
        <v/>
      </c>
      <c r="X413" s="28">
        <f>IF(OR($A413="",$B413=""),"",IF($C413&lt;&gt;"Sim","Não selecionado",IF($W413="","Pronto para publicar","Bloqueado")))</f>
        <v/>
      </c>
      <c r="Y413" s="21" t="n"/>
      <c r="Z413" s="27">
        <f>IF(OR($A413="",$B413=""),"",IF($C413&lt;&gt;"Sim","Fora do feed",IF($X413="Bloqueado","Bloqueado",IF($Y413="Publicar","Liberado para feed",IF($Y413="Manter rascunho","Mantido em rascunho","Aguardando decisão")))))</f>
        <v/>
      </c>
      <c r="AA413" s="27">
        <f>IF(OR($A413="",$B413=""),"",$A413&amp;"|"&amp;$B413)</f>
        <v/>
      </c>
      <c r="AB413" s="28">
        <f>IF($B413="","",IFERROR(INDEX('Regras por canal'!$B$5:$B$9,MATCH($B413,'Regras por canal'!$A$5:$A$9,0)),""))</f>
        <v/>
      </c>
      <c r="AC413" s="28">
        <f>IF($B413="","",IFERROR(INDEX('Regras por canal'!$C$5:$C$9,MATCH($B413,'Regras por canal'!$A$5:$A$9,0)),""))</f>
        <v/>
      </c>
      <c r="AD413" s="28">
        <f>IF($B413="","",IFERROR(INDEX('Regras por canal'!$D$5:$D$9,MATCH($B413,'Regras por canal'!$A$5:$A$9,0)),""))</f>
        <v/>
      </c>
      <c r="AE413" s="28">
        <f>IF($B413="","",IFERROR(INDEX('Regras por canal'!$E$5:$E$9,MATCH($B413,'Regras por canal'!$A$5:$A$9,0)),""))</f>
        <v/>
      </c>
      <c r="AF413" s="28">
        <f>IF($B413="","",IFERROR(INDEX('Regras por canal'!$F$5:$F$9,MATCH($B413,'Regras por canal'!$A$5:$A$9,0)),""))</f>
        <v/>
      </c>
      <c r="AG413" s="28">
        <f>IF($B413="","",IFERROR(INDEX('Regras por canal'!$G$5:$G$9,MATCH($B413,'Regras por canal'!$A$5:$A$9,0)),""))</f>
        <v/>
      </c>
      <c r="AH413" s="28">
        <f>IF($B413="","",IFERROR(INDEX('Regras por canal'!$H$5:$H$9,MATCH($B413,'Regras por canal'!$A$5:$A$9,0)),""))</f>
        <v/>
      </c>
      <c r="AI413" s="28">
        <f>IF($B413="","",IFERROR(INDEX('Regras por canal'!$I$5:$I$9,MATCH($B413,'Regras por canal'!$A$5:$A$9,0)),""))</f>
        <v/>
      </c>
      <c r="AJ413" s="28">
        <f>IF($B413="","",IFERROR(INDEX('Regras por canal'!$J$5:$J$9,MATCH($B413,'Regras por canal'!$A$5:$A$9,0)),""))</f>
        <v/>
      </c>
      <c r="AK413" s="28">
        <f>IF($B413="","",IFERROR(INDEX('Regras por canal'!$K$5:$K$9,MATCH($B413,'Regras por canal'!$A$5:$A$9,0)),""))</f>
        <v/>
      </c>
      <c r="AL413" s="28">
        <f>IF($B413="","",IFERROR(INDEX('Regras por canal'!$L$5:$L$9,MATCH($B413,'Regras por canal'!$A$5:$A$9,0)),""))</f>
        <v/>
      </c>
      <c r="AM413" s="28">
        <f>IF($B413="","",IFERROR(INDEX('Regras por canal'!$M$5:$M$9,MATCH($B413,'Regras por canal'!$A$5:$A$9,0)),""))</f>
        <v/>
      </c>
      <c r="AN413" s="28">
        <f>IF($B413="","",IFERROR(INDEX('Regras por canal'!$N$5:$N$9,MATCH($B413,'Regras por canal'!$A$5:$A$9,0)),""))</f>
        <v/>
      </c>
      <c r="AO413" s="28">
        <f>IF($A413="","",IFERROR(INDEX('Catálogo fonte'!$Q$5:$Q$104,MATCH($A413,'Catálogo fonte'!$A$5:$A$104,0)),""))</f>
        <v/>
      </c>
      <c r="AP413" s="28">
        <f>IF($B413="","",IFERROR(INDEX('Regras por canal'!$Q$5:$Q$9,MATCH($B413,'Regras por canal'!$A$5:$A$9,0)),""))</f>
        <v/>
      </c>
    </row>
    <row r="414" ht="24" customHeight="1">
      <c r="A414" s="28">
        <f>IF(OR(INDEX('Catálogo fonte'!$A$5:$A$104,INT((ROW()-5)/5)+1)="",INDEX('Regras por canal'!$A$5:$A$9,MOD(ROW()-5,5)+1)=""),"",INDEX('Catálogo fonte'!$A$5:$A$104,INT((ROW()-5)/5)+1))</f>
        <v/>
      </c>
      <c r="B414" s="27">
        <f>IF($A414="","",INDEX('Regras por canal'!$A$5:$A$9,MOD(ROW()-5,5)+1))</f>
        <v/>
      </c>
      <c r="C414" s="21" t="n"/>
      <c r="D414" s="32" t="n"/>
      <c r="E414" s="32" t="n"/>
      <c r="F414" s="53" t="n"/>
      <c r="G414" s="27">
        <f>IF(OR($A414="",$B414=""),"",IF($D414&lt;&gt;"",$D414,IFERROR(INDEX('Catálogo fonte'!$B$5:$B$104,MATCH($A414,'Catálogo fonte'!$A$5:$A$104,0)),"")))</f>
        <v/>
      </c>
      <c r="H414" s="27">
        <f>IF(OR($A414="",$B414=""),"",IF($E414&lt;&gt;"",$E414,IFERROR(INDEX('Catálogo fonte'!$C$5:$C$104,MATCH($A414,'Catálogo fonte'!$A$5:$A$104,0)),"")))</f>
        <v/>
      </c>
      <c r="I414" s="27">
        <f>IF(OR($A414="",$B414=""),"",IFERROR(INDEX('Catálogo fonte'!$E$5:$E$104,MATCH($A414,'Catálogo fonte'!$A$5:$A$104,0)),""))</f>
        <v/>
      </c>
      <c r="J414" s="28">
        <f>IF(OR($A414="",$B414=""),"",IFERROR(INDEX('Catálogo fonte'!$D$5:$D$104,MATCH($A414,'Catálogo fonte'!$A$5:$A$104,0)),""))</f>
        <v/>
      </c>
      <c r="K414" s="54">
        <f>IF(OR($A414="",$B414=""),"",IF($F414&lt;&gt;"",$F414,IFERROR(INDEX('Catálogo fonte'!$F$5:$F$104,MATCH($A414,'Catálogo fonte'!$A$5:$A$104,0)),"")))</f>
        <v/>
      </c>
      <c r="L414" s="35">
        <f>IF(OR($A414="",$B414=""),"",IFERROR(INDEX('Catálogo fonte'!$G$5:$G$104,MATCH($A414,'Catálogo fonte'!$A$5:$A$104,0)),""))</f>
        <v/>
      </c>
      <c r="M414" s="28">
        <f>IF(OR($A414="",$B414=""),"",IFERROR(INDEX('Catálogo fonte'!$H$5:$H$104,MATCH($A414,'Catálogo fonte'!$A$5:$A$104,0)),""))</f>
        <v/>
      </c>
      <c r="N414" s="28">
        <f>IF(OR($A414="",$B414=""),"",IFERROR(INDEX('Catálogo fonte'!$I$5:$I$104,MATCH($A414,'Catálogo fonte'!$A$5:$A$104,0)),""))</f>
        <v/>
      </c>
      <c r="O414" s="55">
        <f>IF(OR($A414="",$B414=""),"",IFERROR(INDEX('Catálogo fonte'!$J$5:$J$104,MATCH($A414,'Catálogo fonte'!$A$5:$A$104,0)),""))</f>
        <v/>
      </c>
      <c r="P414" s="56">
        <f>IF(OR($A414="",$B414=""),"",IFERROR(INDEX('Catálogo fonte'!$K$5:$K$104,MATCH($A414,'Catálogo fonte'!$A$5:$A$104,0)),""))</f>
        <v/>
      </c>
      <c r="Q414" s="56">
        <f>IF(OR($A414="",$B414=""),"",IFERROR(INDEX('Catálogo fonte'!$L$5:$L$104,MATCH($A414,'Catálogo fonte'!$A$5:$A$104,0)),""))</f>
        <v/>
      </c>
      <c r="R414" s="56">
        <f>IF(OR($A414="",$B414=""),"",IFERROR(INDEX('Catálogo fonte'!$M$5:$M$104,MATCH($A414,'Catálogo fonte'!$A$5:$A$104,0)),""))</f>
        <v/>
      </c>
      <c r="S414" s="28">
        <f>IF(OR($A414="",$B414=""),"",IFERROR(INDEX('Catálogo fonte'!$N$5:$N$104,MATCH($A414,'Catálogo fonte'!$A$5:$A$104,0)),""))</f>
        <v/>
      </c>
      <c r="T414" s="28">
        <f>IF(OR($A414="",$B414=""),"",IFERROR(INDEX('Catálogo fonte'!$O$5:$O$104,MATCH($A414,'Catálogo fonte'!$A$5:$A$104,0)),""))</f>
        <v/>
      </c>
      <c r="U414" s="28">
        <f>IF(OR($A414="",$B414=""),"",IFERROR(INDEX('Catálogo fonte'!$P$5:$P$104,MATCH($A414,'Catálogo fonte'!$A$5:$A$104,0)),""))</f>
        <v/>
      </c>
      <c r="V414" s="28">
        <f>IF(OR($A414="",$B414=""),"",--($S414&lt;&gt;"")+--($T414&lt;&gt;"")+--($U414&lt;&gt;""))</f>
        <v/>
      </c>
      <c r="W414" s="27">
        <f>IF(OR($A414="",$B414="",$C414&lt;&gt;"Sim"),"",_xlfn.TEXTJOIN(" | ",TRUE,IF($AP414&lt;&gt;"Regra válida","Regra do canal inválida",""),IF(COUNTIF('Catálogo fonte'!$A$5:$A$104,$A414)&gt;1,"SKU duplicado",""),IF($AO414&lt;&gt;"Sim","Produto inativo",""),IF($AB414&lt;&gt;"Sim","Canal inativo",""),IF($G414="","Título ausente",""),IF(AND($G414&lt;&gt;"",$AL414&lt;&gt;"",LEN($G414)&gt;$AL414),"Título excede o limite",""),IF(AND($AC414="Sim",$H414=""),"Categoria ausente",""),IF(AND($AK414&gt;0,LEN($I414)&lt;$AK414),"Descrição abaixo do mínimo",""),IF(AND($AE414="Sim",$J414=""),"Marca ausente",""),IF(OR($K414="",NOT(ISNUMBER($K414)),$K414&lt;=0),"Preço inválido",""),IF(AND(ISNUMBER($K414),$AM414&lt;&gt;"",$K414&lt;$AM414),"Preço abaixo do mínimo",""),IF(AND(ISNUMBER($K414),$AN414&lt;&gt;"",$K414&gt;$AN414),"Preço acima do máximo",""),IF(AND($AD414="Sim",$L414=""),"GTIN ausente",""),IF(AND($L414&lt;&gt;"",NOT(IFERROR(AND(LEN($L414)=13,ISNUMBER(VALUE($L414))),FALSE))),"GTIN inválido",""),IF(AND($AF414="Sim",$M414=""),"Cor ausente",""),IF(AND($AG414="Sim",$N414=""),"Tamanho/modelo ausente",""),IF(AND($AH414="Sim",OR(NOT(ISNUMBER($O414)),$O414&lt;=0)),"Peso ausente ou inválido",""),IF(AND($AI414="Sim",OR(NOT(ISNUMBER($P414)),$P414&lt;=0,NOT(ISNUMBER($Q414)),$Q414&lt;=0,NOT(ISNUMBER($R414)),$R414&lt;=0)),"Dimensões ausentes ou inválidas",""),IF($V414&lt;$AJ414,"Mídias abaixo do mínimo","")))</f>
        <v/>
      </c>
      <c r="X414" s="28">
        <f>IF(OR($A414="",$B414=""),"",IF($C414&lt;&gt;"Sim","Não selecionado",IF($W414="","Pronto para publicar","Bloqueado")))</f>
        <v/>
      </c>
      <c r="Y414" s="21" t="n"/>
      <c r="Z414" s="27">
        <f>IF(OR($A414="",$B414=""),"",IF($C414&lt;&gt;"Sim","Fora do feed",IF($X414="Bloqueado","Bloqueado",IF($Y414="Publicar","Liberado para feed",IF($Y414="Manter rascunho","Mantido em rascunho","Aguardando decisão")))))</f>
        <v/>
      </c>
      <c r="AA414" s="27">
        <f>IF(OR($A414="",$B414=""),"",$A414&amp;"|"&amp;$B414)</f>
        <v/>
      </c>
      <c r="AB414" s="28">
        <f>IF($B414="","",IFERROR(INDEX('Regras por canal'!$B$5:$B$9,MATCH($B414,'Regras por canal'!$A$5:$A$9,0)),""))</f>
        <v/>
      </c>
      <c r="AC414" s="28">
        <f>IF($B414="","",IFERROR(INDEX('Regras por canal'!$C$5:$C$9,MATCH($B414,'Regras por canal'!$A$5:$A$9,0)),""))</f>
        <v/>
      </c>
      <c r="AD414" s="28">
        <f>IF($B414="","",IFERROR(INDEX('Regras por canal'!$D$5:$D$9,MATCH($B414,'Regras por canal'!$A$5:$A$9,0)),""))</f>
        <v/>
      </c>
      <c r="AE414" s="28">
        <f>IF($B414="","",IFERROR(INDEX('Regras por canal'!$E$5:$E$9,MATCH($B414,'Regras por canal'!$A$5:$A$9,0)),""))</f>
        <v/>
      </c>
      <c r="AF414" s="28">
        <f>IF($B414="","",IFERROR(INDEX('Regras por canal'!$F$5:$F$9,MATCH($B414,'Regras por canal'!$A$5:$A$9,0)),""))</f>
        <v/>
      </c>
      <c r="AG414" s="28">
        <f>IF($B414="","",IFERROR(INDEX('Regras por canal'!$G$5:$G$9,MATCH($B414,'Regras por canal'!$A$5:$A$9,0)),""))</f>
        <v/>
      </c>
      <c r="AH414" s="28">
        <f>IF($B414="","",IFERROR(INDEX('Regras por canal'!$H$5:$H$9,MATCH($B414,'Regras por canal'!$A$5:$A$9,0)),""))</f>
        <v/>
      </c>
      <c r="AI414" s="28">
        <f>IF($B414="","",IFERROR(INDEX('Regras por canal'!$I$5:$I$9,MATCH($B414,'Regras por canal'!$A$5:$A$9,0)),""))</f>
        <v/>
      </c>
      <c r="AJ414" s="28">
        <f>IF($B414="","",IFERROR(INDEX('Regras por canal'!$J$5:$J$9,MATCH($B414,'Regras por canal'!$A$5:$A$9,0)),""))</f>
        <v/>
      </c>
      <c r="AK414" s="28">
        <f>IF($B414="","",IFERROR(INDEX('Regras por canal'!$K$5:$K$9,MATCH($B414,'Regras por canal'!$A$5:$A$9,0)),""))</f>
        <v/>
      </c>
      <c r="AL414" s="28">
        <f>IF($B414="","",IFERROR(INDEX('Regras por canal'!$L$5:$L$9,MATCH($B414,'Regras por canal'!$A$5:$A$9,0)),""))</f>
        <v/>
      </c>
      <c r="AM414" s="28">
        <f>IF($B414="","",IFERROR(INDEX('Regras por canal'!$M$5:$M$9,MATCH($B414,'Regras por canal'!$A$5:$A$9,0)),""))</f>
        <v/>
      </c>
      <c r="AN414" s="28">
        <f>IF($B414="","",IFERROR(INDEX('Regras por canal'!$N$5:$N$9,MATCH($B414,'Regras por canal'!$A$5:$A$9,0)),""))</f>
        <v/>
      </c>
      <c r="AO414" s="28">
        <f>IF($A414="","",IFERROR(INDEX('Catálogo fonte'!$Q$5:$Q$104,MATCH($A414,'Catálogo fonte'!$A$5:$A$104,0)),""))</f>
        <v/>
      </c>
      <c r="AP414" s="28">
        <f>IF($B414="","",IFERROR(INDEX('Regras por canal'!$Q$5:$Q$9,MATCH($B414,'Regras por canal'!$A$5:$A$9,0)),""))</f>
        <v/>
      </c>
    </row>
    <row r="415" ht="24" customHeight="1">
      <c r="A415" s="28">
        <f>IF(OR(INDEX('Catálogo fonte'!$A$5:$A$104,INT((ROW()-5)/5)+1)="",INDEX('Regras por canal'!$A$5:$A$9,MOD(ROW()-5,5)+1)=""),"",INDEX('Catálogo fonte'!$A$5:$A$104,INT((ROW()-5)/5)+1))</f>
        <v/>
      </c>
      <c r="B415" s="27">
        <f>IF($A415="","",INDEX('Regras por canal'!$A$5:$A$9,MOD(ROW()-5,5)+1))</f>
        <v/>
      </c>
      <c r="C415" s="21" t="n"/>
      <c r="D415" s="32" t="n"/>
      <c r="E415" s="32" t="n"/>
      <c r="F415" s="53" t="n"/>
      <c r="G415" s="27">
        <f>IF(OR($A415="",$B415=""),"",IF($D415&lt;&gt;"",$D415,IFERROR(INDEX('Catálogo fonte'!$B$5:$B$104,MATCH($A415,'Catálogo fonte'!$A$5:$A$104,0)),"")))</f>
        <v/>
      </c>
      <c r="H415" s="27">
        <f>IF(OR($A415="",$B415=""),"",IF($E415&lt;&gt;"",$E415,IFERROR(INDEX('Catálogo fonte'!$C$5:$C$104,MATCH($A415,'Catálogo fonte'!$A$5:$A$104,0)),"")))</f>
        <v/>
      </c>
      <c r="I415" s="27">
        <f>IF(OR($A415="",$B415=""),"",IFERROR(INDEX('Catálogo fonte'!$E$5:$E$104,MATCH($A415,'Catálogo fonte'!$A$5:$A$104,0)),""))</f>
        <v/>
      </c>
      <c r="J415" s="28">
        <f>IF(OR($A415="",$B415=""),"",IFERROR(INDEX('Catálogo fonte'!$D$5:$D$104,MATCH($A415,'Catálogo fonte'!$A$5:$A$104,0)),""))</f>
        <v/>
      </c>
      <c r="K415" s="54">
        <f>IF(OR($A415="",$B415=""),"",IF($F415&lt;&gt;"",$F415,IFERROR(INDEX('Catálogo fonte'!$F$5:$F$104,MATCH($A415,'Catálogo fonte'!$A$5:$A$104,0)),"")))</f>
        <v/>
      </c>
      <c r="L415" s="35">
        <f>IF(OR($A415="",$B415=""),"",IFERROR(INDEX('Catálogo fonte'!$G$5:$G$104,MATCH($A415,'Catálogo fonte'!$A$5:$A$104,0)),""))</f>
        <v/>
      </c>
      <c r="M415" s="28">
        <f>IF(OR($A415="",$B415=""),"",IFERROR(INDEX('Catálogo fonte'!$H$5:$H$104,MATCH($A415,'Catálogo fonte'!$A$5:$A$104,0)),""))</f>
        <v/>
      </c>
      <c r="N415" s="28">
        <f>IF(OR($A415="",$B415=""),"",IFERROR(INDEX('Catálogo fonte'!$I$5:$I$104,MATCH($A415,'Catálogo fonte'!$A$5:$A$104,0)),""))</f>
        <v/>
      </c>
      <c r="O415" s="55">
        <f>IF(OR($A415="",$B415=""),"",IFERROR(INDEX('Catálogo fonte'!$J$5:$J$104,MATCH($A415,'Catálogo fonte'!$A$5:$A$104,0)),""))</f>
        <v/>
      </c>
      <c r="P415" s="56">
        <f>IF(OR($A415="",$B415=""),"",IFERROR(INDEX('Catálogo fonte'!$K$5:$K$104,MATCH($A415,'Catálogo fonte'!$A$5:$A$104,0)),""))</f>
        <v/>
      </c>
      <c r="Q415" s="56">
        <f>IF(OR($A415="",$B415=""),"",IFERROR(INDEX('Catálogo fonte'!$L$5:$L$104,MATCH($A415,'Catálogo fonte'!$A$5:$A$104,0)),""))</f>
        <v/>
      </c>
      <c r="R415" s="56">
        <f>IF(OR($A415="",$B415=""),"",IFERROR(INDEX('Catálogo fonte'!$M$5:$M$104,MATCH($A415,'Catálogo fonte'!$A$5:$A$104,0)),""))</f>
        <v/>
      </c>
      <c r="S415" s="28">
        <f>IF(OR($A415="",$B415=""),"",IFERROR(INDEX('Catálogo fonte'!$N$5:$N$104,MATCH($A415,'Catálogo fonte'!$A$5:$A$104,0)),""))</f>
        <v/>
      </c>
      <c r="T415" s="28">
        <f>IF(OR($A415="",$B415=""),"",IFERROR(INDEX('Catálogo fonte'!$O$5:$O$104,MATCH($A415,'Catálogo fonte'!$A$5:$A$104,0)),""))</f>
        <v/>
      </c>
      <c r="U415" s="28">
        <f>IF(OR($A415="",$B415=""),"",IFERROR(INDEX('Catálogo fonte'!$P$5:$P$104,MATCH($A415,'Catálogo fonte'!$A$5:$A$104,0)),""))</f>
        <v/>
      </c>
      <c r="V415" s="28">
        <f>IF(OR($A415="",$B415=""),"",--($S415&lt;&gt;"")+--($T415&lt;&gt;"")+--($U415&lt;&gt;""))</f>
        <v/>
      </c>
      <c r="W415" s="27">
        <f>IF(OR($A415="",$B415="",$C415&lt;&gt;"Sim"),"",_xlfn.TEXTJOIN(" | ",TRUE,IF($AP415&lt;&gt;"Regra válida","Regra do canal inválida",""),IF(COUNTIF('Catálogo fonte'!$A$5:$A$104,$A415)&gt;1,"SKU duplicado",""),IF($AO415&lt;&gt;"Sim","Produto inativo",""),IF($AB415&lt;&gt;"Sim","Canal inativo",""),IF($G415="","Título ausente",""),IF(AND($G415&lt;&gt;"",$AL415&lt;&gt;"",LEN($G415)&gt;$AL415),"Título excede o limite",""),IF(AND($AC415="Sim",$H415=""),"Categoria ausente",""),IF(AND($AK415&gt;0,LEN($I415)&lt;$AK415),"Descrição abaixo do mínimo",""),IF(AND($AE415="Sim",$J415=""),"Marca ausente",""),IF(OR($K415="",NOT(ISNUMBER($K415)),$K415&lt;=0),"Preço inválido",""),IF(AND(ISNUMBER($K415),$AM415&lt;&gt;"",$K415&lt;$AM415),"Preço abaixo do mínimo",""),IF(AND(ISNUMBER($K415),$AN415&lt;&gt;"",$K415&gt;$AN415),"Preço acima do máximo",""),IF(AND($AD415="Sim",$L415=""),"GTIN ausente",""),IF(AND($L415&lt;&gt;"",NOT(IFERROR(AND(LEN($L415)=13,ISNUMBER(VALUE($L415))),FALSE))),"GTIN inválido",""),IF(AND($AF415="Sim",$M415=""),"Cor ausente",""),IF(AND($AG415="Sim",$N415=""),"Tamanho/modelo ausente",""),IF(AND($AH415="Sim",OR(NOT(ISNUMBER($O415)),$O415&lt;=0)),"Peso ausente ou inválido",""),IF(AND($AI415="Sim",OR(NOT(ISNUMBER($P415)),$P415&lt;=0,NOT(ISNUMBER($Q415)),$Q415&lt;=0,NOT(ISNUMBER($R415)),$R415&lt;=0)),"Dimensões ausentes ou inválidas",""),IF($V415&lt;$AJ415,"Mídias abaixo do mínimo","")))</f>
        <v/>
      </c>
      <c r="X415" s="28">
        <f>IF(OR($A415="",$B415=""),"",IF($C415&lt;&gt;"Sim","Não selecionado",IF($W415="","Pronto para publicar","Bloqueado")))</f>
        <v/>
      </c>
      <c r="Y415" s="21" t="n"/>
      <c r="Z415" s="27">
        <f>IF(OR($A415="",$B415=""),"",IF($C415&lt;&gt;"Sim","Fora do feed",IF($X415="Bloqueado","Bloqueado",IF($Y415="Publicar","Liberado para feed",IF($Y415="Manter rascunho","Mantido em rascunho","Aguardando decisão")))))</f>
        <v/>
      </c>
      <c r="AA415" s="27">
        <f>IF(OR($A415="",$B415=""),"",$A415&amp;"|"&amp;$B415)</f>
        <v/>
      </c>
      <c r="AB415" s="28">
        <f>IF($B415="","",IFERROR(INDEX('Regras por canal'!$B$5:$B$9,MATCH($B415,'Regras por canal'!$A$5:$A$9,0)),""))</f>
        <v/>
      </c>
      <c r="AC415" s="28">
        <f>IF($B415="","",IFERROR(INDEX('Regras por canal'!$C$5:$C$9,MATCH($B415,'Regras por canal'!$A$5:$A$9,0)),""))</f>
        <v/>
      </c>
      <c r="AD415" s="28">
        <f>IF($B415="","",IFERROR(INDEX('Regras por canal'!$D$5:$D$9,MATCH($B415,'Regras por canal'!$A$5:$A$9,0)),""))</f>
        <v/>
      </c>
      <c r="AE415" s="28">
        <f>IF($B415="","",IFERROR(INDEX('Regras por canal'!$E$5:$E$9,MATCH($B415,'Regras por canal'!$A$5:$A$9,0)),""))</f>
        <v/>
      </c>
      <c r="AF415" s="28">
        <f>IF($B415="","",IFERROR(INDEX('Regras por canal'!$F$5:$F$9,MATCH($B415,'Regras por canal'!$A$5:$A$9,0)),""))</f>
        <v/>
      </c>
      <c r="AG415" s="28">
        <f>IF($B415="","",IFERROR(INDEX('Regras por canal'!$G$5:$G$9,MATCH($B415,'Regras por canal'!$A$5:$A$9,0)),""))</f>
        <v/>
      </c>
      <c r="AH415" s="28">
        <f>IF($B415="","",IFERROR(INDEX('Regras por canal'!$H$5:$H$9,MATCH($B415,'Regras por canal'!$A$5:$A$9,0)),""))</f>
        <v/>
      </c>
      <c r="AI415" s="28">
        <f>IF($B415="","",IFERROR(INDEX('Regras por canal'!$I$5:$I$9,MATCH($B415,'Regras por canal'!$A$5:$A$9,0)),""))</f>
        <v/>
      </c>
      <c r="AJ415" s="28">
        <f>IF($B415="","",IFERROR(INDEX('Regras por canal'!$J$5:$J$9,MATCH($B415,'Regras por canal'!$A$5:$A$9,0)),""))</f>
        <v/>
      </c>
      <c r="AK415" s="28">
        <f>IF($B415="","",IFERROR(INDEX('Regras por canal'!$K$5:$K$9,MATCH($B415,'Regras por canal'!$A$5:$A$9,0)),""))</f>
        <v/>
      </c>
      <c r="AL415" s="28">
        <f>IF($B415="","",IFERROR(INDEX('Regras por canal'!$L$5:$L$9,MATCH($B415,'Regras por canal'!$A$5:$A$9,0)),""))</f>
        <v/>
      </c>
      <c r="AM415" s="28">
        <f>IF($B415="","",IFERROR(INDEX('Regras por canal'!$M$5:$M$9,MATCH($B415,'Regras por canal'!$A$5:$A$9,0)),""))</f>
        <v/>
      </c>
      <c r="AN415" s="28">
        <f>IF($B415="","",IFERROR(INDEX('Regras por canal'!$N$5:$N$9,MATCH($B415,'Regras por canal'!$A$5:$A$9,0)),""))</f>
        <v/>
      </c>
      <c r="AO415" s="28">
        <f>IF($A415="","",IFERROR(INDEX('Catálogo fonte'!$Q$5:$Q$104,MATCH($A415,'Catálogo fonte'!$A$5:$A$104,0)),""))</f>
        <v/>
      </c>
      <c r="AP415" s="28">
        <f>IF($B415="","",IFERROR(INDEX('Regras por canal'!$Q$5:$Q$9,MATCH($B415,'Regras por canal'!$A$5:$A$9,0)),""))</f>
        <v/>
      </c>
    </row>
    <row r="416" ht="24" customHeight="1">
      <c r="A416" s="28">
        <f>IF(OR(INDEX('Catálogo fonte'!$A$5:$A$104,INT((ROW()-5)/5)+1)="",INDEX('Regras por canal'!$A$5:$A$9,MOD(ROW()-5,5)+1)=""),"",INDEX('Catálogo fonte'!$A$5:$A$104,INT((ROW()-5)/5)+1))</f>
        <v/>
      </c>
      <c r="B416" s="27">
        <f>IF($A416="","",INDEX('Regras por canal'!$A$5:$A$9,MOD(ROW()-5,5)+1))</f>
        <v/>
      </c>
      <c r="C416" s="21" t="n"/>
      <c r="D416" s="32" t="n"/>
      <c r="E416" s="32" t="n"/>
      <c r="F416" s="53" t="n"/>
      <c r="G416" s="27">
        <f>IF(OR($A416="",$B416=""),"",IF($D416&lt;&gt;"",$D416,IFERROR(INDEX('Catálogo fonte'!$B$5:$B$104,MATCH($A416,'Catálogo fonte'!$A$5:$A$104,0)),"")))</f>
        <v/>
      </c>
      <c r="H416" s="27">
        <f>IF(OR($A416="",$B416=""),"",IF($E416&lt;&gt;"",$E416,IFERROR(INDEX('Catálogo fonte'!$C$5:$C$104,MATCH($A416,'Catálogo fonte'!$A$5:$A$104,0)),"")))</f>
        <v/>
      </c>
      <c r="I416" s="27">
        <f>IF(OR($A416="",$B416=""),"",IFERROR(INDEX('Catálogo fonte'!$E$5:$E$104,MATCH($A416,'Catálogo fonte'!$A$5:$A$104,0)),""))</f>
        <v/>
      </c>
      <c r="J416" s="28">
        <f>IF(OR($A416="",$B416=""),"",IFERROR(INDEX('Catálogo fonte'!$D$5:$D$104,MATCH($A416,'Catálogo fonte'!$A$5:$A$104,0)),""))</f>
        <v/>
      </c>
      <c r="K416" s="54">
        <f>IF(OR($A416="",$B416=""),"",IF($F416&lt;&gt;"",$F416,IFERROR(INDEX('Catálogo fonte'!$F$5:$F$104,MATCH($A416,'Catálogo fonte'!$A$5:$A$104,0)),"")))</f>
        <v/>
      </c>
      <c r="L416" s="35">
        <f>IF(OR($A416="",$B416=""),"",IFERROR(INDEX('Catálogo fonte'!$G$5:$G$104,MATCH($A416,'Catálogo fonte'!$A$5:$A$104,0)),""))</f>
        <v/>
      </c>
      <c r="M416" s="28">
        <f>IF(OR($A416="",$B416=""),"",IFERROR(INDEX('Catálogo fonte'!$H$5:$H$104,MATCH($A416,'Catálogo fonte'!$A$5:$A$104,0)),""))</f>
        <v/>
      </c>
      <c r="N416" s="28">
        <f>IF(OR($A416="",$B416=""),"",IFERROR(INDEX('Catálogo fonte'!$I$5:$I$104,MATCH($A416,'Catálogo fonte'!$A$5:$A$104,0)),""))</f>
        <v/>
      </c>
      <c r="O416" s="55">
        <f>IF(OR($A416="",$B416=""),"",IFERROR(INDEX('Catálogo fonte'!$J$5:$J$104,MATCH($A416,'Catálogo fonte'!$A$5:$A$104,0)),""))</f>
        <v/>
      </c>
      <c r="P416" s="56">
        <f>IF(OR($A416="",$B416=""),"",IFERROR(INDEX('Catálogo fonte'!$K$5:$K$104,MATCH($A416,'Catálogo fonte'!$A$5:$A$104,0)),""))</f>
        <v/>
      </c>
      <c r="Q416" s="56">
        <f>IF(OR($A416="",$B416=""),"",IFERROR(INDEX('Catálogo fonte'!$L$5:$L$104,MATCH($A416,'Catálogo fonte'!$A$5:$A$104,0)),""))</f>
        <v/>
      </c>
      <c r="R416" s="56">
        <f>IF(OR($A416="",$B416=""),"",IFERROR(INDEX('Catálogo fonte'!$M$5:$M$104,MATCH($A416,'Catálogo fonte'!$A$5:$A$104,0)),""))</f>
        <v/>
      </c>
      <c r="S416" s="28">
        <f>IF(OR($A416="",$B416=""),"",IFERROR(INDEX('Catálogo fonte'!$N$5:$N$104,MATCH($A416,'Catálogo fonte'!$A$5:$A$104,0)),""))</f>
        <v/>
      </c>
      <c r="T416" s="28">
        <f>IF(OR($A416="",$B416=""),"",IFERROR(INDEX('Catálogo fonte'!$O$5:$O$104,MATCH($A416,'Catálogo fonte'!$A$5:$A$104,0)),""))</f>
        <v/>
      </c>
      <c r="U416" s="28">
        <f>IF(OR($A416="",$B416=""),"",IFERROR(INDEX('Catálogo fonte'!$P$5:$P$104,MATCH($A416,'Catálogo fonte'!$A$5:$A$104,0)),""))</f>
        <v/>
      </c>
      <c r="V416" s="28">
        <f>IF(OR($A416="",$B416=""),"",--($S416&lt;&gt;"")+--($T416&lt;&gt;"")+--($U416&lt;&gt;""))</f>
        <v/>
      </c>
      <c r="W416" s="27">
        <f>IF(OR($A416="",$B416="",$C416&lt;&gt;"Sim"),"",_xlfn.TEXTJOIN(" | ",TRUE,IF($AP416&lt;&gt;"Regra válida","Regra do canal inválida",""),IF(COUNTIF('Catálogo fonte'!$A$5:$A$104,$A416)&gt;1,"SKU duplicado",""),IF($AO416&lt;&gt;"Sim","Produto inativo",""),IF($AB416&lt;&gt;"Sim","Canal inativo",""),IF($G416="","Título ausente",""),IF(AND($G416&lt;&gt;"",$AL416&lt;&gt;"",LEN($G416)&gt;$AL416),"Título excede o limite",""),IF(AND($AC416="Sim",$H416=""),"Categoria ausente",""),IF(AND($AK416&gt;0,LEN($I416)&lt;$AK416),"Descrição abaixo do mínimo",""),IF(AND($AE416="Sim",$J416=""),"Marca ausente",""),IF(OR($K416="",NOT(ISNUMBER($K416)),$K416&lt;=0),"Preço inválido",""),IF(AND(ISNUMBER($K416),$AM416&lt;&gt;"",$K416&lt;$AM416),"Preço abaixo do mínimo",""),IF(AND(ISNUMBER($K416),$AN416&lt;&gt;"",$K416&gt;$AN416),"Preço acima do máximo",""),IF(AND($AD416="Sim",$L416=""),"GTIN ausente",""),IF(AND($L416&lt;&gt;"",NOT(IFERROR(AND(LEN($L416)=13,ISNUMBER(VALUE($L416))),FALSE))),"GTIN inválido",""),IF(AND($AF416="Sim",$M416=""),"Cor ausente",""),IF(AND($AG416="Sim",$N416=""),"Tamanho/modelo ausente",""),IF(AND($AH416="Sim",OR(NOT(ISNUMBER($O416)),$O416&lt;=0)),"Peso ausente ou inválido",""),IF(AND($AI416="Sim",OR(NOT(ISNUMBER($P416)),$P416&lt;=0,NOT(ISNUMBER($Q416)),$Q416&lt;=0,NOT(ISNUMBER($R416)),$R416&lt;=0)),"Dimensões ausentes ou inválidas",""),IF($V416&lt;$AJ416,"Mídias abaixo do mínimo","")))</f>
        <v/>
      </c>
      <c r="X416" s="28">
        <f>IF(OR($A416="",$B416=""),"",IF($C416&lt;&gt;"Sim","Não selecionado",IF($W416="","Pronto para publicar","Bloqueado")))</f>
        <v/>
      </c>
      <c r="Y416" s="21" t="n"/>
      <c r="Z416" s="27">
        <f>IF(OR($A416="",$B416=""),"",IF($C416&lt;&gt;"Sim","Fora do feed",IF($X416="Bloqueado","Bloqueado",IF($Y416="Publicar","Liberado para feed",IF($Y416="Manter rascunho","Mantido em rascunho","Aguardando decisão")))))</f>
        <v/>
      </c>
      <c r="AA416" s="27">
        <f>IF(OR($A416="",$B416=""),"",$A416&amp;"|"&amp;$B416)</f>
        <v/>
      </c>
      <c r="AB416" s="28">
        <f>IF($B416="","",IFERROR(INDEX('Regras por canal'!$B$5:$B$9,MATCH($B416,'Regras por canal'!$A$5:$A$9,0)),""))</f>
        <v/>
      </c>
      <c r="AC416" s="28">
        <f>IF($B416="","",IFERROR(INDEX('Regras por canal'!$C$5:$C$9,MATCH($B416,'Regras por canal'!$A$5:$A$9,0)),""))</f>
        <v/>
      </c>
      <c r="AD416" s="28">
        <f>IF($B416="","",IFERROR(INDEX('Regras por canal'!$D$5:$D$9,MATCH($B416,'Regras por canal'!$A$5:$A$9,0)),""))</f>
        <v/>
      </c>
      <c r="AE416" s="28">
        <f>IF($B416="","",IFERROR(INDEX('Regras por canal'!$E$5:$E$9,MATCH($B416,'Regras por canal'!$A$5:$A$9,0)),""))</f>
        <v/>
      </c>
      <c r="AF416" s="28">
        <f>IF($B416="","",IFERROR(INDEX('Regras por canal'!$F$5:$F$9,MATCH($B416,'Regras por canal'!$A$5:$A$9,0)),""))</f>
        <v/>
      </c>
      <c r="AG416" s="28">
        <f>IF($B416="","",IFERROR(INDEX('Regras por canal'!$G$5:$G$9,MATCH($B416,'Regras por canal'!$A$5:$A$9,0)),""))</f>
        <v/>
      </c>
      <c r="AH416" s="28">
        <f>IF($B416="","",IFERROR(INDEX('Regras por canal'!$H$5:$H$9,MATCH($B416,'Regras por canal'!$A$5:$A$9,0)),""))</f>
        <v/>
      </c>
      <c r="AI416" s="28">
        <f>IF($B416="","",IFERROR(INDEX('Regras por canal'!$I$5:$I$9,MATCH($B416,'Regras por canal'!$A$5:$A$9,0)),""))</f>
        <v/>
      </c>
      <c r="AJ416" s="28">
        <f>IF($B416="","",IFERROR(INDEX('Regras por canal'!$J$5:$J$9,MATCH($B416,'Regras por canal'!$A$5:$A$9,0)),""))</f>
        <v/>
      </c>
      <c r="AK416" s="28">
        <f>IF($B416="","",IFERROR(INDEX('Regras por canal'!$K$5:$K$9,MATCH($B416,'Regras por canal'!$A$5:$A$9,0)),""))</f>
        <v/>
      </c>
      <c r="AL416" s="28">
        <f>IF($B416="","",IFERROR(INDEX('Regras por canal'!$L$5:$L$9,MATCH($B416,'Regras por canal'!$A$5:$A$9,0)),""))</f>
        <v/>
      </c>
      <c r="AM416" s="28">
        <f>IF($B416="","",IFERROR(INDEX('Regras por canal'!$M$5:$M$9,MATCH($B416,'Regras por canal'!$A$5:$A$9,0)),""))</f>
        <v/>
      </c>
      <c r="AN416" s="28">
        <f>IF($B416="","",IFERROR(INDEX('Regras por canal'!$N$5:$N$9,MATCH($B416,'Regras por canal'!$A$5:$A$9,0)),""))</f>
        <v/>
      </c>
      <c r="AO416" s="28">
        <f>IF($A416="","",IFERROR(INDEX('Catálogo fonte'!$Q$5:$Q$104,MATCH($A416,'Catálogo fonte'!$A$5:$A$104,0)),""))</f>
        <v/>
      </c>
      <c r="AP416" s="28">
        <f>IF($B416="","",IFERROR(INDEX('Regras por canal'!$Q$5:$Q$9,MATCH($B416,'Regras por canal'!$A$5:$A$9,0)),""))</f>
        <v/>
      </c>
    </row>
    <row r="417" ht="24" customHeight="1">
      <c r="A417" s="28">
        <f>IF(OR(INDEX('Catálogo fonte'!$A$5:$A$104,INT((ROW()-5)/5)+1)="",INDEX('Regras por canal'!$A$5:$A$9,MOD(ROW()-5,5)+1)=""),"",INDEX('Catálogo fonte'!$A$5:$A$104,INT((ROW()-5)/5)+1))</f>
        <v/>
      </c>
      <c r="B417" s="27">
        <f>IF($A417="","",INDEX('Regras por canal'!$A$5:$A$9,MOD(ROW()-5,5)+1))</f>
        <v/>
      </c>
      <c r="C417" s="21" t="n"/>
      <c r="D417" s="32" t="n"/>
      <c r="E417" s="32" t="n"/>
      <c r="F417" s="53" t="n"/>
      <c r="G417" s="27">
        <f>IF(OR($A417="",$B417=""),"",IF($D417&lt;&gt;"",$D417,IFERROR(INDEX('Catálogo fonte'!$B$5:$B$104,MATCH($A417,'Catálogo fonte'!$A$5:$A$104,0)),"")))</f>
        <v/>
      </c>
      <c r="H417" s="27">
        <f>IF(OR($A417="",$B417=""),"",IF($E417&lt;&gt;"",$E417,IFERROR(INDEX('Catálogo fonte'!$C$5:$C$104,MATCH($A417,'Catálogo fonte'!$A$5:$A$104,0)),"")))</f>
        <v/>
      </c>
      <c r="I417" s="27">
        <f>IF(OR($A417="",$B417=""),"",IFERROR(INDEX('Catálogo fonte'!$E$5:$E$104,MATCH($A417,'Catálogo fonte'!$A$5:$A$104,0)),""))</f>
        <v/>
      </c>
      <c r="J417" s="28">
        <f>IF(OR($A417="",$B417=""),"",IFERROR(INDEX('Catálogo fonte'!$D$5:$D$104,MATCH($A417,'Catálogo fonte'!$A$5:$A$104,0)),""))</f>
        <v/>
      </c>
      <c r="K417" s="54">
        <f>IF(OR($A417="",$B417=""),"",IF($F417&lt;&gt;"",$F417,IFERROR(INDEX('Catálogo fonte'!$F$5:$F$104,MATCH($A417,'Catálogo fonte'!$A$5:$A$104,0)),"")))</f>
        <v/>
      </c>
      <c r="L417" s="35">
        <f>IF(OR($A417="",$B417=""),"",IFERROR(INDEX('Catálogo fonte'!$G$5:$G$104,MATCH($A417,'Catálogo fonte'!$A$5:$A$104,0)),""))</f>
        <v/>
      </c>
      <c r="M417" s="28">
        <f>IF(OR($A417="",$B417=""),"",IFERROR(INDEX('Catálogo fonte'!$H$5:$H$104,MATCH($A417,'Catálogo fonte'!$A$5:$A$104,0)),""))</f>
        <v/>
      </c>
      <c r="N417" s="28">
        <f>IF(OR($A417="",$B417=""),"",IFERROR(INDEX('Catálogo fonte'!$I$5:$I$104,MATCH($A417,'Catálogo fonte'!$A$5:$A$104,0)),""))</f>
        <v/>
      </c>
      <c r="O417" s="55">
        <f>IF(OR($A417="",$B417=""),"",IFERROR(INDEX('Catálogo fonte'!$J$5:$J$104,MATCH($A417,'Catálogo fonte'!$A$5:$A$104,0)),""))</f>
        <v/>
      </c>
      <c r="P417" s="56">
        <f>IF(OR($A417="",$B417=""),"",IFERROR(INDEX('Catálogo fonte'!$K$5:$K$104,MATCH($A417,'Catálogo fonte'!$A$5:$A$104,0)),""))</f>
        <v/>
      </c>
      <c r="Q417" s="56">
        <f>IF(OR($A417="",$B417=""),"",IFERROR(INDEX('Catálogo fonte'!$L$5:$L$104,MATCH($A417,'Catálogo fonte'!$A$5:$A$104,0)),""))</f>
        <v/>
      </c>
      <c r="R417" s="56">
        <f>IF(OR($A417="",$B417=""),"",IFERROR(INDEX('Catálogo fonte'!$M$5:$M$104,MATCH($A417,'Catálogo fonte'!$A$5:$A$104,0)),""))</f>
        <v/>
      </c>
      <c r="S417" s="28">
        <f>IF(OR($A417="",$B417=""),"",IFERROR(INDEX('Catálogo fonte'!$N$5:$N$104,MATCH($A417,'Catálogo fonte'!$A$5:$A$104,0)),""))</f>
        <v/>
      </c>
      <c r="T417" s="28">
        <f>IF(OR($A417="",$B417=""),"",IFERROR(INDEX('Catálogo fonte'!$O$5:$O$104,MATCH($A417,'Catálogo fonte'!$A$5:$A$104,0)),""))</f>
        <v/>
      </c>
      <c r="U417" s="28">
        <f>IF(OR($A417="",$B417=""),"",IFERROR(INDEX('Catálogo fonte'!$P$5:$P$104,MATCH($A417,'Catálogo fonte'!$A$5:$A$104,0)),""))</f>
        <v/>
      </c>
      <c r="V417" s="28">
        <f>IF(OR($A417="",$B417=""),"",--($S417&lt;&gt;"")+--($T417&lt;&gt;"")+--($U417&lt;&gt;""))</f>
        <v/>
      </c>
      <c r="W417" s="27">
        <f>IF(OR($A417="",$B417="",$C417&lt;&gt;"Sim"),"",_xlfn.TEXTJOIN(" | ",TRUE,IF($AP417&lt;&gt;"Regra válida","Regra do canal inválida",""),IF(COUNTIF('Catálogo fonte'!$A$5:$A$104,$A417)&gt;1,"SKU duplicado",""),IF($AO417&lt;&gt;"Sim","Produto inativo",""),IF($AB417&lt;&gt;"Sim","Canal inativo",""),IF($G417="","Título ausente",""),IF(AND($G417&lt;&gt;"",$AL417&lt;&gt;"",LEN($G417)&gt;$AL417),"Título excede o limite",""),IF(AND($AC417="Sim",$H417=""),"Categoria ausente",""),IF(AND($AK417&gt;0,LEN($I417)&lt;$AK417),"Descrição abaixo do mínimo",""),IF(AND($AE417="Sim",$J417=""),"Marca ausente",""),IF(OR($K417="",NOT(ISNUMBER($K417)),$K417&lt;=0),"Preço inválido",""),IF(AND(ISNUMBER($K417),$AM417&lt;&gt;"",$K417&lt;$AM417),"Preço abaixo do mínimo",""),IF(AND(ISNUMBER($K417),$AN417&lt;&gt;"",$K417&gt;$AN417),"Preço acima do máximo",""),IF(AND($AD417="Sim",$L417=""),"GTIN ausente",""),IF(AND($L417&lt;&gt;"",NOT(IFERROR(AND(LEN($L417)=13,ISNUMBER(VALUE($L417))),FALSE))),"GTIN inválido",""),IF(AND($AF417="Sim",$M417=""),"Cor ausente",""),IF(AND($AG417="Sim",$N417=""),"Tamanho/modelo ausente",""),IF(AND($AH417="Sim",OR(NOT(ISNUMBER($O417)),$O417&lt;=0)),"Peso ausente ou inválido",""),IF(AND($AI417="Sim",OR(NOT(ISNUMBER($P417)),$P417&lt;=0,NOT(ISNUMBER($Q417)),$Q417&lt;=0,NOT(ISNUMBER($R417)),$R417&lt;=0)),"Dimensões ausentes ou inválidas",""),IF($V417&lt;$AJ417,"Mídias abaixo do mínimo","")))</f>
        <v/>
      </c>
      <c r="X417" s="28">
        <f>IF(OR($A417="",$B417=""),"",IF($C417&lt;&gt;"Sim","Não selecionado",IF($W417="","Pronto para publicar","Bloqueado")))</f>
        <v/>
      </c>
      <c r="Y417" s="21" t="n"/>
      <c r="Z417" s="27">
        <f>IF(OR($A417="",$B417=""),"",IF($C417&lt;&gt;"Sim","Fora do feed",IF($X417="Bloqueado","Bloqueado",IF($Y417="Publicar","Liberado para feed",IF($Y417="Manter rascunho","Mantido em rascunho","Aguardando decisão")))))</f>
        <v/>
      </c>
      <c r="AA417" s="27">
        <f>IF(OR($A417="",$B417=""),"",$A417&amp;"|"&amp;$B417)</f>
        <v/>
      </c>
      <c r="AB417" s="28">
        <f>IF($B417="","",IFERROR(INDEX('Regras por canal'!$B$5:$B$9,MATCH($B417,'Regras por canal'!$A$5:$A$9,0)),""))</f>
        <v/>
      </c>
      <c r="AC417" s="28">
        <f>IF($B417="","",IFERROR(INDEX('Regras por canal'!$C$5:$C$9,MATCH($B417,'Regras por canal'!$A$5:$A$9,0)),""))</f>
        <v/>
      </c>
      <c r="AD417" s="28">
        <f>IF($B417="","",IFERROR(INDEX('Regras por canal'!$D$5:$D$9,MATCH($B417,'Regras por canal'!$A$5:$A$9,0)),""))</f>
        <v/>
      </c>
      <c r="AE417" s="28">
        <f>IF($B417="","",IFERROR(INDEX('Regras por canal'!$E$5:$E$9,MATCH($B417,'Regras por canal'!$A$5:$A$9,0)),""))</f>
        <v/>
      </c>
      <c r="AF417" s="28">
        <f>IF($B417="","",IFERROR(INDEX('Regras por canal'!$F$5:$F$9,MATCH($B417,'Regras por canal'!$A$5:$A$9,0)),""))</f>
        <v/>
      </c>
      <c r="AG417" s="28">
        <f>IF($B417="","",IFERROR(INDEX('Regras por canal'!$G$5:$G$9,MATCH($B417,'Regras por canal'!$A$5:$A$9,0)),""))</f>
        <v/>
      </c>
      <c r="AH417" s="28">
        <f>IF($B417="","",IFERROR(INDEX('Regras por canal'!$H$5:$H$9,MATCH($B417,'Regras por canal'!$A$5:$A$9,0)),""))</f>
        <v/>
      </c>
      <c r="AI417" s="28">
        <f>IF($B417="","",IFERROR(INDEX('Regras por canal'!$I$5:$I$9,MATCH($B417,'Regras por canal'!$A$5:$A$9,0)),""))</f>
        <v/>
      </c>
      <c r="AJ417" s="28">
        <f>IF($B417="","",IFERROR(INDEX('Regras por canal'!$J$5:$J$9,MATCH($B417,'Regras por canal'!$A$5:$A$9,0)),""))</f>
        <v/>
      </c>
      <c r="AK417" s="28">
        <f>IF($B417="","",IFERROR(INDEX('Regras por canal'!$K$5:$K$9,MATCH($B417,'Regras por canal'!$A$5:$A$9,0)),""))</f>
        <v/>
      </c>
      <c r="AL417" s="28">
        <f>IF($B417="","",IFERROR(INDEX('Regras por canal'!$L$5:$L$9,MATCH($B417,'Regras por canal'!$A$5:$A$9,0)),""))</f>
        <v/>
      </c>
      <c r="AM417" s="28">
        <f>IF($B417="","",IFERROR(INDEX('Regras por canal'!$M$5:$M$9,MATCH($B417,'Regras por canal'!$A$5:$A$9,0)),""))</f>
        <v/>
      </c>
      <c r="AN417" s="28">
        <f>IF($B417="","",IFERROR(INDEX('Regras por canal'!$N$5:$N$9,MATCH($B417,'Regras por canal'!$A$5:$A$9,0)),""))</f>
        <v/>
      </c>
      <c r="AO417" s="28">
        <f>IF($A417="","",IFERROR(INDEX('Catálogo fonte'!$Q$5:$Q$104,MATCH($A417,'Catálogo fonte'!$A$5:$A$104,0)),""))</f>
        <v/>
      </c>
      <c r="AP417" s="28">
        <f>IF($B417="","",IFERROR(INDEX('Regras por canal'!$Q$5:$Q$9,MATCH($B417,'Regras por canal'!$A$5:$A$9,0)),""))</f>
        <v/>
      </c>
    </row>
    <row r="418" ht="24" customHeight="1">
      <c r="A418" s="28">
        <f>IF(OR(INDEX('Catálogo fonte'!$A$5:$A$104,INT((ROW()-5)/5)+1)="",INDEX('Regras por canal'!$A$5:$A$9,MOD(ROW()-5,5)+1)=""),"",INDEX('Catálogo fonte'!$A$5:$A$104,INT((ROW()-5)/5)+1))</f>
        <v/>
      </c>
      <c r="B418" s="27">
        <f>IF($A418="","",INDEX('Regras por canal'!$A$5:$A$9,MOD(ROW()-5,5)+1))</f>
        <v/>
      </c>
      <c r="C418" s="21" t="n"/>
      <c r="D418" s="32" t="n"/>
      <c r="E418" s="32" t="n"/>
      <c r="F418" s="53" t="n"/>
      <c r="G418" s="27">
        <f>IF(OR($A418="",$B418=""),"",IF($D418&lt;&gt;"",$D418,IFERROR(INDEX('Catálogo fonte'!$B$5:$B$104,MATCH($A418,'Catálogo fonte'!$A$5:$A$104,0)),"")))</f>
        <v/>
      </c>
      <c r="H418" s="27">
        <f>IF(OR($A418="",$B418=""),"",IF($E418&lt;&gt;"",$E418,IFERROR(INDEX('Catálogo fonte'!$C$5:$C$104,MATCH($A418,'Catálogo fonte'!$A$5:$A$104,0)),"")))</f>
        <v/>
      </c>
      <c r="I418" s="27">
        <f>IF(OR($A418="",$B418=""),"",IFERROR(INDEX('Catálogo fonte'!$E$5:$E$104,MATCH($A418,'Catálogo fonte'!$A$5:$A$104,0)),""))</f>
        <v/>
      </c>
      <c r="J418" s="28">
        <f>IF(OR($A418="",$B418=""),"",IFERROR(INDEX('Catálogo fonte'!$D$5:$D$104,MATCH($A418,'Catálogo fonte'!$A$5:$A$104,0)),""))</f>
        <v/>
      </c>
      <c r="K418" s="54">
        <f>IF(OR($A418="",$B418=""),"",IF($F418&lt;&gt;"",$F418,IFERROR(INDEX('Catálogo fonte'!$F$5:$F$104,MATCH($A418,'Catálogo fonte'!$A$5:$A$104,0)),"")))</f>
        <v/>
      </c>
      <c r="L418" s="35">
        <f>IF(OR($A418="",$B418=""),"",IFERROR(INDEX('Catálogo fonte'!$G$5:$G$104,MATCH($A418,'Catálogo fonte'!$A$5:$A$104,0)),""))</f>
        <v/>
      </c>
      <c r="M418" s="28">
        <f>IF(OR($A418="",$B418=""),"",IFERROR(INDEX('Catálogo fonte'!$H$5:$H$104,MATCH($A418,'Catálogo fonte'!$A$5:$A$104,0)),""))</f>
        <v/>
      </c>
      <c r="N418" s="28">
        <f>IF(OR($A418="",$B418=""),"",IFERROR(INDEX('Catálogo fonte'!$I$5:$I$104,MATCH($A418,'Catálogo fonte'!$A$5:$A$104,0)),""))</f>
        <v/>
      </c>
      <c r="O418" s="55">
        <f>IF(OR($A418="",$B418=""),"",IFERROR(INDEX('Catálogo fonte'!$J$5:$J$104,MATCH($A418,'Catálogo fonte'!$A$5:$A$104,0)),""))</f>
        <v/>
      </c>
      <c r="P418" s="56">
        <f>IF(OR($A418="",$B418=""),"",IFERROR(INDEX('Catálogo fonte'!$K$5:$K$104,MATCH($A418,'Catálogo fonte'!$A$5:$A$104,0)),""))</f>
        <v/>
      </c>
      <c r="Q418" s="56">
        <f>IF(OR($A418="",$B418=""),"",IFERROR(INDEX('Catálogo fonte'!$L$5:$L$104,MATCH($A418,'Catálogo fonte'!$A$5:$A$104,0)),""))</f>
        <v/>
      </c>
      <c r="R418" s="56">
        <f>IF(OR($A418="",$B418=""),"",IFERROR(INDEX('Catálogo fonte'!$M$5:$M$104,MATCH($A418,'Catálogo fonte'!$A$5:$A$104,0)),""))</f>
        <v/>
      </c>
      <c r="S418" s="28">
        <f>IF(OR($A418="",$B418=""),"",IFERROR(INDEX('Catálogo fonte'!$N$5:$N$104,MATCH($A418,'Catálogo fonte'!$A$5:$A$104,0)),""))</f>
        <v/>
      </c>
      <c r="T418" s="28">
        <f>IF(OR($A418="",$B418=""),"",IFERROR(INDEX('Catálogo fonte'!$O$5:$O$104,MATCH($A418,'Catálogo fonte'!$A$5:$A$104,0)),""))</f>
        <v/>
      </c>
      <c r="U418" s="28">
        <f>IF(OR($A418="",$B418=""),"",IFERROR(INDEX('Catálogo fonte'!$P$5:$P$104,MATCH($A418,'Catálogo fonte'!$A$5:$A$104,0)),""))</f>
        <v/>
      </c>
      <c r="V418" s="28">
        <f>IF(OR($A418="",$B418=""),"",--($S418&lt;&gt;"")+--($T418&lt;&gt;"")+--($U418&lt;&gt;""))</f>
        <v/>
      </c>
      <c r="W418" s="27">
        <f>IF(OR($A418="",$B418="",$C418&lt;&gt;"Sim"),"",_xlfn.TEXTJOIN(" | ",TRUE,IF($AP418&lt;&gt;"Regra válida","Regra do canal inválida",""),IF(COUNTIF('Catálogo fonte'!$A$5:$A$104,$A418)&gt;1,"SKU duplicado",""),IF($AO418&lt;&gt;"Sim","Produto inativo",""),IF($AB418&lt;&gt;"Sim","Canal inativo",""),IF($G418="","Título ausente",""),IF(AND($G418&lt;&gt;"",$AL418&lt;&gt;"",LEN($G418)&gt;$AL418),"Título excede o limite",""),IF(AND($AC418="Sim",$H418=""),"Categoria ausente",""),IF(AND($AK418&gt;0,LEN($I418)&lt;$AK418),"Descrição abaixo do mínimo",""),IF(AND($AE418="Sim",$J418=""),"Marca ausente",""),IF(OR($K418="",NOT(ISNUMBER($K418)),$K418&lt;=0),"Preço inválido",""),IF(AND(ISNUMBER($K418),$AM418&lt;&gt;"",$K418&lt;$AM418),"Preço abaixo do mínimo",""),IF(AND(ISNUMBER($K418),$AN418&lt;&gt;"",$K418&gt;$AN418),"Preço acima do máximo",""),IF(AND($AD418="Sim",$L418=""),"GTIN ausente",""),IF(AND($L418&lt;&gt;"",NOT(IFERROR(AND(LEN($L418)=13,ISNUMBER(VALUE($L418))),FALSE))),"GTIN inválido",""),IF(AND($AF418="Sim",$M418=""),"Cor ausente",""),IF(AND($AG418="Sim",$N418=""),"Tamanho/modelo ausente",""),IF(AND($AH418="Sim",OR(NOT(ISNUMBER($O418)),$O418&lt;=0)),"Peso ausente ou inválido",""),IF(AND($AI418="Sim",OR(NOT(ISNUMBER($P418)),$P418&lt;=0,NOT(ISNUMBER($Q418)),$Q418&lt;=0,NOT(ISNUMBER($R418)),$R418&lt;=0)),"Dimensões ausentes ou inválidas",""),IF($V418&lt;$AJ418,"Mídias abaixo do mínimo","")))</f>
        <v/>
      </c>
      <c r="X418" s="28">
        <f>IF(OR($A418="",$B418=""),"",IF($C418&lt;&gt;"Sim","Não selecionado",IF($W418="","Pronto para publicar","Bloqueado")))</f>
        <v/>
      </c>
      <c r="Y418" s="21" t="n"/>
      <c r="Z418" s="27">
        <f>IF(OR($A418="",$B418=""),"",IF($C418&lt;&gt;"Sim","Fora do feed",IF($X418="Bloqueado","Bloqueado",IF($Y418="Publicar","Liberado para feed",IF($Y418="Manter rascunho","Mantido em rascunho","Aguardando decisão")))))</f>
        <v/>
      </c>
      <c r="AA418" s="27">
        <f>IF(OR($A418="",$B418=""),"",$A418&amp;"|"&amp;$B418)</f>
        <v/>
      </c>
      <c r="AB418" s="28">
        <f>IF($B418="","",IFERROR(INDEX('Regras por canal'!$B$5:$B$9,MATCH($B418,'Regras por canal'!$A$5:$A$9,0)),""))</f>
        <v/>
      </c>
      <c r="AC418" s="28">
        <f>IF($B418="","",IFERROR(INDEX('Regras por canal'!$C$5:$C$9,MATCH($B418,'Regras por canal'!$A$5:$A$9,0)),""))</f>
        <v/>
      </c>
      <c r="AD418" s="28">
        <f>IF($B418="","",IFERROR(INDEX('Regras por canal'!$D$5:$D$9,MATCH($B418,'Regras por canal'!$A$5:$A$9,0)),""))</f>
        <v/>
      </c>
      <c r="AE418" s="28">
        <f>IF($B418="","",IFERROR(INDEX('Regras por canal'!$E$5:$E$9,MATCH($B418,'Regras por canal'!$A$5:$A$9,0)),""))</f>
        <v/>
      </c>
      <c r="AF418" s="28">
        <f>IF($B418="","",IFERROR(INDEX('Regras por canal'!$F$5:$F$9,MATCH($B418,'Regras por canal'!$A$5:$A$9,0)),""))</f>
        <v/>
      </c>
      <c r="AG418" s="28">
        <f>IF($B418="","",IFERROR(INDEX('Regras por canal'!$G$5:$G$9,MATCH($B418,'Regras por canal'!$A$5:$A$9,0)),""))</f>
        <v/>
      </c>
      <c r="AH418" s="28">
        <f>IF($B418="","",IFERROR(INDEX('Regras por canal'!$H$5:$H$9,MATCH($B418,'Regras por canal'!$A$5:$A$9,0)),""))</f>
        <v/>
      </c>
      <c r="AI418" s="28">
        <f>IF($B418="","",IFERROR(INDEX('Regras por canal'!$I$5:$I$9,MATCH($B418,'Regras por canal'!$A$5:$A$9,0)),""))</f>
        <v/>
      </c>
      <c r="AJ418" s="28">
        <f>IF($B418="","",IFERROR(INDEX('Regras por canal'!$J$5:$J$9,MATCH($B418,'Regras por canal'!$A$5:$A$9,0)),""))</f>
        <v/>
      </c>
      <c r="AK418" s="28">
        <f>IF($B418="","",IFERROR(INDEX('Regras por canal'!$K$5:$K$9,MATCH($B418,'Regras por canal'!$A$5:$A$9,0)),""))</f>
        <v/>
      </c>
      <c r="AL418" s="28">
        <f>IF($B418="","",IFERROR(INDEX('Regras por canal'!$L$5:$L$9,MATCH($B418,'Regras por canal'!$A$5:$A$9,0)),""))</f>
        <v/>
      </c>
      <c r="AM418" s="28">
        <f>IF($B418="","",IFERROR(INDEX('Regras por canal'!$M$5:$M$9,MATCH($B418,'Regras por canal'!$A$5:$A$9,0)),""))</f>
        <v/>
      </c>
      <c r="AN418" s="28">
        <f>IF($B418="","",IFERROR(INDEX('Regras por canal'!$N$5:$N$9,MATCH($B418,'Regras por canal'!$A$5:$A$9,0)),""))</f>
        <v/>
      </c>
      <c r="AO418" s="28">
        <f>IF($A418="","",IFERROR(INDEX('Catálogo fonte'!$Q$5:$Q$104,MATCH($A418,'Catálogo fonte'!$A$5:$A$104,0)),""))</f>
        <v/>
      </c>
      <c r="AP418" s="28">
        <f>IF($B418="","",IFERROR(INDEX('Regras por canal'!$Q$5:$Q$9,MATCH($B418,'Regras por canal'!$A$5:$A$9,0)),""))</f>
        <v/>
      </c>
    </row>
    <row r="419" ht="24" customHeight="1">
      <c r="A419" s="28">
        <f>IF(OR(INDEX('Catálogo fonte'!$A$5:$A$104,INT((ROW()-5)/5)+1)="",INDEX('Regras por canal'!$A$5:$A$9,MOD(ROW()-5,5)+1)=""),"",INDEX('Catálogo fonte'!$A$5:$A$104,INT((ROW()-5)/5)+1))</f>
        <v/>
      </c>
      <c r="B419" s="27">
        <f>IF($A419="","",INDEX('Regras por canal'!$A$5:$A$9,MOD(ROW()-5,5)+1))</f>
        <v/>
      </c>
      <c r="C419" s="21" t="n"/>
      <c r="D419" s="32" t="n"/>
      <c r="E419" s="32" t="n"/>
      <c r="F419" s="53" t="n"/>
      <c r="G419" s="27">
        <f>IF(OR($A419="",$B419=""),"",IF($D419&lt;&gt;"",$D419,IFERROR(INDEX('Catálogo fonte'!$B$5:$B$104,MATCH($A419,'Catálogo fonte'!$A$5:$A$104,0)),"")))</f>
        <v/>
      </c>
      <c r="H419" s="27">
        <f>IF(OR($A419="",$B419=""),"",IF($E419&lt;&gt;"",$E419,IFERROR(INDEX('Catálogo fonte'!$C$5:$C$104,MATCH($A419,'Catálogo fonte'!$A$5:$A$104,0)),"")))</f>
        <v/>
      </c>
      <c r="I419" s="27">
        <f>IF(OR($A419="",$B419=""),"",IFERROR(INDEX('Catálogo fonte'!$E$5:$E$104,MATCH($A419,'Catálogo fonte'!$A$5:$A$104,0)),""))</f>
        <v/>
      </c>
      <c r="J419" s="28">
        <f>IF(OR($A419="",$B419=""),"",IFERROR(INDEX('Catálogo fonte'!$D$5:$D$104,MATCH($A419,'Catálogo fonte'!$A$5:$A$104,0)),""))</f>
        <v/>
      </c>
      <c r="K419" s="54">
        <f>IF(OR($A419="",$B419=""),"",IF($F419&lt;&gt;"",$F419,IFERROR(INDEX('Catálogo fonte'!$F$5:$F$104,MATCH($A419,'Catálogo fonte'!$A$5:$A$104,0)),"")))</f>
        <v/>
      </c>
      <c r="L419" s="35">
        <f>IF(OR($A419="",$B419=""),"",IFERROR(INDEX('Catálogo fonte'!$G$5:$G$104,MATCH($A419,'Catálogo fonte'!$A$5:$A$104,0)),""))</f>
        <v/>
      </c>
      <c r="M419" s="28">
        <f>IF(OR($A419="",$B419=""),"",IFERROR(INDEX('Catálogo fonte'!$H$5:$H$104,MATCH($A419,'Catálogo fonte'!$A$5:$A$104,0)),""))</f>
        <v/>
      </c>
      <c r="N419" s="28">
        <f>IF(OR($A419="",$B419=""),"",IFERROR(INDEX('Catálogo fonte'!$I$5:$I$104,MATCH($A419,'Catálogo fonte'!$A$5:$A$104,0)),""))</f>
        <v/>
      </c>
      <c r="O419" s="55">
        <f>IF(OR($A419="",$B419=""),"",IFERROR(INDEX('Catálogo fonte'!$J$5:$J$104,MATCH($A419,'Catálogo fonte'!$A$5:$A$104,0)),""))</f>
        <v/>
      </c>
      <c r="P419" s="56">
        <f>IF(OR($A419="",$B419=""),"",IFERROR(INDEX('Catálogo fonte'!$K$5:$K$104,MATCH($A419,'Catálogo fonte'!$A$5:$A$104,0)),""))</f>
        <v/>
      </c>
      <c r="Q419" s="56">
        <f>IF(OR($A419="",$B419=""),"",IFERROR(INDEX('Catálogo fonte'!$L$5:$L$104,MATCH($A419,'Catálogo fonte'!$A$5:$A$104,0)),""))</f>
        <v/>
      </c>
      <c r="R419" s="56">
        <f>IF(OR($A419="",$B419=""),"",IFERROR(INDEX('Catálogo fonte'!$M$5:$M$104,MATCH($A419,'Catálogo fonte'!$A$5:$A$104,0)),""))</f>
        <v/>
      </c>
      <c r="S419" s="28">
        <f>IF(OR($A419="",$B419=""),"",IFERROR(INDEX('Catálogo fonte'!$N$5:$N$104,MATCH($A419,'Catálogo fonte'!$A$5:$A$104,0)),""))</f>
        <v/>
      </c>
      <c r="T419" s="28">
        <f>IF(OR($A419="",$B419=""),"",IFERROR(INDEX('Catálogo fonte'!$O$5:$O$104,MATCH($A419,'Catálogo fonte'!$A$5:$A$104,0)),""))</f>
        <v/>
      </c>
      <c r="U419" s="28">
        <f>IF(OR($A419="",$B419=""),"",IFERROR(INDEX('Catálogo fonte'!$P$5:$P$104,MATCH($A419,'Catálogo fonte'!$A$5:$A$104,0)),""))</f>
        <v/>
      </c>
      <c r="V419" s="28">
        <f>IF(OR($A419="",$B419=""),"",--($S419&lt;&gt;"")+--($T419&lt;&gt;"")+--($U419&lt;&gt;""))</f>
        <v/>
      </c>
      <c r="W419" s="27">
        <f>IF(OR($A419="",$B419="",$C419&lt;&gt;"Sim"),"",_xlfn.TEXTJOIN(" | ",TRUE,IF($AP419&lt;&gt;"Regra válida","Regra do canal inválida",""),IF(COUNTIF('Catálogo fonte'!$A$5:$A$104,$A419)&gt;1,"SKU duplicado",""),IF($AO419&lt;&gt;"Sim","Produto inativo",""),IF($AB419&lt;&gt;"Sim","Canal inativo",""),IF($G419="","Título ausente",""),IF(AND($G419&lt;&gt;"",$AL419&lt;&gt;"",LEN($G419)&gt;$AL419),"Título excede o limite",""),IF(AND($AC419="Sim",$H419=""),"Categoria ausente",""),IF(AND($AK419&gt;0,LEN($I419)&lt;$AK419),"Descrição abaixo do mínimo",""),IF(AND($AE419="Sim",$J419=""),"Marca ausente",""),IF(OR($K419="",NOT(ISNUMBER($K419)),$K419&lt;=0),"Preço inválido",""),IF(AND(ISNUMBER($K419),$AM419&lt;&gt;"",$K419&lt;$AM419),"Preço abaixo do mínimo",""),IF(AND(ISNUMBER($K419),$AN419&lt;&gt;"",$K419&gt;$AN419),"Preço acima do máximo",""),IF(AND($AD419="Sim",$L419=""),"GTIN ausente",""),IF(AND($L419&lt;&gt;"",NOT(IFERROR(AND(LEN($L419)=13,ISNUMBER(VALUE($L419))),FALSE))),"GTIN inválido",""),IF(AND($AF419="Sim",$M419=""),"Cor ausente",""),IF(AND($AG419="Sim",$N419=""),"Tamanho/modelo ausente",""),IF(AND($AH419="Sim",OR(NOT(ISNUMBER($O419)),$O419&lt;=0)),"Peso ausente ou inválido",""),IF(AND($AI419="Sim",OR(NOT(ISNUMBER($P419)),$P419&lt;=0,NOT(ISNUMBER($Q419)),$Q419&lt;=0,NOT(ISNUMBER($R419)),$R419&lt;=0)),"Dimensões ausentes ou inválidas",""),IF($V419&lt;$AJ419,"Mídias abaixo do mínimo","")))</f>
        <v/>
      </c>
      <c r="X419" s="28">
        <f>IF(OR($A419="",$B419=""),"",IF($C419&lt;&gt;"Sim","Não selecionado",IF($W419="","Pronto para publicar","Bloqueado")))</f>
        <v/>
      </c>
      <c r="Y419" s="21" t="n"/>
      <c r="Z419" s="27">
        <f>IF(OR($A419="",$B419=""),"",IF($C419&lt;&gt;"Sim","Fora do feed",IF($X419="Bloqueado","Bloqueado",IF($Y419="Publicar","Liberado para feed",IF($Y419="Manter rascunho","Mantido em rascunho","Aguardando decisão")))))</f>
        <v/>
      </c>
      <c r="AA419" s="27">
        <f>IF(OR($A419="",$B419=""),"",$A419&amp;"|"&amp;$B419)</f>
        <v/>
      </c>
      <c r="AB419" s="28">
        <f>IF($B419="","",IFERROR(INDEX('Regras por canal'!$B$5:$B$9,MATCH($B419,'Regras por canal'!$A$5:$A$9,0)),""))</f>
        <v/>
      </c>
      <c r="AC419" s="28">
        <f>IF($B419="","",IFERROR(INDEX('Regras por canal'!$C$5:$C$9,MATCH($B419,'Regras por canal'!$A$5:$A$9,0)),""))</f>
        <v/>
      </c>
      <c r="AD419" s="28">
        <f>IF($B419="","",IFERROR(INDEX('Regras por canal'!$D$5:$D$9,MATCH($B419,'Regras por canal'!$A$5:$A$9,0)),""))</f>
        <v/>
      </c>
      <c r="AE419" s="28">
        <f>IF($B419="","",IFERROR(INDEX('Regras por canal'!$E$5:$E$9,MATCH($B419,'Regras por canal'!$A$5:$A$9,0)),""))</f>
        <v/>
      </c>
      <c r="AF419" s="28">
        <f>IF($B419="","",IFERROR(INDEX('Regras por canal'!$F$5:$F$9,MATCH($B419,'Regras por canal'!$A$5:$A$9,0)),""))</f>
        <v/>
      </c>
      <c r="AG419" s="28">
        <f>IF($B419="","",IFERROR(INDEX('Regras por canal'!$G$5:$G$9,MATCH($B419,'Regras por canal'!$A$5:$A$9,0)),""))</f>
        <v/>
      </c>
      <c r="AH419" s="28">
        <f>IF($B419="","",IFERROR(INDEX('Regras por canal'!$H$5:$H$9,MATCH($B419,'Regras por canal'!$A$5:$A$9,0)),""))</f>
        <v/>
      </c>
      <c r="AI419" s="28">
        <f>IF($B419="","",IFERROR(INDEX('Regras por canal'!$I$5:$I$9,MATCH($B419,'Regras por canal'!$A$5:$A$9,0)),""))</f>
        <v/>
      </c>
      <c r="AJ419" s="28">
        <f>IF($B419="","",IFERROR(INDEX('Regras por canal'!$J$5:$J$9,MATCH($B419,'Regras por canal'!$A$5:$A$9,0)),""))</f>
        <v/>
      </c>
      <c r="AK419" s="28">
        <f>IF($B419="","",IFERROR(INDEX('Regras por canal'!$K$5:$K$9,MATCH($B419,'Regras por canal'!$A$5:$A$9,0)),""))</f>
        <v/>
      </c>
      <c r="AL419" s="28">
        <f>IF($B419="","",IFERROR(INDEX('Regras por canal'!$L$5:$L$9,MATCH($B419,'Regras por canal'!$A$5:$A$9,0)),""))</f>
        <v/>
      </c>
      <c r="AM419" s="28">
        <f>IF($B419="","",IFERROR(INDEX('Regras por canal'!$M$5:$M$9,MATCH($B419,'Regras por canal'!$A$5:$A$9,0)),""))</f>
        <v/>
      </c>
      <c r="AN419" s="28">
        <f>IF($B419="","",IFERROR(INDEX('Regras por canal'!$N$5:$N$9,MATCH($B419,'Regras por canal'!$A$5:$A$9,0)),""))</f>
        <v/>
      </c>
      <c r="AO419" s="28">
        <f>IF($A419="","",IFERROR(INDEX('Catálogo fonte'!$Q$5:$Q$104,MATCH($A419,'Catálogo fonte'!$A$5:$A$104,0)),""))</f>
        <v/>
      </c>
      <c r="AP419" s="28">
        <f>IF($B419="","",IFERROR(INDEX('Regras por canal'!$Q$5:$Q$9,MATCH($B419,'Regras por canal'!$A$5:$A$9,0)),""))</f>
        <v/>
      </c>
    </row>
    <row r="420" ht="24" customHeight="1">
      <c r="A420" s="28">
        <f>IF(OR(INDEX('Catálogo fonte'!$A$5:$A$104,INT((ROW()-5)/5)+1)="",INDEX('Regras por canal'!$A$5:$A$9,MOD(ROW()-5,5)+1)=""),"",INDEX('Catálogo fonte'!$A$5:$A$104,INT((ROW()-5)/5)+1))</f>
        <v/>
      </c>
      <c r="B420" s="27">
        <f>IF($A420="","",INDEX('Regras por canal'!$A$5:$A$9,MOD(ROW()-5,5)+1))</f>
        <v/>
      </c>
      <c r="C420" s="21" t="n"/>
      <c r="D420" s="32" t="n"/>
      <c r="E420" s="32" t="n"/>
      <c r="F420" s="53" t="n"/>
      <c r="G420" s="27">
        <f>IF(OR($A420="",$B420=""),"",IF($D420&lt;&gt;"",$D420,IFERROR(INDEX('Catálogo fonte'!$B$5:$B$104,MATCH($A420,'Catálogo fonte'!$A$5:$A$104,0)),"")))</f>
        <v/>
      </c>
      <c r="H420" s="27">
        <f>IF(OR($A420="",$B420=""),"",IF($E420&lt;&gt;"",$E420,IFERROR(INDEX('Catálogo fonte'!$C$5:$C$104,MATCH($A420,'Catálogo fonte'!$A$5:$A$104,0)),"")))</f>
        <v/>
      </c>
      <c r="I420" s="27">
        <f>IF(OR($A420="",$B420=""),"",IFERROR(INDEX('Catálogo fonte'!$E$5:$E$104,MATCH($A420,'Catálogo fonte'!$A$5:$A$104,0)),""))</f>
        <v/>
      </c>
      <c r="J420" s="28">
        <f>IF(OR($A420="",$B420=""),"",IFERROR(INDEX('Catálogo fonte'!$D$5:$D$104,MATCH($A420,'Catálogo fonte'!$A$5:$A$104,0)),""))</f>
        <v/>
      </c>
      <c r="K420" s="54">
        <f>IF(OR($A420="",$B420=""),"",IF($F420&lt;&gt;"",$F420,IFERROR(INDEX('Catálogo fonte'!$F$5:$F$104,MATCH($A420,'Catálogo fonte'!$A$5:$A$104,0)),"")))</f>
        <v/>
      </c>
      <c r="L420" s="35">
        <f>IF(OR($A420="",$B420=""),"",IFERROR(INDEX('Catálogo fonte'!$G$5:$G$104,MATCH($A420,'Catálogo fonte'!$A$5:$A$104,0)),""))</f>
        <v/>
      </c>
      <c r="M420" s="28">
        <f>IF(OR($A420="",$B420=""),"",IFERROR(INDEX('Catálogo fonte'!$H$5:$H$104,MATCH($A420,'Catálogo fonte'!$A$5:$A$104,0)),""))</f>
        <v/>
      </c>
      <c r="N420" s="28">
        <f>IF(OR($A420="",$B420=""),"",IFERROR(INDEX('Catálogo fonte'!$I$5:$I$104,MATCH($A420,'Catálogo fonte'!$A$5:$A$104,0)),""))</f>
        <v/>
      </c>
      <c r="O420" s="55">
        <f>IF(OR($A420="",$B420=""),"",IFERROR(INDEX('Catálogo fonte'!$J$5:$J$104,MATCH($A420,'Catálogo fonte'!$A$5:$A$104,0)),""))</f>
        <v/>
      </c>
      <c r="P420" s="56">
        <f>IF(OR($A420="",$B420=""),"",IFERROR(INDEX('Catálogo fonte'!$K$5:$K$104,MATCH($A420,'Catálogo fonte'!$A$5:$A$104,0)),""))</f>
        <v/>
      </c>
      <c r="Q420" s="56">
        <f>IF(OR($A420="",$B420=""),"",IFERROR(INDEX('Catálogo fonte'!$L$5:$L$104,MATCH($A420,'Catálogo fonte'!$A$5:$A$104,0)),""))</f>
        <v/>
      </c>
      <c r="R420" s="56">
        <f>IF(OR($A420="",$B420=""),"",IFERROR(INDEX('Catálogo fonte'!$M$5:$M$104,MATCH($A420,'Catálogo fonte'!$A$5:$A$104,0)),""))</f>
        <v/>
      </c>
      <c r="S420" s="28">
        <f>IF(OR($A420="",$B420=""),"",IFERROR(INDEX('Catálogo fonte'!$N$5:$N$104,MATCH($A420,'Catálogo fonte'!$A$5:$A$104,0)),""))</f>
        <v/>
      </c>
      <c r="T420" s="28">
        <f>IF(OR($A420="",$B420=""),"",IFERROR(INDEX('Catálogo fonte'!$O$5:$O$104,MATCH($A420,'Catálogo fonte'!$A$5:$A$104,0)),""))</f>
        <v/>
      </c>
      <c r="U420" s="28">
        <f>IF(OR($A420="",$B420=""),"",IFERROR(INDEX('Catálogo fonte'!$P$5:$P$104,MATCH($A420,'Catálogo fonte'!$A$5:$A$104,0)),""))</f>
        <v/>
      </c>
      <c r="V420" s="28">
        <f>IF(OR($A420="",$B420=""),"",--($S420&lt;&gt;"")+--($T420&lt;&gt;"")+--($U420&lt;&gt;""))</f>
        <v/>
      </c>
      <c r="W420" s="27">
        <f>IF(OR($A420="",$B420="",$C420&lt;&gt;"Sim"),"",_xlfn.TEXTJOIN(" | ",TRUE,IF($AP420&lt;&gt;"Regra válida","Regra do canal inválida",""),IF(COUNTIF('Catálogo fonte'!$A$5:$A$104,$A420)&gt;1,"SKU duplicado",""),IF($AO420&lt;&gt;"Sim","Produto inativo",""),IF($AB420&lt;&gt;"Sim","Canal inativo",""),IF($G420="","Título ausente",""),IF(AND($G420&lt;&gt;"",$AL420&lt;&gt;"",LEN($G420)&gt;$AL420),"Título excede o limite",""),IF(AND($AC420="Sim",$H420=""),"Categoria ausente",""),IF(AND($AK420&gt;0,LEN($I420)&lt;$AK420),"Descrição abaixo do mínimo",""),IF(AND($AE420="Sim",$J420=""),"Marca ausente",""),IF(OR($K420="",NOT(ISNUMBER($K420)),$K420&lt;=0),"Preço inválido",""),IF(AND(ISNUMBER($K420),$AM420&lt;&gt;"",$K420&lt;$AM420),"Preço abaixo do mínimo",""),IF(AND(ISNUMBER($K420),$AN420&lt;&gt;"",$K420&gt;$AN420),"Preço acima do máximo",""),IF(AND($AD420="Sim",$L420=""),"GTIN ausente",""),IF(AND($L420&lt;&gt;"",NOT(IFERROR(AND(LEN($L420)=13,ISNUMBER(VALUE($L420))),FALSE))),"GTIN inválido",""),IF(AND($AF420="Sim",$M420=""),"Cor ausente",""),IF(AND($AG420="Sim",$N420=""),"Tamanho/modelo ausente",""),IF(AND($AH420="Sim",OR(NOT(ISNUMBER($O420)),$O420&lt;=0)),"Peso ausente ou inválido",""),IF(AND($AI420="Sim",OR(NOT(ISNUMBER($P420)),$P420&lt;=0,NOT(ISNUMBER($Q420)),$Q420&lt;=0,NOT(ISNUMBER($R420)),$R420&lt;=0)),"Dimensões ausentes ou inválidas",""),IF($V420&lt;$AJ420,"Mídias abaixo do mínimo","")))</f>
        <v/>
      </c>
      <c r="X420" s="28">
        <f>IF(OR($A420="",$B420=""),"",IF($C420&lt;&gt;"Sim","Não selecionado",IF($W420="","Pronto para publicar","Bloqueado")))</f>
        <v/>
      </c>
      <c r="Y420" s="21" t="n"/>
      <c r="Z420" s="27">
        <f>IF(OR($A420="",$B420=""),"",IF($C420&lt;&gt;"Sim","Fora do feed",IF($X420="Bloqueado","Bloqueado",IF($Y420="Publicar","Liberado para feed",IF($Y420="Manter rascunho","Mantido em rascunho","Aguardando decisão")))))</f>
        <v/>
      </c>
      <c r="AA420" s="27">
        <f>IF(OR($A420="",$B420=""),"",$A420&amp;"|"&amp;$B420)</f>
        <v/>
      </c>
      <c r="AB420" s="28">
        <f>IF($B420="","",IFERROR(INDEX('Regras por canal'!$B$5:$B$9,MATCH($B420,'Regras por canal'!$A$5:$A$9,0)),""))</f>
        <v/>
      </c>
      <c r="AC420" s="28">
        <f>IF($B420="","",IFERROR(INDEX('Regras por canal'!$C$5:$C$9,MATCH($B420,'Regras por canal'!$A$5:$A$9,0)),""))</f>
        <v/>
      </c>
      <c r="AD420" s="28">
        <f>IF($B420="","",IFERROR(INDEX('Regras por canal'!$D$5:$D$9,MATCH($B420,'Regras por canal'!$A$5:$A$9,0)),""))</f>
        <v/>
      </c>
      <c r="AE420" s="28">
        <f>IF($B420="","",IFERROR(INDEX('Regras por canal'!$E$5:$E$9,MATCH($B420,'Regras por canal'!$A$5:$A$9,0)),""))</f>
        <v/>
      </c>
      <c r="AF420" s="28">
        <f>IF($B420="","",IFERROR(INDEX('Regras por canal'!$F$5:$F$9,MATCH($B420,'Regras por canal'!$A$5:$A$9,0)),""))</f>
        <v/>
      </c>
      <c r="AG420" s="28">
        <f>IF($B420="","",IFERROR(INDEX('Regras por canal'!$G$5:$G$9,MATCH($B420,'Regras por canal'!$A$5:$A$9,0)),""))</f>
        <v/>
      </c>
      <c r="AH420" s="28">
        <f>IF($B420="","",IFERROR(INDEX('Regras por canal'!$H$5:$H$9,MATCH($B420,'Regras por canal'!$A$5:$A$9,0)),""))</f>
        <v/>
      </c>
      <c r="AI420" s="28">
        <f>IF($B420="","",IFERROR(INDEX('Regras por canal'!$I$5:$I$9,MATCH($B420,'Regras por canal'!$A$5:$A$9,0)),""))</f>
        <v/>
      </c>
      <c r="AJ420" s="28">
        <f>IF($B420="","",IFERROR(INDEX('Regras por canal'!$J$5:$J$9,MATCH($B420,'Regras por canal'!$A$5:$A$9,0)),""))</f>
        <v/>
      </c>
      <c r="AK420" s="28">
        <f>IF($B420="","",IFERROR(INDEX('Regras por canal'!$K$5:$K$9,MATCH($B420,'Regras por canal'!$A$5:$A$9,0)),""))</f>
        <v/>
      </c>
      <c r="AL420" s="28">
        <f>IF($B420="","",IFERROR(INDEX('Regras por canal'!$L$5:$L$9,MATCH($B420,'Regras por canal'!$A$5:$A$9,0)),""))</f>
        <v/>
      </c>
      <c r="AM420" s="28">
        <f>IF($B420="","",IFERROR(INDEX('Regras por canal'!$M$5:$M$9,MATCH($B420,'Regras por canal'!$A$5:$A$9,0)),""))</f>
        <v/>
      </c>
      <c r="AN420" s="28">
        <f>IF($B420="","",IFERROR(INDEX('Regras por canal'!$N$5:$N$9,MATCH($B420,'Regras por canal'!$A$5:$A$9,0)),""))</f>
        <v/>
      </c>
      <c r="AO420" s="28">
        <f>IF($A420="","",IFERROR(INDEX('Catálogo fonte'!$Q$5:$Q$104,MATCH($A420,'Catálogo fonte'!$A$5:$A$104,0)),""))</f>
        <v/>
      </c>
      <c r="AP420" s="28">
        <f>IF($B420="","",IFERROR(INDEX('Regras por canal'!$Q$5:$Q$9,MATCH($B420,'Regras por canal'!$A$5:$A$9,0)),""))</f>
        <v/>
      </c>
    </row>
    <row r="421" ht="24" customHeight="1">
      <c r="A421" s="28">
        <f>IF(OR(INDEX('Catálogo fonte'!$A$5:$A$104,INT((ROW()-5)/5)+1)="",INDEX('Regras por canal'!$A$5:$A$9,MOD(ROW()-5,5)+1)=""),"",INDEX('Catálogo fonte'!$A$5:$A$104,INT((ROW()-5)/5)+1))</f>
        <v/>
      </c>
      <c r="B421" s="27">
        <f>IF($A421="","",INDEX('Regras por canal'!$A$5:$A$9,MOD(ROW()-5,5)+1))</f>
        <v/>
      </c>
      <c r="C421" s="21" t="n"/>
      <c r="D421" s="32" t="n"/>
      <c r="E421" s="32" t="n"/>
      <c r="F421" s="53" t="n"/>
      <c r="G421" s="27">
        <f>IF(OR($A421="",$B421=""),"",IF($D421&lt;&gt;"",$D421,IFERROR(INDEX('Catálogo fonte'!$B$5:$B$104,MATCH($A421,'Catálogo fonte'!$A$5:$A$104,0)),"")))</f>
        <v/>
      </c>
      <c r="H421" s="27">
        <f>IF(OR($A421="",$B421=""),"",IF($E421&lt;&gt;"",$E421,IFERROR(INDEX('Catálogo fonte'!$C$5:$C$104,MATCH($A421,'Catálogo fonte'!$A$5:$A$104,0)),"")))</f>
        <v/>
      </c>
      <c r="I421" s="27">
        <f>IF(OR($A421="",$B421=""),"",IFERROR(INDEX('Catálogo fonte'!$E$5:$E$104,MATCH($A421,'Catálogo fonte'!$A$5:$A$104,0)),""))</f>
        <v/>
      </c>
      <c r="J421" s="28">
        <f>IF(OR($A421="",$B421=""),"",IFERROR(INDEX('Catálogo fonte'!$D$5:$D$104,MATCH($A421,'Catálogo fonte'!$A$5:$A$104,0)),""))</f>
        <v/>
      </c>
      <c r="K421" s="54">
        <f>IF(OR($A421="",$B421=""),"",IF($F421&lt;&gt;"",$F421,IFERROR(INDEX('Catálogo fonte'!$F$5:$F$104,MATCH($A421,'Catálogo fonte'!$A$5:$A$104,0)),"")))</f>
        <v/>
      </c>
      <c r="L421" s="35">
        <f>IF(OR($A421="",$B421=""),"",IFERROR(INDEX('Catálogo fonte'!$G$5:$G$104,MATCH($A421,'Catálogo fonte'!$A$5:$A$104,0)),""))</f>
        <v/>
      </c>
      <c r="M421" s="28">
        <f>IF(OR($A421="",$B421=""),"",IFERROR(INDEX('Catálogo fonte'!$H$5:$H$104,MATCH($A421,'Catálogo fonte'!$A$5:$A$104,0)),""))</f>
        <v/>
      </c>
      <c r="N421" s="28">
        <f>IF(OR($A421="",$B421=""),"",IFERROR(INDEX('Catálogo fonte'!$I$5:$I$104,MATCH($A421,'Catálogo fonte'!$A$5:$A$104,0)),""))</f>
        <v/>
      </c>
      <c r="O421" s="55">
        <f>IF(OR($A421="",$B421=""),"",IFERROR(INDEX('Catálogo fonte'!$J$5:$J$104,MATCH($A421,'Catálogo fonte'!$A$5:$A$104,0)),""))</f>
        <v/>
      </c>
      <c r="P421" s="56">
        <f>IF(OR($A421="",$B421=""),"",IFERROR(INDEX('Catálogo fonte'!$K$5:$K$104,MATCH($A421,'Catálogo fonte'!$A$5:$A$104,0)),""))</f>
        <v/>
      </c>
      <c r="Q421" s="56">
        <f>IF(OR($A421="",$B421=""),"",IFERROR(INDEX('Catálogo fonte'!$L$5:$L$104,MATCH($A421,'Catálogo fonte'!$A$5:$A$104,0)),""))</f>
        <v/>
      </c>
      <c r="R421" s="56">
        <f>IF(OR($A421="",$B421=""),"",IFERROR(INDEX('Catálogo fonte'!$M$5:$M$104,MATCH($A421,'Catálogo fonte'!$A$5:$A$104,0)),""))</f>
        <v/>
      </c>
      <c r="S421" s="28">
        <f>IF(OR($A421="",$B421=""),"",IFERROR(INDEX('Catálogo fonte'!$N$5:$N$104,MATCH($A421,'Catálogo fonte'!$A$5:$A$104,0)),""))</f>
        <v/>
      </c>
      <c r="T421" s="28">
        <f>IF(OR($A421="",$B421=""),"",IFERROR(INDEX('Catálogo fonte'!$O$5:$O$104,MATCH($A421,'Catálogo fonte'!$A$5:$A$104,0)),""))</f>
        <v/>
      </c>
      <c r="U421" s="28">
        <f>IF(OR($A421="",$B421=""),"",IFERROR(INDEX('Catálogo fonte'!$P$5:$P$104,MATCH($A421,'Catálogo fonte'!$A$5:$A$104,0)),""))</f>
        <v/>
      </c>
      <c r="V421" s="28">
        <f>IF(OR($A421="",$B421=""),"",--($S421&lt;&gt;"")+--($T421&lt;&gt;"")+--($U421&lt;&gt;""))</f>
        <v/>
      </c>
      <c r="W421" s="27">
        <f>IF(OR($A421="",$B421="",$C421&lt;&gt;"Sim"),"",_xlfn.TEXTJOIN(" | ",TRUE,IF($AP421&lt;&gt;"Regra válida","Regra do canal inválida",""),IF(COUNTIF('Catálogo fonte'!$A$5:$A$104,$A421)&gt;1,"SKU duplicado",""),IF($AO421&lt;&gt;"Sim","Produto inativo",""),IF($AB421&lt;&gt;"Sim","Canal inativo",""),IF($G421="","Título ausente",""),IF(AND($G421&lt;&gt;"",$AL421&lt;&gt;"",LEN($G421)&gt;$AL421),"Título excede o limite",""),IF(AND($AC421="Sim",$H421=""),"Categoria ausente",""),IF(AND($AK421&gt;0,LEN($I421)&lt;$AK421),"Descrição abaixo do mínimo",""),IF(AND($AE421="Sim",$J421=""),"Marca ausente",""),IF(OR($K421="",NOT(ISNUMBER($K421)),$K421&lt;=0),"Preço inválido",""),IF(AND(ISNUMBER($K421),$AM421&lt;&gt;"",$K421&lt;$AM421),"Preço abaixo do mínimo",""),IF(AND(ISNUMBER($K421),$AN421&lt;&gt;"",$K421&gt;$AN421),"Preço acima do máximo",""),IF(AND($AD421="Sim",$L421=""),"GTIN ausente",""),IF(AND($L421&lt;&gt;"",NOT(IFERROR(AND(LEN($L421)=13,ISNUMBER(VALUE($L421))),FALSE))),"GTIN inválido",""),IF(AND($AF421="Sim",$M421=""),"Cor ausente",""),IF(AND($AG421="Sim",$N421=""),"Tamanho/modelo ausente",""),IF(AND($AH421="Sim",OR(NOT(ISNUMBER($O421)),$O421&lt;=0)),"Peso ausente ou inválido",""),IF(AND($AI421="Sim",OR(NOT(ISNUMBER($P421)),$P421&lt;=0,NOT(ISNUMBER($Q421)),$Q421&lt;=0,NOT(ISNUMBER($R421)),$R421&lt;=0)),"Dimensões ausentes ou inválidas",""),IF($V421&lt;$AJ421,"Mídias abaixo do mínimo","")))</f>
        <v/>
      </c>
      <c r="X421" s="28">
        <f>IF(OR($A421="",$B421=""),"",IF($C421&lt;&gt;"Sim","Não selecionado",IF($W421="","Pronto para publicar","Bloqueado")))</f>
        <v/>
      </c>
      <c r="Y421" s="21" t="n"/>
      <c r="Z421" s="27">
        <f>IF(OR($A421="",$B421=""),"",IF($C421&lt;&gt;"Sim","Fora do feed",IF($X421="Bloqueado","Bloqueado",IF($Y421="Publicar","Liberado para feed",IF($Y421="Manter rascunho","Mantido em rascunho","Aguardando decisão")))))</f>
        <v/>
      </c>
      <c r="AA421" s="27">
        <f>IF(OR($A421="",$B421=""),"",$A421&amp;"|"&amp;$B421)</f>
        <v/>
      </c>
      <c r="AB421" s="28">
        <f>IF($B421="","",IFERROR(INDEX('Regras por canal'!$B$5:$B$9,MATCH($B421,'Regras por canal'!$A$5:$A$9,0)),""))</f>
        <v/>
      </c>
      <c r="AC421" s="28">
        <f>IF($B421="","",IFERROR(INDEX('Regras por canal'!$C$5:$C$9,MATCH($B421,'Regras por canal'!$A$5:$A$9,0)),""))</f>
        <v/>
      </c>
      <c r="AD421" s="28">
        <f>IF($B421="","",IFERROR(INDEX('Regras por canal'!$D$5:$D$9,MATCH($B421,'Regras por canal'!$A$5:$A$9,0)),""))</f>
        <v/>
      </c>
      <c r="AE421" s="28">
        <f>IF($B421="","",IFERROR(INDEX('Regras por canal'!$E$5:$E$9,MATCH($B421,'Regras por canal'!$A$5:$A$9,0)),""))</f>
        <v/>
      </c>
      <c r="AF421" s="28">
        <f>IF($B421="","",IFERROR(INDEX('Regras por canal'!$F$5:$F$9,MATCH($B421,'Regras por canal'!$A$5:$A$9,0)),""))</f>
        <v/>
      </c>
      <c r="AG421" s="28">
        <f>IF($B421="","",IFERROR(INDEX('Regras por canal'!$G$5:$G$9,MATCH($B421,'Regras por canal'!$A$5:$A$9,0)),""))</f>
        <v/>
      </c>
      <c r="AH421" s="28">
        <f>IF($B421="","",IFERROR(INDEX('Regras por canal'!$H$5:$H$9,MATCH($B421,'Regras por canal'!$A$5:$A$9,0)),""))</f>
        <v/>
      </c>
      <c r="AI421" s="28">
        <f>IF($B421="","",IFERROR(INDEX('Regras por canal'!$I$5:$I$9,MATCH($B421,'Regras por canal'!$A$5:$A$9,0)),""))</f>
        <v/>
      </c>
      <c r="AJ421" s="28">
        <f>IF($B421="","",IFERROR(INDEX('Regras por canal'!$J$5:$J$9,MATCH($B421,'Regras por canal'!$A$5:$A$9,0)),""))</f>
        <v/>
      </c>
      <c r="AK421" s="28">
        <f>IF($B421="","",IFERROR(INDEX('Regras por canal'!$K$5:$K$9,MATCH($B421,'Regras por canal'!$A$5:$A$9,0)),""))</f>
        <v/>
      </c>
      <c r="AL421" s="28">
        <f>IF($B421="","",IFERROR(INDEX('Regras por canal'!$L$5:$L$9,MATCH($B421,'Regras por canal'!$A$5:$A$9,0)),""))</f>
        <v/>
      </c>
      <c r="AM421" s="28">
        <f>IF($B421="","",IFERROR(INDEX('Regras por canal'!$M$5:$M$9,MATCH($B421,'Regras por canal'!$A$5:$A$9,0)),""))</f>
        <v/>
      </c>
      <c r="AN421" s="28">
        <f>IF($B421="","",IFERROR(INDEX('Regras por canal'!$N$5:$N$9,MATCH($B421,'Regras por canal'!$A$5:$A$9,0)),""))</f>
        <v/>
      </c>
      <c r="AO421" s="28">
        <f>IF($A421="","",IFERROR(INDEX('Catálogo fonte'!$Q$5:$Q$104,MATCH($A421,'Catálogo fonte'!$A$5:$A$104,0)),""))</f>
        <v/>
      </c>
      <c r="AP421" s="28">
        <f>IF($B421="","",IFERROR(INDEX('Regras por canal'!$Q$5:$Q$9,MATCH($B421,'Regras por canal'!$A$5:$A$9,0)),""))</f>
        <v/>
      </c>
    </row>
    <row r="422" ht="24" customHeight="1">
      <c r="A422" s="28">
        <f>IF(OR(INDEX('Catálogo fonte'!$A$5:$A$104,INT((ROW()-5)/5)+1)="",INDEX('Regras por canal'!$A$5:$A$9,MOD(ROW()-5,5)+1)=""),"",INDEX('Catálogo fonte'!$A$5:$A$104,INT((ROW()-5)/5)+1))</f>
        <v/>
      </c>
      <c r="B422" s="27">
        <f>IF($A422="","",INDEX('Regras por canal'!$A$5:$A$9,MOD(ROW()-5,5)+1))</f>
        <v/>
      </c>
      <c r="C422" s="21" t="n"/>
      <c r="D422" s="32" t="n"/>
      <c r="E422" s="32" t="n"/>
      <c r="F422" s="53" t="n"/>
      <c r="G422" s="27">
        <f>IF(OR($A422="",$B422=""),"",IF($D422&lt;&gt;"",$D422,IFERROR(INDEX('Catálogo fonte'!$B$5:$B$104,MATCH($A422,'Catálogo fonte'!$A$5:$A$104,0)),"")))</f>
        <v/>
      </c>
      <c r="H422" s="27">
        <f>IF(OR($A422="",$B422=""),"",IF($E422&lt;&gt;"",$E422,IFERROR(INDEX('Catálogo fonte'!$C$5:$C$104,MATCH($A422,'Catálogo fonte'!$A$5:$A$104,0)),"")))</f>
        <v/>
      </c>
      <c r="I422" s="27">
        <f>IF(OR($A422="",$B422=""),"",IFERROR(INDEX('Catálogo fonte'!$E$5:$E$104,MATCH($A422,'Catálogo fonte'!$A$5:$A$104,0)),""))</f>
        <v/>
      </c>
      <c r="J422" s="28">
        <f>IF(OR($A422="",$B422=""),"",IFERROR(INDEX('Catálogo fonte'!$D$5:$D$104,MATCH($A422,'Catálogo fonte'!$A$5:$A$104,0)),""))</f>
        <v/>
      </c>
      <c r="K422" s="54">
        <f>IF(OR($A422="",$B422=""),"",IF($F422&lt;&gt;"",$F422,IFERROR(INDEX('Catálogo fonte'!$F$5:$F$104,MATCH($A422,'Catálogo fonte'!$A$5:$A$104,0)),"")))</f>
        <v/>
      </c>
      <c r="L422" s="35">
        <f>IF(OR($A422="",$B422=""),"",IFERROR(INDEX('Catálogo fonte'!$G$5:$G$104,MATCH($A422,'Catálogo fonte'!$A$5:$A$104,0)),""))</f>
        <v/>
      </c>
      <c r="M422" s="28">
        <f>IF(OR($A422="",$B422=""),"",IFERROR(INDEX('Catálogo fonte'!$H$5:$H$104,MATCH($A422,'Catálogo fonte'!$A$5:$A$104,0)),""))</f>
        <v/>
      </c>
      <c r="N422" s="28">
        <f>IF(OR($A422="",$B422=""),"",IFERROR(INDEX('Catálogo fonte'!$I$5:$I$104,MATCH($A422,'Catálogo fonte'!$A$5:$A$104,0)),""))</f>
        <v/>
      </c>
      <c r="O422" s="55">
        <f>IF(OR($A422="",$B422=""),"",IFERROR(INDEX('Catálogo fonte'!$J$5:$J$104,MATCH($A422,'Catálogo fonte'!$A$5:$A$104,0)),""))</f>
        <v/>
      </c>
      <c r="P422" s="56">
        <f>IF(OR($A422="",$B422=""),"",IFERROR(INDEX('Catálogo fonte'!$K$5:$K$104,MATCH($A422,'Catálogo fonte'!$A$5:$A$104,0)),""))</f>
        <v/>
      </c>
      <c r="Q422" s="56">
        <f>IF(OR($A422="",$B422=""),"",IFERROR(INDEX('Catálogo fonte'!$L$5:$L$104,MATCH($A422,'Catálogo fonte'!$A$5:$A$104,0)),""))</f>
        <v/>
      </c>
      <c r="R422" s="56">
        <f>IF(OR($A422="",$B422=""),"",IFERROR(INDEX('Catálogo fonte'!$M$5:$M$104,MATCH($A422,'Catálogo fonte'!$A$5:$A$104,0)),""))</f>
        <v/>
      </c>
      <c r="S422" s="28">
        <f>IF(OR($A422="",$B422=""),"",IFERROR(INDEX('Catálogo fonte'!$N$5:$N$104,MATCH($A422,'Catálogo fonte'!$A$5:$A$104,0)),""))</f>
        <v/>
      </c>
      <c r="T422" s="28">
        <f>IF(OR($A422="",$B422=""),"",IFERROR(INDEX('Catálogo fonte'!$O$5:$O$104,MATCH($A422,'Catálogo fonte'!$A$5:$A$104,0)),""))</f>
        <v/>
      </c>
      <c r="U422" s="28">
        <f>IF(OR($A422="",$B422=""),"",IFERROR(INDEX('Catálogo fonte'!$P$5:$P$104,MATCH($A422,'Catálogo fonte'!$A$5:$A$104,0)),""))</f>
        <v/>
      </c>
      <c r="V422" s="28">
        <f>IF(OR($A422="",$B422=""),"",--($S422&lt;&gt;"")+--($T422&lt;&gt;"")+--($U422&lt;&gt;""))</f>
        <v/>
      </c>
      <c r="W422" s="27">
        <f>IF(OR($A422="",$B422="",$C422&lt;&gt;"Sim"),"",_xlfn.TEXTJOIN(" | ",TRUE,IF($AP422&lt;&gt;"Regra válida","Regra do canal inválida",""),IF(COUNTIF('Catálogo fonte'!$A$5:$A$104,$A422)&gt;1,"SKU duplicado",""),IF($AO422&lt;&gt;"Sim","Produto inativo",""),IF($AB422&lt;&gt;"Sim","Canal inativo",""),IF($G422="","Título ausente",""),IF(AND($G422&lt;&gt;"",$AL422&lt;&gt;"",LEN($G422)&gt;$AL422),"Título excede o limite",""),IF(AND($AC422="Sim",$H422=""),"Categoria ausente",""),IF(AND($AK422&gt;0,LEN($I422)&lt;$AK422),"Descrição abaixo do mínimo",""),IF(AND($AE422="Sim",$J422=""),"Marca ausente",""),IF(OR($K422="",NOT(ISNUMBER($K422)),$K422&lt;=0),"Preço inválido",""),IF(AND(ISNUMBER($K422),$AM422&lt;&gt;"",$K422&lt;$AM422),"Preço abaixo do mínimo",""),IF(AND(ISNUMBER($K422),$AN422&lt;&gt;"",$K422&gt;$AN422),"Preço acima do máximo",""),IF(AND($AD422="Sim",$L422=""),"GTIN ausente",""),IF(AND($L422&lt;&gt;"",NOT(IFERROR(AND(LEN($L422)=13,ISNUMBER(VALUE($L422))),FALSE))),"GTIN inválido",""),IF(AND($AF422="Sim",$M422=""),"Cor ausente",""),IF(AND($AG422="Sim",$N422=""),"Tamanho/modelo ausente",""),IF(AND($AH422="Sim",OR(NOT(ISNUMBER($O422)),$O422&lt;=0)),"Peso ausente ou inválido",""),IF(AND($AI422="Sim",OR(NOT(ISNUMBER($P422)),$P422&lt;=0,NOT(ISNUMBER($Q422)),$Q422&lt;=0,NOT(ISNUMBER($R422)),$R422&lt;=0)),"Dimensões ausentes ou inválidas",""),IF($V422&lt;$AJ422,"Mídias abaixo do mínimo","")))</f>
        <v/>
      </c>
      <c r="X422" s="28">
        <f>IF(OR($A422="",$B422=""),"",IF($C422&lt;&gt;"Sim","Não selecionado",IF($W422="","Pronto para publicar","Bloqueado")))</f>
        <v/>
      </c>
      <c r="Y422" s="21" t="n"/>
      <c r="Z422" s="27">
        <f>IF(OR($A422="",$B422=""),"",IF($C422&lt;&gt;"Sim","Fora do feed",IF($X422="Bloqueado","Bloqueado",IF($Y422="Publicar","Liberado para feed",IF($Y422="Manter rascunho","Mantido em rascunho","Aguardando decisão")))))</f>
        <v/>
      </c>
      <c r="AA422" s="27">
        <f>IF(OR($A422="",$B422=""),"",$A422&amp;"|"&amp;$B422)</f>
        <v/>
      </c>
      <c r="AB422" s="28">
        <f>IF($B422="","",IFERROR(INDEX('Regras por canal'!$B$5:$B$9,MATCH($B422,'Regras por canal'!$A$5:$A$9,0)),""))</f>
        <v/>
      </c>
      <c r="AC422" s="28">
        <f>IF($B422="","",IFERROR(INDEX('Regras por canal'!$C$5:$C$9,MATCH($B422,'Regras por canal'!$A$5:$A$9,0)),""))</f>
        <v/>
      </c>
      <c r="AD422" s="28">
        <f>IF($B422="","",IFERROR(INDEX('Regras por canal'!$D$5:$D$9,MATCH($B422,'Regras por canal'!$A$5:$A$9,0)),""))</f>
        <v/>
      </c>
      <c r="AE422" s="28">
        <f>IF($B422="","",IFERROR(INDEX('Regras por canal'!$E$5:$E$9,MATCH($B422,'Regras por canal'!$A$5:$A$9,0)),""))</f>
        <v/>
      </c>
      <c r="AF422" s="28">
        <f>IF($B422="","",IFERROR(INDEX('Regras por canal'!$F$5:$F$9,MATCH($B422,'Regras por canal'!$A$5:$A$9,0)),""))</f>
        <v/>
      </c>
      <c r="AG422" s="28">
        <f>IF($B422="","",IFERROR(INDEX('Regras por canal'!$G$5:$G$9,MATCH($B422,'Regras por canal'!$A$5:$A$9,0)),""))</f>
        <v/>
      </c>
      <c r="AH422" s="28">
        <f>IF($B422="","",IFERROR(INDEX('Regras por canal'!$H$5:$H$9,MATCH($B422,'Regras por canal'!$A$5:$A$9,0)),""))</f>
        <v/>
      </c>
      <c r="AI422" s="28">
        <f>IF($B422="","",IFERROR(INDEX('Regras por canal'!$I$5:$I$9,MATCH($B422,'Regras por canal'!$A$5:$A$9,0)),""))</f>
        <v/>
      </c>
      <c r="AJ422" s="28">
        <f>IF($B422="","",IFERROR(INDEX('Regras por canal'!$J$5:$J$9,MATCH($B422,'Regras por canal'!$A$5:$A$9,0)),""))</f>
        <v/>
      </c>
      <c r="AK422" s="28">
        <f>IF($B422="","",IFERROR(INDEX('Regras por canal'!$K$5:$K$9,MATCH($B422,'Regras por canal'!$A$5:$A$9,0)),""))</f>
        <v/>
      </c>
      <c r="AL422" s="28">
        <f>IF($B422="","",IFERROR(INDEX('Regras por canal'!$L$5:$L$9,MATCH($B422,'Regras por canal'!$A$5:$A$9,0)),""))</f>
        <v/>
      </c>
      <c r="AM422" s="28">
        <f>IF($B422="","",IFERROR(INDEX('Regras por canal'!$M$5:$M$9,MATCH($B422,'Regras por canal'!$A$5:$A$9,0)),""))</f>
        <v/>
      </c>
      <c r="AN422" s="28">
        <f>IF($B422="","",IFERROR(INDEX('Regras por canal'!$N$5:$N$9,MATCH($B422,'Regras por canal'!$A$5:$A$9,0)),""))</f>
        <v/>
      </c>
      <c r="AO422" s="28">
        <f>IF($A422="","",IFERROR(INDEX('Catálogo fonte'!$Q$5:$Q$104,MATCH($A422,'Catálogo fonte'!$A$5:$A$104,0)),""))</f>
        <v/>
      </c>
      <c r="AP422" s="28">
        <f>IF($B422="","",IFERROR(INDEX('Regras por canal'!$Q$5:$Q$9,MATCH($B422,'Regras por canal'!$A$5:$A$9,0)),""))</f>
        <v/>
      </c>
    </row>
    <row r="423" ht="24" customHeight="1">
      <c r="A423" s="28">
        <f>IF(OR(INDEX('Catálogo fonte'!$A$5:$A$104,INT((ROW()-5)/5)+1)="",INDEX('Regras por canal'!$A$5:$A$9,MOD(ROW()-5,5)+1)=""),"",INDEX('Catálogo fonte'!$A$5:$A$104,INT((ROW()-5)/5)+1))</f>
        <v/>
      </c>
      <c r="B423" s="27">
        <f>IF($A423="","",INDEX('Regras por canal'!$A$5:$A$9,MOD(ROW()-5,5)+1))</f>
        <v/>
      </c>
      <c r="C423" s="21" t="n"/>
      <c r="D423" s="32" t="n"/>
      <c r="E423" s="32" t="n"/>
      <c r="F423" s="53" t="n"/>
      <c r="G423" s="27">
        <f>IF(OR($A423="",$B423=""),"",IF($D423&lt;&gt;"",$D423,IFERROR(INDEX('Catálogo fonte'!$B$5:$B$104,MATCH($A423,'Catálogo fonte'!$A$5:$A$104,0)),"")))</f>
        <v/>
      </c>
      <c r="H423" s="27">
        <f>IF(OR($A423="",$B423=""),"",IF($E423&lt;&gt;"",$E423,IFERROR(INDEX('Catálogo fonte'!$C$5:$C$104,MATCH($A423,'Catálogo fonte'!$A$5:$A$104,0)),"")))</f>
        <v/>
      </c>
      <c r="I423" s="27">
        <f>IF(OR($A423="",$B423=""),"",IFERROR(INDEX('Catálogo fonte'!$E$5:$E$104,MATCH($A423,'Catálogo fonte'!$A$5:$A$104,0)),""))</f>
        <v/>
      </c>
      <c r="J423" s="28">
        <f>IF(OR($A423="",$B423=""),"",IFERROR(INDEX('Catálogo fonte'!$D$5:$D$104,MATCH($A423,'Catálogo fonte'!$A$5:$A$104,0)),""))</f>
        <v/>
      </c>
      <c r="K423" s="54">
        <f>IF(OR($A423="",$B423=""),"",IF($F423&lt;&gt;"",$F423,IFERROR(INDEX('Catálogo fonte'!$F$5:$F$104,MATCH($A423,'Catálogo fonte'!$A$5:$A$104,0)),"")))</f>
        <v/>
      </c>
      <c r="L423" s="35">
        <f>IF(OR($A423="",$B423=""),"",IFERROR(INDEX('Catálogo fonte'!$G$5:$G$104,MATCH($A423,'Catálogo fonte'!$A$5:$A$104,0)),""))</f>
        <v/>
      </c>
      <c r="M423" s="28">
        <f>IF(OR($A423="",$B423=""),"",IFERROR(INDEX('Catálogo fonte'!$H$5:$H$104,MATCH($A423,'Catálogo fonte'!$A$5:$A$104,0)),""))</f>
        <v/>
      </c>
      <c r="N423" s="28">
        <f>IF(OR($A423="",$B423=""),"",IFERROR(INDEX('Catálogo fonte'!$I$5:$I$104,MATCH($A423,'Catálogo fonte'!$A$5:$A$104,0)),""))</f>
        <v/>
      </c>
      <c r="O423" s="55">
        <f>IF(OR($A423="",$B423=""),"",IFERROR(INDEX('Catálogo fonte'!$J$5:$J$104,MATCH($A423,'Catálogo fonte'!$A$5:$A$104,0)),""))</f>
        <v/>
      </c>
      <c r="P423" s="56">
        <f>IF(OR($A423="",$B423=""),"",IFERROR(INDEX('Catálogo fonte'!$K$5:$K$104,MATCH($A423,'Catálogo fonte'!$A$5:$A$104,0)),""))</f>
        <v/>
      </c>
      <c r="Q423" s="56">
        <f>IF(OR($A423="",$B423=""),"",IFERROR(INDEX('Catálogo fonte'!$L$5:$L$104,MATCH($A423,'Catálogo fonte'!$A$5:$A$104,0)),""))</f>
        <v/>
      </c>
      <c r="R423" s="56">
        <f>IF(OR($A423="",$B423=""),"",IFERROR(INDEX('Catálogo fonte'!$M$5:$M$104,MATCH($A423,'Catálogo fonte'!$A$5:$A$104,0)),""))</f>
        <v/>
      </c>
      <c r="S423" s="28">
        <f>IF(OR($A423="",$B423=""),"",IFERROR(INDEX('Catálogo fonte'!$N$5:$N$104,MATCH($A423,'Catálogo fonte'!$A$5:$A$104,0)),""))</f>
        <v/>
      </c>
      <c r="T423" s="28">
        <f>IF(OR($A423="",$B423=""),"",IFERROR(INDEX('Catálogo fonte'!$O$5:$O$104,MATCH($A423,'Catálogo fonte'!$A$5:$A$104,0)),""))</f>
        <v/>
      </c>
      <c r="U423" s="28">
        <f>IF(OR($A423="",$B423=""),"",IFERROR(INDEX('Catálogo fonte'!$P$5:$P$104,MATCH($A423,'Catálogo fonte'!$A$5:$A$104,0)),""))</f>
        <v/>
      </c>
      <c r="V423" s="28">
        <f>IF(OR($A423="",$B423=""),"",--($S423&lt;&gt;"")+--($T423&lt;&gt;"")+--($U423&lt;&gt;""))</f>
        <v/>
      </c>
      <c r="W423" s="27">
        <f>IF(OR($A423="",$B423="",$C423&lt;&gt;"Sim"),"",_xlfn.TEXTJOIN(" | ",TRUE,IF($AP423&lt;&gt;"Regra válida","Regra do canal inválida",""),IF(COUNTIF('Catálogo fonte'!$A$5:$A$104,$A423)&gt;1,"SKU duplicado",""),IF($AO423&lt;&gt;"Sim","Produto inativo",""),IF($AB423&lt;&gt;"Sim","Canal inativo",""),IF($G423="","Título ausente",""),IF(AND($G423&lt;&gt;"",$AL423&lt;&gt;"",LEN($G423)&gt;$AL423),"Título excede o limite",""),IF(AND($AC423="Sim",$H423=""),"Categoria ausente",""),IF(AND($AK423&gt;0,LEN($I423)&lt;$AK423),"Descrição abaixo do mínimo",""),IF(AND($AE423="Sim",$J423=""),"Marca ausente",""),IF(OR($K423="",NOT(ISNUMBER($K423)),$K423&lt;=0),"Preço inválido",""),IF(AND(ISNUMBER($K423),$AM423&lt;&gt;"",$K423&lt;$AM423),"Preço abaixo do mínimo",""),IF(AND(ISNUMBER($K423),$AN423&lt;&gt;"",$K423&gt;$AN423),"Preço acima do máximo",""),IF(AND($AD423="Sim",$L423=""),"GTIN ausente",""),IF(AND($L423&lt;&gt;"",NOT(IFERROR(AND(LEN($L423)=13,ISNUMBER(VALUE($L423))),FALSE))),"GTIN inválido",""),IF(AND($AF423="Sim",$M423=""),"Cor ausente",""),IF(AND($AG423="Sim",$N423=""),"Tamanho/modelo ausente",""),IF(AND($AH423="Sim",OR(NOT(ISNUMBER($O423)),$O423&lt;=0)),"Peso ausente ou inválido",""),IF(AND($AI423="Sim",OR(NOT(ISNUMBER($P423)),$P423&lt;=0,NOT(ISNUMBER($Q423)),$Q423&lt;=0,NOT(ISNUMBER($R423)),$R423&lt;=0)),"Dimensões ausentes ou inválidas",""),IF($V423&lt;$AJ423,"Mídias abaixo do mínimo","")))</f>
        <v/>
      </c>
      <c r="X423" s="28">
        <f>IF(OR($A423="",$B423=""),"",IF($C423&lt;&gt;"Sim","Não selecionado",IF($W423="","Pronto para publicar","Bloqueado")))</f>
        <v/>
      </c>
      <c r="Y423" s="21" t="n"/>
      <c r="Z423" s="27">
        <f>IF(OR($A423="",$B423=""),"",IF($C423&lt;&gt;"Sim","Fora do feed",IF($X423="Bloqueado","Bloqueado",IF($Y423="Publicar","Liberado para feed",IF($Y423="Manter rascunho","Mantido em rascunho","Aguardando decisão")))))</f>
        <v/>
      </c>
      <c r="AA423" s="27">
        <f>IF(OR($A423="",$B423=""),"",$A423&amp;"|"&amp;$B423)</f>
        <v/>
      </c>
      <c r="AB423" s="28">
        <f>IF($B423="","",IFERROR(INDEX('Regras por canal'!$B$5:$B$9,MATCH($B423,'Regras por canal'!$A$5:$A$9,0)),""))</f>
        <v/>
      </c>
      <c r="AC423" s="28">
        <f>IF($B423="","",IFERROR(INDEX('Regras por canal'!$C$5:$C$9,MATCH($B423,'Regras por canal'!$A$5:$A$9,0)),""))</f>
        <v/>
      </c>
      <c r="AD423" s="28">
        <f>IF($B423="","",IFERROR(INDEX('Regras por canal'!$D$5:$D$9,MATCH($B423,'Regras por canal'!$A$5:$A$9,0)),""))</f>
        <v/>
      </c>
      <c r="AE423" s="28">
        <f>IF($B423="","",IFERROR(INDEX('Regras por canal'!$E$5:$E$9,MATCH($B423,'Regras por canal'!$A$5:$A$9,0)),""))</f>
        <v/>
      </c>
      <c r="AF423" s="28">
        <f>IF($B423="","",IFERROR(INDEX('Regras por canal'!$F$5:$F$9,MATCH($B423,'Regras por canal'!$A$5:$A$9,0)),""))</f>
        <v/>
      </c>
      <c r="AG423" s="28">
        <f>IF($B423="","",IFERROR(INDEX('Regras por canal'!$G$5:$G$9,MATCH($B423,'Regras por canal'!$A$5:$A$9,0)),""))</f>
        <v/>
      </c>
      <c r="AH423" s="28">
        <f>IF($B423="","",IFERROR(INDEX('Regras por canal'!$H$5:$H$9,MATCH($B423,'Regras por canal'!$A$5:$A$9,0)),""))</f>
        <v/>
      </c>
      <c r="AI423" s="28">
        <f>IF($B423="","",IFERROR(INDEX('Regras por canal'!$I$5:$I$9,MATCH($B423,'Regras por canal'!$A$5:$A$9,0)),""))</f>
        <v/>
      </c>
      <c r="AJ423" s="28">
        <f>IF($B423="","",IFERROR(INDEX('Regras por canal'!$J$5:$J$9,MATCH($B423,'Regras por canal'!$A$5:$A$9,0)),""))</f>
        <v/>
      </c>
      <c r="AK423" s="28">
        <f>IF($B423="","",IFERROR(INDEX('Regras por canal'!$K$5:$K$9,MATCH($B423,'Regras por canal'!$A$5:$A$9,0)),""))</f>
        <v/>
      </c>
      <c r="AL423" s="28">
        <f>IF($B423="","",IFERROR(INDEX('Regras por canal'!$L$5:$L$9,MATCH($B423,'Regras por canal'!$A$5:$A$9,0)),""))</f>
        <v/>
      </c>
      <c r="AM423" s="28">
        <f>IF($B423="","",IFERROR(INDEX('Regras por canal'!$M$5:$M$9,MATCH($B423,'Regras por canal'!$A$5:$A$9,0)),""))</f>
        <v/>
      </c>
      <c r="AN423" s="28">
        <f>IF($B423="","",IFERROR(INDEX('Regras por canal'!$N$5:$N$9,MATCH($B423,'Regras por canal'!$A$5:$A$9,0)),""))</f>
        <v/>
      </c>
      <c r="AO423" s="28">
        <f>IF($A423="","",IFERROR(INDEX('Catálogo fonte'!$Q$5:$Q$104,MATCH($A423,'Catálogo fonte'!$A$5:$A$104,0)),""))</f>
        <v/>
      </c>
      <c r="AP423" s="28">
        <f>IF($B423="","",IFERROR(INDEX('Regras por canal'!$Q$5:$Q$9,MATCH($B423,'Regras por canal'!$A$5:$A$9,0)),""))</f>
        <v/>
      </c>
    </row>
    <row r="424" ht="24" customHeight="1">
      <c r="A424" s="28">
        <f>IF(OR(INDEX('Catálogo fonte'!$A$5:$A$104,INT((ROW()-5)/5)+1)="",INDEX('Regras por canal'!$A$5:$A$9,MOD(ROW()-5,5)+1)=""),"",INDEX('Catálogo fonte'!$A$5:$A$104,INT((ROW()-5)/5)+1))</f>
        <v/>
      </c>
      <c r="B424" s="27">
        <f>IF($A424="","",INDEX('Regras por canal'!$A$5:$A$9,MOD(ROW()-5,5)+1))</f>
        <v/>
      </c>
      <c r="C424" s="21" t="n"/>
      <c r="D424" s="32" t="n"/>
      <c r="E424" s="32" t="n"/>
      <c r="F424" s="53" t="n"/>
      <c r="G424" s="27">
        <f>IF(OR($A424="",$B424=""),"",IF($D424&lt;&gt;"",$D424,IFERROR(INDEX('Catálogo fonte'!$B$5:$B$104,MATCH($A424,'Catálogo fonte'!$A$5:$A$104,0)),"")))</f>
        <v/>
      </c>
      <c r="H424" s="27">
        <f>IF(OR($A424="",$B424=""),"",IF($E424&lt;&gt;"",$E424,IFERROR(INDEX('Catálogo fonte'!$C$5:$C$104,MATCH($A424,'Catálogo fonte'!$A$5:$A$104,0)),"")))</f>
        <v/>
      </c>
      <c r="I424" s="27">
        <f>IF(OR($A424="",$B424=""),"",IFERROR(INDEX('Catálogo fonte'!$E$5:$E$104,MATCH($A424,'Catálogo fonte'!$A$5:$A$104,0)),""))</f>
        <v/>
      </c>
      <c r="J424" s="28">
        <f>IF(OR($A424="",$B424=""),"",IFERROR(INDEX('Catálogo fonte'!$D$5:$D$104,MATCH($A424,'Catálogo fonte'!$A$5:$A$104,0)),""))</f>
        <v/>
      </c>
      <c r="K424" s="54">
        <f>IF(OR($A424="",$B424=""),"",IF($F424&lt;&gt;"",$F424,IFERROR(INDEX('Catálogo fonte'!$F$5:$F$104,MATCH($A424,'Catálogo fonte'!$A$5:$A$104,0)),"")))</f>
        <v/>
      </c>
      <c r="L424" s="35">
        <f>IF(OR($A424="",$B424=""),"",IFERROR(INDEX('Catálogo fonte'!$G$5:$G$104,MATCH($A424,'Catálogo fonte'!$A$5:$A$104,0)),""))</f>
        <v/>
      </c>
      <c r="M424" s="28">
        <f>IF(OR($A424="",$B424=""),"",IFERROR(INDEX('Catálogo fonte'!$H$5:$H$104,MATCH($A424,'Catálogo fonte'!$A$5:$A$104,0)),""))</f>
        <v/>
      </c>
      <c r="N424" s="28">
        <f>IF(OR($A424="",$B424=""),"",IFERROR(INDEX('Catálogo fonte'!$I$5:$I$104,MATCH($A424,'Catálogo fonte'!$A$5:$A$104,0)),""))</f>
        <v/>
      </c>
      <c r="O424" s="55">
        <f>IF(OR($A424="",$B424=""),"",IFERROR(INDEX('Catálogo fonte'!$J$5:$J$104,MATCH($A424,'Catálogo fonte'!$A$5:$A$104,0)),""))</f>
        <v/>
      </c>
      <c r="P424" s="56">
        <f>IF(OR($A424="",$B424=""),"",IFERROR(INDEX('Catálogo fonte'!$K$5:$K$104,MATCH($A424,'Catálogo fonte'!$A$5:$A$104,0)),""))</f>
        <v/>
      </c>
      <c r="Q424" s="56">
        <f>IF(OR($A424="",$B424=""),"",IFERROR(INDEX('Catálogo fonte'!$L$5:$L$104,MATCH($A424,'Catálogo fonte'!$A$5:$A$104,0)),""))</f>
        <v/>
      </c>
      <c r="R424" s="56">
        <f>IF(OR($A424="",$B424=""),"",IFERROR(INDEX('Catálogo fonte'!$M$5:$M$104,MATCH($A424,'Catálogo fonte'!$A$5:$A$104,0)),""))</f>
        <v/>
      </c>
      <c r="S424" s="28">
        <f>IF(OR($A424="",$B424=""),"",IFERROR(INDEX('Catálogo fonte'!$N$5:$N$104,MATCH($A424,'Catálogo fonte'!$A$5:$A$104,0)),""))</f>
        <v/>
      </c>
      <c r="T424" s="28">
        <f>IF(OR($A424="",$B424=""),"",IFERROR(INDEX('Catálogo fonte'!$O$5:$O$104,MATCH($A424,'Catálogo fonte'!$A$5:$A$104,0)),""))</f>
        <v/>
      </c>
      <c r="U424" s="28">
        <f>IF(OR($A424="",$B424=""),"",IFERROR(INDEX('Catálogo fonte'!$P$5:$P$104,MATCH($A424,'Catálogo fonte'!$A$5:$A$104,0)),""))</f>
        <v/>
      </c>
      <c r="V424" s="28">
        <f>IF(OR($A424="",$B424=""),"",--($S424&lt;&gt;"")+--($T424&lt;&gt;"")+--($U424&lt;&gt;""))</f>
        <v/>
      </c>
      <c r="W424" s="27">
        <f>IF(OR($A424="",$B424="",$C424&lt;&gt;"Sim"),"",_xlfn.TEXTJOIN(" | ",TRUE,IF($AP424&lt;&gt;"Regra válida","Regra do canal inválida",""),IF(COUNTIF('Catálogo fonte'!$A$5:$A$104,$A424)&gt;1,"SKU duplicado",""),IF($AO424&lt;&gt;"Sim","Produto inativo",""),IF($AB424&lt;&gt;"Sim","Canal inativo",""),IF($G424="","Título ausente",""),IF(AND($G424&lt;&gt;"",$AL424&lt;&gt;"",LEN($G424)&gt;$AL424),"Título excede o limite",""),IF(AND($AC424="Sim",$H424=""),"Categoria ausente",""),IF(AND($AK424&gt;0,LEN($I424)&lt;$AK424),"Descrição abaixo do mínimo",""),IF(AND($AE424="Sim",$J424=""),"Marca ausente",""),IF(OR($K424="",NOT(ISNUMBER($K424)),$K424&lt;=0),"Preço inválido",""),IF(AND(ISNUMBER($K424),$AM424&lt;&gt;"",$K424&lt;$AM424),"Preço abaixo do mínimo",""),IF(AND(ISNUMBER($K424),$AN424&lt;&gt;"",$K424&gt;$AN424),"Preço acima do máximo",""),IF(AND($AD424="Sim",$L424=""),"GTIN ausente",""),IF(AND($L424&lt;&gt;"",NOT(IFERROR(AND(LEN($L424)=13,ISNUMBER(VALUE($L424))),FALSE))),"GTIN inválido",""),IF(AND($AF424="Sim",$M424=""),"Cor ausente",""),IF(AND($AG424="Sim",$N424=""),"Tamanho/modelo ausente",""),IF(AND($AH424="Sim",OR(NOT(ISNUMBER($O424)),$O424&lt;=0)),"Peso ausente ou inválido",""),IF(AND($AI424="Sim",OR(NOT(ISNUMBER($P424)),$P424&lt;=0,NOT(ISNUMBER($Q424)),$Q424&lt;=0,NOT(ISNUMBER($R424)),$R424&lt;=0)),"Dimensões ausentes ou inválidas",""),IF($V424&lt;$AJ424,"Mídias abaixo do mínimo","")))</f>
        <v/>
      </c>
      <c r="X424" s="28">
        <f>IF(OR($A424="",$B424=""),"",IF($C424&lt;&gt;"Sim","Não selecionado",IF($W424="","Pronto para publicar","Bloqueado")))</f>
        <v/>
      </c>
      <c r="Y424" s="21" t="n"/>
      <c r="Z424" s="27">
        <f>IF(OR($A424="",$B424=""),"",IF($C424&lt;&gt;"Sim","Fora do feed",IF($X424="Bloqueado","Bloqueado",IF($Y424="Publicar","Liberado para feed",IF($Y424="Manter rascunho","Mantido em rascunho","Aguardando decisão")))))</f>
        <v/>
      </c>
      <c r="AA424" s="27">
        <f>IF(OR($A424="",$B424=""),"",$A424&amp;"|"&amp;$B424)</f>
        <v/>
      </c>
      <c r="AB424" s="28">
        <f>IF($B424="","",IFERROR(INDEX('Regras por canal'!$B$5:$B$9,MATCH($B424,'Regras por canal'!$A$5:$A$9,0)),""))</f>
        <v/>
      </c>
      <c r="AC424" s="28">
        <f>IF($B424="","",IFERROR(INDEX('Regras por canal'!$C$5:$C$9,MATCH($B424,'Regras por canal'!$A$5:$A$9,0)),""))</f>
        <v/>
      </c>
      <c r="AD424" s="28">
        <f>IF($B424="","",IFERROR(INDEX('Regras por canal'!$D$5:$D$9,MATCH($B424,'Regras por canal'!$A$5:$A$9,0)),""))</f>
        <v/>
      </c>
      <c r="AE424" s="28">
        <f>IF($B424="","",IFERROR(INDEX('Regras por canal'!$E$5:$E$9,MATCH($B424,'Regras por canal'!$A$5:$A$9,0)),""))</f>
        <v/>
      </c>
      <c r="AF424" s="28">
        <f>IF($B424="","",IFERROR(INDEX('Regras por canal'!$F$5:$F$9,MATCH($B424,'Regras por canal'!$A$5:$A$9,0)),""))</f>
        <v/>
      </c>
      <c r="AG424" s="28">
        <f>IF($B424="","",IFERROR(INDEX('Regras por canal'!$G$5:$G$9,MATCH($B424,'Regras por canal'!$A$5:$A$9,0)),""))</f>
        <v/>
      </c>
      <c r="AH424" s="28">
        <f>IF($B424="","",IFERROR(INDEX('Regras por canal'!$H$5:$H$9,MATCH($B424,'Regras por canal'!$A$5:$A$9,0)),""))</f>
        <v/>
      </c>
      <c r="AI424" s="28">
        <f>IF($B424="","",IFERROR(INDEX('Regras por canal'!$I$5:$I$9,MATCH($B424,'Regras por canal'!$A$5:$A$9,0)),""))</f>
        <v/>
      </c>
      <c r="AJ424" s="28">
        <f>IF($B424="","",IFERROR(INDEX('Regras por canal'!$J$5:$J$9,MATCH($B424,'Regras por canal'!$A$5:$A$9,0)),""))</f>
        <v/>
      </c>
      <c r="AK424" s="28">
        <f>IF($B424="","",IFERROR(INDEX('Regras por canal'!$K$5:$K$9,MATCH($B424,'Regras por canal'!$A$5:$A$9,0)),""))</f>
        <v/>
      </c>
      <c r="AL424" s="28">
        <f>IF($B424="","",IFERROR(INDEX('Regras por canal'!$L$5:$L$9,MATCH($B424,'Regras por canal'!$A$5:$A$9,0)),""))</f>
        <v/>
      </c>
      <c r="AM424" s="28">
        <f>IF($B424="","",IFERROR(INDEX('Regras por canal'!$M$5:$M$9,MATCH($B424,'Regras por canal'!$A$5:$A$9,0)),""))</f>
        <v/>
      </c>
      <c r="AN424" s="28">
        <f>IF($B424="","",IFERROR(INDEX('Regras por canal'!$N$5:$N$9,MATCH($B424,'Regras por canal'!$A$5:$A$9,0)),""))</f>
        <v/>
      </c>
      <c r="AO424" s="28">
        <f>IF($A424="","",IFERROR(INDEX('Catálogo fonte'!$Q$5:$Q$104,MATCH($A424,'Catálogo fonte'!$A$5:$A$104,0)),""))</f>
        <v/>
      </c>
      <c r="AP424" s="28">
        <f>IF($B424="","",IFERROR(INDEX('Regras por canal'!$Q$5:$Q$9,MATCH($B424,'Regras por canal'!$A$5:$A$9,0)),""))</f>
        <v/>
      </c>
    </row>
    <row r="425" ht="24" customHeight="1">
      <c r="A425" s="28">
        <f>IF(OR(INDEX('Catálogo fonte'!$A$5:$A$104,INT((ROW()-5)/5)+1)="",INDEX('Regras por canal'!$A$5:$A$9,MOD(ROW()-5,5)+1)=""),"",INDEX('Catálogo fonte'!$A$5:$A$104,INT((ROW()-5)/5)+1))</f>
        <v/>
      </c>
      <c r="B425" s="27">
        <f>IF($A425="","",INDEX('Regras por canal'!$A$5:$A$9,MOD(ROW()-5,5)+1))</f>
        <v/>
      </c>
      <c r="C425" s="21" t="n"/>
      <c r="D425" s="32" t="n"/>
      <c r="E425" s="32" t="n"/>
      <c r="F425" s="53" t="n"/>
      <c r="G425" s="27">
        <f>IF(OR($A425="",$B425=""),"",IF($D425&lt;&gt;"",$D425,IFERROR(INDEX('Catálogo fonte'!$B$5:$B$104,MATCH($A425,'Catálogo fonte'!$A$5:$A$104,0)),"")))</f>
        <v/>
      </c>
      <c r="H425" s="27">
        <f>IF(OR($A425="",$B425=""),"",IF($E425&lt;&gt;"",$E425,IFERROR(INDEX('Catálogo fonte'!$C$5:$C$104,MATCH($A425,'Catálogo fonte'!$A$5:$A$104,0)),"")))</f>
        <v/>
      </c>
      <c r="I425" s="27">
        <f>IF(OR($A425="",$B425=""),"",IFERROR(INDEX('Catálogo fonte'!$E$5:$E$104,MATCH($A425,'Catálogo fonte'!$A$5:$A$104,0)),""))</f>
        <v/>
      </c>
      <c r="J425" s="28">
        <f>IF(OR($A425="",$B425=""),"",IFERROR(INDEX('Catálogo fonte'!$D$5:$D$104,MATCH($A425,'Catálogo fonte'!$A$5:$A$104,0)),""))</f>
        <v/>
      </c>
      <c r="K425" s="54">
        <f>IF(OR($A425="",$B425=""),"",IF($F425&lt;&gt;"",$F425,IFERROR(INDEX('Catálogo fonte'!$F$5:$F$104,MATCH($A425,'Catálogo fonte'!$A$5:$A$104,0)),"")))</f>
        <v/>
      </c>
      <c r="L425" s="35">
        <f>IF(OR($A425="",$B425=""),"",IFERROR(INDEX('Catálogo fonte'!$G$5:$G$104,MATCH($A425,'Catálogo fonte'!$A$5:$A$104,0)),""))</f>
        <v/>
      </c>
      <c r="M425" s="28">
        <f>IF(OR($A425="",$B425=""),"",IFERROR(INDEX('Catálogo fonte'!$H$5:$H$104,MATCH($A425,'Catálogo fonte'!$A$5:$A$104,0)),""))</f>
        <v/>
      </c>
      <c r="N425" s="28">
        <f>IF(OR($A425="",$B425=""),"",IFERROR(INDEX('Catálogo fonte'!$I$5:$I$104,MATCH($A425,'Catálogo fonte'!$A$5:$A$104,0)),""))</f>
        <v/>
      </c>
      <c r="O425" s="55">
        <f>IF(OR($A425="",$B425=""),"",IFERROR(INDEX('Catálogo fonte'!$J$5:$J$104,MATCH($A425,'Catálogo fonte'!$A$5:$A$104,0)),""))</f>
        <v/>
      </c>
      <c r="P425" s="56">
        <f>IF(OR($A425="",$B425=""),"",IFERROR(INDEX('Catálogo fonte'!$K$5:$K$104,MATCH($A425,'Catálogo fonte'!$A$5:$A$104,0)),""))</f>
        <v/>
      </c>
      <c r="Q425" s="56">
        <f>IF(OR($A425="",$B425=""),"",IFERROR(INDEX('Catálogo fonte'!$L$5:$L$104,MATCH($A425,'Catálogo fonte'!$A$5:$A$104,0)),""))</f>
        <v/>
      </c>
      <c r="R425" s="56">
        <f>IF(OR($A425="",$B425=""),"",IFERROR(INDEX('Catálogo fonte'!$M$5:$M$104,MATCH($A425,'Catálogo fonte'!$A$5:$A$104,0)),""))</f>
        <v/>
      </c>
      <c r="S425" s="28">
        <f>IF(OR($A425="",$B425=""),"",IFERROR(INDEX('Catálogo fonte'!$N$5:$N$104,MATCH($A425,'Catálogo fonte'!$A$5:$A$104,0)),""))</f>
        <v/>
      </c>
      <c r="T425" s="28">
        <f>IF(OR($A425="",$B425=""),"",IFERROR(INDEX('Catálogo fonte'!$O$5:$O$104,MATCH($A425,'Catálogo fonte'!$A$5:$A$104,0)),""))</f>
        <v/>
      </c>
      <c r="U425" s="28">
        <f>IF(OR($A425="",$B425=""),"",IFERROR(INDEX('Catálogo fonte'!$P$5:$P$104,MATCH($A425,'Catálogo fonte'!$A$5:$A$104,0)),""))</f>
        <v/>
      </c>
      <c r="V425" s="28">
        <f>IF(OR($A425="",$B425=""),"",--($S425&lt;&gt;"")+--($T425&lt;&gt;"")+--($U425&lt;&gt;""))</f>
        <v/>
      </c>
      <c r="W425" s="27">
        <f>IF(OR($A425="",$B425="",$C425&lt;&gt;"Sim"),"",_xlfn.TEXTJOIN(" | ",TRUE,IF($AP425&lt;&gt;"Regra válida","Regra do canal inválida",""),IF(COUNTIF('Catálogo fonte'!$A$5:$A$104,$A425)&gt;1,"SKU duplicado",""),IF($AO425&lt;&gt;"Sim","Produto inativo",""),IF($AB425&lt;&gt;"Sim","Canal inativo",""),IF($G425="","Título ausente",""),IF(AND($G425&lt;&gt;"",$AL425&lt;&gt;"",LEN($G425)&gt;$AL425),"Título excede o limite",""),IF(AND($AC425="Sim",$H425=""),"Categoria ausente",""),IF(AND($AK425&gt;0,LEN($I425)&lt;$AK425),"Descrição abaixo do mínimo",""),IF(AND($AE425="Sim",$J425=""),"Marca ausente",""),IF(OR($K425="",NOT(ISNUMBER($K425)),$K425&lt;=0),"Preço inválido",""),IF(AND(ISNUMBER($K425),$AM425&lt;&gt;"",$K425&lt;$AM425),"Preço abaixo do mínimo",""),IF(AND(ISNUMBER($K425),$AN425&lt;&gt;"",$K425&gt;$AN425),"Preço acima do máximo",""),IF(AND($AD425="Sim",$L425=""),"GTIN ausente",""),IF(AND($L425&lt;&gt;"",NOT(IFERROR(AND(LEN($L425)=13,ISNUMBER(VALUE($L425))),FALSE))),"GTIN inválido",""),IF(AND($AF425="Sim",$M425=""),"Cor ausente",""),IF(AND($AG425="Sim",$N425=""),"Tamanho/modelo ausente",""),IF(AND($AH425="Sim",OR(NOT(ISNUMBER($O425)),$O425&lt;=0)),"Peso ausente ou inválido",""),IF(AND($AI425="Sim",OR(NOT(ISNUMBER($P425)),$P425&lt;=0,NOT(ISNUMBER($Q425)),$Q425&lt;=0,NOT(ISNUMBER($R425)),$R425&lt;=0)),"Dimensões ausentes ou inválidas",""),IF($V425&lt;$AJ425,"Mídias abaixo do mínimo","")))</f>
        <v/>
      </c>
      <c r="X425" s="28">
        <f>IF(OR($A425="",$B425=""),"",IF($C425&lt;&gt;"Sim","Não selecionado",IF($W425="","Pronto para publicar","Bloqueado")))</f>
        <v/>
      </c>
      <c r="Y425" s="21" t="n"/>
      <c r="Z425" s="27">
        <f>IF(OR($A425="",$B425=""),"",IF($C425&lt;&gt;"Sim","Fora do feed",IF($X425="Bloqueado","Bloqueado",IF($Y425="Publicar","Liberado para feed",IF($Y425="Manter rascunho","Mantido em rascunho","Aguardando decisão")))))</f>
        <v/>
      </c>
      <c r="AA425" s="27">
        <f>IF(OR($A425="",$B425=""),"",$A425&amp;"|"&amp;$B425)</f>
        <v/>
      </c>
      <c r="AB425" s="28">
        <f>IF($B425="","",IFERROR(INDEX('Regras por canal'!$B$5:$B$9,MATCH($B425,'Regras por canal'!$A$5:$A$9,0)),""))</f>
        <v/>
      </c>
      <c r="AC425" s="28">
        <f>IF($B425="","",IFERROR(INDEX('Regras por canal'!$C$5:$C$9,MATCH($B425,'Regras por canal'!$A$5:$A$9,0)),""))</f>
        <v/>
      </c>
      <c r="AD425" s="28">
        <f>IF($B425="","",IFERROR(INDEX('Regras por canal'!$D$5:$D$9,MATCH($B425,'Regras por canal'!$A$5:$A$9,0)),""))</f>
        <v/>
      </c>
      <c r="AE425" s="28">
        <f>IF($B425="","",IFERROR(INDEX('Regras por canal'!$E$5:$E$9,MATCH($B425,'Regras por canal'!$A$5:$A$9,0)),""))</f>
        <v/>
      </c>
      <c r="AF425" s="28">
        <f>IF($B425="","",IFERROR(INDEX('Regras por canal'!$F$5:$F$9,MATCH($B425,'Regras por canal'!$A$5:$A$9,0)),""))</f>
        <v/>
      </c>
      <c r="AG425" s="28">
        <f>IF($B425="","",IFERROR(INDEX('Regras por canal'!$G$5:$G$9,MATCH($B425,'Regras por canal'!$A$5:$A$9,0)),""))</f>
        <v/>
      </c>
      <c r="AH425" s="28">
        <f>IF($B425="","",IFERROR(INDEX('Regras por canal'!$H$5:$H$9,MATCH($B425,'Regras por canal'!$A$5:$A$9,0)),""))</f>
        <v/>
      </c>
      <c r="AI425" s="28">
        <f>IF($B425="","",IFERROR(INDEX('Regras por canal'!$I$5:$I$9,MATCH($B425,'Regras por canal'!$A$5:$A$9,0)),""))</f>
        <v/>
      </c>
      <c r="AJ425" s="28">
        <f>IF($B425="","",IFERROR(INDEX('Regras por canal'!$J$5:$J$9,MATCH($B425,'Regras por canal'!$A$5:$A$9,0)),""))</f>
        <v/>
      </c>
      <c r="AK425" s="28">
        <f>IF($B425="","",IFERROR(INDEX('Regras por canal'!$K$5:$K$9,MATCH($B425,'Regras por canal'!$A$5:$A$9,0)),""))</f>
        <v/>
      </c>
      <c r="AL425" s="28">
        <f>IF($B425="","",IFERROR(INDEX('Regras por canal'!$L$5:$L$9,MATCH($B425,'Regras por canal'!$A$5:$A$9,0)),""))</f>
        <v/>
      </c>
      <c r="AM425" s="28">
        <f>IF($B425="","",IFERROR(INDEX('Regras por canal'!$M$5:$M$9,MATCH($B425,'Regras por canal'!$A$5:$A$9,0)),""))</f>
        <v/>
      </c>
      <c r="AN425" s="28">
        <f>IF($B425="","",IFERROR(INDEX('Regras por canal'!$N$5:$N$9,MATCH($B425,'Regras por canal'!$A$5:$A$9,0)),""))</f>
        <v/>
      </c>
      <c r="AO425" s="28">
        <f>IF($A425="","",IFERROR(INDEX('Catálogo fonte'!$Q$5:$Q$104,MATCH($A425,'Catálogo fonte'!$A$5:$A$104,0)),""))</f>
        <v/>
      </c>
      <c r="AP425" s="28">
        <f>IF($B425="","",IFERROR(INDEX('Regras por canal'!$Q$5:$Q$9,MATCH($B425,'Regras por canal'!$A$5:$A$9,0)),""))</f>
        <v/>
      </c>
    </row>
    <row r="426" ht="24" customHeight="1">
      <c r="A426" s="28">
        <f>IF(OR(INDEX('Catálogo fonte'!$A$5:$A$104,INT((ROW()-5)/5)+1)="",INDEX('Regras por canal'!$A$5:$A$9,MOD(ROW()-5,5)+1)=""),"",INDEX('Catálogo fonte'!$A$5:$A$104,INT((ROW()-5)/5)+1))</f>
        <v/>
      </c>
      <c r="B426" s="27">
        <f>IF($A426="","",INDEX('Regras por canal'!$A$5:$A$9,MOD(ROW()-5,5)+1))</f>
        <v/>
      </c>
      <c r="C426" s="21" t="n"/>
      <c r="D426" s="32" t="n"/>
      <c r="E426" s="32" t="n"/>
      <c r="F426" s="53" t="n"/>
      <c r="G426" s="27">
        <f>IF(OR($A426="",$B426=""),"",IF($D426&lt;&gt;"",$D426,IFERROR(INDEX('Catálogo fonte'!$B$5:$B$104,MATCH($A426,'Catálogo fonte'!$A$5:$A$104,0)),"")))</f>
        <v/>
      </c>
      <c r="H426" s="27">
        <f>IF(OR($A426="",$B426=""),"",IF($E426&lt;&gt;"",$E426,IFERROR(INDEX('Catálogo fonte'!$C$5:$C$104,MATCH($A426,'Catálogo fonte'!$A$5:$A$104,0)),"")))</f>
        <v/>
      </c>
      <c r="I426" s="27">
        <f>IF(OR($A426="",$B426=""),"",IFERROR(INDEX('Catálogo fonte'!$E$5:$E$104,MATCH($A426,'Catálogo fonte'!$A$5:$A$104,0)),""))</f>
        <v/>
      </c>
      <c r="J426" s="28">
        <f>IF(OR($A426="",$B426=""),"",IFERROR(INDEX('Catálogo fonte'!$D$5:$D$104,MATCH($A426,'Catálogo fonte'!$A$5:$A$104,0)),""))</f>
        <v/>
      </c>
      <c r="K426" s="54">
        <f>IF(OR($A426="",$B426=""),"",IF($F426&lt;&gt;"",$F426,IFERROR(INDEX('Catálogo fonte'!$F$5:$F$104,MATCH($A426,'Catálogo fonte'!$A$5:$A$104,0)),"")))</f>
        <v/>
      </c>
      <c r="L426" s="35">
        <f>IF(OR($A426="",$B426=""),"",IFERROR(INDEX('Catálogo fonte'!$G$5:$G$104,MATCH($A426,'Catálogo fonte'!$A$5:$A$104,0)),""))</f>
        <v/>
      </c>
      <c r="M426" s="28">
        <f>IF(OR($A426="",$B426=""),"",IFERROR(INDEX('Catálogo fonte'!$H$5:$H$104,MATCH($A426,'Catálogo fonte'!$A$5:$A$104,0)),""))</f>
        <v/>
      </c>
      <c r="N426" s="28">
        <f>IF(OR($A426="",$B426=""),"",IFERROR(INDEX('Catálogo fonte'!$I$5:$I$104,MATCH($A426,'Catálogo fonte'!$A$5:$A$104,0)),""))</f>
        <v/>
      </c>
      <c r="O426" s="55">
        <f>IF(OR($A426="",$B426=""),"",IFERROR(INDEX('Catálogo fonte'!$J$5:$J$104,MATCH($A426,'Catálogo fonte'!$A$5:$A$104,0)),""))</f>
        <v/>
      </c>
      <c r="P426" s="56">
        <f>IF(OR($A426="",$B426=""),"",IFERROR(INDEX('Catálogo fonte'!$K$5:$K$104,MATCH($A426,'Catálogo fonte'!$A$5:$A$104,0)),""))</f>
        <v/>
      </c>
      <c r="Q426" s="56">
        <f>IF(OR($A426="",$B426=""),"",IFERROR(INDEX('Catálogo fonte'!$L$5:$L$104,MATCH($A426,'Catálogo fonte'!$A$5:$A$104,0)),""))</f>
        <v/>
      </c>
      <c r="R426" s="56">
        <f>IF(OR($A426="",$B426=""),"",IFERROR(INDEX('Catálogo fonte'!$M$5:$M$104,MATCH($A426,'Catálogo fonte'!$A$5:$A$104,0)),""))</f>
        <v/>
      </c>
      <c r="S426" s="28">
        <f>IF(OR($A426="",$B426=""),"",IFERROR(INDEX('Catálogo fonte'!$N$5:$N$104,MATCH($A426,'Catálogo fonte'!$A$5:$A$104,0)),""))</f>
        <v/>
      </c>
      <c r="T426" s="28">
        <f>IF(OR($A426="",$B426=""),"",IFERROR(INDEX('Catálogo fonte'!$O$5:$O$104,MATCH($A426,'Catálogo fonte'!$A$5:$A$104,0)),""))</f>
        <v/>
      </c>
      <c r="U426" s="28">
        <f>IF(OR($A426="",$B426=""),"",IFERROR(INDEX('Catálogo fonte'!$P$5:$P$104,MATCH($A426,'Catálogo fonte'!$A$5:$A$104,0)),""))</f>
        <v/>
      </c>
      <c r="V426" s="28">
        <f>IF(OR($A426="",$B426=""),"",--($S426&lt;&gt;"")+--($T426&lt;&gt;"")+--($U426&lt;&gt;""))</f>
        <v/>
      </c>
      <c r="W426" s="27">
        <f>IF(OR($A426="",$B426="",$C426&lt;&gt;"Sim"),"",_xlfn.TEXTJOIN(" | ",TRUE,IF($AP426&lt;&gt;"Regra válida","Regra do canal inválida",""),IF(COUNTIF('Catálogo fonte'!$A$5:$A$104,$A426)&gt;1,"SKU duplicado",""),IF($AO426&lt;&gt;"Sim","Produto inativo",""),IF($AB426&lt;&gt;"Sim","Canal inativo",""),IF($G426="","Título ausente",""),IF(AND($G426&lt;&gt;"",$AL426&lt;&gt;"",LEN($G426)&gt;$AL426),"Título excede o limite",""),IF(AND($AC426="Sim",$H426=""),"Categoria ausente",""),IF(AND($AK426&gt;0,LEN($I426)&lt;$AK426),"Descrição abaixo do mínimo",""),IF(AND($AE426="Sim",$J426=""),"Marca ausente",""),IF(OR($K426="",NOT(ISNUMBER($K426)),$K426&lt;=0),"Preço inválido",""),IF(AND(ISNUMBER($K426),$AM426&lt;&gt;"",$K426&lt;$AM426),"Preço abaixo do mínimo",""),IF(AND(ISNUMBER($K426),$AN426&lt;&gt;"",$K426&gt;$AN426),"Preço acima do máximo",""),IF(AND($AD426="Sim",$L426=""),"GTIN ausente",""),IF(AND($L426&lt;&gt;"",NOT(IFERROR(AND(LEN($L426)=13,ISNUMBER(VALUE($L426))),FALSE))),"GTIN inválido",""),IF(AND($AF426="Sim",$M426=""),"Cor ausente",""),IF(AND($AG426="Sim",$N426=""),"Tamanho/modelo ausente",""),IF(AND($AH426="Sim",OR(NOT(ISNUMBER($O426)),$O426&lt;=0)),"Peso ausente ou inválido",""),IF(AND($AI426="Sim",OR(NOT(ISNUMBER($P426)),$P426&lt;=0,NOT(ISNUMBER($Q426)),$Q426&lt;=0,NOT(ISNUMBER($R426)),$R426&lt;=0)),"Dimensões ausentes ou inválidas",""),IF($V426&lt;$AJ426,"Mídias abaixo do mínimo","")))</f>
        <v/>
      </c>
      <c r="X426" s="28">
        <f>IF(OR($A426="",$B426=""),"",IF($C426&lt;&gt;"Sim","Não selecionado",IF($W426="","Pronto para publicar","Bloqueado")))</f>
        <v/>
      </c>
      <c r="Y426" s="21" t="n"/>
      <c r="Z426" s="27">
        <f>IF(OR($A426="",$B426=""),"",IF($C426&lt;&gt;"Sim","Fora do feed",IF($X426="Bloqueado","Bloqueado",IF($Y426="Publicar","Liberado para feed",IF($Y426="Manter rascunho","Mantido em rascunho","Aguardando decisão")))))</f>
        <v/>
      </c>
      <c r="AA426" s="27">
        <f>IF(OR($A426="",$B426=""),"",$A426&amp;"|"&amp;$B426)</f>
        <v/>
      </c>
      <c r="AB426" s="28">
        <f>IF($B426="","",IFERROR(INDEX('Regras por canal'!$B$5:$B$9,MATCH($B426,'Regras por canal'!$A$5:$A$9,0)),""))</f>
        <v/>
      </c>
      <c r="AC426" s="28">
        <f>IF($B426="","",IFERROR(INDEX('Regras por canal'!$C$5:$C$9,MATCH($B426,'Regras por canal'!$A$5:$A$9,0)),""))</f>
        <v/>
      </c>
      <c r="AD426" s="28">
        <f>IF($B426="","",IFERROR(INDEX('Regras por canal'!$D$5:$D$9,MATCH($B426,'Regras por canal'!$A$5:$A$9,0)),""))</f>
        <v/>
      </c>
      <c r="AE426" s="28">
        <f>IF($B426="","",IFERROR(INDEX('Regras por canal'!$E$5:$E$9,MATCH($B426,'Regras por canal'!$A$5:$A$9,0)),""))</f>
        <v/>
      </c>
      <c r="AF426" s="28">
        <f>IF($B426="","",IFERROR(INDEX('Regras por canal'!$F$5:$F$9,MATCH($B426,'Regras por canal'!$A$5:$A$9,0)),""))</f>
        <v/>
      </c>
      <c r="AG426" s="28">
        <f>IF($B426="","",IFERROR(INDEX('Regras por canal'!$G$5:$G$9,MATCH($B426,'Regras por canal'!$A$5:$A$9,0)),""))</f>
        <v/>
      </c>
      <c r="AH426" s="28">
        <f>IF($B426="","",IFERROR(INDEX('Regras por canal'!$H$5:$H$9,MATCH($B426,'Regras por canal'!$A$5:$A$9,0)),""))</f>
        <v/>
      </c>
      <c r="AI426" s="28">
        <f>IF($B426="","",IFERROR(INDEX('Regras por canal'!$I$5:$I$9,MATCH($B426,'Regras por canal'!$A$5:$A$9,0)),""))</f>
        <v/>
      </c>
      <c r="AJ426" s="28">
        <f>IF($B426="","",IFERROR(INDEX('Regras por canal'!$J$5:$J$9,MATCH($B426,'Regras por canal'!$A$5:$A$9,0)),""))</f>
        <v/>
      </c>
      <c r="AK426" s="28">
        <f>IF($B426="","",IFERROR(INDEX('Regras por canal'!$K$5:$K$9,MATCH($B426,'Regras por canal'!$A$5:$A$9,0)),""))</f>
        <v/>
      </c>
      <c r="AL426" s="28">
        <f>IF($B426="","",IFERROR(INDEX('Regras por canal'!$L$5:$L$9,MATCH($B426,'Regras por canal'!$A$5:$A$9,0)),""))</f>
        <v/>
      </c>
      <c r="AM426" s="28">
        <f>IF($B426="","",IFERROR(INDEX('Regras por canal'!$M$5:$M$9,MATCH($B426,'Regras por canal'!$A$5:$A$9,0)),""))</f>
        <v/>
      </c>
      <c r="AN426" s="28">
        <f>IF($B426="","",IFERROR(INDEX('Regras por canal'!$N$5:$N$9,MATCH($B426,'Regras por canal'!$A$5:$A$9,0)),""))</f>
        <v/>
      </c>
      <c r="AO426" s="28">
        <f>IF($A426="","",IFERROR(INDEX('Catálogo fonte'!$Q$5:$Q$104,MATCH($A426,'Catálogo fonte'!$A$5:$A$104,0)),""))</f>
        <v/>
      </c>
      <c r="AP426" s="28">
        <f>IF($B426="","",IFERROR(INDEX('Regras por canal'!$Q$5:$Q$9,MATCH($B426,'Regras por canal'!$A$5:$A$9,0)),""))</f>
        <v/>
      </c>
    </row>
    <row r="427" ht="24" customHeight="1">
      <c r="A427" s="28">
        <f>IF(OR(INDEX('Catálogo fonte'!$A$5:$A$104,INT((ROW()-5)/5)+1)="",INDEX('Regras por canal'!$A$5:$A$9,MOD(ROW()-5,5)+1)=""),"",INDEX('Catálogo fonte'!$A$5:$A$104,INT((ROW()-5)/5)+1))</f>
        <v/>
      </c>
      <c r="B427" s="27">
        <f>IF($A427="","",INDEX('Regras por canal'!$A$5:$A$9,MOD(ROW()-5,5)+1))</f>
        <v/>
      </c>
      <c r="C427" s="21" t="n"/>
      <c r="D427" s="32" t="n"/>
      <c r="E427" s="32" t="n"/>
      <c r="F427" s="53" t="n"/>
      <c r="G427" s="27">
        <f>IF(OR($A427="",$B427=""),"",IF($D427&lt;&gt;"",$D427,IFERROR(INDEX('Catálogo fonte'!$B$5:$B$104,MATCH($A427,'Catálogo fonte'!$A$5:$A$104,0)),"")))</f>
        <v/>
      </c>
      <c r="H427" s="27">
        <f>IF(OR($A427="",$B427=""),"",IF($E427&lt;&gt;"",$E427,IFERROR(INDEX('Catálogo fonte'!$C$5:$C$104,MATCH($A427,'Catálogo fonte'!$A$5:$A$104,0)),"")))</f>
        <v/>
      </c>
      <c r="I427" s="27">
        <f>IF(OR($A427="",$B427=""),"",IFERROR(INDEX('Catálogo fonte'!$E$5:$E$104,MATCH($A427,'Catálogo fonte'!$A$5:$A$104,0)),""))</f>
        <v/>
      </c>
      <c r="J427" s="28">
        <f>IF(OR($A427="",$B427=""),"",IFERROR(INDEX('Catálogo fonte'!$D$5:$D$104,MATCH($A427,'Catálogo fonte'!$A$5:$A$104,0)),""))</f>
        <v/>
      </c>
      <c r="K427" s="54">
        <f>IF(OR($A427="",$B427=""),"",IF($F427&lt;&gt;"",$F427,IFERROR(INDEX('Catálogo fonte'!$F$5:$F$104,MATCH($A427,'Catálogo fonte'!$A$5:$A$104,0)),"")))</f>
        <v/>
      </c>
      <c r="L427" s="35">
        <f>IF(OR($A427="",$B427=""),"",IFERROR(INDEX('Catálogo fonte'!$G$5:$G$104,MATCH($A427,'Catálogo fonte'!$A$5:$A$104,0)),""))</f>
        <v/>
      </c>
      <c r="M427" s="28">
        <f>IF(OR($A427="",$B427=""),"",IFERROR(INDEX('Catálogo fonte'!$H$5:$H$104,MATCH($A427,'Catálogo fonte'!$A$5:$A$104,0)),""))</f>
        <v/>
      </c>
      <c r="N427" s="28">
        <f>IF(OR($A427="",$B427=""),"",IFERROR(INDEX('Catálogo fonte'!$I$5:$I$104,MATCH($A427,'Catálogo fonte'!$A$5:$A$104,0)),""))</f>
        <v/>
      </c>
      <c r="O427" s="55">
        <f>IF(OR($A427="",$B427=""),"",IFERROR(INDEX('Catálogo fonte'!$J$5:$J$104,MATCH($A427,'Catálogo fonte'!$A$5:$A$104,0)),""))</f>
        <v/>
      </c>
      <c r="P427" s="56">
        <f>IF(OR($A427="",$B427=""),"",IFERROR(INDEX('Catálogo fonte'!$K$5:$K$104,MATCH($A427,'Catálogo fonte'!$A$5:$A$104,0)),""))</f>
        <v/>
      </c>
      <c r="Q427" s="56">
        <f>IF(OR($A427="",$B427=""),"",IFERROR(INDEX('Catálogo fonte'!$L$5:$L$104,MATCH($A427,'Catálogo fonte'!$A$5:$A$104,0)),""))</f>
        <v/>
      </c>
      <c r="R427" s="56">
        <f>IF(OR($A427="",$B427=""),"",IFERROR(INDEX('Catálogo fonte'!$M$5:$M$104,MATCH($A427,'Catálogo fonte'!$A$5:$A$104,0)),""))</f>
        <v/>
      </c>
      <c r="S427" s="28">
        <f>IF(OR($A427="",$B427=""),"",IFERROR(INDEX('Catálogo fonte'!$N$5:$N$104,MATCH($A427,'Catálogo fonte'!$A$5:$A$104,0)),""))</f>
        <v/>
      </c>
      <c r="T427" s="28">
        <f>IF(OR($A427="",$B427=""),"",IFERROR(INDEX('Catálogo fonte'!$O$5:$O$104,MATCH($A427,'Catálogo fonte'!$A$5:$A$104,0)),""))</f>
        <v/>
      </c>
      <c r="U427" s="28">
        <f>IF(OR($A427="",$B427=""),"",IFERROR(INDEX('Catálogo fonte'!$P$5:$P$104,MATCH($A427,'Catálogo fonte'!$A$5:$A$104,0)),""))</f>
        <v/>
      </c>
      <c r="V427" s="28">
        <f>IF(OR($A427="",$B427=""),"",--($S427&lt;&gt;"")+--($T427&lt;&gt;"")+--($U427&lt;&gt;""))</f>
        <v/>
      </c>
      <c r="W427" s="27">
        <f>IF(OR($A427="",$B427="",$C427&lt;&gt;"Sim"),"",_xlfn.TEXTJOIN(" | ",TRUE,IF($AP427&lt;&gt;"Regra válida","Regra do canal inválida",""),IF(COUNTIF('Catálogo fonte'!$A$5:$A$104,$A427)&gt;1,"SKU duplicado",""),IF($AO427&lt;&gt;"Sim","Produto inativo",""),IF($AB427&lt;&gt;"Sim","Canal inativo",""),IF($G427="","Título ausente",""),IF(AND($G427&lt;&gt;"",$AL427&lt;&gt;"",LEN($G427)&gt;$AL427),"Título excede o limite",""),IF(AND($AC427="Sim",$H427=""),"Categoria ausente",""),IF(AND($AK427&gt;0,LEN($I427)&lt;$AK427),"Descrição abaixo do mínimo",""),IF(AND($AE427="Sim",$J427=""),"Marca ausente",""),IF(OR($K427="",NOT(ISNUMBER($K427)),$K427&lt;=0),"Preço inválido",""),IF(AND(ISNUMBER($K427),$AM427&lt;&gt;"",$K427&lt;$AM427),"Preço abaixo do mínimo",""),IF(AND(ISNUMBER($K427),$AN427&lt;&gt;"",$K427&gt;$AN427),"Preço acima do máximo",""),IF(AND($AD427="Sim",$L427=""),"GTIN ausente",""),IF(AND($L427&lt;&gt;"",NOT(IFERROR(AND(LEN($L427)=13,ISNUMBER(VALUE($L427))),FALSE))),"GTIN inválido",""),IF(AND($AF427="Sim",$M427=""),"Cor ausente",""),IF(AND($AG427="Sim",$N427=""),"Tamanho/modelo ausente",""),IF(AND($AH427="Sim",OR(NOT(ISNUMBER($O427)),$O427&lt;=0)),"Peso ausente ou inválido",""),IF(AND($AI427="Sim",OR(NOT(ISNUMBER($P427)),$P427&lt;=0,NOT(ISNUMBER($Q427)),$Q427&lt;=0,NOT(ISNUMBER($R427)),$R427&lt;=0)),"Dimensões ausentes ou inválidas",""),IF($V427&lt;$AJ427,"Mídias abaixo do mínimo","")))</f>
        <v/>
      </c>
      <c r="X427" s="28">
        <f>IF(OR($A427="",$B427=""),"",IF($C427&lt;&gt;"Sim","Não selecionado",IF($W427="","Pronto para publicar","Bloqueado")))</f>
        <v/>
      </c>
      <c r="Y427" s="21" t="n"/>
      <c r="Z427" s="27">
        <f>IF(OR($A427="",$B427=""),"",IF($C427&lt;&gt;"Sim","Fora do feed",IF($X427="Bloqueado","Bloqueado",IF($Y427="Publicar","Liberado para feed",IF($Y427="Manter rascunho","Mantido em rascunho","Aguardando decisão")))))</f>
        <v/>
      </c>
      <c r="AA427" s="27">
        <f>IF(OR($A427="",$B427=""),"",$A427&amp;"|"&amp;$B427)</f>
        <v/>
      </c>
      <c r="AB427" s="28">
        <f>IF($B427="","",IFERROR(INDEX('Regras por canal'!$B$5:$B$9,MATCH($B427,'Regras por canal'!$A$5:$A$9,0)),""))</f>
        <v/>
      </c>
      <c r="AC427" s="28">
        <f>IF($B427="","",IFERROR(INDEX('Regras por canal'!$C$5:$C$9,MATCH($B427,'Regras por canal'!$A$5:$A$9,0)),""))</f>
        <v/>
      </c>
      <c r="AD427" s="28">
        <f>IF($B427="","",IFERROR(INDEX('Regras por canal'!$D$5:$D$9,MATCH($B427,'Regras por canal'!$A$5:$A$9,0)),""))</f>
        <v/>
      </c>
      <c r="AE427" s="28">
        <f>IF($B427="","",IFERROR(INDEX('Regras por canal'!$E$5:$E$9,MATCH($B427,'Regras por canal'!$A$5:$A$9,0)),""))</f>
        <v/>
      </c>
      <c r="AF427" s="28">
        <f>IF($B427="","",IFERROR(INDEX('Regras por canal'!$F$5:$F$9,MATCH($B427,'Regras por canal'!$A$5:$A$9,0)),""))</f>
        <v/>
      </c>
      <c r="AG427" s="28">
        <f>IF($B427="","",IFERROR(INDEX('Regras por canal'!$G$5:$G$9,MATCH($B427,'Regras por canal'!$A$5:$A$9,0)),""))</f>
        <v/>
      </c>
      <c r="AH427" s="28">
        <f>IF($B427="","",IFERROR(INDEX('Regras por canal'!$H$5:$H$9,MATCH($B427,'Regras por canal'!$A$5:$A$9,0)),""))</f>
        <v/>
      </c>
      <c r="AI427" s="28">
        <f>IF($B427="","",IFERROR(INDEX('Regras por canal'!$I$5:$I$9,MATCH($B427,'Regras por canal'!$A$5:$A$9,0)),""))</f>
        <v/>
      </c>
      <c r="AJ427" s="28">
        <f>IF($B427="","",IFERROR(INDEX('Regras por canal'!$J$5:$J$9,MATCH($B427,'Regras por canal'!$A$5:$A$9,0)),""))</f>
        <v/>
      </c>
      <c r="AK427" s="28">
        <f>IF($B427="","",IFERROR(INDEX('Regras por canal'!$K$5:$K$9,MATCH($B427,'Regras por canal'!$A$5:$A$9,0)),""))</f>
        <v/>
      </c>
      <c r="AL427" s="28">
        <f>IF($B427="","",IFERROR(INDEX('Regras por canal'!$L$5:$L$9,MATCH($B427,'Regras por canal'!$A$5:$A$9,0)),""))</f>
        <v/>
      </c>
      <c r="AM427" s="28">
        <f>IF($B427="","",IFERROR(INDEX('Regras por canal'!$M$5:$M$9,MATCH($B427,'Regras por canal'!$A$5:$A$9,0)),""))</f>
        <v/>
      </c>
      <c r="AN427" s="28">
        <f>IF($B427="","",IFERROR(INDEX('Regras por canal'!$N$5:$N$9,MATCH($B427,'Regras por canal'!$A$5:$A$9,0)),""))</f>
        <v/>
      </c>
      <c r="AO427" s="28">
        <f>IF($A427="","",IFERROR(INDEX('Catálogo fonte'!$Q$5:$Q$104,MATCH($A427,'Catálogo fonte'!$A$5:$A$104,0)),""))</f>
        <v/>
      </c>
      <c r="AP427" s="28">
        <f>IF($B427="","",IFERROR(INDEX('Regras por canal'!$Q$5:$Q$9,MATCH($B427,'Regras por canal'!$A$5:$A$9,0)),""))</f>
        <v/>
      </c>
    </row>
    <row r="428" ht="24" customHeight="1">
      <c r="A428" s="28">
        <f>IF(OR(INDEX('Catálogo fonte'!$A$5:$A$104,INT((ROW()-5)/5)+1)="",INDEX('Regras por canal'!$A$5:$A$9,MOD(ROW()-5,5)+1)=""),"",INDEX('Catálogo fonte'!$A$5:$A$104,INT((ROW()-5)/5)+1))</f>
        <v/>
      </c>
      <c r="B428" s="27">
        <f>IF($A428="","",INDEX('Regras por canal'!$A$5:$A$9,MOD(ROW()-5,5)+1))</f>
        <v/>
      </c>
      <c r="C428" s="21" t="n"/>
      <c r="D428" s="32" t="n"/>
      <c r="E428" s="32" t="n"/>
      <c r="F428" s="53" t="n"/>
      <c r="G428" s="27">
        <f>IF(OR($A428="",$B428=""),"",IF($D428&lt;&gt;"",$D428,IFERROR(INDEX('Catálogo fonte'!$B$5:$B$104,MATCH($A428,'Catálogo fonte'!$A$5:$A$104,0)),"")))</f>
        <v/>
      </c>
      <c r="H428" s="27">
        <f>IF(OR($A428="",$B428=""),"",IF($E428&lt;&gt;"",$E428,IFERROR(INDEX('Catálogo fonte'!$C$5:$C$104,MATCH($A428,'Catálogo fonte'!$A$5:$A$104,0)),"")))</f>
        <v/>
      </c>
      <c r="I428" s="27">
        <f>IF(OR($A428="",$B428=""),"",IFERROR(INDEX('Catálogo fonte'!$E$5:$E$104,MATCH($A428,'Catálogo fonte'!$A$5:$A$104,0)),""))</f>
        <v/>
      </c>
      <c r="J428" s="28">
        <f>IF(OR($A428="",$B428=""),"",IFERROR(INDEX('Catálogo fonte'!$D$5:$D$104,MATCH($A428,'Catálogo fonte'!$A$5:$A$104,0)),""))</f>
        <v/>
      </c>
      <c r="K428" s="54">
        <f>IF(OR($A428="",$B428=""),"",IF($F428&lt;&gt;"",$F428,IFERROR(INDEX('Catálogo fonte'!$F$5:$F$104,MATCH($A428,'Catálogo fonte'!$A$5:$A$104,0)),"")))</f>
        <v/>
      </c>
      <c r="L428" s="35">
        <f>IF(OR($A428="",$B428=""),"",IFERROR(INDEX('Catálogo fonte'!$G$5:$G$104,MATCH($A428,'Catálogo fonte'!$A$5:$A$104,0)),""))</f>
        <v/>
      </c>
      <c r="M428" s="28">
        <f>IF(OR($A428="",$B428=""),"",IFERROR(INDEX('Catálogo fonte'!$H$5:$H$104,MATCH($A428,'Catálogo fonte'!$A$5:$A$104,0)),""))</f>
        <v/>
      </c>
      <c r="N428" s="28">
        <f>IF(OR($A428="",$B428=""),"",IFERROR(INDEX('Catálogo fonte'!$I$5:$I$104,MATCH($A428,'Catálogo fonte'!$A$5:$A$104,0)),""))</f>
        <v/>
      </c>
      <c r="O428" s="55">
        <f>IF(OR($A428="",$B428=""),"",IFERROR(INDEX('Catálogo fonte'!$J$5:$J$104,MATCH($A428,'Catálogo fonte'!$A$5:$A$104,0)),""))</f>
        <v/>
      </c>
      <c r="P428" s="56">
        <f>IF(OR($A428="",$B428=""),"",IFERROR(INDEX('Catálogo fonte'!$K$5:$K$104,MATCH($A428,'Catálogo fonte'!$A$5:$A$104,0)),""))</f>
        <v/>
      </c>
      <c r="Q428" s="56">
        <f>IF(OR($A428="",$B428=""),"",IFERROR(INDEX('Catálogo fonte'!$L$5:$L$104,MATCH($A428,'Catálogo fonte'!$A$5:$A$104,0)),""))</f>
        <v/>
      </c>
      <c r="R428" s="56">
        <f>IF(OR($A428="",$B428=""),"",IFERROR(INDEX('Catálogo fonte'!$M$5:$M$104,MATCH($A428,'Catálogo fonte'!$A$5:$A$104,0)),""))</f>
        <v/>
      </c>
      <c r="S428" s="28">
        <f>IF(OR($A428="",$B428=""),"",IFERROR(INDEX('Catálogo fonte'!$N$5:$N$104,MATCH($A428,'Catálogo fonte'!$A$5:$A$104,0)),""))</f>
        <v/>
      </c>
      <c r="T428" s="28">
        <f>IF(OR($A428="",$B428=""),"",IFERROR(INDEX('Catálogo fonte'!$O$5:$O$104,MATCH($A428,'Catálogo fonte'!$A$5:$A$104,0)),""))</f>
        <v/>
      </c>
      <c r="U428" s="28">
        <f>IF(OR($A428="",$B428=""),"",IFERROR(INDEX('Catálogo fonte'!$P$5:$P$104,MATCH($A428,'Catálogo fonte'!$A$5:$A$104,0)),""))</f>
        <v/>
      </c>
      <c r="V428" s="28">
        <f>IF(OR($A428="",$B428=""),"",--($S428&lt;&gt;"")+--($T428&lt;&gt;"")+--($U428&lt;&gt;""))</f>
        <v/>
      </c>
      <c r="W428" s="27">
        <f>IF(OR($A428="",$B428="",$C428&lt;&gt;"Sim"),"",_xlfn.TEXTJOIN(" | ",TRUE,IF($AP428&lt;&gt;"Regra válida","Regra do canal inválida",""),IF(COUNTIF('Catálogo fonte'!$A$5:$A$104,$A428)&gt;1,"SKU duplicado",""),IF($AO428&lt;&gt;"Sim","Produto inativo",""),IF($AB428&lt;&gt;"Sim","Canal inativo",""),IF($G428="","Título ausente",""),IF(AND($G428&lt;&gt;"",$AL428&lt;&gt;"",LEN($G428)&gt;$AL428),"Título excede o limite",""),IF(AND($AC428="Sim",$H428=""),"Categoria ausente",""),IF(AND($AK428&gt;0,LEN($I428)&lt;$AK428),"Descrição abaixo do mínimo",""),IF(AND($AE428="Sim",$J428=""),"Marca ausente",""),IF(OR($K428="",NOT(ISNUMBER($K428)),$K428&lt;=0),"Preço inválido",""),IF(AND(ISNUMBER($K428),$AM428&lt;&gt;"",$K428&lt;$AM428),"Preço abaixo do mínimo",""),IF(AND(ISNUMBER($K428),$AN428&lt;&gt;"",$K428&gt;$AN428),"Preço acima do máximo",""),IF(AND($AD428="Sim",$L428=""),"GTIN ausente",""),IF(AND($L428&lt;&gt;"",NOT(IFERROR(AND(LEN($L428)=13,ISNUMBER(VALUE($L428))),FALSE))),"GTIN inválido",""),IF(AND($AF428="Sim",$M428=""),"Cor ausente",""),IF(AND($AG428="Sim",$N428=""),"Tamanho/modelo ausente",""),IF(AND($AH428="Sim",OR(NOT(ISNUMBER($O428)),$O428&lt;=0)),"Peso ausente ou inválido",""),IF(AND($AI428="Sim",OR(NOT(ISNUMBER($P428)),$P428&lt;=0,NOT(ISNUMBER($Q428)),$Q428&lt;=0,NOT(ISNUMBER($R428)),$R428&lt;=0)),"Dimensões ausentes ou inválidas",""),IF($V428&lt;$AJ428,"Mídias abaixo do mínimo","")))</f>
        <v/>
      </c>
      <c r="X428" s="28">
        <f>IF(OR($A428="",$B428=""),"",IF($C428&lt;&gt;"Sim","Não selecionado",IF($W428="","Pronto para publicar","Bloqueado")))</f>
        <v/>
      </c>
      <c r="Y428" s="21" t="n"/>
      <c r="Z428" s="27">
        <f>IF(OR($A428="",$B428=""),"",IF($C428&lt;&gt;"Sim","Fora do feed",IF($X428="Bloqueado","Bloqueado",IF($Y428="Publicar","Liberado para feed",IF($Y428="Manter rascunho","Mantido em rascunho","Aguardando decisão")))))</f>
        <v/>
      </c>
      <c r="AA428" s="27">
        <f>IF(OR($A428="",$B428=""),"",$A428&amp;"|"&amp;$B428)</f>
        <v/>
      </c>
      <c r="AB428" s="28">
        <f>IF($B428="","",IFERROR(INDEX('Regras por canal'!$B$5:$B$9,MATCH($B428,'Regras por canal'!$A$5:$A$9,0)),""))</f>
        <v/>
      </c>
      <c r="AC428" s="28">
        <f>IF($B428="","",IFERROR(INDEX('Regras por canal'!$C$5:$C$9,MATCH($B428,'Regras por canal'!$A$5:$A$9,0)),""))</f>
        <v/>
      </c>
      <c r="AD428" s="28">
        <f>IF($B428="","",IFERROR(INDEX('Regras por canal'!$D$5:$D$9,MATCH($B428,'Regras por canal'!$A$5:$A$9,0)),""))</f>
        <v/>
      </c>
      <c r="AE428" s="28">
        <f>IF($B428="","",IFERROR(INDEX('Regras por canal'!$E$5:$E$9,MATCH($B428,'Regras por canal'!$A$5:$A$9,0)),""))</f>
        <v/>
      </c>
      <c r="AF428" s="28">
        <f>IF($B428="","",IFERROR(INDEX('Regras por canal'!$F$5:$F$9,MATCH($B428,'Regras por canal'!$A$5:$A$9,0)),""))</f>
        <v/>
      </c>
      <c r="AG428" s="28">
        <f>IF($B428="","",IFERROR(INDEX('Regras por canal'!$G$5:$G$9,MATCH($B428,'Regras por canal'!$A$5:$A$9,0)),""))</f>
        <v/>
      </c>
      <c r="AH428" s="28">
        <f>IF($B428="","",IFERROR(INDEX('Regras por canal'!$H$5:$H$9,MATCH($B428,'Regras por canal'!$A$5:$A$9,0)),""))</f>
        <v/>
      </c>
      <c r="AI428" s="28">
        <f>IF($B428="","",IFERROR(INDEX('Regras por canal'!$I$5:$I$9,MATCH($B428,'Regras por canal'!$A$5:$A$9,0)),""))</f>
        <v/>
      </c>
      <c r="AJ428" s="28">
        <f>IF($B428="","",IFERROR(INDEX('Regras por canal'!$J$5:$J$9,MATCH($B428,'Regras por canal'!$A$5:$A$9,0)),""))</f>
        <v/>
      </c>
      <c r="AK428" s="28">
        <f>IF($B428="","",IFERROR(INDEX('Regras por canal'!$K$5:$K$9,MATCH($B428,'Regras por canal'!$A$5:$A$9,0)),""))</f>
        <v/>
      </c>
      <c r="AL428" s="28">
        <f>IF($B428="","",IFERROR(INDEX('Regras por canal'!$L$5:$L$9,MATCH($B428,'Regras por canal'!$A$5:$A$9,0)),""))</f>
        <v/>
      </c>
      <c r="AM428" s="28">
        <f>IF($B428="","",IFERROR(INDEX('Regras por canal'!$M$5:$M$9,MATCH($B428,'Regras por canal'!$A$5:$A$9,0)),""))</f>
        <v/>
      </c>
      <c r="AN428" s="28">
        <f>IF($B428="","",IFERROR(INDEX('Regras por canal'!$N$5:$N$9,MATCH($B428,'Regras por canal'!$A$5:$A$9,0)),""))</f>
        <v/>
      </c>
      <c r="AO428" s="28">
        <f>IF($A428="","",IFERROR(INDEX('Catálogo fonte'!$Q$5:$Q$104,MATCH($A428,'Catálogo fonte'!$A$5:$A$104,0)),""))</f>
        <v/>
      </c>
      <c r="AP428" s="28">
        <f>IF($B428="","",IFERROR(INDEX('Regras por canal'!$Q$5:$Q$9,MATCH($B428,'Regras por canal'!$A$5:$A$9,0)),""))</f>
        <v/>
      </c>
    </row>
    <row r="429" ht="24" customHeight="1">
      <c r="A429" s="28">
        <f>IF(OR(INDEX('Catálogo fonte'!$A$5:$A$104,INT((ROW()-5)/5)+1)="",INDEX('Regras por canal'!$A$5:$A$9,MOD(ROW()-5,5)+1)=""),"",INDEX('Catálogo fonte'!$A$5:$A$104,INT((ROW()-5)/5)+1))</f>
        <v/>
      </c>
      <c r="B429" s="27">
        <f>IF($A429="","",INDEX('Regras por canal'!$A$5:$A$9,MOD(ROW()-5,5)+1))</f>
        <v/>
      </c>
      <c r="C429" s="21" t="n"/>
      <c r="D429" s="32" t="n"/>
      <c r="E429" s="32" t="n"/>
      <c r="F429" s="53" t="n"/>
      <c r="G429" s="27">
        <f>IF(OR($A429="",$B429=""),"",IF($D429&lt;&gt;"",$D429,IFERROR(INDEX('Catálogo fonte'!$B$5:$B$104,MATCH($A429,'Catálogo fonte'!$A$5:$A$104,0)),"")))</f>
        <v/>
      </c>
      <c r="H429" s="27">
        <f>IF(OR($A429="",$B429=""),"",IF($E429&lt;&gt;"",$E429,IFERROR(INDEX('Catálogo fonte'!$C$5:$C$104,MATCH($A429,'Catálogo fonte'!$A$5:$A$104,0)),"")))</f>
        <v/>
      </c>
      <c r="I429" s="27">
        <f>IF(OR($A429="",$B429=""),"",IFERROR(INDEX('Catálogo fonte'!$E$5:$E$104,MATCH($A429,'Catálogo fonte'!$A$5:$A$104,0)),""))</f>
        <v/>
      </c>
      <c r="J429" s="28">
        <f>IF(OR($A429="",$B429=""),"",IFERROR(INDEX('Catálogo fonte'!$D$5:$D$104,MATCH($A429,'Catálogo fonte'!$A$5:$A$104,0)),""))</f>
        <v/>
      </c>
      <c r="K429" s="54">
        <f>IF(OR($A429="",$B429=""),"",IF($F429&lt;&gt;"",$F429,IFERROR(INDEX('Catálogo fonte'!$F$5:$F$104,MATCH($A429,'Catálogo fonte'!$A$5:$A$104,0)),"")))</f>
        <v/>
      </c>
      <c r="L429" s="35">
        <f>IF(OR($A429="",$B429=""),"",IFERROR(INDEX('Catálogo fonte'!$G$5:$G$104,MATCH($A429,'Catálogo fonte'!$A$5:$A$104,0)),""))</f>
        <v/>
      </c>
      <c r="M429" s="28">
        <f>IF(OR($A429="",$B429=""),"",IFERROR(INDEX('Catálogo fonte'!$H$5:$H$104,MATCH($A429,'Catálogo fonte'!$A$5:$A$104,0)),""))</f>
        <v/>
      </c>
      <c r="N429" s="28">
        <f>IF(OR($A429="",$B429=""),"",IFERROR(INDEX('Catálogo fonte'!$I$5:$I$104,MATCH($A429,'Catálogo fonte'!$A$5:$A$104,0)),""))</f>
        <v/>
      </c>
      <c r="O429" s="55">
        <f>IF(OR($A429="",$B429=""),"",IFERROR(INDEX('Catálogo fonte'!$J$5:$J$104,MATCH($A429,'Catálogo fonte'!$A$5:$A$104,0)),""))</f>
        <v/>
      </c>
      <c r="P429" s="56">
        <f>IF(OR($A429="",$B429=""),"",IFERROR(INDEX('Catálogo fonte'!$K$5:$K$104,MATCH($A429,'Catálogo fonte'!$A$5:$A$104,0)),""))</f>
        <v/>
      </c>
      <c r="Q429" s="56">
        <f>IF(OR($A429="",$B429=""),"",IFERROR(INDEX('Catálogo fonte'!$L$5:$L$104,MATCH($A429,'Catálogo fonte'!$A$5:$A$104,0)),""))</f>
        <v/>
      </c>
      <c r="R429" s="56">
        <f>IF(OR($A429="",$B429=""),"",IFERROR(INDEX('Catálogo fonte'!$M$5:$M$104,MATCH($A429,'Catálogo fonte'!$A$5:$A$104,0)),""))</f>
        <v/>
      </c>
      <c r="S429" s="28">
        <f>IF(OR($A429="",$B429=""),"",IFERROR(INDEX('Catálogo fonte'!$N$5:$N$104,MATCH($A429,'Catálogo fonte'!$A$5:$A$104,0)),""))</f>
        <v/>
      </c>
      <c r="T429" s="28">
        <f>IF(OR($A429="",$B429=""),"",IFERROR(INDEX('Catálogo fonte'!$O$5:$O$104,MATCH($A429,'Catálogo fonte'!$A$5:$A$104,0)),""))</f>
        <v/>
      </c>
      <c r="U429" s="28">
        <f>IF(OR($A429="",$B429=""),"",IFERROR(INDEX('Catálogo fonte'!$P$5:$P$104,MATCH($A429,'Catálogo fonte'!$A$5:$A$104,0)),""))</f>
        <v/>
      </c>
      <c r="V429" s="28">
        <f>IF(OR($A429="",$B429=""),"",--($S429&lt;&gt;"")+--($T429&lt;&gt;"")+--($U429&lt;&gt;""))</f>
        <v/>
      </c>
      <c r="W429" s="27">
        <f>IF(OR($A429="",$B429="",$C429&lt;&gt;"Sim"),"",_xlfn.TEXTJOIN(" | ",TRUE,IF($AP429&lt;&gt;"Regra válida","Regra do canal inválida",""),IF(COUNTIF('Catálogo fonte'!$A$5:$A$104,$A429)&gt;1,"SKU duplicado",""),IF($AO429&lt;&gt;"Sim","Produto inativo",""),IF($AB429&lt;&gt;"Sim","Canal inativo",""),IF($G429="","Título ausente",""),IF(AND($G429&lt;&gt;"",$AL429&lt;&gt;"",LEN($G429)&gt;$AL429),"Título excede o limite",""),IF(AND($AC429="Sim",$H429=""),"Categoria ausente",""),IF(AND($AK429&gt;0,LEN($I429)&lt;$AK429),"Descrição abaixo do mínimo",""),IF(AND($AE429="Sim",$J429=""),"Marca ausente",""),IF(OR($K429="",NOT(ISNUMBER($K429)),$K429&lt;=0),"Preço inválido",""),IF(AND(ISNUMBER($K429),$AM429&lt;&gt;"",$K429&lt;$AM429),"Preço abaixo do mínimo",""),IF(AND(ISNUMBER($K429),$AN429&lt;&gt;"",$K429&gt;$AN429),"Preço acima do máximo",""),IF(AND($AD429="Sim",$L429=""),"GTIN ausente",""),IF(AND($L429&lt;&gt;"",NOT(IFERROR(AND(LEN($L429)=13,ISNUMBER(VALUE($L429))),FALSE))),"GTIN inválido",""),IF(AND($AF429="Sim",$M429=""),"Cor ausente",""),IF(AND($AG429="Sim",$N429=""),"Tamanho/modelo ausente",""),IF(AND($AH429="Sim",OR(NOT(ISNUMBER($O429)),$O429&lt;=0)),"Peso ausente ou inválido",""),IF(AND($AI429="Sim",OR(NOT(ISNUMBER($P429)),$P429&lt;=0,NOT(ISNUMBER($Q429)),$Q429&lt;=0,NOT(ISNUMBER($R429)),$R429&lt;=0)),"Dimensões ausentes ou inválidas",""),IF($V429&lt;$AJ429,"Mídias abaixo do mínimo","")))</f>
        <v/>
      </c>
      <c r="X429" s="28">
        <f>IF(OR($A429="",$B429=""),"",IF($C429&lt;&gt;"Sim","Não selecionado",IF($W429="","Pronto para publicar","Bloqueado")))</f>
        <v/>
      </c>
      <c r="Y429" s="21" t="n"/>
      <c r="Z429" s="27">
        <f>IF(OR($A429="",$B429=""),"",IF($C429&lt;&gt;"Sim","Fora do feed",IF($X429="Bloqueado","Bloqueado",IF($Y429="Publicar","Liberado para feed",IF($Y429="Manter rascunho","Mantido em rascunho","Aguardando decisão")))))</f>
        <v/>
      </c>
      <c r="AA429" s="27">
        <f>IF(OR($A429="",$B429=""),"",$A429&amp;"|"&amp;$B429)</f>
        <v/>
      </c>
      <c r="AB429" s="28">
        <f>IF($B429="","",IFERROR(INDEX('Regras por canal'!$B$5:$B$9,MATCH($B429,'Regras por canal'!$A$5:$A$9,0)),""))</f>
        <v/>
      </c>
      <c r="AC429" s="28">
        <f>IF($B429="","",IFERROR(INDEX('Regras por canal'!$C$5:$C$9,MATCH($B429,'Regras por canal'!$A$5:$A$9,0)),""))</f>
        <v/>
      </c>
      <c r="AD429" s="28">
        <f>IF($B429="","",IFERROR(INDEX('Regras por canal'!$D$5:$D$9,MATCH($B429,'Regras por canal'!$A$5:$A$9,0)),""))</f>
        <v/>
      </c>
      <c r="AE429" s="28">
        <f>IF($B429="","",IFERROR(INDEX('Regras por canal'!$E$5:$E$9,MATCH($B429,'Regras por canal'!$A$5:$A$9,0)),""))</f>
        <v/>
      </c>
      <c r="AF429" s="28">
        <f>IF($B429="","",IFERROR(INDEX('Regras por canal'!$F$5:$F$9,MATCH($B429,'Regras por canal'!$A$5:$A$9,0)),""))</f>
        <v/>
      </c>
      <c r="AG429" s="28">
        <f>IF($B429="","",IFERROR(INDEX('Regras por canal'!$G$5:$G$9,MATCH($B429,'Regras por canal'!$A$5:$A$9,0)),""))</f>
        <v/>
      </c>
      <c r="AH429" s="28">
        <f>IF($B429="","",IFERROR(INDEX('Regras por canal'!$H$5:$H$9,MATCH($B429,'Regras por canal'!$A$5:$A$9,0)),""))</f>
        <v/>
      </c>
      <c r="AI429" s="28">
        <f>IF($B429="","",IFERROR(INDEX('Regras por canal'!$I$5:$I$9,MATCH($B429,'Regras por canal'!$A$5:$A$9,0)),""))</f>
        <v/>
      </c>
      <c r="AJ429" s="28">
        <f>IF($B429="","",IFERROR(INDEX('Regras por canal'!$J$5:$J$9,MATCH($B429,'Regras por canal'!$A$5:$A$9,0)),""))</f>
        <v/>
      </c>
      <c r="AK429" s="28">
        <f>IF($B429="","",IFERROR(INDEX('Regras por canal'!$K$5:$K$9,MATCH($B429,'Regras por canal'!$A$5:$A$9,0)),""))</f>
        <v/>
      </c>
      <c r="AL429" s="28">
        <f>IF($B429="","",IFERROR(INDEX('Regras por canal'!$L$5:$L$9,MATCH($B429,'Regras por canal'!$A$5:$A$9,0)),""))</f>
        <v/>
      </c>
      <c r="AM429" s="28">
        <f>IF($B429="","",IFERROR(INDEX('Regras por canal'!$M$5:$M$9,MATCH($B429,'Regras por canal'!$A$5:$A$9,0)),""))</f>
        <v/>
      </c>
      <c r="AN429" s="28">
        <f>IF($B429="","",IFERROR(INDEX('Regras por canal'!$N$5:$N$9,MATCH($B429,'Regras por canal'!$A$5:$A$9,0)),""))</f>
        <v/>
      </c>
      <c r="AO429" s="28">
        <f>IF($A429="","",IFERROR(INDEX('Catálogo fonte'!$Q$5:$Q$104,MATCH($A429,'Catálogo fonte'!$A$5:$A$104,0)),""))</f>
        <v/>
      </c>
      <c r="AP429" s="28">
        <f>IF($B429="","",IFERROR(INDEX('Regras por canal'!$Q$5:$Q$9,MATCH($B429,'Regras por canal'!$A$5:$A$9,0)),""))</f>
        <v/>
      </c>
    </row>
    <row r="430" ht="24" customHeight="1">
      <c r="A430" s="28">
        <f>IF(OR(INDEX('Catálogo fonte'!$A$5:$A$104,INT((ROW()-5)/5)+1)="",INDEX('Regras por canal'!$A$5:$A$9,MOD(ROW()-5,5)+1)=""),"",INDEX('Catálogo fonte'!$A$5:$A$104,INT((ROW()-5)/5)+1))</f>
        <v/>
      </c>
      <c r="B430" s="27">
        <f>IF($A430="","",INDEX('Regras por canal'!$A$5:$A$9,MOD(ROW()-5,5)+1))</f>
        <v/>
      </c>
      <c r="C430" s="21" t="n"/>
      <c r="D430" s="32" t="n"/>
      <c r="E430" s="32" t="n"/>
      <c r="F430" s="53" t="n"/>
      <c r="G430" s="27">
        <f>IF(OR($A430="",$B430=""),"",IF($D430&lt;&gt;"",$D430,IFERROR(INDEX('Catálogo fonte'!$B$5:$B$104,MATCH($A430,'Catálogo fonte'!$A$5:$A$104,0)),"")))</f>
        <v/>
      </c>
      <c r="H430" s="27">
        <f>IF(OR($A430="",$B430=""),"",IF($E430&lt;&gt;"",$E430,IFERROR(INDEX('Catálogo fonte'!$C$5:$C$104,MATCH($A430,'Catálogo fonte'!$A$5:$A$104,0)),"")))</f>
        <v/>
      </c>
      <c r="I430" s="27">
        <f>IF(OR($A430="",$B430=""),"",IFERROR(INDEX('Catálogo fonte'!$E$5:$E$104,MATCH($A430,'Catálogo fonte'!$A$5:$A$104,0)),""))</f>
        <v/>
      </c>
      <c r="J430" s="28">
        <f>IF(OR($A430="",$B430=""),"",IFERROR(INDEX('Catálogo fonte'!$D$5:$D$104,MATCH($A430,'Catálogo fonte'!$A$5:$A$104,0)),""))</f>
        <v/>
      </c>
      <c r="K430" s="54">
        <f>IF(OR($A430="",$B430=""),"",IF($F430&lt;&gt;"",$F430,IFERROR(INDEX('Catálogo fonte'!$F$5:$F$104,MATCH($A430,'Catálogo fonte'!$A$5:$A$104,0)),"")))</f>
        <v/>
      </c>
      <c r="L430" s="35">
        <f>IF(OR($A430="",$B430=""),"",IFERROR(INDEX('Catálogo fonte'!$G$5:$G$104,MATCH($A430,'Catálogo fonte'!$A$5:$A$104,0)),""))</f>
        <v/>
      </c>
      <c r="M430" s="28">
        <f>IF(OR($A430="",$B430=""),"",IFERROR(INDEX('Catálogo fonte'!$H$5:$H$104,MATCH($A430,'Catálogo fonte'!$A$5:$A$104,0)),""))</f>
        <v/>
      </c>
      <c r="N430" s="28">
        <f>IF(OR($A430="",$B430=""),"",IFERROR(INDEX('Catálogo fonte'!$I$5:$I$104,MATCH($A430,'Catálogo fonte'!$A$5:$A$104,0)),""))</f>
        <v/>
      </c>
      <c r="O430" s="55">
        <f>IF(OR($A430="",$B430=""),"",IFERROR(INDEX('Catálogo fonte'!$J$5:$J$104,MATCH($A430,'Catálogo fonte'!$A$5:$A$104,0)),""))</f>
        <v/>
      </c>
      <c r="P430" s="56">
        <f>IF(OR($A430="",$B430=""),"",IFERROR(INDEX('Catálogo fonte'!$K$5:$K$104,MATCH($A430,'Catálogo fonte'!$A$5:$A$104,0)),""))</f>
        <v/>
      </c>
      <c r="Q430" s="56">
        <f>IF(OR($A430="",$B430=""),"",IFERROR(INDEX('Catálogo fonte'!$L$5:$L$104,MATCH($A430,'Catálogo fonte'!$A$5:$A$104,0)),""))</f>
        <v/>
      </c>
      <c r="R430" s="56">
        <f>IF(OR($A430="",$B430=""),"",IFERROR(INDEX('Catálogo fonte'!$M$5:$M$104,MATCH($A430,'Catálogo fonte'!$A$5:$A$104,0)),""))</f>
        <v/>
      </c>
      <c r="S430" s="28">
        <f>IF(OR($A430="",$B430=""),"",IFERROR(INDEX('Catálogo fonte'!$N$5:$N$104,MATCH($A430,'Catálogo fonte'!$A$5:$A$104,0)),""))</f>
        <v/>
      </c>
      <c r="T430" s="28">
        <f>IF(OR($A430="",$B430=""),"",IFERROR(INDEX('Catálogo fonte'!$O$5:$O$104,MATCH($A430,'Catálogo fonte'!$A$5:$A$104,0)),""))</f>
        <v/>
      </c>
      <c r="U430" s="28">
        <f>IF(OR($A430="",$B430=""),"",IFERROR(INDEX('Catálogo fonte'!$P$5:$P$104,MATCH($A430,'Catálogo fonte'!$A$5:$A$104,0)),""))</f>
        <v/>
      </c>
      <c r="V430" s="28">
        <f>IF(OR($A430="",$B430=""),"",--($S430&lt;&gt;"")+--($T430&lt;&gt;"")+--($U430&lt;&gt;""))</f>
        <v/>
      </c>
      <c r="W430" s="27">
        <f>IF(OR($A430="",$B430="",$C430&lt;&gt;"Sim"),"",_xlfn.TEXTJOIN(" | ",TRUE,IF($AP430&lt;&gt;"Regra válida","Regra do canal inválida",""),IF(COUNTIF('Catálogo fonte'!$A$5:$A$104,$A430)&gt;1,"SKU duplicado",""),IF($AO430&lt;&gt;"Sim","Produto inativo",""),IF($AB430&lt;&gt;"Sim","Canal inativo",""),IF($G430="","Título ausente",""),IF(AND($G430&lt;&gt;"",$AL430&lt;&gt;"",LEN($G430)&gt;$AL430),"Título excede o limite",""),IF(AND($AC430="Sim",$H430=""),"Categoria ausente",""),IF(AND($AK430&gt;0,LEN($I430)&lt;$AK430),"Descrição abaixo do mínimo",""),IF(AND($AE430="Sim",$J430=""),"Marca ausente",""),IF(OR($K430="",NOT(ISNUMBER($K430)),$K430&lt;=0),"Preço inválido",""),IF(AND(ISNUMBER($K430),$AM430&lt;&gt;"",$K430&lt;$AM430),"Preço abaixo do mínimo",""),IF(AND(ISNUMBER($K430),$AN430&lt;&gt;"",$K430&gt;$AN430),"Preço acima do máximo",""),IF(AND($AD430="Sim",$L430=""),"GTIN ausente",""),IF(AND($L430&lt;&gt;"",NOT(IFERROR(AND(LEN($L430)=13,ISNUMBER(VALUE($L430))),FALSE))),"GTIN inválido",""),IF(AND($AF430="Sim",$M430=""),"Cor ausente",""),IF(AND($AG430="Sim",$N430=""),"Tamanho/modelo ausente",""),IF(AND($AH430="Sim",OR(NOT(ISNUMBER($O430)),$O430&lt;=0)),"Peso ausente ou inválido",""),IF(AND($AI430="Sim",OR(NOT(ISNUMBER($P430)),$P430&lt;=0,NOT(ISNUMBER($Q430)),$Q430&lt;=0,NOT(ISNUMBER($R430)),$R430&lt;=0)),"Dimensões ausentes ou inválidas",""),IF($V430&lt;$AJ430,"Mídias abaixo do mínimo","")))</f>
        <v/>
      </c>
      <c r="X430" s="28">
        <f>IF(OR($A430="",$B430=""),"",IF($C430&lt;&gt;"Sim","Não selecionado",IF($W430="","Pronto para publicar","Bloqueado")))</f>
        <v/>
      </c>
      <c r="Y430" s="21" t="n"/>
      <c r="Z430" s="27">
        <f>IF(OR($A430="",$B430=""),"",IF($C430&lt;&gt;"Sim","Fora do feed",IF($X430="Bloqueado","Bloqueado",IF($Y430="Publicar","Liberado para feed",IF($Y430="Manter rascunho","Mantido em rascunho","Aguardando decisão")))))</f>
        <v/>
      </c>
      <c r="AA430" s="27">
        <f>IF(OR($A430="",$B430=""),"",$A430&amp;"|"&amp;$B430)</f>
        <v/>
      </c>
      <c r="AB430" s="28">
        <f>IF($B430="","",IFERROR(INDEX('Regras por canal'!$B$5:$B$9,MATCH($B430,'Regras por canal'!$A$5:$A$9,0)),""))</f>
        <v/>
      </c>
      <c r="AC430" s="28">
        <f>IF($B430="","",IFERROR(INDEX('Regras por canal'!$C$5:$C$9,MATCH($B430,'Regras por canal'!$A$5:$A$9,0)),""))</f>
        <v/>
      </c>
      <c r="AD430" s="28">
        <f>IF($B430="","",IFERROR(INDEX('Regras por canal'!$D$5:$D$9,MATCH($B430,'Regras por canal'!$A$5:$A$9,0)),""))</f>
        <v/>
      </c>
      <c r="AE430" s="28">
        <f>IF($B430="","",IFERROR(INDEX('Regras por canal'!$E$5:$E$9,MATCH($B430,'Regras por canal'!$A$5:$A$9,0)),""))</f>
        <v/>
      </c>
      <c r="AF430" s="28">
        <f>IF($B430="","",IFERROR(INDEX('Regras por canal'!$F$5:$F$9,MATCH($B430,'Regras por canal'!$A$5:$A$9,0)),""))</f>
        <v/>
      </c>
      <c r="AG430" s="28">
        <f>IF($B430="","",IFERROR(INDEX('Regras por canal'!$G$5:$G$9,MATCH($B430,'Regras por canal'!$A$5:$A$9,0)),""))</f>
        <v/>
      </c>
      <c r="AH430" s="28">
        <f>IF($B430="","",IFERROR(INDEX('Regras por canal'!$H$5:$H$9,MATCH($B430,'Regras por canal'!$A$5:$A$9,0)),""))</f>
        <v/>
      </c>
      <c r="AI430" s="28">
        <f>IF($B430="","",IFERROR(INDEX('Regras por canal'!$I$5:$I$9,MATCH($B430,'Regras por canal'!$A$5:$A$9,0)),""))</f>
        <v/>
      </c>
      <c r="AJ430" s="28">
        <f>IF($B430="","",IFERROR(INDEX('Regras por canal'!$J$5:$J$9,MATCH($B430,'Regras por canal'!$A$5:$A$9,0)),""))</f>
        <v/>
      </c>
      <c r="AK430" s="28">
        <f>IF($B430="","",IFERROR(INDEX('Regras por canal'!$K$5:$K$9,MATCH($B430,'Regras por canal'!$A$5:$A$9,0)),""))</f>
        <v/>
      </c>
      <c r="AL430" s="28">
        <f>IF($B430="","",IFERROR(INDEX('Regras por canal'!$L$5:$L$9,MATCH($B430,'Regras por canal'!$A$5:$A$9,0)),""))</f>
        <v/>
      </c>
      <c r="AM430" s="28">
        <f>IF($B430="","",IFERROR(INDEX('Regras por canal'!$M$5:$M$9,MATCH($B430,'Regras por canal'!$A$5:$A$9,0)),""))</f>
        <v/>
      </c>
      <c r="AN430" s="28">
        <f>IF($B430="","",IFERROR(INDEX('Regras por canal'!$N$5:$N$9,MATCH($B430,'Regras por canal'!$A$5:$A$9,0)),""))</f>
        <v/>
      </c>
      <c r="AO430" s="28">
        <f>IF($A430="","",IFERROR(INDEX('Catálogo fonte'!$Q$5:$Q$104,MATCH($A430,'Catálogo fonte'!$A$5:$A$104,0)),""))</f>
        <v/>
      </c>
      <c r="AP430" s="28">
        <f>IF($B430="","",IFERROR(INDEX('Regras por canal'!$Q$5:$Q$9,MATCH($B430,'Regras por canal'!$A$5:$A$9,0)),""))</f>
        <v/>
      </c>
    </row>
    <row r="431" ht="24" customHeight="1">
      <c r="A431" s="28">
        <f>IF(OR(INDEX('Catálogo fonte'!$A$5:$A$104,INT((ROW()-5)/5)+1)="",INDEX('Regras por canal'!$A$5:$A$9,MOD(ROW()-5,5)+1)=""),"",INDEX('Catálogo fonte'!$A$5:$A$104,INT((ROW()-5)/5)+1))</f>
        <v/>
      </c>
      <c r="B431" s="27">
        <f>IF($A431="","",INDEX('Regras por canal'!$A$5:$A$9,MOD(ROW()-5,5)+1))</f>
        <v/>
      </c>
      <c r="C431" s="21" t="n"/>
      <c r="D431" s="32" t="n"/>
      <c r="E431" s="32" t="n"/>
      <c r="F431" s="53" t="n"/>
      <c r="G431" s="27">
        <f>IF(OR($A431="",$B431=""),"",IF($D431&lt;&gt;"",$D431,IFERROR(INDEX('Catálogo fonte'!$B$5:$B$104,MATCH($A431,'Catálogo fonte'!$A$5:$A$104,0)),"")))</f>
        <v/>
      </c>
      <c r="H431" s="27">
        <f>IF(OR($A431="",$B431=""),"",IF($E431&lt;&gt;"",$E431,IFERROR(INDEX('Catálogo fonte'!$C$5:$C$104,MATCH($A431,'Catálogo fonte'!$A$5:$A$104,0)),"")))</f>
        <v/>
      </c>
      <c r="I431" s="27">
        <f>IF(OR($A431="",$B431=""),"",IFERROR(INDEX('Catálogo fonte'!$E$5:$E$104,MATCH($A431,'Catálogo fonte'!$A$5:$A$104,0)),""))</f>
        <v/>
      </c>
      <c r="J431" s="28">
        <f>IF(OR($A431="",$B431=""),"",IFERROR(INDEX('Catálogo fonte'!$D$5:$D$104,MATCH($A431,'Catálogo fonte'!$A$5:$A$104,0)),""))</f>
        <v/>
      </c>
      <c r="K431" s="54">
        <f>IF(OR($A431="",$B431=""),"",IF($F431&lt;&gt;"",$F431,IFERROR(INDEX('Catálogo fonte'!$F$5:$F$104,MATCH($A431,'Catálogo fonte'!$A$5:$A$104,0)),"")))</f>
        <v/>
      </c>
      <c r="L431" s="35">
        <f>IF(OR($A431="",$B431=""),"",IFERROR(INDEX('Catálogo fonte'!$G$5:$G$104,MATCH($A431,'Catálogo fonte'!$A$5:$A$104,0)),""))</f>
        <v/>
      </c>
      <c r="M431" s="28">
        <f>IF(OR($A431="",$B431=""),"",IFERROR(INDEX('Catálogo fonte'!$H$5:$H$104,MATCH($A431,'Catálogo fonte'!$A$5:$A$104,0)),""))</f>
        <v/>
      </c>
      <c r="N431" s="28">
        <f>IF(OR($A431="",$B431=""),"",IFERROR(INDEX('Catálogo fonte'!$I$5:$I$104,MATCH($A431,'Catálogo fonte'!$A$5:$A$104,0)),""))</f>
        <v/>
      </c>
      <c r="O431" s="55">
        <f>IF(OR($A431="",$B431=""),"",IFERROR(INDEX('Catálogo fonte'!$J$5:$J$104,MATCH($A431,'Catálogo fonte'!$A$5:$A$104,0)),""))</f>
        <v/>
      </c>
      <c r="P431" s="56">
        <f>IF(OR($A431="",$B431=""),"",IFERROR(INDEX('Catálogo fonte'!$K$5:$K$104,MATCH($A431,'Catálogo fonte'!$A$5:$A$104,0)),""))</f>
        <v/>
      </c>
      <c r="Q431" s="56">
        <f>IF(OR($A431="",$B431=""),"",IFERROR(INDEX('Catálogo fonte'!$L$5:$L$104,MATCH($A431,'Catálogo fonte'!$A$5:$A$104,0)),""))</f>
        <v/>
      </c>
      <c r="R431" s="56">
        <f>IF(OR($A431="",$B431=""),"",IFERROR(INDEX('Catálogo fonte'!$M$5:$M$104,MATCH($A431,'Catálogo fonte'!$A$5:$A$104,0)),""))</f>
        <v/>
      </c>
      <c r="S431" s="28">
        <f>IF(OR($A431="",$B431=""),"",IFERROR(INDEX('Catálogo fonte'!$N$5:$N$104,MATCH($A431,'Catálogo fonte'!$A$5:$A$104,0)),""))</f>
        <v/>
      </c>
      <c r="T431" s="28">
        <f>IF(OR($A431="",$B431=""),"",IFERROR(INDEX('Catálogo fonte'!$O$5:$O$104,MATCH($A431,'Catálogo fonte'!$A$5:$A$104,0)),""))</f>
        <v/>
      </c>
      <c r="U431" s="28">
        <f>IF(OR($A431="",$B431=""),"",IFERROR(INDEX('Catálogo fonte'!$P$5:$P$104,MATCH($A431,'Catálogo fonte'!$A$5:$A$104,0)),""))</f>
        <v/>
      </c>
      <c r="V431" s="28">
        <f>IF(OR($A431="",$B431=""),"",--($S431&lt;&gt;"")+--($T431&lt;&gt;"")+--($U431&lt;&gt;""))</f>
        <v/>
      </c>
      <c r="W431" s="27">
        <f>IF(OR($A431="",$B431="",$C431&lt;&gt;"Sim"),"",_xlfn.TEXTJOIN(" | ",TRUE,IF($AP431&lt;&gt;"Regra válida","Regra do canal inválida",""),IF(COUNTIF('Catálogo fonte'!$A$5:$A$104,$A431)&gt;1,"SKU duplicado",""),IF($AO431&lt;&gt;"Sim","Produto inativo",""),IF($AB431&lt;&gt;"Sim","Canal inativo",""),IF($G431="","Título ausente",""),IF(AND($G431&lt;&gt;"",$AL431&lt;&gt;"",LEN($G431)&gt;$AL431),"Título excede o limite",""),IF(AND($AC431="Sim",$H431=""),"Categoria ausente",""),IF(AND($AK431&gt;0,LEN($I431)&lt;$AK431),"Descrição abaixo do mínimo",""),IF(AND($AE431="Sim",$J431=""),"Marca ausente",""),IF(OR($K431="",NOT(ISNUMBER($K431)),$K431&lt;=0),"Preço inválido",""),IF(AND(ISNUMBER($K431),$AM431&lt;&gt;"",$K431&lt;$AM431),"Preço abaixo do mínimo",""),IF(AND(ISNUMBER($K431),$AN431&lt;&gt;"",$K431&gt;$AN431),"Preço acima do máximo",""),IF(AND($AD431="Sim",$L431=""),"GTIN ausente",""),IF(AND($L431&lt;&gt;"",NOT(IFERROR(AND(LEN($L431)=13,ISNUMBER(VALUE($L431))),FALSE))),"GTIN inválido",""),IF(AND($AF431="Sim",$M431=""),"Cor ausente",""),IF(AND($AG431="Sim",$N431=""),"Tamanho/modelo ausente",""),IF(AND($AH431="Sim",OR(NOT(ISNUMBER($O431)),$O431&lt;=0)),"Peso ausente ou inválido",""),IF(AND($AI431="Sim",OR(NOT(ISNUMBER($P431)),$P431&lt;=0,NOT(ISNUMBER($Q431)),$Q431&lt;=0,NOT(ISNUMBER($R431)),$R431&lt;=0)),"Dimensões ausentes ou inválidas",""),IF($V431&lt;$AJ431,"Mídias abaixo do mínimo","")))</f>
        <v/>
      </c>
      <c r="X431" s="28">
        <f>IF(OR($A431="",$B431=""),"",IF($C431&lt;&gt;"Sim","Não selecionado",IF($W431="","Pronto para publicar","Bloqueado")))</f>
        <v/>
      </c>
      <c r="Y431" s="21" t="n"/>
      <c r="Z431" s="27">
        <f>IF(OR($A431="",$B431=""),"",IF($C431&lt;&gt;"Sim","Fora do feed",IF($X431="Bloqueado","Bloqueado",IF($Y431="Publicar","Liberado para feed",IF($Y431="Manter rascunho","Mantido em rascunho","Aguardando decisão")))))</f>
        <v/>
      </c>
      <c r="AA431" s="27">
        <f>IF(OR($A431="",$B431=""),"",$A431&amp;"|"&amp;$B431)</f>
        <v/>
      </c>
      <c r="AB431" s="28">
        <f>IF($B431="","",IFERROR(INDEX('Regras por canal'!$B$5:$B$9,MATCH($B431,'Regras por canal'!$A$5:$A$9,0)),""))</f>
        <v/>
      </c>
      <c r="AC431" s="28">
        <f>IF($B431="","",IFERROR(INDEX('Regras por canal'!$C$5:$C$9,MATCH($B431,'Regras por canal'!$A$5:$A$9,0)),""))</f>
        <v/>
      </c>
      <c r="AD431" s="28">
        <f>IF($B431="","",IFERROR(INDEX('Regras por canal'!$D$5:$D$9,MATCH($B431,'Regras por canal'!$A$5:$A$9,0)),""))</f>
        <v/>
      </c>
      <c r="AE431" s="28">
        <f>IF($B431="","",IFERROR(INDEX('Regras por canal'!$E$5:$E$9,MATCH($B431,'Regras por canal'!$A$5:$A$9,0)),""))</f>
        <v/>
      </c>
      <c r="AF431" s="28">
        <f>IF($B431="","",IFERROR(INDEX('Regras por canal'!$F$5:$F$9,MATCH($B431,'Regras por canal'!$A$5:$A$9,0)),""))</f>
        <v/>
      </c>
      <c r="AG431" s="28">
        <f>IF($B431="","",IFERROR(INDEX('Regras por canal'!$G$5:$G$9,MATCH($B431,'Regras por canal'!$A$5:$A$9,0)),""))</f>
        <v/>
      </c>
      <c r="AH431" s="28">
        <f>IF($B431="","",IFERROR(INDEX('Regras por canal'!$H$5:$H$9,MATCH($B431,'Regras por canal'!$A$5:$A$9,0)),""))</f>
        <v/>
      </c>
      <c r="AI431" s="28">
        <f>IF($B431="","",IFERROR(INDEX('Regras por canal'!$I$5:$I$9,MATCH($B431,'Regras por canal'!$A$5:$A$9,0)),""))</f>
        <v/>
      </c>
      <c r="AJ431" s="28">
        <f>IF($B431="","",IFERROR(INDEX('Regras por canal'!$J$5:$J$9,MATCH($B431,'Regras por canal'!$A$5:$A$9,0)),""))</f>
        <v/>
      </c>
      <c r="AK431" s="28">
        <f>IF($B431="","",IFERROR(INDEX('Regras por canal'!$K$5:$K$9,MATCH($B431,'Regras por canal'!$A$5:$A$9,0)),""))</f>
        <v/>
      </c>
      <c r="AL431" s="28">
        <f>IF($B431="","",IFERROR(INDEX('Regras por canal'!$L$5:$L$9,MATCH($B431,'Regras por canal'!$A$5:$A$9,0)),""))</f>
        <v/>
      </c>
      <c r="AM431" s="28">
        <f>IF($B431="","",IFERROR(INDEX('Regras por canal'!$M$5:$M$9,MATCH($B431,'Regras por canal'!$A$5:$A$9,0)),""))</f>
        <v/>
      </c>
      <c r="AN431" s="28">
        <f>IF($B431="","",IFERROR(INDEX('Regras por canal'!$N$5:$N$9,MATCH($B431,'Regras por canal'!$A$5:$A$9,0)),""))</f>
        <v/>
      </c>
      <c r="AO431" s="28">
        <f>IF($A431="","",IFERROR(INDEX('Catálogo fonte'!$Q$5:$Q$104,MATCH($A431,'Catálogo fonte'!$A$5:$A$104,0)),""))</f>
        <v/>
      </c>
      <c r="AP431" s="28">
        <f>IF($B431="","",IFERROR(INDEX('Regras por canal'!$Q$5:$Q$9,MATCH($B431,'Regras por canal'!$A$5:$A$9,0)),""))</f>
        <v/>
      </c>
    </row>
    <row r="432" ht="24" customHeight="1">
      <c r="A432" s="28">
        <f>IF(OR(INDEX('Catálogo fonte'!$A$5:$A$104,INT((ROW()-5)/5)+1)="",INDEX('Regras por canal'!$A$5:$A$9,MOD(ROW()-5,5)+1)=""),"",INDEX('Catálogo fonte'!$A$5:$A$104,INT((ROW()-5)/5)+1))</f>
        <v/>
      </c>
      <c r="B432" s="27">
        <f>IF($A432="","",INDEX('Regras por canal'!$A$5:$A$9,MOD(ROW()-5,5)+1))</f>
        <v/>
      </c>
      <c r="C432" s="21" t="n"/>
      <c r="D432" s="32" t="n"/>
      <c r="E432" s="32" t="n"/>
      <c r="F432" s="53" t="n"/>
      <c r="G432" s="27">
        <f>IF(OR($A432="",$B432=""),"",IF($D432&lt;&gt;"",$D432,IFERROR(INDEX('Catálogo fonte'!$B$5:$B$104,MATCH($A432,'Catálogo fonte'!$A$5:$A$104,0)),"")))</f>
        <v/>
      </c>
      <c r="H432" s="27">
        <f>IF(OR($A432="",$B432=""),"",IF($E432&lt;&gt;"",$E432,IFERROR(INDEX('Catálogo fonte'!$C$5:$C$104,MATCH($A432,'Catálogo fonte'!$A$5:$A$104,0)),"")))</f>
        <v/>
      </c>
      <c r="I432" s="27">
        <f>IF(OR($A432="",$B432=""),"",IFERROR(INDEX('Catálogo fonte'!$E$5:$E$104,MATCH($A432,'Catálogo fonte'!$A$5:$A$104,0)),""))</f>
        <v/>
      </c>
      <c r="J432" s="28">
        <f>IF(OR($A432="",$B432=""),"",IFERROR(INDEX('Catálogo fonte'!$D$5:$D$104,MATCH($A432,'Catálogo fonte'!$A$5:$A$104,0)),""))</f>
        <v/>
      </c>
      <c r="K432" s="54">
        <f>IF(OR($A432="",$B432=""),"",IF($F432&lt;&gt;"",$F432,IFERROR(INDEX('Catálogo fonte'!$F$5:$F$104,MATCH($A432,'Catálogo fonte'!$A$5:$A$104,0)),"")))</f>
        <v/>
      </c>
      <c r="L432" s="35">
        <f>IF(OR($A432="",$B432=""),"",IFERROR(INDEX('Catálogo fonte'!$G$5:$G$104,MATCH($A432,'Catálogo fonte'!$A$5:$A$104,0)),""))</f>
        <v/>
      </c>
      <c r="M432" s="28">
        <f>IF(OR($A432="",$B432=""),"",IFERROR(INDEX('Catálogo fonte'!$H$5:$H$104,MATCH($A432,'Catálogo fonte'!$A$5:$A$104,0)),""))</f>
        <v/>
      </c>
      <c r="N432" s="28">
        <f>IF(OR($A432="",$B432=""),"",IFERROR(INDEX('Catálogo fonte'!$I$5:$I$104,MATCH($A432,'Catálogo fonte'!$A$5:$A$104,0)),""))</f>
        <v/>
      </c>
      <c r="O432" s="55">
        <f>IF(OR($A432="",$B432=""),"",IFERROR(INDEX('Catálogo fonte'!$J$5:$J$104,MATCH($A432,'Catálogo fonte'!$A$5:$A$104,0)),""))</f>
        <v/>
      </c>
      <c r="P432" s="56">
        <f>IF(OR($A432="",$B432=""),"",IFERROR(INDEX('Catálogo fonte'!$K$5:$K$104,MATCH($A432,'Catálogo fonte'!$A$5:$A$104,0)),""))</f>
        <v/>
      </c>
      <c r="Q432" s="56">
        <f>IF(OR($A432="",$B432=""),"",IFERROR(INDEX('Catálogo fonte'!$L$5:$L$104,MATCH($A432,'Catálogo fonte'!$A$5:$A$104,0)),""))</f>
        <v/>
      </c>
      <c r="R432" s="56">
        <f>IF(OR($A432="",$B432=""),"",IFERROR(INDEX('Catálogo fonte'!$M$5:$M$104,MATCH($A432,'Catálogo fonte'!$A$5:$A$104,0)),""))</f>
        <v/>
      </c>
      <c r="S432" s="28">
        <f>IF(OR($A432="",$B432=""),"",IFERROR(INDEX('Catálogo fonte'!$N$5:$N$104,MATCH($A432,'Catálogo fonte'!$A$5:$A$104,0)),""))</f>
        <v/>
      </c>
      <c r="T432" s="28">
        <f>IF(OR($A432="",$B432=""),"",IFERROR(INDEX('Catálogo fonte'!$O$5:$O$104,MATCH($A432,'Catálogo fonte'!$A$5:$A$104,0)),""))</f>
        <v/>
      </c>
      <c r="U432" s="28">
        <f>IF(OR($A432="",$B432=""),"",IFERROR(INDEX('Catálogo fonte'!$P$5:$P$104,MATCH($A432,'Catálogo fonte'!$A$5:$A$104,0)),""))</f>
        <v/>
      </c>
      <c r="V432" s="28">
        <f>IF(OR($A432="",$B432=""),"",--($S432&lt;&gt;"")+--($T432&lt;&gt;"")+--($U432&lt;&gt;""))</f>
        <v/>
      </c>
      <c r="W432" s="27">
        <f>IF(OR($A432="",$B432="",$C432&lt;&gt;"Sim"),"",_xlfn.TEXTJOIN(" | ",TRUE,IF($AP432&lt;&gt;"Regra válida","Regra do canal inválida",""),IF(COUNTIF('Catálogo fonte'!$A$5:$A$104,$A432)&gt;1,"SKU duplicado",""),IF($AO432&lt;&gt;"Sim","Produto inativo",""),IF($AB432&lt;&gt;"Sim","Canal inativo",""),IF($G432="","Título ausente",""),IF(AND($G432&lt;&gt;"",$AL432&lt;&gt;"",LEN($G432)&gt;$AL432),"Título excede o limite",""),IF(AND($AC432="Sim",$H432=""),"Categoria ausente",""),IF(AND($AK432&gt;0,LEN($I432)&lt;$AK432),"Descrição abaixo do mínimo",""),IF(AND($AE432="Sim",$J432=""),"Marca ausente",""),IF(OR($K432="",NOT(ISNUMBER($K432)),$K432&lt;=0),"Preço inválido",""),IF(AND(ISNUMBER($K432),$AM432&lt;&gt;"",$K432&lt;$AM432),"Preço abaixo do mínimo",""),IF(AND(ISNUMBER($K432),$AN432&lt;&gt;"",$K432&gt;$AN432),"Preço acima do máximo",""),IF(AND($AD432="Sim",$L432=""),"GTIN ausente",""),IF(AND($L432&lt;&gt;"",NOT(IFERROR(AND(LEN($L432)=13,ISNUMBER(VALUE($L432))),FALSE))),"GTIN inválido",""),IF(AND($AF432="Sim",$M432=""),"Cor ausente",""),IF(AND($AG432="Sim",$N432=""),"Tamanho/modelo ausente",""),IF(AND($AH432="Sim",OR(NOT(ISNUMBER($O432)),$O432&lt;=0)),"Peso ausente ou inválido",""),IF(AND($AI432="Sim",OR(NOT(ISNUMBER($P432)),$P432&lt;=0,NOT(ISNUMBER($Q432)),$Q432&lt;=0,NOT(ISNUMBER($R432)),$R432&lt;=0)),"Dimensões ausentes ou inválidas",""),IF($V432&lt;$AJ432,"Mídias abaixo do mínimo","")))</f>
        <v/>
      </c>
      <c r="X432" s="28">
        <f>IF(OR($A432="",$B432=""),"",IF($C432&lt;&gt;"Sim","Não selecionado",IF($W432="","Pronto para publicar","Bloqueado")))</f>
        <v/>
      </c>
      <c r="Y432" s="21" t="n"/>
      <c r="Z432" s="27">
        <f>IF(OR($A432="",$B432=""),"",IF($C432&lt;&gt;"Sim","Fora do feed",IF($X432="Bloqueado","Bloqueado",IF($Y432="Publicar","Liberado para feed",IF($Y432="Manter rascunho","Mantido em rascunho","Aguardando decisão")))))</f>
        <v/>
      </c>
      <c r="AA432" s="27">
        <f>IF(OR($A432="",$B432=""),"",$A432&amp;"|"&amp;$B432)</f>
        <v/>
      </c>
      <c r="AB432" s="28">
        <f>IF($B432="","",IFERROR(INDEX('Regras por canal'!$B$5:$B$9,MATCH($B432,'Regras por canal'!$A$5:$A$9,0)),""))</f>
        <v/>
      </c>
      <c r="AC432" s="28">
        <f>IF($B432="","",IFERROR(INDEX('Regras por canal'!$C$5:$C$9,MATCH($B432,'Regras por canal'!$A$5:$A$9,0)),""))</f>
        <v/>
      </c>
      <c r="AD432" s="28">
        <f>IF($B432="","",IFERROR(INDEX('Regras por canal'!$D$5:$D$9,MATCH($B432,'Regras por canal'!$A$5:$A$9,0)),""))</f>
        <v/>
      </c>
      <c r="AE432" s="28">
        <f>IF($B432="","",IFERROR(INDEX('Regras por canal'!$E$5:$E$9,MATCH($B432,'Regras por canal'!$A$5:$A$9,0)),""))</f>
        <v/>
      </c>
      <c r="AF432" s="28">
        <f>IF($B432="","",IFERROR(INDEX('Regras por canal'!$F$5:$F$9,MATCH($B432,'Regras por canal'!$A$5:$A$9,0)),""))</f>
        <v/>
      </c>
      <c r="AG432" s="28">
        <f>IF($B432="","",IFERROR(INDEX('Regras por canal'!$G$5:$G$9,MATCH($B432,'Regras por canal'!$A$5:$A$9,0)),""))</f>
        <v/>
      </c>
      <c r="AH432" s="28">
        <f>IF($B432="","",IFERROR(INDEX('Regras por canal'!$H$5:$H$9,MATCH($B432,'Regras por canal'!$A$5:$A$9,0)),""))</f>
        <v/>
      </c>
      <c r="AI432" s="28">
        <f>IF($B432="","",IFERROR(INDEX('Regras por canal'!$I$5:$I$9,MATCH($B432,'Regras por canal'!$A$5:$A$9,0)),""))</f>
        <v/>
      </c>
      <c r="AJ432" s="28">
        <f>IF($B432="","",IFERROR(INDEX('Regras por canal'!$J$5:$J$9,MATCH($B432,'Regras por canal'!$A$5:$A$9,0)),""))</f>
        <v/>
      </c>
      <c r="AK432" s="28">
        <f>IF($B432="","",IFERROR(INDEX('Regras por canal'!$K$5:$K$9,MATCH($B432,'Regras por canal'!$A$5:$A$9,0)),""))</f>
        <v/>
      </c>
      <c r="AL432" s="28">
        <f>IF($B432="","",IFERROR(INDEX('Regras por canal'!$L$5:$L$9,MATCH($B432,'Regras por canal'!$A$5:$A$9,0)),""))</f>
        <v/>
      </c>
      <c r="AM432" s="28">
        <f>IF($B432="","",IFERROR(INDEX('Regras por canal'!$M$5:$M$9,MATCH($B432,'Regras por canal'!$A$5:$A$9,0)),""))</f>
        <v/>
      </c>
      <c r="AN432" s="28">
        <f>IF($B432="","",IFERROR(INDEX('Regras por canal'!$N$5:$N$9,MATCH($B432,'Regras por canal'!$A$5:$A$9,0)),""))</f>
        <v/>
      </c>
      <c r="AO432" s="28">
        <f>IF($A432="","",IFERROR(INDEX('Catálogo fonte'!$Q$5:$Q$104,MATCH($A432,'Catálogo fonte'!$A$5:$A$104,0)),""))</f>
        <v/>
      </c>
      <c r="AP432" s="28">
        <f>IF($B432="","",IFERROR(INDEX('Regras por canal'!$Q$5:$Q$9,MATCH($B432,'Regras por canal'!$A$5:$A$9,0)),""))</f>
        <v/>
      </c>
    </row>
    <row r="433" ht="24" customHeight="1">
      <c r="A433" s="28">
        <f>IF(OR(INDEX('Catálogo fonte'!$A$5:$A$104,INT((ROW()-5)/5)+1)="",INDEX('Regras por canal'!$A$5:$A$9,MOD(ROW()-5,5)+1)=""),"",INDEX('Catálogo fonte'!$A$5:$A$104,INT((ROW()-5)/5)+1))</f>
        <v/>
      </c>
      <c r="B433" s="27">
        <f>IF($A433="","",INDEX('Regras por canal'!$A$5:$A$9,MOD(ROW()-5,5)+1))</f>
        <v/>
      </c>
      <c r="C433" s="21" t="n"/>
      <c r="D433" s="32" t="n"/>
      <c r="E433" s="32" t="n"/>
      <c r="F433" s="53" t="n"/>
      <c r="G433" s="27">
        <f>IF(OR($A433="",$B433=""),"",IF($D433&lt;&gt;"",$D433,IFERROR(INDEX('Catálogo fonte'!$B$5:$B$104,MATCH($A433,'Catálogo fonte'!$A$5:$A$104,0)),"")))</f>
        <v/>
      </c>
      <c r="H433" s="27">
        <f>IF(OR($A433="",$B433=""),"",IF($E433&lt;&gt;"",$E433,IFERROR(INDEX('Catálogo fonte'!$C$5:$C$104,MATCH($A433,'Catálogo fonte'!$A$5:$A$104,0)),"")))</f>
        <v/>
      </c>
      <c r="I433" s="27">
        <f>IF(OR($A433="",$B433=""),"",IFERROR(INDEX('Catálogo fonte'!$E$5:$E$104,MATCH($A433,'Catálogo fonte'!$A$5:$A$104,0)),""))</f>
        <v/>
      </c>
      <c r="J433" s="28">
        <f>IF(OR($A433="",$B433=""),"",IFERROR(INDEX('Catálogo fonte'!$D$5:$D$104,MATCH($A433,'Catálogo fonte'!$A$5:$A$104,0)),""))</f>
        <v/>
      </c>
      <c r="K433" s="54">
        <f>IF(OR($A433="",$B433=""),"",IF($F433&lt;&gt;"",$F433,IFERROR(INDEX('Catálogo fonte'!$F$5:$F$104,MATCH($A433,'Catálogo fonte'!$A$5:$A$104,0)),"")))</f>
        <v/>
      </c>
      <c r="L433" s="35">
        <f>IF(OR($A433="",$B433=""),"",IFERROR(INDEX('Catálogo fonte'!$G$5:$G$104,MATCH($A433,'Catálogo fonte'!$A$5:$A$104,0)),""))</f>
        <v/>
      </c>
      <c r="M433" s="28">
        <f>IF(OR($A433="",$B433=""),"",IFERROR(INDEX('Catálogo fonte'!$H$5:$H$104,MATCH($A433,'Catálogo fonte'!$A$5:$A$104,0)),""))</f>
        <v/>
      </c>
      <c r="N433" s="28">
        <f>IF(OR($A433="",$B433=""),"",IFERROR(INDEX('Catálogo fonte'!$I$5:$I$104,MATCH($A433,'Catálogo fonte'!$A$5:$A$104,0)),""))</f>
        <v/>
      </c>
      <c r="O433" s="55">
        <f>IF(OR($A433="",$B433=""),"",IFERROR(INDEX('Catálogo fonte'!$J$5:$J$104,MATCH($A433,'Catálogo fonte'!$A$5:$A$104,0)),""))</f>
        <v/>
      </c>
      <c r="P433" s="56">
        <f>IF(OR($A433="",$B433=""),"",IFERROR(INDEX('Catálogo fonte'!$K$5:$K$104,MATCH($A433,'Catálogo fonte'!$A$5:$A$104,0)),""))</f>
        <v/>
      </c>
      <c r="Q433" s="56">
        <f>IF(OR($A433="",$B433=""),"",IFERROR(INDEX('Catálogo fonte'!$L$5:$L$104,MATCH($A433,'Catálogo fonte'!$A$5:$A$104,0)),""))</f>
        <v/>
      </c>
      <c r="R433" s="56">
        <f>IF(OR($A433="",$B433=""),"",IFERROR(INDEX('Catálogo fonte'!$M$5:$M$104,MATCH($A433,'Catálogo fonte'!$A$5:$A$104,0)),""))</f>
        <v/>
      </c>
      <c r="S433" s="28">
        <f>IF(OR($A433="",$B433=""),"",IFERROR(INDEX('Catálogo fonte'!$N$5:$N$104,MATCH($A433,'Catálogo fonte'!$A$5:$A$104,0)),""))</f>
        <v/>
      </c>
      <c r="T433" s="28">
        <f>IF(OR($A433="",$B433=""),"",IFERROR(INDEX('Catálogo fonte'!$O$5:$O$104,MATCH($A433,'Catálogo fonte'!$A$5:$A$104,0)),""))</f>
        <v/>
      </c>
      <c r="U433" s="28">
        <f>IF(OR($A433="",$B433=""),"",IFERROR(INDEX('Catálogo fonte'!$P$5:$P$104,MATCH($A433,'Catálogo fonte'!$A$5:$A$104,0)),""))</f>
        <v/>
      </c>
      <c r="V433" s="28">
        <f>IF(OR($A433="",$B433=""),"",--($S433&lt;&gt;"")+--($T433&lt;&gt;"")+--($U433&lt;&gt;""))</f>
        <v/>
      </c>
      <c r="W433" s="27">
        <f>IF(OR($A433="",$B433="",$C433&lt;&gt;"Sim"),"",_xlfn.TEXTJOIN(" | ",TRUE,IF($AP433&lt;&gt;"Regra válida","Regra do canal inválida",""),IF(COUNTIF('Catálogo fonte'!$A$5:$A$104,$A433)&gt;1,"SKU duplicado",""),IF($AO433&lt;&gt;"Sim","Produto inativo",""),IF($AB433&lt;&gt;"Sim","Canal inativo",""),IF($G433="","Título ausente",""),IF(AND($G433&lt;&gt;"",$AL433&lt;&gt;"",LEN($G433)&gt;$AL433),"Título excede o limite",""),IF(AND($AC433="Sim",$H433=""),"Categoria ausente",""),IF(AND($AK433&gt;0,LEN($I433)&lt;$AK433),"Descrição abaixo do mínimo",""),IF(AND($AE433="Sim",$J433=""),"Marca ausente",""),IF(OR($K433="",NOT(ISNUMBER($K433)),$K433&lt;=0),"Preço inválido",""),IF(AND(ISNUMBER($K433),$AM433&lt;&gt;"",$K433&lt;$AM433),"Preço abaixo do mínimo",""),IF(AND(ISNUMBER($K433),$AN433&lt;&gt;"",$K433&gt;$AN433),"Preço acima do máximo",""),IF(AND($AD433="Sim",$L433=""),"GTIN ausente",""),IF(AND($L433&lt;&gt;"",NOT(IFERROR(AND(LEN($L433)=13,ISNUMBER(VALUE($L433))),FALSE))),"GTIN inválido",""),IF(AND($AF433="Sim",$M433=""),"Cor ausente",""),IF(AND($AG433="Sim",$N433=""),"Tamanho/modelo ausente",""),IF(AND($AH433="Sim",OR(NOT(ISNUMBER($O433)),$O433&lt;=0)),"Peso ausente ou inválido",""),IF(AND($AI433="Sim",OR(NOT(ISNUMBER($P433)),$P433&lt;=0,NOT(ISNUMBER($Q433)),$Q433&lt;=0,NOT(ISNUMBER($R433)),$R433&lt;=0)),"Dimensões ausentes ou inválidas",""),IF($V433&lt;$AJ433,"Mídias abaixo do mínimo","")))</f>
        <v/>
      </c>
      <c r="X433" s="28">
        <f>IF(OR($A433="",$B433=""),"",IF($C433&lt;&gt;"Sim","Não selecionado",IF($W433="","Pronto para publicar","Bloqueado")))</f>
        <v/>
      </c>
      <c r="Y433" s="21" t="n"/>
      <c r="Z433" s="27">
        <f>IF(OR($A433="",$B433=""),"",IF($C433&lt;&gt;"Sim","Fora do feed",IF($X433="Bloqueado","Bloqueado",IF($Y433="Publicar","Liberado para feed",IF($Y433="Manter rascunho","Mantido em rascunho","Aguardando decisão")))))</f>
        <v/>
      </c>
      <c r="AA433" s="27">
        <f>IF(OR($A433="",$B433=""),"",$A433&amp;"|"&amp;$B433)</f>
        <v/>
      </c>
      <c r="AB433" s="28">
        <f>IF($B433="","",IFERROR(INDEX('Regras por canal'!$B$5:$B$9,MATCH($B433,'Regras por canal'!$A$5:$A$9,0)),""))</f>
        <v/>
      </c>
      <c r="AC433" s="28">
        <f>IF($B433="","",IFERROR(INDEX('Regras por canal'!$C$5:$C$9,MATCH($B433,'Regras por canal'!$A$5:$A$9,0)),""))</f>
        <v/>
      </c>
      <c r="AD433" s="28">
        <f>IF($B433="","",IFERROR(INDEX('Regras por canal'!$D$5:$D$9,MATCH($B433,'Regras por canal'!$A$5:$A$9,0)),""))</f>
        <v/>
      </c>
      <c r="AE433" s="28">
        <f>IF($B433="","",IFERROR(INDEX('Regras por canal'!$E$5:$E$9,MATCH($B433,'Regras por canal'!$A$5:$A$9,0)),""))</f>
        <v/>
      </c>
      <c r="AF433" s="28">
        <f>IF($B433="","",IFERROR(INDEX('Regras por canal'!$F$5:$F$9,MATCH($B433,'Regras por canal'!$A$5:$A$9,0)),""))</f>
        <v/>
      </c>
      <c r="AG433" s="28">
        <f>IF($B433="","",IFERROR(INDEX('Regras por canal'!$G$5:$G$9,MATCH($B433,'Regras por canal'!$A$5:$A$9,0)),""))</f>
        <v/>
      </c>
      <c r="AH433" s="28">
        <f>IF($B433="","",IFERROR(INDEX('Regras por canal'!$H$5:$H$9,MATCH($B433,'Regras por canal'!$A$5:$A$9,0)),""))</f>
        <v/>
      </c>
      <c r="AI433" s="28">
        <f>IF($B433="","",IFERROR(INDEX('Regras por canal'!$I$5:$I$9,MATCH($B433,'Regras por canal'!$A$5:$A$9,0)),""))</f>
        <v/>
      </c>
      <c r="AJ433" s="28">
        <f>IF($B433="","",IFERROR(INDEX('Regras por canal'!$J$5:$J$9,MATCH($B433,'Regras por canal'!$A$5:$A$9,0)),""))</f>
        <v/>
      </c>
      <c r="AK433" s="28">
        <f>IF($B433="","",IFERROR(INDEX('Regras por canal'!$K$5:$K$9,MATCH($B433,'Regras por canal'!$A$5:$A$9,0)),""))</f>
        <v/>
      </c>
      <c r="AL433" s="28">
        <f>IF($B433="","",IFERROR(INDEX('Regras por canal'!$L$5:$L$9,MATCH($B433,'Regras por canal'!$A$5:$A$9,0)),""))</f>
        <v/>
      </c>
      <c r="AM433" s="28">
        <f>IF($B433="","",IFERROR(INDEX('Regras por canal'!$M$5:$M$9,MATCH($B433,'Regras por canal'!$A$5:$A$9,0)),""))</f>
        <v/>
      </c>
      <c r="AN433" s="28">
        <f>IF($B433="","",IFERROR(INDEX('Regras por canal'!$N$5:$N$9,MATCH($B433,'Regras por canal'!$A$5:$A$9,0)),""))</f>
        <v/>
      </c>
      <c r="AO433" s="28">
        <f>IF($A433="","",IFERROR(INDEX('Catálogo fonte'!$Q$5:$Q$104,MATCH($A433,'Catálogo fonte'!$A$5:$A$104,0)),""))</f>
        <v/>
      </c>
      <c r="AP433" s="28">
        <f>IF($B433="","",IFERROR(INDEX('Regras por canal'!$Q$5:$Q$9,MATCH($B433,'Regras por canal'!$A$5:$A$9,0)),""))</f>
        <v/>
      </c>
    </row>
    <row r="434" ht="24" customHeight="1">
      <c r="A434" s="28">
        <f>IF(OR(INDEX('Catálogo fonte'!$A$5:$A$104,INT((ROW()-5)/5)+1)="",INDEX('Regras por canal'!$A$5:$A$9,MOD(ROW()-5,5)+1)=""),"",INDEX('Catálogo fonte'!$A$5:$A$104,INT((ROW()-5)/5)+1))</f>
        <v/>
      </c>
      <c r="B434" s="27">
        <f>IF($A434="","",INDEX('Regras por canal'!$A$5:$A$9,MOD(ROW()-5,5)+1))</f>
        <v/>
      </c>
      <c r="C434" s="21" t="n"/>
      <c r="D434" s="32" t="n"/>
      <c r="E434" s="32" t="n"/>
      <c r="F434" s="53" t="n"/>
      <c r="G434" s="27">
        <f>IF(OR($A434="",$B434=""),"",IF($D434&lt;&gt;"",$D434,IFERROR(INDEX('Catálogo fonte'!$B$5:$B$104,MATCH($A434,'Catálogo fonte'!$A$5:$A$104,0)),"")))</f>
        <v/>
      </c>
      <c r="H434" s="27">
        <f>IF(OR($A434="",$B434=""),"",IF($E434&lt;&gt;"",$E434,IFERROR(INDEX('Catálogo fonte'!$C$5:$C$104,MATCH($A434,'Catálogo fonte'!$A$5:$A$104,0)),"")))</f>
        <v/>
      </c>
      <c r="I434" s="27">
        <f>IF(OR($A434="",$B434=""),"",IFERROR(INDEX('Catálogo fonte'!$E$5:$E$104,MATCH($A434,'Catálogo fonte'!$A$5:$A$104,0)),""))</f>
        <v/>
      </c>
      <c r="J434" s="28">
        <f>IF(OR($A434="",$B434=""),"",IFERROR(INDEX('Catálogo fonte'!$D$5:$D$104,MATCH($A434,'Catálogo fonte'!$A$5:$A$104,0)),""))</f>
        <v/>
      </c>
      <c r="K434" s="54">
        <f>IF(OR($A434="",$B434=""),"",IF($F434&lt;&gt;"",$F434,IFERROR(INDEX('Catálogo fonte'!$F$5:$F$104,MATCH($A434,'Catálogo fonte'!$A$5:$A$104,0)),"")))</f>
        <v/>
      </c>
      <c r="L434" s="35">
        <f>IF(OR($A434="",$B434=""),"",IFERROR(INDEX('Catálogo fonte'!$G$5:$G$104,MATCH($A434,'Catálogo fonte'!$A$5:$A$104,0)),""))</f>
        <v/>
      </c>
      <c r="M434" s="28">
        <f>IF(OR($A434="",$B434=""),"",IFERROR(INDEX('Catálogo fonte'!$H$5:$H$104,MATCH($A434,'Catálogo fonte'!$A$5:$A$104,0)),""))</f>
        <v/>
      </c>
      <c r="N434" s="28">
        <f>IF(OR($A434="",$B434=""),"",IFERROR(INDEX('Catálogo fonte'!$I$5:$I$104,MATCH($A434,'Catálogo fonte'!$A$5:$A$104,0)),""))</f>
        <v/>
      </c>
      <c r="O434" s="55">
        <f>IF(OR($A434="",$B434=""),"",IFERROR(INDEX('Catálogo fonte'!$J$5:$J$104,MATCH($A434,'Catálogo fonte'!$A$5:$A$104,0)),""))</f>
        <v/>
      </c>
      <c r="P434" s="56">
        <f>IF(OR($A434="",$B434=""),"",IFERROR(INDEX('Catálogo fonte'!$K$5:$K$104,MATCH($A434,'Catálogo fonte'!$A$5:$A$104,0)),""))</f>
        <v/>
      </c>
      <c r="Q434" s="56">
        <f>IF(OR($A434="",$B434=""),"",IFERROR(INDEX('Catálogo fonte'!$L$5:$L$104,MATCH($A434,'Catálogo fonte'!$A$5:$A$104,0)),""))</f>
        <v/>
      </c>
      <c r="R434" s="56">
        <f>IF(OR($A434="",$B434=""),"",IFERROR(INDEX('Catálogo fonte'!$M$5:$M$104,MATCH($A434,'Catálogo fonte'!$A$5:$A$104,0)),""))</f>
        <v/>
      </c>
      <c r="S434" s="28">
        <f>IF(OR($A434="",$B434=""),"",IFERROR(INDEX('Catálogo fonte'!$N$5:$N$104,MATCH($A434,'Catálogo fonte'!$A$5:$A$104,0)),""))</f>
        <v/>
      </c>
      <c r="T434" s="28">
        <f>IF(OR($A434="",$B434=""),"",IFERROR(INDEX('Catálogo fonte'!$O$5:$O$104,MATCH($A434,'Catálogo fonte'!$A$5:$A$104,0)),""))</f>
        <v/>
      </c>
      <c r="U434" s="28">
        <f>IF(OR($A434="",$B434=""),"",IFERROR(INDEX('Catálogo fonte'!$P$5:$P$104,MATCH($A434,'Catálogo fonte'!$A$5:$A$104,0)),""))</f>
        <v/>
      </c>
      <c r="V434" s="28">
        <f>IF(OR($A434="",$B434=""),"",--($S434&lt;&gt;"")+--($T434&lt;&gt;"")+--($U434&lt;&gt;""))</f>
        <v/>
      </c>
      <c r="W434" s="27">
        <f>IF(OR($A434="",$B434="",$C434&lt;&gt;"Sim"),"",_xlfn.TEXTJOIN(" | ",TRUE,IF($AP434&lt;&gt;"Regra válida","Regra do canal inválida",""),IF(COUNTIF('Catálogo fonte'!$A$5:$A$104,$A434)&gt;1,"SKU duplicado",""),IF($AO434&lt;&gt;"Sim","Produto inativo",""),IF($AB434&lt;&gt;"Sim","Canal inativo",""),IF($G434="","Título ausente",""),IF(AND($G434&lt;&gt;"",$AL434&lt;&gt;"",LEN($G434)&gt;$AL434),"Título excede o limite",""),IF(AND($AC434="Sim",$H434=""),"Categoria ausente",""),IF(AND($AK434&gt;0,LEN($I434)&lt;$AK434),"Descrição abaixo do mínimo",""),IF(AND($AE434="Sim",$J434=""),"Marca ausente",""),IF(OR($K434="",NOT(ISNUMBER($K434)),$K434&lt;=0),"Preço inválido",""),IF(AND(ISNUMBER($K434),$AM434&lt;&gt;"",$K434&lt;$AM434),"Preço abaixo do mínimo",""),IF(AND(ISNUMBER($K434),$AN434&lt;&gt;"",$K434&gt;$AN434),"Preço acima do máximo",""),IF(AND($AD434="Sim",$L434=""),"GTIN ausente",""),IF(AND($L434&lt;&gt;"",NOT(IFERROR(AND(LEN($L434)=13,ISNUMBER(VALUE($L434))),FALSE))),"GTIN inválido",""),IF(AND($AF434="Sim",$M434=""),"Cor ausente",""),IF(AND($AG434="Sim",$N434=""),"Tamanho/modelo ausente",""),IF(AND($AH434="Sim",OR(NOT(ISNUMBER($O434)),$O434&lt;=0)),"Peso ausente ou inválido",""),IF(AND($AI434="Sim",OR(NOT(ISNUMBER($P434)),$P434&lt;=0,NOT(ISNUMBER($Q434)),$Q434&lt;=0,NOT(ISNUMBER($R434)),$R434&lt;=0)),"Dimensões ausentes ou inválidas",""),IF($V434&lt;$AJ434,"Mídias abaixo do mínimo","")))</f>
        <v/>
      </c>
      <c r="X434" s="28">
        <f>IF(OR($A434="",$B434=""),"",IF($C434&lt;&gt;"Sim","Não selecionado",IF($W434="","Pronto para publicar","Bloqueado")))</f>
        <v/>
      </c>
      <c r="Y434" s="21" t="n"/>
      <c r="Z434" s="27">
        <f>IF(OR($A434="",$B434=""),"",IF($C434&lt;&gt;"Sim","Fora do feed",IF($X434="Bloqueado","Bloqueado",IF($Y434="Publicar","Liberado para feed",IF($Y434="Manter rascunho","Mantido em rascunho","Aguardando decisão")))))</f>
        <v/>
      </c>
      <c r="AA434" s="27">
        <f>IF(OR($A434="",$B434=""),"",$A434&amp;"|"&amp;$B434)</f>
        <v/>
      </c>
      <c r="AB434" s="28">
        <f>IF($B434="","",IFERROR(INDEX('Regras por canal'!$B$5:$B$9,MATCH($B434,'Regras por canal'!$A$5:$A$9,0)),""))</f>
        <v/>
      </c>
      <c r="AC434" s="28">
        <f>IF($B434="","",IFERROR(INDEX('Regras por canal'!$C$5:$C$9,MATCH($B434,'Regras por canal'!$A$5:$A$9,0)),""))</f>
        <v/>
      </c>
      <c r="AD434" s="28">
        <f>IF($B434="","",IFERROR(INDEX('Regras por canal'!$D$5:$D$9,MATCH($B434,'Regras por canal'!$A$5:$A$9,0)),""))</f>
        <v/>
      </c>
      <c r="AE434" s="28">
        <f>IF($B434="","",IFERROR(INDEX('Regras por canal'!$E$5:$E$9,MATCH($B434,'Regras por canal'!$A$5:$A$9,0)),""))</f>
        <v/>
      </c>
      <c r="AF434" s="28">
        <f>IF($B434="","",IFERROR(INDEX('Regras por canal'!$F$5:$F$9,MATCH($B434,'Regras por canal'!$A$5:$A$9,0)),""))</f>
        <v/>
      </c>
      <c r="AG434" s="28">
        <f>IF($B434="","",IFERROR(INDEX('Regras por canal'!$G$5:$G$9,MATCH($B434,'Regras por canal'!$A$5:$A$9,0)),""))</f>
        <v/>
      </c>
      <c r="AH434" s="28">
        <f>IF($B434="","",IFERROR(INDEX('Regras por canal'!$H$5:$H$9,MATCH($B434,'Regras por canal'!$A$5:$A$9,0)),""))</f>
        <v/>
      </c>
      <c r="AI434" s="28">
        <f>IF($B434="","",IFERROR(INDEX('Regras por canal'!$I$5:$I$9,MATCH($B434,'Regras por canal'!$A$5:$A$9,0)),""))</f>
        <v/>
      </c>
      <c r="AJ434" s="28">
        <f>IF($B434="","",IFERROR(INDEX('Regras por canal'!$J$5:$J$9,MATCH($B434,'Regras por canal'!$A$5:$A$9,0)),""))</f>
        <v/>
      </c>
      <c r="AK434" s="28">
        <f>IF($B434="","",IFERROR(INDEX('Regras por canal'!$K$5:$K$9,MATCH($B434,'Regras por canal'!$A$5:$A$9,0)),""))</f>
        <v/>
      </c>
      <c r="AL434" s="28">
        <f>IF($B434="","",IFERROR(INDEX('Regras por canal'!$L$5:$L$9,MATCH($B434,'Regras por canal'!$A$5:$A$9,0)),""))</f>
        <v/>
      </c>
      <c r="AM434" s="28">
        <f>IF($B434="","",IFERROR(INDEX('Regras por canal'!$M$5:$M$9,MATCH($B434,'Regras por canal'!$A$5:$A$9,0)),""))</f>
        <v/>
      </c>
      <c r="AN434" s="28">
        <f>IF($B434="","",IFERROR(INDEX('Regras por canal'!$N$5:$N$9,MATCH($B434,'Regras por canal'!$A$5:$A$9,0)),""))</f>
        <v/>
      </c>
      <c r="AO434" s="28">
        <f>IF($A434="","",IFERROR(INDEX('Catálogo fonte'!$Q$5:$Q$104,MATCH($A434,'Catálogo fonte'!$A$5:$A$104,0)),""))</f>
        <v/>
      </c>
      <c r="AP434" s="28">
        <f>IF($B434="","",IFERROR(INDEX('Regras por canal'!$Q$5:$Q$9,MATCH($B434,'Regras por canal'!$A$5:$A$9,0)),""))</f>
        <v/>
      </c>
    </row>
    <row r="435" ht="24" customHeight="1">
      <c r="A435" s="28">
        <f>IF(OR(INDEX('Catálogo fonte'!$A$5:$A$104,INT((ROW()-5)/5)+1)="",INDEX('Regras por canal'!$A$5:$A$9,MOD(ROW()-5,5)+1)=""),"",INDEX('Catálogo fonte'!$A$5:$A$104,INT((ROW()-5)/5)+1))</f>
        <v/>
      </c>
      <c r="B435" s="27">
        <f>IF($A435="","",INDEX('Regras por canal'!$A$5:$A$9,MOD(ROW()-5,5)+1))</f>
        <v/>
      </c>
      <c r="C435" s="21" t="n"/>
      <c r="D435" s="32" t="n"/>
      <c r="E435" s="32" t="n"/>
      <c r="F435" s="53" t="n"/>
      <c r="G435" s="27">
        <f>IF(OR($A435="",$B435=""),"",IF($D435&lt;&gt;"",$D435,IFERROR(INDEX('Catálogo fonte'!$B$5:$B$104,MATCH($A435,'Catálogo fonte'!$A$5:$A$104,0)),"")))</f>
        <v/>
      </c>
      <c r="H435" s="27">
        <f>IF(OR($A435="",$B435=""),"",IF($E435&lt;&gt;"",$E435,IFERROR(INDEX('Catálogo fonte'!$C$5:$C$104,MATCH($A435,'Catálogo fonte'!$A$5:$A$104,0)),"")))</f>
        <v/>
      </c>
      <c r="I435" s="27">
        <f>IF(OR($A435="",$B435=""),"",IFERROR(INDEX('Catálogo fonte'!$E$5:$E$104,MATCH($A435,'Catálogo fonte'!$A$5:$A$104,0)),""))</f>
        <v/>
      </c>
      <c r="J435" s="28">
        <f>IF(OR($A435="",$B435=""),"",IFERROR(INDEX('Catálogo fonte'!$D$5:$D$104,MATCH($A435,'Catálogo fonte'!$A$5:$A$104,0)),""))</f>
        <v/>
      </c>
      <c r="K435" s="54">
        <f>IF(OR($A435="",$B435=""),"",IF($F435&lt;&gt;"",$F435,IFERROR(INDEX('Catálogo fonte'!$F$5:$F$104,MATCH($A435,'Catálogo fonte'!$A$5:$A$104,0)),"")))</f>
        <v/>
      </c>
      <c r="L435" s="35">
        <f>IF(OR($A435="",$B435=""),"",IFERROR(INDEX('Catálogo fonte'!$G$5:$G$104,MATCH($A435,'Catálogo fonte'!$A$5:$A$104,0)),""))</f>
        <v/>
      </c>
      <c r="M435" s="28">
        <f>IF(OR($A435="",$B435=""),"",IFERROR(INDEX('Catálogo fonte'!$H$5:$H$104,MATCH($A435,'Catálogo fonte'!$A$5:$A$104,0)),""))</f>
        <v/>
      </c>
      <c r="N435" s="28">
        <f>IF(OR($A435="",$B435=""),"",IFERROR(INDEX('Catálogo fonte'!$I$5:$I$104,MATCH($A435,'Catálogo fonte'!$A$5:$A$104,0)),""))</f>
        <v/>
      </c>
      <c r="O435" s="55">
        <f>IF(OR($A435="",$B435=""),"",IFERROR(INDEX('Catálogo fonte'!$J$5:$J$104,MATCH($A435,'Catálogo fonte'!$A$5:$A$104,0)),""))</f>
        <v/>
      </c>
      <c r="P435" s="56">
        <f>IF(OR($A435="",$B435=""),"",IFERROR(INDEX('Catálogo fonte'!$K$5:$K$104,MATCH($A435,'Catálogo fonte'!$A$5:$A$104,0)),""))</f>
        <v/>
      </c>
      <c r="Q435" s="56">
        <f>IF(OR($A435="",$B435=""),"",IFERROR(INDEX('Catálogo fonte'!$L$5:$L$104,MATCH($A435,'Catálogo fonte'!$A$5:$A$104,0)),""))</f>
        <v/>
      </c>
      <c r="R435" s="56">
        <f>IF(OR($A435="",$B435=""),"",IFERROR(INDEX('Catálogo fonte'!$M$5:$M$104,MATCH($A435,'Catálogo fonte'!$A$5:$A$104,0)),""))</f>
        <v/>
      </c>
      <c r="S435" s="28">
        <f>IF(OR($A435="",$B435=""),"",IFERROR(INDEX('Catálogo fonte'!$N$5:$N$104,MATCH($A435,'Catálogo fonte'!$A$5:$A$104,0)),""))</f>
        <v/>
      </c>
      <c r="T435" s="28">
        <f>IF(OR($A435="",$B435=""),"",IFERROR(INDEX('Catálogo fonte'!$O$5:$O$104,MATCH($A435,'Catálogo fonte'!$A$5:$A$104,0)),""))</f>
        <v/>
      </c>
      <c r="U435" s="28">
        <f>IF(OR($A435="",$B435=""),"",IFERROR(INDEX('Catálogo fonte'!$P$5:$P$104,MATCH($A435,'Catálogo fonte'!$A$5:$A$104,0)),""))</f>
        <v/>
      </c>
      <c r="V435" s="28">
        <f>IF(OR($A435="",$B435=""),"",--($S435&lt;&gt;"")+--($T435&lt;&gt;"")+--($U435&lt;&gt;""))</f>
        <v/>
      </c>
      <c r="W435" s="27">
        <f>IF(OR($A435="",$B435="",$C435&lt;&gt;"Sim"),"",_xlfn.TEXTJOIN(" | ",TRUE,IF($AP435&lt;&gt;"Regra válida","Regra do canal inválida",""),IF(COUNTIF('Catálogo fonte'!$A$5:$A$104,$A435)&gt;1,"SKU duplicado",""),IF($AO435&lt;&gt;"Sim","Produto inativo",""),IF($AB435&lt;&gt;"Sim","Canal inativo",""),IF($G435="","Título ausente",""),IF(AND($G435&lt;&gt;"",$AL435&lt;&gt;"",LEN($G435)&gt;$AL435),"Título excede o limite",""),IF(AND($AC435="Sim",$H435=""),"Categoria ausente",""),IF(AND($AK435&gt;0,LEN($I435)&lt;$AK435),"Descrição abaixo do mínimo",""),IF(AND($AE435="Sim",$J435=""),"Marca ausente",""),IF(OR($K435="",NOT(ISNUMBER($K435)),$K435&lt;=0),"Preço inválido",""),IF(AND(ISNUMBER($K435),$AM435&lt;&gt;"",$K435&lt;$AM435),"Preço abaixo do mínimo",""),IF(AND(ISNUMBER($K435),$AN435&lt;&gt;"",$K435&gt;$AN435),"Preço acima do máximo",""),IF(AND($AD435="Sim",$L435=""),"GTIN ausente",""),IF(AND($L435&lt;&gt;"",NOT(IFERROR(AND(LEN($L435)=13,ISNUMBER(VALUE($L435))),FALSE))),"GTIN inválido",""),IF(AND($AF435="Sim",$M435=""),"Cor ausente",""),IF(AND($AG435="Sim",$N435=""),"Tamanho/modelo ausente",""),IF(AND($AH435="Sim",OR(NOT(ISNUMBER($O435)),$O435&lt;=0)),"Peso ausente ou inválido",""),IF(AND($AI435="Sim",OR(NOT(ISNUMBER($P435)),$P435&lt;=0,NOT(ISNUMBER($Q435)),$Q435&lt;=0,NOT(ISNUMBER($R435)),$R435&lt;=0)),"Dimensões ausentes ou inválidas",""),IF($V435&lt;$AJ435,"Mídias abaixo do mínimo","")))</f>
        <v/>
      </c>
      <c r="X435" s="28">
        <f>IF(OR($A435="",$B435=""),"",IF($C435&lt;&gt;"Sim","Não selecionado",IF($W435="","Pronto para publicar","Bloqueado")))</f>
        <v/>
      </c>
      <c r="Y435" s="21" t="n"/>
      <c r="Z435" s="27">
        <f>IF(OR($A435="",$B435=""),"",IF($C435&lt;&gt;"Sim","Fora do feed",IF($X435="Bloqueado","Bloqueado",IF($Y435="Publicar","Liberado para feed",IF($Y435="Manter rascunho","Mantido em rascunho","Aguardando decisão")))))</f>
        <v/>
      </c>
      <c r="AA435" s="27">
        <f>IF(OR($A435="",$B435=""),"",$A435&amp;"|"&amp;$B435)</f>
        <v/>
      </c>
      <c r="AB435" s="28">
        <f>IF($B435="","",IFERROR(INDEX('Regras por canal'!$B$5:$B$9,MATCH($B435,'Regras por canal'!$A$5:$A$9,0)),""))</f>
        <v/>
      </c>
      <c r="AC435" s="28">
        <f>IF($B435="","",IFERROR(INDEX('Regras por canal'!$C$5:$C$9,MATCH($B435,'Regras por canal'!$A$5:$A$9,0)),""))</f>
        <v/>
      </c>
      <c r="AD435" s="28">
        <f>IF($B435="","",IFERROR(INDEX('Regras por canal'!$D$5:$D$9,MATCH($B435,'Regras por canal'!$A$5:$A$9,0)),""))</f>
        <v/>
      </c>
      <c r="AE435" s="28">
        <f>IF($B435="","",IFERROR(INDEX('Regras por canal'!$E$5:$E$9,MATCH($B435,'Regras por canal'!$A$5:$A$9,0)),""))</f>
        <v/>
      </c>
      <c r="AF435" s="28">
        <f>IF($B435="","",IFERROR(INDEX('Regras por canal'!$F$5:$F$9,MATCH($B435,'Regras por canal'!$A$5:$A$9,0)),""))</f>
        <v/>
      </c>
      <c r="AG435" s="28">
        <f>IF($B435="","",IFERROR(INDEX('Regras por canal'!$G$5:$G$9,MATCH($B435,'Regras por canal'!$A$5:$A$9,0)),""))</f>
        <v/>
      </c>
      <c r="AH435" s="28">
        <f>IF($B435="","",IFERROR(INDEX('Regras por canal'!$H$5:$H$9,MATCH($B435,'Regras por canal'!$A$5:$A$9,0)),""))</f>
        <v/>
      </c>
      <c r="AI435" s="28">
        <f>IF($B435="","",IFERROR(INDEX('Regras por canal'!$I$5:$I$9,MATCH($B435,'Regras por canal'!$A$5:$A$9,0)),""))</f>
        <v/>
      </c>
      <c r="AJ435" s="28">
        <f>IF($B435="","",IFERROR(INDEX('Regras por canal'!$J$5:$J$9,MATCH($B435,'Regras por canal'!$A$5:$A$9,0)),""))</f>
        <v/>
      </c>
      <c r="AK435" s="28">
        <f>IF($B435="","",IFERROR(INDEX('Regras por canal'!$K$5:$K$9,MATCH($B435,'Regras por canal'!$A$5:$A$9,0)),""))</f>
        <v/>
      </c>
      <c r="AL435" s="28">
        <f>IF($B435="","",IFERROR(INDEX('Regras por canal'!$L$5:$L$9,MATCH($B435,'Regras por canal'!$A$5:$A$9,0)),""))</f>
        <v/>
      </c>
      <c r="AM435" s="28">
        <f>IF($B435="","",IFERROR(INDEX('Regras por canal'!$M$5:$M$9,MATCH($B435,'Regras por canal'!$A$5:$A$9,0)),""))</f>
        <v/>
      </c>
      <c r="AN435" s="28">
        <f>IF($B435="","",IFERROR(INDEX('Regras por canal'!$N$5:$N$9,MATCH($B435,'Regras por canal'!$A$5:$A$9,0)),""))</f>
        <v/>
      </c>
      <c r="AO435" s="28">
        <f>IF($A435="","",IFERROR(INDEX('Catálogo fonte'!$Q$5:$Q$104,MATCH($A435,'Catálogo fonte'!$A$5:$A$104,0)),""))</f>
        <v/>
      </c>
      <c r="AP435" s="28">
        <f>IF($B435="","",IFERROR(INDEX('Regras por canal'!$Q$5:$Q$9,MATCH($B435,'Regras por canal'!$A$5:$A$9,0)),""))</f>
        <v/>
      </c>
    </row>
    <row r="436" ht="24" customHeight="1">
      <c r="A436" s="28">
        <f>IF(OR(INDEX('Catálogo fonte'!$A$5:$A$104,INT((ROW()-5)/5)+1)="",INDEX('Regras por canal'!$A$5:$A$9,MOD(ROW()-5,5)+1)=""),"",INDEX('Catálogo fonte'!$A$5:$A$104,INT((ROW()-5)/5)+1))</f>
        <v/>
      </c>
      <c r="B436" s="27">
        <f>IF($A436="","",INDEX('Regras por canal'!$A$5:$A$9,MOD(ROW()-5,5)+1))</f>
        <v/>
      </c>
      <c r="C436" s="21" t="n"/>
      <c r="D436" s="32" t="n"/>
      <c r="E436" s="32" t="n"/>
      <c r="F436" s="53" t="n"/>
      <c r="G436" s="27">
        <f>IF(OR($A436="",$B436=""),"",IF($D436&lt;&gt;"",$D436,IFERROR(INDEX('Catálogo fonte'!$B$5:$B$104,MATCH($A436,'Catálogo fonte'!$A$5:$A$104,0)),"")))</f>
        <v/>
      </c>
      <c r="H436" s="27">
        <f>IF(OR($A436="",$B436=""),"",IF($E436&lt;&gt;"",$E436,IFERROR(INDEX('Catálogo fonte'!$C$5:$C$104,MATCH($A436,'Catálogo fonte'!$A$5:$A$104,0)),"")))</f>
        <v/>
      </c>
      <c r="I436" s="27">
        <f>IF(OR($A436="",$B436=""),"",IFERROR(INDEX('Catálogo fonte'!$E$5:$E$104,MATCH($A436,'Catálogo fonte'!$A$5:$A$104,0)),""))</f>
        <v/>
      </c>
      <c r="J436" s="28">
        <f>IF(OR($A436="",$B436=""),"",IFERROR(INDEX('Catálogo fonte'!$D$5:$D$104,MATCH($A436,'Catálogo fonte'!$A$5:$A$104,0)),""))</f>
        <v/>
      </c>
      <c r="K436" s="54">
        <f>IF(OR($A436="",$B436=""),"",IF($F436&lt;&gt;"",$F436,IFERROR(INDEX('Catálogo fonte'!$F$5:$F$104,MATCH($A436,'Catálogo fonte'!$A$5:$A$104,0)),"")))</f>
        <v/>
      </c>
      <c r="L436" s="35">
        <f>IF(OR($A436="",$B436=""),"",IFERROR(INDEX('Catálogo fonte'!$G$5:$G$104,MATCH($A436,'Catálogo fonte'!$A$5:$A$104,0)),""))</f>
        <v/>
      </c>
      <c r="M436" s="28">
        <f>IF(OR($A436="",$B436=""),"",IFERROR(INDEX('Catálogo fonte'!$H$5:$H$104,MATCH($A436,'Catálogo fonte'!$A$5:$A$104,0)),""))</f>
        <v/>
      </c>
      <c r="N436" s="28">
        <f>IF(OR($A436="",$B436=""),"",IFERROR(INDEX('Catálogo fonte'!$I$5:$I$104,MATCH($A436,'Catálogo fonte'!$A$5:$A$104,0)),""))</f>
        <v/>
      </c>
      <c r="O436" s="55">
        <f>IF(OR($A436="",$B436=""),"",IFERROR(INDEX('Catálogo fonte'!$J$5:$J$104,MATCH($A436,'Catálogo fonte'!$A$5:$A$104,0)),""))</f>
        <v/>
      </c>
      <c r="P436" s="56">
        <f>IF(OR($A436="",$B436=""),"",IFERROR(INDEX('Catálogo fonte'!$K$5:$K$104,MATCH($A436,'Catálogo fonte'!$A$5:$A$104,0)),""))</f>
        <v/>
      </c>
      <c r="Q436" s="56">
        <f>IF(OR($A436="",$B436=""),"",IFERROR(INDEX('Catálogo fonte'!$L$5:$L$104,MATCH($A436,'Catálogo fonte'!$A$5:$A$104,0)),""))</f>
        <v/>
      </c>
      <c r="R436" s="56">
        <f>IF(OR($A436="",$B436=""),"",IFERROR(INDEX('Catálogo fonte'!$M$5:$M$104,MATCH($A436,'Catálogo fonte'!$A$5:$A$104,0)),""))</f>
        <v/>
      </c>
      <c r="S436" s="28">
        <f>IF(OR($A436="",$B436=""),"",IFERROR(INDEX('Catálogo fonte'!$N$5:$N$104,MATCH($A436,'Catálogo fonte'!$A$5:$A$104,0)),""))</f>
        <v/>
      </c>
      <c r="T436" s="28">
        <f>IF(OR($A436="",$B436=""),"",IFERROR(INDEX('Catálogo fonte'!$O$5:$O$104,MATCH($A436,'Catálogo fonte'!$A$5:$A$104,0)),""))</f>
        <v/>
      </c>
      <c r="U436" s="28">
        <f>IF(OR($A436="",$B436=""),"",IFERROR(INDEX('Catálogo fonte'!$P$5:$P$104,MATCH($A436,'Catálogo fonte'!$A$5:$A$104,0)),""))</f>
        <v/>
      </c>
      <c r="V436" s="28">
        <f>IF(OR($A436="",$B436=""),"",--($S436&lt;&gt;"")+--($T436&lt;&gt;"")+--($U436&lt;&gt;""))</f>
        <v/>
      </c>
      <c r="W436" s="27">
        <f>IF(OR($A436="",$B436="",$C436&lt;&gt;"Sim"),"",_xlfn.TEXTJOIN(" | ",TRUE,IF($AP436&lt;&gt;"Regra válida","Regra do canal inválida",""),IF(COUNTIF('Catálogo fonte'!$A$5:$A$104,$A436)&gt;1,"SKU duplicado",""),IF($AO436&lt;&gt;"Sim","Produto inativo",""),IF($AB436&lt;&gt;"Sim","Canal inativo",""),IF($G436="","Título ausente",""),IF(AND($G436&lt;&gt;"",$AL436&lt;&gt;"",LEN($G436)&gt;$AL436),"Título excede o limite",""),IF(AND($AC436="Sim",$H436=""),"Categoria ausente",""),IF(AND($AK436&gt;0,LEN($I436)&lt;$AK436),"Descrição abaixo do mínimo",""),IF(AND($AE436="Sim",$J436=""),"Marca ausente",""),IF(OR($K436="",NOT(ISNUMBER($K436)),$K436&lt;=0),"Preço inválido",""),IF(AND(ISNUMBER($K436),$AM436&lt;&gt;"",$K436&lt;$AM436),"Preço abaixo do mínimo",""),IF(AND(ISNUMBER($K436),$AN436&lt;&gt;"",$K436&gt;$AN436),"Preço acima do máximo",""),IF(AND($AD436="Sim",$L436=""),"GTIN ausente",""),IF(AND($L436&lt;&gt;"",NOT(IFERROR(AND(LEN($L436)=13,ISNUMBER(VALUE($L436))),FALSE))),"GTIN inválido",""),IF(AND($AF436="Sim",$M436=""),"Cor ausente",""),IF(AND($AG436="Sim",$N436=""),"Tamanho/modelo ausente",""),IF(AND($AH436="Sim",OR(NOT(ISNUMBER($O436)),$O436&lt;=0)),"Peso ausente ou inválido",""),IF(AND($AI436="Sim",OR(NOT(ISNUMBER($P436)),$P436&lt;=0,NOT(ISNUMBER($Q436)),$Q436&lt;=0,NOT(ISNUMBER($R436)),$R436&lt;=0)),"Dimensões ausentes ou inválidas",""),IF($V436&lt;$AJ436,"Mídias abaixo do mínimo","")))</f>
        <v/>
      </c>
      <c r="X436" s="28">
        <f>IF(OR($A436="",$B436=""),"",IF($C436&lt;&gt;"Sim","Não selecionado",IF($W436="","Pronto para publicar","Bloqueado")))</f>
        <v/>
      </c>
      <c r="Y436" s="21" t="n"/>
      <c r="Z436" s="27">
        <f>IF(OR($A436="",$B436=""),"",IF($C436&lt;&gt;"Sim","Fora do feed",IF($X436="Bloqueado","Bloqueado",IF($Y436="Publicar","Liberado para feed",IF($Y436="Manter rascunho","Mantido em rascunho","Aguardando decisão")))))</f>
        <v/>
      </c>
      <c r="AA436" s="27">
        <f>IF(OR($A436="",$B436=""),"",$A436&amp;"|"&amp;$B436)</f>
        <v/>
      </c>
      <c r="AB436" s="28">
        <f>IF($B436="","",IFERROR(INDEX('Regras por canal'!$B$5:$B$9,MATCH($B436,'Regras por canal'!$A$5:$A$9,0)),""))</f>
        <v/>
      </c>
      <c r="AC436" s="28">
        <f>IF($B436="","",IFERROR(INDEX('Regras por canal'!$C$5:$C$9,MATCH($B436,'Regras por canal'!$A$5:$A$9,0)),""))</f>
        <v/>
      </c>
      <c r="AD436" s="28">
        <f>IF($B436="","",IFERROR(INDEX('Regras por canal'!$D$5:$D$9,MATCH($B436,'Regras por canal'!$A$5:$A$9,0)),""))</f>
        <v/>
      </c>
      <c r="AE436" s="28">
        <f>IF($B436="","",IFERROR(INDEX('Regras por canal'!$E$5:$E$9,MATCH($B436,'Regras por canal'!$A$5:$A$9,0)),""))</f>
        <v/>
      </c>
      <c r="AF436" s="28">
        <f>IF($B436="","",IFERROR(INDEX('Regras por canal'!$F$5:$F$9,MATCH($B436,'Regras por canal'!$A$5:$A$9,0)),""))</f>
        <v/>
      </c>
      <c r="AG436" s="28">
        <f>IF($B436="","",IFERROR(INDEX('Regras por canal'!$G$5:$G$9,MATCH($B436,'Regras por canal'!$A$5:$A$9,0)),""))</f>
        <v/>
      </c>
      <c r="AH436" s="28">
        <f>IF($B436="","",IFERROR(INDEX('Regras por canal'!$H$5:$H$9,MATCH($B436,'Regras por canal'!$A$5:$A$9,0)),""))</f>
        <v/>
      </c>
      <c r="AI436" s="28">
        <f>IF($B436="","",IFERROR(INDEX('Regras por canal'!$I$5:$I$9,MATCH($B436,'Regras por canal'!$A$5:$A$9,0)),""))</f>
        <v/>
      </c>
      <c r="AJ436" s="28">
        <f>IF($B436="","",IFERROR(INDEX('Regras por canal'!$J$5:$J$9,MATCH($B436,'Regras por canal'!$A$5:$A$9,0)),""))</f>
        <v/>
      </c>
      <c r="AK436" s="28">
        <f>IF($B436="","",IFERROR(INDEX('Regras por canal'!$K$5:$K$9,MATCH($B436,'Regras por canal'!$A$5:$A$9,0)),""))</f>
        <v/>
      </c>
      <c r="AL436" s="28">
        <f>IF($B436="","",IFERROR(INDEX('Regras por canal'!$L$5:$L$9,MATCH($B436,'Regras por canal'!$A$5:$A$9,0)),""))</f>
        <v/>
      </c>
      <c r="AM436" s="28">
        <f>IF($B436="","",IFERROR(INDEX('Regras por canal'!$M$5:$M$9,MATCH($B436,'Regras por canal'!$A$5:$A$9,0)),""))</f>
        <v/>
      </c>
      <c r="AN436" s="28">
        <f>IF($B436="","",IFERROR(INDEX('Regras por canal'!$N$5:$N$9,MATCH($B436,'Regras por canal'!$A$5:$A$9,0)),""))</f>
        <v/>
      </c>
      <c r="AO436" s="28">
        <f>IF($A436="","",IFERROR(INDEX('Catálogo fonte'!$Q$5:$Q$104,MATCH($A436,'Catálogo fonte'!$A$5:$A$104,0)),""))</f>
        <v/>
      </c>
      <c r="AP436" s="28">
        <f>IF($B436="","",IFERROR(INDEX('Regras por canal'!$Q$5:$Q$9,MATCH($B436,'Regras por canal'!$A$5:$A$9,0)),""))</f>
        <v/>
      </c>
    </row>
    <row r="437" ht="24" customHeight="1">
      <c r="A437" s="28">
        <f>IF(OR(INDEX('Catálogo fonte'!$A$5:$A$104,INT((ROW()-5)/5)+1)="",INDEX('Regras por canal'!$A$5:$A$9,MOD(ROW()-5,5)+1)=""),"",INDEX('Catálogo fonte'!$A$5:$A$104,INT((ROW()-5)/5)+1))</f>
        <v/>
      </c>
      <c r="B437" s="27">
        <f>IF($A437="","",INDEX('Regras por canal'!$A$5:$A$9,MOD(ROW()-5,5)+1))</f>
        <v/>
      </c>
      <c r="C437" s="21" t="n"/>
      <c r="D437" s="32" t="n"/>
      <c r="E437" s="32" t="n"/>
      <c r="F437" s="53" t="n"/>
      <c r="G437" s="27">
        <f>IF(OR($A437="",$B437=""),"",IF($D437&lt;&gt;"",$D437,IFERROR(INDEX('Catálogo fonte'!$B$5:$B$104,MATCH($A437,'Catálogo fonte'!$A$5:$A$104,0)),"")))</f>
        <v/>
      </c>
      <c r="H437" s="27">
        <f>IF(OR($A437="",$B437=""),"",IF($E437&lt;&gt;"",$E437,IFERROR(INDEX('Catálogo fonte'!$C$5:$C$104,MATCH($A437,'Catálogo fonte'!$A$5:$A$104,0)),"")))</f>
        <v/>
      </c>
      <c r="I437" s="27">
        <f>IF(OR($A437="",$B437=""),"",IFERROR(INDEX('Catálogo fonte'!$E$5:$E$104,MATCH($A437,'Catálogo fonte'!$A$5:$A$104,0)),""))</f>
        <v/>
      </c>
      <c r="J437" s="28">
        <f>IF(OR($A437="",$B437=""),"",IFERROR(INDEX('Catálogo fonte'!$D$5:$D$104,MATCH($A437,'Catálogo fonte'!$A$5:$A$104,0)),""))</f>
        <v/>
      </c>
      <c r="K437" s="54">
        <f>IF(OR($A437="",$B437=""),"",IF($F437&lt;&gt;"",$F437,IFERROR(INDEX('Catálogo fonte'!$F$5:$F$104,MATCH($A437,'Catálogo fonte'!$A$5:$A$104,0)),"")))</f>
        <v/>
      </c>
      <c r="L437" s="35">
        <f>IF(OR($A437="",$B437=""),"",IFERROR(INDEX('Catálogo fonte'!$G$5:$G$104,MATCH($A437,'Catálogo fonte'!$A$5:$A$104,0)),""))</f>
        <v/>
      </c>
      <c r="M437" s="28">
        <f>IF(OR($A437="",$B437=""),"",IFERROR(INDEX('Catálogo fonte'!$H$5:$H$104,MATCH($A437,'Catálogo fonte'!$A$5:$A$104,0)),""))</f>
        <v/>
      </c>
      <c r="N437" s="28">
        <f>IF(OR($A437="",$B437=""),"",IFERROR(INDEX('Catálogo fonte'!$I$5:$I$104,MATCH($A437,'Catálogo fonte'!$A$5:$A$104,0)),""))</f>
        <v/>
      </c>
      <c r="O437" s="55">
        <f>IF(OR($A437="",$B437=""),"",IFERROR(INDEX('Catálogo fonte'!$J$5:$J$104,MATCH($A437,'Catálogo fonte'!$A$5:$A$104,0)),""))</f>
        <v/>
      </c>
      <c r="P437" s="56">
        <f>IF(OR($A437="",$B437=""),"",IFERROR(INDEX('Catálogo fonte'!$K$5:$K$104,MATCH($A437,'Catálogo fonte'!$A$5:$A$104,0)),""))</f>
        <v/>
      </c>
      <c r="Q437" s="56">
        <f>IF(OR($A437="",$B437=""),"",IFERROR(INDEX('Catálogo fonte'!$L$5:$L$104,MATCH($A437,'Catálogo fonte'!$A$5:$A$104,0)),""))</f>
        <v/>
      </c>
      <c r="R437" s="56">
        <f>IF(OR($A437="",$B437=""),"",IFERROR(INDEX('Catálogo fonte'!$M$5:$M$104,MATCH($A437,'Catálogo fonte'!$A$5:$A$104,0)),""))</f>
        <v/>
      </c>
      <c r="S437" s="28">
        <f>IF(OR($A437="",$B437=""),"",IFERROR(INDEX('Catálogo fonte'!$N$5:$N$104,MATCH($A437,'Catálogo fonte'!$A$5:$A$104,0)),""))</f>
        <v/>
      </c>
      <c r="T437" s="28">
        <f>IF(OR($A437="",$B437=""),"",IFERROR(INDEX('Catálogo fonte'!$O$5:$O$104,MATCH($A437,'Catálogo fonte'!$A$5:$A$104,0)),""))</f>
        <v/>
      </c>
      <c r="U437" s="28">
        <f>IF(OR($A437="",$B437=""),"",IFERROR(INDEX('Catálogo fonte'!$P$5:$P$104,MATCH($A437,'Catálogo fonte'!$A$5:$A$104,0)),""))</f>
        <v/>
      </c>
      <c r="V437" s="28">
        <f>IF(OR($A437="",$B437=""),"",--($S437&lt;&gt;"")+--($T437&lt;&gt;"")+--($U437&lt;&gt;""))</f>
        <v/>
      </c>
      <c r="W437" s="27">
        <f>IF(OR($A437="",$B437="",$C437&lt;&gt;"Sim"),"",_xlfn.TEXTJOIN(" | ",TRUE,IF($AP437&lt;&gt;"Regra válida","Regra do canal inválida",""),IF(COUNTIF('Catálogo fonte'!$A$5:$A$104,$A437)&gt;1,"SKU duplicado",""),IF($AO437&lt;&gt;"Sim","Produto inativo",""),IF($AB437&lt;&gt;"Sim","Canal inativo",""),IF($G437="","Título ausente",""),IF(AND($G437&lt;&gt;"",$AL437&lt;&gt;"",LEN($G437)&gt;$AL437),"Título excede o limite",""),IF(AND($AC437="Sim",$H437=""),"Categoria ausente",""),IF(AND($AK437&gt;0,LEN($I437)&lt;$AK437),"Descrição abaixo do mínimo",""),IF(AND($AE437="Sim",$J437=""),"Marca ausente",""),IF(OR($K437="",NOT(ISNUMBER($K437)),$K437&lt;=0),"Preço inválido",""),IF(AND(ISNUMBER($K437),$AM437&lt;&gt;"",$K437&lt;$AM437),"Preço abaixo do mínimo",""),IF(AND(ISNUMBER($K437),$AN437&lt;&gt;"",$K437&gt;$AN437),"Preço acima do máximo",""),IF(AND($AD437="Sim",$L437=""),"GTIN ausente",""),IF(AND($L437&lt;&gt;"",NOT(IFERROR(AND(LEN($L437)=13,ISNUMBER(VALUE($L437))),FALSE))),"GTIN inválido",""),IF(AND($AF437="Sim",$M437=""),"Cor ausente",""),IF(AND($AG437="Sim",$N437=""),"Tamanho/modelo ausente",""),IF(AND($AH437="Sim",OR(NOT(ISNUMBER($O437)),$O437&lt;=0)),"Peso ausente ou inválido",""),IF(AND($AI437="Sim",OR(NOT(ISNUMBER($P437)),$P437&lt;=0,NOT(ISNUMBER($Q437)),$Q437&lt;=0,NOT(ISNUMBER($R437)),$R437&lt;=0)),"Dimensões ausentes ou inválidas",""),IF($V437&lt;$AJ437,"Mídias abaixo do mínimo","")))</f>
        <v/>
      </c>
      <c r="X437" s="28">
        <f>IF(OR($A437="",$B437=""),"",IF($C437&lt;&gt;"Sim","Não selecionado",IF($W437="","Pronto para publicar","Bloqueado")))</f>
        <v/>
      </c>
      <c r="Y437" s="21" t="n"/>
      <c r="Z437" s="27">
        <f>IF(OR($A437="",$B437=""),"",IF($C437&lt;&gt;"Sim","Fora do feed",IF($X437="Bloqueado","Bloqueado",IF($Y437="Publicar","Liberado para feed",IF($Y437="Manter rascunho","Mantido em rascunho","Aguardando decisão")))))</f>
        <v/>
      </c>
      <c r="AA437" s="27">
        <f>IF(OR($A437="",$B437=""),"",$A437&amp;"|"&amp;$B437)</f>
        <v/>
      </c>
      <c r="AB437" s="28">
        <f>IF($B437="","",IFERROR(INDEX('Regras por canal'!$B$5:$B$9,MATCH($B437,'Regras por canal'!$A$5:$A$9,0)),""))</f>
        <v/>
      </c>
      <c r="AC437" s="28">
        <f>IF($B437="","",IFERROR(INDEX('Regras por canal'!$C$5:$C$9,MATCH($B437,'Regras por canal'!$A$5:$A$9,0)),""))</f>
        <v/>
      </c>
      <c r="AD437" s="28">
        <f>IF($B437="","",IFERROR(INDEX('Regras por canal'!$D$5:$D$9,MATCH($B437,'Regras por canal'!$A$5:$A$9,0)),""))</f>
        <v/>
      </c>
      <c r="AE437" s="28">
        <f>IF($B437="","",IFERROR(INDEX('Regras por canal'!$E$5:$E$9,MATCH($B437,'Regras por canal'!$A$5:$A$9,0)),""))</f>
        <v/>
      </c>
      <c r="AF437" s="28">
        <f>IF($B437="","",IFERROR(INDEX('Regras por canal'!$F$5:$F$9,MATCH($B437,'Regras por canal'!$A$5:$A$9,0)),""))</f>
        <v/>
      </c>
      <c r="AG437" s="28">
        <f>IF($B437="","",IFERROR(INDEX('Regras por canal'!$G$5:$G$9,MATCH($B437,'Regras por canal'!$A$5:$A$9,0)),""))</f>
        <v/>
      </c>
      <c r="AH437" s="28">
        <f>IF($B437="","",IFERROR(INDEX('Regras por canal'!$H$5:$H$9,MATCH($B437,'Regras por canal'!$A$5:$A$9,0)),""))</f>
        <v/>
      </c>
      <c r="AI437" s="28">
        <f>IF($B437="","",IFERROR(INDEX('Regras por canal'!$I$5:$I$9,MATCH($B437,'Regras por canal'!$A$5:$A$9,0)),""))</f>
        <v/>
      </c>
      <c r="AJ437" s="28">
        <f>IF($B437="","",IFERROR(INDEX('Regras por canal'!$J$5:$J$9,MATCH($B437,'Regras por canal'!$A$5:$A$9,0)),""))</f>
        <v/>
      </c>
      <c r="AK437" s="28">
        <f>IF($B437="","",IFERROR(INDEX('Regras por canal'!$K$5:$K$9,MATCH($B437,'Regras por canal'!$A$5:$A$9,0)),""))</f>
        <v/>
      </c>
      <c r="AL437" s="28">
        <f>IF($B437="","",IFERROR(INDEX('Regras por canal'!$L$5:$L$9,MATCH($B437,'Regras por canal'!$A$5:$A$9,0)),""))</f>
        <v/>
      </c>
      <c r="AM437" s="28">
        <f>IF($B437="","",IFERROR(INDEX('Regras por canal'!$M$5:$M$9,MATCH($B437,'Regras por canal'!$A$5:$A$9,0)),""))</f>
        <v/>
      </c>
      <c r="AN437" s="28">
        <f>IF($B437="","",IFERROR(INDEX('Regras por canal'!$N$5:$N$9,MATCH($B437,'Regras por canal'!$A$5:$A$9,0)),""))</f>
        <v/>
      </c>
      <c r="AO437" s="28">
        <f>IF($A437="","",IFERROR(INDEX('Catálogo fonte'!$Q$5:$Q$104,MATCH($A437,'Catálogo fonte'!$A$5:$A$104,0)),""))</f>
        <v/>
      </c>
      <c r="AP437" s="28">
        <f>IF($B437="","",IFERROR(INDEX('Regras por canal'!$Q$5:$Q$9,MATCH($B437,'Regras por canal'!$A$5:$A$9,0)),""))</f>
        <v/>
      </c>
    </row>
    <row r="438" ht="24" customHeight="1">
      <c r="A438" s="28">
        <f>IF(OR(INDEX('Catálogo fonte'!$A$5:$A$104,INT((ROW()-5)/5)+1)="",INDEX('Regras por canal'!$A$5:$A$9,MOD(ROW()-5,5)+1)=""),"",INDEX('Catálogo fonte'!$A$5:$A$104,INT((ROW()-5)/5)+1))</f>
        <v/>
      </c>
      <c r="B438" s="27">
        <f>IF($A438="","",INDEX('Regras por canal'!$A$5:$A$9,MOD(ROW()-5,5)+1))</f>
        <v/>
      </c>
      <c r="C438" s="21" t="n"/>
      <c r="D438" s="32" t="n"/>
      <c r="E438" s="32" t="n"/>
      <c r="F438" s="53" t="n"/>
      <c r="G438" s="27">
        <f>IF(OR($A438="",$B438=""),"",IF($D438&lt;&gt;"",$D438,IFERROR(INDEX('Catálogo fonte'!$B$5:$B$104,MATCH($A438,'Catálogo fonte'!$A$5:$A$104,0)),"")))</f>
        <v/>
      </c>
      <c r="H438" s="27">
        <f>IF(OR($A438="",$B438=""),"",IF($E438&lt;&gt;"",$E438,IFERROR(INDEX('Catálogo fonte'!$C$5:$C$104,MATCH($A438,'Catálogo fonte'!$A$5:$A$104,0)),"")))</f>
        <v/>
      </c>
      <c r="I438" s="27">
        <f>IF(OR($A438="",$B438=""),"",IFERROR(INDEX('Catálogo fonte'!$E$5:$E$104,MATCH($A438,'Catálogo fonte'!$A$5:$A$104,0)),""))</f>
        <v/>
      </c>
      <c r="J438" s="28">
        <f>IF(OR($A438="",$B438=""),"",IFERROR(INDEX('Catálogo fonte'!$D$5:$D$104,MATCH($A438,'Catálogo fonte'!$A$5:$A$104,0)),""))</f>
        <v/>
      </c>
      <c r="K438" s="54">
        <f>IF(OR($A438="",$B438=""),"",IF($F438&lt;&gt;"",$F438,IFERROR(INDEX('Catálogo fonte'!$F$5:$F$104,MATCH($A438,'Catálogo fonte'!$A$5:$A$104,0)),"")))</f>
        <v/>
      </c>
      <c r="L438" s="35">
        <f>IF(OR($A438="",$B438=""),"",IFERROR(INDEX('Catálogo fonte'!$G$5:$G$104,MATCH($A438,'Catálogo fonte'!$A$5:$A$104,0)),""))</f>
        <v/>
      </c>
      <c r="M438" s="28">
        <f>IF(OR($A438="",$B438=""),"",IFERROR(INDEX('Catálogo fonte'!$H$5:$H$104,MATCH($A438,'Catálogo fonte'!$A$5:$A$104,0)),""))</f>
        <v/>
      </c>
      <c r="N438" s="28">
        <f>IF(OR($A438="",$B438=""),"",IFERROR(INDEX('Catálogo fonte'!$I$5:$I$104,MATCH($A438,'Catálogo fonte'!$A$5:$A$104,0)),""))</f>
        <v/>
      </c>
      <c r="O438" s="55">
        <f>IF(OR($A438="",$B438=""),"",IFERROR(INDEX('Catálogo fonte'!$J$5:$J$104,MATCH($A438,'Catálogo fonte'!$A$5:$A$104,0)),""))</f>
        <v/>
      </c>
      <c r="P438" s="56">
        <f>IF(OR($A438="",$B438=""),"",IFERROR(INDEX('Catálogo fonte'!$K$5:$K$104,MATCH($A438,'Catálogo fonte'!$A$5:$A$104,0)),""))</f>
        <v/>
      </c>
      <c r="Q438" s="56">
        <f>IF(OR($A438="",$B438=""),"",IFERROR(INDEX('Catálogo fonte'!$L$5:$L$104,MATCH($A438,'Catálogo fonte'!$A$5:$A$104,0)),""))</f>
        <v/>
      </c>
      <c r="R438" s="56">
        <f>IF(OR($A438="",$B438=""),"",IFERROR(INDEX('Catálogo fonte'!$M$5:$M$104,MATCH($A438,'Catálogo fonte'!$A$5:$A$104,0)),""))</f>
        <v/>
      </c>
      <c r="S438" s="28">
        <f>IF(OR($A438="",$B438=""),"",IFERROR(INDEX('Catálogo fonte'!$N$5:$N$104,MATCH($A438,'Catálogo fonte'!$A$5:$A$104,0)),""))</f>
        <v/>
      </c>
      <c r="T438" s="28">
        <f>IF(OR($A438="",$B438=""),"",IFERROR(INDEX('Catálogo fonte'!$O$5:$O$104,MATCH($A438,'Catálogo fonte'!$A$5:$A$104,0)),""))</f>
        <v/>
      </c>
      <c r="U438" s="28">
        <f>IF(OR($A438="",$B438=""),"",IFERROR(INDEX('Catálogo fonte'!$P$5:$P$104,MATCH($A438,'Catálogo fonte'!$A$5:$A$104,0)),""))</f>
        <v/>
      </c>
      <c r="V438" s="28">
        <f>IF(OR($A438="",$B438=""),"",--($S438&lt;&gt;"")+--($T438&lt;&gt;"")+--($U438&lt;&gt;""))</f>
        <v/>
      </c>
      <c r="W438" s="27">
        <f>IF(OR($A438="",$B438="",$C438&lt;&gt;"Sim"),"",_xlfn.TEXTJOIN(" | ",TRUE,IF($AP438&lt;&gt;"Regra válida","Regra do canal inválida",""),IF(COUNTIF('Catálogo fonte'!$A$5:$A$104,$A438)&gt;1,"SKU duplicado",""),IF($AO438&lt;&gt;"Sim","Produto inativo",""),IF($AB438&lt;&gt;"Sim","Canal inativo",""),IF($G438="","Título ausente",""),IF(AND($G438&lt;&gt;"",$AL438&lt;&gt;"",LEN($G438)&gt;$AL438),"Título excede o limite",""),IF(AND($AC438="Sim",$H438=""),"Categoria ausente",""),IF(AND($AK438&gt;0,LEN($I438)&lt;$AK438),"Descrição abaixo do mínimo",""),IF(AND($AE438="Sim",$J438=""),"Marca ausente",""),IF(OR($K438="",NOT(ISNUMBER($K438)),$K438&lt;=0),"Preço inválido",""),IF(AND(ISNUMBER($K438),$AM438&lt;&gt;"",$K438&lt;$AM438),"Preço abaixo do mínimo",""),IF(AND(ISNUMBER($K438),$AN438&lt;&gt;"",$K438&gt;$AN438),"Preço acima do máximo",""),IF(AND($AD438="Sim",$L438=""),"GTIN ausente",""),IF(AND($L438&lt;&gt;"",NOT(IFERROR(AND(LEN($L438)=13,ISNUMBER(VALUE($L438))),FALSE))),"GTIN inválido",""),IF(AND($AF438="Sim",$M438=""),"Cor ausente",""),IF(AND($AG438="Sim",$N438=""),"Tamanho/modelo ausente",""),IF(AND($AH438="Sim",OR(NOT(ISNUMBER($O438)),$O438&lt;=0)),"Peso ausente ou inválido",""),IF(AND($AI438="Sim",OR(NOT(ISNUMBER($P438)),$P438&lt;=0,NOT(ISNUMBER($Q438)),$Q438&lt;=0,NOT(ISNUMBER($R438)),$R438&lt;=0)),"Dimensões ausentes ou inválidas",""),IF($V438&lt;$AJ438,"Mídias abaixo do mínimo","")))</f>
        <v/>
      </c>
      <c r="X438" s="28">
        <f>IF(OR($A438="",$B438=""),"",IF($C438&lt;&gt;"Sim","Não selecionado",IF($W438="","Pronto para publicar","Bloqueado")))</f>
        <v/>
      </c>
      <c r="Y438" s="21" t="n"/>
      <c r="Z438" s="27">
        <f>IF(OR($A438="",$B438=""),"",IF($C438&lt;&gt;"Sim","Fora do feed",IF($X438="Bloqueado","Bloqueado",IF($Y438="Publicar","Liberado para feed",IF($Y438="Manter rascunho","Mantido em rascunho","Aguardando decisão")))))</f>
        <v/>
      </c>
      <c r="AA438" s="27">
        <f>IF(OR($A438="",$B438=""),"",$A438&amp;"|"&amp;$B438)</f>
        <v/>
      </c>
      <c r="AB438" s="28">
        <f>IF($B438="","",IFERROR(INDEX('Regras por canal'!$B$5:$B$9,MATCH($B438,'Regras por canal'!$A$5:$A$9,0)),""))</f>
        <v/>
      </c>
      <c r="AC438" s="28">
        <f>IF($B438="","",IFERROR(INDEX('Regras por canal'!$C$5:$C$9,MATCH($B438,'Regras por canal'!$A$5:$A$9,0)),""))</f>
        <v/>
      </c>
      <c r="AD438" s="28">
        <f>IF($B438="","",IFERROR(INDEX('Regras por canal'!$D$5:$D$9,MATCH($B438,'Regras por canal'!$A$5:$A$9,0)),""))</f>
        <v/>
      </c>
      <c r="AE438" s="28">
        <f>IF($B438="","",IFERROR(INDEX('Regras por canal'!$E$5:$E$9,MATCH($B438,'Regras por canal'!$A$5:$A$9,0)),""))</f>
        <v/>
      </c>
      <c r="AF438" s="28">
        <f>IF($B438="","",IFERROR(INDEX('Regras por canal'!$F$5:$F$9,MATCH($B438,'Regras por canal'!$A$5:$A$9,0)),""))</f>
        <v/>
      </c>
      <c r="AG438" s="28">
        <f>IF($B438="","",IFERROR(INDEX('Regras por canal'!$G$5:$G$9,MATCH($B438,'Regras por canal'!$A$5:$A$9,0)),""))</f>
        <v/>
      </c>
      <c r="AH438" s="28">
        <f>IF($B438="","",IFERROR(INDEX('Regras por canal'!$H$5:$H$9,MATCH($B438,'Regras por canal'!$A$5:$A$9,0)),""))</f>
        <v/>
      </c>
      <c r="AI438" s="28">
        <f>IF($B438="","",IFERROR(INDEX('Regras por canal'!$I$5:$I$9,MATCH($B438,'Regras por canal'!$A$5:$A$9,0)),""))</f>
        <v/>
      </c>
      <c r="AJ438" s="28">
        <f>IF($B438="","",IFERROR(INDEX('Regras por canal'!$J$5:$J$9,MATCH($B438,'Regras por canal'!$A$5:$A$9,0)),""))</f>
        <v/>
      </c>
      <c r="AK438" s="28">
        <f>IF($B438="","",IFERROR(INDEX('Regras por canal'!$K$5:$K$9,MATCH($B438,'Regras por canal'!$A$5:$A$9,0)),""))</f>
        <v/>
      </c>
      <c r="AL438" s="28">
        <f>IF($B438="","",IFERROR(INDEX('Regras por canal'!$L$5:$L$9,MATCH($B438,'Regras por canal'!$A$5:$A$9,0)),""))</f>
        <v/>
      </c>
      <c r="AM438" s="28">
        <f>IF($B438="","",IFERROR(INDEX('Regras por canal'!$M$5:$M$9,MATCH($B438,'Regras por canal'!$A$5:$A$9,0)),""))</f>
        <v/>
      </c>
      <c r="AN438" s="28">
        <f>IF($B438="","",IFERROR(INDEX('Regras por canal'!$N$5:$N$9,MATCH($B438,'Regras por canal'!$A$5:$A$9,0)),""))</f>
        <v/>
      </c>
      <c r="AO438" s="28">
        <f>IF($A438="","",IFERROR(INDEX('Catálogo fonte'!$Q$5:$Q$104,MATCH($A438,'Catálogo fonte'!$A$5:$A$104,0)),""))</f>
        <v/>
      </c>
      <c r="AP438" s="28">
        <f>IF($B438="","",IFERROR(INDEX('Regras por canal'!$Q$5:$Q$9,MATCH($B438,'Regras por canal'!$A$5:$A$9,0)),""))</f>
        <v/>
      </c>
    </row>
    <row r="439" ht="24" customHeight="1">
      <c r="A439" s="28">
        <f>IF(OR(INDEX('Catálogo fonte'!$A$5:$A$104,INT((ROW()-5)/5)+1)="",INDEX('Regras por canal'!$A$5:$A$9,MOD(ROW()-5,5)+1)=""),"",INDEX('Catálogo fonte'!$A$5:$A$104,INT((ROW()-5)/5)+1))</f>
        <v/>
      </c>
      <c r="B439" s="27">
        <f>IF($A439="","",INDEX('Regras por canal'!$A$5:$A$9,MOD(ROW()-5,5)+1))</f>
        <v/>
      </c>
      <c r="C439" s="21" t="n"/>
      <c r="D439" s="32" t="n"/>
      <c r="E439" s="32" t="n"/>
      <c r="F439" s="53" t="n"/>
      <c r="G439" s="27">
        <f>IF(OR($A439="",$B439=""),"",IF($D439&lt;&gt;"",$D439,IFERROR(INDEX('Catálogo fonte'!$B$5:$B$104,MATCH($A439,'Catálogo fonte'!$A$5:$A$104,0)),"")))</f>
        <v/>
      </c>
      <c r="H439" s="27">
        <f>IF(OR($A439="",$B439=""),"",IF($E439&lt;&gt;"",$E439,IFERROR(INDEX('Catálogo fonte'!$C$5:$C$104,MATCH($A439,'Catálogo fonte'!$A$5:$A$104,0)),"")))</f>
        <v/>
      </c>
      <c r="I439" s="27">
        <f>IF(OR($A439="",$B439=""),"",IFERROR(INDEX('Catálogo fonte'!$E$5:$E$104,MATCH($A439,'Catálogo fonte'!$A$5:$A$104,0)),""))</f>
        <v/>
      </c>
      <c r="J439" s="28">
        <f>IF(OR($A439="",$B439=""),"",IFERROR(INDEX('Catálogo fonte'!$D$5:$D$104,MATCH($A439,'Catálogo fonte'!$A$5:$A$104,0)),""))</f>
        <v/>
      </c>
      <c r="K439" s="54">
        <f>IF(OR($A439="",$B439=""),"",IF($F439&lt;&gt;"",$F439,IFERROR(INDEX('Catálogo fonte'!$F$5:$F$104,MATCH($A439,'Catálogo fonte'!$A$5:$A$104,0)),"")))</f>
        <v/>
      </c>
      <c r="L439" s="35">
        <f>IF(OR($A439="",$B439=""),"",IFERROR(INDEX('Catálogo fonte'!$G$5:$G$104,MATCH($A439,'Catálogo fonte'!$A$5:$A$104,0)),""))</f>
        <v/>
      </c>
      <c r="M439" s="28">
        <f>IF(OR($A439="",$B439=""),"",IFERROR(INDEX('Catálogo fonte'!$H$5:$H$104,MATCH($A439,'Catálogo fonte'!$A$5:$A$104,0)),""))</f>
        <v/>
      </c>
      <c r="N439" s="28">
        <f>IF(OR($A439="",$B439=""),"",IFERROR(INDEX('Catálogo fonte'!$I$5:$I$104,MATCH($A439,'Catálogo fonte'!$A$5:$A$104,0)),""))</f>
        <v/>
      </c>
      <c r="O439" s="55">
        <f>IF(OR($A439="",$B439=""),"",IFERROR(INDEX('Catálogo fonte'!$J$5:$J$104,MATCH($A439,'Catálogo fonte'!$A$5:$A$104,0)),""))</f>
        <v/>
      </c>
      <c r="P439" s="56">
        <f>IF(OR($A439="",$B439=""),"",IFERROR(INDEX('Catálogo fonte'!$K$5:$K$104,MATCH($A439,'Catálogo fonte'!$A$5:$A$104,0)),""))</f>
        <v/>
      </c>
      <c r="Q439" s="56">
        <f>IF(OR($A439="",$B439=""),"",IFERROR(INDEX('Catálogo fonte'!$L$5:$L$104,MATCH($A439,'Catálogo fonte'!$A$5:$A$104,0)),""))</f>
        <v/>
      </c>
      <c r="R439" s="56">
        <f>IF(OR($A439="",$B439=""),"",IFERROR(INDEX('Catálogo fonte'!$M$5:$M$104,MATCH($A439,'Catálogo fonte'!$A$5:$A$104,0)),""))</f>
        <v/>
      </c>
      <c r="S439" s="28">
        <f>IF(OR($A439="",$B439=""),"",IFERROR(INDEX('Catálogo fonte'!$N$5:$N$104,MATCH($A439,'Catálogo fonte'!$A$5:$A$104,0)),""))</f>
        <v/>
      </c>
      <c r="T439" s="28">
        <f>IF(OR($A439="",$B439=""),"",IFERROR(INDEX('Catálogo fonte'!$O$5:$O$104,MATCH($A439,'Catálogo fonte'!$A$5:$A$104,0)),""))</f>
        <v/>
      </c>
      <c r="U439" s="28">
        <f>IF(OR($A439="",$B439=""),"",IFERROR(INDEX('Catálogo fonte'!$P$5:$P$104,MATCH($A439,'Catálogo fonte'!$A$5:$A$104,0)),""))</f>
        <v/>
      </c>
      <c r="V439" s="28">
        <f>IF(OR($A439="",$B439=""),"",--($S439&lt;&gt;"")+--($T439&lt;&gt;"")+--($U439&lt;&gt;""))</f>
        <v/>
      </c>
      <c r="W439" s="27">
        <f>IF(OR($A439="",$B439="",$C439&lt;&gt;"Sim"),"",_xlfn.TEXTJOIN(" | ",TRUE,IF($AP439&lt;&gt;"Regra válida","Regra do canal inválida",""),IF(COUNTIF('Catálogo fonte'!$A$5:$A$104,$A439)&gt;1,"SKU duplicado",""),IF($AO439&lt;&gt;"Sim","Produto inativo",""),IF($AB439&lt;&gt;"Sim","Canal inativo",""),IF($G439="","Título ausente",""),IF(AND($G439&lt;&gt;"",$AL439&lt;&gt;"",LEN($G439)&gt;$AL439),"Título excede o limite",""),IF(AND($AC439="Sim",$H439=""),"Categoria ausente",""),IF(AND($AK439&gt;0,LEN($I439)&lt;$AK439),"Descrição abaixo do mínimo",""),IF(AND($AE439="Sim",$J439=""),"Marca ausente",""),IF(OR($K439="",NOT(ISNUMBER($K439)),$K439&lt;=0),"Preço inválido",""),IF(AND(ISNUMBER($K439),$AM439&lt;&gt;"",$K439&lt;$AM439),"Preço abaixo do mínimo",""),IF(AND(ISNUMBER($K439),$AN439&lt;&gt;"",$K439&gt;$AN439),"Preço acima do máximo",""),IF(AND($AD439="Sim",$L439=""),"GTIN ausente",""),IF(AND($L439&lt;&gt;"",NOT(IFERROR(AND(LEN($L439)=13,ISNUMBER(VALUE($L439))),FALSE))),"GTIN inválido",""),IF(AND($AF439="Sim",$M439=""),"Cor ausente",""),IF(AND($AG439="Sim",$N439=""),"Tamanho/modelo ausente",""),IF(AND($AH439="Sim",OR(NOT(ISNUMBER($O439)),$O439&lt;=0)),"Peso ausente ou inválido",""),IF(AND($AI439="Sim",OR(NOT(ISNUMBER($P439)),$P439&lt;=0,NOT(ISNUMBER($Q439)),$Q439&lt;=0,NOT(ISNUMBER($R439)),$R439&lt;=0)),"Dimensões ausentes ou inválidas",""),IF($V439&lt;$AJ439,"Mídias abaixo do mínimo","")))</f>
        <v/>
      </c>
      <c r="X439" s="28">
        <f>IF(OR($A439="",$B439=""),"",IF($C439&lt;&gt;"Sim","Não selecionado",IF($W439="","Pronto para publicar","Bloqueado")))</f>
        <v/>
      </c>
      <c r="Y439" s="21" t="n"/>
      <c r="Z439" s="27">
        <f>IF(OR($A439="",$B439=""),"",IF($C439&lt;&gt;"Sim","Fora do feed",IF($X439="Bloqueado","Bloqueado",IF($Y439="Publicar","Liberado para feed",IF($Y439="Manter rascunho","Mantido em rascunho","Aguardando decisão")))))</f>
        <v/>
      </c>
      <c r="AA439" s="27">
        <f>IF(OR($A439="",$B439=""),"",$A439&amp;"|"&amp;$B439)</f>
        <v/>
      </c>
      <c r="AB439" s="28">
        <f>IF($B439="","",IFERROR(INDEX('Regras por canal'!$B$5:$B$9,MATCH($B439,'Regras por canal'!$A$5:$A$9,0)),""))</f>
        <v/>
      </c>
      <c r="AC439" s="28">
        <f>IF($B439="","",IFERROR(INDEX('Regras por canal'!$C$5:$C$9,MATCH($B439,'Regras por canal'!$A$5:$A$9,0)),""))</f>
        <v/>
      </c>
      <c r="AD439" s="28">
        <f>IF($B439="","",IFERROR(INDEX('Regras por canal'!$D$5:$D$9,MATCH($B439,'Regras por canal'!$A$5:$A$9,0)),""))</f>
        <v/>
      </c>
      <c r="AE439" s="28">
        <f>IF($B439="","",IFERROR(INDEX('Regras por canal'!$E$5:$E$9,MATCH($B439,'Regras por canal'!$A$5:$A$9,0)),""))</f>
        <v/>
      </c>
      <c r="AF439" s="28">
        <f>IF($B439="","",IFERROR(INDEX('Regras por canal'!$F$5:$F$9,MATCH($B439,'Regras por canal'!$A$5:$A$9,0)),""))</f>
        <v/>
      </c>
      <c r="AG439" s="28">
        <f>IF($B439="","",IFERROR(INDEX('Regras por canal'!$G$5:$G$9,MATCH($B439,'Regras por canal'!$A$5:$A$9,0)),""))</f>
        <v/>
      </c>
      <c r="AH439" s="28">
        <f>IF($B439="","",IFERROR(INDEX('Regras por canal'!$H$5:$H$9,MATCH($B439,'Regras por canal'!$A$5:$A$9,0)),""))</f>
        <v/>
      </c>
      <c r="AI439" s="28">
        <f>IF($B439="","",IFERROR(INDEX('Regras por canal'!$I$5:$I$9,MATCH($B439,'Regras por canal'!$A$5:$A$9,0)),""))</f>
        <v/>
      </c>
      <c r="AJ439" s="28">
        <f>IF($B439="","",IFERROR(INDEX('Regras por canal'!$J$5:$J$9,MATCH($B439,'Regras por canal'!$A$5:$A$9,0)),""))</f>
        <v/>
      </c>
      <c r="AK439" s="28">
        <f>IF($B439="","",IFERROR(INDEX('Regras por canal'!$K$5:$K$9,MATCH($B439,'Regras por canal'!$A$5:$A$9,0)),""))</f>
        <v/>
      </c>
      <c r="AL439" s="28">
        <f>IF($B439="","",IFERROR(INDEX('Regras por canal'!$L$5:$L$9,MATCH($B439,'Regras por canal'!$A$5:$A$9,0)),""))</f>
        <v/>
      </c>
      <c r="AM439" s="28">
        <f>IF($B439="","",IFERROR(INDEX('Regras por canal'!$M$5:$M$9,MATCH($B439,'Regras por canal'!$A$5:$A$9,0)),""))</f>
        <v/>
      </c>
      <c r="AN439" s="28">
        <f>IF($B439="","",IFERROR(INDEX('Regras por canal'!$N$5:$N$9,MATCH($B439,'Regras por canal'!$A$5:$A$9,0)),""))</f>
        <v/>
      </c>
      <c r="AO439" s="28">
        <f>IF($A439="","",IFERROR(INDEX('Catálogo fonte'!$Q$5:$Q$104,MATCH($A439,'Catálogo fonte'!$A$5:$A$104,0)),""))</f>
        <v/>
      </c>
      <c r="AP439" s="28">
        <f>IF($B439="","",IFERROR(INDEX('Regras por canal'!$Q$5:$Q$9,MATCH($B439,'Regras por canal'!$A$5:$A$9,0)),""))</f>
        <v/>
      </c>
    </row>
    <row r="440" ht="24" customHeight="1">
      <c r="A440" s="28">
        <f>IF(OR(INDEX('Catálogo fonte'!$A$5:$A$104,INT((ROW()-5)/5)+1)="",INDEX('Regras por canal'!$A$5:$A$9,MOD(ROW()-5,5)+1)=""),"",INDEX('Catálogo fonte'!$A$5:$A$104,INT((ROW()-5)/5)+1))</f>
        <v/>
      </c>
      <c r="B440" s="27">
        <f>IF($A440="","",INDEX('Regras por canal'!$A$5:$A$9,MOD(ROW()-5,5)+1))</f>
        <v/>
      </c>
      <c r="C440" s="21" t="n"/>
      <c r="D440" s="32" t="n"/>
      <c r="E440" s="32" t="n"/>
      <c r="F440" s="53" t="n"/>
      <c r="G440" s="27">
        <f>IF(OR($A440="",$B440=""),"",IF($D440&lt;&gt;"",$D440,IFERROR(INDEX('Catálogo fonte'!$B$5:$B$104,MATCH($A440,'Catálogo fonte'!$A$5:$A$104,0)),"")))</f>
        <v/>
      </c>
      <c r="H440" s="27">
        <f>IF(OR($A440="",$B440=""),"",IF($E440&lt;&gt;"",$E440,IFERROR(INDEX('Catálogo fonte'!$C$5:$C$104,MATCH($A440,'Catálogo fonte'!$A$5:$A$104,0)),"")))</f>
        <v/>
      </c>
      <c r="I440" s="27">
        <f>IF(OR($A440="",$B440=""),"",IFERROR(INDEX('Catálogo fonte'!$E$5:$E$104,MATCH($A440,'Catálogo fonte'!$A$5:$A$104,0)),""))</f>
        <v/>
      </c>
      <c r="J440" s="28">
        <f>IF(OR($A440="",$B440=""),"",IFERROR(INDEX('Catálogo fonte'!$D$5:$D$104,MATCH($A440,'Catálogo fonte'!$A$5:$A$104,0)),""))</f>
        <v/>
      </c>
      <c r="K440" s="54">
        <f>IF(OR($A440="",$B440=""),"",IF($F440&lt;&gt;"",$F440,IFERROR(INDEX('Catálogo fonte'!$F$5:$F$104,MATCH($A440,'Catálogo fonte'!$A$5:$A$104,0)),"")))</f>
        <v/>
      </c>
      <c r="L440" s="35">
        <f>IF(OR($A440="",$B440=""),"",IFERROR(INDEX('Catálogo fonte'!$G$5:$G$104,MATCH($A440,'Catálogo fonte'!$A$5:$A$104,0)),""))</f>
        <v/>
      </c>
      <c r="M440" s="28">
        <f>IF(OR($A440="",$B440=""),"",IFERROR(INDEX('Catálogo fonte'!$H$5:$H$104,MATCH($A440,'Catálogo fonte'!$A$5:$A$104,0)),""))</f>
        <v/>
      </c>
      <c r="N440" s="28">
        <f>IF(OR($A440="",$B440=""),"",IFERROR(INDEX('Catálogo fonte'!$I$5:$I$104,MATCH($A440,'Catálogo fonte'!$A$5:$A$104,0)),""))</f>
        <v/>
      </c>
      <c r="O440" s="55">
        <f>IF(OR($A440="",$B440=""),"",IFERROR(INDEX('Catálogo fonte'!$J$5:$J$104,MATCH($A440,'Catálogo fonte'!$A$5:$A$104,0)),""))</f>
        <v/>
      </c>
      <c r="P440" s="56">
        <f>IF(OR($A440="",$B440=""),"",IFERROR(INDEX('Catálogo fonte'!$K$5:$K$104,MATCH($A440,'Catálogo fonte'!$A$5:$A$104,0)),""))</f>
        <v/>
      </c>
      <c r="Q440" s="56">
        <f>IF(OR($A440="",$B440=""),"",IFERROR(INDEX('Catálogo fonte'!$L$5:$L$104,MATCH($A440,'Catálogo fonte'!$A$5:$A$104,0)),""))</f>
        <v/>
      </c>
      <c r="R440" s="56">
        <f>IF(OR($A440="",$B440=""),"",IFERROR(INDEX('Catálogo fonte'!$M$5:$M$104,MATCH($A440,'Catálogo fonte'!$A$5:$A$104,0)),""))</f>
        <v/>
      </c>
      <c r="S440" s="28">
        <f>IF(OR($A440="",$B440=""),"",IFERROR(INDEX('Catálogo fonte'!$N$5:$N$104,MATCH($A440,'Catálogo fonte'!$A$5:$A$104,0)),""))</f>
        <v/>
      </c>
      <c r="T440" s="28">
        <f>IF(OR($A440="",$B440=""),"",IFERROR(INDEX('Catálogo fonte'!$O$5:$O$104,MATCH($A440,'Catálogo fonte'!$A$5:$A$104,0)),""))</f>
        <v/>
      </c>
      <c r="U440" s="28">
        <f>IF(OR($A440="",$B440=""),"",IFERROR(INDEX('Catálogo fonte'!$P$5:$P$104,MATCH($A440,'Catálogo fonte'!$A$5:$A$104,0)),""))</f>
        <v/>
      </c>
      <c r="V440" s="28">
        <f>IF(OR($A440="",$B440=""),"",--($S440&lt;&gt;"")+--($T440&lt;&gt;"")+--($U440&lt;&gt;""))</f>
        <v/>
      </c>
      <c r="W440" s="27">
        <f>IF(OR($A440="",$B440="",$C440&lt;&gt;"Sim"),"",_xlfn.TEXTJOIN(" | ",TRUE,IF($AP440&lt;&gt;"Regra válida","Regra do canal inválida",""),IF(COUNTIF('Catálogo fonte'!$A$5:$A$104,$A440)&gt;1,"SKU duplicado",""),IF($AO440&lt;&gt;"Sim","Produto inativo",""),IF($AB440&lt;&gt;"Sim","Canal inativo",""),IF($G440="","Título ausente",""),IF(AND($G440&lt;&gt;"",$AL440&lt;&gt;"",LEN($G440)&gt;$AL440),"Título excede o limite",""),IF(AND($AC440="Sim",$H440=""),"Categoria ausente",""),IF(AND($AK440&gt;0,LEN($I440)&lt;$AK440),"Descrição abaixo do mínimo",""),IF(AND($AE440="Sim",$J440=""),"Marca ausente",""),IF(OR($K440="",NOT(ISNUMBER($K440)),$K440&lt;=0),"Preço inválido",""),IF(AND(ISNUMBER($K440),$AM440&lt;&gt;"",$K440&lt;$AM440),"Preço abaixo do mínimo",""),IF(AND(ISNUMBER($K440),$AN440&lt;&gt;"",$K440&gt;$AN440),"Preço acima do máximo",""),IF(AND($AD440="Sim",$L440=""),"GTIN ausente",""),IF(AND($L440&lt;&gt;"",NOT(IFERROR(AND(LEN($L440)=13,ISNUMBER(VALUE($L440))),FALSE))),"GTIN inválido",""),IF(AND($AF440="Sim",$M440=""),"Cor ausente",""),IF(AND($AG440="Sim",$N440=""),"Tamanho/modelo ausente",""),IF(AND($AH440="Sim",OR(NOT(ISNUMBER($O440)),$O440&lt;=0)),"Peso ausente ou inválido",""),IF(AND($AI440="Sim",OR(NOT(ISNUMBER($P440)),$P440&lt;=0,NOT(ISNUMBER($Q440)),$Q440&lt;=0,NOT(ISNUMBER($R440)),$R440&lt;=0)),"Dimensões ausentes ou inválidas",""),IF($V440&lt;$AJ440,"Mídias abaixo do mínimo","")))</f>
        <v/>
      </c>
      <c r="X440" s="28">
        <f>IF(OR($A440="",$B440=""),"",IF($C440&lt;&gt;"Sim","Não selecionado",IF($W440="","Pronto para publicar","Bloqueado")))</f>
        <v/>
      </c>
      <c r="Y440" s="21" t="n"/>
      <c r="Z440" s="27">
        <f>IF(OR($A440="",$B440=""),"",IF($C440&lt;&gt;"Sim","Fora do feed",IF($X440="Bloqueado","Bloqueado",IF($Y440="Publicar","Liberado para feed",IF($Y440="Manter rascunho","Mantido em rascunho","Aguardando decisão")))))</f>
        <v/>
      </c>
      <c r="AA440" s="27">
        <f>IF(OR($A440="",$B440=""),"",$A440&amp;"|"&amp;$B440)</f>
        <v/>
      </c>
      <c r="AB440" s="28">
        <f>IF($B440="","",IFERROR(INDEX('Regras por canal'!$B$5:$B$9,MATCH($B440,'Regras por canal'!$A$5:$A$9,0)),""))</f>
        <v/>
      </c>
      <c r="AC440" s="28">
        <f>IF($B440="","",IFERROR(INDEX('Regras por canal'!$C$5:$C$9,MATCH($B440,'Regras por canal'!$A$5:$A$9,0)),""))</f>
        <v/>
      </c>
      <c r="AD440" s="28">
        <f>IF($B440="","",IFERROR(INDEX('Regras por canal'!$D$5:$D$9,MATCH($B440,'Regras por canal'!$A$5:$A$9,0)),""))</f>
        <v/>
      </c>
      <c r="AE440" s="28">
        <f>IF($B440="","",IFERROR(INDEX('Regras por canal'!$E$5:$E$9,MATCH($B440,'Regras por canal'!$A$5:$A$9,0)),""))</f>
        <v/>
      </c>
      <c r="AF440" s="28">
        <f>IF($B440="","",IFERROR(INDEX('Regras por canal'!$F$5:$F$9,MATCH($B440,'Regras por canal'!$A$5:$A$9,0)),""))</f>
        <v/>
      </c>
      <c r="AG440" s="28">
        <f>IF($B440="","",IFERROR(INDEX('Regras por canal'!$G$5:$G$9,MATCH($B440,'Regras por canal'!$A$5:$A$9,0)),""))</f>
        <v/>
      </c>
      <c r="AH440" s="28">
        <f>IF($B440="","",IFERROR(INDEX('Regras por canal'!$H$5:$H$9,MATCH($B440,'Regras por canal'!$A$5:$A$9,0)),""))</f>
        <v/>
      </c>
      <c r="AI440" s="28">
        <f>IF($B440="","",IFERROR(INDEX('Regras por canal'!$I$5:$I$9,MATCH($B440,'Regras por canal'!$A$5:$A$9,0)),""))</f>
        <v/>
      </c>
      <c r="AJ440" s="28">
        <f>IF($B440="","",IFERROR(INDEX('Regras por canal'!$J$5:$J$9,MATCH($B440,'Regras por canal'!$A$5:$A$9,0)),""))</f>
        <v/>
      </c>
      <c r="AK440" s="28">
        <f>IF($B440="","",IFERROR(INDEX('Regras por canal'!$K$5:$K$9,MATCH($B440,'Regras por canal'!$A$5:$A$9,0)),""))</f>
        <v/>
      </c>
      <c r="AL440" s="28">
        <f>IF($B440="","",IFERROR(INDEX('Regras por canal'!$L$5:$L$9,MATCH($B440,'Regras por canal'!$A$5:$A$9,0)),""))</f>
        <v/>
      </c>
      <c r="AM440" s="28">
        <f>IF($B440="","",IFERROR(INDEX('Regras por canal'!$M$5:$M$9,MATCH($B440,'Regras por canal'!$A$5:$A$9,0)),""))</f>
        <v/>
      </c>
      <c r="AN440" s="28">
        <f>IF($B440="","",IFERROR(INDEX('Regras por canal'!$N$5:$N$9,MATCH($B440,'Regras por canal'!$A$5:$A$9,0)),""))</f>
        <v/>
      </c>
      <c r="AO440" s="28">
        <f>IF($A440="","",IFERROR(INDEX('Catálogo fonte'!$Q$5:$Q$104,MATCH($A440,'Catálogo fonte'!$A$5:$A$104,0)),""))</f>
        <v/>
      </c>
      <c r="AP440" s="28">
        <f>IF($B440="","",IFERROR(INDEX('Regras por canal'!$Q$5:$Q$9,MATCH($B440,'Regras por canal'!$A$5:$A$9,0)),""))</f>
        <v/>
      </c>
    </row>
    <row r="441" ht="24" customHeight="1">
      <c r="A441" s="28">
        <f>IF(OR(INDEX('Catálogo fonte'!$A$5:$A$104,INT((ROW()-5)/5)+1)="",INDEX('Regras por canal'!$A$5:$A$9,MOD(ROW()-5,5)+1)=""),"",INDEX('Catálogo fonte'!$A$5:$A$104,INT((ROW()-5)/5)+1))</f>
        <v/>
      </c>
      <c r="B441" s="27">
        <f>IF($A441="","",INDEX('Regras por canal'!$A$5:$A$9,MOD(ROW()-5,5)+1))</f>
        <v/>
      </c>
      <c r="C441" s="21" t="n"/>
      <c r="D441" s="32" t="n"/>
      <c r="E441" s="32" t="n"/>
      <c r="F441" s="53" t="n"/>
      <c r="G441" s="27">
        <f>IF(OR($A441="",$B441=""),"",IF($D441&lt;&gt;"",$D441,IFERROR(INDEX('Catálogo fonte'!$B$5:$B$104,MATCH($A441,'Catálogo fonte'!$A$5:$A$104,0)),"")))</f>
        <v/>
      </c>
      <c r="H441" s="27">
        <f>IF(OR($A441="",$B441=""),"",IF($E441&lt;&gt;"",$E441,IFERROR(INDEX('Catálogo fonte'!$C$5:$C$104,MATCH($A441,'Catálogo fonte'!$A$5:$A$104,0)),"")))</f>
        <v/>
      </c>
      <c r="I441" s="27">
        <f>IF(OR($A441="",$B441=""),"",IFERROR(INDEX('Catálogo fonte'!$E$5:$E$104,MATCH($A441,'Catálogo fonte'!$A$5:$A$104,0)),""))</f>
        <v/>
      </c>
      <c r="J441" s="28">
        <f>IF(OR($A441="",$B441=""),"",IFERROR(INDEX('Catálogo fonte'!$D$5:$D$104,MATCH($A441,'Catálogo fonte'!$A$5:$A$104,0)),""))</f>
        <v/>
      </c>
      <c r="K441" s="54">
        <f>IF(OR($A441="",$B441=""),"",IF($F441&lt;&gt;"",$F441,IFERROR(INDEX('Catálogo fonte'!$F$5:$F$104,MATCH($A441,'Catálogo fonte'!$A$5:$A$104,0)),"")))</f>
        <v/>
      </c>
      <c r="L441" s="35">
        <f>IF(OR($A441="",$B441=""),"",IFERROR(INDEX('Catálogo fonte'!$G$5:$G$104,MATCH($A441,'Catálogo fonte'!$A$5:$A$104,0)),""))</f>
        <v/>
      </c>
      <c r="M441" s="28">
        <f>IF(OR($A441="",$B441=""),"",IFERROR(INDEX('Catálogo fonte'!$H$5:$H$104,MATCH($A441,'Catálogo fonte'!$A$5:$A$104,0)),""))</f>
        <v/>
      </c>
      <c r="N441" s="28">
        <f>IF(OR($A441="",$B441=""),"",IFERROR(INDEX('Catálogo fonte'!$I$5:$I$104,MATCH($A441,'Catálogo fonte'!$A$5:$A$104,0)),""))</f>
        <v/>
      </c>
      <c r="O441" s="55">
        <f>IF(OR($A441="",$B441=""),"",IFERROR(INDEX('Catálogo fonte'!$J$5:$J$104,MATCH($A441,'Catálogo fonte'!$A$5:$A$104,0)),""))</f>
        <v/>
      </c>
      <c r="P441" s="56">
        <f>IF(OR($A441="",$B441=""),"",IFERROR(INDEX('Catálogo fonte'!$K$5:$K$104,MATCH($A441,'Catálogo fonte'!$A$5:$A$104,0)),""))</f>
        <v/>
      </c>
      <c r="Q441" s="56">
        <f>IF(OR($A441="",$B441=""),"",IFERROR(INDEX('Catálogo fonte'!$L$5:$L$104,MATCH($A441,'Catálogo fonte'!$A$5:$A$104,0)),""))</f>
        <v/>
      </c>
      <c r="R441" s="56">
        <f>IF(OR($A441="",$B441=""),"",IFERROR(INDEX('Catálogo fonte'!$M$5:$M$104,MATCH($A441,'Catálogo fonte'!$A$5:$A$104,0)),""))</f>
        <v/>
      </c>
      <c r="S441" s="28">
        <f>IF(OR($A441="",$B441=""),"",IFERROR(INDEX('Catálogo fonte'!$N$5:$N$104,MATCH($A441,'Catálogo fonte'!$A$5:$A$104,0)),""))</f>
        <v/>
      </c>
      <c r="T441" s="28">
        <f>IF(OR($A441="",$B441=""),"",IFERROR(INDEX('Catálogo fonte'!$O$5:$O$104,MATCH($A441,'Catálogo fonte'!$A$5:$A$104,0)),""))</f>
        <v/>
      </c>
      <c r="U441" s="28">
        <f>IF(OR($A441="",$B441=""),"",IFERROR(INDEX('Catálogo fonte'!$P$5:$P$104,MATCH($A441,'Catálogo fonte'!$A$5:$A$104,0)),""))</f>
        <v/>
      </c>
      <c r="V441" s="28">
        <f>IF(OR($A441="",$B441=""),"",--($S441&lt;&gt;"")+--($T441&lt;&gt;"")+--($U441&lt;&gt;""))</f>
        <v/>
      </c>
      <c r="W441" s="27">
        <f>IF(OR($A441="",$B441="",$C441&lt;&gt;"Sim"),"",_xlfn.TEXTJOIN(" | ",TRUE,IF($AP441&lt;&gt;"Regra válida","Regra do canal inválida",""),IF(COUNTIF('Catálogo fonte'!$A$5:$A$104,$A441)&gt;1,"SKU duplicado",""),IF($AO441&lt;&gt;"Sim","Produto inativo",""),IF($AB441&lt;&gt;"Sim","Canal inativo",""),IF($G441="","Título ausente",""),IF(AND($G441&lt;&gt;"",$AL441&lt;&gt;"",LEN($G441)&gt;$AL441),"Título excede o limite",""),IF(AND($AC441="Sim",$H441=""),"Categoria ausente",""),IF(AND($AK441&gt;0,LEN($I441)&lt;$AK441),"Descrição abaixo do mínimo",""),IF(AND($AE441="Sim",$J441=""),"Marca ausente",""),IF(OR($K441="",NOT(ISNUMBER($K441)),$K441&lt;=0),"Preço inválido",""),IF(AND(ISNUMBER($K441),$AM441&lt;&gt;"",$K441&lt;$AM441),"Preço abaixo do mínimo",""),IF(AND(ISNUMBER($K441),$AN441&lt;&gt;"",$K441&gt;$AN441),"Preço acima do máximo",""),IF(AND($AD441="Sim",$L441=""),"GTIN ausente",""),IF(AND($L441&lt;&gt;"",NOT(IFERROR(AND(LEN($L441)=13,ISNUMBER(VALUE($L441))),FALSE))),"GTIN inválido",""),IF(AND($AF441="Sim",$M441=""),"Cor ausente",""),IF(AND($AG441="Sim",$N441=""),"Tamanho/modelo ausente",""),IF(AND($AH441="Sim",OR(NOT(ISNUMBER($O441)),$O441&lt;=0)),"Peso ausente ou inválido",""),IF(AND($AI441="Sim",OR(NOT(ISNUMBER($P441)),$P441&lt;=0,NOT(ISNUMBER($Q441)),$Q441&lt;=0,NOT(ISNUMBER($R441)),$R441&lt;=0)),"Dimensões ausentes ou inválidas",""),IF($V441&lt;$AJ441,"Mídias abaixo do mínimo","")))</f>
        <v/>
      </c>
      <c r="X441" s="28">
        <f>IF(OR($A441="",$B441=""),"",IF($C441&lt;&gt;"Sim","Não selecionado",IF($W441="","Pronto para publicar","Bloqueado")))</f>
        <v/>
      </c>
      <c r="Y441" s="21" t="n"/>
      <c r="Z441" s="27">
        <f>IF(OR($A441="",$B441=""),"",IF($C441&lt;&gt;"Sim","Fora do feed",IF($X441="Bloqueado","Bloqueado",IF($Y441="Publicar","Liberado para feed",IF($Y441="Manter rascunho","Mantido em rascunho","Aguardando decisão")))))</f>
        <v/>
      </c>
      <c r="AA441" s="27">
        <f>IF(OR($A441="",$B441=""),"",$A441&amp;"|"&amp;$B441)</f>
        <v/>
      </c>
      <c r="AB441" s="28">
        <f>IF($B441="","",IFERROR(INDEX('Regras por canal'!$B$5:$B$9,MATCH($B441,'Regras por canal'!$A$5:$A$9,0)),""))</f>
        <v/>
      </c>
      <c r="AC441" s="28">
        <f>IF($B441="","",IFERROR(INDEX('Regras por canal'!$C$5:$C$9,MATCH($B441,'Regras por canal'!$A$5:$A$9,0)),""))</f>
        <v/>
      </c>
      <c r="AD441" s="28">
        <f>IF($B441="","",IFERROR(INDEX('Regras por canal'!$D$5:$D$9,MATCH($B441,'Regras por canal'!$A$5:$A$9,0)),""))</f>
        <v/>
      </c>
      <c r="AE441" s="28">
        <f>IF($B441="","",IFERROR(INDEX('Regras por canal'!$E$5:$E$9,MATCH($B441,'Regras por canal'!$A$5:$A$9,0)),""))</f>
        <v/>
      </c>
      <c r="AF441" s="28">
        <f>IF($B441="","",IFERROR(INDEX('Regras por canal'!$F$5:$F$9,MATCH($B441,'Regras por canal'!$A$5:$A$9,0)),""))</f>
        <v/>
      </c>
      <c r="AG441" s="28">
        <f>IF($B441="","",IFERROR(INDEX('Regras por canal'!$G$5:$G$9,MATCH($B441,'Regras por canal'!$A$5:$A$9,0)),""))</f>
        <v/>
      </c>
      <c r="AH441" s="28">
        <f>IF($B441="","",IFERROR(INDEX('Regras por canal'!$H$5:$H$9,MATCH($B441,'Regras por canal'!$A$5:$A$9,0)),""))</f>
        <v/>
      </c>
      <c r="AI441" s="28">
        <f>IF($B441="","",IFERROR(INDEX('Regras por canal'!$I$5:$I$9,MATCH($B441,'Regras por canal'!$A$5:$A$9,0)),""))</f>
        <v/>
      </c>
      <c r="AJ441" s="28">
        <f>IF($B441="","",IFERROR(INDEX('Regras por canal'!$J$5:$J$9,MATCH($B441,'Regras por canal'!$A$5:$A$9,0)),""))</f>
        <v/>
      </c>
      <c r="AK441" s="28">
        <f>IF($B441="","",IFERROR(INDEX('Regras por canal'!$K$5:$K$9,MATCH($B441,'Regras por canal'!$A$5:$A$9,0)),""))</f>
        <v/>
      </c>
      <c r="AL441" s="28">
        <f>IF($B441="","",IFERROR(INDEX('Regras por canal'!$L$5:$L$9,MATCH($B441,'Regras por canal'!$A$5:$A$9,0)),""))</f>
        <v/>
      </c>
      <c r="AM441" s="28">
        <f>IF($B441="","",IFERROR(INDEX('Regras por canal'!$M$5:$M$9,MATCH($B441,'Regras por canal'!$A$5:$A$9,0)),""))</f>
        <v/>
      </c>
      <c r="AN441" s="28">
        <f>IF($B441="","",IFERROR(INDEX('Regras por canal'!$N$5:$N$9,MATCH($B441,'Regras por canal'!$A$5:$A$9,0)),""))</f>
        <v/>
      </c>
      <c r="AO441" s="28">
        <f>IF($A441="","",IFERROR(INDEX('Catálogo fonte'!$Q$5:$Q$104,MATCH($A441,'Catálogo fonte'!$A$5:$A$104,0)),""))</f>
        <v/>
      </c>
      <c r="AP441" s="28">
        <f>IF($B441="","",IFERROR(INDEX('Regras por canal'!$Q$5:$Q$9,MATCH($B441,'Regras por canal'!$A$5:$A$9,0)),""))</f>
        <v/>
      </c>
    </row>
    <row r="442" ht="24" customHeight="1">
      <c r="A442" s="28">
        <f>IF(OR(INDEX('Catálogo fonte'!$A$5:$A$104,INT((ROW()-5)/5)+1)="",INDEX('Regras por canal'!$A$5:$A$9,MOD(ROW()-5,5)+1)=""),"",INDEX('Catálogo fonte'!$A$5:$A$104,INT((ROW()-5)/5)+1))</f>
        <v/>
      </c>
      <c r="B442" s="27">
        <f>IF($A442="","",INDEX('Regras por canal'!$A$5:$A$9,MOD(ROW()-5,5)+1))</f>
        <v/>
      </c>
      <c r="C442" s="21" t="n"/>
      <c r="D442" s="32" t="n"/>
      <c r="E442" s="32" t="n"/>
      <c r="F442" s="53" t="n"/>
      <c r="G442" s="27">
        <f>IF(OR($A442="",$B442=""),"",IF($D442&lt;&gt;"",$D442,IFERROR(INDEX('Catálogo fonte'!$B$5:$B$104,MATCH($A442,'Catálogo fonte'!$A$5:$A$104,0)),"")))</f>
        <v/>
      </c>
      <c r="H442" s="27">
        <f>IF(OR($A442="",$B442=""),"",IF($E442&lt;&gt;"",$E442,IFERROR(INDEX('Catálogo fonte'!$C$5:$C$104,MATCH($A442,'Catálogo fonte'!$A$5:$A$104,0)),"")))</f>
        <v/>
      </c>
      <c r="I442" s="27">
        <f>IF(OR($A442="",$B442=""),"",IFERROR(INDEX('Catálogo fonte'!$E$5:$E$104,MATCH($A442,'Catálogo fonte'!$A$5:$A$104,0)),""))</f>
        <v/>
      </c>
      <c r="J442" s="28">
        <f>IF(OR($A442="",$B442=""),"",IFERROR(INDEX('Catálogo fonte'!$D$5:$D$104,MATCH($A442,'Catálogo fonte'!$A$5:$A$104,0)),""))</f>
        <v/>
      </c>
      <c r="K442" s="54">
        <f>IF(OR($A442="",$B442=""),"",IF($F442&lt;&gt;"",$F442,IFERROR(INDEX('Catálogo fonte'!$F$5:$F$104,MATCH($A442,'Catálogo fonte'!$A$5:$A$104,0)),"")))</f>
        <v/>
      </c>
      <c r="L442" s="35">
        <f>IF(OR($A442="",$B442=""),"",IFERROR(INDEX('Catálogo fonte'!$G$5:$G$104,MATCH($A442,'Catálogo fonte'!$A$5:$A$104,0)),""))</f>
        <v/>
      </c>
      <c r="M442" s="28">
        <f>IF(OR($A442="",$B442=""),"",IFERROR(INDEX('Catálogo fonte'!$H$5:$H$104,MATCH($A442,'Catálogo fonte'!$A$5:$A$104,0)),""))</f>
        <v/>
      </c>
      <c r="N442" s="28">
        <f>IF(OR($A442="",$B442=""),"",IFERROR(INDEX('Catálogo fonte'!$I$5:$I$104,MATCH($A442,'Catálogo fonte'!$A$5:$A$104,0)),""))</f>
        <v/>
      </c>
      <c r="O442" s="55">
        <f>IF(OR($A442="",$B442=""),"",IFERROR(INDEX('Catálogo fonte'!$J$5:$J$104,MATCH($A442,'Catálogo fonte'!$A$5:$A$104,0)),""))</f>
        <v/>
      </c>
      <c r="P442" s="56">
        <f>IF(OR($A442="",$B442=""),"",IFERROR(INDEX('Catálogo fonte'!$K$5:$K$104,MATCH($A442,'Catálogo fonte'!$A$5:$A$104,0)),""))</f>
        <v/>
      </c>
      <c r="Q442" s="56">
        <f>IF(OR($A442="",$B442=""),"",IFERROR(INDEX('Catálogo fonte'!$L$5:$L$104,MATCH($A442,'Catálogo fonte'!$A$5:$A$104,0)),""))</f>
        <v/>
      </c>
      <c r="R442" s="56">
        <f>IF(OR($A442="",$B442=""),"",IFERROR(INDEX('Catálogo fonte'!$M$5:$M$104,MATCH($A442,'Catálogo fonte'!$A$5:$A$104,0)),""))</f>
        <v/>
      </c>
      <c r="S442" s="28">
        <f>IF(OR($A442="",$B442=""),"",IFERROR(INDEX('Catálogo fonte'!$N$5:$N$104,MATCH($A442,'Catálogo fonte'!$A$5:$A$104,0)),""))</f>
        <v/>
      </c>
      <c r="T442" s="28">
        <f>IF(OR($A442="",$B442=""),"",IFERROR(INDEX('Catálogo fonte'!$O$5:$O$104,MATCH($A442,'Catálogo fonte'!$A$5:$A$104,0)),""))</f>
        <v/>
      </c>
      <c r="U442" s="28">
        <f>IF(OR($A442="",$B442=""),"",IFERROR(INDEX('Catálogo fonte'!$P$5:$P$104,MATCH($A442,'Catálogo fonte'!$A$5:$A$104,0)),""))</f>
        <v/>
      </c>
      <c r="V442" s="28">
        <f>IF(OR($A442="",$B442=""),"",--($S442&lt;&gt;"")+--($T442&lt;&gt;"")+--($U442&lt;&gt;""))</f>
        <v/>
      </c>
      <c r="W442" s="27">
        <f>IF(OR($A442="",$B442="",$C442&lt;&gt;"Sim"),"",_xlfn.TEXTJOIN(" | ",TRUE,IF($AP442&lt;&gt;"Regra válida","Regra do canal inválida",""),IF(COUNTIF('Catálogo fonte'!$A$5:$A$104,$A442)&gt;1,"SKU duplicado",""),IF($AO442&lt;&gt;"Sim","Produto inativo",""),IF($AB442&lt;&gt;"Sim","Canal inativo",""),IF($G442="","Título ausente",""),IF(AND($G442&lt;&gt;"",$AL442&lt;&gt;"",LEN($G442)&gt;$AL442),"Título excede o limite",""),IF(AND($AC442="Sim",$H442=""),"Categoria ausente",""),IF(AND($AK442&gt;0,LEN($I442)&lt;$AK442),"Descrição abaixo do mínimo",""),IF(AND($AE442="Sim",$J442=""),"Marca ausente",""),IF(OR($K442="",NOT(ISNUMBER($K442)),$K442&lt;=0),"Preço inválido",""),IF(AND(ISNUMBER($K442),$AM442&lt;&gt;"",$K442&lt;$AM442),"Preço abaixo do mínimo",""),IF(AND(ISNUMBER($K442),$AN442&lt;&gt;"",$K442&gt;$AN442),"Preço acima do máximo",""),IF(AND($AD442="Sim",$L442=""),"GTIN ausente",""),IF(AND($L442&lt;&gt;"",NOT(IFERROR(AND(LEN($L442)=13,ISNUMBER(VALUE($L442))),FALSE))),"GTIN inválido",""),IF(AND($AF442="Sim",$M442=""),"Cor ausente",""),IF(AND($AG442="Sim",$N442=""),"Tamanho/modelo ausente",""),IF(AND($AH442="Sim",OR(NOT(ISNUMBER($O442)),$O442&lt;=0)),"Peso ausente ou inválido",""),IF(AND($AI442="Sim",OR(NOT(ISNUMBER($P442)),$P442&lt;=0,NOT(ISNUMBER($Q442)),$Q442&lt;=0,NOT(ISNUMBER($R442)),$R442&lt;=0)),"Dimensões ausentes ou inválidas",""),IF($V442&lt;$AJ442,"Mídias abaixo do mínimo","")))</f>
        <v/>
      </c>
      <c r="X442" s="28">
        <f>IF(OR($A442="",$B442=""),"",IF($C442&lt;&gt;"Sim","Não selecionado",IF($W442="","Pronto para publicar","Bloqueado")))</f>
        <v/>
      </c>
      <c r="Y442" s="21" t="n"/>
      <c r="Z442" s="27">
        <f>IF(OR($A442="",$B442=""),"",IF($C442&lt;&gt;"Sim","Fora do feed",IF($X442="Bloqueado","Bloqueado",IF($Y442="Publicar","Liberado para feed",IF($Y442="Manter rascunho","Mantido em rascunho","Aguardando decisão")))))</f>
        <v/>
      </c>
      <c r="AA442" s="27">
        <f>IF(OR($A442="",$B442=""),"",$A442&amp;"|"&amp;$B442)</f>
        <v/>
      </c>
      <c r="AB442" s="28">
        <f>IF($B442="","",IFERROR(INDEX('Regras por canal'!$B$5:$B$9,MATCH($B442,'Regras por canal'!$A$5:$A$9,0)),""))</f>
        <v/>
      </c>
      <c r="AC442" s="28">
        <f>IF($B442="","",IFERROR(INDEX('Regras por canal'!$C$5:$C$9,MATCH($B442,'Regras por canal'!$A$5:$A$9,0)),""))</f>
        <v/>
      </c>
      <c r="AD442" s="28">
        <f>IF($B442="","",IFERROR(INDEX('Regras por canal'!$D$5:$D$9,MATCH($B442,'Regras por canal'!$A$5:$A$9,0)),""))</f>
        <v/>
      </c>
      <c r="AE442" s="28">
        <f>IF($B442="","",IFERROR(INDEX('Regras por canal'!$E$5:$E$9,MATCH($B442,'Regras por canal'!$A$5:$A$9,0)),""))</f>
        <v/>
      </c>
      <c r="AF442" s="28">
        <f>IF($B442="","",IFERROR(INDEX('Regras por canal'!$F$5:$F$9,MATCH($B442,'Regras por canal'!$A$5:$A$9,0)),""))</f>
        <v/>
      </c>
      <c r="AG442" s="28">
        <f>IF($B442="","",IFERROR(INDEX('Regras por canal'!$G$5:$G$9,MATCH($B442,'Regras por canal'!$A$5:$A$9,0)),""))</f>
        <v/>
      </c>
      <c r="AH442" s="28">
        <f>IF($B442="","",IFERROR(INDEX('Regras por canal'!$H$5:$H$9,MATCH($B442,'Regras por canal'!$A$5:$A$9,0)),""))</f>
        <v/>
      </c>
      <c r="AI442" s="28">
        <f>IF($B442="","",IFERROR(INDEX('Regras por canal'!$I$5:$I$9,MATCH($B442,'Regras por canal'!$A$5:$A$9,0)),""))</f>
        <v/>
      </c>
      <c r="AJ442" s="28">
        <f>IF($B442="","",IFERROR(INDEX('Regras por canal'!$J$5:$J$9,MATCH($B442,'Regras por canal'!$A$5:$A$9,0)),""))</f>
        <v/>
      </c>
      <c r="AK442" s="28">
        <f>IF($B442="","",IFERROR(INDEX('Regras por canal'!$K$5:$K$9,MATCH($B442,'Regras por canal'!$A$5:$A$9,0)),""))</f>
        <v/>
      </c>
      <c r="AL442" s="28">
        <f>IF($B442="","",IFERROR(INDEX('Regras por canal'!$L$5:$L$9,MATCH($B442,'Regras por canal'!$A$5:$A$9,0)),""))</f>
        <v/>
      </c>
      <c r="AM442" s="28">
        <f>IF($B442="","",IFERROR(INDEX('Regras por canal'!$M$5:$M$9,MATCH($B442,'Regras por canal'!$A$5:$A$9,0)),""))</f>
        <v/>
      </c>
      <c r="AN442" s="28">
        <f>IF($B442="","",IFERROR(INDEX('Regras por canal'!$N$5:$N$9,MATCH($B442,'Regras por canal'!$A$5:$A$9,0)),""))</f>
        <v/>
      </c>
      <c r="AO442" s="28">
        <f>IF($A442="","",IFERROR(INDEX('Catálogo fonte'!$Q$5:$Q$104,MATCH($A442,'Catálogo fonte'!$A$5:$A$104,0)),""))</f>
        <v/>
      </c>
      <c r="AP442" s="28">
        <f>IF($B442="","",IFERROR(INDEX('Regras por canal'!$Q$5:$Q$9,MATCH($B442,'Regras por canal'!$A$5:$A$9,0)),""))</f>
        <v/>
      </c>
    </row>
    <row r="443" ht="24" customHeight="1">
      <c r="A443" s="28">
        <f>IF(OR(INDEX('Catálogo fonte'!$A$5:$A$104,INT((ROW()-5)/5)+1)="",INDEX('Regras por canal'!$A$5:$A$9,MOD(ROW()-5,5)+1)=""),"",INDEX('Catálogo fonte'!$A$5:$A$104,INT((ROW()-5)/5)+1))</f>
        <v/>
      </c>
      <c r="B443" s="27">
        <f>IF($A443="","",INDEX('Regras por canal'!$A$5:$A$9,MOD(ROW()-5,5)+1))</f>
        <v/>
      </c>
      <c r="C443" s="21" t="n"/>
      <c r="D443" s="32" t="n"/>
      <c r="E443" s="32" t="n"/>
      <c r="F443" s="53" t="n"/>
      <c r="G443" s="27">
        <f>IF(OR($A443="",$B443=""),"",IF($D443&lt;&gt;"",$D443,IFERROR(INDEX('Catálogo fonte'!$B$5:$B$104,MATCH($A443,'Catálogo fonte'!$A$5:$A$104,0)),"")))</f>
        <v/>
      </c>
      <c r="H443" s="27">
        <f>IF(OR($A443="",$B443=""),"",IF($E443&lt;&gt;"",$E443,IFERROR(INDEX('Catálogo fonte'!$C$5:$C$104,MATCH($A443,'Catálogo fonte'!$A$5:$A$104,0)),"")))</f>
        <v/>
      </c>
      <c r="I443" s="27">
        <f>IF(OR($A443="",$B443=""),"",IFERROR(INDEX('Catálogo fonte'!$E$5:$E$104,MATCH($A443,'Catálogo fonte'!$A$5:$A$104,0)),""))</f>
        <v/>
      </c>
      <c r="J443" s="28">
        <f>IF(OR($A443="",$B443=""),"",IFERROR(INDEX('Catálogo fonte'!$D$5:$D$104,MATCH($A443,'Catálogo fonte'!$A$5:$A$104,0)),""))</f>
        <v/>
      </c>
      <c r="K443" s="54">
        <f>IF(OR($A443="",$B443=""),"",IF($F443&lt;&gt;"",$F443,IFERROR(INDEX('Catálogo fonte'!$F$5:$F$104,MATCH($A443,'Catálogo fonte'!$A$5:$A$104,0)),"")))</f>
        <v/>
      </c>
      <c r="L443" s="35">
        <f>IF(OR($A443="",$B443=""),"",IFERROR(INDEX('Catálogo fonte'!$G$5:$G$104,MATCH($A443,'Catálogo fonte'!$A$5:$A$104,0)),""))</f>
        <v/>
      </c>
      <c r="M443" s="28">
        <f>IF(OR($A443="",$B443=""),"",IFERROR(INDEX('Catálogo fonte'!$H$5:$H$104,MATCH($A443,'Catálogo fonte'!$A$5:$A$104,0)),""))</f>
        <v/>
      </c>
      <c r="N443" s="28">
        <f>IF(OR($A443="",$B443=""),"",IFERROR(INDEX('Catálogo fonte'!$I$5:$I$104,MATCH($A443,'Catálogo fonte'!$A$5:$A$104,0)),""))</f>
        <v/>
      </c>
      <c r="O443" s="55">
        <f>IF(OR($A443="",$B443=""),"",IFERROR(INDEX('Catálogo fonte'!$J$5:$J$104,MATCH($A443,'Catálogo fonte'!$A$5:$A$104,0)),""))</f>
        <v/>
      </c>
      <c r="P443" s="56">
        <f>IF(OR($A443="",$B443=""),"",IFERROR(INDEX('Catálogo fonte'!$K$5:$K$104,MATCH($A443,'Catálogo fonte'!$A$5:$A$104,0)),""))</f>
        <v/>
      </c>
      <c r="Q443" s="56">
        <f>IF(OR($A443="",$B443=""),"",IFERROR(INDEX('Catálogo fonte'!$L$5:$L$104,MATCH($A443,'Catálogo fonte'!$A$5:$A$104,0)),""))</f>
        <v/>
      </c>
      <c r="R443" s="56">
        <f>IF(OR($A443="",$B443=""),"",IFERROR(INDEX('Catálogo fonte'!$M$5:$M$104,MATCH($A443,'Catálogo fonte'!$A$5:$A$104,0)),""))</f>
        <v/>
      </c>
      <c r="S443" s="28">
        <f>IF(OR($A443="",$B443=""),"",IFERROR(INDEX('Catálogo fonte'!$N$5:$N$104,MATCH($A443,'Catálogo fonte'!$A$5:$A$104,0)),""))</f>
        <v/>
      </c>
      <c r="T443" s="28">
        <f>IF(OR($A443="",$B443=""),"",IFERROR(INDEX('Catálogo fonte'!$O$5:$O$104,MATCH($A443,'Catálogo fonte'!$A$5:$A$104,0)),""))</f>
        <v/>
      </c>
      <c r="U443" s="28">
        <f>IF(OR($A443="",$B443=""),"",IFERROR(INDEX('Catálogo fonte'!$P$5:$P$104,MATCH($A443,'Catálogo fonte'!$A$5:$A$104,0)),""))</f>
        <v/>
      </c>
      <c r="V443" s="28">
        <f>IF(OR($A443="",$B443=""),"",--($S443&lt;&gt;"")+--($T443&lt;&gt;"")+--($U443&lt;&gt;""))</f>
        <v/>
      </c>
      <c r="W443" s="27">
        <f>IF(OR($A443="",$B443="",$C443&lt;&gt;"Sim"),"",_xlfn.TEXTJOIN(" | ",TRUE,IF($AP443&lt;&gt;"Regra válida","Regra do canal inválida",""),IF(COUNTIF('Catálogo fonte'!$A$5:$A$104,$A443)&gt;1,"SKU duplicado",""),IF($AO443&lt;&gt;"Sim","Produto inativo",""),IF($AB443&lt;&gt;"Sim","Canal inativo",""),IF($G443="","Título ausente",""),IF(AND($G443&lt;&gt;"",$AL443&lt;&gt;"",LEN($G443)&gt;$AL443),"Título excede o limite",""),IF(AND($AC443="Sim",$H443=""),"Categoria ausente",""),IF(AND($AK443&gt;0,LEN($I443)&lt;$AK443),"Descrição abaixo do mínimo",""),IF(AND($AE443="Sim",$J443=""),"Marca ausente",""),IF(OR($K443="",NOT(ISNUMBER($K443)),$K443&lt;=0),"Preço inválido",""),IF(AND(ISNUMBER($K443),$AM443&lt;&gt;"",$K443&lt;$AM443),"Preço abaixo do mínimo",""),IF(AND(ISNUMBER($K443),$AN443&lt;&gt;"",$K443&gt;$AN443),"Preço acima do máximo",""),IF(AND($AD443="Sim",$L443=""),"GTIN ausente",""),IF(AND($L443&lt;&gt;"",NOT(IFERROR(AND(LEN($L443)=13,ISNUMBER(VALUE($L443))),FALSE))),"GTIN inválido",""),IF(AND($AF443="Sim",$M443=""),"Cor ausente",""),IF(AND($AG443="Sim",$N443=""),"Tamanho/modelo ausente",""),IF(AND($AH443="Sim",OR(NOT(ISNUMBER($O443)),$O443&lt;=0)),"Peso ausente ou inválido",""),IF(AND($AI443="Sim",OR(NOT(ISNUMBER($P443)),$P443&lt;=0,NOT(ISNUMBER($Q443)),$Q443&lt;=0,NOT(ISNUMBER($R443)),$R443&lt;=0)),"Dimensões ausentes ou inválidas",""),IF($V443&lt;$AJ443,"Mídias abaixo do mínimo","")))</f>
        <v/>
      </c>
      <c r="X443" s="28">
        <f>IF(OR($A443="",$B443=""),"",IF($C443&lt;&gt;"Sim","Não selecionado",IF($W443="","Pronto para publicar","Bloqueado")))</f>
        <v/>
      </c>
      <c r="Y443" s="21" t="n"/>
      <c r="Z443" s="27">
        <f>IF(OR($A443="",$B443=""),"",IF($C443&lt;&gt;"Sim","Fora do feed",IF($X443="Bloqueado","Bloqueado",IF($Y443="Publicar","Liberado para feed",IF($Y443="Manter rascunho","Mantido em rascunho","Aguardando decisão")))))</f>
        <v/>
      </c>
      <c r="AA443" s="27">
        <f>IF(OR($A443="",$B443=""),"",$A443&amp;"|"&amp;$B443)</f>
        <v/>
      </c>
      <c r="AB443" s="28">
        <f>IF($B443="","",IFERROR(INDEX('Regras por canal'!$B$5:$B$9,MATCH($B443,'Regras por canal'!$A$5:$A$9,0)),""))</f>
        <v/>
      </c>
      <c r="AC443" s="28">
        <f>IF($B443="","",IFERROR(INDEX('Regras por canal'!$C$5:$C$9,MATCH($B443,'Regras por canal'!$A$5:$A$9,0)),""))</f>
        <v/>
      </c>
      <c r="AD443" s="28">
        <f>IF($B443="","",IFERROR(INDEX('Regras por canal'!$D$5:$D$9,MATCH($B443,'Regras por canal'!$A$5:$A$9,0)),""))</f>
        <v/>
      </c>
      <c r="AE443" s="28">
        <f>IF($B443="","",IFERROR(INDEX('Regras por canal'!$E$5:$E$9,MATCH($B443,'Regras por canal'!$A$5:$A$9,0)),""))</f>
        <v/>
      </c>
      <c r="AF443" s="28">
        <f>IF($B443="","",IFERROR(INDEX('Regras por canal'!$F$5:$F$9,MATCH($B443,'Regras por canal'!$A$5:$A$9,0)),""))</f>
        <v/>
      </c>
      <c r="AG443" s="28">
        <f>IF($B443="","",IFERROR(INDEX('Regras por canal'!$G$5:$G$9,MATCH($B443,'Regras por canal'!$A$5:$A$9,0)),""))</f>
        <v/>
      </c>
      <c r="AH443" s="28">
        <f>IF($B443="","",IFERROR(INDEX('Regras por canal'!$H$5:$H$9,MATCH($B443,'Regras por canal'!$A$5:$A$9,0)),""))</f>
        <v/>
      </c>
      <c r="AI443" s="28">
        <f>IF($B443="","",IFERROR(INDEX('Regras por canal'!$I$5:$I$9,MATCH($B443,'Regras por canal'!$A$5:$A$9,0)),""))</f>
        <v/>
      </c>
      <c r="AJ443" s="28">
        <f>IF($B443="","",IFERROR(INDEX('Regras por canal'!$J$5:$J$9,MATCH($B443,'Regras por canal'!$A$5:$A$9,0)),""))</f>
        <v/>
      </c>
      <c r="AK443" s="28">
        <f>IF($B443="","",IFERROR(INDEX('Regras por canal'!$K$5:$K$9,MATCH($B443,'Regras por canal'!$A$5:$A$9,0)),""))</f>
        <v/>
      </c>
      <c r="AL443" s="28">
        <f>IF($B443="","",IFERROR(INDEX('Regras por canal'!$L$5:$L$9,MATCH($B443,'Regras por canal'!$A$5:$A$9,0)),""))</f>
        <v/>
      </c>
      <c r="AM443" s="28">
        <f>IF($B443="","",IFERROR(INDEX('Regras por canal'!$M$5:$M$9,MATCH($B443,'Regras por canal'!$A$5:$A$9,0)),""))</f>
        <v/>
      </c>
      <c r="AN443" s="28">
        <f>IF($B443="","",IFERROR(INDEX('Regras por canal'!$N$5:$N$9,MATCH($B443,'Regras por canal'!$A$5:$A$9,0)),""))</f>
        <v/>
      </c>
      <c r="AO443" s="28">
        <f>IF($A443="","",IFERROR(INDEX('Catálogo fonte'!$Q$5:$Q$104,MATCH($A443,'Catálogo fonte'!$A$5:$A$104,0)),""))</f>
        <v/>
      </c>
      <c r="AP443" s="28">
        <f>IF($B443="","",IFERROR(INDEX('Regras por canal'!$Q$5:$Q$9,MATCH($B443,'Regras por canal'!$A$5:$A$9,0)),""))</f>
        <v/>
      </c>
    </row>
    <row r="444" ht="24" customHeight="1">
      <c r="A444" s="28">
        <f>IF(OR(INDEX('Catálogo fonte'!$A$5:$A$104,INT((ROW()-5)/5)+1)="",INDEX('Regras por canal'!$A$5:$A$9,MOD(ROW()-5,5)+1)=""),"",INDEX('Catálogo fonte'!$A$5:$A$104,INT((ROW()-5)/5)+1))</f>
        <v/>
      </c>
      <c r="B444" s="27">
        <f>IF($A444="","",INDEX('Regras por canal'!$A$5:$A$9,MOD(ROW()-5,5)+1))</f>
        <v/>
      </c>
      <c r="C444" s="21" t="n"/>
      <c r="D444" s="32" t="n"/>
      <c r="E444" s="32" t="n"/>
      <c r="F444" s="53" t="n"/>
      <c r="G444" s="27">
        <f>IF(OR($A444="",$B444=""),"",IF($D444&lt;&gt;"",$D444,IFERROR(INDEX('Catálogo fonte'!$B$5:$B$104,MATCH($A444,'Catálogo fonte'!$A$5:$A$104,0)),"")))</f>
        <v/>
      </c>
      <c r="H444" s="27">
        <f>IF(OR($A444="",$B444=""),"",IF($E444&lt;&gt;"",$E444,IFERROR(INDEX('Catálogo fonte'!$C$5:$C$104,MATCH($A444,'Catálogo fonte'!$A$5:$A$104,0)),"")))</f>
        <v/>
      </c>
      <c r="I444" s="27">
        <f>IF(OR($A444="",$B444=""),"",IFERROR(INDEX('Catálogo fonte'!$E$5:$E$104,MATCH($A444,'Catálogo fonte'!$A$5:$A$104,0)),""))</f>
        <v/>
      </c>
      <c r="J444" s="28">
        <f>IF(OR($A444="",$B444=""),"",IFERROR(INDEX('Catálogo fonte'!$D$5:$D$104,MATCH($A444,'Catálogo fonte'!$A$5:$A$104,0)),""))</f>
        <v/>
      </c>
      <c r="K444" s="54">
        <f>IF(OR($A444="",$B444=""),"",IF($F444&lt;&gt;"",$F444,IFERROR(INDEX('Catálogo fonte'!$F$5:$F$104,MATCH($A444,'Catálogo fonte'!$A$5:$A$104,0)),"")))</f>
        <v/>
      </c>
      <c r="L444" s="35">
        <f>IF(OR($A444="",$B444=""),"",IFERROR(INDEX('Catálogo fonte'!$G$5:$G$104,MATCH($A444,'Catálogo fonte'!$A$5:$A$104,0)),""))</f>
        <v/>
      </c>
      <c r="M444" s="28">
        <f>IF(OR($A444="",$B444=""),"",IFERROR(INDEX('Catálogo fonte'!$H$5:$H$104,MATCH($A444,'Catálogo fonte'!$A$5:$A$104,0)),""))</f>
        <v/>
      </c>
      <c r="N444" s="28">
        <f>IF(OR($A444="",$B444=""),"",IFERROR(INDEX('Catálogo fonte'!$I$5:$I$104,MATCH($A444,'Catálogo fonte'!$A$5:$A$104,0)),""))</f>
        <v/>
      </c>
      <c r="O444" s="55">
        <f>IF(OR($A444="",$B444=""),"",IFERROR(INDEX('Catálogo fonte'!$J$5:$J$104,MATCH($A444,'Catálogo fonte'!$A$5:$A$104,0)),""))</f>
        <v/>
      </c>
      <c r="P444" s="56">
        <f>IF(OR($A444="",$B444=""),"",IFERROR(INDEX('Catálogo fonte'!$K$5:$K$104,MATCH($A444,'Catálogo fonte'!$A$5:$A$104,0)),""))</f>
        <v/>
      </c>
      <c r="Q444" s="56">
        <f>IF(OR($A444="",$B444=""),"",IFERROR(INDEX('Catálogo fonte'!$L$5:$L$104,MATCH($A444,'Catálogo fonte'!$A$5:$A$104,0)),""))</f>
        <v/>
      </c>
      <c r="R444" s="56">
        <f>IF(OR($A444="",$B444=""),"",IFERROR(INDEX('Catálogo fonte'!$M$5:$M$104,MATCH($A444,'Catálogo fonte'!$A$5:$A$104,0)),""))</f>
        <v/>
      </c>
      <c r="S444" s="28">
        <f>IF(OR($A444="",$B444=""),"",IFERROR(INDEX('Catálogo fonte'!$N$5:$N$104,MATCH($A444,'Catálogo fonte'!$A$5:$A$104,0)),""))</f>
        <v/>
      </c>
      <c r="T444" s="28">
        <f>IF(OR($A444="",$B444=""),"",IFERROR(INDEX('Catálogo fonte'!$O$5:$O$104,MATCH($A444,'Catálogo fonte'!$A$5:$A$104,0)),""))</f>
        <v/>
      </c>
      <c r="U444" s="28">
        <f>IF(OR($A444="",$B444=""),"",IFERROR(INDEX('Catálogo fonte'!$P$5:$P$104,MATCH($A444,'Catálogo fonte'!$A$5:$A$104,0)),""))</f>
        <v/>
      </c>
      <c r="V444" s="28">
        <f>IF(OR($A444="",$B444=""),"",--($S444&lt;&gt;"")+--($T444&lt;&gt;"")+--($U444&lt;&gt;""))</f>
        <v/>
      </c>
      <c r="W444" s="27">
        <f>IF(OR($A444="",$B444="",$C444&lt;&gt;"Sim"),"",_xlfn.TEXTJOIN(" | ",TRUE,IF($AP444&lt;&gt;"Regra válida","Regra do canal inválida",""),IF(COUNTIF('Catálogo fonte'!$A$5:$A$104,$A444)&gt;1,"SKU duplicado",""),IF($AO444&lt;&gt;"Sim","Produto inativo",""),IF($AB444&lt;&gt;"Sim","Canal inativo",""),IF($G444="","Título ausente",""),IF(AND($G444&lt;&gt;"",$AL444&lt;&gt;"",LEN($G444)&gt;$AL444),"Título excede o limite",""),IF(AND($AC444="Sim",$H444=""),"Categoria ausente",""),IF(AND($AK444&gt;0,LEN($I444)&lt;$AK444),"Descrição abaixo do mínimo",""),IF(AND($AE444="Sim",$J444=""),"Marca ausente",""),IF(OR($K444="",NOT(ISNUMBER($K444)),$K444&lt;=0),"Preço inválido",""),IF(AND(ISNUMBER($K444),$AM444&lt;&gt;"",$K444&lt;$AM444),"Preço abaixo do mínimo",""),IF(AND(ISNUMBER($K444),$AN444&lt;&gt;"",$K444&gt;$AN444),"Preço acima do máximo",""),IF(AND($AD444="Sim",$L444=""),"GTIN ausente",""),IF(AND($L444&lt;&gt;"",NOT(IFERROR(AND(LEN($L444)=13,ISNUMBER(VALUE($L444))),FALSE))),"GTIN inválido",""),IF(AND($AF444="Sim",$M444=""),"Cor ausente",""),IF(AND($AG444="Sim",$N444=""),"Tamanho/modelo ausente",""),IF(AND($AH444="Sim",OR(NOT(ISNUMBER($O444)),$O444&lt;=0)),"Peso ausente ou inválido",""),IF(AND($AI444="Sim",OR(NOT(ISNUMBER($P444)),$P444&lt;=0,NOT(ISNUMBER($Q444)),$Q444&lt;=0,NOT(ISNUMBER($R444)),$R444&lt;=0)),"Dimensões ausentes ou inválidas",""),IF($V444&lt;$AJ444,"Mídias abaixo do mínimo","")))</f>
        <v/>
      </c>
      <c r="X444" s="28">
        <f>IF(OR($A444="",$B444=""),"",IF($C444&lt;&gt;"Sim","Não selecionado",IF($W444="","Pronto para publicar","Bloqueado")))</f>
        <v/>
      </c>
      <c r="Y444" s="21" t="n"/>
      <c r="Z444" s="27">
        <f>IF(OR($A444="",$B444=""),"",IF($C444&lt;&gt;"Sim","Fora do feed",IF($X444="Bloqueado","Bloqueado",IF($Y444="Publicar","Liberado para feed",IF($Y444="Manter rascunho","Mantido em rascunho","Aguardando decisão")))))</f>
        <v/>
      </c>
      <c r="AA444" s="27">
        <f>IF(OR($A444="",$B444=""),"",$A444&amp;"|"&amp;$B444)</f>
        <v/>
      </c>
      <c r="AB444" s="28">
        <f>IF($B444="","",IFERROR(INDEX('Regras por canal'!$B$5:$B$9,MATCH($B444,'Regras por canal'!$A$5:$A$9,0)),""))</f>
        <v/>
      </c>
      <c r="AC444" s="28">
        <f>IF($B444="","",IFERROR(INDEX('Regras por canal'!$C$5:$C$9,MATCH($B444,'Regras por canal'!$A$5:$A$9,0)),""))</f>
        <v/>
      </c>
      <c r="AD444" s="28">
        <f>IF($B444="","",IFERROR(INDEX('Regras por canal'!$D$5:$D$9,MATCH($B444,'Regras por canal'!$A$5:$A$9,0)),""))</f>
        <v/>
      </c>
      <c r="AE444" s="28">
        <f>IF($B444="","",IFERROR(INDEX('Regras por canal'!$E$5:$E$9,MATCH($B444,'Regras por canal'!$A$5:$A$9,0)),""))</f>
        <v/>
      </c>
      <c r="AF444" s="28">
        <f>IF($B444="","",IFERROR(INDEX('Regras por canal'!$F$5:$F$9,MATCH($B444,'Regras por canal'!$A$5:$A$9,0)),""))</f>
        <v/>
      </c>
      <c r="AG444" s="28">
        <f>IF($B444="","",IFERROR(INDEX('Regras por canal'!$G$5:$G$9,MATCH($B444,'Regras por canal'!$A$5:$A$9,0)),""))</f>
        <v/>
      </c>
      <c r="AH444" s="28">
        <f>IF($B444="","",IFERROR(INDEX('Regras por canal'!$H$5:$H$9,MATCH($B444,'Regras por canal'!$A$5:$A$9,0)),""))</f>
        <v/>
      </c>
      <c r="AI444" s="28">
        <f>IF($B444="","",IFERROR(INDEX('Regras por canal'!$I$5:$I$9,MATCH($B444,'Regras por canal'!$A$5:$A$9,0)),""))</f>
        <v/>
      </c>
      <c r="AJ444" s="28">
        <f>IF($B444="","",IFERROR(INDEX('Regras por canal'!$J$5:$J$9,MATCH($B444,'Regras por canal'!$A$5:$A$9,0)),""))</f>
        <v/>
      </c>
      <c r="AK444" s="28">
        <f>IF($B444="","",IFERROR(INDEX('Regras por canal'!$K$5:$K$9,MATCH($B444,'Regras por canal'!$A$5:$A$9,0)),""))</f>
        <v/>
      </c>
      <c r="AL444" s="28">
        <f>IF($B444="","",IFERROR(INDEX('Regras por canal'!$L$5:$L$9,MATCH($B444,'Regras por canal'!$A$5:$A$9,0)),""))</f>
        <v/>
      </c>
      <c r="AM444" s="28">
        <f>IF($B444="","",IFERROR(INDEX('Regras por canal'!$M$5:$M$9,MATCH($B444,'Regras por canal'!$A$5:$A$9,0)),""))</f>
        <v/>
      </c>
      <c r="AN444" s="28">
        <f>IF($B444="","",IFERROR(INDEX('Regras por canal'!$N$5:$N$9,MATCH($B444,'Regras por canal'!$A$5:$A$9,0)),""))</f>
        <v/>
      </c>
      <c r="AO444" s="28">
        <f>IF($A444="","",IFERROR(INDEX('Catálogo fonte'!$Q$5:$Q$104,MATCH($A444,'Catálogo fonte'!$A$5:$A$104,0)),""))</f>
        <v/>
      </c>
      <c r="AP444" s="28">
        <f>IF($B444="","",IFERROR(INDEX('Regras por canal'!$Q$5:$Q$9,MATCH($B444,'Regras por canal'!$A$5:$A$9,0)),""))</f>
        <v/>
      </c>
    </row>
    <row r="445" ht="24" customHeight="1">
      <c r="A445" s="28">
        <f>IF(OR(INDEX('Catálogo fonte'!$A$5:$A$104,INT((ROW()-5)/5)+1)="",INDEX('Regras por canal'!$A$5:$A$9,MOD(ROW()-5,5)+1)=""),"",INDEX('Catálogo fonte'!$A$5:$A$104,INT((ROW()-5)/5)+1))</f>
        <v/>
      </c>
      <c r="B445" s="27">
        <f>IF($A445="","",INDEX('Regras por canal'!$A$5:$A$9,MOD(ROW()-5,5)+1))</f>
        <v/>
      </c>
      <c r="C445" s="21" t="n"/>
      <c r="D445" s="32" t="n"/>
      <c r="E445" s="32" t="n"/>
      <c r="F445" s="53" t="n"/>
      <c r="G445" s="27">
        <f>IF(OR($A445="",$B445=""),"",IF($D445&lt;&gt;"",$D445,IFERROR(INDEX('Catálogo fonte'!$B$5:$B$104,MATCH($A445,'Catálogo fonte'!$A$5:$A$104,0)),"")))</f>
        <v/>
      </c>
      <c r="H445" s="27">
        <f>IF(OR($A445="",$B445=""),"",IF($E445&lt;&gt;"",$E445,IFERROR(INDEX('Catálogo fonte'!$C$5:$C$104,MATCH($A445,'Catálogo fonte'!$A$5:$A$104,0)),"")))</f>
        <v/>
      </c>
      <c r="I445" s="27">
        <f>IF(OR($A445="",$B445=""),"",IFERROR(INDEX('Catálogo fonte'!$E$5:$E$104,MATCH($A445,'Catálogo fonte'!$A$5:$A$104,0)),""))</f>
        <v/>
      </c>
      <c r="J445" s="28">
        <f>IF(OR($A445="",$B445=""),"",IFERROR(INDEX('Catálogo fonte'!$D$5:$D$104,MATCH($A445,'Catálogo fonte'!$A$5:$A$104,0)),""))</f>
        <v/>
      </c>
      <c r="K445" s="54">
        <f>IF(OR($A445="",$B445=""),"",IF($F445&lt;&gt;"",$F445,IFERROR(INDEX('Catálogo fonte'!$F$5:$F$104,MATCH($A445,'Catálogo fonte'!$A$5:$A$104,0)),"")))</f>
        <v/>
      </c>
      <c r="L445" s="35">
        <f>IF(OR($A445="",$B445=""),"",IFERROR(INDEX('Catálogo fonte'!$G$5:$G$104,MATCH($A445,'Catálogo fonte'!$A$5:$A$104,0)),""))</f>
        <v/>
      </c>
      <c r="M445" s="28">
        <f>IF(OR($A445="",$B445=""),"",IFERROR(INDEX('Catálogo fonte'!$H$5:$H$104,MATCH($A445,'Catálogo fonte'!$A$5:$A$104,0)),""))</f>
        <v/>
      </c>
      <c r="N445" s="28">
        <f>IF(OR($A445="",$B445=""),"",IFERROR(INDEX('Catálogo fonte'!$I$5:$I$104,MATCH($A445,'Catálogo fonte'!$A$5:$A$104,0)),""))</f>
        <v/>
      </c>
      <c r="O445" s="55">
        <f>IF(OR($A445="",$B445=""),"",IFERROR(INDEX('Catálogo fonte'!$J$5:$J$104,MATCH($A445,'Catálogo fonte'!$A$5:$A$104,0)),""))</f>
        <v/>
      </c>
      <c r="P445" s="56">
        <f>IF(OR($A445="",$B445=""),"",IFERROR(INDEX('Catálogo fonte'!$K$5:$K$104,MATCH($A445,'Catálogo fonte'!$A$5:$A$104,0)),""))</f>
        <v/>
      </c>
      <c r="Q445" s="56">
        <f>IF(OR($A445="",$B445=""),"",IFERROR(INDEX('Catálogo fonte'!$L$5:$L$104,MATCH($A445,'Catálogo fonte'!$A$5:$A$104,0)),""))</f>
        <v/>
      </c>
      <c r="R445" s="56">
        <f>IF(OR($A445="",$B445=""),"",IFERROR(INDEX('Catálogo fonte'!$M$5:$M$104,MATCH($A445,'Catálogo fonte'!$A$5:$A$104,0)),""))</f>
        <v/>
      </c>
      <c r="S445" s="28">
        <f>IF(OR($A445="",$B445=""),"",IFERROR(INDEX('Catálogo fonte'!$N$5:$N$104,MATCH($A445,'Catálogo fonte'!$A$5:$A$104,0)),""))</f>
        <v/>
      </c>
      <c r="T445" s="28">
        <f>IF(OR($A445="",$B445=""),"",IFERROR(INDEX('Catálogo fonte'!$O$5:$O$104,MATCH($A445,'Catálogo fonte'!$A$5:$A$104,0)),""))</f>
        <v/>
      </c>
      <c r="U445" s="28">
        <f>IF(OR($A445="",$B445=""),"",IFERROR(INDEX('Catálogo fonte'!$P$5:$P$104,MATCH($A445,'Catálogo fonte'!$A$5:$A$104,0)),""))</f>
        <v/>
      </c>
      <c r="V445" s="28">
        <f>IF(OR($A445="",$B445=""),"",--($S445&lt;&gt;"")+--($T445&lt;&gt;"")+--($U445&lt;&gt;""))</f>
        <v/>
      </c>
      <c r="W445" s="27">
        <f>IF(OR($A445="",$B445="",$C445&lt;&gt;"Sim"),"",_xlfn.TEXTJOIN(" | ",TRUE,IF($AP445&lt;&gt;"Regra válida","Regra do canal inválida",""),IF(COUNTIF('Catálogo fonte'!$A$5:$A$104,$A445)&gt;1,"SKU duplicado",""),IF($AO445&lt;&gt;"Sim","Produto inativo",""),IF($AB445&lt;&gt;"Sim","Canal inativo",""),IF($G445="","Título ausente",""),IF(AND($G445&lt;&gt;"",$AL445&lt;&gt;"",LEN($G445)&gt;$AL445),"Título excede o limite",""),IF(AND($AC445="Sim",$H445=""),"Categoria ausente",""),IF(AND($AK445&gt;0,LEN($I445)&lt;$AK445),"Descrição abaixo do mínimo",""),IF(AND($AE445="Sim",$J445=""),"Marca ausente",""),IF(OR($K445="",NOT(ISNUMBER($K445)),$K445&lt;=0),"Preço inválido",""),IF(AND(ISNUMBER($K445),$AM445&lt;&gt;"",$K445&lt;$AM445),"Preço abaixo do mínimo",""),IF(AND(ISNUMBER($K445),$AN445&lt;&gt;"",$K445&gt;$AN445),"Preço acima do máximo",""),IF(AND($AD445="Sim",$L445=""),"GTIN ausente",""),IF(AND($L445&lt;&gt;"",NOT(IFERROR(AND(LEN($L445)=13,ISNUMBER(VALUE($L445))),FALSE))),"GTIN inválido",""),IF(AND($AF445="Sim",$M445=""),"Cor ausente",""),IF(AND($AG445="Sim",$N445=""),"Tamanho/modelo ausente",""),IF(AND($AH445="Sim",OR(NOT(ISNUMBER($O445)),$O445&lt;=0)),"Peso ausente ou inválido",""),IF(AND($AI445="Sim",OR(NOT(ISNUMBER($P445)),$P445&lt;=0,NOT(ISNUMBER($Q445)),$Q445&lt;=0,NOT(ISNUMBER($R445)),$R445&lt;=0)),"Dimensões ausentes ou inválidas",""),IF($V445&lt;$AJ445,"Mídias abaixo do mínimo","")))</f>
        <v/>
      </c>
      <c r="X445" s="28">
        <f>IF(OR($A445="",$B445=""),"",IF($C445&lt;&gt;"Sim","Não selecionado",IF($W445="","Pronto para publicar","Bloqueado")))</f>
        <v/>
      </c>
      <c r="Y445" s="21" t="n"/>
      <c r="Z445" s="27">
        <f>IF(OR($A445="",$B445=""),"",IF($C445&lt;&gt;"Sim","Fora do feed",IF($X445="Bloqueado","Bloqueado",IF($Y445="Publicar","Liberado para feed",IF($Y445="Manter rascunho","Mantido em rascunho","Aguardando decisão")))))</f>
        <v/>
      </c>
      <c r="AA445" s="27">
        <f>IF(OR($A445="",$B445=""),"",$A445&amp;"|"&amp;$B445)</f>
        <v/>
      </c>
      <c r="AB445" s="28">
        <f>IF($B445="","",IFERROR(INDEX('Regras por canal'!$B$5:$B$9,MATCH($B445,'Regras por canal'!$A$5:$A$9,0)),""))</f>
        <v/>
      </c>
      <c r="AC445" s="28">
        <f>IF($B445="","",IFERROR(INDEX('Regras por canal'!$C$5:$C$9,MATCH($B445,'Regras por canal'!$A$5:$A$9,0)),""))</f>
        <v/>
      </c>
      <c r="AD445" s="28">
        <f>IF($B445="","",IFERROR(INDEX('Regras por canal'!$D$5:$D$9,MATCH($B445,'Regras por canal'!$A$5:$A$9,0)),""))</f>
        <v/>
      </c>
      <c r="AE445" s="28">
        <f>IF($B445="","",IFERROR(INDEX('Regras por canal'!$E$5:$E$9,MATCH($B445,'Regras por canal'!$A$5:$A$9,0)),""))</f>
        <v/>
      </c>
      <c r="AF445" s="28">
        <f>IF($B445="","",IFERROR(INDEX('Regras por canal'!$F$5:$F$9,MATCH($B445,'Regras por canal'!$A$5:$A$9,0)),""))</f>
        <v/>
      </c>
      <c r="AG445" s="28">
        <f>IF($B445="","",IFERROR(INDEX('Regras por canal'!$G$5:$G$9,MATCH($B445,'Regras por canal'!$A$5:$A$9,0)),""))</f>
        <v/>
      </c>
      <c r="AH445" s="28">
        <f>IF($B445="","",IFERROR(INDEX('Regras por canal'!$H$5:$H$9,MATCH($B445,'Regras por canal'!$A$5:$A$9,0)),""))</f>
        <v/>
      </c>
      <c r="AI445" s="28">
        <f>IF($B445="","",IFERROR(INDEX('Regras por canal'!$I$5:$I$9,MATCH($B445,'Regras por canal'!$A$5:$A$9,0)),""))</f>
        <v/>
      </c>
      <c r="AJ445" s="28">
        <f>IF($B445="","",IFERROR(INDEX('Regras por canal'!$J$5:$J$9,MATCH($B445,'Regras por canal'!$A$5:$A$9,0)),""))</f>
        <v/>
      </c>
      <c r="AK445" s="28">
        <f>IF($B445="","",IFERROR(INDEX('Regras por canal'!$K$5:$K$9,MATCH($B445,'Regras por canal'!$A$5:$A$9,0)),""))</f>
        <v/>
      </c>
      <c r="AL445" s="28">
        <f>IF($B445="","",IFERROR(INDEX('Regras por canal'!$L$5:$L$9,MATCH($B445,'Regras por canal'!$A$5:$A$9,0)),""))</f>
        <v/>
      </c>
      <c r="AM445" s="28">
        <f>IF($B445="","",IFERROR(INDEX('Regras por canal'!$M$5:$M$9,MATCH($B445,'Regras por canal'!$A$5:$A$9,0)),""))</f>
        <v/>
      </c>
      <c r="AN445" s="28">
        <f>IF($B445="","",IFERROR(INDEX('Regras por canal'!$N$5:$N$9,MATCH($B445,'Regras por canal'!$A$5:$A$9,0)),""))</f>
        <v/>
      </c>
      <c r="AO445" s="28">
        <f>IF($A445="","",IFERROR(INDEX('Catálogo fonte'!$Q$5:$Q$104,MATCH($A445,'Catálogo fonte'!$A$5:$A$104,0)),""))</f>
        <v/>
      </c>
      <c r="AP445" s="28">
        <f>IF($B445="","",IFERROR(INDEX('Regras por canal'!$Q$5:$Q$9,MATCH($B445,'Regras por canal'!$A$5:$A$9,0)),""))</f>
        <v/>
      </c>
    </row>
    <row r="446" ht="24" customHeight="1">
      <c r="A446" s="28">
        <f>IF(OR(INDEX('Catálogo fonte'!$A$5:$A$104,INT((ROW()-5)/5)+1)="",INDEX('Regras por canal'!$A$5:$A$9,MOD(ROW()-5,5)+1)=""),"",INDEX('Catálogo fonte'!$A$5:$A$104,INT((ROW()-5)/5)+1))</f>
        <v/>
      </c>
      <c r="B446" s="27">
        <f>IF($A446="","",INDEX('Regras por canal'!$A$5:$A$9,MOD(ROW()-5,5)+1))</f>
        <v/>
      </c>
      <c r="C446" s="21" t="n"/>
      <c r="D446" s="32" t="n"/>
      <c r="E446" s="32" t="n"/>
      <c r="F446" s="53" t="n"/>
      <c r="G446" s="27">
        <f>IF(OR($A446="",$B446=""),"",IF($D446&lt;&gt;"",$D446,IFERROR(INDEX('Catálogo fonte'!$B$5:$B$104,MATCH($A446,'Catálogo fonte'!$A$5:$A$104,0)),"")))</f>
        <v/>
      </c>
      <c r="H446" s="27">
        <f>IF(OR($A446="",$B446=""),"",IF($E446&lt;&gt;"",$E446,IFERROR(INDEX('Catálogo fonte'!$C$5:$C$104,MATCH($A446,'Catálogo fonte'!$A$5:$A$104,0)),"")))</f>
        <v/>
      </c>
      <c r="I446" s="27">
        <f>IF(OR($A446="",$B446=""),"",IFERROR(INDEX('Catálogo fonte'!$E$5:$E$104,MATCH($A446,'Catálogo fonte'!$A$5:$A$104,0)),""))</f>
        <v/>
      </c>
      <c r="J446" s="28">
        <f>IF(OR($A446="",$B446=""),"",IFERROR(INDEX('Catálogo fonte'!$D$5:$D$104,MATCH($A446,'Catálogo fonte'!$A$5:$A$104,0)),""))</f>
        <v/>
      </c>
      <c r="K446" s="54">
        <f>IF(OR($A446="",$B446=""),"",IF($F446&lt;&gt;"",$F446,IFERROR(INDEX('Catálogo fonte'!$F$5:$F$104,MATCH($A446,'Catálogo fonte'!$A$5:$A$104,0)),"")))</f>
        <v/>
      </c>
      <c r="L446" s="35">
        <f>IF(OR($A446="",$B446=""),"",IFERROR(INDEX('Catálogo fonte'!$G$5:$G$104,MATCH($A446,'Catálogo fonte'!$A$5:$A$104,0)),""))</f>
        <v/>
      </c>
      <c r="M446" s="28">
        <f>IF(OR($A446="",$B446=""),"",IFERROR(INDEX('Catálogo fonte'!$H$5:$H$104,MATCH($A446,'Catálogo fonte'!$A$5:$A$104,0)),""))</f>
        <v/>
      </c>
      <c r="N446" s="28">
        <f>IF(OR($A446="",$B446=""),"",IFERROR(INDEX('Catálogo fonte'!$I$5:$I$104,MATCH($A446,'Catálogo fonte'!$A$5:$A$104,0)),""))</f>
        <v/>
      </c>
      <c r="O446" s="55">
        <f>IF(OR($A446="",$B446=""),"",IFERROR(INDEX('Catálogo fonte'!$J$5:$J$104,MATCH($A446,'Catálogo fonte'!$A$5:$A$104,0)),""))</f>
        <v/>
      </c>
      <c r="P446" s="56">
        <f>IF(OR($A446="",$B446=""),"",IFERROR(INDEX('Catálogo fonte'!$K$5:$K$104,MATCH($A446,'Catálogo fonte'!$A$5:$A$104,0)),""))</f>
        <v/>
      </c>
      <c r="Q446" s="56">
        <f>IF(OR($A446="",$B446=""),"",IFERROR(INDEX('Catálogo fonte'!$L$5:$L$104,MATCH($A446,'Catálogo fonte'!$A$5:$A$104,0)),""))</f>
        <v/>
      </c>
      <c r="R446" s="56">
        <f>IF(OR($A446="",$B446=""),"",IFERROR(INDEX('Catálogo fonte'!$M$5:$M$104,MATCH($A446,'Catálogo fonte'!$A$5:$A$104,0)),""))</f>
        <v/>
      </c>
      <c r="S446" s="28">
        <f>IF(OR($A446="",$B446=""),"",IFERROR(INDEX('Catálogo fonte'!$N$5:$N$104,MATCH($A446,'Catálogo fonte'!$A$5:$A$104,0)),""))</f>
        <v/>
      </c>
      <c r="T446" s="28">
        <f>IF(OR($A446="",$B446=""),"",IFERROR(INDEX('Catálogo fonte'!$O$5:$O$104,MATCH($A446,'Catálogo fonte'!$A$5:$A$104,0)),""))</f>
        <v/>
      </c>
      <c r="U446" s="28">
        <f>IF(OR($A446="",$B446=""),"",IFERROR(INDEX('Catálogo fonte'!$P$5:$P$104,MATCH($A446,'Catálogo fonte'!$A$5:$A$104,0)),""))</f>
        <v/>
      </c>
      <c r="V446" s="28">
        <f>IF(OR($A446="",$B446=""),"",--($S446&lt;&gt;"")+--($T446&lt;&gt;"")+--($U446&lt;&gt;""))</f>
        <v/>
      </c>
      <c r="W446" s="27">
        <f>IF(OR($A446="",$B446="",$C446&lt;&gt;"Sim"),"",_xlfn.TEXTJOIN(" | ",TRUE,IF($AP446&lt;&gt;"Regra válida","Regra do canal inválida",""),IF(COUNTIF('Catálogo fonte'!$A$5:$A$104,$A446)&gt;1,"SKU duplicado",""),IF($AO446&lt;&gt;"Sim","Produto inativo",""),IF($AB446&lt;&gt;"Sim","Canal inativo",""),IF($G446="","Título ausente",""),IF(AND($G446&lt;&gt;"",$AL446&lt;&gt;"",LEN($G446)&gt;$AL446),"Título excede o limite",""),IF(AND($AC446="Sim",$H446=""),"Categoria ausente",""),IF(AND($AK446&gt;0,LEN($I446)&lt;$AK446),"Descrição abaixo do mínimo",""),IF(AND($AE446="Sim",$J446=""),"Marca ausente",""),IF(OR($K446="",NOT(ISNUMBER($K446)),$K446&lt;=0),"Preço inválido",""),IF(AND(ISNUMBER($K446),$AM446&lt;&gt;"",$K446&lt;$AM446),"Preço abaixo do mínimo",""),IF(AND(ISNUMBER($K446),$AN446&lt;&gt;"",$K446&gt;$AN446),"Preço acima do máximo",""),IF(AND($AD446="Sim",$L446=""),"GTIN ausente",""),IF(AND($L446&lt;&gt;"",NOT(IFERROR(AND(LEN($L446)=13,ISNUMBER(VALUE($L446))),FALSE))),"GTIN inválido",""),IF(AND($AF446="Sim",$M446=""),"Cor ausente",""),IF(AND($AG446="Sim",$N446=""),"Tamanho/modelo ausente",""),IF(AND($AH446="Sim",OR(NOT(ISNUMBER($O446)),$O446&lt;=0)),"Peso ausente ou inválido",""),IF(AND($AI446="Sim",OR(NOT(ISNUMBER($P446)),$P446&lt;=0,NOT(ISNUMBER($Q446)),$Q446&lt;=0,NOT(ISNUMBER($R446)),$R446&lt;=0)),"Dimensões ausentes ou inválidas",""),IF($V446&lt;$AJ446,"Mídias abaixo do mínimo","")))</f>
        <v/>
      </c>
      <c r="X446" s="28">
        <f>IF(OR($A446="",$B446=""),"",IF($C446&lt;&gt;"Sim","Não selecionado",IF($W446="","Pronto para publicar","Bloqueado")))</f>
        <v/>
      </c>
      <c r="Y446" s="21" t="n"/>
      <c r="Z446" s="27">
        <f>IF(OR($A446="",$B446=""),"",IF($C446&lt;&gt;"Sim","Fora do feed",IF($X446="Bloqueado","Bloqueado",IF($Y446="Publicar","Liberado para feed",IF($Y446="Manter rascunho","Mantido em rascunho","Aguardando decisão")))))</f>
        <v/>
      </c>
      <c r="AA446" s="27">
        <f>IF(OR($A446="",$B446=""),"",$A446&amp;"|"&amp;$B446)</f>
        <v/>
      </c>
      <c r="AB446" s="28">
        <f>IF($B446="","",IFERROR(INDEX('Regras por canal'!$B$5:$B$9,MATCH($B446,'Regras por canal'!$A$5:$A$9,0)),""))</f>
        <v/>
      </c>
      <c r="AC446" s="28">
        <f>IF($B446="","",IFERROR(INDEX('Regras por canal'!$C$5:$C$9,MATCH($B446,'Regras por canal'!$A$5:$A$9,0)),""))</f>
        <v/>
      </c>
      <c r="AD446" s="28">
        <f>IF($B446="","",IFERROR(INDEX('Regras por canal'!$D$5:$D$9,MATCH($B446,'Regras por canal'!$A$5:$A$9,0)),""))</f>
        <v/>
      </c>
      <c r="AE446" s="28">
        <f>IF($B446="","",IFERROR(INDEX('Regras por canal'!$E$5:$E$9,MATCH($B446,'Regras por canal'!$A$5:$A$9,0)),""))</f>
        <v/>
      </c>
      <c r="AF446" s="28">
        <f>IF($B446="","",IFERROR(INDEX('Regras por canal'!$F$5:$F$9,MATCH($B446,'Regras por canal'!$A$5:$A$9,0)),""))</f>
        <v/>
      </c>
      <c r="AG446" s="28">
        <f>IF($B446="","",IFERROR(INDEX('Regras por canal'!$G$5:$G$9,MATCH($B446,'Regras por canal'!$A$5:$A$9,0)),""))</f>
        <v/>
      </c>
      <c r="AH446" s="28">
        <f>IF($B446="","",IFERROR(INDEX('Regras por canal'!$H$5:$H$9,MATCH($B446,'Regras por canal'!$A$5:$A$9,0)),""))</f>
        <v/>
      </c>
      <c r="AI446" s="28">
        <f>IF($B446="","",IFERROR(INDEX('Regras por canal'!$I$5:$I$9,MATCH($B446,'Regras por canal'!$A$5:$A$9,0)),""))</f>
        <v/>
      </c>
      <c r="AJ446" s="28">
        <f>IF($B446="","",IFERROR(INDEX('Regras por canal'!$J$5:$J$9,MATCH($B446,'Regras por canal'!$A$5:$A$9,0)),""))</f>
        <v/>
      </c>
      <c r="AK446" s="28">
        <f>IF($B446="","",IFERROR(INDEX('Regras por canal'!$K$5:$K$9,MATCH($B446,'Regras por canal'!$A$5:$A$9,0)),""))</f>
        <v/>
      </c>
      <c r="AL446" s="28">
        <f>IF($B446="","",IFERROR(INDEX('Regras por canal'!$L$5:$L$9,MATCH($B446,'Regras por canal'!$A$5:$A$9,0)),""))</f>
        <v/>
      </c>
      <c r="AM446" s="28">
        <f>IF($B446="","",IFERROR(INDEX('Regras por canal'!$M$5:$M$9,MATCH($B446,'Regras por canal'!$A$5:$A$9,0)),""))</f>
        <v/>
      </c>
      <c r="AN446" s="28">
        <f>IF($B446="","",IFERROR(INDEX('Regras por canal'!$N$5:$N$9,MATCH($B446,'Regras por canal'!$A$5:$A$9,0)),""))</f>
        <v/>
      </c>
      <c r="AO446" s="28">
        <f>IF($A446="","",IFERROR(INDEX('Catálogo fonte'!$Q$5:$Q$104,MATCH($A446,'Catálogo fonte'!$A$5:$A$104,0)),""))</f>
        <v/>
      </c>
      <c r="AP446" s="28">
        <f>IF($B446="","",IFERROR(INDEX('Regras por canal'!$Q$5:$Q$9,MATCH($B446,'Regras por canal'!$A$5:$A$9,0)),""))</f>
        <v/>
      </c>
    </row>
    <row r="447" ht="24" customHeight="1">
      <c r="A447" s="28">
        <f>IF(OR(INDEX('Catálogo fonte'!$A$5:$A$104,INT((ROW()-5)/5)+1)="",INDEX('Regras por canal'!$A$5:$A$9,MOD(ROW()-5,5)+1)=""),"",INDEX('Catálogo fonte'!$A$5:$A$104,INT((ROW()-5)/5)+1))</f>
        <v/>
      </c>
      <c r="B447" s="27">
        <f>IF($A447="","",INDEX('Regras por canal'!$A$5:$A$9,MOD(ROW()-5,5)+1))</f>
        <v/>
      </c>
      <c r="C447" s="21" t="n"/>
      <c r="D447" s="32" t="n"/>
      <c r="E447" s="32" t="n"/>
      <c r="F447" s="53" t="n"/>
      <c r="G447" s="27">
        <f>IF(OR($A447="",$B447=""),"",IF($D447&lt;&gt;"",$D447,IFERROR(INDEX('Catálogo fonte'!$B$5:$B$104,MATCH($A447,'Catálogo fonte'!$A$5:$A$104,0)),"")))</f>
        <v/>
      </c>
      <c r="H447" s="27">
        <f>IF(OR($A447="",$B447=""),"",IF($E447&lt;&gt;"",$E447,IFERROR(INDEX('Catálogo fonte'!$C$5:$C$104,MATCH($A447,'Catálogo fonte'!$A$5:$A$104,0)),"")))</f>
        <v/>
      </c>
      <c r="I447" s="27">
        <f>IF(OR($A447="",$B447=""),"",IFERROR(INDEX('Catálogo fonte'!$E$5:$E$104,MATCH($A447,'Catálogo fonte'!$A$5:$A$104,0)),""))</f>
        <v/>
      </c>
      <c r="J447" s="28">
        <f>IF(OR($A447="",$B447=""),"",IFERROR(INDEX('Catálogo fonte'!$D$5:$D$104,MATCH($A447,'Catálogo fonte'!$A$5:$A$104,0)),""))</f>
        <v/>
      </c>
      <c r="K447" s="54">
        <f>IF(OR($A447="",$B447=""),"",IF($F447&lt;&gt;"",$F447,IFERROR(INDEX('Catálogo fonte'!$F$5:$F$104,MATCH($A447,'Catálogo fonte'!$A$5:$A$104,0)),"")))</f>
        <v/>
      </c>
      <c r="L447" s="35">
        <f>IF(OR($A447="",$B447=""),"",IFERROR(INDEX('Catálogo fonte'!$G$5:$G$104,MATCH($A447,'Catálogo fonte'!$A$5:$A$104,0)),""))</f>
        <v/>
      </c>
      <c r="M447" s="28">
        <f>IF(OR($A447="",$B447=""),"",IFERROR(INDEX('Catálogo fonte'!$H$5:$H$104,MATCH($A447,'Catálogo fonte'!$A$5:$A$104,0)),""))</f>
        <v/>
      </c>
      <c r="N447" s="28">
        <f>IF(OR($A447="",$B447=""),"",IFERROR(INDEX('Catálogo fonte'!$I$5:$I$104,MATCH($A447,'Catálogo fonte'!$A$5:$A$104,0)),""))</f>
        <v/>
      </c>
      <c r="O447" s="55">
        <f>IF(OR($A447="",$B447=""),"",IFERROR(INDEX('Catálogo fonte'!$J$5:$J$104,MATCH($A447,'Catálogo fonte'!$A$5:$A$104,0)),""))</f>
        <v/>
      </c>
      <c r="P447" s="56">
        <f>IF(OR($A447="",$B447=""),"",IFERROR(INDEX('Catálogo fonte'!$K$5:$K$104,MATCH($A447,'Catálogo fonte'!$A$5:$A$104,0)),""))</f>
        <v/>
      </c>
      <c r="Q447" s="56">
        <f>IF(OR($A447="",$B447=""),"",IFERROR(INDEX('Catálogo fonte'!$L$5:$L$104,MATCH($A447,'Catálogo fonte'!$A$5:$A$104,0)),""))</f>
        <v/>
      </c>
      <c r="R447" s="56">
        <f>IF(OR($A447="",$B447=""),"",IFERROR(INDEX('Catálogo fonte'!$M$5:$M$104,MATCH($A447,'Catálogo fonte'!$A$5:$A$104,0)),""))</f>
        <v/>
      </c>
      <c r="S447" s="28">
        <f>IF(OR($A447="",$B447=""),"",IFERROR(INDEX('Catálogo fonte'!$N$5:$N$104,MATCH($A447,'Catálogo fonte'!$A$5:$A$104,0)),""))</f>
        <v/>
      </c>
      <c r="T447" s="28">
        <f>IF(OR($A447="",$B447=""),"",IFERROR(INDEX('Catálogo fonte'!$O$5:$O$104,MATCH($A447,'Catálogo fonte'!$A$5:$A$104,0)),""))</f>
        <v/>
      </c>
      <c r="U447" s="28">
        <f>IF(OR($A447="",$B447=""),"",IFERROR(INDEX('Catálogo fonte'!$P$5:$P$104,MATCH($A447,'Catálogo fonte'!$A$5:$A$104,0)),""))</f>
        <v/>
      </c>
      <c r="V447" s="28">
        <f>IF(OR($A447="",$B447=""),"",--($S447&lt;&gt;"")+--($T447&lt;&gt;"")+--($U447&lt;&gt;""))</f>
        <v/>
      </c>
      <c r="W447" s="27">
        <f>IF(OR($A447="",$B447="",$C447&lt;&gt;"Sim"),"",_xlfn.TEXTJOIN(" | ",TRUE,IF($AP447&lt;&gt;"Regra válida","Regra do canal inválida",""),IF(COUNTIF('Catálogo fonte'!$A$5:$A$104,$A447)&gt;1,"SKU duplicado",""),IF($AO447&lt;&gt;"Sim","Produto inativo",""),IF($AB447&lt;&gt;"Sim","Canal inativo",""),IF($G447="","Título ausente",""),IF(AND($G447&lt;&gt;"",$AL447&lt;&gt;"",LEN($G447)&gt;$AL447),"Título excede o limite",""),IF(AND($AC447="Sim",$H447=""),"Categoria ausente",""),IF(AND($AK447&gt;0,LEN($I447)&lt;$AK447),"Descrição abaixo do mínimo",""),IF(AND($AE447="Sim",$J447=""),"Marca ausente",""),IF(OR($K447="",NOT(ISNUMBER($K447)),$K447&lt;=0),"Preço inválido",""),IF(AND(ISNUMBER($K447),$AM447&lt;&gt;"",$K447&lt;$AM447),"Preço abaixo do mínimo",""),IF(AND(ISNUMBER($K447),$AN447&lt;&gt;"",$K447&gt;$AN447),"Preço acima do máximo",""),IF(AND($AD447="Sim",$L447=""),"GTIN ausente",""),IF(AND($L447&lt;&gt;"",NOT(IFERROR(AND(LEN($L447)=13,ISNUMBER(VALUE($L447))),FALSE))),"GTIN inválido",""),IF(AND($AF447="Sim",$M447=""),"Cor ausente",""),IF(AND($AG447="Sim",$N447=""),"Tamanho/modelo ausente",""),IF(AND($AH447="Sim",OR(NOT(ISNUMBER($O447)),$O447&lt;=0)),"Peso ausente ou inválido",""),IF(AND($AI447="Sim",OR(NOT(ISNUMBER($P447)),$P447&lt;=0,NOT(ISNUMBER($Q447)),$Q447&lt;=0,NOT(ISNUMBER($R447)),$R447&lt;=0)),"Dimensões ausentes ou inválidas",""),IF($V447&lt;$AJ447,"Mídias abaixo do mínimo","")))</f>
        <v/>
      </c>
      <c r="X447" s="28">
        <f>IF(OR($A447="",$B447=""),"",IF($C447&lt;&gt;"Sim","Não selecionado",IF($W447="","Pronto para publicar","Bloqueado")))</f>
        <v/>
      </c>
      <c r="Y447" s="21" t="n"/>
      <c r="Z447" s="27">
        <f>IF(OR($A447="",$B447=""),"",IF($C447&lt;&gt;"Sim","Fora do feed",IF($X447="Bloqueado","Bloqueado",IF($Y447="Publicar","Liberado para feed",IF($Y447="Manter rascunho","Mantido em rascunho","Aguardando decisão")))))</f>
        <v/>
      </c>
      <c r="AA447" s="27">
        <f>IF(OR($A447="",$B447=""),"",$A447&amp;"|"&amp;$B447)</f>
        <v/>
      </c>
      <c r="AB447" s="28">
        <f>IF($B447="","",IFERROR(INDEX('Regras por canal'!$B$5:$B$9,MATCH($B447,'Regras por canal'!$A$5:$A$9,0)),""))</f>
        <v/>
      </c>
      <c r="AC447" s="28">
        <f>IF($B447="","",IFERROR(INDEX('Regras por canal'!$C$5:$C$9,MATCH($B447,'Regras por canal'!$A$5:$A$9,0)),""))</f>
        <v/>
      </c>
      <c r="AD447" s="28">
        <f>IF($B447="","",IFERROR(INDEX('Regras por canal'!$D$5:$D$9,MATCH($B447,'Regras por canal'!$A$5:$A$9,0)),""))</f>
        <v/>
      </c>
      <c r="AE447" s="28">
        <f>IF($B447="","",IFERROR(INDEX('Regras por canal'!$E$5:$E$9,MATCH($B447,'Regras por canal'!$A$5:$A$9,0)),""))</f>
        <v/>
      </c>
      <c r="AF447" s="28">
        <f>IF($B447="","",IFERROR(INDEX('Regras por canal'!$F$5:$F$9,MATCH($B447,'Regras por canal'!$A$5:$A$9,0)),""))</f>
        <v/>
      </c>
      <c r="AG447" s="28">
        <f>IF($B447="","",IFERROR(INDEX('Regras por canal'!$G$5:$G$9,MATCH($B447,'Regras por canal'!$A$5:$A$9,0)),""))</f>
        <v/>
      </c>
      <c r="AH447" s="28">
        <f>IF($B447="","",IFERROR(INDEX('Regras por canal'!$H$5:$H$9,MATCH($B447,'Regras por canal'!$A$5:$A$9,0)),""))</f>
        <v/>
      </c>
      <c r="AI447" s="28">
        <f>IF($B447="","",IFERROR(INDEX('Regras por canal'!$I$5:$I$9,MATCH($B447,'Regras por canal'!$A$5:$A$9,0)),""))</f>
        <v/>
      </c>
      <c r="AJ447" s="28">
        <f>IF($B447="","",IFERROR(INDEX('Regras por canal'!$J$5:$J$9,MATCH($B447,'Regras por canal'!$A$5:$A$9,0)),""))</f>
        <v/>
      </c>
      <c r="AK447" s="28">
        <f>IF($B447="","",IFERROR(INDEX('Regras por canal'!$K$5:$K$9,MATCH($B447,'Regras por canal'!$A$5:$A$9,0)),""))</f>
        <v/>
      </c>
      <c r="AL447" s="28">
        <f>IF($B447="","",IFERROR(INDEX('Regras por canal'!$L$5:$L$9,MATCH($B447,'Regras por canal'!$A$5:$A$9,0)),""))</f>
        <v/>
      </c>
      <c r="AM447" s="28">
        <f>IF($B447="","",IFERROR(INDEX('Regras por canal'!$M$5:$M$9,MATCH($B447,'Regras por canal'!$A$5:$A$9,0)),""))</f>
        <v/>
      </c>
      <c r="AN447" s="28">
        <f>IF($B447="","",IFERROR(INDEX('Regras por canal'!$N$5:$N$9,MATCH($B447,'Regras por canal'!$A$5:$A$9,0)),""))</f>
        <v/>
      </c>
      <c r="AO447" s="28">
        <f>IF($A447="","",IFERROR(INDEX('Catálogo fonte'!$Q$5:$Q$104,MATCH($A447,'Catálogo fonte'!$A$5:$A$104,0)),""))</f>
        <v/>
      </c>
      <c r="AP447" s="28">
        <f>IF($B447="","",IFERROR(INDEX('Regras por canal'!$Q$5:$Q$9,MATCH($B447,'Regras por canal'!$A$5:$A$9,0)),""))</f>
        <v/>
      </c>
    </row>
    <row r="448" ht="24" customHeight="1">
      <c r="A448" s="28">
        <f>IF(OR(INDEX('Catálogo fonte'!$A$5:$A$104,INT((ROW()-5)/5)+1)="",INDEX('Regras por canal'!$A$5:$A$9,MOD(ROW()-5,5)+1)=""),"",INDEX('Catálogo fonte'!$A$5:$A$104,INT((ROW()-5)/5)+1))</f>
        <v/>
      </c>
      <c r="B448" s="27">
        <f>IF($A448="","",INDEX('Regras por canal'!$A$5:$A$9,MOD(ROW()-5,5)+1))</f>
        <v/>
      </c>
      <c r="C448" s="21" t="n"/>
      <c r="D448" s="32" t="n"/>
      <c r="E448" s="32" t="n"/>
      <c r="F448" s="53" t="n"/>
      <c r="G448" s="27">
        <f>IF(OR($A448="",$B448=""),"",IF($D448&lt;&gt;"",$D448,IFERROR(INDEX('Catálogo fonte'!$B$5:$B$104,MATCH($A448,'Catálogo fonte'!$A$5:$A$104,0)),"")))</f>
        <v/>
      </c>
      <c r="H448" s="27">
        <f>IF(OR($A448="",$B448=""),"",IF($E448&lt;&gt;"",$E448,IFERROR(INDEX('Catálogo fonte'!$C$5:$C$104,MATCH($A448,'Catálogo fonte'!$A$5:$A$104,0)),"")))</f>
        <v/>
      </c>
      <c r="I448" s="27">
        <f>IF(OR($A448="",$B448=""),"",IFERROR(INDEX('Catálogo fonte'!$E$5:$E$104,MATCH($A448,'Catálogo fonte'!$A$5:$A$104,0)),""))</f>
        <v/>
      </c>
      <c r="J448" s="28">
        <f>IF(OR($A448="",$B448=""),"",IFERROR(INDEX('Catálogo fonte'!$D$5:$D$104,MATCH($A448,'Catálogo fonte'!$A$5:$A$104,0)),""))</f>
        <v/>
      </c>
      <c r="K448" s="54">
        <f>IF(OR($A448="",$B448=""),"",IF($F448&lt;&gt;"",$F448,IFERROR(INDEX('Catálogo fonte'!$F$5:$F$104,MATCH($A448,'Catálogo fonte'!$A$5:$A$104,0)),"")))</f>
        <v/>
      </c>
      <c r="L448" s="35">
        <f>IF(OR($A448="",$B448=""),"",IFERROR(INDEX('Catálogo fonte'!$G$5:$G$104,MATCH($A448,'Catálogo fonte'!$A$5:$A$104,0)),""))</f>
        <v/>
      </c>
      <c r="M448" s="28">
        <f>IF(OR($A448="",$B448=""),"",IFERROR(INDEX('Catálogo fonte'!$H$5:$H$104,MATCH($A448,'Catálogo fonte'!$A$5:$A$104,0)),""))</f>
        <v/>
      </c>
      <c r="N448" s="28">
        <f>IF(OR($A448="",$B448=""),"",IFERROR(INDEX('Catálogo fonte'!$I$5:$I$104,MATCH($A448,'Catálogo fonte'!$A$5:$A$104,0)),""))</f>
        <v/>
      </c>
      <c r="O448" s="55">
        <f>IF(OR($A448="",$B448=""),"",IFERROR(INDEX('Catálogo fonte'!$J$5:$J$104,MATCH($A448,'Catálogo fonte'!$A$5:$A$104,0)),""))</f>
        <v/>
      </c>
      <c r="P448" s="56">
        <f>IF(OR($A448="",$B448=""),"",IFERROR(INDEX('Catálogo fonte'!$K$5:$K$104,MATCH($A448,'Catálogo fonte'!$A$5:$A$104,0)),""))</f>
        <v/>
      </c>
      <c r="Q448" s="56">
        <f>IF(OR($A448="",$B448=""),"",IFERROR(INDEX('Catálogo fonte'!$L$5:$L$104,MATCH($A448,'Catálogo fonte'!$A$5:$A$104,0)),""))</f>
        <v/>
      </c>
      <c r="R448" s="56">
        <f>IF(OR($A448="",$B448=""),"",IFERROR(INDEX('Catálogo fonte'!$M$5:$M$104,MATCH($A448,'Catálogo fonte'!$A$5:$A$104,0)),""))</f>
        <v/>
      </c>
      <c r="S448" s="28">
        <f>IF(OR($A448="",$B448=""),"",IFERROR(INDEX('Catálogo fonte'!$N$5:$N$104,MATCH($A448,'Catálogo fonte'!$A$5:$A$104,0)),""))</f>
        <v/>
      </c>
      <c r="T448" s="28">
        <f>IF(OR($A448="",$B448=""),"",IFERROR(INDEX('Catálogo fonte'!$O$5:$O$104,MATCH($A448,'Catálogo fonte'!$A$5:$A$104,0)),""))</f>
        <v/>
      </c>
      <c r="U448" s="28">
        <f>IF(OR($A448="",$B448=""),"",IFERROR(INDEX('Catálogo fonte'!$P$5:$P$104,MATCH($A448,'Catálogo fonte'!$A$5:$A$104,0)),""))</f>
        <v/>
      </c>
      <c r="V448" s="28">
        <f>IF(OR($A448="",$B448=""),"",--($S448&lt;&gt;"")+--($T448&lt;&gt;"")+--($U448&lt;&gt;""))</f>
        <v/>
      </c>
      <c r="W448" s="27">
        <f>IF(OR($A448="",$B448="",$C448&lt;&gt;"Sim"),"",_xlfn.TEXTJOIN(" | ",TRUE,IF($AP448&lt;&gt;"Regra válida","Regra do canal inválida",""),IF(COUNTIF('Catálogo fonte'!$A$5:$A$104,$A448)&gt;1,"SKU duplicado",""),IF($AO448&lt;&gt;"Sim","Produto inativo",""),IF($AB448&lt;&gt;"Sim","Canal inativo",""),IF($G448="","Título ausente",""),IF(AND($G448&lt;&gt;"",$AL448&lt;&gt;"",LEN($G448)&gt;$AL448),"Título excede o limite",""),IF(AND($AC448="Sim",$H448=""),"Categoria ausente",""),IF(AND($AK448&gt;0,LEN($I448)&lt;$AK448),"Descrição abaixo do mínimo",""),IF(AND($AE448="Sim",$J448=""),"Marca ausente",""),IF(OR($K448="",NOT(ISNUMBER($K448)),$K448&lt;=0),"Preço inválido",""),IF(AND(ISNUMBER($K448),$AM448&lt;&gt;"",$K448&lt;$AM448),"Preço abaixo do mínimo",""),IF(AND(ISNUMBER($K448),$AN448&lt;&gt;"",$K448&gt;$AN448),"Preço acima do máximo",""),IF(AND($AD448="Sim",$L448=""),"GTIN ausente",""),IF(AND($L448&lt;&gt;"",NOT(IFERROR(AND(LEN($L448)=13,ISNUMBER(VALUE($L448))),FALSE))),"GTIN inválido",""),IF(AND($AF448="Sim",$M448=""),"Cor ausente",""),IF(AND($AG448="Sim",$N448=""),"Tamanho/modelo ausente",""),IF(AND($AH448="Sim",OR(NOT(ISNUMBER($O448)),$O448&lt;=0)),"Peso ausente ou inválido",""),IF(AND($AI448="Sim",OR(NOT(ISNUMBER($P448)),$P448&lt;=0,NOT(ISNUMBER($Q448)),$Q448&lt;=0,NOT(ISNUMBER($R448)),$R448&lt;=0)),"Dimensões ausentes ou inválidas",""),IF($V448&lt;$AJ448,"Mídias abaixo do mínimo","")))</f>
        <v/>
      </c>
      <c r="X448" s="28">
        <f>IF(OR($A448="",$B448=""),"",IF($C448&lt;&gt;"Sim","Não selecionado",IF($W448="","Pronto para publicar","Bloqueado")))</f>
        <v/>
      </c>
      <c r="Y448" s="21" t="n"/>
      <c r="Z448" s="27">
        <f>IF(OR($A448="",$B448=""),"",IF($C448&lt;&gt;"Sim","Fora do feed",IF($X448="Bloqueado","Bloqueado",IF($Y448="Publicar","Liberado para feed",IF($Y448="Manter rascunho","Mantido em rascunho","Aguardando decisão")))))</f>
        <v/>
      </c>
      <c r="AA448" s="27">
        <f>IF(OR($A448="",$B448=""),"",$A448&amp;"|"&amp;$B448)</f>
        <v/>
      </c>
      <c r="AB448" s="28">
        <f>IF($B448="","",IFERROR(INDEX('Regras por canal'!$B$5:$B$9,MATCH($B448,'Regras por canal'!$A$5:$A$9,0)),""))</f>
        <v/>
      </c>
      <c r="AC448" s="28">
        <f>IF($B448="","",IFERROR(INDEX('Regras por canal'!$C$5:$C$9,MATCH($B448,'Regras por canal'!$A$5:$A$9,0)),""))</f>
        <v/>
      </c>
      <c r="AD448" s="28">
        <f>IF($B448="","",IFERROR(INDEX('Regras por canal'!$D$5:$D$9,MATCH($B448,'Regras por canal'!$A$5:$A$9,0)),""))</f>
        <v/>
      </c>
      <c r="AE448" s="28">
        <f>IF($B448="","",IFERROR(INDEX('Regras por canal'!$E$5:$E$9,MATCH($B448,'Regras por canal'!$A$5:$A$9,0)),""))</f>
        <v/>
      </c>
      <c r="AF448" s="28">
        <f>IF($B448="","",IFERROR(INDEX('Regras por canal'!$F$5:$F$9,MATCH($B448,'Regras por canal'!$A$5:$A$9,0)),""))</f>
        <v/>
      </c>
      <c r="AG448" s="28">
        <f>IF($B448="","",IFERROR(INDEX('Regras por canal'!$G$5:$G$9,MATCH($B448,'Regras por canal'!$A$5:$A$9,0)),""))</f>
        <v/>
      </c>
      <c r="AH448" s="28">
        <f>IF($B448="","",IFERROR(INDEX('Regras por canal'!$H$5:$H$9,MATCH($B448,'Regras por canal'!$A$5:$A$9,0)),""))</f>
        <v/>
      </c>
      <c r="AI448" s="28">
        <f>IF($B448="","",IFERROR(INDEX('Regras por canal'!$I$5:$I$9,MATCH($B448,'Regras por canal'!$A$5:$A$9,0)),""))</f>
        <v/>
      </c>
      <c r="AJ448" s="28">
        <f>IF($B448="","",IFERROR(INDEX('Regras por canal'!$J$5:$J$9,MATCH($B448,'Regras por canal'!$A$5:$A$9,0)),""))</f>
        <v/>
      </c>
      <c r="AK448" s="28">
        <f>IF($B448="","",IFERROR(INDEX('Regras por canal'!$K$5:$K$9,MATCH($B448,'Regras por canal'!$A$5:$A$9,0)),""))</f>
        <v/>
      </c>
      <c r="AL448" s="28">
        <f>IF($B448="","",IFERROR(INDEX('Regras por canal'!$L$5:$L$9,MATCH($B448,'Regras por canal'!$A$5:$A$9,0)),""))</f>
        <v/>
      </c>
      <c r="AM448" s="28">
        <f>IF($B448="","",IFERROR(INDEX('Regras por canal'!$M$5:$M$9,MATCH($B448,'Regras por canal'!$A$5:$A$9,0)),""))</f>
        <v/>
      </c>
      <c r="AN448" s="28">
        <f>IF($B448="","",IFERROR(INDEX('Regras por canal'!$N$5:$N$9,MATCH($B448,'Regras por canal'!$A$5:$A$9,0)),""))</f>
        <v/>
      </c>
      <c r="AO448" s="28">
        <f>IF($A448="","",IFERROR(INDEX('Catálogo fonte'!$Q$5:$Q$104,MATCH($A448,'Catálogo fonte'!$A$5:$A$104,0)),""))</f>
        <v/>
      </c>
      <c r="AP448" s="28">
        <f>IF($B448="","",IFERROR(INDEX('Regras por canal'!$Q$5:$Q$9,MATCH($B448,'Regras por canal'!$A$5:$A$9,0)),""))</f>
        <v/>
      </c>
    </row>
    <row r="449" ht="24" customHeight="1">
      <c r="A449" s="28">
        <f>IF(OR(INDEX('Catálogo fonte'!$A$5:$A$104,INT((ROW()-5)/5)+1)="",INDEX('Regras por canal'!$A$5:$A$9,MOD(ROW()-5,5)+1)=""),"",INDEX('Catálogo fonte'!$A$5:$A$104,INT((ROW()-5)/5)+1))</f>
        <v/>
      </c>
      <c r="B449" s="27">
        <f>IF($A449="","",INDEX('Regras por canal'!$A$5:$A$9,MOD(ROW()-5,5)+1))</f>
        <v/>
      </c>
      <c r="C449" s="21" t="n"/>
      <c r="D449" s="32" t="n"/>
      <c r="E449" s="32" t="n"/>
      <c r="F449" s="53" t="n"/>
      <c r="G449" s="27">
        <f>IF(OR($A449="",$B449=""),"",IF($D449&lt;&gt;"",$D449,IFERROR(INDEX('Catálogo fonte'!$B$5:$B$104,MATCH($A449,'Catálogo fonte'!$A$5:$A$104,0)),"")))</f>
        <v/>
      </c>
      <c r="H449" s="27">
        <f>IF(OR($A449="",$B449=""),"",IF($E449&lt;&gt;"",$E449,IFERROR(INDEX('Catálogo fonte'!$C$5:$C$104,MATCH($A449,'Catálogo fonte'!$A$5:$A$104,0)),"")))</f>
        <v/>
      </c>
      <c r="I449" s="27">
        <f>IF(OR($A449="",$B449=""),"",IFERROR(INDEX('Catálogo fonte'!$E$5:$E$104,MATCH($A449,'Catálogo fonte'!$A$5:$A$104,0)),""))</f>
        <v/>
      </c>
      <c r="J449" s="28">
        <f>IF(OR($A449="",$B449=""),"",IFERROR(INDEX('Catálogo fonte'!$D$5:$D$104,MATCH($A449,'Catálogo fonte'!$A$5:$A$104,0)),""))</f>
        <v/>
      </c>
      <c r="K449" s="54">
        <f>IF(OR($A449="",$B449=""),"",IF($F449&lt;&gt;"",$F449,IFERROR(INDEX('Catálogo fonte'!$F$5:$F$104,MATCH($A449,'Catálogo fonte'!$A$5:$A$104,0)),"")))</f>
        <v/>
      </c>
      <c r="L449" s="35">
        <f>IF(OR($A449="",$B449=""),"",IFERROR(INDEX('Catálogo fonte'!$G$5:$G$104,MATCH($A449,'Catálogo fonte'!$A$5:$A$104,0)),""))</f>
        <v/>
      </c>
      <c r="M449" s="28">
        <f>IF(OR($A449="",$B449=""),"",IFERROR(INDEX('Catálogo fonte'!$H$5:$H$104,MATCH($A449,'Catálogo fonte'!$A$5:$A$104,0)),""))</f>
        <v/>
      </c>
      <c r="N449" s="28">
        <f>IF(OR($A449="",$B449=""),"",IFERROR(INDEX('Catálogo fonte'!$I$5:$I$104,MATCH($A449,'Catálogo fonte'!$A$5:$A$104,0)),""))</f>
        <v/>
      </c>
      <c r="O449" s="55">
        <f>IF(OR($A449="",$B449=""),"",IFERROR(INDEX('Catálogo fonte'!$J$5:$J$104,MATCH($A449,'Catálogo fonte'!$A$5:$A$104,0)),""))</f>
        <v/>
      </c>
      <c r="P449" s="56">
        <f>IF(OR($A449="",$B449=""),"",IFERROR(INDEX('Catálogo fonte'!$K$5:$K$104,MATCH($A449,'Catálogo fonte'!$A$5:$A$104,0)),""))</f>
        <v/>
      </c>
      <c r="Q449" s="56">
        <f>IF(OR($A449="",$B449=""),"",IFERROR(INDEX('Catálogo fonte'!$L$5:$L$104,MATCH($A449,'Catálogo fonte'!$A$5:$A$104,0)),""))</f>
        <v/>
      </c>
      <c r="R449" s="56">
        <f>IF(OR($A449="",$B449=""),"",IFERROR(INDEX('Catálogo fonte'!$M$5:$M$104,MATCH($A449,'Catálogo fonte'!$A$5:$A$104,0)),""))</f>
        <v/>
      </c>
      <c r="S449" s="28">
        <f>IF(OR($A449="",$B449=""),"",IFERROR(INDEX('Catálogo fonte'!$N$5:$N$104,MATCH($A449,'Catálogo fonte'!$A$5:$A$104,0)),""))</f>
        <v/>
      </c>
      <c r="T449" s="28">
        <f>IF(OR($A449="",$B449=""),"",IFERROR(INDEX('Catálogo fonte'!$O$5:$O$104,MATCH($A449,'Catálogo fonte'!$A$5:$A$104,0)),""))</f>
        <v/>
      </c>
      <c r="U449" s="28">
        <f>IF(OR($A449="",$B449=""),"",IFERROR(INDEX('Catálogo fonte'!$P$5:$P$104,MATCH($A449,'Catálogo fonte'!$A$5:$A$104,0)),""))</f>
        <v/>
      </c>
      <c r="V449" s="28">
        <f>IF(OR($A449="",$B449=""),"",--($S449&lt;&gt;"")+--($T449&lt;&gt;"")+--($U449&lt;&gt;""))</f>
        <v/>
      </c>
      <c r="W449" s="27">
        <f>IF(OR($A449="",$B449="",$C449&lt;&gt;"Sim"),"",_xlfn.TEXTJOIN(" | ",TRUE,IF($AP449&lt;&gt;"Regra válida","Regra do canal inválida",""),IF(COUNTIF('Catálogo fonte'!$A$5:$A$104,$A449)&gt;1,"SKU duplicado",""),IF($AO449&lt;&gt;"Sim","Produto inativo",""),IF($AB449&lt;&gt;"Sim","Canal inativo",""),IF($G449="","Título ausente",""),IF(AND($G449&lt;&gt;"",$AL449&lt;&gt;"",LEN($G449)&gt;$AL449),"Título excede o limite",""),IF(AND($AC449="Sim",$H449=""),"Categoria ausente",""),IF(AND($AK449&gt;0,LEN($I449)&lt;$AK449),"Descrição abaixo do mínimo",""),IF(AND($AE449="Sim",$J449=""),"Marca ausente",""),IF(OR($K449="",NOT(ISNUMBER($K449)),$K449&lt;=0),"Preço inválido",""),IF(AND(ISNUMBER($K449),$AM449&lt;&gt;"",$K449&lt;$AM449),"Preço abaixo do mínimo",""),IF(AND(ISNUMBER($K449),$AN449&lt;&gt;"",$K449&gt;$AN449),"Preço acima do máximo",""),IF(AND($AD449="Sim",$L449=""),"GTIN ausente",""),IF(AND($L449&lt;&gt;"",NOT(IFERROR(AND(LEN($L449)=13,ISNUMBER(VALUE($L449))),FALSE))),"GTIN inválido",""),IF(AND($AF449="Sim",$M449=""),"Cor ausente",""),IF(AND($AG449="Sim",$N449=""),"Tamanho/modelo ausente",""),IF(AND($AH449="Sim",OR(NOT(ISNUMBER($O449)),$O449&lt;=0)),"Peso ausente ou inválido",""),IF(AND($AI449="Sim",OR(NOT(ISNUMBER($P449)),$P449&lt;=0,NOT(ISNUMBER($Q449)),$Q449&lt;=0,NOT(ISNUMBER($R449)),$R449&lt;=0)),"Dimensões ausentes ou inválidas",""),IF($V449&lt;$AJ449,"Mídias abaixo do mínimo","")))</f>
        <v/>
      </c>
      <c r="X449" s="28">
        <f>IF(OR($A449="",$B449=""),"",IF($C449&lt;&gt;"Sim","Não selecionado",IF($W449="","Pronto para publicar","Bloqueado")))</f>
        <v/>
      </c>
      <c r="Y449" s="21" t="n"/>
      <c r="Z449" s="27">
        <f>IF(OR($A449="",$B449=""),"",IF($C449&lt;&gt;"Sim","Fora do feed",IF($X449="Bloqueado","Bloqueado",IF($Y449="Publicar","Liberado para feed",IF($Y449="Manter rascunho","Mantido em rascunho","Aguardando decisão")))))</f>
        <v/>
      </c>
      <c r="AA449" s="27">
        <f>IF(OR($A449="",$B449=""),"",$A449&amp;"|"&amp;$B449)</f>
        <v/>
      </c>
      <c r="AB449" s="28">
        <f>IF($B449="","",IFERROR(INDEX('Regras por canal'!$B$5:$B$9,MATCH($B449,'Regras por canal'!$A$5:$A$9,0)),""))</f>
        <v/>
      </c>
      <c r="AC449" s="28">
        <f>IF($B449="","",IFERROR(INDEX('Regras por canal'!$C$5:$C$9,MATCH($B449,'Regras por canal'!$A$5:$A$9,0)),""))</f>
        <v/>
      </c>
      <c r="AD449" s="28">
        <f>IF($B449="","",IFERROR(INDEX('Regras por canal'!$D$5:$D$9,MATCH($B449,'Regras por canal'!$A$5:$A$9,0)),""))</f>
        <v/>
      </c>
      <c r="AE449" s="28">
        <f>IF($B449="","",IFERROR(INDEX('Regras por canal'!$E$5:$E$9,MATCH($B449,'Regras por canal'!$A$5:$A$9,0)),""))</f>
        <v/>
      </c>
      <c r="AF449" s="28">
        <f>IF($B449="","",IFERROR(INDEX('Regras por canal'!$F$5:$F$9,MATCH($B449,'Regras por canal'!$A$5:$A$9,0)),""))</f>
        <v/>
      </c>
      <c r="AG449" s="28">
        <f>IF($B449="","",IFERROR(INDEX('Regras por canal'!$G$5:$G$9,MATCH($B449,'Regras por canal'!$A$5:$A$9,0)),""))</f>
        <v/>
      </c>
      <c r="AH449" s="28">
        <f>IF($B449="","",IFERROR(INDEX('Regras por canal'!$H$5:$H$9,MATCH($B449,'Regras por canal'!$A$5:$A$9,0)),""))</f>
        <v/>
      </c>
      <c r="AI449" s="28">
        <f>IF($B449="","",IFERROR(INDEX('Regras por canal'!$I$5:$I$9,MATCH($B449,'Regras por canal'!$A$5:$A$9,0)),""))</f>
        <v/>
      </c>
      <c r="AJ449" s="28">
        <f>IF($B449="","",IFERROR(INDEX('Regras por canal'!$J$5:$J$9,MATCH($B449,'Regras por canal'!$A$5:$A$9,0)),""))</f>
        <v/>
      </c>
      <c r="AK449" s="28">
        <f>IF($B449="","",IFERROR(INDEX('Regras por canal'!$K$5:$K$9,MATCH($B449,'Regras por canal'!$A$5:$A$9,0)),""))</f>
        <v/>
      </c>
      <c r="AL449" s="28">
        <f>IF($B449="","",IFERROR(INDEX('Regras por canal'!$L$5:$L$9,MATCH($B449,'Regras por canal'!$A$5:$A$9,0)),""))</f>
        <v/>
      </c>
      <c r="AM449" s="28">
        <f>IF($B449="","",IFERROR(INDEX('Regras por canal'!$M$5:$M$9,MATCH($B449,'Regras por canal'!$A$5:$A$9,0)),""))</f>
        <v/>
      </c>
      <c r="AN449" s="28">
        <f>IF($B449="","",IFERROR(INDEX('Regras por canal'!$N$5:$N$9,MATCH($B449,'Regras por canal'!$A$5:$A$9,0)),""))</f>
        <v/>
      </c>
      <c r="AO449" s="28">
        <f>IF($A449="","",IFERROR(INDEX('Catálogo fonte'!$Q$5:$Q$104,MATCH($A449,'Catálogo fonte'!$A$5:$A$104,0)),""))</f>
        <v/>
      </c>
      <c r="AP449" s="28">
        <f>IF($B449="","",IFERROR(INDEX('Regras por canal'!$Q$5:$Q$9,MATCH($B449,'Regras por canal'!$A$5:$A$9,0)),""))</f>
        <v/>
      </c>
    </row>
    <row r="450" ht="24" customHeight="1">
      <c r="A450" s="28">
        <f>IF(OR(INDEX('Catálogo fonte'!$A$5:$A$104,INT((ROW()-5)/5)+1)="",INDEX('Regras por canal'!$A$5:$A$9,MOD(ROW()-5,5)+1)=""),"",INDEX('Catálogo fonte'!$A$5:$A$104,INT((ROW()-5)/5)+1))</f>
        <v/>
      </c>
      <c r="B450" s="27">
        <f>IF($A450="","",INDEX('Regras por canal'!$A$5:$A$9,MOD(ROW()-5,5)+1))</f>
        <v/>
      </c>
      <c r="C450" s="21" t="n"/>
      <c r="D450" s="32" t="n"/>
      <c r="E450" s="32" t="n"/>
      <c r="F450" s="53" t="n"/>
      <c r="G450" s="27">
        <f>IF(OR($A450="",$B450=""),"",IF($D450&lt;&gt;"",$D450,IFERROR(INDEX('Catálogo fonte'!$B$5:$B$104,MATCH($A450,'Catálogo fonte'!$A$5:$A$104,0)),"")))</f>
        <v/>
      </c>
      <c r="H450" s="27">
        <f>IF(OR($A450="",$B450=""),"",IF($E450&lt;&gt;"",$E450,IFERROR(INDEX('Catálogo fonte'!$C$5:$C$104,MATCH($A450,'Catálogo fonte'!$A$5:$A$104,0)),"")))</f>
        <v/>
      </c>
      <c r="I450" s="27">
        <f>IF(OR($A450="",$B450=""),"",IFERROR(INDEX('Catálogo fonte'!$E$5:$E$104,MATCH($A450,'Catálogo fonte'!$A$5:$A$104,0)),""))</f>
        <v/>
      </c>
      <c r="J450" s="28">
        <f>IF(OR($A450="",$B450=""),"",IFERROR(INDEX('Catálogo fonte'!$D$5:$D$104,MATCH($A450,'Catálogo fonte'!$A$5:$A$104,0)),""))</f>
        <v/>
      </c>
      <c r="K450" s="54">
        <f>IF(OR($A450="",$B450=""),"",IF($F450&lt;&gt;"",$F450,IFERROR(INDEX('Catálogo fonte'!$F$5:$F$104,MATCH($A450,'Catálogo fonte'!$A$5:$A$104,0)),"")))</f>
        <v/>
      </c>
      <c r="L450" s="35">
        <f>IF(OR($A450="",$B450=""),"",IFERROR(INDEX('Catálogo fonte'!$G$5:$G$104,MATCH($A450,'Catálogo fonte'!$A$5:$A$104,0)),""))</f>
        <v/>
      </c>
      <c r="M450" s="28">
        <f>IF(OR($A450="",$B450=""),"",IFERROR(INDEX('Catálogo fonte'!$H$5:$H$104,MATCH($A450,'Catálogo fonte'!$A$5:$A$104,0)),""))</f>
        <v/>
      </c>
      <c r="N450" s="28">
        <f>IF(OR($A450="",$B450=""),"",IFERROR(INDEX('Catálogo fonte'!$I$5:$I$104,MATCH($A450,'Catálogo fonte'!$A$5:$A$104,0)),""))</f>
        <v/>
      </c>
      <c r="O450" s="55">
        <f>IF(OR($A450="",$B450=""),"",IFERROR(INDEX('Catálogo fonte'!$J$5:$J$104,MATCH($A450,'Catálogo fonte'!$A$5:$A$104,0)),""))</f>
        <v/>
      </c>
      <c r="P450" s="56">
        <f>IF(OR($A450="",$B450=""),"",IFERROR(INDEX('Catálogo fonte'!$K$5:$K$104,MATCH($A450,'Catálogo fonte'!$A$5:$A$104,0)),""))</f>
        <v/>
      </c>
      <c r="Q450" s="56">
        <f>IF(OR($A450="",$B450=""),"",IFERROR(INDEX('Catálogo fonte'!$L$5:$L$104,MATCH($A450,'Catálogo fonte'!$A$5:$A$104,0)),""))</f>
        <v/>
      </c>
      <c r="R450" s="56">
        <f>IF(OR($A450="",$B450=""),"",IFERROR(INDEX('Catálogo fonte'!$M$5:$M$104,MATCH($A450,'Catálogo fonte'!$A$5:$A$104,0)),""))</f>
        <v/>
      </c>
      <c r="S450" s="28">
        <f>IF(OR($A450="",$B450=""),"",IFERROR(INDEX('Catálogo fonte'!$N$5:$N$104,MATCH($A450,'Catálogo fonte'!$A$5:$A$104,0)),""))</f>
        <v/>
      </c>
      <c r="T450" s="28">
        <f>IF(OR($A450="",$B450=""),"",IFERROR(INDEX('Catálogo fonte'!$O$5:$O$104,MATCH($A450,'Catálogo fonte'!$A$5:$A$104,0)),""))</f>
        <v/>
      </c>
      <c r="U450" s="28">
        <f>IF(OR($A450="",$B450=""),"",IFERROR(INDEX('Catálogo fonte'!$P$5:$P$104,MATCH($A450,'Catálogo fonte'!$A$5:$A$104,0)),""))</f>
        <v/>
      </c>
      <c r="V450" s="28">
        <f>IF(OR($A450="",$B450=""),"",--($S450&lt;&gt;"")+--($T450&lt;&gt;"")+--($U450&lt;&gt;""))</f>
        <v/>
      </c>
      <c r="W450" s="27">
        <f>IF(OR($A450="",$B450="",$C450&lt;&gt;"Sim"),"",_xlfn.TEXTJOIN(" | ",TRUE,IF($AP450&lt;&gt;"Regra válida","Regra do canal inválida",""),IF(COUNTIF('Catálogo fonte'!$A$5:$A$104,$A450)&gt;1,"SKU duplicado",""),IF($AO450&lt;&gt;"Sim","Produto inativo",""),IF($AB450&lt;&gt;"Sim","Canal inativo",""),IF($G450="","Título ausente",""),IF(AND($G450&lt;&gt;"",$AL450&lt;&gt;"",LEN($G450)&gt;$AL450),"Título excede o limite",""),IF(AND($AC450="Sim",$H450=""),"Categoria ausente",""),IF(AND($AK450&gt;0,LEN($I450)&lt;$AK450),"Descrição abaixo do mínimo",""),IF(AND($AE450="Sim",$J450=""),"Marca ausente",""),IF(OR($K450="",NOT(ISNUMBER($K450)),$K450&lt;=0),"Preço inválido",""),IF(AND(ISNUMBER($K450),$AM450&lt;&gt;"",$K450&lt;$AM450),"Preço abaixo do mínimo",""),IF(AND(ISNUMBER($K450),$AN450&lt;&gt;"",$K450&gt;$AN450),"Preço acima do máximo",""),IF(AND($AD450="Sim",$L450=""),"GTIN ausente",""),IF(AND($L450&lt;&gt;"",NOT(IFERROR(AND(LEN($L450)=13,ISNUMBER(VALUE($L450))),FALSE))),"GTIN inválido",""),IF(AND($AF450="Sim",$M450=""),"Cor ausente",""),IF(AND($AG450="Sim",$N450=""),"Tamanho/modelo ausente",""),IF(AND($AH450="Sim",OR(NOT(ISNUMBER($O450)),$O450&lt;=0)),"Peso ausente ou inválido",""),IF(AND($AI450="Sim",OR(NOT(ISNUMBER($P450)),$P450&lt;=0,NOT(ISNUMBER($Q450)),$Q450&lt;=0,NOT(ISNUMBER($R450)),$R450&lt;=0)),"Dimensões ausentes ou inválidas",""),IF($V450&lt;$AJ450,"Mídias abaixo do mínimo","")))</f>
        <v/>
      </c>
      <c r="X450" s="28">
        <f>IF(OR($A450="",$B450=""),"",IF($C450&lt;&gt;"Sim","Não selecionado",IF($W450="","Pronto para publicar","Bloqueado")))</f>
        <v/>
      </c>
      <c r="Y450" s="21" t="n"/>
      <c r="Z450" s="27">
        <f>IF(OR($A450="",$B450=""),"",IF($C450&lt;&gt;"Sim","Fora do feed",IF($X450="Bloqueado","Bloqueado",IF($Y450="Publicar","Liberado para feed",IF($Y450="Manter rascunho","Mantido em rascunho","Aguardando decisão")))))</f>
        <v/>
      </c>
      <c r="AA450" s="27">
        <f>IF(OR($A450="",$B450=""),"",$A450&amp;"|"&amp;$B450)</f>
        <v/>
      </c>
      <c r="AB450" s="28">
        <f>IF($B450="","",IFERROR(INDEX('Regras por canal'!$B$5:$B$9,MATCH($B450,'Regras por canal'!$A$5:$A$9,0)),""))</f>
        <v/>
      </c>
      <c r="AC450" s="28">
        <f>IF($B450="","",IFERROR(INDEX('Regras por canal'!$C$5:$C$9,MATCH($B450,'Regras por canal'!$A$5:$A$9,0)),""))</f>
        <v/>
      </c>
      <c r="AD450" s="28">
        <f>IF($B450="","",IFERROR(INDEX('Regras por canal'!$D$5:$D$9,MATCH($B450,'Regras por canal'!$A$5:$A$9,0)),""))</f>
        <v/>
      </c>
      <c r="AE450" s="28">
        <f>IF($B450="","",IFERROR(INDEX('Regras por canal'!$E$5:$E$9,MATCH($B450,'Regras por canal'!$A$5:$A$9,0)),""))</f>
        <v/>
      </c>
      <c r="AF450" s="28">
        <f>IF($B450="","",IFERROR(INDEX('Regras por canal'!$F$5:$F$9,MATCH($B450,'Regras por canal'!$A$5:$A$9,0)),""))</f>
        <v/>
      </c>
      <c r="AG450" s="28">
        <f>IF($B450="","",IFERROR(INDEX('Regras por canal'!$G$5:$G$9,MATCH($B450,'Regras por canal'!$A$5:$A$9,0)),""))</f>
        <v/>
      </c>
      <c r="AH450" s="28">
        <f>IF($B450="","",IFERROR(INDEX('Regras por canal'!$H$5:$H$9,MATCH($B450,'Regras por canal'!$A$5:$A$9,0)),""))</f>
        <v/>
      </c>
      <c r="AI450" s="28">
        <f>IF($B450="","",IFERROR(INDEX('Regras por canal'!$I$5:$I$9,MATCH($B450,'Regras por canal'!$A$5:$A$9,0)),""))</f>
        <v/>
      </c>
      <c r="AJ450" s="28">
        <f>IF($B450="","",IFERROR(INDEX('Regras por canal'!$J$5:$J$9,MATCH($B450,'Regras por canal'!$A$5:$A$9,0)),""))</f>
        <v/>
      </c>
      <c r="AK450" s="28">
        <f>IF($B450="","",IFERROR(INDEX('Regras por canal'!$K$5:$K$9,MATCH($B450,'Regras por canal'!$A$5:$A$9,0)),""))</f>
        <v/>
      </c>
      <c r="AL450" s="28">
        <f>IF($B450="","",IFERROR(INDEX('Regras por canal'!$L$5:$L$9,MATCH($B450,'Regras por canal'!$A$5:$A$9,0)),""))</f>
        <v/>
      </c>
      <c r="AM450" s="28">
        <f>IF($B450="","",IFERROR(INDEX('Regras por canal'!$M$5:$M$9,MATCH($B450,'Regras por canal'!$A$5:$A$9,0)),""))</f>
        <v/>
      </c>
      <c r="AN450" s="28">
        <f>IF($B450="","",IFERROR(INDEX('Regras por canal'!$N$5:$N$9,MATCH($B450,'Regras por canal'!$A$5:$A$9,0)),""))</f>
        <v/>
      </c>
      <c r="AO450" s="28">
        <f>IF($A450="","",IFERROR(INDEX('Catálogo fonte'!$Q$5:$Q$104,MATCH($A450,'Catálogo fonte'!$A$5:$A$104,0)),""))</f>
        <v/>
      </c>
      <c r="AP450" s="28">
        <f>IF($B450="","",IFERROR(INDEX('Regras por canal'!$Q$5:$Q$9,MATCH($B450,'Regras por canal'!$A$5:$A$9,0)),""))</f>
        <v/>
      </c>
    </row>
    <row r="451" ht="24" customHeight="1">
      <c r="A451" s="28">
        <f>IF(OR(INDEX('Catálogo fonte'!$A$5:$A$104,INT((ROW()-5)/5)+1)="",INDEX('Regras por canal'!$A$5:$A$9,MOD(ROW()-5,5)+1)=""),"",INDEX('Catálogo fonte'!$A$5:$A$104,INT((ROW()-5)/5)+1))</f>
        <v/>
      </c>
      <c r="B451" s="27">
        <f>IF($A451="","",INDEX('Regras por canal'!$A$5:$A$9,MOD(ROW()-5,5)+1))</f>
        <v/>
      </c>
      <c r="C451" s="21" t="n"/>
      <c r="D451" s="32" t="n"/>
      <c r="E451" s="32" t="n"/>
      <c r="F451" s="53" t="n"/>
      <c r="G451" s="27">
        <f>IF(OR($A451="",$B451=""),"",IF($D451&lt;&gt;"",$D451,IFERROR(INDEX('Catálogo fonte'!$B$5:$B$104,MATCH($A451,'Catálogo fonte'!$A$5:$A$104,0)),"")))</f>
        <v/>
      </c>
      <c r="H451" s="27">
        <f>IF(OR($A451="",$B451=""),"",IF($E451&lt;&gt;"",$E451,IFERROR(INDEX('Catálogo fonte'!$C$5:$C$104,MATCH($A451,'Catálogo fonte'!$A$5:$A$104,0)),"")))</f>
        <v/>
      </c>
      <c r="I451" s="27">
        <f>IF(OR($A451="",$B451=""),"",IFERROR(INDEX('Catálogo fonte'!$E$5:$E$104,MATCH($A451,'Catálogo fonte'!$A$5:$A$104,0)),""))</f>
        <v/>
      </c>
      <c r="J451" s="28">
        <f>IF(OR($A451="",$B451=""),"",IFERROR(INDEX('Catálogo fonte'!$D$5:$D$104,MATCH($A451,'Catálogo fonte'!$A$5:$A$104,0)),""))</f>
        <v/>
      </c>
      <c r="K451" s="54">
        <f>IF(OR($A451="",$B451=""),"",IF($F451&lt;&gt;"",$F451,IFERROR(INDEX('Catálogo fonte'!$F$5:$F$104,MATCH($A451,'Catálogo fonte'!$A$5:$A$104,0)),"")))</f>
        <v/>
      </c>
      <c r="L451" s="35">
        <f>IF(OR($A451="",$B451=""),"",IFERROR(INDEX('Catálogo fonte'!$G$5:$G$104,MATCH($A451,'Catálogo fonte'!$A$5:$A$104,0)),""))</f>
        <v/>
      </c>
      <c r="M451" s="28">
        <f>IF(OR($A451="",$B451=""),"",IFERROR(INDEX('Catálogo fonte'!$H$5:$H$104,MATCH($A451,'Catálogo fonte'!$A$5:$A$104,0)),""))</f>
        <v/>
      </c>
      <c r="N451" s="28">
        <f>IF(OR($A451="",$B451=""),"",IFERROR(INDEX('Catálogo fonte'!$I$5:$I$104,MATCH($A451,'Catálogo fonte'!$A$5:$A$104,0)),""))</f>
        <v/>
      </c>
      <c r="O451" s="55">
        <f>IF(OR($A451="",$B451=""),"",IFERROR(INDEX('Catálogo fonte'!$J$5:$J$104,MATCH($A451,'Catálogo fonte'!$A$5:$A$104,0)),""))</f>
        <v/>
      </c>
      <c r="P451" s="56">
        <f>IF(OR($A451="",$B451=""),"",IFERROR(INDEX('Catálogo fonte'!$K$5:$K$104,MATCH($A451,'Catálogo fonte'!$A$5:$A$104,0)),""))</f>
        <v/>
      </c>
      <c r="Q451" s="56">
        <f>IF(OR($A451="",$B451=""),"",IFERROR(INDEX('Catálogo fonte'!$L$5:$L$104,MATCH($A451,'Catálogo fonte'!$A$5:$A$104,0)),""))</f>
        <v/>
      </c>
      <c r="R451" s="56">
        <f>IF(OR($A451="",$B451=""),"",IFERROR(INDEX('Catálogo fonte'!$M$5:$M$104,MATCH($A451,'Catálogo fonte'!$A$5:$A$104,0)),""))</f>
        <v/>
      </c>
      <c r="S451" s="28">
        <f>IF(OR($A451="",$B451=""),"",IFERROR(INDEX('Catálogo fonte'!$N$5:$N$104,MATCH($A451,'Catálogo fonte'!$A$5:$A$104,0)),""))</f>
        <v/>
      </c>
      <c r="T451" s="28">
        <f>IF(OR($A451="",$B451=""),"",IFERROR(INDEX('Catálogo fonte'!$O$5:$O$104,MATCH($A451,'Catálogo fonte'!$A$5:$A$104,0)),""))</f>
        <v/>
      </c>
      <c r="U451" s="28">
        <f>IF(OR($A451="",$B451=""),"",IFERROR(INDEX('Catálogo fonte'!$P$5:$P$104,MATCH($A451,'Catálogo fonte'!$A$5:$A$104,0)),""))</f>
        <v/>
      </c>
      <c r="V451" s="28">
        <f>IF(OR($A451="",$B451=""),"",--($S451&lt;&gt;"")+--($T451&lt;&gt;"")+--($U451&lt;&gt;""))</f>
        <v/>
      </c>
      <c r="W451" s="27">
        <f>IF(OR($A451="",$B451="",$C451&lt;&gt;"Sim"),"",_xlfn.TEXTJOIN(" | ",TRUE,IF($AP451&lt;&gt;"Regra válida","Regra do canal inválida",""),IF(COUNTIF('Catálogo fonte'!$A$5:$A$104,$A451)&gt;1,"SKU duplicado",""),IF($AO451&lt;&gt;"Sim","Produto inativo",""),IF($AB451&lt;&gt;"Sim","Canal inativo",""),IF($G451="","Título ausente",""),IF(AND($G451&lt;&gt;"",$AL451&lt;&gt;"",LEN($G451)&gt;$AL451),"Título excede o limite",""),IF(AND($AC451="Sim",$H451=""),"Categoria ausente",""),IF(AND($AK451&gt;0,LEN($I451)&lt;$AK451),"Descrição abaixo do mínimo",""),IF(AND($AE451="Sim",$J451=""),"Marca ausente",""),IF(OR($K451="",NOT(ISNUMBER($K451)),$K451&lt;=0),"Preço inválido",""),IF(AND(ISNUMBER($K451),$AM451&lt;&gt;"",$K451&lt;$AM451),"Preço abaixo do mínimo",""),IF(AND(ISNUMBER($K451),$AN451&lt;&gt;"",$K451&gt;$AN451),"Preço acima do máximo",""),IF(AND($AD451="Sim",$L451=""),"GTIN ausente",""),IF(AND($L451&lt;&gt;"",NOT(IFERROR(AND(LEN($L451)=13,ISNUMBER(VALUE($L451))),FALSE))),"GTIN inválido",""),IF(AND($AF451="Sim",$M451=""),"Cor ausente",""),IF(AND($AG451="Sim",$N451=""),"Tamanho/modelo ausente",""),IF(AND($AH451="Sim",OR(NOT(ISNUMBER($O451)),$O451&lt;=0)),"Peso ausente ou inválido",""),IF(AND($AI451="Sim",OR(NOT(ISNUMBER($P451)),$P451&lt;=0,NOT(ISNUMBER($Q451)),$Q451&lt;=0,NOT(ISNUMBER($R451)),$R451&lt;=0)),"Dimensões ausentes ou inválidas",""),IF($V451&lt;$AJ451,"Mídias abaixo do mínimo","")))</f>
        <v/>
      </c>
      <c r="X451" s="28">
        <f>IF(OR($A451="",$B451=""),"",IF($C451&lt;&gt;"Sim","Não selecionado",IF($W451="","Pronto para publicar","Bloqueado")))</f>
        <v/>
      </c>
      <c r="Y451" s="21" t="n"/>
      <c r="Z451" s="27">
        <f>IF(OR($A451="",$B451=""),"",IF($C451&lt;&gt;"Sim","Fora do feed",IF($X451="Bloqueado","Bloqueado",IF($Y451="Publicar","Liberado para feed",IF($Y451="Manter rascunho","Mantido em rascunho","Aguardando decisão")))))</f>
        <v/>
      </c>
      <c r="AA451" s="27">
        <f>IF(OR($A451="",$B451=""),"",$A451&amp;"|"&amp;$B451)</f>
        <v/>
      </c>
      <c r="AB451" s="28">
        <f>IF($B451="","",IFERROR(INDEX('Regras por canal'!$B$5:$B$9,MATCH($B451,'Regras por canal'!$A$5:$A$9,0)),""))</f>
        <v/>
      </c>
      <c r="AC451" s="28">
        <f>IF($B451="","",IFERROR(INDEX('Regras por canal'!$C$5:$C$9,MATCH($B451,'Regras por canal'!$A$5:$A$9,0)),""))</f>
        <v/>
      </c>
      <c r="AD451" s="28">
        <f>IF($B451="","",IFERROR(INDEX('Regras por canal'!$D$5:$D$9,MATCH($B451,'Regras por canal'!$A$5:$A$9,0)),""))</f>
        <v/>
      </c>
      <c r="AE451" s="28">
        <f>IF($B451="","",IFERROR(INDEX('Regras por canal'!$E$5:$E$9,MATCH($B451,'Regras por canal'!$A$5:$A$9,0)),""))</f>
        <v/>
      </c>
      <c r="AF451" s="28">
        <f>IF($B451="","",IFERROR(INDEX('Regras por canal'!$F$5:$F$9,MATCH($B451,'Regras por canal'!$A$5:$A$9,0)),""))</f>
        <v/>
      </c>
      <c r="AG451" s="28">
        <f>IF($B451="","",IFERROR(INDEX('Regras por canal'!$G$5:$G$9,MATCH($B451,'Regras por canal'!$A$5:$A$9,0)),""))</f>
        <v/>
      </c>
      <c r="AH451" s="28">
        <f>IF($B451="","",IFERROR(INDEX('Regras por canal'!$H$5:$H$9,MATCH($B451,'Regras por canal'!$A$5:$A$9,0)),""))</f>
        <v/>
      </c>
      <c r="AI451" s="28">
        <f>IF($B451="","",IFERROR(INDEX('Regras por canal'!$I$5:$I$9,MATCH($B451,'Regras por canal'!$A$5:$A$9,0)),""))</f>
        <v/>
      </c>
      <c r="AJ451" s="28">
        <f>IF($B451="","",IFERROR(INDEX('Regras por canal'!$J$5:$J$9,MATCH($B451,'Regras por canal'!$A$5:$A$9,0)),""))</f>
        <v/>
      </c>
      <c r="AK451" s="28">
        <f>IF($B451="","",IFERROR(INDEX('Regras por canal'!$K$5:$K$9,MATCH($B451,'Regras por canal'!$A$5:$A$9,0)),""))</f>
        <v/>
      </c>
      <c r="AL451" s="28">
        <f>IF($B451="","",IFERROR(INDEX('Regras por canal'!$L$5:$L$9,MATCH($B451,'Regras por canal'!$A$5:$A$9,0)),""))</f>
        <v/>
      </c>
      <c r="AM451" s="28">
        <f>IF($B451="","",IFERROR(INDEX('Regras por canal'!$M$5:$M$9,MATCH($B451,'Regras por canal'!$A$5:$A$9,0)),""))</f>
        <v/>
      </c>
      <c r="AN451" s="28">
        <f>IF($B451="","",IFERROR(INDEX('Regras por canal'!$N$5:$N$9,MATCH($B451,'Regras por canal'!$A$5:$A$9,0)),""))</f>
        <v/>
      </c>
      <c r="AO451" s="28">
        <f>IF($A451="","",IFERROR(INDEX('Catálogo fonte'!$Q$5:$Q$104,MATCH($A451,'Catálogo fonte'!$A$5:$A$104,0)),""))</f>
        <v/>
      </c>
      <c r="AP451" s="28">
        <f>IF($B451="","",IFERROR(INDEX('Regras por canal'!$Q$5:$Q$9,MATCH($B451,'Regras por canal'!$A$5:$A$9,0)),""))</f>
        <v/>
      </c>
    </row>
    <row r="452" ht="24" customHeight="1">
      <c r="A452" s="28">
        <f>IF(OR(INDEX('Catálogo fonte'!$A$5:$A$104,INT((ROW()-5)/5)+1)="",INDEX('Regras por canal'!$A$5:$A$9,MOD(ROW()-5,5)+1)=""),"",INDEX('Catálogo fonte'!$A$5:$A$104,INT((ROW()-5)/5)+1))</f>
        <v/>
      </c>
      <c r="B452" s="27">
        <f>IF($A452="","",INDEX('Regras por canal'!$A$5:$A$9,MOD(ROW()-5,5)+1))</f>
        <v/>
      </c>
      <c r="C452" s="21" t="n"/>
      <c r="D452" s="32" t="n"/>
      <c r="E452" s="32" t="n"/>
      <c r="F452" s="53" t="n"/>
      <c r="G452" s="27">
        <f>IF(OR($A452="",$B452=""),"",IF($D452&lt;&gt;"",$D452,IFERROR(INDEX('Catálogo fonte'!$B$5:$B$104,MATCH($A452,'Catálogo fonte'!$A$5:$A$104,0)),"")))</f>
        <v/>
      </c>
      <c r="H452" s="27">
        <f>IF(OR($A452="",$B452=""),"",IF($E452&lt;&gt;"",$E452,IFERROR(INDEX('Catálogo fonte'!$C$5:$C$104,MATCH($A452,'Catálogo fonte'!$A$5:$A$104,0)),"")))</f>
        <v/>
      </c>
      <c r="I452" s="27">
        <f>IF(OR($A452="",$B452=""),"",IFERROR(INDEX('Catálogo fonte'!$E$5:$E$104,MATCH($A452,'Catálogo fonte'!$A$5:$A$104,0)),""))</f>
        <v/>
      </c>
      <c r="J452" s="28">
        <f>IF(OR($A452="",$B452=""),"",IFERROR(INDEX('Catálogo fonte'!$D$5:$D$104,MATCH($A452,'Catálogo fonte'!$A$5:$A$104,0)),""))</f>
        <v/>
      </c>
      <c r="K452" s="54">
        <f>IF(OR($A452="",$B452=""),"",IF($F452&lt;&gt;"",$F452,IFERROR(INDEX('Catálogo fonte'!$F$5:$F$104,MATCH($A452,'Catálogo fonte'!$A$5:$A$104,0)),"")))</f>
        <v/>
      </c>
      <c r="L452" s="35">
        <f>IF(OR($A452="",$B452=""),"",IFERROR(INDEX('Catálogo fonte'!$G$5:$G$104,MATCH($A452,'Catálogo fonte'!$A$5:$A$104,0)),""))</f>
        <v/>
      </c>
      <c r="M452" s="28">
        <f>IF(OR($A452="",$B452=""),"",IFERROR(INDEX('Catálogo fonte'!$H$5:$H$104,MATCH($A452,'Catálogo fonte'!$A$5:$A$104,0)),""))</f>
        <v/>
      </c>
      <c r="N452" s="28">
        <f>IF(OR($A452="",$B452=""),"",IFERROR(INDEX('Catálogo fonte'!$I$5:$I$104,MATCH($A452,'Catálogo fonte'!$A$5:$A$104,0)),""))</f>
        <v/>
      </c>
      <c r="O452" s="55">
        <f>IF(OR($A452="",$B452=""),"",IFERROR(INDEX('Catálogo fonte'!$J$5:$J$104,MATCH($A452,'Catálogo fonte'!$A$5:$A$104,0)),""))</f>
        <v/>
      </c>
      <c r="P452" s="56">
        <f>IF(OR($A452="",$B452=""),"",IFERROR(INDEX('Catálogo fonte'!$K$5:$K$104,MATCH($A452,'Catálogo fonte'!$A$5:$A$104,0)),""))</f>
        <v/>
      </c>
      <c r="Q452" s="56">
        <f>IF(OR($A452="",$B452=""),"",IFERROR(INDEX('Catálogo fonte'!$L$5:$L$104,MATCH($A452,'Catálogo fonte'!$A$5:$A$104,0)),""))</f>
        <v/>
      </c>
      <c r="R452" s="56">
        <f>IF(OR($A452="",$B452=""),"",IFERROR(INDEX('Catálogo fonte'!$M$5:$M$104,MATCH($A452,'Catálogo fonte'!$A$5:$A$104,0)),""))</f>
        <v/>
      </c>
      <c r="S452" s="28">
        <f>IF(OR($A452="",$B452=""),"",IFERROR(INDEX('Catálogo fonte'!$N$5:$N$104,MATCH($A452,'Catálogo fonte'!$A$5:$A$104,0)),""))</f>
        <v/>
      </c>
      <c r="T452" s="28">
        <f>IF(OR($A452="",$B452=""),"",IFERROR(INDEX('Catálogo fonte'!$O$5:$O$104,MATCH($A452,'Catálogo fonte'!$A$5:$A$104,0)),""))</f>
        <v/>
      </c>
      <c r="U452" s="28">
        <f>IF(OR($A452="",$B452=""),"",IFERROR(INDEX('Catálogo fonte'!$P$5:$P$104,MATCH($A452,'Catálogo fonte'!$A$5:$A$104,0)),""))</f>
        <v/>
      </c>
      <c r="V452" s="28">
        <f>IF(OR($A452="",$B452=""),"",--($S452&lt;&gt;"")+--($T452&lt;&gt;"")+--($U452&lt;&gt;""))</f>
        <v/>
      </c>
      <c r="W452" s="27">
        <f>IF(OR($A452="",$B452="",$C452&lt;&gt;"Sim"),"",_xlfn.TEXTJOIN(" | ",TRUE,IF($AP452&lt;&gt;"Regra válida","Regra do canal inválida",""),IF(COUNTIF('Catálogo fonte'!$A$5:$A$104,$A452)&gt;1,"SKU duplicado",""),IF($AO452&lt;&gt;"Sim","Produto inativo",""),IF($AB452&lt;&gt;"Sim","Canal inativo",""),IF($G452="","Título ausente",""),IF(AND($G452&lt;&gt;"",$AL452&lt;&gt;"",LEN($G452)&gt;$AL452),"Título excede o limite",""),IF(AND($AC452="Sim",$H452=""),"Categoria ausente",""),IF(AND($AK452&gt;0,LEN($I452)&lt;$AK452),"Descrição abaixo do mínimo",""),IF(AND($AE452="Sim",$J452=""),"Marca ausente",""),IF(OR($K452="",NOT(ISNUMBER($K452)),$K452&lt;=0),"Preço inválido",""),IF(AND(ISNUMBER($K452),$AM452&lt;&gt;"",$K452&lt;$AM452),"Preço abaixo do mínimo",""),IF(AND(ISNUMBER($K452),$AN452&lt;&gt;"",$K452&gt;$AN452),"Preço acima do máximo",""),IF(AND($AD452="Sim",$L452=""),"GTIN ausente",""),IF(AND($L452&lt;&gt;"",NOT(IFERROR(AND(LEN($L452)=13,ISNUMBER(VALUE($L452))),FALSE))),"GTIN inválido",""),IF(AND($AF452="Sim",$M452=""),"Cor ausente",""),IF(AND($AG452="Sim",$N452=""),"Tamanho/modelo ausente",""),IF(AND($AH452="Sim",OR(NOT(ISNUMBER($O452)),$O452&lt;=0)),"Peso ausente ou inválido",""),IF(AND($AI452="Sim",OR(NOT(ISNUMBER($P452)),$P452&lt;=0,NOT(ISNUMBER($Q452)),$Q452&lt;=0,NOT(ISNUMBER($R452)),$R452&lt;=0)),"Dimensões ausentes ou inválidas",""),IF($V452&lt;$AJ452,"Mídias abaixo do mínimo","")))</f>
        <v/>
      </c>
      <c r="X452" s="28">
        <f>IF(OR($A452="",$B452=""),"",IF($C452&lt;&gt;"Sim","Não selecionado",IF($W452="","Pronto para publicar","Bloqueado")))</f>
        <v/>
      </c>
      <c r="Y452" s="21" t="n"/>
      <c r="Z452" s="27">
        <f>IF(OR($A452="",$B452=""),"",IF($C452&lt;&gt;"Sim","Fora do feed",IF($X452="Bloqueado","Bloqueado",IF($Y452="Publicar","Liberado para feed",IF($Y452="Manter rascunho","Mantido em rascunho","Aguardando decisão")))))</f>
        <v/>
      </c>
      <c r="AA452" s="27">
        <f>IF(OR($A452="",$B452=""),"",$A452&amp;"|"&amp;$B452)</f>
        <v/>
      </c>
      <c r="AB452" s="28">
        <f>IF($B452="","",IFERROR(INDEX('Regras por canal'!$B$5:$B$9,MATCH($B452,'Regras por canal'!$A$5:$A$9,0)),""))</f>
        <v/>
      </c>
      <c r="AC452" s="28">
        <f>IF($B452="","",IFERROR(INDEX('Regras por canal'!$C$5:$C$9,MATCH($B452,'Regras por canal'!$A$5:$A$9,0)),""))</f>
        <v/>
      </c>
      <c r="AD452" s="28">
        <f>IF($B452="","",IFERROR(INDEX('Regras por canal'!$D$5:$D$9,MATCH($B452,'Regras por canal'!$A$5:$A$9,0)),""))</f>
        <v/>
      </c>
      <c r="AE452" s="28">
        <f>IF($B452="","",IFERROR(INDEX('Regras por canal'!$E$5:$E$9,MATCH($B452,'Regras por canal'!$A$5:$A$9,0)),""))</f>
        <v/>
      </c>
      <c r="AF452" s="28">
        <f>IF($B452="","",IFERROR(INDEX('Regras por canal'!$F$5:$F$9,MATCH($B452,'Regras por canal'!$A$5:$A$9,0)),""))</f>
        <v/>
      </c>
      <c r="AG452" s="28">
        <f>IF($B452="","",IFERROR(INDEX('Regras por canal'!$G$5:$G$9,MATCH($B452,'Regras por canal'!$A$5:$A$9,0)),""))</f>
        <v/>
      </c>
      <c r="AH452" s="28">
        <f>IF($B452="","",IFERROR(INDEX('Regras por canal'!$H$5:$H$9,MATCH($B452,'Regras por canal'!$A$5:$A$9,0)),""))</f>
        <v/>
      </c>
      <c r="AI452" s="28">
        <f>IF($B452="","",IFERROR(INDEX('Regras por canal'!$I$5:$I$9,MATCH($B452,'Regras por canal'!$A$5:$A$9,0)),""))</f>
        <v/>
      </c>
      <c r="AJ452" s="28">
        <f>IF($B452="","",IFERROR(INDEX('Regras por canal'!$J$5:$J$9,MATCH($B452,'Regras por canal'!$A$5:$A$9,0)),""))</f>
        <v/>
      </c>
      <c r="AK452" s="28">
        <f>IF($B452="","",IFERROR(INDEX('Regras por canal'!$K$5:$K$9,MATCH($B452,'Regras por canal'!$A$5:$A$9,0)),""))</f>
        <v/>
      </c>
      <c r="AL452" s="28">
        <f>IF($B452="","",IFERROR(INDEX('Regras por canal'!$L$5:$L$9,MATCH($B452,'Regras por canal'!$A$5:$A$9,0)),""))</f>
        <v/>
      </c>
      <c r="AM452" s="28">
        <f>IF($B452="","",IFERROR(INDEX('Regras por canal'!$M$5:$M$9,MATCH($B452,'Regras por canal'!$A$5:$A$9,0)),""))</f>
        <v/>
      </c>
      <c r="AN452" s="28">
        <f>IF($B452="","",IFERROR(INDEX('Regras por canal'!$N$5:$N$9,MATCH($B452,'Regras por canal'!$A$5:$A$9,0)),""))</f>
        <v/>
      </c>
      <c r="AO452" s="28">
        <f>IF($A452="","",IFERROR(INDEX('Catálogo fonte'!$Q$5:$Q$104,MATCH($A452,'Catálogo fonte'!$A$5:$A$104,0)),""))</f>
        <v/>
      </c>
      <c r="AP452" s="28">
        <f>IF($B452="","",IFERROR(INDEX('Regras por canal'!$Q$5:$Q$9,MATCH($B452,'Regras por canal'!$A$5:$A$9,0)),""))</f>
        <v/>
      </c>
    </row>
    <row r="453" ht="24" customHeight="1">
      <c r="A453" s="28">
        <f>IF(OR(INDEX('Catálogo fonte'!$A$5:$A$104,INT((ROW()-5)/5)+1)="",INDEX('Regras por canal'!$A$5:$A$9,MOD(ROW()-5,5)+1)=""),"",INDEX('Catálogo fonte'!$A$5:$A$104,INT((ROW()-5)/5)+1))</f>
        <v/>
      </c>
      <c r="B453" s="27">
        <f>IF($A453="","",INDEX('Regras por canal'!$A$5:$A$9,MOD(ROW()-5,5)+1))</f>
        <v/>
      </c>
      <c r="C453" s="21" t="n"/>
      <c r="D453" s="32" t="n"/>
      <c r="E453" s="32" t="n"/>
      <c r="F453" s="53" t="n"/>
      <c r="G453" s="27">
        <f>IF(OR($A453="",$B453=""),"",IF($D453&lt;&gt;"",$D453,IFERROR(INDEX('Catálogo fonte'!$B$5:$B$104,MATCH($A453,'Catálogo fonte'!$A$5:$A$104,0)),"")))</f>
        <v/>
      </c>
      <c r="H453" s="27">
        <f>IF(OR($A453="",$B453=""),"",IF($E453&lt;&gt;"",$E453,IFERROR(INDEX('Catálogo fonte'!$C$5:$C$104,MATCH($A453,'Catálogo fonte'!$A$5:$A$104,0)),"")))</f>
        <v/>
      </c>
      <c r="I453" s="27">
        <f>IF(OR($A453="",$B453=""),"",IFERROR(INDEX('Catálogo fonte'!$E$5:$E$104,MATCH($A453,'Catálogo fonte'!$A$5:$A$104,0)),""))</f>
        <v/>
      </c>
      <c r="J453" s="28">
        <f>IF(OR($A453="",$B453=""),"",IFERROR(INDEX('Catálogo fonte'!$D$5:$D$104,MATCH($A453,'Catálogo fonte'!$A$5:$A$104,0)),""))</f>
        <v/>
      </c>
      <c r="K453" s="54">
        <f>IF(OR($A453="",$B453=""),"",IF($F453&lt;&gt;"",$F453,IFERROR(INDEX('Catálogo fonte'!$F$5:$F$104,MATCH($A453,'Catálogo fonte'!$A$5:$A$104,0)),"")))</f>
        <v/>
      </c>
      <c r="L453" s="35">
        <f>IF(OR($A453="",$B453=""),"",IFERROR(INDEX('Catálogo fonte'!$G$5:$G$104,MATCH($A453,'Catálogo fonte'!$A$5:$A$104,0)),""))</f>
        <v/>
      </c>
      <c r="M453" s="28">
        <f>IF(OR($A453="",$B453=""),"",IFERROR(INDEX('Catálogo fonte'!$H$5:$H$104,MATCH($A453,'Catálogo fonte'!$A$5:$A$104,0)),""))</f>
        <v/>
      </c>
      <c r="N453" s="28">
        <f>IF(OR($A453="",$B453=""),"",IFERROR(INDEX('Catálogo fonte'!$I$5:$I$104,MATCH($A453,'Catálogo fonte'!$A$5:$A$104,0)),""))</f>
        <v/>
      </c>
      <c r="O453" s="55">
        <f>IF(OR($A453="",$B453=""),"",IFERROR(INDEX('Catálogo fonte'!$J$5:$J$104,MATCH($A453,'Catálogo fonte'!$A$5:$A$104,0)),""))</f>
        <v/>
      </c>
      <c r="P453" s="56">
        <f>IF(OR($A453="",$B453=""),"",IFERROR(INDEX('Catálogo fonte'!$K$5:$K$104,MATCH($A453,'Catálogo fonte'!$A$5:$A$104,0)),""))</f>
        <v/>
      </c>
      <c r="Q453" s="56">
        <f>IF(OR($A453="",$B453=""),"",IFERROR(INDEX('Catálogo fonte'!$L$5:$L$104,MATCH($A453,'Catálogo fonte'!$A$5:$A$104,0)),""))</f>
        <v/>
      </c>
      <c r="R453" s="56">
        <f>IF(OR($A453="",$B453=""),"",IFERROR(INDEX('Catálogo fonte'!$M$5:$M$104,MATCH($A453,'Catálogo fonte'!$A$5:$A$104,0)),""))</f>
        <v/>
      </c>
      <c r="S453" s="28">
        <f>IF(OR($A453="",$B453=""),"",IFERROR(INDEX('Catálogo fonte'!$N$5:$N$104,MATCH($A453,'Catálogo fonte'!$A$5:$A$104,0)),""))</f>
        <v/>
      </c>
      <c r="T453" s="28">
        <f>IF(OR($A453="",$B453=""),"",IFERROR(INDEX('Catálogo fonte'!$O$5:$O$104,MATCH($A453,'Catálogo fonte'!$A$5:$A$104,0)),""))</f>
        <v/>
      </c>
      <c r="U453" s="28">
        <f>IF(OR($A453="",$B453=""),"",IFERROR(INDEX('Catálogo fonte'!$P$5:$P$104,MATCH($A453,'Catálogo fonte'!$A$5:$A$104,0)),""))</f>
        <v/>
      </c>
      <c r="V453" s="28">
        <f>IF(OR($A453="",$B453=""),"",--($S453&lt;&gt;"")+--($T453&lt;&gt;"")+--($U453&lt;&gt;""))</f>
        <v/>
      </c>
      <c r="W453" s="27">
        <f>IF(OR($A453="",$B453="",$C453&lt;&gt;"Sim"),"",_xlfn.TEXTJOIN(" | ",TRUE,IF($AP453&lt;&gt;"Regra válida","Regra do canal inválida",""),IF(COUNTIF('Catálogo fonte'!$A$5:$A$104,$A453)&gt;1,"SKU duplicado",""),IF($AO453&lt;&gt;"Sim","Produto inativo",""),IF($AB453&lt;&gt;"Sim","Canal inativo",""),IF($G453="","Título ausente",""),IF(AND($G453&lt;&gt;"",$AL453&lt;&gt;"",LEN($G453)&gt;$AL453),"Título excede o limite",""),IF(AND($AC453="Sim",$H453=""),"Categoria ausente",""),IF(AND($AK453&gt;0,LEN($I453)&lt;$AK453),"Descrição abaixo do mínimo",""),IF(AND($AE453="Sim",$J453=""),"Marca ausente",""),IF(OR($K453="",NOT(ISNUMBER($K453)),$K453&lt;=0),"Preço inválido",""),IF(AND(ISNUMBER($K453),$AM453&lt;&gt;"",$K453&lt;$AM453),"Preço abaixo do mínimo",""),IF(AND(ISNUMBER($K453),$AN453&lt;&gt;"",$K453&gt;$AN453),"Preço acima do máximo",""),IF(AND($AD453="Sim",$L453=""),"GTIN ausente",""),IF(AND($L453&lt;&gt;"",NOT(IFERROR(AND(LEN($L453)=13,ISNUMBER(VALUE($L453))),FALSE))),"GTIN inválido",""),IF(AND($AF453="Sim",$M453=""),"Cor ausente",""),IF(AND($AG453="Sim",$N453=""),"Tamanho/modelo ausente",""),IF(AND($AH453="Sim",OR(NOT(ISNUMBER($O453)),$O453&lt;=0)),"Peso ausente ou inválido",""),IF(AND($AI453="Sim",OR(NOT(ISNUMBER($P453)),$P453&lt;=0,NOT(ISNUMBER($Q453)),$Q453&lt;=0,NOT(ISNUMBER($R453)),$R453&lt;=0)),"Dimensões ausentes ou inválidas",""),IF($V453&lt;$AJ453,"Mídias abaixo do mínimo","")))</f>
        <v/>
      </c>
      <c r="X453" s="28">
        <f>IF(OR($A453="",$B453=""),"",IF($C453&lt;&gt;"Sim","Não selecionado",IF($W453="","Pronto para publicar","Bloqueado")))</f>
        <v/>
      </c>
      <c r="Y453" s="21" t="n"/>
      <c r="Z453" s="27">
        <f>IF(OR($A453="",$B453=""),"",IF($C453&lt;&gt;"Sim","Fora do feed",IF($X453="Bloqueado","Bloqueado",IF($Y453="Publicar","Liberado para feed",IF($Y453="Manter rascunho","Mantido em rascunho","Aguardando decisão")))))</f>
        <v/>
      </c>
      <c r="AA453" s="27">
        <f>IF(OR($A453="",$B453=""),"",$A453&amp;"|"&amp;$B453)</f>
        <v/>
      </c>
      <c r="AB453" s="28">
        <f>IF($B453="","",IFERROR(INDEX('Regras por canal'!$B$5:$B$9,MATCH($B453,'Regras por canal'!$A$5:$A$9,0)),""))</f>
        <v/>
      </c>
      <c r="AC453" s="28">
        <f>IF($B453="","",IFERROR(INDEX('Regras por canal'!$C$5:$C$9,MATCH($B453,'Regras por canal'!$A$5:$A$9,0)),""))</f>
        <v/>
      </c>
      <c r="AD453" s="28">
        <f>IF($B453="","",IFERROR(INDEX('Regras por canal'!$D$5:$D$9,MATCH($B453,'Regras por canal'!$A$5:$A$9,0)),""))</f>
        <v/>
      </c>
      <c r="AE453" s="28">
        <f>IF($B453="","",IFERROR(INDEX('Regras por canal'!$E$5:$E$9,MATCH($B453,'Regras por canal'!$A$5:$A$9,0)),""))</f>
        <v/>
      </c>
      <c r="AF453" s="28">
        <f>IF($B453="","",IFERROR(INDEX('Regras por canal'!$F$5:$F$9,MATCH($B453,'Regras por canal'!$A$5:$A$9,0)),""))</f>
        <v/>
      </c>
      <c r="AG453" s="28">
        <f>IF($B453="","",IFERROR(INDEX('Regras por canal'!$G$5:$G$9,MATCH($B453,'Regras por canal'!$A$5:$A$9,0)),""))</f>
        <v/>
      </c>
      <c r="AH453" s="28">
        <f>IF($B453="","",IFERROR(INDEX('Regras por canal'!$H$5:$H$9,MATCH($B453,'Regras por canal'!$A$5:$A$9,0)),""))</f>
        <v/>
      </c>
      <c r="AI453" s="28">
        <f>IF($B453="","",IFERROR(INDEX('Regras por canal'!$I$5:$I$9,MATCH($B453,'Regras por canal'!$A$5:$A$9,0)),""))</f>
        <v/>
      </c>
      <c r="AJ453" s="28">
        <f>IF($B453="","",IFERROR(INDEX('Regras por canal'!$J$5:$J$9,MATCH($B453,'Regras por canal'!$A$5:$A$9,0)),""))</f>
        <v/>
      </c>
      <c r="AK453" s="28">
        <f>IF($B453="","",IFERROR(INDEX('Regras por canal'!$K$5:$K$9,MATCH($B453,'Regras por canal'!$A$5:$A$9,0)),""))</f>
        <v/>
      </c>
      <c r="AL453" s="28">
        <f>IF($B453="","",IFERROR(INDEX('Regras por canal'!$L$5:$L$9,MATCH($B453,'Regras por canal'!$A$5:$A$9,0)),""))</f>
        <v/>
      </c>
      <c r="AM453" s="28">
        <f>IF($B453="","",IFERROR(INDEX('Regras por canal'!$M$5:$M$9,MATCH($B453,'Regras por canal'!$A$5:$A$9,0)),""))</f>
        <v/>
      </c>
      <c r="AN453" s="28">
        <f>IF($B453="","",IFERROR(INDEX('Regras por canal'!$N$5:$N$9,MATCH($B453,'Regras por canal'!$A$5:$A$9,0)),""))</f>
        <v/>
      </c>
      <c r="AO453" s="28">
        <f>IF($A453="","",IFERROR(INDEX('Catálogo fonte'!$Q$5:$Q$104,MATCH($A453,'Catálogo fonte'!$A$5:$A$104,0)),""))</f>
        <v/>
      </c>
      <c r="AP453" s="28">
        <f>IF($B453="","",IFERROR(INDEX('Regras por canal'!$Q$5:$Q$9,MATCH($B453,'Regras por canal'!$A$5:$A$9,0)),""))</f>
        <v/>
      </c>
    </row>
    <row r="454" ht="24" customHeight="1">
      <c r="A454" s="28">
        <f>IF(OR(INDEX('Catálogo fonte'!$A$5:$A$104,INT((ROW()-5)/5)+1)="",INDEX('Regras por canal'!$A$5:$A$9,MOD(ROW()-5,5)+1)=""),"",INDEX('Catálogo fonte'!$A$5:$A$104,INT((ROW()-5)/5)+1))</f>
        <v/>
      </c>
      <c r="B454" s="27">
        <f>IF($A454="","",INDEX('Regras por canal'!$A$5:$A$9,MOD(ROW()-5,5)+1))</f>
        <v/>
      </c>
      <c r="C454" s="21" t="n"/>
      <c r="D454" s="32" t="n"/>
      <c r="E454" s="32" t="n"/>
      <c r="F454" s="53" t="n"/>
      <c r="G454" s="27">
        <f>IF(OR($A454="",$B454=""),"",IF($D454&lt;&gt;"",$D454,IFERROR(INDEX('Catálogo fonte'!$B$5:$B$104,MATCH($A454,'Catálogo fonte'!$A$5:$A$104,0)),"")))</f>
        <v/>
      </c>
      <c r="H454" s="27">
        <f>IF(OR($A454="",$B454=""),"",IF($E454&lt;&gt;"",$E454,IFERROR(INDEX('Catálogo fonte'!$C$5:$C$104,MATCH($A454,'Catálogo fonte'!$A$5:$A$104,0)),"")))</f>
        <v/>
      </c>
      <c r="I454" s="27">
        <f>IF(OR($A454="",$B454=""),"",IFERROR(INDEX('Catálogo fonte'!$E$5:$E$104,MATCH($A454,'Catálogo fonte'!$A$5:$A$104,0)),""))</f>
        <v/>
      </c>
      <c r="J454" s="28">
        <f>IF(OR($A454="",$B454=""),"",IFERROR(INDEX('Catálogo fonte'!$D$5:$D$104,MATCH($A454,'Catálogo fonte'!$A$5:$A$104,0)),""))</f>
        <v/>
      </c>
      <c r="K454" s="54">
        <f>IF(OR($A454="",$B454=""),"",IF($F454&lt;&gt;"",$F454,IFERROR(INDEX('Catálogo fonte'!$F$5:$F$104,MATCH($A454,'Catálogo fonte'!$A$5:$A$104,0)),"")))</f>
        <v/>
      </c>
      <c r="L454" s="35">
        <f>IF(OR($A454="",$B454=""),"",IFERROR(INDEX('Catálogo fonte'!$G$5:$G$104,MATCH($A454,'Catálogo fonte'!$A$5:$A$104,0)),""))</f>
        <v/>
      </c>
      <c r="M454" s="28">
        <f>IF(OR($A454="",$B454=""),"",IFERROR(INDEX('Catálogo fonte'!$H$5:$H$104,MATCH($A454,'Catálogo fonte'!$A$5:$A$104,0)),""))</f>
        <v/>
      </c>
      <c r="N454" s="28">
        <f>IF(OR($A454="",$B454=""),"",IFERROR(INDEX('Catálogo fonte'!$I$5:$I$104,MATCH($A454,'Catálogo fonte'!$A$5:$A$104,0)),""))</f>
        <v/>
      </c>
      <c r="O454" s="55">
        <f>IF(OR($A454="",$B454=""),"",IFERROR(INDEX('Catálogo fonte'!$J$5:$J$104,MATCH($A454,'Catálogo fonte'!$A$5:$A$104,0)),""))</f>
        <v/>
      </c>
      <c r="P454" s="56">
        <f>IF(OR($A454="",$B454=""),"",IFERROR(INDEX('Catálogo fonte'!$K$5:$K$104,MATCH($A454,'Catálogo fonte'!$A$5:$A$104,0)),""))</f>
        <v/>
      </c>
      <c r="Q454" s="56">
        <f>IF(OR($A454="",$B454=""),"",IFERROR(INDEX('Catálogo fonte'!$L$5:$L$104,MATCH($A454,'Catálogo fonte'!$A$5:$A$104,0)),""))</f>
        <v/>
      </c>
      <c r="R454" s="56">
        <f>IF(OR($A454="",$B454=""),"",IFERROR(INDEX('Catálogo fonte'!$M$5:$M$104,MATCH($A454,'Catálogo fonte'!$A$5:$A$104,0)),""))</f>
        <v/>
      </c>
      <c r="S454" s="28">
        <f>IF(OR($A454="",$B454=""),"",IFERROR(INDEX('Catálogo fonte'!$N$5:$N$104,MATCH($A454,'Catálogo fonte'!$A$5:$A$104,0)),""))</f>
        <v/>
      </c>
      <c r="T454" s="28">
        <f>IF(OR($A454="",$B454=""),"",IFERROR(INDEX('Catálogo fonte'!$O$5:$O$104,MATCH($A454,'Catálogo fonte'!$A$5:$A$104,0)),""))</f>
        <v/>
      </c>
      <c r="U454" s="28">
        <f>IF(OR($A454="",$B454=""),"",IFERROR(INDEX('Catálogo fonte'!$P$5:$P$104,MATCH($A454,'Catálogo fonte'!$A$5:$A$104,0)),""))</f>
        <v/>
      </c>
      <c r="V454" s="28">
        <f>IF(OR($A454="",$B454=""),"",--($S454&lt;&gt;"")+--($T454&lt;&gt;"")+--($U454&lt;&gt;""))</f>
        <v/>
      </c>
      <c r="W454" s="27">
        <f>IF(OR($A454="",$B454="",$C454&lt;&gt;"Sim"),"",_xlfn.TEXTJOIN(" | ",TRUE,IF($AP454&lt;&gt;"Regra válida","Regra do canal inválida",""),IF(COUNTIF('Catálogo fonte'!$A$5:$A$104,$A454)&gt;1,"SKU duplicado",""),IF($AO454&lt;&gt;"Sim","Produto inativo",""),IF($AB454&lt;&gt;"Sim","Canal inativo",""),IF($G454="","Título ausente",""),IF(AND($G454&lt;&gt;"",$AL454&lt;&gt;"",LEN($G454)&gt;$AL454),"Título excede o limite",""),IF(AND($AC454="Sim",$H454=""),"Categoria ausente",""),IF(AND($AK454&gt;0,LEN($I454)&lt;$AK454),"Descrição abaixo do mínimo",""),IF(AND($AE454="Sim",$J454=""),"Marca ausente",""),IF(OR($K454="",NOT(ISNUMBER($K454)),$K454&lt;=0),"Preço inválido",""),IF(AND(ISNUMBER($K454),$AM454&lt;&gt;"",$K454&lt;$AM454),"Preço abaixo do mínimo",""),IF(AND(ISNUMBER($K454),$AN454&lt;&gt;"",$K454&gt;$AN454),"Preço acima do máximo",""),IF(AND($AD454="Sim",$L454=""),"GTIN ausente",""),IF(AND($L454&lt;&gt;"",NOT(IFERROR(AND(LEN($L454)=13,ISNUMBER(VALUE($L454))),FALSE))),"GTIN inválido",""),IF(AND($AF454="Sim",$M454=""),"Cor ausente",""),IF(AND($AG454="Sim",$N454=""),"Tamanho/modelo ausente",""),IF(AND($AH454="Sim",OR(NOT(ISNUMBER($O454)),$O454&lt;=0)),"Peso ausente ou inválido",""),IF(AND($AI454="Sim",OR(NOT(ISNUMBER($P454)),$P454&lt;=0,NOT(ISNUMBER($Q454)),$Q454&lt;=0,NOT(ISNUMBER($R454)),$R454&lt;=0)),"Dimensões ausentes ou inválidas",""),IF($V454&lt;$AJ454,"Mídias abaixo do mínimo","")))</f>
        <v/>
      </c>
      <c r="X454" s="28">
        <f>IF(OR($A454="",$B454=""),"",IF($C454&lt;&gt;"Sim","Não selecionado",IF($W454="","Pronto para publicar","Bloqueado")))</f>
        <v/>
      </c>
      <c r="Y454" s="21" t="n"/>
      <c r="Z454" s="27">
        <f>IF(OR($A454="",$B454=""),"",IF($C454&lt;&gt;"Sim","Fora do feed",IF($X454="Bloqueado","Bloqueado",IF($Y454="Publicar","Liberado para feed",IF($Y454="Manter rascunho","Mantido em rascunho","Aguardando decisão")))))</f>
        <v/>
      </c>
      <c r="AA454" s="27">
        <f>IF(OR($A454="",$B454=""),"",$A454&amp;"|"&amp;$B454)</f>
        <v/>
      </c>
      <c r="AB454" s="28">
        <f>IF($B454="","",IFERROR(INDEX('Regras por canal'!$B$5:$B$9,MATCH($B454,'Regras por canal'!$A$5:$A$9,0)),""))</f>
        <v/>
      </c>
      <c r="AC454" s="28">
        <f>IF($B454="","",IFERROR(INDEX('Regras por canal'!$C$5:$C$9,MATCH($B454,'Regras por canal'!$A$5:$A$9,0)),""))</f>
        <v/>
      </c>
      <c r="AD454" s="28">
        <f>IF($B454="","",IFERROR(INDEX('Regras por canal'!$D$5:$D$9,MATCH($B454,'Regras por canal'!$A$5:$A$9,0)),""))</f>
        <v/>
      </c>
      <c r="AE454" s="28">
        <f>IF($B454="","",IFERROR(INDEX('Regras por canal'!$E$5:$E$9,MATCH($B454,'Regras por canal'!$A$5:$A$9,0)),""))</f>
        <v/>
      </c>
      <c r="AF454" s="28">
        <f>IF($B454="","",IFERROR(INDEX('Regras por canal'!$F$5:$F$9,MATCH($B454,'Regras por canal'!$A$5:$A$9,0)),""))</f>
        <v/>
      </c>
      <c r="AG454" s="28">
        <f>IF($B454="","",IFERROR(INDEX('Regras por canal'!$G$5:$G$9,MATCH($B454,'Regras por canal'!$A$5:$A$9,0)),""))</f>
        <v/>
      </c>
      <c r="AH454" s="28">
        <f>IF($B454="","",IFERROR(INDEX('Regras por canal'!$H$5:$H$9,MATCH($B454,'Regras por canal'!$A$5:$A$9,0)),""))</f>
        <v/>
      </c>
      <c r="AI454" s="28">
        <f>IF($B454="","",IFERROR(INDEX('Regras por canal'!$I$5:$I$9,MATCH($B454,'Regras por canal'!$A$5:$A$9,0)),""))</f>
        <v/>
      </c>
      <c r="AJ454" s="28">
        <f>IF($B454="","",IFERROR(INDEX('Regras por canal'!$J$5:$J$9,MATCH($B454,'Regras por canal'!$A$5:$A$9,0)),""))</f>
        <v/>
      </c>
      <c r="AK454" s="28">
        <f>IF($B454="","",IFERROR(INDEX('Regras por canal'!$K$5:$K$9,MATCH($B454,'Regras por canal'!$A$5:$A$9,0)),""))</f>
        <v/>
      </c>
      <c r="AL454" s="28">
        <f>IF($B454="","",IFERROR(INDEX('Regras por canal'!$L$5:$L$9,MATCH($B454,'Regras por canal'!$A$5:$A$9,0)),""))</f>
        <v/>
      </c>
      <c r="AM454" s="28">
        <f>IF($B454="","",IFERROR(INDEX('Regras por canal'!$M$5:$M$9,MATCH($B454,'Regras por canal'!$A$5:$A$9,0)),""))</f>
        <v/>
      </c>
      <c r="AN454" s="28">
        <f>IF($B454="","",IFERROR(INDEX('Regras por canal'!$N$5:$N$9,MATCH($B454,'Regras por canal'!$A$5:$A$9,0)),""))</f>
        <v/>
      </c>
      <c r="AO454" s="28">
        <f>IF($A454="","",IFERROR(INDEX('Catálogo fonte'!$Q$5:$Q$104,MATCH($A454,'Catálogo fonte'!$A$5:$A$104,0)),""))</f>
        <v/>
      </c>
      <c r="AP454" s="28">
        <f>IF($B454="","",IFERROR(INDEX('Regras por canal'!$Q$5:$Q$9,MATCH($B454,'Regras por canal'!$A$5:$A$9,0)),""))</f>
        <v/>
      </c>
    </row>
    <row r="455" ht="24" customHeight="1">
      <c r="A455" s="28">
        <f>IF(OR(INDEX('Catálogo fonte'!$A$5:$A$104,INT((ROW()-5)/5)+1)="",INDEX('Regras por canal'!$A$5:$A$9,MOD(ROW()-5,5)+1)=""),"",INDEX('Catálogo fonte'!$A$5:$A$104,INT((ROW()-5)/5)+1))</f>
        <v/>
      </c>
      <c r="B455" s="27">
        <f>IF($A455="","",INDEX('Regras por canal'!$A$5:$A$9,MOD(ROW()-5,5)+1))</f>
        <v/>
      </c>
      <c r="C455" s="21" t="n"/>
      <c r="D455" s="32" t="n"/>
      <c r="E455" s="32" t="n"/>
      <c r="F455" s="53" t="n"/>
      <c r="G455" s="27">
        <f>IF(OR($A455="",$B455=""),"",IF($D455&lt;&gt;"",$D455,IFERROR(INDEX('Catálogo fonte'!$B$5:$B$104,MATCH($A455,'Catálogo fonte'!$A$5:$A$104,0)),"")))</f>
        <v/>
      </c>
      <c r="H455" s="27">
        <f>IF(OR($A455="",$B455=""),"",IF($E455&lt;&gt;"",$E455,IFERROR(INDEX('Catálogo fonte'!$C$5:$C$104,MATCH($A455,'Catálogo fonte'!$A$5:$A$104,0)),"")))</f>
        <v/>
      </c>
      <c r="I455" s="27">
        <f>IF(OR($A455="",$B455=""),"",IFERROR(INDEX('Catálogo fonte'!$E$5:$E$104,MATCH($A455,'Catálogo fonte'!$A$5:$A$104,0)),""))</f>
        <v/>
      </c>
      <c r="J455" s="28">
        <f>IF(OR($A455="",$B455=""),"",IFERROR(INDEX('Catálogo fonte'!$D$5:$D$104,MATCH($A455,'Catálogo fonte'!$A$5:$A$104,0)),""))</f>
        <v/>
      </c>
      <c r="K455" s="54">
        <f>IF(OR($A455="",$B455=""),"",IF($F455&lt;&gt;"",$F455,IFERROR(INDEX('Catálogo fonte'!$F$5:$F$104,MATCH($A455,'Catálogo fonte'!$A$5:$A$104,0)),"")))</f>
        <v/>
      </c>
      <c r="L455" s="35">
        <f>IF(OR($A455="",$B455=""),"",IFERROR(INDEX('Catálogo fonte'!$G$5:$G$104,MATCH($A455,'Catálogo fonte'!$A$5:$A$104,0)),""))</f>
        <v/>
      </c>
      <c r="M455" s="28">
        <f>IF(OR($A455="",$B455=""),"",IFERROR(INDEX('Catálogo fonte'!$H$5:$H$104,MATCH($A455,'Catálogo fonte'!$A$5:$A$104,0)),""))</f>
        <v/>
      </c>
      <c r="N455" s="28">
        <f>IF(OR($A455="",$B455=""),"",IFERROR(INDEX('Catálogo fonte'!$I$5:$I$104,MATCH($A455,'Catálogo fonte'!$A$5:$A$104,0)),""))</f>
        <v/>
      </c>
      <c r="O455" s="55">
        <f>IF(OR($A455="",$B455=""),"",IFERROR(INDEX('Catálogo fonte'!$J$5:$J$104,MATCH($A455,'Catálogo fonte'!$A$5:$A$104,0)),""))</f>
        <v/>
      </c>
      <c r="P455" s="56">
        <f>IF(OR($A455="",$B455=""),"",IFERROR(INDEX('Catálogo fonte'!$K$5:$K$104,MATCH($A455,'Catálogo fonte'!$A$5:$A$104,0)),""))</f>
        <v/>
      </c>
      <c r="Q455" s="56">
        <f>IF(OR($A455="",$B455=""),"",IFERROR(INDEX('Catálogo fonte'!$L$5:$L$104,MATCH($A455,'Catálogo fonte'!$A$5:$A$104,0)),""))</f>
        <v/>
      </c>
      <c r="R455" s="56">
        <f>IF(OR($A455="",$B455=""),"",IFERROR(INDEX('Catálogo fonte'!$M$5:$M$104,MATCH($A455,'Catálogo fonte'!$A$5:$A$104,0)),""))</f>
        <v/>
      </c>
      <c r="S455" s="28">
        <f>IF(OR($A455="",$B455=""),"",IFERROR(INDEX('Catálogo fonte'!$N$5:$N$104,MATCH($A455,'Catálogo fonte'!$A$5:$A$104,0)),""))</f>
        <v/>
      </c>
      <c r="T455" s="28">
        <f>IF(OR($A455="",$B455=""),"",IFERROR(INDEX('Catálogo fonte'!$O$5:$O$104,MATCH($A455,'Catálogo fonte'!$A$5:$A$104,0)),""))</f>
        <v/>
      </c>
      <c r="U455" s="28">
        <f>IF(OR($A455="",$B455=""),"",IFERROR(INDEX('Catálogo fonte'!$P$5:$P$104,MATCH($A455,'Catálogo fonte'!$A$5:$A$104,0)),""))</f>
        <v/>
      </c>
      <c r="V455" s="28">
        <f>IF(OR($A455="",$B455=""),"",--($S455&lt;&gt;"")+--($T455&lt;&gt;"")+--($U455&lt;&gt;""))</f>
        <v/>
      </c>
      <c r="W455" s="27">
        <f>IF(OR($A455="",$B455="",$C455&lt;&gt;"Sim"),"",_xlfn.TEXTJOIN(" | ",TRUE,IF($AP455&lt;&gt;"Regra válida","Regra do canal inválida",""),IF(COUNTIF('Catálogo fonte'!$A$5:$A$104,$A455)&gt;1,"SKU duplicado",""),IF($AO455&lt;&gt;"Sim","Produto inativo",""),IF($AB455&lt;&gt;"Sim","Canal inativo",""),IF($G455="","Título ausente",""),IF(AND($G455&lt;&gt;"",$AL455&lt;&gt;"",LEN($G455)&gt;$AL455),"Título excede o limite",""),IF(AND($AC455="Sim",$H455=""),"Categoria ausente",""),IF(AND($AK455&gt;0,LEN($I455)&lt;$AK455),"Descrição abaixo do mínimo",""),IF(AND($AE455="Sim",$J455=""),"Marca ausente",""),IF(OR($K455="",NOT(ISNUMBER($K455)),$K455&lt;=0),"Preço inválido",""),IF(AND(ISNUMBER($K455),$AM455&lt;&gt;"",$K455&lt;$AM455),"Preço abaixo do mínimo",""),IF(AND(ISNUMBER($K455),$AN455&lt;&gt;"",$K455&gt;$AN455),"Preço acima do máximo",""),IF(AND($AD455="Sim",$L455=""),"GTIN ausente",""),IF(AND($L455&lt;&gt;"",NOT(IFERROR(AND(LEN($L455)=13,ISNUMBER(VALUE($L455))),FALSE))),"GTIN inválido",""),IF(AND($AF455="Sim",$M455=""),"Cor ausente",""),IF(AND($AG455="Sim",$N455=""),"Tamanho/modelo ausente",""),IF(AND($AH455="Sim",OR(NOT(ISNUMBER($O455)),$O455&lt;=0)),"Peso ausente ou inválido",""),IF(AND($AI455="Sim",OR(NOT(ISNUMBER($P455)),$P455&lt;=0,NOT(ISNUMBER($Q455)),$Q455&lt;=0,NOT(ISNUMBER($R455)),$R455&lt;=0)),"Dimensões ausentes ou inválidas",""),IF($V455&lt;$AJ455,"Mídias abaixo do mínimo","")))</f>
        <v/>
      </c>
      <c r="X455" s="28">
        <f>IF(OR($A455="",$B455=""),"",IF($C455&lt;&gt;"Sim","Não selecionado",IF($W455="","Pronto para publicar","Bloqueado")))</f>
        <v/>
      </c>
      <c r="Y455" s="21" t="n"/>
      <c r="Z455" s="27">
        <f>IF(OR($A455="",$B455=""),"",IF($C455&lt;&gt;"Sim","Fora do feed",IF($X455="Bloqueado","Bloqueado",IF($Y455="Publicar","Liberado para feed",IF($Y455="Manter rascunho","Mantido em rascunho","Aguardando decisão")))))</f>
        <v/>
      </c>
      <c r="AA455" s="27">
        <f>IF(OR($A455="",$B455=""),"",$A455&amp;"|"&amp;$B455)</f>
        <v/>
      </c>
      <c r="AB455" s="28">
        <f>IF($B455="","",IFERROR(INDEX('Regras por canal'!$B$5:$B$9,MATCH($B455,'Regras por canal'!$A$5:$A$9,0)),""))</f>
        <v/>
      </c>
      <c r="AC455" s="28">
        <f>IF($B455="","",IFERROR(INDEX('Regras por canal'!$C$5:$C$9,MATCH($B455,'Regras por canal'!$A$5:$A$9,0)),""))</f>
        <v/>
      </c>
      <c r="AD455" s="28">
        <f>IF($B455="","",IFERROR(INDEX('Regras por canal'!$D$5:$D$9,MATCH($B455,'Regras por canal'!$A$5:$A$9,0)),""))</f>
        <v/>
      </c>
      <c r="AE455" s="28">
        <f>IF($B455="","",IFERROR(INDEX('Regras por canal'!$E$5:$E$9,MATCH($B455,'Regras por canal'!$A$5:$A$9,0)),""))</f>
        <v/>
      </c>
      <c r="AF455" s="28">
        <f>IF($B455="","",IFERROR(INDEX('Regras por canal'!$F$5:$F$9,MATCH($B455,'Regras por canal'!$A$5:$A$9,0)),""))</f>
        <v/>
      </c>
      <c r="AG455" s="28">
        <f>IF($B455="","",IFERROR(INDEX('Regras por canal'!$G$5:$G$9,MATCH($B455,'Regras por canal'!$A$5:$A$9,0)),""))</f>
        <v/>
      </c>
      <c r="AH455" s="28">
        <f>IF($B455="","",IFERROR(INDEX('Regras por canal'!$H$5:$H$9,MATCH($B455,'Regras por canal'!$A$5:$A$9,0)),""))</f>
        <v/>
      </c>
      <c r="AI455" s="28">
        <f>IF($B455="","",IFERROR(INDEX('Regras por canal'!$I$5:$I$9,MATCH($B455,'Regras por canal'!$A$5:$A$9,0)),""))</f>
        <v/>
      </c>
      <c r="AJ455" s="28">
        <f>IF($B455="","",IFERROR(INDEX('Regras por canal'!$J$5:$J$9,MATCH($B455,'Regras por canal'!$A$5:$A$9,0)),""))</f>
        <v/>
      </c>
      <c r="AK455" s="28">
        <f>IF($B455="","",IFERROR(INDEX('Regras por canal'!$K$5:$K$9,MATCH($B455,'Regras por canal'!$A$5:$A$9,0)),""))</f>
        <v/>
      </c>
      <c r="AL455" s="28">
        <f>IF($B455="","",IFERROR(INDEX('Regras por canal'!$L$5:$L$9,MATCH($B455,'Regras por canal'!$A$5:$A$9,0)),""))</f>
        <v/>
      </c>
      <c r="AM455" s="28">
        <f>IF($B455="","",IFERROR(INDEX('Regras por canal'!$M$5:$M$9,MATCH($B455,'Regras por canal'!$A$5:$A$9,0)),""))</f>
        <v/>
      </c>
      <c r="AN455" s="28">
        <f>IF($B455="","",IFERROR(INDEX('Regras por canal'!$N$5:$N$9,MATCH($B455,'Regras por canal'!$A$5:$A$9,0)),""))</f>
        <v/>
      </c>
      <c r="AO455" s="28">
        <f>IF($A455="","",IFERROR(INDEX('Catálogo fonte'!$Q$5:$Q$104,MATCH($A455,'Catálogo fonte'!$A$5:$A$104,0)),""))</f>
        <v/>
      </c>
      <c r="AP455" s="28">
        <f>IF($B455="","",IFERROR(INDEX('Regras por canal'!$Q$5:$Q$9,MATCH($B455,'Regras por canal'!$A$5:$A$9,0)),""))</f>
        <v/>
      </c>
    </row>
    <row r="456" ht="24" customHeight="1">
      <c r="A456" s="28">
        <f>IF(OR(INDEX('Catálogo fonte'!$A$5:$A$104,INT((ROW()-5)/5)+1)="",INDEX('Regras por canal'!$A$5:$A$9,MOD(ROW()-5,5)+1)=""),"",INDEX('Catálogo fonte'!$A$5:$A$104,INT((ROW()-5)/5)+1))</f>
        <v/>
      </c>
      <c r="B456" s="27">
        <f>IF($A456="","",INDEX('Regras por canal'!$A$5:$A$9,MOD(ROW()-5,5)+1))</f>
        <v/>
      </c>
      <c r="C456" s="21" t="n"/>
      <c r="D456" s="32" t="n"/>
      <c r="E456" s="32" t="n"/>
      <c r="F456" s="53" t="n"/>
      <c r="G456" s="27">
        <f>IF(OR($A456="",$B456=""),"",IF($D456&lt;&gt;"",$D456,IFERROR(INDEX('Catálogo fonte'!$B$5:$B$104,MATCH($A456,'Catálogo fonte'!$A$5:$A$104,0)),"")))</f>
        <v/>
      </c>
      <c r="H456" s="27">
        <f>IF(OR($A456="",$B456=""),"",IF($E456&lt;&gt;"",$E456,IFERROR(INDEX('Catálogo fonte'!$C$5:$C$104,MATCH($A456,'Catálogo fonte'!$A$5:$A$104,0)),"")))</f>
        <v/>
      </c>
      <c r="I456" s="27">
        <f>IF(OR($A456="",$B456=""),"",IFERROR(INDEX('Catálogo fonte'!$E$5:$E$104,MATCH($A456,'Catálogo fonte'!$A$5:$A$104,0)),""))</f>
        <v/>
      </c>
      <c r="J456" s="28">
        <f>IF(OR($A456="",$B456=""),"",IFERROR(INDEX('Catálogo fonte'!$D$5:$D$104,MATCH($A456,'Catálogo fonte'!$A$5:$A$104,0)),""))</f>
        <v/>
      </c>
      <c r="K456" s="54">
        <f>IF(OR($A456="",$B456=""),"",IF($F456&lt;&gt;"",$F456,IFERROR(INDEX('Catálogo fonte'!$F$5:$F$104,MATCH($A456,'Catálogo fonte'!$A$5:$A$104,0)),"")))</f>
        <v/>
      </c>
      <c r="L456" s="35">
        <f>IF(OR($A456="",$B456=""),"",IFERROR(INDEX('Catálogo fonte'!$G$5:$G$104,MATCH($A456,'Catálogo fonte'!$A$5:$A$104,0)),""))</f>
        <v/>
      </c>
      <c r="M456" s="28">
        <f>IF(OR($A456="",$B456=""),"",IFERROR(INDEX('Catálogo fonte'!$H$5:$H$104,MATCH($A456,'Catálogo fonte'!$A$5:$A$104,0)),""))</f>
        <v/>
      </c>
      <c r="N456" s="28">
        <f>IF(OR($A456="",$B456=""),"",IFERROR(INDEX('Catálogo fonte'!$I$5:$I$104,MATCH($A456,'Catálogo fonte'!$A$5:$A$104,0)),""))</f>
        <v/>
      </c>
      <c r="O456" s="55">
        <f>IF(OR($A456="",$B456=""),"",IFERROR(INDEX('Catálogo fonte'!$J$5:$J$104,MATCH($A456,'Catálogo fonte'!$A$5:$A$104,0)),""))</f>
        <v/>
      </c>
      <c r="P456" s="56">
        <f>IF(OR($A456="",$B456=""),"",IFERROR(INDEX('Catálogo fonte'!$K$5:$K$104,MATCH($A456,'Catálogo fonte'!$A$5:$A$104,0)),""))</f>
        <v/>
      </c>
      <c r="Q456" s="56">
        <f>IF(OR($A456="",$B456=""),"",IFERROR(INDEX('Catálogo fonte'!$L$5:$L$104,MATCH($A456,'Catálogo fonte'!$A$5:$A$104,0)),""))</f>
        <v/>
      </c>
      <c r="R456" s="56">
        <f>IF(OR($A456="",$B456=""),"",IFERROR(INDEX('Catálogo fonte'!$M$5:$M$104,MATCH($A456,'Catálogo fonte'!$A$5:$A$104,0)),""))</f>
        <v/>
      </c>
      <c r="S456" s="28">
        <f>IF(OR($A456="",$B456=""),"",IFERROR(INDEX('Catálogo fonte'!$N$5:$N$104,MATCH($A456,'Catálogo fonte'!$A$5:$A$104,0)),""))</f>
        <v/>
      </c>
      <c r="T456" s="28">
        <f>IF(OR($A456="",$B456=""),"",IFERROR(INDEX('Catálogo fonte'!$O$5:$O$104,MATCH($A456,'Catálogo fonte'!$A$5:$A$104,0)),""))</f>
        <v/>
      </c>
      <c r="U456" s="28">
        <f>IF(OR($A456="",$B456=""),"",IFERROR(INDEX('Catálogo fonte'!$P$5:$P$104,MATCH($A456,'Catálogo fonte'!$A$5:$A$104,0)),""))</f>
        <v/>
      </c>
      <c r="V456" s="28">
        <f>IF(OR($A456="",$B456=""),"",--($S456&lt;&gt;"")+--($T456&lt;&gt;"")+--($U456&lt;&gt;""))</f>
        <v/>
      </c>
      <c r="W456" s="27">
        <f>IF(OR($A456="",$B456="",$C456&lt;&gt;"Sim"),"",_xlfn.TEXTJOIN(" | ",TRUE,IF($AP456&lt;&gt;"Regra válida","Regra do canal inválida",""),IF(COUNTIF('Catálogo fonte'!$A$5:$A$104,$A456)&gt;1,"SKU duplicado",""),IF($AO456&lt;&gt;"Sim","Produto inativo",""),IF($AB456&lt;&gt;"Sim","Canal inativo",""),IF($G456="","Título ausente",""),IF(AND($G456&lt;&gt;"",$AL456&lt;&gt;"",LEN($G456)&gt;$AL456),"Título excede o limite",""),IF(AND($AC456="Sim",$H456=""),"Categoria ausente",""),IF(AND($AK456&gt;0,LEN($I456)&lt;$AK456),"Descrição abaixo do mínimo",""),IF(AND($AE456="Sim",$J456=""),"Marca ausente",""),IF(OR($K456="",NOT(ISNUMBER($K456)),$K456&lt;=0),"Preço inválido",""),IF(AND(ISNUMBER($K456),$AM456&lt;&gt;"",$K456&lt;$AM456),"Preço abaixo do mínimo",""),IF(AND(ISNUMBER($K456),$AN456&lt;&gt;"",$K456&gt;$AN456),"Preço acima do máximo",""),IF(AND($AD456="Sim",$L456=""),"GTIN ausente",""),IF(AND($L456&lt;&gt;"",NOT(IFERROR(AND(LEN($L456)=13,ISNUMBER(VALUE($L456))),FALSE))),"GTIN inválido",""),IF(AND($AF456="Sim",$M456=""),"Cor ausente",""),IF(AND($AG456="Sim",$N456=""),"Tamanho/modelo ausente",""),IF(AND($AH456="Sim",OR(NOT(ISNUMBER($O456)),$O456&lt;=0)),"Peso ausente ou inválido",""),IF(AND($AI456="Sim",OR(NOT(ISNUMBER($P456)),$P456&lt;=0,NOT(ISNUMBER($Q456)),$Q456&lt;=0,NOT(ISNUMBER($R456)),$R456&lt;=0)),"Dimensões ausentes ou inválidas",""),IF($V456&lt;$AJ456,"Mídias abaixo do mínimo","")))</f>
        <v/>
      </c>
      <c r="X456" s="28">
        <f>IF(OR($A456="",$B456=""),"",IF($C456&lt;&gt;"Sim","Não selecionado",IF($W456="","Pronto para publicar","Bloqueado")))</f>
        <v/>
      </c>
      <c r="Y456" s="21" t="n"/>
      <c r="Z456" s="27">
        <f>IF(OR($A456="",$B456=""),"",IF($C456&lt;&gt;"Sim","Fora do feed",IF($X456="Bloqueado","Bloqueado",IF($Y456="Publicar","Liberado para feed",IF($Y456="Manter rascunho","Mantido em rascunho","Aguardando decisão")))))</f>
        <v/>
      </c>
      <c r="AA456" s="27">
        <f>IF(OR($A456="",$B456=""),"",$A456&amp;"|"&amp;$B456)</f>
        <v/>
      </c>
      <c r="AB456" s="28">
        <f>IF($B456="","",IFERROR(INDEX('Regras por canal'!$B$5:$B$9,MATCH($B456,'Regras por canal'!$A$5:$A$9,0)),""))</f>
        <v/>
      </c>
      <c r="AC456" s="28">
        <f>IF($B456="","",IFERROR(INDEX('Regras por canal'!$C$5:$C$9,MATCH($B456,'Regras por canal'!$A$5:$A$9,0)),""))</f>
        <v/>
      </c>
      <c r="AD456" s="28">
        <f>IF($B456="","",IFERROR(INDEX('Regras por canal'!$D$5:$D$9,MATCH($B456,'Regras por canal'!$A$5:$A$9,0)),""))</f>
        <v/>
      </c>
      <c r="AE456" s="28">
        <f>IF($B456="","",IFERROR(INDEX('Regras por canal'!$E$5:$E$9,MATCH($B456,'Regras por canal'!$A$5:$A$9,0)),""))</f>
        <v/>
      </c>
      <c r="AF456" s="28">
        <f>IF($B456="","",IFERROR(INDEX('Regras por canal'!$F$5:$F$9,MATCH($B456,'Regras por canal'!$A$5:$A$9,0)),""))</f>
        <v/>
      </c>
      <c r="AG456" s="28">
        <f>IF($B456="","",IFERROR(INDEX('Regras por canal'!$G$5:$G$9,MATCH($B456,'Regras por canal'!$A$5:$A$9,0)),""))</f>
        <v/>
      </c>
      <c r="AH456" s="28">
        <f>IF($B456="","",IFERROR(INDEX('Regras por canal'!$H$5:$H$9,MATCH($B456,'Regras por canal'!$A$5:$A$9,0)),""))</f>
        <v/>
      </c>
      <c r="AI456" s="28">
        <f>IF($B456="","",IFERROR(INDEX('Regras por canal'!$I$5:$I$9,MATCH($B456,'Regras por canal'!$A$5:$A$9,0)),""))</f>
        <v/>
      </c>
      <c r="AJ456" s="28">
        <f>IF($B456="","",IFERROR(INDEX('Regras por canal'!$J$5:$J$9,MATCH($B456,'Regras por canal'!$A$5:$A$9,0)),""))</f>
        <v/>
      </c>
      <c r="AK456" s="28">
        <f>IF($B456="","",IFERROR(INDEX('Regras por canal'!$K$5:$K$9,MATCH($B456,'Regras por canal'!$A$5:$A$9,0)),""))</f>
        <v/>
      </c>
      <c r="AL456" s="28">
        <f>IF($B456="","",IFERROR(INDEX('Regras por canal'!$L$5:$L$9,MATCH($B456,'Regras por canal'!$A$5:$A$9,0)),""))</f>
        <v/>
      </c>
      <c r="AM456" s="28">
        <f>IF($B456="","",IFERROR(INDEX('Regras por canal'!$M$5:$M$9,MATCH($B456,'Regras por canal'!$A$5:$A$9,0)),""))</f>
        <v/>
      </c>
      <c r="AN456" s="28">
        <f>IF($B456="","",IFERROR(INDEX('Regras por canal'!$N$5:$N$9,MATCH($B456,'Regras por canal'!$A$5:$A$9,0)),""))</f>
        <v/>
      </c>
      <c r="AO456" s="28">
        <f>IF($A456="","",IFERROR(INDEX('Catálogo fonte'!$Q$5:$Q$104,MATCH($A456,'Catálogo fonte'!$A$5:$A$104,0)),""))</f>
        <v/>
      </c>
      <c r="AP456" s="28">
        <f>IF($B456="","",IFERROR(INDEX('Regras por canal'!$Q$5:$Q$9,MATCH($B456,'Regras por canal'!$A$5:$A$9,0)),""))</f>
        <v/>
      </c>
    </row>
    <row r="457" ht="24" customHeight="1">
      <c r="A457" s="28">
        <f>IF(OR(INDEX('Catálogo fonte'!$A$5:$A$104,INT((ROW()-5)/5)+1)="",INDEX('Regras por canal'!$A$5:$A$9,MOD(ROW()-5,5)+1)=""),"",INDEX('Catálogo fonte'!$A$5:$A$104,INT((ROW()-5)/5)+1))</f>
        <v/>
      </c>
      <c r="B457" s="27">
        <f>IF($A457="","",INDEX('Regras por canal'!$A$5:$A$9,MOD(ROW()-5,5)+1))</f>
        <v/>
      </c>
      <c r="C457" s="21" t="n"/>
      <c r="D457" s="32" t="n"/>
      <c r="E457" s="32" t="n"/>
      <c r="F457" s="53" t="n"/>
      <c r="G457" s="27">
        <f>IF(OR($A457="",$B457=""),"",IF($D457&lt;&gt;"",$D457,IFERROR(INDEX('Catálogo fonte'!$B$5:$B$104,MATCH($A457,'Catálogo fonte'!$A$5:$A$104,0)),"")))</f>
        <v/>
      </c>
      <c r="H457" s="27">
        <f>IF(OR($A457="",$B457=""),"",IF($E457&lt;&gt;"",$E457,IFERROR(INDEX('Catálogo fonte'!$C$5:$C$104,MATCH($A457,'Catálogo fonte'!$A$5:$A$104,0)),"")))</f>
        <v/>
      </c>
      <c r="I457" s="27">
        <f>IF(OR($A457="",$B457=""),"",IFERROR(INDEX('Catálogo fonte'!$E$5:$E$104,MATCH($A457,'Catálogo fonte'!$A$5:$A$104,0)),""))</f>
        <v/>
      </c>
      <c r="J457" s="28">
        <f>IF(OR($A457="",$B457=""),"",IFERROR(INDEX('Catálogo fonte'!$D$5:$D$104,MATCH($A457,'Catálogo fonte'!$A$5:$A$104,0)),""))</f>
        <v/>
      </c>
      <c r="K457" s="54">
        <f>IF(OR($A457="",$B457=""),"",IF($F457&lt;&gt;"",$F457,IFERROR(INDEX('Catálogo fonte'!$F$5:$F$104,MATCH($A457,'Catálogo fonte'!$A$5:$A$104,0)),"")))</f>
        <v/>
      </c>
      <c r="L457" s="35">
        <f>IF(OR($A457="",$B457=""),"",IFERROR(INDEX('Catálogo fonte'!$G$5:$G$104,MATCH($A457,'Catálogo fonte'!$A$5:$A$104,0)),""))</f>
        <v/>
      </c>
      <c r="M457" s="28">
        <f>IF(OR($A457="",$B457=""),"",IFERROR(INDEX('Catálogo fonte'!$H$5:$H$104,MATCH($A457,'Catálogo fonte'!$A$5:$A$104,0)),""))</f>
        <v/>
      </c>
      <c r="N457" s="28">
        <f>IF(OR($A457="",$B457=""),"",IFERROR(INDEX('Catálogo fonte'!$I$5:$I$104,MATCH($A457,'Catálogo fonte'!$A$5:$A$104,0)),""))</f>
        <v/>
      </c>
      <c r="O457" s="55">
        <f>IF(OR($A457="",$B457=""),"",IFERROR(INDEX('Catálogo fonte'!$J$5:$J$104,MATCH($A457,'Catálogo fonte'!$A$5:$A$104,0)),""))</f>
        <v/>
      </c>
      <c r="P457" s="56">
        <f>IF(OR($A457="",$B457=""),"",IFERROR(INDEX('Catálogo fonte'!$K$5:$K$104,MATCH($A457,'Catálogo fonte'!$A$5:$A$104,0)),""))</f>
        <v/>
      </c>
      <c r="Q457" s="56">
        <f>IF(OR($A457="",$B457=""),"",IFERROR(INDEX('Catálogo fonte'!$L$5:$L$104,MATCH($A457,'Catálogo fonte'!$A$5:$A$104,0)),""))</f>
        <v/>
      </c>
      <c r="R457" s="56">
        <f>IF(OR($A457="",$B457=""),"",IFERROR(INDEX('Catálogo fonte'!$M$5:$M$104,MATCH($A457,'Catálogo fonte'!$A$5:$A$104,0)),""))</f>
        <v/>
      </c>
      <c r="S457" s="28">
        <f>IF(OR($A457="",$B457=""),"",IFERROR(INDEX('Catálogo fonte'!$N$5:$N$104,MATCH($A457,'Catálogo fonte'!$A$5:$A$104,0)),""))</f>
        <v/>
      </c>
      <c r="T457" s="28">
        <f>IF(OR($A457="",$B457=""),"",IFERROR(INDEX('Catálogo fonte'!$O$5:$O$104,MATCH($A457,'Catálogo fonte'!$A$5:$A$104,0)),""))</f>
        <v/>
      </c>
      <c r="U457" s="28">
        <f>IF(OR($A457="",$B457=""),"",IFERROR(INDEX('Catálogo fonte'!$P$5:$P$104,MATCH($A457,'Catálogo fonte'!$A$5:$A$104,0)),""))</f>
        <v/>
      </c>
      <c r="V457" s="28">
        <f>IF(OR($A457="",$B457=""),"",--($S457&lt;&gt;"")+--($T457&lt;&gt;"")+--($U457&lt;&gt;""))</f>
        <v/>
      </c>
      <c r="W457" s="27">
        <f>IF(OR($A457="",$B457="",$C457&lt;&gt;"Sim"),"",_xlfn.TEXTJOIN(" | ",TRUE,IF($AP457&lt;&gt;"Regra válida","Regra do canal inválida",""),IF(COUNTIF('Catálogo fonte'!$A$5:$A$104,$A457)&gt;1,"SKU duplicado",""),IF($AO457&lt;&gt;"Sim","Produto inativo",""),IF($AB457&lt;&gt;"Sim","Canal inativo",""),IF($G457="","Título ausente",""),IF(AND($G457&lt;&gt;"",$AL457&lt;&gt;"",LEN($G457)&gt;$AL457),"Título excede o limite",""),IF(AND($AC457="Sim",$H457=""),"Categoria ausente",""),IF(AND($AK457&gt;0,LEN($I457)&lt;$AK457),"Descrição abaixo do mínimo",""),IF(AND($AE457="Sim",$J457=""),"Marca ausente",""),IF(OR($K457="",NOT(ISNUMBER($K457)),$K457&lt;=0),"Preço inválido",""),IF(AND(ISNUMBER($K457),$AM457&lt;&gt;"",$K457&lt;$AM457),"Preço abaixo do mínimo",""),IF(AND(ISNUMBER($K457),$AN457&lt;&gt;"",$K457&gt;$AN457),"Preço acima do máximo",""),IF(AND($AD457="Sim",$L457=""),"GTIN ausente",""),IF(AND($L457&lt;&gt;"",NOT(IFERROR(AND(LEN($L457)=13,ISNUMBER(VALUE($L457))),FALSE))),"GTIN inválido",""),IF(AND($AF457="Sim",$M457=""),"Cor ausente",""),IF(AND($AG457="Sim",$N457=""),"Tamanho/modelo ausente",""),IF(AND($AH457="Sim",OR(NOT(ISNUMBER($O457)),$O457&lt;=0)),"Peso ausente ou inválido",""),IF(AND($AI457="Sim",OR(NOT(ISNUMBER($P457)),$P457&lt;=0,NOT(ISNUMBER($Q457)),$Q457&lt;=0,NOT(ISNUMBER($R457)),$R457&lt;=0)),"Dimensões ausentes ou inválidas",""),IF($V457&lt;$AJ457,"Mídias abaixo do mínimo","")))</f>
        <v/>
      </c>
      <c r="X457" s="28">
        <f>IF(OR($A457="",$B457=""),"",IF($C457&lt;&gt;"Sim","Não selecionado",IF($W457="","Pronto para publicar","Bloqueado")))</f>
        <v/>
      </c>
      <c r="Y457" s="21" t="n"/>
      <c r="Z457" s="27">
        <f>IF(OR($A457="",$B457=""),"",IF($C457&lt;&gt;"Sim","Fora do feed",IF($X457="Bloqueado","Bloqueado",IF($Y457="Publicar","Liberado para feed",IF($Y457="Manter rascunho","Mantido em rascunho","Aguardando decisão")))))</f>
        <v/>
      </c>
      <c r="AA457" s="27">
        <f>IF(OR($A457="",$B457=""),"",$A457&amp;"|"&amp;$B457)</f>
        <v/>
      </c>
      <c r="AB457" s="28">
        <f>IF($B457="","",IFERROR(INDEX('Regras por canal'!$B$5:$B$9,MATCH($B457,'Regras por canal'!$A$5:$A$9,0)),""))</f>
        <v/>
      </c>
      <c r="AC457" s="28">
        <f>IF($B457="","",IFERROR(INDEX('Regras por canal'!$C$5:$C$9,MATCH($B457,'Regras por canal'!$A$5:$A$9,0)),""))</f>
        <v/>
      </c>
      <c r="AD457" s="28">
        <f>IF($B457="","",IFERROR(INDEX('Regras por canal'!$D$5:$D$9,MATCH($B457,'Regras por canal'!$A$5:$A$9,0)),""))</f>
        <v/>
      </c>
      <c r="AE457" s="28">
        <f>IF($B457="","",IFERROR(INDEX('Regras por canal'!$E$5:$E$9,MATCH($B457,'Regras por canal'!$A$5:$A$9,0)),""))</f>
        <v/>
      </c>
      <c r="AF457" s="28">
        <f>IF($B457="","",IFERROR(INDEX('Regras por canal'!$F$5:$F$9,MATCH($B457,'Regras por canal'!$A$5:$A$9,0)),""))</f>
        <v/>
      </c>
      <c r="AG457" s="28">
        <f>IF($B457="","",IFERROR(INDEX('Regras por canal'!$G$5:$G$9,MATCH($B457,'Regras por canal'!$A$5:$A$9,0)),""))</f>
        <v/>
      </c>
      <c r="AH457" s="28">
        <f>IF($B457="","",IFERROR(INDEX('Regras por canal'!$H$5:$H$9,MATCH($B457,'Regras por canal'!$A$5:$A$9,0)),""))</f>
        <v/>
      </c>
      <c r="AI457" s="28">
        <f>IF($B457="","",IFERROR(INDEX('Regras por canal'!$I$5:$I$9,MATCH($B457,'Regras por canal'!$A$5:$A$9,0)),""))</f>
        <v/>
      </c>
      <c r="AJ457" s="28">
        <f>IF($B457="","",IFERROR(INDEX('Regras por canal'!$J$5:$J$9,MATCH($B457,'Regras por canal'!$A$5:$A$9,0)),""))</f>
        <v/>
      </c>
      <c r="AK457" s="28">
        <f>IF($B457="","",IFERROR(INDEX('Regras por canal'!$K$5:$K$9,MATCH($B457,'Regras por canal'!$A$5:$A$9,0)),""))</f>
        <v/>
      </c>
      <c r="AL457" s="28">
        <f>IF($B457="","",IFERROR(INDEX('Regras por canal'!$L$5:$L$9,MATCH($B457,'Regras por canal'!$A$5:$A$9,0)),""))</f>
        <v/>
      </c>
      <c r="AM457" s="28">
        <f>IF($B457="","",IFERROR(INDEX('Regras por canal'!$M$5:$M$9,MATCH($B457,'Regras por canal'!$A$5:$A$9,0)),""))</f>
        <v/>
      </c>
      <c r="AN457" s="28">
        <f>IF($B457="","",IFERROR(INDEX('Regras por canal'!$N$5:$N$9,MATCH($B457,'Regras por canal'!$A$5:$A$9,0)),""))</f>
        <v/>
      </c>
      <c r="AO457" s="28">
        <f>IF($A457="","",IFERROR(INDEX('Catálogo fonte'!$Q$5:$Q$104,MATCH($A457,'Catálogo fonte'!$A$5:$A$104,0)),""))</f>
        <v/>
      </c>
      <c r="AP457" s="28">
        <f>IF($B457="","",IFERROR(INDEX('Regras por canal'!$Q$5:$Q$9,MATCH($B457,'Regras por canal'!$A$5:$A$9,0)),""))</f>
        <v/>
      </c>
    </row>
    <row r="458" ht="24" customHeight="1">
      <c r="A458" s="28">
        <f>IF(OR(INDEX('Catálogo fonte'!$A$5:$A$104,INT((ROW()-5)/5)+1)="",INDEX('Regras por canal'!$A$5:$A$9,MOD(ROW()-5,5)+1)=""),"",INDEX('Catálogo fonte'!$A$5:$A$104,INT((ROW()-5)/5)+1))</f>
        <v/>
      </c>
      <c r="B458" s="27">
        <f>IF($A458="","",INDEX('Regras por canal'!$A$5:$A$9,MOD(ROW()-5,5)+1))</f>
        <v/>
      </c>
      <c r="C458" s="21" t="n"/>
      <c r="D458" s="32" t="n"/>
      <c r="E458" s="32" t="n"/>
      <c r="F458" s="53" t="n"/>
      <c r="G458" s="27">
        <f>IF(OR($A458="",$B458=""),"",IF($D458&lt;&gt;"",$D458,IFERROR(INDEX('Catálogo fonte'!$B$5:$B$104,MATCH($A458,'Catálogo fonte'!$A$5:$A$104,0)),"")))</f>
        <v/>
      </c>
      <c r="H458" s="27">
        <f>IF(OR($A458="",$B458=""),"",IF($E458&lt;&gt;"",$E458,IFERROR(INDEX('Catálogo fonte'!$C$5:$C$104,MATCH($A458,'Catálogo fonte'!$A$5:$A$104,0)),"")))</f>
        <v/>
      </c>
      <c r="I458" s="27">
        <f>IF(OR($A458="",$B458=""),"",IFERROR(INDEX('Catálogo fonte'!$E$5:$E$104,MATCH($A458,'Catálogo fonte'!$A$5:$A$104,0)),""))</f>
        <v/>
      </c>
      <c r="J458" s="28">
        <f>IF(OR($A458="",$B458=""),"",IFERROR(INDEX('Catálogo fonte'!$D$5:$D$104,MATCH($A458,'Catálogo fonte'!$A$5:$A$104,0)),""))</f>
        <v/>
      </c>
      <c r="K458" s="54">
        <f>IF(OR($A458="",$B458=""),"",IF($F458&lt;&gt;"",$F458,IFERROR(INDEX('Catálogo fonte'!$F$5:$F$104,MATCH($A458,'Catálogo fonte'!$A$5:$A$104,0)),"")))</f>
        <v/>
      </c>
      <c r="L458" s="35">
        <f>IF(OR($A458="",$B458=""),"",IFERROR(INDEX('Catálogo fonte'!$G$5:$G$104,MATCH($A458,'Catálogo fonte'!$A$5:$A$104,0)),""))</f>
        <v/>
      </c>
      <c r="M458" s="28">
        <f>IF(OR($A458="",$B458=""),"",IFERROR(INDEX('Catálogo fonte'!$H$5:$H$104,MATCH($A458,'Catálogo fonte'!$A$5:$A$104,0)),""))</f>
        <v/>
      </c>
      <c r="N458" s="28">
        <f>IF(OR($A458="",$B458=""),"",IFERROR(INDEX('Catálogo fonte'!$I$5:$I$104,MATCH($A458,'Catálogo fonte'!$A$5:$A$104,0)),""))</f>
        <v/>
      </c>
      <c r="O458" s="55">
        <f>IF(OR($A458="",$B458=""),"",IFERROR(INDEX('Catálogo fonte'!$J$5:$J$104,MATCH($A458,'Catálogo fonte'!$A$5:$A$104,0)),""))</f>
        <v/>
      </c>
      <c r="P458" s="56">
        <f>IF(OR($A458="",$B458=""),"",IFERROR(INDEX('Catálogo fonte'!$K$5:$K$104,MATCH($A458,'Catálogo fonte'!$A$5:$A$104,0)),""))</f>
        <v/>
      </c>
      <c r="Q458" s="56">
        <f>IF(OR($A458="",$B458=""),"",IFERROR(INDEX('Catálogo fonte'!$L$5:$L$104,MATCH($A458,'Catálogo fonte'!$A$5:$A$104,0)),""))</f>
        <v/>
      </c>
      <c r="R458" s="56">
        <f>IF(OR($A458="",$B458=""),"",IFERROR(INDEX('Catálogo fonte'!$M$5:$M$104,MATCH($A458,'Catálogo fonte'!$A$5:$A$104,0)),""))</f>
        <v/>
      </c>
      <c r="S458" s="28">
        <f>IF(OR($A458="",$B458=""),"",IFERROR(INDEX('Catálogo fonte'!$N$5:$N$104,MATCH($A458,'Catálogo fonte'!$A$5:$A$104,0)),""))</f>
        <v/>
      </c>
      <c r="T458" s="28">
        <f>IF(OR($A458="",$B458=""),"",IFERROR(INDEX('Catálogo fonte'!$O$5:$O$104,MATCH($A458,'Catálogo fonte'!$A$5:$A$104,0)),""))</f>
        <v/>
      </c>
      <c r="U458" s="28">
        <f>IF(OR($A458="",$B458=""),"",IFERROR(INDEX('Catálogo fonte'!$P$5:$P$104,MATCH($A458,'Catálogo fonte'!$A$5:$A$104,0)),""))</f>
        <v/>
      </c>
      <c r="V458" s="28">
        <f>IF(OR($A458="",$B458=""),"",--($S458&lt;&gt;"")+--($T458&lt;&gt;"")+--($U458&lt;&gt;""))</f>
        <v/>
      </c>
      <c r="W458" s="27">
        <f>IF(OR($A458="",$B458="",$C458&lt;&gt;"Sim"),"",_xlfn.TEXTJOIN(" | ",TRUE,IF($AP458&lt;&gt;"Regra válida","Regra do canal inválida",""),IF(COUNTIF('Catálogo fonte'!$A$5:$A$104,$A458)&gt;1,"SKU duplicado",""),IF($AO458&lt;&gt;"Sim","Produto inativo",""),IF($AB458&lt;&gt;"Sim","Canal inativo",""),IF($G458="","Título ausente",""),IF(AND($G458&lt;&gt;"",$AL458&lt;&gt;"",LEN($G458)&gt;$AL458),"Título excede o limite",""),IF(AND($AC458="Sim",$H458=""),"Categoria ausente",""),IF(AND($AK458&gt;0,LEN($I458)&lt;$AK458),"Descrição abaixo do mínimo",""),IF(AND($AE458="Sim",$J458=""),"Marca ausente",""),IF(OR($K458="",NOT(ISNUMBER($K458)),$K458&lt;=0),"Preço inválido",""),IF(AND(ISNUMBER($K458),$AM458&lt;&gt;"",$K458&lt;$AM458),"Preço abaixo do mínimo",""),IF(AND(ISNUMBER($K458),$AN458&lt;&gt;"",$K458&gt;$AN458),"Preço acima do máximo",""),IF(AND($AD458="Sim",$L458=""),"GTIN ausente",""),IF(AND($L458&lt;&gt;"",NOT(IFERROR(AND(LEN($L458)=13,ISNUMBER(VALUE($L458))),FALSE))),"GTIN inválido",""),IF(AND($AF458="Sim",$M458=""),"Cor ausente",""),IF(AND($AG458="Sim",$N458=""),"Tamanho/modelo ausente",""),IF(AND($AH458="Sim",OR(NOT(ISNUMBER($O458)),$O458&lt;=0)),"Peso ausente ou inválido",""),IF(AND($AI458="Sim",OR(NOT(ISNUMBER($P458)),$P458&lt;=0,NOT(ISNUMBER($Q458)),$Q458&lt;=0,NOT(ISNUMBER($R458)),$R458&lt;=0)),"Dimensões ausentes ou inválidas",""),IF($V458&lt;$AJ458,"Mídias abaixo do mínimo","")))</f>
        <v/>
      </c>
      <c r="X458" s="28">
        <f>IF(OR($A458="",$B458=""),"",IF($C458&lt;&gt;"Sim","Não selecionado",IF($W458="","Pronto para publicar","Bloqueado")))</f>
        <v/>
      </c>
      <c r="Y458" s="21" t="n"/>
      <c r="Z458" s="27">
        <f>IF(OR($A458="",$B458=""),"",IF($C458&lt;&gt;"Sim","Fora do feed",IF($X458="Bloqueado","Bloqueado",IF($Y458="Publicar","Liberado para feed",IF($Y458="Manter rascunho","Mantido em rascunho","Aguardando decisão")))))</f>
        <v/>
      </c>
      <c r="AA458" s="27">
        <f>IF(OR($A458="",$B458=""),"",$A458&amp;"|"&amp;$B458)</f>
        <v/>
      </c>
      <c r="AB458" s="28">
        <f>IF($B458="","",IFERROR(INDEX('Regras por canal'!$B$5:$B$9,MATCH($B458,'Regras por canal'!$A$5:$A$9,0)),""))</f>
        <v/>
      </c>
      <c r="AC458" s="28">
        <f>IF($B458="","",IFERROR(INDEX('Regras por canal'!$C$5:$C$9,MATCH($B458,'Regras por canal'!$A$5:$A$9,0)),""))</f>
        <v/>
      </c>
      <c r="AD458" s="28">
        <f>IF($B458="","",IFERROR(INDEX('Regras por canal'!$D$5:$D$9,MATCH($B458,'Regras por canal'!$A$5:$A$9,0)),""))</f>
        <v/>
      </c>
      <c r="AE458" s="28">
        <f>IF($B458="","",IFERROR(INDEX('Regras por canal'!$E$5:$E$9,MATCH($B458,'Regras por canal'!$A$5:$A$9,0)),""))</f>
        <v/>
      </c>
      <c r="AF458" s="28">
        <f>IF($B458="","",IFERROR(INDEX('Regras por canal'!$F$5:$F$9,MATCH($B458,'Regras por canal'!$A$5:$A$9,0)),""))</f>
        <v/>
      </c>
      <c r="AG458" s="28">
        <f>IF($B458="","",IFERROR(INDEX('Regras por canal'!$G$5:$G$9,MATCH($B458,'Regras por canal'!$A$5:$A$9,0)),""))</f>
        <v/>
      </c>
      <c r="AH458" s="28">
        <f>IF($B458="","",IFERROR(INDEX('Regras por canal'!$H$5:$H$9,MATCH($B458,'Regras por canal'!$A$5:$A$9,0)),""))</f>
        <v/>
      </c>
      <c r="AI458" s="28">
        <f>IF($B458="","",IFERROR(INDEX('Regras por canal'!$I$5:$I$9,MATCH($B458,'Regras por canal'!$A$5:$A$9,0)),""))</f>
        <v/>
      </c>
      <c r="AJ458" s="28">
        <f>IF($B458="","",IFERROR(INDEX('Regras por canal'!$J$5:$J$9,MATCH($B458,'Regras por canal'!$A$5:$A$9,0)),""))</f>
        <v/>
      </c>
      <c r="AK458" s="28">
        <f>IF($B458="","",IFERROR(INDEX('Regras por canal'!$K$5:$K$9,MATCH($B458,'Regras por canal'!$A$5:$A$9,0)),""))</f>
        <v/>
      </c>
      <c r="AL458" s="28">
        <f>IF($B458="","",IFERROR(INDEX('Regras por canal'!$L$5:$L$9,MATCH($B458,'Regras por canal'!$A$5:$A$9,0)),""))</f>
        <v/>
      </c>
      <c r="AM458" s="28">
        <f>IF($B458="","",IFERROR(INDEX('Regras por canal'!$M$5:$M$9,MATCH($B458,'Regras por canal'!$A$5:$A$9,0)),""))</f>
        <v/>
      </c>
      <c r="AN458" s="28">
        <f>IF($B458="","",IFERROR(INDEX('Regras por canal'!$N$5:$N$9,MATCH($B458,'Regras por canal'!$A$5:$A$9,0)),""))</f>
        <v/>
      </c>
      <c r="AO458" s="28">
        <f>IF($A458="","",IFERROR(INDEX('Catálogo fonte'!$Q$5:$Q$104,MATCH($A458,'Catálogo fonte'!$A$5:$A$104,0)),""))</f>
        <v/>
      </c>
      <c r="AP458" s="28">
        <f>IF($B458="","",IFERROR(INDEX('Regras por canal'!$Q$5:$Q$9,MATCH($B458,'Regras por canal'!$A$5:$A$9,0)),""))</f>
        <v/>
      </c>
    </row>
    <row r="459" ht="24" customHeight="1">
      <c r="A459" s="28">
        <f>IF(OR(INDEX('Catálogo fonte'!$A$5:$A$104,INT((ROW()-5)/5)+1)="",INDEX('Regras por canal'!$A$5:$A$9,MOD(ROW()-5,5)+1)=""),"",INDEX('Catálogo fonte'!$A$5:$A$104,INT((ROW()-5)/5)+1))</f>
        <v/>
      </c>
      <c r="B459" s="27">
        <f>IF($A459="","",INDEX('Regras por canal'!$A$5:$A$9,MOD(ROW()-5,5)+1))</f>
        <v/>
      </c>
      <c r="C459" s="21" t="n"/>
      <c r="D459" s="32" t="n"/>
      <c r="E459" s="32" t="n"/>
      <c r="F459" s="53" t="n"/>
      <c r="G459" s="27">
        <f>IF(OR($A459="",$B459=""),"",IF($D459&lt;&gt;"",$D459,IFERROR(INDEX('Catálogo fonte'!$B$5:$B$104,MATCH($A459,'Catálogo fonte'!$A$5:$A$104,0)),"")))</f>
        <v/>
      </c>
      <c r="H459" s="27">
        <f>IF(OR($A459="",$B459=""),"",IF($E459&lt;&gt;"",$E459,IFERROR(INDEX('Catálogo fonte'!$C$5:$C$104,MATCH($A459,'Catálogo fonte'!$A$5:$A$104,0)),"")))</f>
        <v/>
      </c>
      <c r="I459" s="27">
        <f>IF(OR($A459="",$B459=""),"",IFERROR(INDEX('Catálogo fonte'!$E$5:$E$104,MATCH($A459,'Catálogo fonte'!$A$5:$A$104,0)),""))</f>
        <v/>
      </c>
      <c r="J459" s="28">
        <f>IF(OR($A459="",$B459=""),"",IFERROR(INDEX('Catálogo fonte'!$D$5:$D$104,MATCH($A459,'Catálogo fonte'!$A$5:$A$104,0)),""))</f>
        <v/>
      </c>
      <c r="K459" s="54">
        <f>IF(OR($A459="",$B459=""),"",IF($F459&lt;&gt;"",$F459,IFERROR(INDEX('Catálogo fonte'!$F$5:$F$104,MATCH($A459,'Catálogo fonte'!$A$5:$A$104,0)),"")))</f>
        <v/>
      </c>
      <c r="L459" s="35">
        <f>IF(OR($A459="",$B459=""),"",IFERROR(INDEX('Catálogo fonte'!$G$5:$G$104,MATCH($A459,'Catálogo fonte'!$A$5:$A$104,0)),""))</f>
        <v/>
      </c>
      <c r="M459" s="28">
        <f>IF(OR($A459="",$B459=""),"",IFERROR(INDEX('Catálogo fonte'!$H$5:$H$104,MATCH($A459,'Catálogo fonte'!$A$5:$A$104,0)),""))</f>
        <v/>
      </c>
      <c r="N459" s="28">
        <f>IF(OR($A459="",$B459=""),"",IFERROR(INDEX('Catálogo fonte'!$I$5:$I$104,MATCH($A459,'Catálogo fonte'!$A$5:$A$104,0)),""))</f>
        <v/>
      </c>
      <c r="O459" s="55">
        <f>IF(OR($A459="",$B459=""),"",IFERROR(INDEX('Catálogo fonte'!$J$5:$J$104,MATCH($A459,'Catálogo fonte'!$A$5:$A$104,0)),""))</f>
        <v/>
      </c>
      <c r="P459" s="56">
        <f>IF(OR($A459="",$B459=""),"",IFERROR(INDEX('Catálogo fonte'!$K$5:$K$104,MATCH($A459,'Catálogo fonte'!$A$5:$A$104,0)),""))</f>
        <v/>
      </c>
      <c r="Q459" s="56">
        <f>IF(OR($A459="",$B459=""),"",IFERROR(INDEX('Catálogo fonte'!$L$5:$L$104,MATCH($A459,'Catálogo fonte'!$A$5:$A$104,0)),""))</f>
        <v/>
      </c>
      <c r="R459" s="56">
        <f>IF(OR($A459="",$B459=""),"",IFERROR(INDEX('Catálogo fonte'!$M$5:$M$104,MATCH($A459,'Catálogo fonte'!$A$5:$A$104,0)),""))</f>
        <v/>
      </c>
      <c r="S459" s="28">
        <f>IF(OR($A459="",$B459=""),"",IFERROR(INDEX('Catálogo fonte'!$N$5:$N$104,MATCH($A459,'Catálogo fonte'!$A$5:$A$104,0)),""))</f>
        <v/>
      </c>
      <c r="T459" s="28">
        <f>IF(OR($A459="",$B459=""),"",IFERROR(INDEX('Catálogo fonte'!$O$5:$O$104,MATCH($A459,'Catálogo fonte'!$A$5:$A$104,0)),""))</f>
        <v/>
      </c>
      <c r="U459" s="28">
        <f>IF(OR($A459="",$B459=""),"",IFERROR(INDEX('Catálogo fonte'!$P$5:$P$104,MATCH($A459,'Catálogo fonte'!$A$5:$A$104,0)),""))</f>
        <v/>
      </c>
      <c r="V459" s="28">
        <f>IF(OR($A459="",$B459=""),"",--($S459&lt;&gt;"")+--($T459&lt;&gt;"")+--($U459&lt;&gt;""))</f>
        <v/>
      </c>
      <c r="W459" s="27">
        <f>IF(OR($A459="",$B459="",$C459&lt;&gt;"Sim"),"",_xlfn.TEXTJOIN(" | ",TRUE,IF($AP459&lt;&gt;"Regra válida","Regra do canal inválida",""),IF(COUNTIF('Catálogo fonte'!$A$5:$A$104,$A459)&gt;1,"SKU duplicado",""),IF($AO459&lt;&gt;"Sim","Produto inativo",""),IF($AB459&lt;&gt;"Sim","Canal inativo",""),IF($G459="","Título ausente",""),IF(AND($G459&lt;&gt;"",$AL459&lt;&gt;"",LEN($G459)&gt;$AL459),"Título excede o limite",""),IF(AND($AC459="Sim",$H459=""),"Categoria ausente",""),IF(AND($AK459&gt;0,LEN($I459)&lt;$AK459),"Descrição abaixo do mínimo",""),IF(AND($AE459="Sim",$J459=""),"Marca ausente",""),IF(OR($K459="",NOT(ISNUMBER($K459)),$K459&lt;=0),"Preço inválido",""),IF(AND(ISNUMBER($K459),$AM459&lt;&gt;"",$K459&lt;$AM459),"Preço abaixo do mínimo",""),IF(AND(ISNUMBER($K459),$AN459&lt;&gt;"",$K459&gt;$AN459),"Preço acima do máximo",""),IF(AND($AD459="Sim",$L459=""),"GTIN ausente",""),IF(AND($L459&lt;&gt;"",NOT(IFERROR(AND(LEN($L459)=13,ISNUMBER(VALUE($L459))),FALSE))),"GTIN inválido",""),IF(AND($AF459="Sim",$M459=""),"Cor ausente",""),IF(AND($AG459="Sim",$N459=""),"Tamanho/modelo ausente",""),IF(AND($AH459="Sim",OR(NOT(ISNUMBER($O459)),$O459&lt;=0)),"Peso ausente ou inválido",""),IF(AND($AI459="Sim",OR(NOT(ISNUMBER($P459)),$P459&lt;=0,NOT(ISNUMBER($Q459)),$Q459&lt;=0,NOT(ISNUMBER($R459)),$R459&lt;=0)),"Dimensões ausentes ou inválidas",""),IF($V459&lt;$AJ459,"Mídias abaixo do mínimo","")))</f>
        <v/>
      </c>
      <c r="X459" s="28">
        <f>IF(OR($A459="",$B459=""),"",IF($C459&lt;&gt;"Sim","Não selecionado",IF($W459="","Pronto para publicar","Bloqueado")))</f>
        <v/>
      </c>
      <c r="Y459" s="21" t="n"/>
      <c r="Z459" s="27">
        <f>IF(OR($A459="",$B459=""),"",IF($C459&lt;&gt;"Sim","Fora do feed",IF($X459="Bloqueado","Bloqueado",IF($Y459="Publicar","Liberado para feed",IF($Y459="Manter rascunho","Mantido em rascunho","Aguardando decisão")))))</f>
        <v/>
      </c>
      <c r="AA459" s="27">
        <f>IF(OR($A459="",$B459=""),"",$A459&amp;"|"&amp;$B459)</f>
        <v/>
      </c>
      <c r="AB459" s="28">
        <f>IF($B459="","",IFERROR(INDEX('Regras por canal'!$B$5:$B$9,MATCH($B459,'Regras por canal'!$A$5:$A$9,0)),""))</f>
        <v/>
      </c>
      <c r="AC459" s="28">
        <f>IF($B459="","",IFERROR(INDEX('Regras por canal'!$C$5:$C$9,MATCH($B459,'Regras por canal'!$A$5:$A$9,0)),""))</f>
        <v/>
      </c>
      <c r="AD459" s="28">
        <f>IF($B459="","",IFERROR(INDEX('Regras por canal'!$D$5:$D$9,MATCH($B459,'Regras por canal'!$A$5:$A$9,0)),""))</f>
        <v/>
      </c>
      <c r="AE459" s="28">
        <f>IF($B459="","",IFERROR(INDEX('Regras por canal'!$E$5:$E$9,MATCH($B459,'Regras por canal'!$A$5:$A$9,0)),""))</f>
        <v/>
      </c>
      <c r="AF459" s="28">
        <f>IF($B459="","",IFERROR(INDEX('Regras por canal'!$F$5:$F$9,MATCH($B459,'Regras por canal'!$A$5:$A$9,0)),""))</f>
        <v/>
      </c>
      <c r="AG459" s="28">
        <f>IF($B459="","",IFERROR(INDEX('Regras por canal'!$G$5:$G$9,MATCH($B459,'Regras por canal'!$A$5:$A$9,0)),""))</f>
        <v/>
      </c>
      <c r="AH459" s="28">
        <f>IF($B459="","",IFERROR(INDEX('Regras por canal'!$H$5:$H$9,MATCH($B459,'Regras por canal'!$A$5:$A$9,0)),""))</f>
        <v/>
      </c>
      <c r="AI459" s="28">
        <f>IF($B459="","",IFERROR(INDEX('Regras por canal'!$I$5:$I$9,MATCH($B459,'Regras por canal'!$A$5:$A$9,0)),""))</f>
        <v/>
      </c>
      <c r="AJ459" s="28">
        <f>IF($B459="","",IFERROR(INDEX('Regras por canal'!$J$5:$J$9,MATCH($B459,'Regras por canal'!$A$5:$A$9,0)),""))</f>
        <v/>
      </c>
      <c r="AK459" s="28">
        <f>IF($B459="","",IFERROR(INDEX('Regras por canal'!$K$5:$K$9,MATCH($B459,'Regras por canal'!$A$5:$A$9,0)),""))</f>
        <v/>
      </c>
      <c r="AL459" s="28">
        <f>IF($B459="","",IFERROR(INDEX('Regras por canal'!$L$5:$L$9,MATCH($B459,'Regras por canal'!$A$5:$A$9,0)),""))</f>
        <v/>
      </c>
      <c r="AM459" s="28">
        <f>IF($B459="","",IFERROR(INDEX('Regras por canal'!$M$5:$M$9,MATCH($B459,'Regras por canal'!$A$5:$A$9,0)),""))</f>
        <v/>
      </c>
      <c r="AN459" s="28">
        <f>IF($B459="","",IFERROR(INDEX('Regras por canal'!$N$5:$N$9,MATCH($B459,'Regras por canal'!$A$5:$A$9,0)),""))</f>
        <v/>
      </c>
      <c r="AO459" s="28">
        <f>IF($A459="","",IFERROR(INDEX('Catálogo fonte'!$Q$5:$Q$104,MATCH($A459,'Catálogo fonte'!$A$5:$A$104,0)),""))</f>
        <v/>
      </c>
      <c r="AP459" s="28">
        <f>IF($B459="","",IFERROR(INDEX('Regras por canal'!$Q$5:$Q$9,MATCH($B459,'Regras por canal'!$A$5:$A$9,0)),""))</f>
        <v/>
      </c>
    </row>
    <row r="460" ht="24" customHeight="1">
      <c r="A460" s="28">
        <f>IF(OR(INDEX('Catálogo fonte'!$A$5:$A$104,INT((ROW()-5)/5)+1)="",INDEX('Regras por canal'!$A$5:$A$9,MOD(ROW()-5,5)+1)=""),"",INDEX('Catálogo fonte'!$A$5:$A$104,INT((ROW()-5)/5)+1))</f>
        <v/>
      </c>
      <c r="B460" s="27">
        <f>IF($A460="","",INDEX('Regras por canal'!$A$5:$A$9,MOD(ROW()-5,5)+1))</f>
        <v/>
      </c>
      <c r="C460" s="21" t="n"/>
      <c r="D460" s="32" t="n"/>
      <c r="E460" s="32" t="n"/>
      <c r="F460" s="53" t="n"/>
      <c r="G460" s="27">
        <f>IF(OR($A460="",$B460=""),"",IF($D460&lt;&gt;"",$D460,IFERROR(INDEX('Catálogo fonte'!$B$5:$B$104,MATCH($A460,'Catálogo fonte'!$A$5:$A$104,0)),"")))</f>
        <v/>
      </c>
      <c r="H460" s="27">
        <f>IF(OR($A460="",$B460=""),"",IF($E460&lt;&gt;"",$E460,IFERROR(INDEX('Catálogo fonte'!$C$5:$C$104,MATCH($A460,'Catálogo fonte'!$A$5:$A$104,0)),"")))</f>
        <v/>
      </c>
      <c r="I460" s="27">
        <f>IF(OR($A460="",$B460=""),"",IFERROR(INDEX('Catálogo fonte'!$E$5:$E$104,MATCH($A460,'Catálogo fonte'!$A$5:$A$104,0)),""))</f>
        <v/>
      </c>
      <c r="J460" s="28">
        <f>IF(OR($A460="",$B460=""),"",IFERROR(INDEX('Catálogo fonte'!$D$5:$D$104,MATCH($A460,'Catálogo fonte'!$A$5:$A$104,0)),""))</f>
        <v/>
      </c>
      <c r="K460" s="54">
        <f>IF(OR($A460="",$B460=""),"",IF($F460&lt;&gt;"",$F460,IFERROR(INDEX('Catálogo fonte'!$F$5:$F$104,MATCH($A460,'Catálogo fonte'!$A$5:$A$104,0)),"")))</f>
        <v/>
      </c>
      <c r="L460" s="35">
        <f>IF(OR($A460="",$B460=""),"",IFERROR(INDEX('Catálogo fonte'!$G$5:$G$104,MATCH($A460,'Catálogo fonte'!$A$5:$A$104,0)),""))</f>
        <v/>
      </c>
      <c r="M460" s="28">
        <f>IF(OR($A460="",$B460=""),"",IFERROR(INDEX('Catálogo fonte'!$H$5:$H$104,MATCH($A460,'Catálogo fonte'!$A$5:$A$104,0)),""))</f>
        <v/>
      </c>
      <c r="N460" s="28">
        <f>IF(OR($A460="",$B460=""),"",IFERROR(INDEX('Catálogo fonte'!$I$5:$I$104,MATCH($A460,'Catálogo fonte'!$A$5:$A$104,0)),""))</f>
        <v/>
      </c>
      <c r="O460" s="55">
        <f>IF(OR($A460="",$B460=""),"",IFERROR(INDEX('Catálogo fonte'!$J$5:$J$104,MATCH($A460,'Catálogo fonte'!$A$5:$A$104,0)),""))</f>
        <v/>
      </c>
      <c r="P460" s="56">
        <f>IF(OR($A460="",$B460=""),"",IFERROR(INDEX('Catálogo fonte'!$K$5:$K$104,MATCH($A460,'Catálogo fonte'!$A$5:$A$104,0)),""))</f>
        <v/>
      </c>
      <c r="Q460" s="56">
        <f>IF(OR($A460="",$B460=""),"",IFERROR(INDEX('Catálogo fonte'!$L$5:$L$104,MATCH($A460,'Catálogo fonte'!$A$5:$A$104,0)),""))</f>
        <v/>
      </c>
      <c r="R460" s="56">
        <f>IF(OR($A460="",$B460=""),"",IFERROR(INDEX('Catálogo fonte'!$M$5:$M$104,MATCH($A460,'Catálogo fonte'!$A$5:$A$104,0)),""))</f>
        <v/>
      </c>
      <c r="S460" s="28">
        <f>IF(OR($A460="",$B460=""),"",IFERROR(INDEX('Catálogo fonte'!$N$5:$N$104,MATCH($A460,'Catálogo fonte'!$A$5:$A$104,0)),""))</f>
        <v/>
      </c>
      <c r="T460" s="28">
        <f>IF(OR($A460="",$B460=""),"",IFERROR(INDEX('Catálogo fonte'!$O$5:$O$104,MATCH($A460,'Catálogo fonte'!$A$5:$A$104,0)),""))</f>
        <v/>
      </c>
      <c r="U460" s="28">
        <f>IF(OR($A460="",$B460=""),"",IFERROR(INDEX('Catálogo fonte'!$P$5:$P$104,MATCH($A460,'Catálogo fonte'!$A$5:$A$104,0)),""))</f>
        <v/>
      </c>
      <c r="V460" s="28">
        <f>IF(OR($A460="",$B460=""),"",--($S460&lt;&gt;"")+--($T460&lt;&gt;"")+--($U460&lt;&gt;""))</f>
        <v/>
      </c>
      <c r="W460" s="27">
        <f>IF(OR($A460="",$B460="",$C460&lt;&gt;"Sim"),"",_xlfn.TEXTJOIN(" | ",TRUE,IF($AP460&lt;&gt;"Regra válida","Regra do canal inválida",""),IF(COUNTIF('Catálogo fonte'!$A$5:$A$104,$A460)&gt;1,"SKU duplicado",""),IF($AO460&lt;&gt;"Sim","Produto inativo",""),IF($AB460&lt;&gt;"Sim","Canal inativo",""),IF($G460="","Título ausente",""),IF(AND($G460&lt;&gt;"",$AL460&lt;&gt;"",LEN($G460)&gt;$AL460),"Título excede o limite",""),IF(AND($AC460="Sim",$H460=""),"Categoria ausente",""),IF(AND($AK460&gt;0,LEN($I460)&lt;$AK460),"Descrição abaixo do mínimo",""),IF(AND($AE460="Sim",$J460=""),"Marca ausente",""),IF(OR($K460="",NOT(ISNUMBER($K460)),$K460&lt;=0),"Preço inválido",""),IF(AND(ISNUMBER($K460),$AM460&lt;&gt;"",$K460&lt;$AM460),"Preço abaixo do mínimo",""),IF(AND(ISNUMBER($K460),$AN460&lt;&gt;"",$K460&gt;$AN460),"Preço acima do máximo",""),IF(AND($AD460="Sim",$L460=""),"GTIN ausente",""),IF(AND($L460&lt;&gt;"",NOT(IFERROR(AND(LEN($L460)=13,ISNUMBER(VALUE($L460))),FALSE))),"GTIN inválido",""),IF(AND($AF460="Sim",$M460=""),"Cor ausente",""),IF(AND($AG460="Sim",$N460=""),"Tamanho/modelo ausente",""),IF(AND($AH460="Sim",OR(NOT(ISNUMBER($O460)),$O460&lt;=0)),"Peso ausente ou inválido",""),IF(AND($AI460="Sim",OR(NOT(ISNUMBER($P460)),$P460&lt;=0,NOT(ISNUMBER($Q460)),$Q460&lt;=0,NOT(ISNUMBER($R460)),$R460&lt;=0)),"Dimensões ausentes ou inválidas",""),IF($V460&lt;$AJ460,"Mídias abaixo do mínimo","")))</f>
        <v/>
      </c>
      <c r="X460" s="28">
        <f>IF(OR($A460="",$B460=""),"",IF($C460&lt;&gt;"Sim","Não selecionado",IF($W460="","Pronto para publicar","Bloqueado")))</f>
        <v/>
      </c>
      <c r="Y460" s="21" t="n"/>
      <c r="Z460" s="27">
        <f>IF(OR($A460="",$B460=""),"",IF($C460&lt;&gt;"Sim","Fora do feed",IF($X460="Bloqueado","Bloqueado",IF($Y460="Publicar","Liberado para feed",IF($Y460="Manter rascunho","Mantido em rascunho","Aguardando decisão")))))</f>
        <v/>
      </c>
      <c r="AA460" s="27">
        <f>IF(OR($A460="",$B460=""),"",$A460&amp;"|"&amp;$B460)</f>
        <v/>
      </c>
      <c r="AB460" s="28">
        <f>IF($B460="","",IFERROR(INDEX('Regras por canal'!$B$5:$B$9,MATCH($B460,'Regras por canal'!$A$5:$A$9,0)),""))</f>
        <v/>
      </c>
      <c r="AC460" s="28">
        <f>IF($B460="","",IFERROR(INDEX('Regras por canal'!$C$5:$C$9,MATCH($B460,'Regras por canal'!$A$5:$A$9,0)),""))</f>
        <v/>
      </c>
      <c r="AD460" s="28">
        <f>IF($B460="","",IFERROR(INDEX('Regras por canal'!$D$5:$D$9,MATCH($B460,'Regras por canal'!$A$5:$A$9,0)),""))</f>
        <v/>
      </c>
      <c r="AE460" s="28">
        <f>IF($B460="","",IFERROR(INDEX('Regras por canal'!$E$5:$E$9,MATCH($B460,'Regras por canal'!$A$5:$A$9,0)),""))</f>
        <v/>
      </c>
      <c r="AF460" s="28">
        <f>IF($B460="","",IFERROR(INDEX('Regras por canal'!$F$5:$F$9,MATCH($B460,'Regras por canal'!$A$5:$A$9,0)),""))</f>
        <v/>
      </c>
      <c r="AG460" s="28">
        <f>IF($B460="","",IFERROR(INDEX('Regras por canal'!$G$5:$G$9,MATCH($B460,'Regras por canal'!$A$5:$A$9,0)),""))</f>
        <v/>
      </c>
      <c r="AH460" s="28">
        <f>IF($B460="","",IFERROR(INDEX('Regras por canal'!$H$5:$H$9,MATCH($B460,'Regras por canal'!$A$5:$A$9,0)),""))</f>
        <v/>
      </c>
      <c r="AI460" s="28">
        <f>IF($B460="","",IFERROR(INDEX('Regras por canal'!$I$5:$I$9,MATCH($B460,'Regras por canal'!$A$5:$A$9,0)),""))</f>
        <v/>
      </c>
      <c r="AJ460" s="28">
        <f>IF($B460="","",IFERROR(INDEX('Regras por canal'!$J$5:$J$9,MATCH($B460,'Regras por canal'!$A$5:$A$9,0)),""))</f>
        <v/>
      </c>
      <c r="AK460" s="28">
        <f>IF($B460="","",IFERROR(INDEX('Regras por canal'!$K$5:$K$9,MATCH($B460,'Regras por canal'!$A$5:$A$9,0)),""))</f>
        <v/>
      </c>
      <c r="AL460" s="28">
        <f>IF($B460="","",IFERROR(INDEX('Regras por canal'!$L$5:$L$9,MATCH($B460,'Regras por canal'!$A$5:$A$9,0)),""))</f>
        <v/>
      </c>
      <c r="AM460" s="28">
        <f>IF($B460="","",IFERROR(INDEX('Regras por canal'!$M$5:$M$9,MATCH($B460,'Regras por canal'!$A$5:$A$9,0)),""))</f>
        <v/>
      </c>
      <c r="AN460" s="28">
        <f>IF($B460="","",IFERROR(INDEX('Regras por canal'!$N$5:$N$9,MATCH($B460,'Regras por canal'!$A$5:$A$9,0)),""))</f>
        <v/>
      </c>
      <c r="AO460" s="28">
        <f>IF($A460="","",IFERROR(INDEX('Catálogo fonte'!$Q$5:$Q$104,MATCH($A460,'Catálogo fonte'!$A$5:$A$104,0)),""))</f>
        <v/>
      </c>
      <c r="AP460" s="28">
        <f>IF($B460="","",IFERROR(INDEX('Regras por canal'!$Q$5:$Q$9,MATCH($B460,'Regras por canal'!$A$5:$A$9,0)),""))</f>
        <v/>
      </c>
    </row>
    <row r="461" ht="24" customHeight="1">
      <c r="A461" s="28">
        <f>IF(OR(INDEX('Catálogo fonte'!$A$5:$A$104,INT((ROW()-5)/5)+1)="",INDEX('Regras por canal'!$A$5:$A$9,MOD(ROW()-5,5)+1)=""),"",INDEX('Catálogo fonte'!$A$5:$A$104,INT((ROW()-5)/5)+1))</f>
        <v/>
      </c>
      <c r="B461" s="27">
        <f>IF($A461="","",INDEX('Regras por canal'!$A$5:$A$9,MOD(ROW()-5,5)+1))</f>
        <v/>
      </c>
      <c r="C461" s="21" t="n"/>
      <c r="D461" s="32" t="n"/>
      <c r="E461" s="32" t="n"/>
      <c r="F461" s="53" t="n"/>
      <c r="G461" s="27">
        <f>IF(OR($A461="",$B461=""),"",IF($D461&lt;&gt;"",$D461,IFERROR(INDEX('Catálogo fonte'!$B$5:$B$104,MATCH($A461,'Catálogo fonte'!$A$5:$A$104,0)),"")))</f>
        <v/>
      </c>
      <c r="H461" s="27">
        <f>IF(OR($A461="",$B461=""),"",IF($E461&lt;&gt;"",$E461,IFERROR(INDEX('Catálogo fonte'!$C$5:$C$104,MATCH($A461,'Catálogo fonte'!$A$5:$A$104,0)),"")))</f>
        <v/>
      </c>
      <c r="I461" s="27">
        <f>IF(OR($A461="",$B461=""),"",IFERROR(INDEX('Catálogo fonte'!$E$5:$E$104,MATCH($A461,'Catálogo fonte'!$A$5:$A$104,0)),""))</f>
        <v/>
      </c>
      <c r="J461" s="28">
        <f>IF(OR($A461="",$B461=""),"",IFERROR(INDEX('Catálogo fonte'!$D$5:$D$104,MATCH($A461,'Catálogo fonte'!$A$5:$A$104,0)),""))</f>
        <v/>
      </c>
      <c r="K461" s="54">
        <f>IF(OR($A461="",$B461=""),"",IF($F461&lt;&gt;"",$F461,IFERROR(INDEX('Catálogo fonte'!$F$5:$F$104,MATCH($A461,'Catálogo fonte'!$A$5:$A$104,0)),"")))</f>
        <v/>
      </c>
      <c r="L461" s="35">
        <f>IF(OR($A461="",$B461=""),"",IFERROR(INDEX('Catálogo fonte'!$G$5:$G$104,MATCH($A461,'Catálogo fonte'!$A$5:$A$104,0)),""))</f>
        <v/>
      </c>
      <c r="M461" s="28">
        <f>IF(OR($A461="",$B461=""),"",IFERROR(INDEX('Catálogo fonte'!$H$5:$H$104,MATCH($A461,'Catálogo fonte'!$A$5:$A$104,0)),""))</f>
        <v/>
      </c>
      <c r="N461" s="28">
        <f>IF(OR($A461="",$B461=""),"",IFERROR(INDEX('Catálogo fonte'!$I$5:$I$104,MATCH($A461,'Catálogo fonte'!$A$5:$A$104,0)),""))</f>
        <v/>
      </c>
      <c r="O461" s="55">
        <f>IF(OR($A461="",$B461=""),"",IFERROR(INDEX('Catálogo fonte'!$J$5:$J$104,MATCH($A461,'Catálogo fonte'!$A$5:$A$104,0)),""))</f>
        <v/>
      </c>
      <c r="P461" s="56">
        <f>IF(OR($A461="",$B461=""),"",IFERROR(INDEX('Catálogo fonte'!$K$5:$K$104,MATCH($A461,'Catálogo fonte'!$A$5:$A$104,0)),""))</f>
        <v/>
      </c>
      <c r="Q461" s="56">
        <f>IF(OR($A461="",$B461=""),"",IFERROR(INDEX('Catálogo fonte'!$L$5:$L$104,MATCH($A461,'Catálogo fonte'!$A$5:$A$104,0)),""))</f>
        <v/>
      </c>
      <c r="R461" s="56">
        <f>IF(OR($A461="",$B461=""),"",IFERROR(INDEX('Catálogo fonte'!$M$5:$M$104,MATCH($A461,'Catálogo fonte'!$A$5:$A$104,0)),""))</f>
        <v/>
      </c>
      <c r="S461" s="28">
        <f>IF(OR($A461="",$B461=""),"",IFERROR(INDEX('Catálogo fonte'!$N$5:$N$104,MATCH($A461,'Catálogo fonte'!$A$5:$A$104,0)),""))</f>
        <v/>
      </c>
      <c r="T461" s="28">
        <f>IF(OR($A461="",$B461=""),"",IFERROR(INDEX('Catálogo fonte'!$O$5:$O$104,MATCH($A461,'Catálogo fonte'!$A$5:$A$104,0)),""))</f>
        <v/>
      </c>
      <c r="U461" s="28">
        <f>IF(OR($A461="",$B461=""),"",IFERROR(INDEX('Catálogo fonte'!$P$5:$P$104,MATCH($A461,'Catálogo fonte'!$A$5:$A$104,0)),""))</f>
        <v/>
      </c>
      <c r="V461" s="28">
        <f>IF(OR($A461="",$B461=""),"",--($S461&lt;&gt;"")+--($T461&lt;&gt;"")+--($U461&lt;&gt;""))</f>
        <v/>
      </c>
      <c r="W461" s="27">
        <f>IF(OR($A461="",$B461="",$C461&lt;&gt;"Sim"),"",_xlfn.TEXTJOIN(" | ",TRUE,IF($AP461&lt;&gt;"Regra válida","Regra do canal inválida",""),IF(COUNTIF('Catálogo fonte'!$A$5:$A$104,$A461)&gt;1,"SKU duplicado",""),IF($AO461&lt;&gt;"Sim","Produto inativo",""),IF($AB461&lt;&gt;"Sim","Canal inativo",""),IF($G461="","Título ausente",""),IF(AND($G461&lt;&gt;"",$AL461&lt;&gt;"",LEN($G461)&gt;$AL461),"Título excede o limite",""),IF(AND($AC461="Sim",$H461=""),"Categoria ausente",""),IF(AND($AK461&gt;0,LEN($I461)&lt;$AK461),"Descrição abaixo do mínimo",""),IF(AND($AE461="Sim",$J461=""),"Marca ausente",""),IF(OR($K461="",NOT(ISNUMBER($K461)),$K461&lt;=0),"Preço inválido",""),IF(AND(ISNUMBER($K461),$AM461&lt;&gt;"",$K461&lt;$AM461),"Preço abaixo do mínimo",""),IF(AND(ISNUMBER($K461),$AN461&lt;&gt;"",$K461&gt;$AN461),"Preço acima do máximo",""),IF(AND($AD461="Sim",$L461=""),"GTIN ausente",""),IF(AND($L461&lt;&gt;"",NOT(IFERROR(AND(LEN($L461)=13,ISNUMBER(VALUE($L461))),FALSE))),"GTIN inválido",""),IF(AND($AF461="Sim",$M461=""),"Cor ausente",""),IF(AND($AG461="Sim",$N461=""),"Tamanho/modelo ausente",""),IF(AND($AH461="Sim",OR(NOT(ISNUMBER($O461)),$O461&lt;=0)),"Peso ausente ou inválido",""),IF(AND($AI461="Sim",OR(NOT(ISNUMBER($P461)),$P461&lt;=0,NOT(ISNUMBER($Q461)),$Q461&lt;=0,NOT(ISNUMBER($R461)),$R461&lt;=0)),"Dimensões ausentes ou inválidas",""),IF($V461&lt;$AJ461,"Mídias abaixo do mínimo","")))</f>
        <v/>
      </c>
      <c r="X461" s="28">
        <f>IF(OR($A461="",$B461=""),"",IF($C461&lt;&gt;"Sim","Não selecionado",IF($W461="","Pronto para publicar","Bloqueado")))</f>
        <v/>
      </c>
      <c r="Y461" s="21" t="n"/>
      <c r="Z461" s="27">
        <f>IF(OR($A461="",$B461=""),"",IF($C461&lt;&gt;"Sim","Fora do feed",IF($X461="Bloqueado","Bloqueado",IF($Y461="Publicar","Liberado para feed",IF($Y461="Manter rascunho","Mantido em rascunho","Aguardando decisão")))))</f>
        <v/>
      </c>
      <c r="AA461" s="27">
        <f>IF(OR($A461="",$B461=""),"",$A461&amp;"|"&amp;$B461)</f>
        <v/>
      </c>
      <c r="AB461" s="28">
        <f>IF($B461="","",IFERROR(INDEX('Regras por canal'!$B$5:$B$9,MATCH($B461,'Regras por canal'!$A$5:$A$9,0)),""))</f>
        <v/>
      </c>
      <c r="AC461" s="28">
        <f>IF($B461="","",IFERROR(INDEX('Regras por canal'!$C$5:$C$9,MATCH($B461,'Regras por canal'!$A$5:$A$9,0)),""))</f>
        <v/>
      </c>
      <c r="AD461" s="28">
        <f>IF($B461="","",IFERROR(INDEX('Regras por canal'!$D$5:$D$9,MATCH($B461,'Regras por canal'!$A$5:$A$9,0)),""))</f>
        <v/>
      </c>
      <c r="AE461" s="28">
        <f>IF($B461="","",IFERROR(INDEX('Regras por canal'!$E$5:$E$9,MATCH($B461,'Regras por canal'!$A$5:$A$9,0)),""))</f>
        <v/>
      </c>
      <c r="AF461" s="28">
        <f>IF($B461="","",IFERROR(INDEX('Regras por canal'!$F$5:$F$9,MATCH($B461,'Regras por canal'!$A$5:$A$9,0)),""))</f>
        <v/>
      </c>
      <c r="AG461" s="28">
        <f>IF($B461="","",IFERROR(INDEX('Regras por canal'!$G$5:$G$9,MATCH($B461,'Regras por canal'!$A$5:$A$9,0)),""))</f>
        <v/>
      </c>
      <c r="AH461" s="28">
        <f>IF($B461="","",IFERROR(INDEX('Regras por canal'!$H$5:$H$9,MATCH($B461,'Regras por canal'!$A$5:$A$9,0)),""))</f>
        <v/>
      </c>
      <c r="AI461" s="28">
        <f>IF($B461="","",IFERROR(INDEX('Regras por canal'!$I$5:$I$9,MATCH($B461,'Regras por canal'!$A$5:$A$9,0)),""))</f>
        <v/>
      </c>
      <c r="AJ461" s="28">
        <f>IF($B461="","",IFERROR(INDEX('Regras por canal'!$J$5:$J$9,MATCH($B461,'Regras por canal'!$A$5:$A$9,0)),""))</f>
        <v/>
      </c>
      <c r="AK461" s="28">
        <f>IF($B461="","",IFERROR(INDEX('Regras por canal'!$K$5:$K$9,MATCH($B461,'Regras por canal'!$A$5:$A$9,0)),""))</f>
        <v/>
      </c>
      <c r="AL461" s="28">
        <f>IF($B461="","",IFERROR(INDEX('Regras por canal'!$L$5:$L$9,MATCH($B461,'Regras por canal'!$A$5:$A$9,0)),""))</f>
        <v/>
      </c>
      <c r="AM461" s="28">
        <f>IF($B461="","",IFERROR(INDEX('Regras por canal'!$M$5:$M$9,MATCH($B461,'Regras por canal'!$A$5:$A$9,0)),""))</f>
        <v/>
      </c>
      <c r="AN461" s="28">
        <f>IF($B461="","",IFERROR(INDEX('Regras por canal'!$N$5:$N$9,MATCH($B461,'Regras por canal'!$A$5:$A$9,0)),""))</f>
        <v/>
      </c>
      <c r="AO461" s="28">
        <f>IF($A461="","",IFERROR(INDEX('Catálogo fonte'!$Q$5:$Q$104,MATCH($A461,'Catálogo fonte'!$A$5:$A$104,0)),""))</f>
        <v/>
      </c>
      <c r="AP461" s="28">
        <f>IF($B461="","",IFERROR(INDEX('Regras por canal'!$Q$5:$Q$9,MATCH($B461,'Regras por canal'!$A$5:$A$9,0)),""))</f>
        <v/>
      </c>
    </row>
    <row r="462" ht="24" customHeight="1">
      <c r="A462" s="28">
        <f>IF(OR(INDEX('Catálogo fonte'!$A$5:$A$104,INT((ROW()-5)/5)+1)="",INDEX('Regras por canal'!$A$5:$A$9,MOD(ROW()-5,5)+1)=""),"",INDEX('Catálogo fonte'!$A$5:$A$104,INT((ROW()-5)/5)+1))</f>
        <v/>
      </c>
      <c r="B462" s="27">
        <f>IF($A462="","",INDEX('Regras por canal'!$A$5:$A$9,MOD(ROW()-5,5)+1))</f>
        <v/>
      </c>
      <c r="C462" s="21" t="n"/>
      <c r="D462" s="32" t="n"/>
      <c r="E462" s="32" t="n"/>
      <c r="F462" s="53" t="n"/>
      <c r="G462" s="27">
        <f>IF(OR($A462="",$B462=""),"",IF($D462&lt;&gt;"",$D462,IFERROR(INDEX('Catálogo fonte'!$B$5:$B$104,MATCH($A462,'Catálogo fonte'!$A$5:$A$104,0)),"")))</f>
        <v/>
      </c>
      <c r="H462" s="27">
        <f>IF(OR($A462="",$B462=""),"",IF($E462&lt;&gt;"",$E462,IFERROR(INDEX('Catálogo fonte'!$C$5:$C$104,MATCH($A462,'Catálogo fonte'!$A$5:$A$104,0)),"")))</f>
        <v/>
      </c>
      <c r="I462" s="27">
        <f>IF(OR($A462="",$B462=""),"",IFERROR(INDEX('Catálogo fonte'!$E$5:$E$104,MATCH($A462,'Catálogo fonte'!$A$5:$A$104,0)),""))</f>
        <v/>
      </c>
      <c r="J462" s="28">
        <f>IF(OR($A462="",$B462=""),"",IFERROR(INDEX('Catálogo fonte'!$D$5:$D$104,MATCH($A462,'Catálogo fonte'!$A$5:$A$104,0)),""))</f>
        <v/>
      </c>
      <c r="K462" s="54">
        <f>IF(OR($A462="",$B462=""),"",IF($F462&lt;&gt;"",$F462,IFERROR(INDEX('Catálogo fonte'!$F$5:$F$104,MATCH($A462,'Catálogo fonte'!$A$5:$A$104,0)),"")))</f>
        <v/>
      </c>
      <c r="L462" s="35">
        <f>IF(OR($A462="",$B462=""),"",IFERROR(INDEX('Catálogo fonte'!$G$5:$G$104,MATCH($A462,'Catálogo fonte'!$A$5:$A$104,0)),""))</f>
        <v/>
      </c>
      <c r="M462" s="28">
        <f>IF(OR($A462="",$B462=""),"",IFERROR(INDEX('Catálogo fonte'!$H$5:$H$104,MATCH($A462,'Catálogo fonte'!$A$5:$A$104,0)),""))</f>
        <v/>
      </c>
      <c r="N462" s="28">
        <f>IF(OR($A462="",$B462=""),"",IFERROR(INDEX('Catálogo fonte'!$I$5:$I$104,MATCH($A462,'Catálogo fonte'!$A$5:$A$104,0)),""))</f>
        <v/>
      </c>
      <c r="O462" s="55">
        <f>IF(OR($A462="",$B462=""),"",IFERROR(INDEX('Catálogo fonte'!$J$5:$J$104,MATCH($A462,'Catálogo fonte'!$A$5:$A$104,0)),""))</f>
        <v/>
      </c>
      <c r="P462" s="56">
        <f>IF(OR($A462="",$B462=""),"",IFERROR(INDEX('Catálogo fonte'!$K$5:$K$104,MATCH($A462,'Catálogo fonte'!$A$5:$A$104,0)),""))</f>
        <v/>
      </c>
      <c r="Q462" s="56">
        <f>IF(OR($A462="",$B462=""),"",IFERROR(INDEX('Catálogo fonte'!$L$5:$L$104,MATCH($A462,'Catálogo fonte'!$A$5:$A$104,0)),""))</f>
        <v/>
      </c>
      <c r="R462" s="56">
        <f>IF(OR($A462="",$B462=""),"",IFERROR(INDEX('Catálogo fonte'!$M$5:$M$104,MATCH($A462,'Catálogo fonte'!$A$5:$A$104,0)),""))</f>
        <v/>
      </c>
      <c r="S462" s="28">
        <f>IF(OR($A462="",$B462=""),"",IFERROR(INDEX('Catálogo fonte'!$N$5:$N$104,MATCH($A462,'Catálogo fonte'!$A$5:$A$104,0)),""))</f>
        <v/>
      </c>
      <c r="T462" s="28">
        <f>IF(OR($A462="",$B462=""),"",IFERROR(INDEX('Catálogo fonte'!$O$5:$O$104,MATCH($A462,'Catálogo fonte'!$A$5:$A$104,0)),""))</f>
        <v/>
      </c>
      <c r="U462" s="28">
        <f>IF(OR($A462="",$B462=""),"",IFERROR(INDEX('Catálogo fonte'!$P$5:$P$104,MATCH($A462,'Catálogo fonte'!$A$5:$A$104,0)),""))</f>
        <v/>
      </c>
      <c r="V462" s="28">
        <f>IF(OR($A462="",$B462=""),"",--($S462&lt;&gt;"")+--($T462&lt;&gt;"")+--($U462&lt;&gt;""))</f>
        <v/>
      </c>
      <c r="W462" s="27">
        <f>IF(OR($A462="",$B462="",$C462&lt;&gt;"Sim"),"",_xlfn.TEXTJOIN(" | ",TRUE,IF($AP462&lt;&gt;"Regra válida","Regra do canal inválida",""),IF(COUNTIF('Catálogo fonte'!$A$5:$A$104,$A462)&gt;1,"SKU duplicado",""),IF($AO462&lt;&gt;"Sim","Produto inativo",""),IF($AB462&lt;&gt;"Sim","Canal inativo",""),IF($G462="","Título ausente",""),IF(AND($G462&lt;&gt;"",$AL462&lt;&gt;"",LEN($G462)&gt;$AL462),"Título excede o limite",""),IF(AND($AC462="Sim",$H462=""),"Categoria ausente",""),IF(AND($AK462&gt;0,LEN($I462)&lt;$AK462),"Descrição abaixo do mínimo",""),IF(AND($AE462="Sim",$J462=""),"Marca ausente",""),IF(OR($K462="",NOT(ISNUMBER($K462)),$K462&lt;=0),"Preço inválido",""),IF(AND(ISNUMBER($K462),$AM462&lt;&gt;"",$K462&lt;$AM462),"Preço abaixo do mínimo",""),IF(AND(ISNUMBER($K462),$AN462&lt;&gt;"",$K462&gt;$AN462),"Preço acima do máximo",""),IF(AND($AD462="Sim",$L462=""),"GTIN ausente",""),IF(AND($L462&lt;&gt;"",NOT(IFERROR(AND(LEN($L462)=13,ISNUMBER(VALUE($L462))),FALSE))),"GTIN inválido",""),IF(AND($AF462="Sim",$M462=""),"Cor ausente",""),IF(AND($AG462="Sim",$N462=""),"Tamanho/modelo ausente",""),IF(AND($AH462="Sim",OR(NOT(ISNUMBER($O462)),$O462&lt;=0)),"Peso ausente ou inválido",""),IF(AND($AI462="Sim",OR(NOT(ISNUMBER($P462)),$P462&lt;=0,NOT(ISNUMBER($Q462)),$Q462&lt;=0,NOT(ISNUMBER($R462)),$R462&lt;=0)),"Dimensões ausentes ou inválidas",""),IF($V462&lt;$AJ462,"Mídias abaixo do mínimo","")))</f>
        <v/>
      </c>
      <c r="X462" s="28">
        <f>IF(OR($A462="",$B462=""),"",IF($C462&lt;&gt;"Sim","Não selecionado",IF($W462="","Pronto para publicar","Bloqueado")))</f>
        <v/>
      </c>
      <c r="Y462" s="21" t="n"/>
      <c r="Z462" s="27">
        <f>IF(OR($A462="",$B462=""),"",IF($C462&lt;&gt;"Sim","Fora do feed",IF($X462="Bloqueado","Bloqueado",IF($Y462="Publicar","Liberado para feed",IF($Y462="Manter rascunho","Mantido em rascunho","Aguardando decisão")))))</f>
        <v/>
      </c>
      <c r="AA462" s="27">
        <f>IF(OR($A462="",$B462=""),"",$A462&amp;"|"&amp;$B462)</f>
        <v/>
      </c>
      <c r="AB462" s="28">
        <f>IF($B462="","",IFERROR(INDEX('Regras por canal'!$B$5:$B$9,MATCH($B462,'Regras por canal'!$A$5:$A$9,0)),""))</f>
        <v/>
      </c>
      <c r="AC462" s="28">
        <f>IF($B462="","",IFERROR(INDEX('Regras por canal'!$C$5:$C$9,MATCH($B462,'Regras por canal'!$A$5:$A$9,0)),""))</f>
        <v/>
      </c>
      <c r="AD462" s="28">
        <f>IF($B462="","",IFERROR(INDEX('Regras por canal'!$D$5:$D$9,MATCH($B462,'Regras por canal'!$A$5:$A$9,0)),""))</f>
        <v/>
      </c>
      <c r="AE462" s="28">
        <f>IF($B462="","",IFERROR(INDEX('Regras por canal'!$E$5:$E$9,MATCH($B462,'Regras por canal'!$A$5:$A$9,0)),""))</f>
        <v/>
      </c>
      <c r="AF462" s="28">
        <f>IF($B462="","",IFERROR(INDEX('Regras por canal'!$F$5:$F$9,MATCH($B462,'Regras por canal'!$A$5:$A$9,0)),""))</f>
        <v/>
      </c>
      <c r="AG462" s="28">
        <f>IF($B462="","",IFERROR(INDEX('Regras por canal'!$G$5:$G$9,MATCH($B462,'Regras por canal'!$A$5:$A$9,0)),""))</f>
        <v/>
      </c>
      <c r="AH462" s="28">
        <f>IF($B462="","",IFERROR(INDEX('Regras por canal'!$H$5:$H$9,MATCH($B462,'Regras por canal'!$A$5:$A$9,0)),""))</f>
        <v/>
      </c>
      <c r="AI462" s="28">
        <f>IF($B462="","",IFERROR(INDEX('Regras por canal'!$I$5:$I$9,MATCH($B462,'Regras por canal'!$A$5:$A$9,0)),""))</f>
        <v/>
      </c>
      <c r="AJ462" s="28">
        <f>IF($B462="","",IFERROR(INDEX('Regras por canal'!$J$5:$J$9,MATCH($B462,'Regras por canal'!$A$5:$A$9,0)),""))</f>
        <v/>
      </c>
      <c r="AK462" s="28">
        <f>IF($B462="","",IFERROR(INDEX('Regras por canal'!$K$5:$K$9,MATCH($B462,'Regras por canal'!$A$5:$A$9,0)),""))</f>
        <v/>
      </c>
      <c r="AL462" s="28">
        <f>IF($B462="","",IFERROR(INDEX('Regras por canal'!$L$5:$L$9,MATCH($B462,'Regras por canal'!$A$5:$A$9,0)),""))</f>
        <v/>
      </c>
      <c r="AM462" s="28">
        <f>IF($B462="","",IFERROR(INDEX('Regras por canal'!$M$5:$M$9,MATCH($B462,'Regras por canal'!$A$5:$A$9,0)),""))</f>
        <v/>
      </c>
      <c r="AN462" s="28">
        <f>IF($B462="","",IFERROR(INDEX('Regras por canal'!$N$5:$N$9,MATCH($B462,'Regras por canal'!$A$5:$A$9,0)),""))</f>
        <v/>
      </c>
      <c r="AO462" s="28">
        <f>IF($A462="","",IFERROR(INDEX('Catálogo fonte'!$Q$5:$Q$104,MATCH($A462,'Catálogo fonte'!$A$5:$A$104,0)),""))</f>
        <v/>
      </c>
      <c r="AP462" s="28">
        <f>IF($B462="","",IFERROR(INDEX('Regras por canal'!$Q$5:$Q$9,MATCH($B462,'Regras por canal'!$A$5:$A$9,0)),""))</f>
        <v/>
      </c>
    </row>
    <row r="463" ht="24" customHeight="1">
      <c r="A463" s="28">
        <f>IF(OR(INDEX('Catálogo fonte'!$A$5:$A$104,INT((ROW()-5)/5)+1)="",INDEX('Regras por canal'!$A$5:$A$9,MOD(ROW()-5,5)+1)=""),"",INDEX('Catálogo fonte'!$A$5:$A$104,INT((ROW()-5)/5)+1))</f>
        <v/>
      </c>
      <c r="B463" s="27">
        <f>IF($A463="","",INDEX('Regras por canal'!$A$5:$A$9,MOD(ROW()-5,5)+1))</f>
        <v/>
      </c>
      <c r="C463" s="21" t="n"/>
      <c r="D463" s="32" t="n"/>
      <c r="E463" s="32" t="n"/>
      <c r="F463" s="53" t="n"/>
      <c r="G463" s="27">
        <f>IF(OR($A463="",$B463=""),"",IF($D463&lt;&gt;"",$D463,IFERROR(INDEX('Catálogo fonte'!$B$5:$B$104,MATCH($A463,'Catálogo fonte'!$A$5:$A$104,0)),"")))</f>
        <v/>
      </c>
      <c r="H463" s="27">
        <f>IF(OR($A463="",$B463=""),"",IF($E463&lt;&gt;"",$E463,IFERROR(INDEX('Catálogo fonte'!$C$5:$C$104,MATCH($A463,'Catálogo fonte'!$A$5:$A$104,0)),"")))</f>
        <v/>
      </c>
      <c r="I463" s="27">
        <f>IF(OR($A463="",$B463=""),"",IFERROR(INDEX('Catálogo fonte'!$E$5:$E$104,MATCH($A463,'Catálogo fonte'!$A$5:$A$104,0)),""))</f>
        <v/>
      </c>
      <c r="J463" s="28">
        <f>IF(OR($A463="",$B463=""),"",IFERROR(INDEX('Catálogo fonte'!$D$5:$D$104,MATCH($A463,'Catálogo fonte'!$A$5:$A$104,0)),""))</f>
        <v/>
      </c>
      <c r="K463" s="54">
        <f>IF(OR($A463="",$B463=""),"",IF($F463&lt;&gt;"",$F463,IFERROR(INDEX('Catálogo fonte'!$F$5:$F$104,MATCH($A463,'Catálogo fonte'!$A$5:$A$104,0)),"")))</f>
        <v/>
      </c>
      <c r="L463" s="35">
        <f>IF(OR($A463="",$B463=""),"",IFERROR(INDEX('Catálogo fonte'!$G$5:$G$104,MATCH($A463,'Catálogo fonte'!$A$5:$A$104,0)),""))</f>
        <v/>
      </c>
      <c r="M463" s="28">
        <f>IF(OR($A463="",$B463=""),"",IFERROR(INDEX('Catálogo fonte'!$H$5:$H$104,MATCH($A463,'Catálogo fonte'!$A$5:$A$104,0)),""))</f>
        <v/>
      </c>
      <c r="N463" s="28">
        <f>IF(OR($A463="",$B463=""),"",IFERROR(INDEX('Catálogo fonte'!$I$5:$I$104,MATCH($A463,'Catálogo fonte'!$A$5:$A$104,0)),""))</f>
        <v/>
      </c>
      <c r="O463" s="55">
        <f>IF(OR($A463="",$B463=""),"",IFERROR(INDEX('Catálogo fonte'!$J$5:$J$104,MATCH($A463,'Catálogo fonte'!$A$5:$A$104,0)),""))</f>
        <v/>
      </c>
      <c r="P463" s="56">
        <f>IF(OR($A463="",$B463=""),"",IFERROR(INDEX('Catálogo fonte'!$K$5:$K$104,MATCH($A463,'Catálogo fonte'!$A$5:$A$104,0)),""))</f>
        <v/>
      </c>
      <c r="Q463" s="56">
        <f>IF(OR($A463="",$B463=""),"",IFERROR(INDEX('Catálogo fonte'!$L$5:$L$104,MATCH($A463,'Catálogo fonte'!$A$5:$A$104,0)),""))</f>
        <v/>
      </c>
      <c r="R463" s="56">
        <f>IF(OR($A463="",$B463=""),"",IFERROR(INDEX('Catálogo fonte'!$M$5:$M$104,MATCH($A463,'Catálogo fonte'!$A$5:$A$104,0)),""))</f>
        <v/>
      </c>
      <c r="S463" s="28">
        <f>IF(OR($A463="",$B463=""),"",IFERROR(INDEX('Catálogo fonte'!$N$5:$N$104,MATCH($A463,'Catálogo fonte'!$A$5:$A$104,0)),""))</f>
        <v/>
      </c>
      <c r="T463" s="28">
        <f>IF(OR($A463="",$B463=""),"",IFERROR(INDEX('Catálogo fonte'!$O$5:$O$104,MATCH($A463,'Catálogo fonte'!$A$5:$A$104,0)),""))</f>
        <v/>
      </c>
      <c r="U463" s="28">
        <f>IF(OR($A463="",$B463=""),"",IFERROR(INDEX('Catálogo fonte'!$P$5:$P$104,MATCH($A463,'Catálogo fonte'!$A$5:$A$104,0)),""))</f>
        <v/>
      </c>
      <c r="V463" s="28">
        <f>IF(OR($A463="",$B463=""),"",--($S463&lt;&gt;"")+--($T463&lt;&gt;"")+--($U463&lt;&gt;""))</f>
        <v/>
      </c>
      <c r="W463" s="27">
        <f>IF(OR($A463="",$B463="",$C463&lt;&gt;"Sim"),"",_xlfn.TEXTJOIN(" | ",TRUE,IF($AP463&lt;&gt;"Regra válida","Regra do canal inválida",""),IF(COUNTIF('Catálogo fonte'!$A$5:$A$104,$A463)&gt;1,"SKU duplicado",""),IF($AO463&lt;&gt;"Sim","Produto inativo",""),IF($AB463&lt;&gt;"Sim","Canal inativo",""),IF($G463="","Título ausente",""),IF(AND($G463&lt;&gt;"",$AL463&lt;&gt;"",LEN($G463)&gt;$AL463),"Título excede o limite",""),IF(AND($AC463="Sim",$H463=""),"Categoria ausente",""),IF(AND($AK463&gt;0,LEN($I463)&lt;$AK463),"Descrição abaixo do mínimo",""),IF(AND($AE463="Sim",$J463=""),"Marca ausente",""),IF(OR($K463="",NOT(ISNUMBER($K463)),$K463&lt;=0),"Preço inválido",""),IF(AND(ISNUMBER($K463),$AM463&lt;&gt;"",$K463&lt;$AM463),"Preço abaixo do mínimo",""),IF(AND(ISNUMBER($K463),$AN463&lt;&gt;"",$K463&gt;$AN463),"Preço acima do máximo",""),IF(AND($AD463="Sim",$L463=""),"GTIN ausente",""),IF(AND($L463&lt;&gt;"",NOT(IFERROR(AND(LEN($L463)=13,ISNUMBER(VALUE($L463))),FALSE))),"GTIN inválido",""),IF(AND($AF463="Sim",$M463=""),"Cor ausente",""),IF(AND($AG463="Sim",$N463=""),"Tamanho/modelo ausente",""),IF(AND($AH463="Sim",OR(NOT(ISNUMBER($O463)),$O463&lt;=0)),"Peso ausente ou inválido",""),IF(AND($AI463="Sim",OR(NOT(ISNUMBER($P463)),$P463&lt;=0,NOT(ISNUMBER($Q463)),$Q463&lt;=0,NOT(ISNUMBER($R463)),$R463&lt;=0)),"Dimensões ausentes ou inválidas",""),IF($V463&lt;$AJ463,"Mídias abaixo do mínimo","")))</f>
        <v/>
      </c>
      <c r="X463" s="28">
        <f>IF(OR($A463="",$B463=""),"",IF($C463&lt;&gt;"Sim","Não selecionado",IF($W463="","Pronto para publicar","Bloqueado")))</f>
        <v/>
      </c>
      <c r="Y463" s="21" t="n"/>
      <c r="Z463" s="27">
        <f>IF(OR($A463="",$B463=""),"",IF($C463&lt;&gt;"Sim","Fora do feed",IF($X463="Bloqueado","Bloqueado",IF($Y463="Publicar","Liberado para feed",IF($Y463="Manter rascunho","Mantido em rascunho","Aguardando decisão")))))</f>
        <v/>
      </c>
      <c r="AA463" s="27">
        <f>IF(OR($A463="",$B463=""),"",$A463&amp;"|"&amp;$B463)</f>
        <v/>
      </c>
      <c r="AB463" s="28">
        <f>IF($B463="","",IFERROR(INDEX('Regras por canal'!$B$5:$B$9,MATCH($B463,'Regras por canal'!$A$5:$A$9,0)),""))</f>
        <v/>
      </c>
      <c r="AC463" s="28">
        <f>IF($B463="","",IFERROR(INDEX('Regras por canal'!$C$5:$C$9,MATCH($B463,'Regras por canal'!$A$5:$A$9,0)),""))</f>
        <v/>
      </c>
      <c r="AD463" s="28">
        <f>IF($B463="","",IFERROR(INDEX('Regras por canal'!$D$5:$D$9,MATCH($B463,'Regras por canal'!$A$5:$A$9,0)),""))</f>
        <v/>
      </c>
      <c r="AE463" s="28">
        <f>IF($B463="","",IFERROR(INDEX('Regras por canal'!$E$5:$E$9,MATCH($B463,'Regras por canal'!$A$5:$A$9,0)),""))</f>
        <v/>
      </c>
      <c r="AF463" s="28">
        <f>IF($B463="","",IFERROR(INDEX('Regras por canal'!$F$5:$F$9,MATCH($B463,'Regras por canal'!$A$5:$A$9,0)),""))</f>
        <v/>
      </c>
      <c r="AG463" s="28">
        <f>IF($B463="","",IFERROR(INDEX('Regras por canal'!$G$5:$G$9,MATCH($B463,'Regras por canal'!$A$5:$A$9,0)),""))</f>
        <v/>
      </c>
      <c r="AH463" s="28">
        <f>IF($B463="","",IFERROR(INDEX('Regras por canal'!$H$5:$H$9,MATCH($B463,'Regras por canal'!$A$5:$A$9,0)),""))</f>
        <v/>
      </c>
      <c r="AI463" s="28">
        <f>IF($B463="","",IFERROR(INDEX('Regras por canal'!$I$5:$I$9,MATCH($B463,'Regras por canal'!$A$5:$A$9,0)),""))</f>
        <v/>
      </c>
      <c r="AJ463" s="28">
        <f>IF($B463="","",IFERROR(INDEX('Regras por canal'!$J$5:$J$9,MATCH($B463,'Regras por canal'!$A$5:$A$9,0)),""))</f>
        <v/>
      </c>
      <c r="AK463" s="28">
        <f>IF($B463="","",IFERROR(INDEX('Regras por canal'!$K$5:$K$9,MATCH($B463,'Regras por canal'!$A$5:$A$9,0)),""))</f>
        <v/>
      </c>
      <c r="AL463" s="28">
        <f>IF($B463="","",IFERROR(INDEX('Regras por canal'!$L$5:$L$9,MATCH($B463,'Regras por canal'!$A$5:$A$9,0)),""))</f>
        <v/>
      </c>
      <c r="AM463" s="28">
        <f>IF($B463="","",IFERROR(INDEX('Regras por canal'!$M$5:$M$9,MATCH($B463,'Regras por canal'!$A$5:$A$9,0)),""))</f>
        <v/>
      </c>
      <c r="AN463" s="28">
        <f>IF($B463="","",IFERROR(INDEX('Regras por canal'!$N$5:$N$9,MATCH($B463,'Regras por canal'!$A$5:$A$9,0)),""))</f>
        <v/>
      </c>
      <c r="AO463" s="28">
        <f>IF($A463="","",IFERROR(INDEX('Catálogo fonte'!$Q$5:$Q$104,MATCH($A463,'Catálogo fonte'!$A$5:$A$104,0)),""))</f>
        <v/>
      </c>
      <c r="AP463" s="28">
        <f>IF($B463="","",IFERROR(INDEX('Regras por canal'!$Q$5:$Q$9,MATCH($B463,'Regras por canal'!$A$5:$A$9,0)),""))</f>
        <v/>
      </c>
    </row>
    <row r="464" ht="24" customHeight="1">
      <c r="A464" s="28">
        <f>IF(OR(INDEX('Catálogo fonte'!$A$5:$A$104,INT((ROW()-5)/5)+1)="",INDEX('Regras por canal'!$A$5:$A$9,MOD(ROW()-5,5)+1)=""),"",INDEX('Catálogo fonte'!$A$5:$A$104,INT((ROW()-5)/5)+1))</f>
        <v/>
      </c>
      <c r="B464" s="27">
        <f>IF($A464="","",INDEX('Regras por canal'!$A$5:$A$9,MOD(ROW()-5,5)+1))</f>
        <v/>
      </c>
      <c r="C464" s="21" t="n"/>
      <c r="D464" s="32" t="n"/>
      <c r="E464" s="32" t="n"/>
      <c r="F464" s="53" t="n"/>
      <c r="G464" s="27">
        <f>IF(OR($A464="",$B464=""),"",IF($D464&lt;&gt;"",$D464,IFERROR(INDEX('Catálogo fonte'!$B$5:$B$104,MATCH($A464,'Catálogo fonte'!$A$5:$A$104,0)),"")))</f>
        <v/>
      </c>
      <c r="H464" s="27">
        <f>IF(OR($A464="",$B464=""),"",IF($E464&lt;&gt;"",$E464,IFERROR(INDEX('Catálogo fonte'!$C$5:$C$104,MATCH($A464,'Catálogo fonte'!$A$5:$A$104,0)),"")))</f>
        <v/>
      </c>
      <c r="I464" s="27">
        <f>IF(OR($A464="",$B464=""),"",IFERROR(INDEX('Catálogo fonte'!$E$5:$E$104,MATCH($A464,'Catálogo fonte'!$A$5:$A$104,0)),""))</f>
        <v/>
      </c>
      <c r="J464" s="28">
        <f>IF(OR($A464="",$B464=""),"",IFERROR(INDEX('Catálogo fonte'!$D$5:$D$104,MATCH($A464,'Catálogo fonte'!$A$5:$A$104,0)),""))</f>
        <v/>
      </c>
      <c r="K464" s="54">
        <f>IF(OR($A464="",$B464=""),"",IF($F464&lt;&gt;"",$F464,IFERROR(INDEX('Catálogo fonte'!$F$5:$F$104,MATCH($A464,'Catálogo fonte'!$A$5:$A$104,0)),"")))</f>
        <v/>
      </c>
      <c r="L464" s="35">
        <f>IF(OR($A464="",$B464=""),"",IFERROR(INDEX('Catálogo fonte'!$G$5:$G$104,MATCH($A464,'Catálogo fonte'!$A$5:$A$104,0)),""))</f>
        <v/>
      </c>
      <c r="M464" s="28">
        <f>IF(OR($A464="",$B464=""),"",IFERROR(INDEX('Catálogo fonte'!$H$5:$H$104,MATCH($A464,'Catálogo fonte'!$A$5:$A$104,0)),""))</f>
        <v/>
      </c>
      <c r="N464" s="28">
        <f>IF(OR($A464="",$B464=""),"",IFERROR(INDEX('Catálogo fonte'!$I$5:$I$104,MATCH($A464,'Catálogo fonte'!$A$5:$A$104,0)),""))</f>
        <v/>
      </c>
      <c r="O464" s="55">
        <f>IF(OR($A464="",$B464=""),"",IFERROR(INDEX('Catálogo fonte'!$J$5:$J$104,MATCH($A464,'Catálogo fonte'!$A$5:$A$104,0)),""))</f>
        <v/>
      </c>
      <c r="P464" s="56">
        <f>IF(OR($A464="",$B464=""),"",IFERROR(INDEX('Catálogo fonte'!$K$5:$K$104,MATCH($A464,'Catálogo fonte'!$A$5:$A$104,0)),""))</f>
        <v/>
      </c>
      <c r="Q464" s="56">
        <f>IF(OR($A464="",$B464=""),"",IFERROR(INDEX('Catálogo fonte'!$L$5:$L$104,MATCH($A464,'Catálogo fonte'!$A$5:$A$104,0)),""))</f>
        <v/>
      </c>
      <c r="R464" s="56">
        <f>IF(OR($A464="",$B464=""),"",IFERROR(INDEX('Catálogo fonte'!$M$5:$M$104,MATCH($A464,'Catálogo fonte'!$A$5:$A$104,0)),""))</f>
        <v/>
      </c>
      <c r="S464" s="28">
        <f>IF(OR($A464="",$B464=""),"",IFERROR(INDEX('Catálogo fonte'!$N$5:$N$104,MATCH($A464,'Catálogo fonte'!$A$5:$A$104,0)),""))</f>
        <v/>
      </c>
      <c r="T464" s="28">
        <f>IF(OR($A464="",$B464=""),"",IFERROR(INDEX('Catálogo fonte'!$O$5:$O$104,MATCH($A464,'Catálogo fonte'!$A$5:$A$104,0)),""))</f>
        <v/>
      </c>
      <c r="U464" s="28">
        <f>IF(OR($A464="",$B464=""),"",IFERROR(INDEX('Catálogo fonte'!$P$5:$P$104,MATCH($A464,'Catálogo fonte'!$A$5:$A$104,0)),""))</f>
        <v/>
      </c>
      <c r="V464" s="28">
        <f>IF(OR($A464="",$B464=""),"",--($S464&lt;&gt;"")+--($T464&lt;&gt;"")+--($U464&lt;&gt;""))</f>
        <v/>
      </c>
      <c r="W464" s="27">
        <f>IF(OR($A464="",$B464="",$C464&lt;&gt;"Sim"),"",_xlfn.TEXTJOIN(" | ",TRUE,IF($AP464&lt;&gt;"Regra válida","Regra do canal inválida",""),IF(COUNTIF('Catálogo fonte'!$A$5:$A$104,$A464)&gt;1,"SKU duplicado",""),IF($AO464&lt;&gt;"Sim","Produto inativo",""),IF($AB464&lt;&gt;"Sim","Canal inativo",""),IF($G464="","Título ausente",""),IF(AND($G464&lt;&gt;"",$AL464&lt;&gt;"",LEN($G464)&gt;$AL464),"Título excede o limite",""),IF(AND($AC464="Sim",$H464=""),"Categoria ausente",""),IF(AND($AK464&gt;0,LEN($I464)&lt;$AK464),"Descrição abaixo do mínimo",""),IF(AND($AE464="Sim",$J464=""),"Marca ausente",""),IF(OR($K464="",NOT(ISNUMBER($K464)),$K464&lt;=0),"Preço inválido",""),IF(AND(ISNUMBER($K464),$AM464&lt;&gt;"",$K464&lt;$AM464),"Preço abaixo do mínimo",""),IF(AND(ISNUMBER($K464),$AN464&lt;&gt;"",$K464&gt;$AN464),"Preço acima do máximo",""),IF(AND($AD464="Sim",$L464=""),"GTIN ausente",""),IF(AND($L464&lt;&gt;"",NOT(IFERROR(AND(LEN($L464)=13,ISNUMBER(VALUE($L464))),FALSE))),"GTIN inválido",""),IF(AND($AF464="Sim",$M464=""),"Cor ausente",""),IF(AND($AG464="Sim",$N464=""),"Tamanho/modelo ausente",""),IF(AND($AH464="Sim",OR(NOT(ISNUMBER($O464)),$O464&lt;=0)),"Peso ausente ou inválido",""),IF(AND($AI464="Sim",OR(NOT(ISNUMBER($P464)),$P464&lt;=0,NOT(ISNUMBER($Q464)),$Q464&lt;=0,NOT(ISNUMBER($R464)),$R464&lt;=0)),"Dimensões ausentes ou inválidas",""),IF($V464&lt;$AJ464,"Mídias abaixo do mínimo","")))</f>
        <v/>
      </c>
      <c r="X464" s="28">
        <f>IF(OR($A464="",$B464=""),"",IF($C464&lt;&gt;"Sim","Não selecionado",IF($W464="","Pronto para publicar","Bloqueado")))</f>
        <v/>
      </c>
      <c r="Y464" s="21" t="n"/>
      <c r="Z464" s="27">
        <f>IF(OR($A464="",$B464=""),"",IF($C464&lt;&gt;"Sim","Fora do feed",IF($X464="Bloqueado","Bloqueado",IF($Y464="Publicar","Liberado para feed",IF($Y464="Manter rascunho","Mantido em rascunho","Aguardando decisão")))))</f>
        <v/>
      </c>
      <c r="AA464" s="27">
        <f>IF(OR($A464="",$B464=""),"",$A464&amp;"|"&amp;$B464)</f>
        <v/>
      </c>
      <c r="AB464" s="28">
        <f>IF($B464="","",IFERROR(INDEX('Regras por canal'!$B$5:$B$9,MATCH($B464,'Regras por canal'!$A$5:$A$9,0)),""))</f>
        <v/>
      </c>
      <c r="AC464" s="28">
        <f>IF($B464="","",IFERROR(INDEX('Regras por canal'!$C$5:$C$9,MATCH($B464,'Regras por canal'!$A$5:$A$9,0)),""))</f>
        <v/>
      </c>
      <c r="AD464" s="28">
        <f>IF($B464="","",IFERROR(INDEX('Regras por canal'!$D$5:$D$9,MATCH($B464,'Regras por canal'!$A$5:$A$9,0)),""))</f>
        <v/>
      </c>
      <c r="AE464" s="28">
        <f>IF($B464="","",IFERROR(INDEX('Regras por canal'!$E$5:$E$9,MATCH($B464,'Regras por canal'!$A$5:$A$9,0)),""))</f>
        <v/>
      </c>
      <c r="AF464" s="28">
        <f>IF($B464="","",IFERROR(INDEX('Regras por canal'!$F$5:$F$9,MATCH($B464,'Regras por canal'!$A$5:$A$9,0)),""))</f>
        <v/>
      </c>
      <c r="AG464" s="28">
        <f>IF($B464="","",IFERROR(INDEX('Regras por canal'!$G$5:$G$9,MATCH($B464,'Regras por canal'!$A$5:$A$9,0)),""))</f>
        <v/>
      </c>
      <c r="AH464" s="28">
        <f>IF($B464="","",IFERROR(INDEX('Regras por canal'!$H$5:$H$9,MATCH($B464,'Regras por canal'!$A$5:$A$9,0)),""))</f>
        <v/>
      </c>
      <c r="AI464" s="28">
        <f>IF($B464="","",IFERROR(INDEX('Regras por canal'!$I$5:$I$9,MATCH($B464,'Regras por canal'!$A$5:$A$9,0)),""))</f>
        <v/>
      </c>
      <c r="AJ464" s="28">
        <f>IF($B464="","",IFERROR(INDEX('Regras por canal'!$J$5:$J$9,MATCH($B464,'Regras por canal'!$A$5:$A$9,0)),""))</f>
        <v/>
      </c>
      <c r="AK464" s="28">
        <f>IF($B464="","",IFERROR(INDEX('Regras por canal'!$K$5:$K$9,MATCH($B464,'Regras por canal'!$A$5:$A$9,0)),""))</f>
        <v/>
      </c>
      <c r="AL464" s="28">
        <f>IF($B464="","",IFERROR(INDEX('Regras por canal'!$L$5:$L$9,MATCH($B464,'Regras por canal'!$A$5:$A$9,0)),""))</f>
        <v/>
      </c>
      <c r="AM464" s="28">
        <f>IF($B464="","",IFERROR(INDEX('Regras por canal'!$M$5:$M$9,MATCH($B464,'Regras por canal'!$A$5:$A$9,0)),""))</f>
        <v/>
      </c>
      <c r="AN464" s="28">
        <f>IF($B464="","",IFERROR(INDEX('Regras por canal'!$N$5:$N$9,MATCH($B464,'Regras por canal'!$A$5:$A$9,0)),""))</f>
        <v/>
      </c>
      <c r="AO464" s="28">
        <f>IF($A464="","",IFERROR(INDEX('Catálogo fonte'!$Q$5:$Q$104,MATCH($A464,'Catálogo fonte'!$A$5:$A$104,0)),""))</f>
        <v/>
      </c>
      <c r="AP464" s="28">
        <f>IF($B464="","",IFERROR(INDEX('Regras por canal'!$Q$5:$Q$9,MATCH($B464,'Regras por canal'!$A$5:$A$9,0)),""))</f>
        <v/>
      </c>
    </row>
    <row r="465" ht="24" customHeight="1">
      <c r="A465" s="28">
        <f>IF(OR(INDEX('Catálogo fonte'!$A$5:$A$104,INT((ROW()-5)/5)+1)="",INDEX('Regras por canal'!$A$5:$A$9,MOD(ROW()-5,5)+1)=""),"",INDEX('Catálogo fonte'!$A$5:$A$104,INT((ROW()-5)/5)+1))</f>
        <v/>
      </c>
      <c r="B465" s="27">
        <f>IF($A465="","",INDEX('Regras por canal'!$A$5:$A$9,MOD(ROW()-5,5)+1))</f>
        <v/>
      </c>
      <c r="C465" s="21" t="n"/>
      <c r="D465" s="32" t="n"/>
      <c r="E465" s="32" t="n"/>
      <c r="F465" s="53" t="n"/>
      <c r="G465" s="27">
        <f>IF(OR($A465="",$B465=""),"",IF($D465&lt;&gt;"",$D465,IFERROR(INDEX('Catálogo fonte'!$B$5:$B$104,MATCH($A465,'Catálogo fonte'!$A$5:$A$104,0)),"")))</f>
        <v/>
      </c>
      <c r="H465" s="27">
        <f>IF(OR($A465="",$B465=""),"",IF($E465&lt;&gt;"",$E465,IFERROR(INDEX('Catálogo fonte'!$C$5:$C$104,MATCH($A465,'Catálogo fonte'!$A$5:$A$104,0)),"")))</f>
        <v/>
      </c>
      <c r="I465" s="27">
        <f>IF(OR($A465="",$B465=""),"",IFERROR(INDEX('Catálogo fonte'!$E$5:$E$104,MATCH($A465,'Catálogo fonte'!$A$5:$A$104,0)),""))</f>
        <v/>
      </c>
      <c r="J465" s="28">
        <f>IF(OR($A465="",$B465=""),"",IFERROR(INDEX('Catálogo fonte'!$D$5:$D$104,MATCH($A465,'Catálogo fonte'!$A$5:$A$104,0)),""))</f>
        <v/>
      </c>
      <c r="K465" s="54">
        <f>IF(OR($A465="",$B465=""),"",IF($F465&lt;&gt;"",$F465,IFERROR(INDEX('Catálogo fonte'!$F$5:$F$104,MATCH($A465,'Catálogo fonte'!$A$5:$A$104,0)),"")))</f>
        <v/>
      </c>
      <c r="L465" s="35">
        <f>IF(OR($A465="",$B465=""),"",IFERROR(INDEX('Catálogo fonte'!$G$5:$G$104,MATCH($A465,'Catálogo fonte'!$A$5:$A$104,0)),""))</f>
        <v/>
      </c>
      <c r="M465" s="28">
        <f>IF(OR($A465="",$B465=""),"",IFERROR(INDEX('Catálogo fonte'!$H$5:$H$104,MATCH($A465,'Catálogo fonte'!$A$5:$A$104,0)),""))</f>
        <v/>
      </c>
      <c r="N465" s="28">
        <f>IF(OR($A465="",$B465=""),"",IFERROR(INDEX('Catálogo fonte'!$I$5:$I$104,MATCH($A465,'Catálogo fonte'!$A$5:$A$104,0)),""))</f>
        <v/>
      </c>
      <c r="O465" s="55">
        <f>IF(OR($A465="",$B465=""),"",IFERROR(INDEX('Catálogo fonte'!$J$5:$J$104,MATCH($A465,'Catálogo fonte'!$A$5:$A$104,0)),""))</f>
        <v/>
      </c>
      <c r="P465" s="56">
        <f>IF(OR($A465="",$B465=""),"",IFERROR(INDEX('Catálogo fonte'!$K$5:$K$104,MATCH($A465,'Catálogo fonte'!$A$5:$A$104,0)),""))</f>
        <v/>
      </c>
      <c r="Q465" s="56">
        <f>IF(OR($A465="",$B465=""),"",IFERROR(INDEX('Catálogo fonte'!$L$5:$L$104,MATCH($A465,'Catálogo fonte'!$A$5:$A$104,0)),""))</f>
        <v/>
      </c>
      <c r="R465" s="56">
        <f>IF(OR($A465="",$B465=""),"",IFERROR(INDEX('Catálogo fonte'!$M$5:$M$104,MATCH($A465,'Catálogo fonte'!$A$5:$A$104,0)),""))</f>
        <v/>
      </c>
      <c r="S465" s="28">
        <f>IF(OR($A465="",$B465=""),"",IFERROR(INDEX('Catálogo fonte'!$N$5:$N$104,MATCH($A465,'Catálogo fonte'!$A$5:$A$104,0)),""))</f>
        <v/>
      </c>
      <c r="T465" s="28">
        <f>IF(OR($A465="",$B465=""),"",IFERROR(INDEX('Catálogo fonte'!$O$5:$O$104,MATCH($A465,'Catálogo fonte'!$A$5:$A$104,0)),""))</f>
        <v/>
      </c>
      <c r="U465" s="28">
        <f>IF(OR($A465="",$B465=""),"",IFERROR(INDEX('Catálogo fonte'!$P$5:$P$104,MATCH($A465,'Catálogo fonte'!$A$5:$A$104,0)),""))</f>
        <v/>
      </c>
      <c r="V465" s="28">
        <f>IF(OR($A465="",$B465=""),"",--($S465&lt;&gt;"")+--($T465&lt;&gt;"")+--($U465&lt;&gt;""))</f>
        <v/>
      </c>
      <c r="W465" s="27">
        <f>IF(OR($A465="",$B465="",$C465&lt;&gt;"Sim"),"",_xlfn.TEXTJOIN(" | ",TRUE,IF($AP465&lt;&gt;"Regra válida","Regra do canal inválida",""),IF(COUNTIF('Catálogo fonte'!$A$5:$A$104,$A465)&gt;1,"SKU duplicado",""),IF($AO465&lt;&gt;"Sim","Produto inativo",""),IF($AB465&lt;&gt;"Sim","Canal inativo",""),IF($G465="","Título ausente",""),IF(AND($G465&lt;&gt;"",$AL465&lt;&gt;"",LEN($G465)&gt;$AL465),"Título excede o limite",""),IF(AND($AC465="Sim",$H465=""),"Categoria ausente",""),IF(AND($AK465&gt;0,LEN($I465)&lt;$AK465),"Descrição abaixo do mínimo",""),IF(AND($AE465="Sim",$J465=""),"Marca ausente",""),IF(OR($K465="",NOT(ISNUMBER($K465)),$K465&lt;=0),"Preço inválido",""),IF(AND(ISNUMBER($K465),$AM465&lt;&gt;"",$K465&lt;$AM465),"Preço abaixo do mínimo",""),IF(AND(ISNUMBER($K465),$AN465&lt;&gt;"",$K465&gt;$AN465),"Preço acima do máximo",""),IF(AND($AD465="Sim",$L465=""),"GTIN ausente",""),IF(AND($L465&lt;&gt;"",NOT(IFERROR(AND(LEN($L465)=13,ISNUMBER(VALUE($L465))),FALSE))),"GTIN inválido",""),IF(AND($AF465="Sim",$M465=""),"Cor ausente",""),IF(AND($AG465="Sim",$N465=""),"Tamanho/modelo ausente",""),IF(AND($AH465="Sim",OR(NOT(ISNUMBER($O465)),$O465&lt;=0)),"Peso ausente ou inválido",""),IF(AND($AI465="Sim",OR(NOT(ISNUMBER($P465)),$P465&lt;=0,NOT(ISNUMBER($Q465)),$Q465&lt;=0,NOT(ISNUMBER($R465)),$R465&lt;=0)),"Dimensões ausentes ou inválidas",""),IF($V465&lt;$AJ465,"Mídias abaixo do mínimo","")))</f>
        <v/>
      </c>
      <c r="X465" s="28">
        <f>IF(OR($A465="",$B465=""),"",IF($C465&lt;&gt;"Sim","Não selecionado",IF($W465="","Pronto para publicar","Bloqueado")))</f>
        <v/>
      </c>
      <c r="Y465" s="21" t="n"/>
      <c r="Z465" s="27">
        <f>IF(OR($A465="",$B465=""),"",IF($C465&lt;&gt;"Sim","Fora do feed",IF($X465="Bloqueado","Bloqueado",IF($Y465="Publicar","Liberado para feed",IF($Y465="Manter rascunho","Mantido em rascunho","Aguardando decisão")))))</f>
        <v/>
      </c>
      <c r="AA465" s="27">
        <f>IF(OR($A465="",$B465=""),"",$A465&amp;"|"&amp;$B465)</f>
        <v/>
      </c>
      <c r="AB465" s="28">
        <f>IF($B465="","",IFERROR(INDEX('Regras por canal'!$B$5:$B$9,MATCH($B465,'Regras por canal'!$A$5:$A$9,0)),""))</f>
        <v/>
      </c>
      <c r="AC465" s="28">
        <f>IF($B465="","",IFERROR(INDEX('Regras por canal'!$C$5:$C$9,MATCH($B465,'Regras por canal'!$A$5:$A$9,0)),""))</f>
        <v/>
      </c>
      <c r="AD465" s="28">
        <f>IF($B465="","",IFERROR(INDEX('Regras por canal'!$D$5:$D$9,MATCH($B465,'Regras por canal'!$A$5:$A$9,0)),""))</f>
        <v/>
      </c>
      <c r="AE465" s="28">
        <f>IF($B465="","",IFERROR(INDEX('Regras por canal'!$E$5:$E$9,MATCH($B465,'Regras por canal'!$A$5:$A$9,0)),""))</f>
        <v/>
      </c>
      <c r="AF465" s="28">
        <f>IF($B465="","",IFERROR(INDEX('Regras por canal'!$F$5:$F$9,MATCH($B465,'Regras por canal'!$A$5:$A$9,0)),""))</f>
        <v/>
      </c>
      <c r="AG465" s="28">
        <f>IF($B465="","",IFERROR(INDEX('Regras por canal'!$G$5:$G$9,MATCH($B465,'Regras por canal'!$A$5:$A$9,0)),""))</f>
        <v/>
      </c>
      <c r="AH465" s="28">
        <f>IF($B465="","",IFERROR(INDEX('Regras por canal'!$H$5:$H$9,MATCH($B465,'Regras por canal'!$A$5:$A$9,0)),""))</f>
        <v/>
      </c>
      <c r="AI465" s="28">
        <f>IF($B465="","",IFERROR(INDEX('Regras por canal'!$I$5:$I$9,MATCH($B465,'Regras por canal'!$A$5:$A$9,0)),""))</f>
        <v/>
      </c>
      <c r="AJ465" s="28">
        <f>IF($B465="","",IFERROR(INDEX('Regras por canal'!$J$5:$J$9,MATCH($B465,'Regras por canal'!$A$5:$A$9,0)),""))</f>
        <v/>
      </c>
      <c r="AK465" s="28">
        <f>IF($B465="","",IFERROR(INDEX('Regras por canal'!$K$5:$K$9,MATCH($B465,'Regras por canal'!$A$5:$A$9,0)),""))</f>
        <v/>
      </c>
      <c r="AL465" s="28">
        <f>IF($B465="","",IFERROR(INDEX('Regras por canal'!$L$5:$L$9,MATCH($B465,'Regras por canal'!$A$5:$A$9,0)),""))</f>
        <v/>
      </c>
      <c r="AM465" s="28">
        <f>IF($B465="","",IFERROR(INDEX('Regras por canal'!$M$5:$M$9,MATCH($B465,'Regras por canal'!$A$5:$A$9,0)),""))</f>
        <v/>
      </c>
      <c r="AN465" s="28">
        <f>IF($B465="","",IFERROR(INDEX('Regras por canal'!$N$5:$N$9,MATCH($B465,'Regras por canal'!$A$5:$A$9,0)),""))</f>
        <v/>
      </c>
      <c r="AO465" s="28">
        <f>IF($A465="","",IFERROR(INDEX('Catálogo fonte'!$Q$5:$Q$104,MATCH($A465,'Catálogo fonte'!$A$5:$A$104,0)),""))</f>
        <v/>
      </c>
      <c r="AP465" s="28">
        <f>IF($B465="","",IFERROR(INDEX('Regras por canal'!$Q$5:$Q$9,MATCH($B465,'Regras por canal'!$A$5:$A$9,0)),""))</f>
        <v/>
      </c>
    </row>
    <row r="466" ht="24" customHeight="1">
      <c r="A466" s="28">
        <f>IF(OR(INDEX('Catálogo fonte'!$A$5:$A$104,INT((ROW()-5)/5)+1)="",INDEX('Regras por canal'!$A$5:$A$9,MOD(ROW()-5,5)+1)=""),"",INDEX('Catálogo fonte'!$A$5:$A$104,INT((ROW()-5)/5)+1))</f>
        <v/>
      </c>
      <c r="B466" s="27">
        <f>IF($A466="","",INDEX('Regras por canal'!$A$5:$A$9,MOD(ROW()-5,5)+1))</f>
        <v/>
      </c>
      <c r="C466" s="21" t="n"/>
      <c r="D466" s="32" t="n"/>
      <c r="E466" s="32" t="n"/>
      <c r="F466" s="53" t="n"/>
      <c r="G466" s="27">
        <f>IF(OR($A466="",$B466=""),"",IF($D466&lt;&gt;"",$D466,IFERROR(INDEX('Catálogo fonte'!$B$5:$B$104,MATCH($A466,'Catálogo fonte'!$A$5:$A$104,0)),"")))</f>
        <v/>
      </c>
      <c r="H466" s="27">
        <f>IF(OR($A466="",$B466=""),"",IF($E466&lt;&gt;"",$E466,IFERROR(INDEX('Catálogo fonte'!$C$5:$C$104,MATCH($A466,'Catálogo fonte'!$A$5:$A$104,0)),"")))</f>
        <v/>
      </c>
      <c r="I466" s="27">
        <f>IF(OR($A466="",$B466=""),"",IFERROR(INDEX('Catálogo fonte'!$E$5:$E$104,MATCH($A466,'Catálogo fonte'!$A$5:$A$104,0)),""))</f>
        <v/>
      </c>
      <c r="J466" s="28">
        <f>IF(OR($A466="",$B466=""),"",IFERROR(INDEX('Catálogo fonte'!$D$5:$D$104,MATCH($A466,'Catálogo fonte'!$A$5:$A$104,0)),""))</f>
        <v/>
      </c>
      <c r="K466" s="54">
        <f>IF(OR($A466="",$B466=""),"",IF($F466&lt;&gt;"",$F466,IFERROR(INDEX('Catálogo fonte'!$F$5:$F$104,MATCH($A466,'Catálogo fonte'!$A$5:$A$104,0)),"")))</f>
        <v/>
      </c>
      <c r="L466" s="35">
        <f>IF(OR($A466="",$B466=""),"",IFERROR(INDEX('Catálogo fonte'!$G$5:$G$104,MATCH($A466,'Catálogo fonte'!$A$5:$A$104,0)),""))</f>
        <v/>
      </c>
      <c r="M466" s="28">
        <f>IF(OR($A466="",$B466=""),"",IFERROR(INDEX('Catálogo fonte'!$H$5:$H$104,MATCH($A466,'Catálogo fonte'!$A$5:$A$104,0)),""))</f>
        <v/>
      </c>
      <c r="N466" s="28">
        <f>IF(OR($A466="",$B466=""),"",IFERROR(INDEX('Catálogo fonte'!$I$5:$I$104,MATCH($A466,'Catálogo fonte'!$A$5:$A$104,0)),""))</f>
        <v/>
      </c>
      <c r="O466" s="55">
        <f>IF(OR($A466="",$B466=""),"",IFERROR(INDEX('Catálogo fonte'!$J$5:$J$104,MATCH($A466,'Catálogo fonte'!$A$5:$A$104,0)),""))</f>
        <v/>
      </c>
      <c r="P466" s="56">
        <f>IF(OR($A466="",$B466=""),"",IFERROR(INDEX('Catálogo fonte'!$K$5:$K$104,MATCH($A466,'Catálogo fonte'!$A$5:$A$104,0)),""))</f>
        <v/>
      </c>
      <c r="Q466" s="56">
        <f>IF(OR($A466="",$B466=""),"",IFERROR(INDEX('Catálogo fonte'!$L$5:$L$104,MATCH($A466,'Catálogo fonte'!$A$5:$A$104,0)),""))</f>
        <v/>
      </c>
      <c r="R466" s="56">
        <f>IF(OR($A466="",$B466=""),"",IFERROR(INDEX('Catálogo fonte'!$M$5:$M$104,MATCH($A466,'Catálogo fonte'!$A$5:$A$104,0)),""))</f>
        <v/>
      </c>
      <c r="S466" s="28">
        <f>IF(OR($A466="",$B466=""),"",IFERROR(INDEX('Catálogo fonte'!$N$5:$N$104,MATCH($A466,'Catálogo fonte'!$A$5:$A$104,0)),""))</f>
        <v/>
      </c>
      <c r="T466" s="28">
        <f>IF(OR($A466="",$B466=""),"",IFERROR(INDEX('Catálogo fonte'!$O$5:$O$104,MATCH($A466,'Catálogo fonte'!$A$5:$A$104,0)),""))</f>
        <v/>
      </c>
      <c r="U466" s="28">
        <f>IF(OR($A466="",$B466=""),"",IFERROR(INDEX('Catálogo fonte'!$P$5:$P$104,MATCH($A466,'Catálogo fonte'!$A$5:$A$104,0)),""))</f>
        <v/>
      </c>
      <c r="V466" s="28">
        <f>IF(OR($A466="",$B466=""),"",--($S466&lt;&gt;"")+--($T466&lt;&gt;"")+--($U466&lt;&gt;""))</f>
        <v/>
      </c>
      <c r="W466" s="27">
        <f>IF(OR($A466="",$B466="",$C466&lt;&gt;"Sim"),"",_xlfn.TEXTJOIN(" | ",TRUE,IF($AP466&lt;&gt;"Regra válida","Regra do canal inválida",""),IF(COUNTIF('Catálogo fonte'!$A$5:$A$104,$A466)&gt;1,"SKU duplicado",""),IF($AO466&lt;&gt;"Sim","Produto inativo",""),IF($AB466&lt;&gt;"Sim","Canal inativo",""),IF($G466="","Título ausente",""),IF(AND($G466&lt;&gt;"",$AL466&lt;&gt;"",LEN($G466)&gt;$AL466),"Título excede o limite",""),IF(AND($AC466="Sim",$H466=""),"Categoria ausente",""),IF(AND($AK466&gt;0,LEN($I466)&lt;$AK466),"Descrição abaixo do mínimo",""),IF(AND($AE466="Sim",$J466=""),"Marca ausente",""),IF(OR($K466="",NOT(ISNUMBER($K466)),$K466&lt;=0),"Preço inválido",""),IF(AND(ISNUMBER($K466),$AM466&lt;&gt;"",$K466&lt;$AM466),"Preço abaixo do mínimo",""),IF(AND(ISNUMBER($K466),$AN466&lt;&gt;"",$K466&gt;$AN466),"Preço acima do máximo",""),IF(AND($AD466="Sim",$L466=""),"GTIN ausente",""),IF(AND($L466&lt;&gt;"",NOT(IFERROR(AND(LEN($L466)=13,ISNUMBER(VALUE($L466))),FALSE))),"GTIN inválido",""),IF(AND($AF466="Sim",$M466=""),"Cor ausente",""),IF(AND($AG466="Sim",$N466=""),"Tamanho/modelo ausente",""),IF(AND($AH466="Sim",OR(NOT(ISNUMBER($O466)),$O466&lt;=0)),"Peso ausente ou inválido",""),IF(AND($AI466="Sim",OR(NOT(ISNUMBER($P466)),$P466&lt;=0,NOT(ISNUMBER($Q466)),$Q466&lt;=0,NOT(ISNUMBER($R466)),$R466&lt;=0)),"Dimensões ausentes ou inválidas",""),IF($V466&lt;$AJ466,"Mídias abaixo do mínimo","")))</f>
        <v/>
      </c>
      <c r="X466" s="28">
        <f>IF(OR($A466="",$B466=""),"",IF($C466&lt;&gt;"Sim","Não selecionado",IF($W466="","Pronto para publicar","Bloqueado")))</f>
        <v/>
      </c>
      <c r="Y466" s="21" t="n"/>
      <c r="Z466" s="27">
        <f>IF(OR($A466="",$B466=""),"",IF($C466&lt;&gt;"Sim","Fora do feed",IF($X466="Bloqueado","Bloqueado",IF($Y466="Publicar","Liberado para feed",IF($Y466="Manter rascunho","Mantido em rascunho","Aguardando decisão")))))</f>
        <v/>
      </c>
      <c r="AA466" s="27">
        <f>IF(OR($A466="",$B466=""),"",$A466&amp;"|"&amp;$B466)</f>
        <v/>
      </c>
      <c r="AB466" s="28">
        <f>IF($B466="","",IFERROR(INDEX('Regras por canal'!$B$5:$B$9,MATCH($B466,'Regras por canal'!$A$5:$A$9,0)),""))</f>
        <v/>
      </c>
      <c r="AC466" s="28">
        <f>IF($B466="","",IFERROR(INDEX('Regras por canal'!$C$5:$C$9,MATCH($B466,'Regras por canal'!$A$5:$A$9,0)),""))</f>
        <v/>
      </c>
      <c r="AD466" s="28">
        <f>IF($B466="","",IFERROR(INDEX('Regras por canal'!$D$5:$D$9,MATCH($B466,'Regras por canal'!$A$5:$A$9,0)),""))</f>
        <v/>
      </c>
      <c r="AE466" s="28">
        <f>IF($B466="","",IFERROR(INDEX('Regras por canal'!$E$5:$E$9,MATCH($B466,'Regras por canal'!$A$5:$A$9,0)),""))</f>
        <v/>
      </c>
      <c r="AF466" s="28">
        <f>IF($B466="","",IFERROR(INDEX('Regras por canal'!$F$5:$F$9,MATCH($B466,'Regras por canal'!$A$5:$A$9,0)),""))</f>
        <v/>
      </c>
      <c r="AG466" s="28">
        <f>IF($B466="","",IFERROR(INDEX('Regras por canal'!$G$5:$G$9,MATCH($B466,'Regras por canal'!$A$5:$A$9,0)),""))</f>
        <v/>
      </c>
      <c r="AH466" s="28">
        <f>IF($B466="","",IFERROR(INDEX('Regras por canal'!$H$5:$H$9,MATCH($B466,'Regras por canal'!$A$5:$A$9,0)),""))</f>
        <v/>
      </c>
      <c r="AI466" s="28">
        <f>IF($B466="","",IFERROR(INDEX('Regras por canal'!$I$5:$I$9,MATCH($B466,'Regras por canal'!$A$5:$A$9,0)),""))</f>
        <v/>
      </c>
      <c r="AJ466" s="28">
        <f>IF($B466="","",IFERROR(INDEX('Regras por canal'!$J$5:$J$9,MATCH($B466,'Regras por canal'!$A$5:$A$9,0)),""))</f>
        <v/>
      </c>
      <c r="AK466" s="28">
        <f>IF($B466="","",IFERROR(INDEX('Regras por canal'!$K$5:$K$9,MATCH($B466,'Regras por canal'!$A$5:$A$9,0)),""))</f>
        <v/>
      </c>
      <c r="AL466" s="28">
        <f>IF($B466="","",IFERROR(INDEX('Regras por canal'!$L$5:$L$9,MATCH($B466,'Regras por canal'!$A$5:$A$9,0)),""))</f>
        <v/>
      </c>
      <c r="AM466" s="28">
        <f>IF($B466="","",IFERROR(INDEX('Regras por canal'!$M$5:$M$9,MATCH($B466,'Regras por canal'!$A$5:$A$9,0)),""))</f>
        <v/>
      </c>
      <c r="AN466" s="28">
        <f>IF($B466="","",IFERROR(INDEX('Regras por canal'!$N$5:$N$9,MATCH($B466,'Regras por canal'!$A$5:$A$9,0)),""))</f>
        <v/>
      </c>
      <c r="AO466" s="28">
        <f>IF($A466="","",IFERROR(INDEX('Catálogo fonte'!$Q$5:$Q$104,MATCH($A466,'Catálogo fonte'!$A$5:$A$104,0)),""))</f>
        <v/>
      </c>
      <c r="AP466" s="28">
        <f>IF($B466="","",IFERROR(INDEX('Regras por canal'!$Q$5:$Q$9,MATCH($B466,'Regras por canal'!$A$5:$A$9,0)),""))</f>
        <v/>
      </c>
    </row>
    <row r="467" ht="24" customHeight="1">
      <c r="A467" s="28">
        <f>IF(OR(INDEX('Catálogo fonte'!$A$5:$A$104,INT((ROW()-5)/5)+1)="",INDEX('Regras por canal'!$A$5:$A$9,MOD(ROW()-5,5)+1)=""),"",INDEX('Catálogo fonte'!$A$5:$A$104,INT((ROW()-5)/5)+1))</f>
        <v/>
      </c>
      <c r="B467" s="27">
        <f>IF($A467="","",INDEX('Regras por canal'!$A$5:$A$9,MOD(ROW()-5,5)+1))</f>
        <v/>
      </c>
      <c r="C467" s="21" t="n"/>
      <c r="D467" s="32" t="n"/>
      <c r="E467" s="32" t="n"/>
      <c r="F467" s="53" t="n"/>
      <c r="G467" s="27">
        <f>IF(OR($A467="",$B467=""),"",IF($D467&lt;&gt;"",$D467,IFERROR(INDEX('Catálogo fonte'!$B$5:$B$104,MATCH($A467,'Catálogo fonte'!$A$5:$A$104,0)),"")))</f>
        <v/>
      </c>
      <c r="H467" s="27">
        <f>IF(OR($A467="",$B467=""),"",IF($E467&lt;&gt;"",$E467,IFERROR(INDEX('Catálogo fonte'!$C$5:$C$104,MATCH($A467,'Catálogo fonte'!$A$5:$A$104,0)),"")))</f>
        <v/>
      </c>
      <c r="I467" s="27">
        <f>IF(OR($A467="",$B467=""),"",IFERROR(INDEX('Catálogo fonte'!$E$5:$E$104,MATCH($A467,'Catálogo fonte'!$A$5:$A$104,0)),""))</f>
        <v/>
      </c>
      <c r="J467" s="28">
        <f>IF(OR($A467="",$B467=""),"",IFERROR(INDEX('Catálogo fonte'!$D$5:$D$104,MATCH($A467,'Catálogo fonte'!$A$5:$A$104,0)),""))</f>
        <v/>
      </c>
      <c r="K467" s="54">
        <f>IF(OR($A467="",$B467=""),"",IF($F467&lt;&gt;"",$F467,IFERROR(INDEX('Catálogo fonte'!$F$5:$F$104,MATCH($A467,'Catálogo fonte'!$A$5:$A$104,0)),"")))</f>
        <v/>
      </c>
      <c r="L467" s="35">
        <f>IF(OR($A467="",$B467=""),"",IFERROR(INDEX('Catálogo fonte'!$G$5:$G$104,MATCH($A467,'Catálogo fonte'!$A$5:$A$104,0)),""))</f>
        <v/>
      </c>
      <c r="M467" s="28">
        <f>IF(OR($A467="",$B467=""),"",IFERROR(INDEX('Catálogo fonte'!$H$5:$H$104,MATCH($A467,'Catálogo fonte'!$A$5:$A$104,0)),""))</f>
        <v/>
      </c>
      <c r="N467" s="28">
        <f>IF(OR($A467="",$B467=""),"",IFERROR(INDEX('Catálogo fonte'!$I$5:$I$104,MATCH($A467,'Catálogo fonte'!$A$5:$A$104,0)),""))</f>
        <v/>
      </c>
      <c r="O467" s="55">
        <f>IF(OR($A467="",$B467=""),"",IFERROR(INDEX('Catálogo fonte'!$J$5:$J$104,MATCH($A467,'Catálogo fonte'!$A$5:$A$104,0)),""))</f>
        <v/>
      </c>
      <c r="P467" s="56">
        <f>IF(OR($A467="",$B467=""),"",IFERROR(INDEX('Catálogo fonte'!$K$5:$K$104,MATCH($A467,'Catálogo fonte'!$A$5:$A$104,0)),""))</f>
        <v/>
      </c>
      <c r="Q467" s="56">
        <f>IF(OR($A467="",$B467=""),"",IFERROR(INDEX('Catálogo fonte'!$L$5:$L$104,MATCH($A467,'Catálogo fonte'!$A$5:$A$104,0)),""))</f>
        <v/>
      </c>
      <c r="R467" s="56">
        <f>IF(OR($A467="",$B467=""),"",IFERROR(INDEX('Catálogo fonte'!$M$5:$M$104,MATCH($A467,'Catálogo fonte'!$A$5:$A$104,0)),""))</f>
        <v/>
      </c>
      <c r="S467" s="28">
        <f>IF(OR($A467="",$B467=""),"",IFERROR(INDEX('Catálogo fonte'!$N$5:$N$104,MATCH($A467,'Catálogo fonte'!$A$5:$A$104,0)),""))</f>
        <v/>
      </c>
      <c r="T467" s="28">
        <f>IF(OR($A467="",$B467=""),"",IFERROR(INDEX('Catálogo fonte'!$O$5:$O$104,MATCH($A467,'Catálogo fonte'!$A$5:$A$104,0)),""))</f>
        <v/>
      </c>
      <c r="U467" s="28">
        <f>IF(OR($A467="",$B467=""),"",IFERROR(INDEX('Catálogo fonte'!$P$5:$P$104,MATCH($A467,'Catálogo fonte'!$A$5:$A$104,0)),""))</f>
        <v/>
      </c>
      <c r="V467" s="28">
        <f>IF(OR($A467="",$B467=""),"",--($S467&lt;&gt;"")+--($T467&lt;&gt;"")+--($U467&lt;&gt;""))</f>
        <v/>
      </c>
      <c r="W467" s="27">
        <f>IF(OR($A467="",$B467="",$C467&lt;&gt;"Sim"),"",_xlfn.TEXTJOIN(" | ",TRUE,IF($AP467&lt;&gt;"Regra válida","Regra do canal inválida",""),IF(COUNTIF('Catálogo fonte'!$A$5:$A$104,$A467)&gt;1,"SKU duplicado",""),IF($AO467&lt;&gt;"Sim","Produto inativo",""),IF($AB467&lt;&gt;"Sim","Canal inativo",""),IF($G467="","Título ausente",""),IF(AND($G467&lt;&gt;"",$AL467&lt;&gt;"",LEN($G467)&gt;$AL467),"Título excede o limite",""),IF(AND($AC467="Sim",$H467=""),"Categoria ausente",""),IF(AND($AK467&gt;0,LEN($I467)&lt;$AK467),"Descrição abaixo do mínimo",""),IF(AND($AE467="Sim",$J467=""),"Marca ausente",""),IF(OR($K467="",NOT(ISNUMBER($K467)),$K467&lt;=0),"Preço inválido",""),IF(AND(ISNUMBER($K467),$AM467&lt;&gt;"",$K467&lt;$AM467),"Preço abaixo do mínimo",""),IF(AND(ISNUMBER($K467),$AN467&lt;&gt;"",$K467&gt;$AN467),"Preço acima do máximo",""),IF(AND($AD467="Sim",$L467=""),"GTIN ausente",""),IF(AND($L467&lt;&gt;"",NOT(IFERROR(AND(LEN($L467)=13,ISNUMBER(VALUE($L467))),FALSE))),"GTIN inválido",""),IF(AND($AF467="Sim",$M467=""),"Cor ausente",""),IF(AND($AG467="Sim",$N467=""),"Tamanho/modelo ausente",""),IF(AND($AH467="Sim",OR(NOT(ISNUMBER($O467)),$O467&lt;=0)),"Peso ausente ou inválido",""),IF(AND($AI467="Sim",OR(NOT(ISNUMBER($P467)),$P467&lt;=0,NOT(ISNUMBER($Q467)),$Q467&lt;=0,NOT(ISNUMBER($R467)),$R467&lt;=0)),"Dimensões ausentes ou inválidas",""),IF($V467&lt;$AJ467,"Mídias abaixo do mínimo","")))</f>
        <v/>
      </c>
      <c r="X467" s="28">
        <f>IF(OR($A467="",$B467=""),"",IF($C467&lt;&gt;"Sim","Não selecionado",IF($W467="","Pronto para publicar","Bloqueado")))</f>
        <v/>
      </c>
      <c r="Y467" s="21" t="n"/>
      <c r="Z467" s="27">
        <f>IF(OR($A467="",$B467=""),"",IF($C467&lt;&gt;"Sim","Fora do feed",IF($X467="Bloqueado","Bloqueado",IF($Y467="Publicar","Liberado para feed",IF($Y467="Manter rascunho","Mantido em rascunho","Aguardando decisão")))))</f>
        <v/>
      </c>
      <c r="AA467" s="27">
        <f>IF(OR($A467="",$B467=""),"",$A467&amp;"|"&amp;$B467)</f>
        <v/>
      </c>
      <c r="AB467" s="28">
        <f>IF($B467="","",IFERROR(INDEX('Regras por canal'!$B$5:$B$9,MATCH($B467,'Regras por canal'!$A$5:$A$9,0)),""))</f>
        <v/>
      </c>
      <c r="AC467" s="28">
        <f>IF($B467="","",IFERROR(INDEX('Regras por canal'!$C$5:$C$9,MATCH($B467,'Regras por canal'!$A$5:$A$9,0)),""))</f>
        <v/>
      </c>
      <c r="AD467" s="28">
        <f>IF($B467="","",IFERROR(INDEX('Regras por canal'!$D$5:$D$9,MATCH($B467,'Regras por canal'!$A$5:$A$9,0)),""))</f>
        <v/>
      </c>
      <c r="AE467" s="28">
        <f>IF($B467="","",IFERROR(INDEX('Regras por canal'!$E$5:$E$9,MATCH($B467,'Regras por canal'!$A$5:$A$9,0)),""))</f>
        <v/>
      </c>
      <c r="AF467" s="28">
        <f>IF($B467="","",IFERROR(INDEX('Regras por canal'!$F$5:$F$9,MATCH($B467,'Regras por canal'!$A$5:$A$9,0)),""))</f>
        <v/>
      </c>
      <c r="AG467" s="28">
        <f>IF($B467="","",IFERROR(INDEX('Regras por canal'!$G$5:$G$9,MATCH($B467,'Regras por canal'!$A$5:$A$9,0)),""))</f>
        <v/>
      </c>
      <c r="AH467" s="28">
        <f>IF($B467="","",IFERROR(INDEX('Regras por canal'!$H$5:$H$9,MATCH($B467,'Regras por canal'!$A$5:$A$9,0)),""))</f>
        <v/>
      </c>
      <c r="AI467" s="28">
        <f>IF($B467="","",IFERROR(INDEX('Regras por canal'!$I$5:$I$9,MATCH($B467,'Regras por canal'!$A$5:$A$9,0)),""))</f>
        <v/>
      </c>
      <c r="AJ467" s="28">
        <f>IF($B467="","",IFERROR(INDEX('Regras por canal'!$J$5:$J$9,MATCH($B467,'Regras por canal'!$A$5:$A$9,0)),""))</f>
        <v/>
      </c>
      <c r="AK467" s="28">
        <f>IF($B467="","",IFERROR(INDEX('Regras por canal'!$K$5:$K$9,MATCH($B467,'Regras por canal'!$A$5:$A$9,0)),""))</f>
        <v/>
      </c>
      <c r="AL467" s="28">
        <f>IF($B467="","",IFERROR(INDEX('Regras por canal'!$L$5:$L$9,MATCH($B467,'Regras por canal'!$A$5:$A$9,0)),""))</f>
        <v/>
      </c>
      <c r="AM467" s="28">
        <f>IF($B467="","",IFERROR(INDEX('Regras por canal'!$M$5:$M$9,MATCH($B467,'Regras por canal'!$A$5:$A$9,0)),""))</f>
        <v/>
      </c>
      <c r="AN467" s="28">
        <f>IF($B467="","",IFERROR(INDEX('Regras por canal'!$N$5:$N$9,MATCH($B467,'Regras por canal'!$A$5:$A$9,0)),""))</f>
        <v/>
      </c>
      <c r="AO467" s="28">
        <f>IF($A467="","",IFERROR(INDEX('Catálogo fonte'!$Q$5:$Q$104,MATCH($A467,'Catálogo fonte'!$A$5:$A$104,0)),""))</f>
        <v/>
      </c>
      <c r="AP467" s="28">
        <f>IF($B467="","",IFERROR(INDEX('Regras por canal'!$Q$5:$Q$9,MATCH($B467,'Regras por canal'!$A$5:$A$9,0)),""))</f>
        <v/>
      </c>
    </row>
    <row r="468" ht="24" customHeight="1">
      <c r="A468" s="28">
        <f>IF(OR(INDEX('Catálogo fonte'!$A$5:$A$104,INT((ROW()-5)/5)+1)="",INDEX('Regras por canal'!$A$5:$A$9,MOD(ROW()-5,5)+1)=""),"",INDEX('Catálogo fonte'!$A$5:$A$104,INT((ROW()-5)/5)+1))</f>
        <v/>
      </c>
      <c r="B468" s="27">
        <f>IF($A468="","",INDEX('Regras por canal'!$A$5:$A$9,MOD(ROW()-5,5)+1))</f>
        <v/>
      </c>
      <c r="C468" s="21" t="n"/>
      <c r="D468" s="32" t="n"/>
      <c r="E468" s="32" t="n"/>
      <c r="F468" s="53" t="n"/>
      <c r="G468" s="27">
        <f>IF(OR($A468="",$B468=""),"",IF($D468&lt;&gt;"",$D468,IFERROR(INDEX('Catálogo fonte'!$B$5:$B$104,MATCH($A468,'Catálogo fonte'!$A$5:$A$104,0)),"")))</f>
        <v/>
      </c>
      <c r="H468" s="27">
        <f>IF(OR($A468="",$B468=""),"",IF($E468&lt;&gt;"",$E468,IFERROR(INDEX('Catálogo fonte'!$C$5:$C$104,MATCH($A468,'Catálogo fonte'!$A$5:$A$104,0)),"")))</f>
        <v/>
      </c>
      <c r="I468" s="27">
        <f>IF(OR($A468="",$B468=""),"",IFERROR(INDEX('Catálogo fonte'!$E$5:$E$104,MATCH($A468,'Catálogo fonte'!$A$5:$A$104,0)),""))</f>
        <v/>
      </c>
      <c r="J468" s="28">
        <f>IF(OR($A468="",$B468=""),"",IFERROR(INDEX('Catálogo fonte'!$D$5:$D$104,MATCH($A468,'Catálogo fonte'!$A$5:$A$104,0)),""))</f>
        <v/>
      </c>
      <c r="K468" s="54">
        <f>IF(OR($A468="",$B468=""),"",IF($F468&lt;&gt;"",$F468,IFERROR(INDEX('Catálogo fonte'!$F$5:$F$104,MATCH($A468,'Catálogo fonte'!$A$5:$A$104,0)),"")))</f>
        <v/>
      </c>
      <c r="L468" s="35">
        <f>IF(OR($A468="",$B468=""),"",IFERROR(INDEX('Catálogo fonte'!$G$5:$G$104,MATCH($A468,'Catálogo fonte'!$A$5:$A$104,0)),""))</f>
        <v/>
      </c>
      <c r="M468" s="28">
        <f>IF(OR($A468="",$B468=""),"",IFERROR(INDEX('Catálogo fonte'!$H$5:$H$104,MATCH($A468,'Catálogo fonte'!$A$5:$A$104,0)),""))</f>
        <v/>
      </c>
      <c r="N468" s="28">
        <f>IF(OR($A468="",$B468=""),"",IFERROR(INDEX('Catálogo fonte'!$I$5:$I$104,MATCH($A468,'Catálogo fonte'!$A$5:$A$104,0)),""))</f>
        <v/>
      </c>
      <c r="O468" s="55">
        <f>IF(OR($A468="",$B468=""),"",IFERROR(INDEX('Catálogo fonte'!$J$5:$J$104,MATCH($A468,'Catálogo fonte'!$A$5:$A$104,0)),""))</f>
        <v/>
      </c>
      <c r="P468" s="56">
        <f>IF(OR($A468="",$B468=""),"",IFERROR(INDEX('Catálogo fonte'!$K$5:$K$104,MATCH($A468,'Catálogo fonte'!$A$5:$A$104,0)),""))</f>
        <v/>
      </c>
      <c r="Q468" s="56">
        <f>IF(OR($A468="",$B468=""),"",IFERROR(INDEX('Catálogo fonte'!$L$5:$L$104,MATCH($A468,'Catálogo fonte'!$A$5:$A$104,0)),""))</f>
        <v/>
      </c>
      <c r="R468" s="56">
        <f>IF(OR($A468="",$B468=""),"",IFERROR(INDEX('Catálogo fonte'!$M$5:$M$104,MATCH($A468,'Catálogo fonte'!$A$5:$A$104,0)),""))</f>
        <v/>
      </c>
      <c r="S468" s="28">
        <f>IF(OR($A468="",$B468=""),"",IFERROR(INDEX('Catálogo fonte'!$N$5:$N$104,MATCH($A468,'Catálogo fonte'!$A$5:$A$104,0)),""))</f>
        <v/>
      </c>
      <c r="T468" s="28">
        <f>IF(OR($A468="",$B468=""),"",IFERROR(INDEX('Catálogo fonte'!$O$5:$O$104,MATCH($A468,'Catálogo fonte'!$A$5:$A$104,0)),""))</f>
        <v/>
      </c>
      <c r="U468" s="28">
        <f>IF(OR($A468="",$B468=""),"",IFERROR(INDEX('Catálogo fonte'!$P$5:$P$104,MATCH($A468,'Catálogo fonte'!$A$5:$A$104,0)),""))</f>
        <v/>
      </c>
      <c r="V468" s="28">
        <f>IF(OR($A468="",$B468=""),"",--($S468&lt;&gt;"")+--($T468&lt;&gt;"")+--($U468&lt;&gt;""))</f>
        <v/>
      </c>
      <c r="W468" s="27">
        <f>IF(OR($A468="",$B468="",$C468&lt;&gt;"Sim"),"",_xlfn.TEXTJOIN(" | ",TRUE,IF($AP468&lt;&gt;"Regra válida","Regra do canal inválida",""),IF(COUNTIF('Catálogo fonte'!$A$5:$A$104,$A468)&gt;1,"SKU duplicado",""),IF($AO468&lt;&gt;"Sim","Produto inativo",""),IF($AB468&lt;&gt;"Sim","Canal inativo",""),IF($G468="","Título ausente",""),IF(AND($G468&lt;&gt;"",$AL468&lt;&gt;"",LEN($G468)&gt;$AL468),"Título excede o limite",""),IF(AND($AC468="Sim",$H468=""),"Categoria ausente",""),IF(AND($AK468&gt;0,LEN($I468)&lt;$AK468),"Descrição abaixo do mínimo",""),IF(AND($AE468="Sim",$J468=""),"Marca ausente",""),IF(OR($K468="",NOT(ISNUMBER($K468)),$K468&lt;=0),"Preço inválido",""),IF(AND(ISNUMBER($K468),$AM468&lt;&gt;"",$K468&lt;$AM468),"Preço abaixo do mínimo",""),IF(AND(ISNUMBER($K468),$AN468&lt;&gt;"",$K468&gt;$AN468),"Preço acima do máximo",""),IF(AND($AD468="Sim",$L468=""),"GTIN ausente",""),IF(AND($L468&lt;&gt;"",NOT(IFERROR(AND(LEN($L468)=13,ISNUMBER(VALUE($L468))),FALSE))),"GTIN inválido",""),IF(AND($AF468="Sim",$M468=""),"Cor ausente",""),IF(AND($AG468="Sim",$N468=""),"Tamanho/modelo ausente",""),IF(AND($AH468="Sim",OR(NOT(ISNUMBER($O468)),$O468&lt;=0)),"Peso ausente ou inválido",""),IF(AND($AI468="Sim",OR(NOT(ISNUMBER($P468)),$P468&lt;=0,NOT(ISNUMBER($Q468)),$Q468&lt;=0,NOT(ISNUMBER($R468)),$R468&lt;=0)),"Dimensões ausentes ou inválidas",""),IF($V468&lt;$AJ468,"Mídias abaixo do mínimo","")))</f>
        <v/>
      </c>
      <c r="X468" s="28">
        <f>IF(OR($A468="",$B468=""),"",IF($C468&lt;&gt;"Sim","Não selecionado",IF($W468="","Pronto para publicar","Bloqueado")))</f>
        <v/>
      </c>
      <c r="Y468" s="21" t="n"/>
      <c r="Z468" s="27">
        <f>IF(OR($A468="",$B468=""),"",IF($C468&lt;&gt;"Sim","Fora do feed",IF($X468="Bloqueado","Bloqueado",IF($Y468="Publicar","Liberado para feed",IF($Y468="Manter rascunho","Mantido em rascunho","Aguardando decisão")))))</f>
        <v/>
      </c>
      <c r="AA468" s="27">
        <f>IF(OR($A468="",$B468=""),"",$A468&amp;"|"&amp;$B468)</f>
        <v/>
      </c>
      <c r="AB468" s="28">
        <f>IF($B468="","",IFERROR(INDEX('Regras por canal'!$B$5:$B$9,MATCH($B468,'Regras por canal'!$A$5:$A$9,0)),""))</f>
        <v/>
      </c>
      <c r="AC468" s="28">
        <f>IF($B468="","",IFERROR(INDEX('Regras por canal'!$C$5:$C$9,MATCH($B468,'Regras por canal'!$A$5:$A$9,0)),""))</f>
        <v/>
      </c>
      <c r="AD468" s="28">
        <f>IF($B468="","",IFERROR(INDEX('Regras por canal'!$D$5:$D$9,MATCH($B468,'Regras por canal'!$A$5:$A$9,0)),""))</f>
        <v/>
      </c>
      <c r="AE468" s="28">
        <f>IF($B468="","",IFERROR(INDEX('Regras por canal'!$E$5:$E$9,MATCH($B468,'Regras por canal'!$A$5:$A$9,0)),""))</f>
        <v/>
      </c>
      <c r="AF468" s="28">
        <f>IF($B468="","",IFERROR(INDEX('Regras por canal'!$F$5:$F$9,MATCH($B468,'Regras por canal'!$A$5:$A$9,0)),""))</f>
        <v/>
      </c>
      <c r="AG468" s="28">
        <f>IF($B468="","",IFERROR(INDEX('Regras por canal'!$G$5:$G$9,MATCH($B468,'Regras por canal'!$A$5:$A$9,0)),""))</f>
        <v/>
      </c>
      <c r="AH468" s="28">
        <f>IF($B468="","",IFERROR(INDEX('Regras por canal'!$H$5:$H$9,MATCH($B468,'Regras por canal'!$A$5:$A$9,0)),""))</f>
        <v/>
      </c>
      <c r="AI468" s="28">
        <f>IF($B468="","",IFERROR(INDEX('Regras por canal'!$I$5:$I$9,MATCH($B468,'Regras por canal'!$A$5:$A$9,0)),""))</f>
        <v/>
      </c>
      <c r="AJ468" s="28">
        <f>IF($B468="","",IFERROR(INDEX('Regras por canal'!$J$5:$J$9,MATCH($B468,'Regras por canal'!$A$5:$A$9,0)),""))</f>
        <v/>
      </c>
      <c r="AK468" s="28">
        <f>IF($B468="","",IFERROR(INDEX('Regras por canal'!$K$5:$K$9,MATCH($B468,'Regras por canal'!$A$5:$A$9,0)),""))</f>
        <v/>
      </c>
      <c r="AL468" s="28">
        <f>IF($B468="","",IFERROR(INDEX('Regras por canal'!$L$5:$L$9,MATCH($B468,'Regras por canal'!$A$5:$A$9,0)),""))</f>
        <v/>
      </c>
      <c r="AM468" s="28">
        <f>IF($B468="","",IFERROR(INDEX('Regras por canal'!$M$5:$M$9,MATCH($B468,'Regras por canal'!$A$5:$A$9,0)),""))</f>
        <v/>
      </c>
      <c r="AN468" s="28">
        <f>IF($B468="","",IFERROR(INDEX('Regras por canal'!$N$5:$N$9,MATCH($B468,'Regras por canal'!$A$5:$A$9,0)),""))</f>
        <v/>
      </c>
      <c r="AO468" s="28">
        <f>IF($A468="","",IFERROR(INDEX('Catálogo fonte'!$Q$5:$Q$104,MATCH($A468,'Catálogo fonte'!$A$5:$A$104,0)),""))</f>
        <v/>
      </c>
      <c r="AP468" s="28">
        <f>IF($B468="","",IFERROR(INDEX('Regras por canal'!$Q$5:$Q$9,MATCH($B468,'Regras por canal'!$A$5:$A$9,0)),""))</f>
        <v/>
      </c>
    </row>
    <row r="469" ht="24" customHeight="1">
      <c r="A469" s="28">
        <f>IF(OR(INDEX('Catálogo fonte'!$A$5:$A$104,INT((ROW()-5)/5)+1)="",INDEX('Regras por canal'!$A$5:$A$9,MOD(ROW()-5,5)+1)=""),"",INDEX('Catálogo fonte'!$A$5:$A$104,INT((ROW()-5)/5)+1))</f>
        <v/>
      </c>
      <c r="B469" s="27">
        <f>IF($A469="","",INDEX('Regras por canal'!$A$5:$A$9,MOD(ROW()-5,5)+1))</f>
        <v/>
      </c>
      <c r="C469" s="21" t="n"/>
      <c r="D469" s="32" t="n"/>
      <c r="E469" s="32" t="n"/>
      <c r="F469" s="53" t="n"/>
      <c r="G469" s="27">
        <f>IF(OR($A469="",$B469=""),"",IF($D469&lt;&gt;"",$D469,IFERROR(INDEX('Catálogo fonte'!$B$5:$B$104,MATCH($A469,'Catálogo fonte'!$A$5:$A$104,0)),"")))</f>
        <v/>
      </c>
      <c r="H469" s="27">
        <f>IF(OR($A469="",$B469=""),"",IF($E469&lt;&gt;"",$E469,IFERROR(INDEX('Catálogo fonte'!$C$5:$C$104,MATCH($A469,'Catálogo fonte'!$A$5:$A$104,0)),"")))</f>
        <v/>
      </c>
      <c r="I469" s="27">
        <f>IF(OR($A469="",$B469=""),"",IFERROR(INDEX('Catálogo fonte'!$E$5:$E$104,MATCH($A469,'Catálogo fonte'!$A$5:$A$104,0)),""))</f>
        <v/>
      </c>
      <c r="J469" s="28">
        <f>IF(OR($A469="",$B469=""),"",IFERROR(INDEX('Catálogo fonte'!$D$5:$D$104,MATCH($A469,'Catálogo fonte'!$A$5:$A$104,0)),""))</f>
        <v/>
      </c>
      <c r="K469" s="54">
        <f>IF(OR($A469="",$B469=""),"",IF($F469&lt;&gt;"",$F469,IFERROR(INDEX('Catálogo fonte'!$F$5:$F$104,MATCH($A469,'Catálogo fonte'!$A$5:$A$104,0)),"")))</f>
        <v/>
      </c>
      <c r="L469" s="35">
        <f>IF(OR($A469="",$B469=""),"",IFERROR(INDEX('Catálogo fonte'!$G$5:$G$104,MATCH($A469,'Catálogo fonte'!$A$5:$A$104,0)),""))</f>
        <v/>
      </c>
      <c r="M469" s="28">
        <f>IF(OR($A469="",$B469=""),"",IFERROR(INDEX('Catálogo fonte'!$H$5:$H$104,MATCH($A469,'Catálogo fonte'!$A$5:$A$104,0)),""))</f>
        <v/>
      </c>
      <c r="N469" s="28">
        <f>IF(OR($A469="",$B469=""),"",IFERROR(INDEX('Catálogo fonte'!$I$5:$I$104,MATCH($A469,'Catálogo fonte'!$A$5:$A$104,0)),""))</f>
        <v/>
      </c>
      <c r="O469" s="55">
        <f>IF(OR($A469="",$B469=""),"",IFERROR(INDEX('Catálogo fonte'!$J$5:$J$104,MATCH($A469,'Catálogo fonte'!$A$5:$A$104,0)),""))</f>
        <v/>
      </c>
      <c r="P469" s="56">
        <f>IF(OR($A469="",$B469=""),"",IFERROR(INDEX('Catálogo fonte'!$K$5:$K$104,MATCH($A469,'Catálogo fonte'!$A$5:$A$104,0)),""))</f>
        <v/>
      </c>
      <c r="Q469" s="56">
        <f>IF(OR($A469="",$B469=""),"",IFERROR(INDEX('Catálogo fonte'!$L$5:$L$104,MATCH($A469,'Catálogo fonte'!$A$5:$A$104,0)),""))</f>
        <v/>
      </c>
      <c r="R469" s="56">
        <f>IF(OR($A469="",$B469=""),"",IFERROR(INDEX('Catálogo fonte'!$M$5:$M$104,MATCH($A469,'Catálogo fonte'!$A$5:$A$104,0)),""))</f>
        <v/>
      </c>
      <c r="S469" s="28">
        <f>IF(OR($A469="",$B469=""),"",IFERROR(INDEX('Catálogo fonte'!$N$5:$N$104,MATCH($A469,'Catálogo fonte'!$A$5:$A$104,0)),""))</f>
        <v/>
      </c>
      <c r="T469" s="28">
        <f>IF(OR($A469="",$B469=""),"",IFERROR(INDEX('Catálogo fonte'!$O$5:$O$104,MATCH($A469,'Catálogo fonte'!$A$5:$A$104,0)),""))</f>
        <v/>
      </c>
      <c r="U469" s="28">
        <f>IF(OR($A469="",$B469=""),"",IFERROR(INDEX('Catálogo fonte'!$P$5:$P$104,MATCH($A469,'Catálogo fonte'!$A$5:$A$104,0)),""))</f>
        <v/>
      </c>
      <c r="V469" s="28">
        <f>IF(OR($A469="",$B469=""),"",--($S469&lt;&gt;"")+--($T469&lt;&gt;"")+--($U469&lt;&gt;""))</f>
        <v/>
      </c>
      <c r="W469" s="27">
        <f>IF(OR($A469="",$B469="",$C469&lt;&gt;"Sim"),"",_xlfn.TEXTJOIN(" | ",TRUE,IF($AP469&lt;&gt;"Regra válida","Regra do canal inválida",""),IF(COUNTIF('Catálogo fonte'!$A$5:$A$104,$A469)&gt;1,"SKU duplicado",""),IF($AO469&lt;&gt;"Sim","Produto inativo",""),IF($AB469&lt;&gt;"Sim","Canal inativo",""),IF($G469="","Título ausente",""),IF(AND($G469&lt;&gt;"",$AL469&lt;&gt;"",LEN($G469)&gt;$AL469),"Título excede o limite",""),IF(AND($AC469="Sim",$H469=""),"Categoria ausente",""),IF(AND($AK469&gt;0,LEN($I469)&lt;$AK469),"Descrição abaixo do mínimo",""),IF(AND($AE469="Sim",$J469=""),"Marca ausente",""),IF(OR($K469="",NOT(ISNUMBER($K469)),$K469&lt;=0),"Preço inválido",""),IF(AND(ISNUMBER($K469),$AM469&lt;&gt;"",$K469&lt;$AM469),"Preço abaixo do mínimo",""),IF(AND(ISNUMBER($K469),$AN469&lt;&gt;"",$K469&gt;$AN469),"Preço acima do máximo",""),IF(AND($AD469="Sim",$L469=""),"GTIN ausente",""),IF(AND($L469&lt;&gt;"",NOT(IFERROR(AND(LEN($L469)=13,ISNUMBER(VALUE($L469))),FALSE))),"GTIN inválido",""),IF(AND($AF469="Sim",$M469=""),"Cor ausente",""),IF(AND($AG469="Sim",$N469=""),"Tamanho/modelo ausente",""),IF(AND($AH469="Sim",OR(NOT(ISNUMBER($O469)),$O469&lt;=0)),"Peso ausente ou inválido",""),IF(AND($AI469="Sim",OR(NOT(ISNUMBER($P469)),$P469&lt;=0,NOT(ISNUMBER($Q469)),$Q469&lt;=0,NOT(ISNUMBER($R469)),$R469&lt;=0)),"Dimensões ausentes ou inválidas",""),IF($V469&lt;$AJ469,"Mídias abaixo do mínimo","")))</f>
        <v/>
      </c>
      <c r="X469" s="28">
        <f>IF(OR($A469="",$B469=""),"",IF($C469&lt;&gt;"Sim","Não selecionado",IF($W469="","Pronto para publicar","Bloqueado")))</f>
        <v/>
      </c>
      <c r="Y469" s="21" t="n"/>
      <c r="Z469" s="27">
        <f>IF(OR($A469="",$B469=""),"",IF($C469&lt;&gt;"Sim","Fora do feed",IF($X469="Bloqueado","Bloqueado",IF($Y469="Publicar","Liberado para feed",IF($Y469="Manter rascunho","Mantido em rascunho","Aguardando decisão")))))</f>
        <v/>
      </c>
      <c r="AA469" s="27">
        <f>IF(OR($A469="",$B469=""),"",$A469&amp;"|"&amp;$B469)</f>
        <v/>
      </c>
      <c r="AB469" s="28">
        <f>IF($B469="","",IFERROR(INDEX('Regras por canal'!$B$5:$B$9,MATCH($B469,'Regras por canal'!$A$5:$A$9,0)),""))</f>
        <v/>
      </c>
      <c r="AC469" s="28">
        <f>IF($B469="","",IFERROR(INDEX('Regras por canal'!$C$5:$C$9,MATCH($B469,'Regras por canal'!$A$5:$A$9,0)),""))</f>
        <v/>
      </c>
      <c r="AD469" s="28">
        <f>IF($B469="","",IFERROR(INDEX('Regras por canal'!$D$5:$D$9,MATCH($B469,'Regras por canal'!$A$5:$A$9,0)),""))</f>
        <v/>
      </c>
      <c r="AE469" s="28">
        <f>IF($B469="","",IFERROR(INDEX('Regras por canal'!$E$5:$E$9,MATCH($B469,'Regras por canal'!$A$5:$A$9,0)),""))</f>
        <v/>
      </c>
      <c r="AF469" s="28">
        <f>IF($B469="","",IFERROR(INDEX('Regras por canal'!$F$5:$F$9,MATCH($B469,'Regras por canal'!$A$5:$A$9,0)),""))</f>
        <v/>
      </c>
      <c r="AG469" s="28">
        <f>IF($B469="","",IFERROR(INDEX('Regras por canal'!$G$5:$G$9,MATCH($B469,'Regras por canal'!$A$5:$A$9,0)),""))</f>
        <v/>
      </c>
      <c r="AH469" s="28">
        <f>IF($B469="","",IFERROR(INDEX('Regras por canal'!$H$5:$H$9,MATCH($B469,'Regras por canal'!$A$5:$A$9,0)),""))</f>
        <v/>
      </c>
      <c r="AI469" s="28">
        <f>IF($B469="","",IFERROR(INDEX('Regras por canal'!$I$5:$I$9,MATCH($B469,'Regras por canal'!$A$5:$A$9,0)),""))</f>
        <v/>
      </c>
      <c r="AJ469" s="28">
        <f>IF($B469="","",IFERROR(INDEX('Regras por canal'!$J$5:$J$9,MATCH($B469,'Regras por canal'!$A$5:$A$9,0)),""))</f>
        <v/>
      </c>
      <c r="AK469" s="28">
        <f>IF($B469="","",IFERROR(INDEX('Regras por canal'!$K$5:$K$9,MATCH($B469,'Regras por canal'!$A$5:$A$9,0)),""))</f>
        <v/>
      </c>
      <c r="AL469" s="28">
        <f>IF($B469="","",IFERROR(INDEX('Regras por canal'!$L$5:$L$9,MATCH($B469,'Regras por canal'!$A$5:$A$9,0)),""))</f>
        <v/>
      </c>
      <c r="AM469" s="28">
        <f>IF($B469="","",IFERROR(INDEX('Regras por canal'!$M$5:$M$9,MATCH($B469,'Regras por canal'!$A$5:$A$9,0)),""))</f>
        <v/>
      </c>
      <c r="AN469" s="28">
        <f>IF($B469="","",IFERROR(INDEX('Regras por canal'!$N$5:$N$9,MATCH($B469,'Regras por canal'!$A$5:$A$9,0)),""))</f>
        <v/>
      </c>
      <c r="AO469" s="28">
        <f>IF($A469="","",IFERROR(INDEX('Catálogo fonte'!$Q$5:$Q$104,MATCH($A469,'Catálogo fonte'!$A$5:$A$104,0)),""))</f>
        <v/>
      </c>
      <c r="AP469" s="28">
        <f>IF($B469="","",IFERROR(INDEX('Regras por canal'!$Q$5:$Q$9,MATCH($B469,'Regras por canal'!$A$5:$A$9,0)),""))</f>
        <v/>
      </c>
    </row>
    <row r="470" ht="24" customHeight="1">
      <c r="A470" s="28">
        <f>IF(OR(INDEX('Catálogo fonte'!$A$5:$A$104,INT((ROW()-5)/5)+1)="",INDEX('Regras por canal'!$A$5:$A$9,MOD(ROW()-5,5)+1)=""),"",INDEX('Catálogo fonte'!$A$5:$A$104,INT((ROW()-5)/5)+1))</f>
        <v/>
      </c>
      <c r="B470" s="27">
        <f>IF($A470="","",INDEX('Regras por canal'!$A$5:$A$9,MOD(ROW()-5,5)+1))</f>
        <v/>
      </c>
      <c r="C470" s="21" t="n"/>
      <c r="D470" s="32" t="n"/>
      <c r="E470" s="32" t="n"/>
      <c r="F470" s="53" t="n"/>
      <c r="G470" s="27">
        <f>IF(OR($A470="",$B470=""),"",IF($D470&lt;&gt;"",$D470,IFERROR(INDEX('Catálogo fonte'!$B$5:$B$104,MATCH($A470,'Catálogo fonte'!$A$5:$A$104,0)),"")))</f>
        <v/>
      </c>
      <c r="H470" s="27">
        <f>IF(OR($A470="",$B470=""),"",IF($E470&lt;&gt;"",$E470,IFERROR(INDEX('Catálogo fonte'!$C$5:$C$104,MATCH($A470,'Catálogo fonte'!$A$5:$A$104,0)),"")))</f>
        <v/>
      </c>
      <c r="I470" s="27">
        <f>IF(OR($A470="",$B470=""),"",IFERROR(INDEX('Catálogo fonte'!$E$5:$E$104,MATCH($A470,'Catálogo fonte'!$A$5:$A$104,0)),""))</f>
        <v/>
      </c>
      <c r="J470" s="28">
        <f>IF(OR($A470="",$B470=""),"",IFERROR(INDEX('Catálogo fonte'!$D$5:$D$104,MATCH($A470,'Catálogo fonte'!$A$5:$A$104,0)),""))</f>
        <v/>
      </c>
      <c r="K470" s="54">
        <f>IF(OR($A470="",$B470=""),"",IF($F470&lt;&gt;"",$F470,IFERROR(INDEX('Catálogo fonte'!$F$5:$F$104,MATCH($A470,'Catálogo fonte'!$A$5:$A$104,0)),"")))</f>
        <v/>
      </c>
      <c r="L470" s="35">
        <f>IF(OR($A470="",$B470=""),"",IFERROR(INDEX('Catálogo fonte'!$G$5:$G$104,MATCH($A470,'Catálogo fonte'!$A$5:$A$104,0)),""))</f>
        <v/>
      </c>
      <c r="M470" s="28">
        <f>IF(OR($A470="",$B470=""),"",IFERROR(INDEX('Catálogo fonte'!$H$5:$H$104,MATCH($A470,'Catálogo fonte'!$A$5:$A$104,0)),""))</f>
        <v/>
      </c>
      <c r="N470" s="28">
        <f>IF(OR($A470="",$B470=""),"",IFERROR(INDEX('Catálogo fonte'!$I$5:$I$104,MATCH($A470,'Catálogo fonte'!$A$5:$A$104,0)),""))</f>
        <v/>
      </c>
      <c r="O470" s="55">
        <f>IF(OR($A470="",$B470=""),"",IFERROR(INDEX('Catálogo fonte'!$J$5:$J$104,MATCH($A470,'Catálogo fonte'!$A$5:$A$104,0)),""))</f>
        <v/>
      </c>
      <c r="P470" s="56">
        <f>IF(OR($A470="",$B470=""),"",IFERROR(INDEX('Catálogo fonte'!$K$5:$K$104,MATCH($A470,'Catálogo fonte'!$A$5:$A$104,0)),""))</f>
        <v/>
      </c>
      <c r="Q470" s="56">
        <f>IF(OR($A470="",$B470=""),"",IFERROR(INDEX('Catálogo fonte'!$L$5:$L$104,MATCH($A470,'Catálogo fonte'!$A$5:$A$104,0)),""))</f>
        <v/>
      </c>
      <c r="R470" s="56">
        <f>IF(OR($A470="",$B470=""),"",IFERROR(INDEX('Catálogo fonte'!$M$5:$M$104,MATCH($A470,'Catálogo fonte'!$A$5:$A$104,0)),""))</f>
        <v/>
      </c>
      <c r="S470" s="28">
        <f>IF(OR($A470="",$B470=""),"",IFERROR(INDEX('Catálogo fonte'!$N$5:$N$104,MATCH($A470,'Catálogo fonte'!$A$5:$A$104,0)),""))</f>
        <v/>
      </c>
      <c r="T470" s="28">
        <f>IF(OR($A470="",$B470=""),"",IFERROR(INDEX('Catálogo fonte'!$O$5:$O$104,MATCH($A470,'Catálogo fonte'!$A$5:$A$104,0)),""))</f>
        <v/>
      </c>
      <c r="U470" s="28">
        <f>IF(OR($A470="",$B470=""),"",IFERROR(INDEX('Catálogo fonte'!$P$5:$P$104,MATCH($A470,'Catálogo fonte'!$A$5:$A$104,0)),""))</f>
        <v/>
      </c>
      <c r="V470" s="28">
        <f>IF(OR($A470="",$B470=""),"",--($S470&lt;&gt;"")+--($T470&lt;&gt;"")+--($U470&lt;&gt;""))</f>
        <v/>
      </c>
      <c r="W470" s="27">
        <f>IF(OR($A470="",$B470="",$C470&lt;&gt;"Sim"),"",_xlfn.TEXTJOIN(" | ",TRUE,IF($AP470&lt;&gt;"Regra válida","Regra do canal inválida",""),IF(COUNTIF('Catálogo fonte'!$A$5:$A$104,$A470)&gt;1,"SKU duplicado",""),IF($AO470&lt;&gt;"Sim","Produto inativo",""),IF($AB470&lt;&gt;"Sim","Canal inativo",""),IF($G470="","Título ausente",""),IF(AND($G470&lt;&gt;"",$AL470&lt;&gt;"",LEN($G470)&gt;$AL470),"Título excede o limite",""),IF(AND($AC470="Sim",$H470=""),"Categoria ausente",""),IF(AND($AK470&gt;0,LEN($I470)&lt;$AK470),"Descrição abaixo do mínimo",""),IF(AND($AE470="Sim",$J470=""),"Marca ausente",""),IF(OR($K470="",NOT(ISNUMBER($K470)),$K470&lt;=0),"Preço inválido",""),IF(AND(ISNUMBER($K470),$AM470&lt;&gt;"",$K470&lt;$AM470),"Preço abaixo do mínimo",""),IF(AND(ISNUMBER($K470),$AN470&lt;&gt;"",$K470&gt;$AN470),"Preço acima do máximo",""),IF(AND($AD470="Sim",$L470=""),"GTIN ausente",""),IF(AND($L470&lt;&gt;"",NOT(IFERROR(AND(LEN($L470)=13,ISNUMBER(VALUE($L470))),FALSE))),"GTIN inválido",""),IF(AND($AF470="Sim",$M470=""),"Cor ausente",""),IF(AND($AG470="Sim",$N470=""),"Tamanho/modelo ausente",""),IF(AND($AH470="Sim",OR(NOT(ISNUMBER($O470)),$O470&lt;=0)),"Peso ausente ou inválido",""),IF(AND($AI470="Sim",OR(NOT(ISNUMBER($P470)),$P470&lt;=0,NOT(ISNUMBER($Q470)),$Q470&lt;=0,NOT(ISNUMBER($R470)),$R470&lt;=0)),"Dimensões ausentes ou inválidas",""),IF($V470&lt;$AJ470,"Mídias abaixo do mínimo","")))</f>
        <v/>
      </c>
      <c r="X470" s="28">
        <f>IF(OR($A470="",$B470=""),"",IF($C470&lt;&gt;"Sim","Não selecionado",IF($W470="","Pronto para publicar","Bloqueado")))</f>
        <v/>
      </c>
      <c r="Y470" s="21" t="n"/>
      <c r="Z470" s="27">
        <f>IF(OR($A470="",$B470=""),"",IF($C470&lt;&gt;"Sim","Fora do feed",IF($X470="Bloqueado","Bloqueado",IF($Y470="Publicar","Liberado para feed",IF($Y470="Manter rascunho","Mantido em rascunho","Aguardando decisão")))))</f>
        <v/>
      </c>
      <c r="AA470" s="27">
        <f>IF(OR($A470="",$B470=""),"",$A470&amp;"|"&amp;$B470)</f>
        <v/>
      </c>
      <c r="AB470" s="28">
        <f>IF($B470="","",IFERROR(INDEX('Regras por canal'!$B$5:$B$9,MATCH($B470,'Regras por canal'!$A$5:$A$9,0)),""))</f>
        <v/>
      </c>
      <c r="AC470" s="28">
        <f>IF($B470="","",IFERROR(INDEX('Regras por canal'!$C$5:$C$9,MATCH($B470,'Regras por canal'!$A$5:$A$9,0)),""))</f>
        <v/>
      </c>
      <c r="AD470" s="28">
        <f>IF($B470="","",IFERROR(INDEX('Regras por canal'!$D$5:$D$9,MATCH($B470,'Regras por canal'!$A$5:$A$9,0)),""))</f>
        <v/>
      </c>
      <c r="AE470" s="28">
        <f>IF($B470="","",IFERROR(INDEX('Regras por canal'!$E$5:$E$9,MATCH($B470,'Regras por canal'!$A$5:$A$9,0)),""))</f>
        <v/>
      </c>
      <c r="AF470" s="28">
        <f>IF($B470="","",IFERROR(INDEX('Regras por canal'!$F$5:$F$9,MATCH($B470,'Regras por canal'!$A$5:$A$9,0)),""))</f>
        <v/>
      </c>
      <c r="AG470" s="28">
        <f>IF($B470="","",IFERROR(INDEX('Regras por canal'!$G$5:$G$9,MATCH($B470,'Regras por canal'!$A$5:$A$9,0)),""))</f>
        <v/>
      </c>
      <c r="AH470" s="28">
        <f>IF($B470="","",IFERROR(INDEX('Regras por canal'!$H$5:$H$9,MATCH($B470,'Regras por canal'!$A$5:$A$9,0)),""))</f>
        <v/>
      </c>
      <c r="AI470" s="28">
        <f>IF($B470="","",IFERROR(INDEX('Regras por canal'!$I$5:$I$9,MATCH($B470,'Regras por canal'!$A$5:$A$9,0)),""))</f>
        <v/>
      </c>
      <c r="AJ470" s="28">
        <f>IF($B470="","",IFERROR(INDEX('Regras por canal'!$J$5:$J$9,MATCH($B470,'Regras por canal'!$A$5:$A$9,0)),""))</f>
        <v/>
      </c>
      <c r="AK470" s="28">
        <f>IF($B470="","",IFERROR(INDEX('Regras por canal'!$K$5:$K$9,MATCH($B470,'Regras por canal'!$A$5:$A$9,0)),""))</f>
        <v/>
      </c>
      <c r="AL470" s="28">
        <f>IF($B470="","",IFERROR(INDEX('Regras por canal'!$L$5:$L$9,MATCH($B470,'Regras por canal'!$A$5:$A$9,0)),""))</f>
        <v/>
      </c>
      <c r="AM470" s="28">
        <f>IF($B470="","",IFERROR(INDEX('Regras por canal'!$M$5:$M$9,MATCH($B470,'Regras por canal'!$A$5:$A$9,0)),""))</f>
        <v/>
      </c>
      <c r="AN470" s="28">
        <f>IF($B470="","",IFERROR(INDEX('Regras por canal'!$N$5:$N$9,MATCH($B470,'Regras por canal'!$A$5:$A$9,0)),""))</f>
        <v/>
      </c>
      <c r="AO470" s="28">
        <f>IF($A470="","",IFERROR(INDEX('Catálogo fonte'!$Q$5:$Q$104,MATCH($A470,'Catálogo fonte'!$A$5:$A$104,0)),""))</f>
        <v/>
      </c>
      <c r="AP470" s="28">
        <f>IF($B470="","",IFERROR(INDEX('Regras por canal'!$Q$5:$Q$9,MATCH($B470,'Regras por canal'!$A$5:$A$9,0)),""))</f>
        <v/>
      </c>
    </row>
    <row r="471" ht="24" customHeight="1">
      <c r="A471" s="28">
        <f>IF(OR(INDEX('Catálogo fonte'!$A$5:$A$104,INT((ROW()-5)/5)+1)="",INDEX('Regras por canal'!$A$5:$A$9,MOD(ROW()-5,5)+1)=""),"",INDEX('Catálogo fonte'!$A$5:$A$104,INT((ROW()-5)/5)+1))</f>
        <v/>
      </c>
      <c r="B471" s="27">
        <f>IF($A471="","",INDEX('Regras por canal'!$A$5:$A$9,MOD(ROW()-5,5)+1))</f>
        <v/>
      </c>
      <c r="C471" s="21" t="n"/>
      <c r="D471" s="32" t="n"/>
      <c r="E471" s="32" t="n"/>
      <c r="F471" s="53" t="n"/>
      <c r="G471" s="27">
        <f>IF(OR($A471="",$B471=""),"",IF($D471&lt;&gt;"",$D471,IFERROR(INDEX('Catálogo fonte'!$B$5:$B$104,MATCH($A471,'Catálogo fonte'!$A$5:$A$104,0)),"")))</f>
        <v/>
      </c>
      <c r="H471" s="27">
        <f>IF(OR($A471="",$B471=""),"",IF($E471&lt;&gt;"",$E471,IFERROR(INDEX('Catálogo fonte'!$C$5:$C$104,MATCH($A471,'Catálogo fonte'!$A$5:$A$104,0)),"")))</f>
        <v/>
      </c>
      <c r="I471" s="27">
        <f>IF(OR($A471="",$B471=""),"",IFERROR(INDEX('Catálogo fonte'!$E$5:$E$104,MATCH($A471,'Catálogo fonte'!$A$5:$A$104,0)),""))</f>
        <v/>
      </c>
      <c r="J471" s="28">
        <f>IF(OR($A471="",$B471=""),"",IFERROR(INDEX('Catálogo fonte'!$D$5:$D$104,MATCH($A471,'Catálogo fonte'!$A$5:$A$104,0)),""))</f>
        <v/>
      </c>
      <c r="K471" s="54">
        <f>IF(OR($A471="",$B471=""),"",IF($F471&lt;&gt;"",$F471,IFERROR(INDEX('Catálogo fonte'!$F$5:$F$104,MATCH($A471,'Catálogo fonte'!$A$5:$A$104,0)),"")))</f>
        <v/>
      </c>
      <c r="L471" s="35">
        <f>IF(OR($A471="",$B471=""),"",IFERROR(INDEX('Catálogo fonte'!$G$5:$G$104,MATCH($A471,'Catálogo fonte'!$A$5:$A$104,0)),""))</f>
        <v/>
      </c>
      <c r="M471" s="28">
        <f>IF(OR($A471="",$B471=""),"",IFERROR(INDEX('Catálogo fonte'!$H$5:$H$104,MATCH($A471,'Catálogo fonte'!$A$5:$A$104,0)),""))</f>
        <v/>
      </c>
      <c r="N471" s="28">
        <f>IF(OR($A471="",$B471=""),"",IFERROR(INDEX('Catálogo fonte'!$I$5:$I$104,MATCH($A471,'Catálogo fonte'!$A$5:$A$104,0)),""))</f>
        <v/>
      </c>
      <c r="O471" s="55">
        <f>IF(OR($A471="",$B471=""),"",IFERROR(INDEX('Catálogo fonte'!$J$5:$J$104,MATCH($A471,'Catálogo fonte'!$A$5:$A$104,0)),""))</f>
        <v/>
      </c>
      <c r="P471" s="56">
        <f>IF(OR($A471="",$B471=""),"",IFERROR(INDEX('Catálogo fonte'!$K$5:$K$104,MATCH($A471,'Catálogo fonte'!$A$5:$A$104,0)),""))</f>
        <v/>
      </c>
      <c r="Q471" s="56">
        <f>IF(OR($A471="",$B471=""),"",IFERROR(INDEX('Catálogo fonte'!$L$5:$L$104,MATCH($A471,'Catálogo fonte'!$A$5:$A$104,0)),""))</f>
        <v/>
      </c>
      <c r="R471" s="56">
        <f>IF(OR($A471="",$B471=""),"",IFERROR(INDEX('Catálogo fonte'!$M$5:$M$104,MATCH($A471,'Catálogo fonte'!$A$5:$A$104,0)),""))</f>
        <v/>
      </c>
      <c r="S471" s="28">
        <f>IF(OR($A471="",$B471=""),"",IFERROR(INDEX('Catálogo fonte'!$N$5:$N$104,MATCH($A471,'Catálogo fonte'!$A$5:$A$104,0)),""))</f>
        <v/>
      </c>
      <c r="T471" s="28">
        <f>IF(OR($A471="",$B471=""),"",IFERROR(INDEX('Catálogo fonte'!$O$5:$O$104,MATCH($A471,'Catálogo fonte'!$A$5:$A$104,0)),""))</f>
        <v/>
      </c>
      <c r="U471" s="28">
        <f>IF(OR($A471="",$B471=""),"",IFERROR(INDEX('Catálogo fonte'!$P$5:$P$104,MATCH($A471,'Catálogo fonte'!$A$5:$A$104,0)),""))</f>
        <v/>
      </c>
      <c r="V471" s="28">
        <f>IF(OR($A471="",$B471=""),"",--($S471&lt;&gt;"")+--($T471&lt;&gt;"")+--($U471&lt;&gt;""))</f>
        <v/>
      </c>
      <c r="W471" s="27">
        <f>IF(OR($A471="",$B471="",$C471&lt;&gt;"Sim"),"",_xlfn.TEXTJOIN(" | ",TRUE,IF($AP471&lt;&gt;"Regra válida","Regra do canal inválida",""),IF(COUNTIF('Catálogo fonte'!$A$5:$A$104,$A471)&gt;1,"SKU duplicado",""),IF($AO471&lt;&gt;"Sim","Produto inativo",""),IF($AB471&lt;&gt;"Sim","Canal inativo",""),IF($G471="","Título ausente",""),IF(AND($G471&lt;&gt;"",$AL471&lt;&gt;"",LEN($G471)&gt;$AL471),"Título excede o limite",""),IF(AND($AC471="Sim",$H471=""),"Categoria ausente",""),IF(AND($AK471&gt;0,LEN($I471)&lt;$AK471),"Descrição abaixo do mínimo",""),IF(AND($AE471="Sim",$J471=""),"Marca ausente",""),IF(OR($K471="",NOT(ISNUMBER($K471)),$K471&lt;=0),"Preço inválido",""),IF(AND(ISNUMBER($K471),$AM471&lt;&gt;"",$K471&lt;$AM471),"Preço abaixo do mínimo",""),IF(AND(ISNUMBER($K471),$AN471&lt;&gt;"",$K471&gt;$AN471),"Preço acima do máximo",""),IF(AND($AD471="Sim",$L471=""),"GTIN ausente",""),IF(AND($L471&lt;&gt;"",NOT(IFERROR(AND(LEN($L471)=13,ISNUMBER(VALUE($L471))),FALSE))),"GTIN inválido",""),IF(AND($AF471="Sim",$M471=""),"Cor ausente",""),IF(AND($AG471="Sim",$N471=""),"Tamanho/modelo ausente",""),IF(AND($AH471="Sim",OR(NOT(ISNUMBER($O471)),$O471&lt;=0)),"Peso ausente ou inválido",""),IF(AND($AI471="Sim",OR(NOT(ISNUMBER($P471)),$P471&lt;=0,NOT(ISNUMBER($Q471)),$Q471&lt;=0,NOT(ISNUMBER($R471)),$R471&lt;=0)),"Dimensões ausentes ou inválidas",""),IF($V471&lt;$AJ471,"Mídias abaixo do mínimo","")))</f>
        <v/>
      </c>
      <c r="X471" s="28">
        <f>IF(OR($A471="",$B471=""),"",IF($C471&lt;&gt;"Sim","Não selecionado",IF($W471="","Pronto para publicar","Bloqueado")))</f>
        <v/>
      </c>
      <c r="Y471" s="21" t="n"/>
      <c r="Z471" s="27">
        <f>IF(OR($A471="",$B471=""),"",IF($C471&lt;&gt;"Sim","Fora do feed",IF($X471="Bloqueado","Bloqueado",IF($Y471="Publicar","Liberado para feed",IF($Y471="Manter rascunho","Mantido em rascunho","Aguardando decisão")))))</f>
        <v/>
      </c>
      <c r="AA471" s="27">
        <f>IF(OR($A471="",$B471=""),"",$A471&amp;"|"&amp;$B471)</f>
        <v/>
      </c>
      <c r="AB471" s="28">
        <f>IF($B471="","",IFERROR(INDEX('Regras por canal'!$B$5:$B$9,MATCH($B471,'Regras por canal'!$A$5:$A$9,0)),""))</f>
        <v/>
      </c>
      <c r="AC471" s="28">
        <f>IF($B471="","",IFERROR(INDEX('Regras por canal'!$C$5:$C$9,MATCH($B471,'Regras por canal'!$A$5:$A$9,0)),""))</f>
        <v/>
      </c>
      <c r="AD471" s="28">
        <f>IF($B471="","",IFERROR(INDEX('Regras por canal'!$D$5:$D$9,MATCH($B471,'Regras por canal'!$A$5:$A$9,0)),""))</f>
        <v/>
      </c>
      <c r="AE471" s="28">
        <f>IF($B471="","",IFERROR(INDEX('Regras por canal'!$E$5:$E$9,MATCH($B471,'Regras por canal'!$A$5:$A$9,0)),""))</f>
        <v/>
      </c>
      <c r="AF471" s="28">
        <f>IF($B471="","",IFERROR(INDEX('Regras por canal'!$F$5:$F$9,MATCH($B471,'Regras por canal'!$A$5:$A$9,0)),""))</f>
        <v/>
      </c>
      <c r="AG471" s="28">
        <f>IF($B471="","",IFERROR(INDEX('Regras por canal'!$G$5:$G$9,MATCH($B471,'Regras por canal'!$A$5:$A$9,0)),""))</f>
        <v/>
      </c>
      <c r="AH471" s="28">
        <f>IF($B471="","",IFERROR(INDEX('Regras por canal'!$H$5:$H$9,MATCH($B471,'Regras por canal'!$A$5:$A$9,0)),""))</f>
        <v/>
      </c>
      <c r="AI471" s="28">
        <f>IF($B471="","",IFERROR(INDEX('Regras por canal'!$I$5:$I$9,MATCH($B471,'Regras por canal'!$A$5:$A$9,0)),""))</f>
        <v/>
      </c>
      <c r="AJ471" s="28">
        <f>IF($B471="","",IFERROR(INDEX('Regras por canal'!$J$5:$J$9,MATCH($B471,'Regras por canal'!$A$5:$A$9,0)),""))</f>
        <v/>
      </c>
      <c r="AK471" s="28">
        <f>IF($B471="","",IFERROR(INDEX('Regras por canal'!$K$5:$K$9,MATCH($B471,'Regras por canal'!$A$5:$A$9,0)),""))</f>
        <v/>
      </c>
      <c r="AL471" s="28">
        <f>IF($B471="","",IFERROR(INDEX('Regras por canal'!$L$5:$L$9,MATCH($B471,'Regras por canal'!$A$5:$A$9,0)),""))</f>
        <v/>
      </c>
      <c r="AM471" s="28">
        <f>IF($B471="","",IFERROR(INDEX('Regras por canal'!$M$5:$M$9,MATCH($B471,'Regras por canal'!$A$5:$A$9,0)),""))</f>
        <v/>
      </c>
      <c r="AN471" s="28">
        <f>IF($B471="","",IFERROR(INDEX('Regras por canal'!$N$5:$N$9,MATCH($B471,'Regras por canal'!$A$5:$A$9,0)),""))</f>
        <v/>
      </c>
      <c r="AO471" s="28">
        <f>IF($A471="","",IFERROR(INDEX('Catálogo fonte'!$Q$5:$Q$104,MATCH($A471,'Catálogo fonte'!$A$5:$A$104,0)),""))</f>
        <v/>
      </c>
      <c r="AP471" s="28">
        <f>IF($B471="","",IFERROR(INDEX('Regras por canal'!$Q$5:$Q$9,MATCH($B471,'Regras por canal'!$A$5:$A$9,0)),""))</f>
        <v/>
      </c>
    </row>
    <row r="472" ht="24" customHeight="1">
      <c r="A472" s="28">
        <f>IF(OR(INDEX('Catálogo fonte'!$A$5:$A$104,INT((ROW()-5)/5)+1)="",INDEX('Regras por canal'!$A$5:$A$9,MOD(ROW()-5,5)+1)=""),"",INDEX('Catálogo fonte'!$A$5:$A$104,INT((ROW()-5)/5)+1))</f>
        <v/>
      </c>
      <c r="B472" s="27">
        <f>IF($A472="","",INDEX('Regras por canal'!$A$5:$A$9,MOD(ROW()-5,5)+1))</f>
        <v/>
      </c>
      <c r="C472" s="21" t="n"/>
      <c r="D472" s="32" t="n"/>
      <c r="E472" s="32" t="n"/>
      <c r="F472" s="53" t="n"/>
      <c r="G472" s="27">
        <f>IF(OR($A472="",$B472=""),"",IF($D472&lt;&gt;"",$D472,IFERROR(INDEX('Catálogo fonte'!$B$5:$B$104,MATCH($A472,'Catálogo fonte'!$A$5:$A$104,0)),"")))</f>
        <v/>
      </c>
      <c r="H472" s="27">
        <f>IF(OR($A472="",$B472=""),"",IF($E472&lt;&gt;"",$E472,IFERROR(INDEX('Catálogo fonte'!$C$5:$C$104,MATCH($A472,'Catálogo fonte'!$A$5:$A$104,0)),"")))</f>
        <v/>
      </c>
      <c r="I472" s="27">
        <f>IF(OR($A472="",$B472=""),"",IFERROR(INDEX('Catálogo fonte'!$E$5:$E$104,MATCH($A472,'Catálogo fonte'!$A$5:$A$104,0)),""))</f>
        <v/>
      </c>
      <c r="J472" s="28">
        <f>IF(OR($A472="",$B472=""),"",IFERROR(INDEX('Catálogo fonte'!$D$5:$D$104,MATCH($A472,'Catálogo fonte'!$A$5:$A$104,0)),""))</f>
        <v/>
      </c>
      <c r="K472" s="54">
        <f>IF(OR($A472="",$B472=""),"",IF($F472&lt;&gt;"",$F472,IFERROR(INDEX('Catálogo fonte'!$F$5:$F$104,MATCH($A472,'Catálogo fonte'!$A$5:$A$104,0)),"")))</f>
        <v/>
      </c>
      <c r="L472" s="35">
        <f>IF(OR($A472="",$B472=""),"",IFERROR(INDEX('Catálogo fonte'!$G$5:$G$104,MATCH($A472,'Catálogo fonte'!$A$5:$A$104,0)),""))</f>
        <v/>
      </c>
      <c r="M472" s="28">
        <f>IF(OR($A472="",$B472=""),"",IFERROR(INDEX('Catálogo fonte'!$H$5:$H$104,MATCH($A472,'Catálogo fonte'!$A$5:$A$104,0)),""))</f>
        <v/>
      </c>
      <c r="N472" s="28">
        <f>IF(OR($A472="",$B472=""),"",IFERROR(INDEX('Catálogo fonte'!$I$5:$I$104,MATCH($A472,'Catálogo fonte'!$A$5:$A$104,0)),""))</f>
        <v/>
      </c>
      <c r="O472" s="55">
        <f>IF(OR($A472="",$B472=""),"",IFERROR(INDEX('Catálogo fonte'!$J$5:$J$104,MATCH($A472,'Catálogo fonte'!$A$5:$A$104,0)),""))</f>
        <v/>
      </c>
      <c r="P472" s="56">
        <f>IF(OR($A472="",$B472=""),"",IFERROR(INDEX('Catálogo fonte'!$K$5:$K$104,MATCH($A472,'Catálogo fonte'!$A$5:$A$104,0)),""))</f>
        <v/>
      </c>
      <c r="Q472" s="56">
        <f>IF(OR($A472="",$B472=""),"",IFERROR(INDEX('Catálogo fonte'!$L$5:$L$104,MATCH($A472,'Catálogo fonte'!$A$5:$A$104,0)),""))</f>
        <v/>
      </c>
      <c r="R472" s="56">
        <f>IF(OR($A472="",$B472=""),"",IFERROR(INDEX('Catálogo fonte'!$M$5:$M$104,MATCH($A472,'Catálogo fonte'!$A$5:$A$104,0)),""))</f>
        <v/>
      </c>
      <c r="S472" s="28">
        <f>IF(OR($A472="",$B472=""),"",IFERROR(INDEX('Catálogo fonte'!$N$5:$N$104,MATCH($A472,'Catálogo fonte'!$A$5:$A$104,0)),""))</f>
        <v/>
      </c>
      <c r="T472" s="28">
        <f>IF(OR($A472="",$B472=""),"",IFERROR(INDEX('Catálogo fonte'!$O$5:$O$104,MATCH($A472,'Catálogo fonte'!$A$5:$A$104,0)),""))</f>
        <v/>
      </c>
      <c r="U472" s="28">
        <f>IF(OR($A472="",$B472=""),"",IFERROR(INDEX('Catálogo fonte'!$P$5:$P$104,MATCH($A472,'Catálogo fonte'!$A$5:$A$104,0)),""))</f>
        <v/>
      </c>
      <c r="V472" s="28">
        <f>IF(OR($A472="",$B472=""),"",--($S472&lt;&gt;"")+--($T472&lt;&gt;"")+--($U472&lt;&gt;""))</f>
        <v/>
      </c>
      <c r="W472" s="27">
        <f>IF(OR($A472="",$B472="",$C472&lt;&gt;"Sim"),"",_xlfn.TEXTJOIN(" | ",TRUE,IF($AP472&lt;&gt;"Regra válida","Regra do canal inválida",""),IF(COUNTIF('Catálogo fonte'!$A$5:$A$104,$A472)&gt;1,"SKU duplicado",""),IF($AO472&lt;&gt;"Sim","Produto inativo",""),IF($AB472&lt;&gt;"Sim","Canal inativo",""),IF($G472="","Título ausente",""),IF(AND($G472&lt;&gt;"",$AL472&lt;&gt;"",LEN($G472)&gt;$AL472),"Título excede o limite",""),IF(AND($AC472="Sim",$H472=""),"Categoria ausente",""),IF(AND($AK472&gt;0,LEN($I472)&lt;$AK472),"Descrição abaixo do mínimo",""),IF(AND($AE472="Sim",$J472=""),"Marca ausente",""),IF(OR($K472="",NOT(ISNUMBER($K472)),$K472&lt;=0),"Preço inválido",""),IF(AND(ISNUMBER($K472),$AM472&lt;&gt;"",$K472&lt;$AM472),"Preço abaixo do mínimo",""),IF(AND(ISNUMBER($K472),$AN472&lt;&gt;"",$K472&gt;$AN472),"Preço acima do máximo",""),IF(AND($AD472="Sim",$L472=""),"GTIN ausente",""),IF(AND($L472&lt;&gt;"",NOT(IFERROR(AND(LEN($L472)=13,ISNUMBER(VALUE($L472))),FALSE))),"GTIN inválido",""),IF(AND($AF472="Sim",$M472=""),"Cor ausente",""),IF(AND($AG472="Sim",$N472=""),"Tamanho/modelo ausente",""),IF(AND($AH472="Sim",OR(NOT(ISNUMBER($O472)),$O472&lt;=0)),"Peso ausente ou inválido",""),IF(AND($AI472="Sim",OR(NOT(ISNUMBER($P472)),$P472&lt;=0,NOT(ISNUMBER($Q472)),$Q472&lt;=0,NOT(ISNUMBER($R472)),$R472&lt;=0)),"Dimensões ausentes ou inválidas",""),IF($V472&lt;$AJ472,"Mídias abaixo do mínimo","")))</f>
        <v/>
      </c>
      <c r="X472" s="28">
        <f>IF(OR($A472="",$B472=""),"",IF($C472&lt;&gt;"Sim","Não selecionado",IF($W472="","Pronto para publicar","Bloqueado")))</f>
        <v/>
      </c>
      <c r="Y472" s="21" t="n"/>
      <c r="Z472" s="27">
        <f>IF(OR($A472="",$B472=""),"",IF($C472&lt;&gt;"Sim","Fora do feed",IF($X472="Bloqueado","Bloqueado",IF($Y472="Publicar","Liberado para feed",IF($Y472="Manter rascunho","Mantido em rascunho","Aguardando decisão")))))</f>
        <v/>
      </c>
      <c r="AA472" s="27">
        <f>IF(OR($A472="",$B472=""),"",$A472&amp;"|"&amp;$B472)</f>
        <v/>
      </c>
      <c r="AB472" s="28">
        <f>IF($B472="","",IFERROR(INDEX('Regras por canal'!$B$5:$B$9,MATCH($B472,'Regras por canal'!$A$5:$A$9,0)),""))</f>
        <v/>
      </c>
      <c r="AC472" s="28">
        <f>IF($B472="","",IFERROR(INDEX('Regras por canal'!$C$5:$C$9,MATCH($B472,'Regras por canal'!$A$5:$A$9,0)),""))</f>
        <v/>
      </c>
      <c r="AD472" s="28">
        <f>IF($B472="","",IFERROR(INDEX('Regras por canal'!$D$5:$D$9,MATCH($B472,'Regras por canal'!$A$5:$A$9,0)),""))</f>
        <v/>
      </c>
      <c r="AE472" s="28">
        <f>IF($B472="","",IFERROR(INDEX('Regras por canal'!$E$5:$E$9,MATCH($B472,'Regras por canal'!$A$5:$A$9,0)),""))</f>
        <v/>
      </c>
      <c r="AF472" s="28">
        <f>IF($B472="","",IFERROR(INDEX('Regras por canal'!$F$5:$F$9,MATCH($B472,'Regras por canal'!$A$5:$A$9,0)),""))</f>
        <v/>
      </c>
      <c r="AG472" s="28">
        <f>IF($B472="","",IFERROR(INDEX('Regras por canal'!$G$5:$G$9,MATCH($B472,'Regras por canal'!$A$5:$A$9,0)),""))</f>
        <v/>
      </c>
      <c r="AH472" s="28">
        <f>IF($B472="","",IFERROR(INDEX('Regras por canal'!$H$5:$H$9,MATCH($B472,'Regras por canal'!$A$5:$A$9,0)),""))</f>
        <v/>
      </c>
      <c r="AI472" s="28">
        <f>IF($B472="","",IFERROR(INDEX('Regras por canal'!$I$5:$I$9,MATCH($B472,'Regras por canal'!$A$5:$A$9,0)),""))</f>
        <v/>
      </c>
      <c r="AJ472" s="28">
        <f>IF($B472="","",IFERROR(INDEX('Regras por canal'!$J$5:$J$9,MATCH($B472,'Regras por canal'!$A$5:$A$9,0)),""))</f>
        <v/>
      </c>
      <c r="AK472" s="28">
        <f>IF($B472="","",IFERROR(INDEX('Regras por canal'!$K$5:$K$9,MATCH($B472,'Regras por canal'!$A$5:$A$9,0)),""))</f>
        <v/>
      </c>
      <c r="AL472" s="28">
        <f>IF($B472="","",IFERROR(INDEX('Regras por canal'!$L$5:$L$9,MATCH($B472,'Regras por canal'!$A$5:$A$9,0)),""))</f>
        <v/>
      </c>
      <c r="AM472" s="28">
        <f>IF($B472="","",IFERROR(INDEX('Regras por canal'!$M$5:$M$9,MATCH($B472,'Regras por canal'!$A$5:$A$9,0)),""))</f>
        <v/>
      </c>
      <c r="AN472" s="28">
        <f>IF($B472="","",IFERROR(INDEX('Regras por canal'!$N$5:$N$9,MATCH($B472,'Regras por canal'!$A$5:$A$9,0)),""))</f>
        <v/>
      </c>
      <c r="AO472" s="28">
        <f>IF($A472="","",IFERROR(INDEX('Catálogo fonte'!$Q$5:$Q$104,MATCH($A472,'Catálogo fonte'!$A$5:$A$104,0)),""))</f>
        <v/>
      </c>
      <c r="AP472" s="28">
        <f>IF($B472="","",IFERROR(INDEX('Regras por canal'!$Q$5:$Q$9,MATCH($B472,'Regras por canal'!$A$5:$A$9,0)),""))</f>
        <v/>
      </c>
    </row>
    <row r="473" ht="24" customHeight="1">
      <c r="A473" s="28">
        <f>IF(OR(INDEX('Catálogo fonte'!$A$5:$A$104,INT((ROW()-5)/5)+1)="",INDEX('Regras por canal'!$A$5:$A$9,MOD(ROW()-5,5)+1)=""),"",INDEX('Catálogo fonte'!$A$5:$A$104,INT((ROW()-5)/5)+1))</f>
        <v/>
      </c>
      <c r="B473" s="27">
        <f>IF($A473="","",INDEX('Regras por canal'!$A$5:$A$9,MOD(ROW()-5,5)+1))</f>
        <v/>
      </c>
      <c r="C473" s="21" t="n"/>
      <c r="D473" s="32" t="n"/>
      <c r="E473" s="32" t="n"/>
      <c r="F473" s="53" t="n"/>
      <c r="G473" s="27">
        <f>IF(OR($A473="",$B473=""),"",IF($D473&lt;&gt;"",$D473,IFERROR(INDEX('Catálogo fonte'!$B$5:$B$104,MATCH($A473,'Catálogo fonte'!$A$5:$A$104,0)),"")))</f>
        <v/>
      </c>
      <c r="H473" s="27">
        <f>IF(OR($A473="",$B473=""),"",IF($E473&lt;&gt;"",$E473,IFERROR(INDEX('Catálogo fonte'!$C$5:$C$104,MATCH($A473,'Catálogo fonte'!$A$5:$A$104,0)),"")))</f>
        <v/>
      </c>
      <c r="I473" s="27">
        <f>IF(OR($A473="",$B473=""),"",IFERROR(INDEX('Catálogo fonte'!$E$5:$E$104,MATCH($A473,'Catálogo fonte'!$A$5:$A$104,0)),""))</f>
        <v/>
      </c>
      <c r="J473" s="28">
        <f>IF(OR($A473="",$B473=""),"",IFERROR(INDEX('Catálogo fonte'!$D$5:$D$104,MATCH($A473,'Catálogo fonte'!$A$5:$A$104,0)),""))</f>
        <v/>
      </c>
      <c r="K473" s="54">
        <f>IF(OR($A473="",$B473=""),"",IF($F473&lt;&gt;"",$F473,IFERROR(INDEX('Catálogo fonte'!$F$5:$F$104,MATCH($A473,'Catálogo fonte'!$A$5:$A$104,0)),"")))</f>
        <v/>
      </c>
      <c r="L473" s="35">
        <f>IF(OR($A473="",$B473=""),"",IFERROR(INDEX('Catálogo fonte'!$G$5:$G$104,MATCH($A473,'Catálogo fonte'!$A$5:$A$104,0)),""))</f>
        <v/>
      </c>
      <c r="M473" s="28">
        <f>IF(OR($A473="",$B473=""),"",IFERROR(INDEX('Catálogo fonte'!$H$5:$H$104,MATCH($A473,'Catálogo fonte'!$A$5:$A$104,0)),""))</f>
        <v/>
      </c>
      <c r="N473" s="28">
        <f>IF(OR($A473="",$B473=""),"",IFERROR(INDEX('Catálogo fonte'!$I$5:$I$104,MATCH($A473,'Catálogo fonte'!$A$5:$A$104,0)),""))</f>
        <v/>
      </c>
      <c r="O473" s="55">
        <f>IF(OR($A473="",$B473=""),"",IFERROR(INDEX('Catálogo fonte'!$J$5:$J$104,MATCH($A473,'Catálogo fonte'!$A$5:$A$104,0)),""))</f>
        <v/>
      </c>
      <c r="P473" s="56">
        <f>IF(OR($A473="",$B473=""),"",IFERROR(INDEX('Catálogo fonte'!$K$5:$K$104,MATCH($A473,'Catálogo fonte'!$A$5:$A$104,0)),""))</f>
        <v/>
      </c>
      <c r="Q473" s="56">
        <f>IF(OR($A473="",$B473=""),"",IFERROR(INDEX('Catálogo fonte'!$L$5:$L$104,MATCH($A473,'Catálogo fonte'!$A$5:$A$104,0)),""))</f>
        <v/>
      </c>
      <c r="R473" s="56">
        <f>IF(OR($A473="",$B473=""),"",IFERROR(INDEX('Catálogo fonte'!$M$5:$M$104,MATCH($A473,'Catálogo fonte'!$A$5:$A$104,0)),""))</f>
        <v/>
      </c>
      <c r="S473" s="28">
        <f>IF(OR($A473="",$B473=""),"",IFERROR(INDEX('Catálogo fonte'!$N$5:$N$104,MATCH($A473,'Catálogo fonte'!$A$5:$A$104,0)),""))</f>
        <v/>
      </c>
      <c r="T473" s="28">
        <f>IF(OR($A473="",$B473=""),"",IFERROR(INDEX('Catálogo fonte'!$O$5:$O$104,MATCH($A473,'Catálogo fonte'!$A$5:$A$104,0)),""))</f>
        <v/>
      </c>
      <c r="U473" s="28">
        <f>IF(OR($A473="",$B473=""),"",IFERROR(INDEX('Catálogo fonte'!$P$5:$P$104,MATCH($A473,'Catálogo fonte'!$A$5:$A$104,0)),""))</f>
        <v/>
      </c>
      <c r="V473" s="28">
        <f>IF(OR($A473="",$B473=""),"",--($S473&lt;&gt;"")+--($T473&lt;&gt;"")+--($U473&lt;&gt;""))</f>
        <v/>
      </c>
      <c r="W473" s="27">
        <f>IF(OR($A473="",$B473="",$C473&lt;&gt;"Sim"),"",_xlfn.TEXTJOIN(" | ",TRUE,IF($AP473&lt;&gt;"Regra válida","Regra do canal inválida",""),IF(COUNTIF('Catálogo fonte'!$A$5:$A$104,$A473)&gt;1,"SKU duplicado",""),IF($AO473&lt;&gt;"Sim","Produto inativo",""),IF($AB473&lt;&gt;"Sim","Canal inativo",""),IF($G473="","Título ausente",""),IF(AND($G473&lt;&gt;"",$AL473&lt;&gt;"",LEN($G473)&gt;$AL473),"Título excede o limite",""),IF(AND($AC473="Sim",$H473=""),"Categoria ausente",""),IF(AND($AK473&gt;0,LEN($I473)&lt;$AK473),"Descrição abaixo do mínimo",""),IF(AND($AE473="Sim",$J473=""),"Marca ausente",""),IF(OR($K473="",NOT(ISNUMBER($K473)),$K473&lt;=0),"Preço inválido",""),IF(AND(ISNUMBER($K473),$AM473&lt;&gt;"",$K473&lt;$AM473),"Preço abaixo do mínimo",""),IF(AND(ISNUMBER($K473),$AN473&lt;&gt;"",$K473&gt;$AN473),"Preço acima do máximo",""),IF(AND($AD473="Sim",$L473=""),"GTIN ausente",""),IF(AND($L473&lt;&gt;"",NOT(IFERROR(AND(LEN($L473)=13,ISNUMBER(VALUE($L473))),FALSE))),"GTIN inválido",""),IF(AND($AF473="Sim",$M473=""),"Cor ausente",""),IF(AND($AG473="Sim",$N473=""),"Tamanho/modelo ausente",""),IF(AND($AH473="Sim",OR(NOT(ISNUMBER($O473)),$O473&lt;=0)),"Peso ausente ou inválido",""),IF(AND($AI473="Sim",OR(NOT(ISNUMBER($P473)),$P473&lt;=0,NOT(ISNUMBER($Q473)),$Q473&lt;=0,NOT(ISNUMBER($R473)),$R473&lt;=0)),"Dimensões ausentes ou inválidas",""),IF($V473&lt;$AJ473,"Mídias abaixo do mínimo","")))</f>
        <v/>
      </c>
      <c r="X473" s="28">
        <f>IF(OR($A473="",$B473=""),"",IF($C473&lt;&gt;"Sim","Não selecionado",IF($W473="","Pronto para publicar","Bloqueado")))</f>
        <v/>
      </c>
      <c r="Y473" s="21" t="n"/>
      <c r="Z473" s="27">
        <f>IF(OR($A473="",$B473=""),"",IF($C473&lt;&gt;"Sim","Fora do feed",IF($X473="Bloqueado","Bloqueado",IF($Y473="Publicar","Liberado para feed",IF($Y473="Manter rascunho","Mantido em rascunho","Aguardando decisão")))))</f>
        <v/>
      </c>
      <c r="AA473" s="27">
        <f>IF(OR($A473="",$B473=""),"",$A473&amp;"|"&amp;$B473)</f>
        <v/>
      </c>
      <c r="AB473" s="28">
        <f>IF($B473="","",IFERROR(INDEX('Regras por canal'!$B$5:$B$9,MATCH($B473,'Regras por canal'!$A$5:$A$9,0)),""))</f>
        <v/>
      </c>
      <c r="AC473" s="28">
        <f>IF($B473="","",IFERROR(INDEX('Regras por canal'!$C$5:$C$9,MATCH($B473,'Regras por canal'!$A$5:$A$9,0)),""))</f>
        <v/>
      </c>
      <c r="AD473" s="28">
        <f>IF($B473="","",IFERROR(INDEX('Regras por canal'!$D$5:$D$9,MATCH($B473,'Regras por canal'!$A$5:$A$9,0)),""))</f>
        <v/>
      </c>
      <c r="AE473" s="28">
        <f>IF($B473="","",IFERROR(INDEX('Regras por canal'!$E$5:$E$9,MATCH($B473,'Regras por canal'!$A$5:$A$9,0)),""))</f>
        <v/>
      </c>
      <c r="AF473" s="28">
        <f>IF($B473="","",IFERROR(INDEX('Regras por canal'!$F$5:$F$9,MATCH($B473,'Regras por canal'!$A$5:$A$9,0)),""))</f>
        <v/>
      </c>
      <c r="AG473" s="28">
        <f>IF($B473="","",IFERROR(INDEX('Regras por canal'!$G$5:$G$9,MATCH($B473,'Regras por canal'!$A$5:$A$9,0)),""))</f>
        <v/>
      </c>
      <c r="AH473" s="28">
        <f>IF($B473="","",IFERROR(INDEX('Regras por canal'!$H$5:$H$9,MATCH($B473,'Regras por canal'!$A$5:$A$9,0)),""))</f>
        <v/>
      </c>
      <c r="AI473" s="28">
        <f>IF($B473="","",IFERROR(INDEX('Regras por canal'!$I$5:$I$9,MATCH($B473,'Regras por canal'!$A$5:$A$9,0)),""))</f>
        <v/>
      </c>
      <c r="AJ473" s="28">
        <f>IF($B473="","",IFERROR(INDEX('Regras por canal'!$J$5:$J$9,MATCH($B473,'Regras por canal'!$A$5:$A$9,0)),""))</f>
        <v/>
      </c>
      <c r="AK473" s="28">
        <f>IF($B473="","",IFERROR(INDEX('Regras por canal'!$K$5:$K$9,MATCH($B473,'Regras por canal'!$A$5:$A$9,0)),""))</f>
        <v/>
      </c>
      <c r="AL473" s="28">
        <f>IF($B473="","",IFERROR(INDEX('Regras por canal'!$L$5:$L$9,MATCH($B473,'Regras por canal'!$A$5:$A$9,0)),""))</f>
        <v/>
      </c>
      <c r="AM473" s="28">
        <f>IF($B473="","",IFERROR(INDEX('Regras por canal'!$M$5:$M$9,MATCH($B473,'Regras por canal'!$A$5:$A$9,0)),""))</f>
        <v/>
      </c>
      <c r="AN473" s="28">
        <f>IF($B473="","",IFERROR(INDEX('Regras por canal'!$N$5:$N$9,MATCH($B473,'Regras por canal'!$A$5:$A$9,0)),""))</f>
        <v/>
      </c>
      <c r="AO473" s="28">
        <f>IF($A473="","",IFERROR(INDEX('Catálogo fonte'!$Q$5:$Q$104,MATCH($A473,'Catálogo fonte'!$A$5:$A$104,0)),""))</f>
        <v/>
      </c>
      <c r="AP473" s="28">
        <f>IF($B473="","",IFERROR(INDEX('Regras por canal'!$Q$5:$Q$9,MATCH($B473,'Regras por canal'!$A$5:$A$9,0)),""))</f>
        <v/>
      </c>
    </row>
    <row r="474" ht="24" customHeight="1">
      <c r="A474" s="28">
        <f>IF(OR(INDEX('Catálogo fonte'!$A$5:$A$104,INT((ROW()-5)/5)+1)="",INDEX('Regras por canal'!$A$5:$A$9,MOD(ROW()-5,5)+1)=""),"",INDEX('Catálogo fonte'!$A$5:$A$104,INT((ROW()-5)/5)+1))</f>
        <v/>
      </c>
      <c r="B474" s="27">
        <f>IF($A474="","",INDEX('Regras por canal'!$A$5:$A$9,MOD(ROW()-5,5)+1))</f>
        <v/>
      </c>
      <c r="C474" s="21" t="n"/>
      <c r="D474" s="32" t="n"/>
      <c r="E474" s="32" t="n"/>
      <c r="F474" s="53" t="n"/>
      <c r="G474" s="27">
        <f>IF(OR($A474="",$B474=""),"",IF($D474&lt;&gt;"",$D474,IFERROR(INDEX('Catálogo fonte'!$B$5:$B$104,MATCH($A474,'Catálogo fonte'!$A$5:$A$104,0)),"")))</f>
        <v/>
      </c>
      <c r="H474" s="27">
        <f>IF(OR($A474="",$B474=""),"",IF($E474&lt;&gt;"",$E474,IFERROR(INDEX('Catálogo fonte'!$C$5:$C$104,MATCH($A474,'Catálogo fonte'!$A$5:$A$104,0)),"")))</f>
        <v/>
      </c>
      <c r="I474" s="27">
        <f>IF(OR($A474="",$B474=""),"",IFERROR(INDEX('Catálogo fonte'!$E$5:$E$104,MATCH($A474,'Catálogo fonte'!$A$5:$A$104,0)),""))</f>
        <v/>
      </c>
      <c r="J474" s="28">
        <f>IF(OR($A474="",$B474=""),"",IFERROR(INDEX('Catálogo fonte'!$D$5:$D$104,MATCH($A474,'Catálogo fonte'!$A$5:$A$104,0)),""))</f>
        <v/>
      </c>
      <c r="K474" s="54">
        <f>IF(OR($A474="",$B474=""),"",IF($F474&lt;&gt;"",$F474,IFERROR(INDEX('Catálogo fonte'!$F$5:$F$104,MATCH($A474,'Catálogo fonte'!$A$5:$A$104,0)),"")))</f>
        <v/>
      </c>
      <c r="L474" s="35">
        <f>IF(OR($A474="",$B474=""),"",IFERROR(INDEX('Catálogo fonte'!$G$5:$G$104,MATCH($A474,'Catálogo fonte'!$A$5:$A$104,0)),""))</f>
        <v/>
      </c>
      <c r="M474" s="28">
        <f>IF(OR($A474="",$B474=""),"",IFERROR(INDEX('Catálogo fonte'!$H$5:$H$104,MATCH($A474,'Catálogo fonte'!$A$5:$A$104,0)),""))</f>
        <v/>
      </c>
      <c r="N474" s="28">
        <f>IF(OR($A474="",$B474=""),"",IFERROR(INDEX('Catálogo fonte'!$I$5:$I$104,MATCH($A474,'Catálogo fonte'!$A$5:$A$104,0)),""))</f>
        <v/>
      </c>
      <c r="O474" s="55">
        <f>IF(OR($A474="",$B474=""),"",IFERROR(INDEX('Catálogo fonte'!$J$5:$J$104,MATCH($A474,'Catálogo fonte'!$A$5:$A$104,0)),""))</f>
        <v/>
      </c>
      <c r="P474" s="56">
        <f>IF(OR($A474="",$B474=""),"",IFERROR(INDEX('Catálogo fonte'!$K$5:$K$104,MATCH($A474,'Catálogo fonte'!$A$5:$A$104,0)),""))</f>
        <v/>
      </c>
      <c r="Q474" s="56">
        <f>IF(OR($A474="",$B474=""),"",IFERROR(INDEX('Catálogo fonte'!$L$5:$L$104,MATCH($A474,'Catálogo fonte'!$A$5:$A$104,0)),""))</f>
        <v/>
      </c>
      <c r="R474" s="56">
        <f>IF(OR($A474="",$B474=""),"",IFERROR(INDEX('Catálogo fonte'!$M$5:$M$104,MATCH($A474,'Catálogo fonte'!$A$5:$A$104,0)),""))</f>
        <v/>
      </c>
      <c r="S474" s="28">
        <f>IF(OR($A474="",$B474=""),"",IFERROR(INDEX('Catálogo fonte'!$N$5:$N$104,MATCH($A474,'Catálogo fonte'!$A$5:$A$104,0)),""))</f>
        <v/>
      </c>
      <c r="T474" s="28">
        <f>IF(OR($A474="",$B474=""),"",IFERROR(INDEX('Catálogo fonte'!$O$5:$O$104,MATCH($A474,'Catálogo fonte'!$A$5:$A$104,0)),""))</f>
        <v/>
      </c>
      <c r="U474" s="28">
        <f>IF(OR($A474="",$B474=""),"",IFERROR(INDEX('Catálogo fonte'!$P$5:$P$104,MATCH($A474,'Catálogo fonte'!$A$5:$A$104,0)),""))</f>
        <v/>
      </c>
      <c r="V474" s="28">
        <f>IF(OR($A474="",$B474=""),"",--($S474&lt;&gt;"")+--($T474&lt;&gt;"")+--($U474&lt;&gt;""))</f>
        <v/>
      </c>
      <c r="W474" s="27">
        <f>IF(OR($A474="",$B474="",$C474&lt;&gt;"Sim"),"",_xlfn.TEXTJOIN(" | ",TRUE,IF($AP474&lt;&gt;"Regra válida","Regra do canal inválida",""),IF(COUNTIF('Catálogo fonte'!$A$5:$A$104,$A474)&gt;1,"SKU duplicado",""),IF($AO474&lt;&gt;"Sim","Produto inativo",""),IF($AB474&lt;&gt;"Sim","Canal inativo",""),IF($G474="","Título ausente",""),IF(AND($G474&lt;&gt;"",$AL474&lt;&gt;"",LEN($G474)&gt;$AL474),"Título excede o limite",""),IF(AND($AC474="Sim",$H474=""),"Categoria ausente",""),IF(AND($AK474&gt;0,LEN($I474)&lt;$AK474),"Descrição abaixo do mínimo",""),IF(AND($AE474="Sim",$J474=""),"Marca ausente",""),IF(OR($K474="",NOT(ISNUMBER($K474)),$K474&lt;=0),"Preço inválido",""),IF(AND(ISNUMBER($K474),$AM474&lt;&gt;"",$K474&lt;$AM474),"Preço abaixo do mínimo",""),IF(AND(ISNUMBER($K474),$AN474&lt;&gt;"",$K474&gt;$AN474),"Preço acima do máximo",""),IF(AND($AD474="Sim",$L474=""),"GTIN ausente",""),IF(AND($L474&lt;&gt;"",NOT(IFERROR(AND(LEN($L474)=13,ISNUMBER(VALUE($L474))),FALSE))),"GTIN inválido",""),IF(AND($AF474="Sim",$M474=""),"Cor ausente",""),IF(AND($AG474="Sim",$N474=""),"Tamanho/modelo ausente",""),IF(AND($AH474="Sim",OR(NOT(ISNUMBER($O474)),$O474&lt;=0)),"Peso ausente ou inválido",""),IF(AND($AI474="Sim",OR(NOT(ISNUMBER($P474)),$P474&lt;=0,NOT(ISNUMBER($Q474)),$Q474&lt;=0,NOT(ISNUMBER($R474)),$R474&lt;=0)),"Dimensões ausentes ou inválidas",""),IF($V474&lt;$AJ474,"Mídias abaixo do mínimo","")))</f>
        <v/>
      </c>
      <c r="X474" s="28">
        <f>IF(OR($A474="",$B474=""),"",IF($C474&lt;&gt;"Sim","Não selecionado",IF($W474="","Pronto para publicar","Bloqueado")))</f>
        <v/>
      </c>
      <c r="Y474" s="21" t="n"/>
      <c r="Z474" s="27">
        <f>IF(OR($A474="",$B474=""),"",IF($C474&lt;&gt;"Sim","Fora do feed",IF($X474="Bloqueado","Bloqueado",IF($Y474="Publicar","Liberado para feed",IF($Y474="Manter rascunho","Mantido em rascunho","Aguardando decisão")))))</f>
        <v/>
      </c>
      <c r="AA474" s="27">
        <f>IF(OR($A474="",$B474=""),"",$A474&amp;"|"&amp;$B474)</f>
        <v/>
      </c>
      <c r="AB474" s="28">
        <f>IF($B474="","",IFERROR(INDEX('Regras por canal'!$B$5:$B$9,MATCH($B474,'Regras por canal'!$A$5:$A$9,0)),""))</f>
        <v/>
      </c>
      <c r="AC474" s="28">
        <f>IF($B474="","",IFERROR(INDEX('Regras por canal'!$C$5:$C$9,MATCH($B474,'Regras por canal'!$A$5:$A$9,0)),""))</f>
        <v/>
      </c>
      <c r="AD474" s="28">
        <f>IF($B474="","",IFERROR(INDEX('Regras por canal'!$D$5:$D$9,MATCH($B474,'Regras por canal'!$A$5:$A$9,0)),""))</f>
        <v/>
      </c>
      <c r="AE474" s="28">
        <f>IF($B474="","",IFERROR(INDEX('Regras por canal'!$E$5:$E$9,MATCH($B474,'Regras por canal'!$A$5:$A$9,0)),""))</f>
        <v/>
      </c>
      <c r="AF474" s="28">
        <f>IF($B474="","",IFERROR(INDEX('Regras por canal'!$F$5:$F$9,MATCH($B474,'Regras por canal'!$A$5:$A$9,0)),""))</f>
        <v/>
      </c>
      <c r="AG474" s="28">
        <f>IF($B474="","",IFERROR(INDEX('Regras por canal'!$G$5:$G$9,MATCH($B474,'Regras por canal'!$A$5:$A$9,0)),""))</f>
        <v/>
      </c>
      <c r="AH474" s="28">
        <f>IF($B474="","",IFERROR(INDEX('Regras por canal'!$H$5:$H$9,MATCH($B474,'Regras por canal'!$A$5:$A$9,0)),""))</f>
        <v/>
      </c>
      <c r="AI474" s="28">
        <f>IF($B474="","",IFERROR(INDEX('Regras por canal'!$I$5:$I$9,MATCH($B474,'Regras por canal'!$A$5:$A$9,0)),""))</f>
        <v/>
      </c>
      <c r="AJ474" s="28">
        <f>IF($B474="","",IFERROR(INDEX('Regras por canal'!$J$5:$J$9,MATCH($B474,'Regras por canal'!$A$5:$A$9,0)),""))</f>
        <v/>
      </c>
      <c r="AK474" s="28">
        <f>IF($B474="","",IFERROR(INDEX('Regras por canal'!$K$5:$K$9,MATCH($B474,'Regras por canal'!$A$5:$A$9,0)),""))</f>
        <v/>
      </c>
      <c r="AL474" s="28">
        <f>IF($B474="","",IFERROR(INDEX('Regras por canal'!$L$5:$L$9,MATCH($B474,'Regras por canal'!$A$5:$A$9,0)),""))</f>
        <v/>
      </c>
      <c r="AM474" s="28">
        <f>IF($B474="","",IFERROR(INDEX('Regras por canal'!$M$5:$M$9,MATCH($B474,'Regras por canal'!$A$5:$A$9,0)),""))</f>
        <v/>
      </c>
      <c r="AN474" s="28">
        <f>IF($B474="","",IFERROR(INDEX('Regras por canal'!$N$5:$N$9,MATCH($B474,'Regras por canal'!$A$5:$A$9,0)),""))</f>
        <v/>
      </c>
      <c r="AO474" s="28">
        <f>IF($A474="","",IFERROR(INDEX('Catálogo fonte'!$Q$5:$Q$104,MATCH($A474,'Catálogo fonte'!$A$5:$A$104,0)),""))</f>
        <v/>
      </c>
      <c r="AP474" s="28">
        <f>IF($B474="","",IFERROR(INDEX('Regras por canal'!$Q$5:$Q$9,MATCH($B474,'Regras por canal'!$A$5:$A$9,0)),""))</f>
        <v/>
      </c>
    </row>
    <row r="475" ht="24" customHeight="1">
      <c r="A475" s="28">
        <f>IF(OR(INDEX('Catálogo fonte'!$A$5:$A$104,INT((ROW()-5)/5)+1)="",INDEX('Regras por canal'!$A$5:$A$9,MOD(ROW()-5,5)+1)=""),"",INDEX('Catálogo fonte'!$A$5:$A$104,INT((ROW()-5)/5)+1))</f>
        <v/>
      </c>
      <c r="B475" s="27">
        <f>IF($A475="","",INDEX('Regras por canal'!$A$5:$A$9,MOD(ROW()-5,5)+1))</f>
        <v/>
      </c>
      <c r="C475" s="21" t="n"/>
      <c r="D475" s="32" t="n"/>
      <c r="E475" s="32" t="n"/>
      <c r="F475" s="53" t="n"/>
      <c r="G475" s="27">
        <f>IF(OR($A475="",$B475=""),"",IF($D475&lt;&gt;"",$D475,IFERROR(INDEX('Catálogo fonte'!$B$5:$B$104,MATCH($A475,'Catálogo fonte'!$A$5:$A$104,0)),"")))</f>
        <v/>
      </c>
      <c r="H475" s="27">
        <f>IF(OR($A475="",$B475=""),"",IF($E475&lt;&gt;"",$E475,IFERROR(INDEX('Catálogo fonte'!$C$5:$C$104,MATCH($A475,'Catálogo fonte'!$A$5:$A$104,0)),"")))</f>
        <v/>
      </c>
      <c r="I475" s="27">
        <f>IF(OR($A475="",$B475=""),"",IFERROR(INDEX('Catálogo fonte'!$E$5:$E$104,MATCH($A475,'Catálogo fonte'!$A$5:$A$104,0)),""))</f>
        <v/>
      </c>
      <c r="J475" s="28">
        <f>IF(OR($A475="",$B475=""),"",IFERROR(INDEX('Catálogo fonte'!$D$5:$D$104,MATCH($A475,'Catálogo fonte'!$A$5:$A$104,0)),""))</f>
        <v/>
      </c>
      <c r="K475" s="54">
        <f>IF(OR($A475="",$B475=""),"",IF($F475&lt;&gt;"",$F475,IFERROR(INDEX('Catálogo fonte'!$F$5:$F$104,MATCH($A475,'Catálogo fonte'!$A$5:$A$104,0)),"")))</f>
        <v/>
      </c>
      <c r="L475" s="35">
        <f>IF(OR($A475="",$B475=""),"",IFERROR(INDEX('Catálogo fonte'!$G$5:$G$104,MATCH($A475,'Catálogo fonte'!$A$5:$A$104,0)),""))</f>
        <v/>
      </c>
      <c r="M475" s="28">
        <f>IF(OR($A475="",$B475=""),"",IFERROR(INDEX('Catálogo fonte'!$H$5:$H$104,MATCH($A475,'Catálogo fonte'!$A$5:$A$104,0)),""))</f>
        <v/>
      </c>
      <c r="N475" s="28">
        <f>IF(OR($A475="",$B475=""),"",IFERROR(INDEX('Catálogo fonte'!$I$5:$I$104,MATCH($A475,'Catálogo fonte'!$A$5:$A$104,0)),""))</f>
        <v/>
      </c>
      <c r="O475" s="55">
        <f>IF(OR($A475="",$B475=""),"",IFERROR(INDEX('Catálogo fonte'!$J$5:$J$104,MATCH($A475,'Catálogo fonte'!$A$5:$A$104,0)),""))</f>
        <v/>
      </c>
      <c r="P475" s="56">
        <f>IF(OR($A475="",$B475=""),"",IFERROR(INDEX('Catálogo fonte'!$K$5:$K$104,MATCH($A475,'Catálogo fonte'!$A$5:$A$104,0)),""))</f>
        <v/>
      </c>
      <c r="Q475" s="56">
        <f>IF(OR($A475="",$B475=""),"",IFERROR(INDEX('Catálogo fonte'!$L$5:$L$104,MATCH($A475,'Catálogo fonte'!$A$5:$A$104,0)),""))</f>
        <v/>
      </c>
      <c r="R475" s="56">
        <f>IF(OR($A475="",$B475=""),"",IFERROR(INDEX('Catálogo fonte'!$M$5:$M$104,MATCH($A475,'Catálogo fonte'!$A$5:$A$104,0)),""))</f>
        <v/>
      </c>
      <c r="S475" s="28">
        <f>IF(OR($A475="",$B475=""),"",IFERROR(INDEX('Catálogo fonte'!$N$5:$N$104,MATCH($A475,'Catálogo fonte'!$A$5:$A$104,0)),""))</f>
        <v/>
      </c>
      <c r="T475" s="28">
        <f>IF(OR($A475="",$B475=""),"",IFERROR(INDEX('Catálogo fonte'!$O$5:$O$104,MATCH($A475,'Catálogo fonte'!$A$5:$A$104,0)),""))</f>
        <v/>
      </c>
      <c r="U475" s="28">
        <f>IF(OR($A475="",$B475=""),"",IFERROR(INDEX('Catálogo fonte'!$P$5:$P$104,MATCH($A475,'Catálogo fonte'!$A$5:$A$104,0)),""))</f>
        <v/>
      </c>
      <c r="V475" s="28">
        <f>IF(OR($A475="",$B475=""),"",--($S475&lt;&gt;"")+--($T475&lt;&gt;"")+--($U475&lt;&gt;""))</f>
        <v/>
      </c>
      <c r="W475" s="27">
        <f>IF(OR($A475="",$B475="",$C475&lt;&gt;"Sim"),"",_xlfn.TEXTJOIN(" | ",TRUE,IF($AP475&lt;&gt;"Regra válida","Regra do canal inválida",""),IF(COUNTIF('Catálogo fonte'!$A$5:$A$104,$A475)&gt;1,"SKU duplicado",""),IF($AO475&lt;&gt;"Sim","Produto inativo",""),IF($AB475&lt;&gt;"Sim","Canal inativo",""),IF($G475="","Título ausente",""),IF(AND($G475&lt;&gt;"",$AL475&lt;&gt;"",LEN($G475)&gt;$AL475),"Título excede o limite",""),IF(AND($AC475="Sim",$H475=""),"Categoria ausente",""),IF(AND($AK475&gt;0,LEN($I475)&lt;$AK475),"Descrição abaixo do mínimo",""),IF(AND($AE475="Sim",$J475=""),"Marca ausente",""),IF(OR($K475="",NOT(ISNUMBER($K475)),$K475&lt;=0),"Preço inválido",""),IF(AND(ISNUMBER($K475),$AM475&lt;&gt;"",$K475&lt;$AM475),"Preço abaixo do mínimo",""),IF(AND(ISNUMBER($K475),$AN475&lt;&gt;"",$K475&gt;$AN475),"Preço acima do máximo",""),IF(AND($AD475="Sim",$L475=""),"GTIN ausente",""),IF(AND($L475&lt;&gt;"",NOT(IFERROR(AND(LEN($L475)=13,ISNUMBER(VALUE($L475))),FALSE))),"GTIN inválido",""),IF(AND($AF475="Sim",$M475=""),"Cor ausente",""),IF(AND($AG475="Sim",$N475=""),"Tamanho/modelo ausente",""),IF(AND($AH475="Sim",OR(NOT(ISNUMBER($O475)),$O475&lt;=0)),"Peso ausente ou inválido",""),IF(AND($AI475="Sim",OR(NOT(ISNUMBER($P475)),$P475&lt;=0,NOT(ISNUMBER($Q475)),$Q475&lt;=0,NOT(ISNUMBER($R475)),$R475&lt;=0)),"Dimensões ausentes ou inválidas",""),IF($V475&lt;$AJ475,"Mídias abaixo do mínimo","")))</f>
        <v/>
      </c>
      <c r="X475" s="28">
        <f>IF(OR($A475="",$B475=""),"",IF($C475&lt;&gt;"Sim","Não selecionado",IF($W475="","Pronto para publicar","Bloqueado")))</f>
        <v/>
      </c>
      <c r="Y475" s="21" t="n"/>
      <c r="Z475" s="27">
        <f>IF(OR($A475="",$B475=""),"",IF($C475&lt;&gt;"Sim","Fora do feed",IF($X475="Bloqueado","Bloqueado",IF($Y475="Publicar","Liberado para feed",IF($Y475="Manter rascunho","Mantido em rascunho","Aguardando decisão")))))</f>
        <v/>
      </c>
      <c r="AA475" s="27">
        <f>IF(OR($A475="",$B475=""),"",$A475&amp;"|"&amp;$B475)</f>
        <v/>
      </c>
      <c r="AB475" s="28">
        <f>IF($B475="","",IFERROR(INDEX('Regras por canal'!$B$5:$B$9,MATCH($B475,'Regras por canal'!$A$5:$A$9,0)),""))</f>
        <v/>
      </c>
      <c r="AC475" s="28">
        <f>IF($B475="","",IFERROR(INDEX('Regras por canal'!$C$5:$C$9,MATCH($B475,'Regras por canal'!$A$5:$A$9,0)),""))</f>
        <v/>
      </c>
      <c r="AD475" s="28">
        <f>IF($B475="","",IFERROR(INDEX('Regras por canal'!$D$5:$D$9,MATCH($B475,'Regras por canal'!$A$5:$A$9,0)),""))</f>
        <v/>
      </c>
      <c r="AE475" s="28">
        <f>IF($B475="","",IFERROR(INDEX('Regras por canal'!$E$5:$E$9,MATCH($B475,'Regras por canal'!$A$5:$A$9,0)),""))</f>
        <v/>
      </c>
      <c r="AF475" s="28">
        <f>IF($B475="","",IFERROR(INDEX('Regras por canal'!$F$5:$F$9,MATCH($B475,'Regras por canal'!$A$5:$A$9,0)),""))</f>
        <v/>
      </c>
      <c r="AG475" s="28">
        <f>IF($B475="","",IFERROR(INDEX('Regras por canal'!$G$5:$G$9,MATCH($B475,'Regras por canal'!$A$5:$A$9,0)),""))</f>
        <v/>
      </c>
      <c r="AH475" s="28">
        <f>IF($B475="","",IFERROR(INDEX('Regras por canal'!$H$5:$H$9,MATCH($B475,'Regras por canal'!$A$5:$A$9,0)),""))</f>
        <v/>
      </c>
      <c r="AI475" s="28">
        <f>IF($B475="","",IFERROR(INDEX('Regras por canal'!$I$5:$I$9,MATCH($B475,'Regras por canal'!$A$5:$A$9,0)),""))</f>
        <v/>
      </c>
      <c r="AJ475" s="28">
        <f>IF($B475="","",IFERROR(INDEX('Regras por canal'!$J$5:$J$9,MATCH($B475,'Regras por canal'!$A$5:$A$9,0)),""))</f>
        <v/>
      </c>
      <c r="AK475" s="28">
        <f>IF($B475="","",IFERROR(INDEX('Regras por canal'!$K$5:$K$9,MATCH($B475,'Regras por canal'!$A$5:$A$9,0)),""))</f>
        <v/>
      </c>
      <c r="AL475" s="28">
        <f>IF($B475="","",IFERROR(INDEX('Regras por canal'!$L$5:$L$9,MATCH($B475,'Regras por canal'!$A$5:$A$9,0)),""))</f>
        <v/>
      </c>
      <c r="AM475" s="28">
        <f>IF($B475="","",IFERROR(INDEX('Regras por canal'!$M$5:$M$9,MATCH($B475,'Regras por canal'!$A$5:$A$9,0)),""))</f>
        <v/>
      </c>
      <c r="AN475" s="28">
        <f>IF($B475="","",IFERROR(INDEX('Regras por canal'!$N$5:$N$9,MATCH($B475,'Regras por canal'!$A$5:$A$9,0)),""))</f>
        <v/>
      </c>
      <c r="AO475" s="28">
        <f>IF($A475="","",IFERROR(INDEX('Catálogo fonte'!$Q$5:$Q$104,MATCH($A475,'Catálogo fonte'!$A$5:$A$104,0)),""))</f>
        <v/>
      </c>
      <c r="AP475" s="28">
        <f>IF($B475="","",IFERROR(INDEX('Regras por canal'!$Q$5:$Q$9,MATCH($B475,'Regras por canal'!$A$5:$A$9,0)),""))</f>
        <v/>
      </c>
    </row>
    <row r="476" ht="24" customHeight="1">
      <c r="A476" s="28">
        <f>IF(OR(INDEX('Catálogo fonte'!$A$5:$A$104,INT((ROW()-5)/5)+1)="",INDEX('Regras por canal'!$A$5:$A$9,MOD(ROW()-5,5)+1)=""),"",INDEX('Catálogo fonte'!$A$5:$A$104,INT((ROW()-5)/5)+1))</f>
        <v/>
      </c>
      <c r="B476" s="27">
        <f>IF($A476="","",INDEX('Regras por canal'!$A$5:$A$9,MOD(ROW()-5,5)+1))</f>
        <v/>
      </c>
      <c r="C476" s="21" t="n"/>
      <c r="D476" s="32" t="n"/>
      <c r="E476" s="32" t="n"/>
      <c r="F476" s="53" t="n"/>
      <c r="G476" s="27">
        <f>IF(OR($A476="",$B476=""),"",IF($D476&lt;&gt;"",$D476,IFERROR(INDEX('Catálogo fonte'!$B$5:$B$104,MATCH($A476,'Catálogo fonte'!$A$5:$A$104,0)),"")))</f>
        <v/>
      </c>
      <c r="H476" s="27">
        <f>IF(OR($A476="",$B476=""),"",IF($E476&lt;&gt;"",$E476,IFERROR(INDEX('Catálogo fonte'!$C$5:$C$104,MATCH($A476,'Catálogo fonte'!$A$5:$A$104,0)),"")))</f>
        <v/>
      </c>
      <c r="I476" s="27">
        <f>IF(OR($A476="",$B476=""),"",IFERROR(INDEX('Catálogo fonte'!$E$5:$E$104,MATCH($A476,'Catálogo fonte'!$A$5:$A$104,0)),""))</f>
        <v/>
      </c>
      <c r="J476" s="28">
        <f>IF(OR($A476="",$B476=""),"",IFERROR(INDEX('Catálogo fonte'!$D$5:$D$104,MATCH($A476,'Catálogo fonte'!$A$5:$A$104,0)),""))</f>
        <v/>
      </c>
      <c r="K476" s="54">
        <f>IF(OR($A476="",$B476=""),"",IF($F476&lt;&gt;"",$F476,IFERROR(INDEX('Catálogo fonte'!$F$5:$F$104,MATCH($A476,'Catálogo fonte'!$A$5:$A$104,0)),"")))</f>
        <v/>
      </c>
      <c r="L476" s="35">
        <f>IF(OR($A476="",$B476=""),"",IFERROR(INDEX('Catálogo fonte'!$G$5:$G$104,MATCH($A476,'Catálogo fonte'!$A$5:$A$104,0)),""))</f>
        <v/>
      </c>
      <c r="M476" s="28">
        <f>IF(OR($A476="",$B476=""),"",IFERROR(INDEX('Catálogo fonte'!$H$5:$H$104,MATCH($A476,'Catálogo fonte'!$A$5:$A$104,0)),""))</f>
        <v/>
      </c>
      <c r="N476" s="28">
        <f>IF(OR($A476="",$B476=""),"",IFERROR(INDEX('Catálogo fonte'!$I$5:$I$104,MATCH($A476,'Catálogo fonte'!$A$5:$A$104,0)),""))</f>
        <v/>
      </c>
      <c r="O476" s="55">
        <f>IF(OR($A476="",$B476=""),"",IFERROR(INDEX('Catálogo fonte'!$J$5:$J$104,MATCH($A476,'Catálogo fonte'!$A$5:$A$104,0)),""))</f>
        <v/>
      </c>
      <c r="P476" s="56">
        <f>IF(OR($A476="",$B476=""),"",IFERROR(INDEX('Catálogo fonte'!$K$5:$K$104,MATCH($A476,'Catálogo fonte'!$A$5:$A$104,0)),""))</f>
        <v/>
      </c>
      <c r="Q476" s="56">
        <f>IF(OR($A476="",$B476=""),"",IFERROR(INDEX('Catálogo fonte'!$L$5:$L$104,MATCH($A476,'Catálogo fonte'!$A$5:$A$104,0)),""))</f>
        <v/>
      </c>
      <c r="R476" s="56">
        <f>IF(OR($A476="",$B476=""),"",IFERROR(INDEX('Catálogo fonte'!$M$5:$M$104,MATCH($A476,'Catálogo fonte'!$A$5:$A$104,0)),""))</f>
        <v/>
      </c>
      <c r="S476" s="28">
        <f>IF(OR($A476="",$B476=""),"",IFERROR(INDEX('Catálogo fonte'!$N$5:$N$104,MATCH($A476,'Catálogo fonte'!$A$5:$A$104,0)),""))</f>
        <v/>
      </c>
      <c r="T476" s="28">
        <f>IF(OR($A476="",$B476=""),"",IFERROR(INDEX('Catálogo fonte'!$O$5:$O$104,MATCH($A476,'Catálogo fonte'!$A$5:$A$104,0)),""))</f>
        <v/>
      </c>
      <c r="U476" s="28">
        <f>IF(OR($A476="",$B476=""),"",IFERROR(INDEX('Catálogo fonte'!$P$5:$P$104,MATCH($A476,'Catálogo fonte'!$A$5:$A$104,0)),""))</f>
        <v/>
      </c>
      <c r="V476" s="28">
        <f>IF(OR($A476="",$B476=""),"",--($S476&lt;&gt;"")+--($T476&lt;&gt;"")+--($U476&lt;&gt;""))</f>
        <v/>
      </c>
      <c r="W476" s="27">
        <f>IF(OR($A476="",$B476="",$C476&lt;&gt;"Sim"),"",_xlfn.TEXTJOIN(" | ",TRUE,IF($AP476&lt;&gt;"Regra válida","Regra do canal inválida",""),IF(COUNTIF('Catálogo fonte'!$A$5:$A$104,$A476)&gt;1,"SKU duplicado",""),IF($AO476&lt;&gt;"Sim","Produto inativo",""),IF($AB476&lt;&gt;"Sim","Canal inativo",""),IF($G476="","Título ausente",""),IF(AND($G476&lt;&gt;"",$AL476&lt;&gt;"",LEN($G476)&gt;$AL476),"Título excede o limite",""),IF(AND($AC476="Sim",$H476=""),"Categoria ausente",""),IF(AND($AK476&gt;0,LEN($I476)&lt;$AK476),"Descrição abaixo do mínimo",""),IF(AND($AE476="Sim",$J476=""),"Marca ausente",""),IF(OR($K476="",NOT(ISNUMBER($K476)),$K476&lt;=0),"Preço inválido",""),IF(AND(ISNUMBER($K476),$AM476&lt;&gt;"",$K476&lt;$AM476),"Preço abaixo do mínimo",""),IF(AND(ISNUMBER($K476),$AN476&lt;&gt;"",$K476&gt;$AN476),"Preço acima do máximo",""),IF(AND($AD476="Sim",$L476=""),"GTIN ausente",""),IF(AND($L476&lt;&gt;"",NOT(IFERROR(AND(LEN($L476)=13,ISNUMBER(VALUE($L476))),FALSE))),"GTIN inválido",""),IF(AND($AF476="Sim",$M476=""),"Cor ausente",""),IF(AND($AG476="Sim",$N476=""),"Tamanho/modelo ausente",""),IF(AND($AH476="Sim",OR(NOT(ISNUMBER($O476)),$O476&lt;=0)),"Peso ausente ou inválido",""),IF(AND($AI476="Sim",OR(NOT(ISNUMBER($P476)),$P476&lt;=0,NOT(ISNUMBER($Q476)),$Q476&lt;=0,NOT(ISNUMBER($R476)),$R476&lt;=0)),"Dimensões ausentes ou inválidas",""),IF($V476&lt;$AJ476,"Mídias abaixo do mínimo","")))</f>
        <v/>
      </c>
      <c r="X476" s="28">
        <f>IF(OR($A476="",$B476=""),"",IF($C476&lt;&gt;"Sim","Não selecionado",IF($W476="","Pronto para publicar","Bloqueado")))</f>
        <v/>
      </c>
      <c r="Y476" s="21" t="n"/>
      <c r="Z476" s="27">
        <f>IF(OR($A476="",$B476=""),"",IF($C476&lt;&gt;"Sim","Fora do feed",IF($X476="Bloqueado","Bloqueado",IF($Y476="Publicar","Liberado para feed",IF($Y476="Manter rascunho","Mantido em rascunho","Aguardando decisão")))))</f>
        <v/>
      </c>
      <c r="AA476" s="27">
        <f>IF(OR($A476="",$B476=""),"",$A476&amp;"|"&amp;$B476)</f>
        <v/>
      </c>
      <c r="AB476" s="28">
        <f>IF($B476="","",IFERROR(INDEX('Regras por canal'!$B$5:$B$9,MATCH($B476,'Regras por canal'!$A$5:$A$9,0)),""))</f>
        <v/>
      </c>
      <c r="AC476" s="28">
        <f>IF($B476="","",IFERROR(INDEX('Regras por canal'!$C$5:$C$9,MATCH($B476,'Regras por canal'!$A$5:$A$9,0)),""))</f>
        <v/>
      </c>
      <c r="AD476" s="28">
        <f>IF($B476="","",IFERROR(INDEX('Regras por canal'!$D$5:$D$9,MATCH($B476,'Regras por canal'!$A$5:$A$9,0)),""))</f>
        <v/>
      </c>
      <c r="AE476" s="28">
        <f>IF($B476="","",IFERROR(INDEX('Regras por canal'!$E$5:$E$9,MATCH($B476,'Regras por canal'!$A$5:$A$9,0)),""))</f>
        <v/>
      </c>
      <c r="AF476" s="28">
        <f>IF($B476="","",IFERROR(INDEX('Regras por canal'!$F$5:$F$9,MATCH($B476,'Regras por canal'!$A$5:$A$9,0)),""))</f>
        <v/>
      </c>
      <c r="AG476" s="28">
        <f>IF($B476="","",IFERROR(INDEX('Regras por canal'!$G$5:$G$9,MATCH($B476,'Regras por canal'!$A$5:$A$9,0)),""))</f>
        <v/>
      </c>
      <c r="AH476" s="28">
        <f>IF($B476="","",IFERROR(INDEX('Regras por canal'!$H$5:$H$9,MATCH($B476,'Regras por canal'!$A$5:$A$9,0)),""))</f>
        <v/>
      </c>
      <c r="AI476" s="28">
        <f>IF($B476="","",IFERROR(INDEX('Regras por canal'!$I$5:$I$9,MATCH($B476,'Regras por canal'!$A$5:$A$9,0)),""))</f>
        <v/>
      </c>
      <c r="AJ476" s="28">
        <f>IF($B476="","",IFERROR(INDEX('Regras por canal'!$J$5:$J$9,MATCH($B476,'Regras por canal'!$A$5:$A$9,0)),""))</f>
        <v/>
      </c>
      <c r="AK476" s="28">
        <f>IF($B476="","",IFERROR(INDEX('Regras por canal'!$K$5:$K$9,MATCH($B476,'Regras por canal'!$A$5:$A$9,0)),""))</f>
        <v/>
      </c>
      <c r="AL476" s="28">
        <f>IF($B476="","",IFERROR(INDEX('Regras por canal'!$L$5:$L$9,MATCH($B476,'Regras por canal'!$A$5:$A$9,0)),""))</f>
        <v/>
      </c>
      <c r="AM476" s="28">
        <f>IF($B476="","",IFERROR(INDEX('Regras por canal'!$M$5:$M$9,MATCH($B476,'Regras por canal'!$A$5:$A$9,0)),""))</f>
        <v/>
      </c>
      <c r="AN476" s="28">
        <f>IF($B476="","",IFERROR(INDEX('Regras por canal'!$N$5:$N$9,MATCH($B476,'Regras por canal'!$A$5:$A$9,0)),""))</f>
        <v/>
      </c>
      <c r="AO476" s="28">
        <f>IF($A476="","",IFERROR(INDEX('Catálogo fonte'!$Q$5:$Q$104,MATCH($A476,'Catálogo fonte'!$A$5:$A$104,0)),""))</f>
        <v/>
      </c>
      <c r="AP476" s="28">
        <f>IF($B476="","",IFERROR(INDEX('Regras por canal'!$Q$5:$Q$9,MATCH($B476,'Regras por canal'!$A$5:$A$9,0)),""))</f>
        <v/>
      </c>
    </row>
    <row r="477" ht="24" customHeight="1">
      <c r="A477" s="28">
        <f>IF(OR(INDEX('Catálogo fonte'!$A$5:$A$104,INT((ROW()-5)/5)+1)="",INDEX('Regras por canal'!$A$5:$A$9,MOD(ROW()-5,5)+1)=""),"",INDEX('Catálogo fonte'!$A$5:$A$104,INT((ROW()-5)/5)+1))</f>
        <v/>
      </c>
      <c r="B477" s="27">
        <f>IF($A477="","",INDEX('Regras por canal'!$A$5:$A$9,MOD(ROW()-5,5)+1))</f>
        <v/>
      </c>
      <c r="C477" s="21" t="n"/>
      <c r="D477" s="32" t="n"/>
      <c r="E477" s="32" t="n"/>
      <c r="F477" s="53" t="n"/>
      <c r="G477" s="27">
        <f>IF(OR($A477="",$B477=""),"",IF($D477&lt;&gt;"",$D477,IFERROR(INDEX('Catálogo fonte'!$B$5:$B$104,MATCH($A477,'Catálogo fonte'!$A$5:$A$104,0)),"")))</f>
        <v/>
      </c>
      <c r="H477" s="27">
        <f>IF(OR($A477="",$B477=""),"",IF($E477&lt;&gt;"",$E477,IFERROR(INDEX('Catálogo fonte'!$C$5:$C$104,MATCH($A477,'Catálogo fonte'!$A$5:$A$104,0)),"")))</f>
        <v/>
      </c>
      <c r="I477" s="27">
        <f>IF(OR($A477="",$B477=""),"",IFERROR(INDEX('Catálogo fonte'!$E$5:$E$104,MATCH($A477,'Catálogo fonte'!$A$5:$A$104,0)),""))</f>
        <v/>
      </c>
      <c r="J477" s="28">
        <f>IF(OR($A477="",$B477=""),"",IFERROR(INDEX('Catálogo fonte'!$D$5:$D$104,MATCH($A477,'Catálogo fonte'!$A$5:$A$104,0)),""))</f>
        <v/>
      </c>
      <c r="K477" s="54">
        <f>IF(OR($A477="",$B477=""),"",IF($F477&lt;&gt;"",$F477,IFERROR(INDEX('Catálogo fonte'!$F$5:$F$104,MATCH($A477,'Catálogo fonte'!$A$5:$A$104,0)),"")))</f>
        <v/>
      </c>
      <c r="L477" s="35">
        <f>IF(OR($A477="",$B477=""),"",IFERROR(INDEX('Catálogo fonte'!$G$5:$G$104,MATCH($A477,'Catálogo fonte'!$A$5:$A$104,0)),""))</f>
        <v/>
      </c>
      <c r="M477" s="28">
        <f>IF(OR($A477="",$B477=""),"",IFERROR(INDEX('Catálogo fonte'!$H$5:$H$104,MATCH($A477,'Catálogo fonte'!$A$5:$A$104,0)),""))</f>
        <v/>
      </c>
      <c r="N477" s="28">
        <f>IF(OR($A477="",$B477=""),"",IFERROR(INDEX('Catálogo fonte'!$I$5:$I$104,MATCH($A477,'Catálogo fonte'!$A$5:$A$104,0)),""))</f>
        <v/>
      </c>
      <c r="O477" s="55">
        <f>IF(OR($A477="",$B477=""),"",IFERROR(INDEX('Catálogo fonte'!$J$5:$J$104,MATCH($A477,'Catálogo fonte'!$A$5:$A$104,0)),""))</f>
        <v/>
      </c>
      <c r="P477" s="56">
        <f>IF(OR($A477="",$B477=""),"",IFERROR(INDEX('Catálogo fonte'!$K$5:$K$104,MATCH($A477,'Catálogo fonte'!$A$5:$A$104,0)),""))</f>
        <v/>
      </c>
      <c r="Q477" s="56">
        <f>IF(OR($A477="",$B477=""),"",IFERROR(INDEX('Catálogo fonte'!$L$5:$L$104,MATCH($A477,'Catálogo fonte'!$A$5:$A$104,0)),""))</f>
        <v/>
      </c>
      <c r="R477" s="56">
        <f>IF(OR($A477="",$B477=""),"",IFERROR(INDEX('Catálogo fonte'!$M$5:$M$104,MATCH($A477,'Catálogo fonte'!$A$5:$A$104,0)),""))</f>
        <v/>
      </c>
      <c r="S477" s="28">
        <f>IF(OR($A477="",$B477=""),"",IFERROR(INDEX('Catálogo fonte'!$N$5:$N$104,MATCH($A477,'Catálogo fonte'!$A$5:$A$104,0)),""))</f>
        <v/>
      </c>
      <c r="T477" s="28">
        <f>IF(OR($A477="",$B477=""),"",IFERROR(INDEX('Catálogo fonte'!$O$5:$O$104,MATCH($A477,'Catálogo fonte'!$A$5:$A$104,0)),""))</f>
        <v/>
      </c>
      <c r="U477" s="28">
        <f>IF(OR($A477="",$B477=""),"",IFERROR(INDEX('Catálogo fonte'!$P$5:$P$104,MATCH($A477,'Catálogo fonte'!$A$5:$A$104,0)),""))</f>
        <v/>
      </c>
      <c r="V477" s="28">
        <f>IF(OR($A477="",$B477=""),"",--($S477&lt;&gt;"")+--($T477&lt;&gt;"")+--($U477&lt;&gt;""))</f>
        <v/>
      </c>
      <c r="W477" s="27">
        <f>IF(OR($A477="",$B477="",$C477&lt;&gt;"Sim"),"",_xlfn.TEXTJOIN(" | ",TRUE,IF($AP477&lt;&gt;"Regra válida","Regra do canal inválida",""),IF(COUNTIF('Catálogo fonte'!$A$5:$A$104,$A477)&gt;1,"SKU duplicado",""),IF($AO477&lt;&gt;"Sim","Produto inativo",""),IF($AB477&lt;&gt;"Sim","Canal inativo",""),IF($G477="","Título ausente",""),IF(AND($G477&lt;&gt;"",$AL477&lt;&gt;"",LEN($G477)&gt;$AL477),"Título excede o limite",""),IF(AND($AC477="Sim",$H477=""),"Categoria ausente",""),IF(AND($AK477&gt;0,LEN($I477)&lt;$AK477),"Descrição abaixo do mínimo",""),IF(AND($AE477="Sim",$J477=""),"Marca ausente",""),IF(OR($K477="",NOT(ISNUMBER($K477)),$K477&lt;=0),"Preço inválido",""),IF(AND(ISNUMBER($K477),$AM477&lt;&gt;"",$K477&lt;$AM477),"Preço abaixo do mínimo",""),IF(AND(ISNUMBER($K477),$AN477&lt;&gt;"",$K477&gt;$AN477),"Preço acima do máximo",""),IF(AND($AD477="Sim",$L477=""),"GTIN ausente",""),IF(AND($L477&lt;&gt;"",NOT(IFERROR(AND(LEN($L477)=13,ISNUMBER(VALUE($L477))),FALSE))),"GTIN inválido",""),IF(AND($AF477="Sim",$M477=""),"Cor ausente",""),IF(AND($AG477="Sim",$N477=""),"Tamanho/modelo ausente",""),IF(AND($AH477="Sim",OR(NOT(ISNUMBER($O477)),$O477&lt;=0)),"Peso ausente ou inválido",""),IF(AND($AI477="Sim",OR(NOT(ISNUMBER($P477)),$P477&lt;=0,NOT(ISNUMBER($Q477)),$Q477&lt;=0,NOT(ISNUMBER($R477)),$R477&lt;=0)),"Dimensões ausentes ou inválidas",""),IF($V477&lt;$AJ477,"Mídias abaixo do mínimo","")))</f>
        <v/>
      </c>
      <c r="X477" s="28">
        <f>IF(OR($A477="",$B477=""),"",IF($C477&lt;&gt;"Sim","Não selecionado",IF($W477="","Pronto para publicar","Bloqueado")))</f>
        <v/>
      </c>
      <c r="Y477" s="21" t="n"/>
      <c r="Z477" s="27">
        <f>IF(OR($A477="",$B477=""),"",IF($C477&lt;&gt;"Sim","Fora do feed",IF($X477="Bloqueado","Bloqueado",IF($Y477="Publicar","Liberado para feed",IF($Y477="Manter rascunho","Mantido em rascunho","Aguardando decisão")))))</f>
        <v/>
      </c>
      <c r="AA477" s="27">
        <f>IF(OR($A477="",$B477=""),"",$A477&amp;"|"&amp;$B477)</f>
        <v/>
      </c>
      <c r="AB477" s="28">
        <f>IF($B477="","",IFERROR(INDEX('Regras por canal'!$B$5:$B$9,MATCH($B477,'Regras por canal'!$A$5:$A$9,0)),""))</f>
        <v/>
      </c>
      <c r="AC477" s="28">
        <f>IF($B477="","",IFERROR(INDEX('Regras por canal'!$C$5:$C$9,MATCH($B477,'Regras por canal'!$A$5:$A$9,0)),""))</f>
        <v/>
      </c>
      <c r="AD477" s="28">
        <f>IF($B477="","",IFERROR(INDEX('Regras por canal'!$D$5:$D$9,MATCH($B477,'Regras por canal'!$A$5:$A$9,0)),""))</f>
        <v/>
      </c>
      <c r="AE477" s="28">
        <f>IF($B477="","",IFERROR(INDEX('Regras por canal'!$E$5:$E$9,MATCH($B477,'Regras por canal'!$A$5:$A$9,0)),""))</f>
        <v/>
      </c>
      <c r="AF477" s="28">
        <f>IF($B477="","",IFERROR(INDEX('Regras por canal'!$F$5:$F$9,MATCH($B477,'Regras por canal'!$A$5:$A$9,0)),""))</f>
        <v/>
      </c>
      <c r="AG477" s="28">
        <f>IF($B477="","",IFERROR(INDEX('Regras por canal'!$G$5:$G$9,MATCH($B477,'Regras por canal'!$A$5:$A$9,0)),""))</f>
        <v/>
      </c>
      <c r="AH477" s="28">
        <f>IF($B477="","",IFERROR(INDEX('Regras por canal'!$H$5:$H$9,MATCH($B477,'Regras por canal'!$A$5:$A$9,0)),""))</f>
        <v/>
      </c>
      <c r="AI477" s="28">
        <f>IF($B477="","",IFERROR(INDEX('Regras por canal'!$I$5:$I$9,MATCH($B477,'Regras por canal'!$A$5:$A$9,0)),""))</f>
        <v/>
      </c>
      <c r="AJ477" s="28">
        <f>IF($B477="","",IFERROR(INDEX('Regras por canal'!$J$5:$J$9,MATCH($B477,'Regras por canal'!$A$5:$A$9,0)),""))</f>
        <v/>
      </c>
      <c r="AK477" s="28">
        <f>IF($B477="","",IFERROR(INDEX('Regras por canal'!$K$5:$K$9,MATCH($B477,'Regras por canal'!$A$5:$A$9,0)),""))</f>
        <v/>
      </c>
      <c r="AL477" s="28">
        <f>IF($B477="","",IFERROR(INDEX('Regras por canal'!$L$5:$L$9,MATCH($B477,'Regras por canal'!$A$5:$A$9,0)),""))</f>
        <v/>
      </c>
      <c r="AM477" s="28">
        <f>IF($B477="","",IFERROR(INDEX('Regras por canal'!$M$5:$M$9,MATCH($B477,'Regras por canal'!$A$5:$A$9,0)),""))</f>
        <v/>
      </c>
      <c r="AN477" s="28">
        <f>IF($B477="","",IFERROR(INDEX('Regras por canal'!$N$5:$N$9,MATCH($B477,'Regras por canal'!$A$5:$A$9,0)),""))</f>
        <v/>
      </c>
      <c r="AO477" s="28">
        <f>IF($A477="","",IFERROR(INDEX('Catálogo fonte'!$Q$5:$Q$104,MATCH($A477,'Catálogo fonte'!$A$5:$A$104,0)),""))</f>
        <v/>
      </c>
      <c r="AP477" s="28">
        <f>IF($B477="","",IFERROR(INDEX('Regras por canal'!$Q$5:$Q$9,MATCH($B477,'Regras por canal'!$A$5:$A$9,0)),""))</f>
        <v/>
      </c>
    </row>
    <row r="478" ht="24" customHeight="1">
      <c r="A478" s="28">
        <f>IF(OR(INDEX('Catálogo fonte'!$A$5:$A$104,INT((ROW()-5)/5)+1)="",INDEX('Regras por canal'!$A$5:$A$9,MOD(ROW()-5,5)+1)=""),"",INDEX('Catálogo fonte'!$A$5:$A$104,INT((ROW()-5)/5)+1))</f>
        <v/>
      </c>
      <c r="B478" s="27">
        <f>IF($A478="","",INDEX('Regras por canal'!$A$5:$A$9,MOD(ROW()-5,5)+1))</f>
        <v/>
      </c>
      <c r="C478" s="21" t="n"/>
      <c r="D478" s="32" t="n"/>
      <c r="E478" s="32" t="n"/>
      <c r="F478" s="53" t="n"/>
      <c r="G478" s="27">
        <f>IF(OR($A478="",$B478=""),"",IF($D478&lt;&gt;"",$D478,IFERROR(INDEX('Catálogo fonte'!$B$5:$B$104,MATCH($A478,'Catálogo fonte'!$A$5:$A$104,0)),"")))</f>
        <v/>
      </c>
      <c r="H478" s="27">
        <f>IF(OR($A478="",$B478=""),"",IF($E478&lt;&gt;"",$E478,IFERROR(INDEX('Catálogo fonte'!$C$5:$C$104,MATCH($A478,'Catálogo fonte'!$A$5:$A$104,0)),"")))</f>
        <v/>
      </c>
      <c r="I478" s="27">
        <f>IF(OR($A478="",$B478=""),"",IFERROR(INDEX('Catálogo fonte'!$E$5:$E$104,MATCH($A478,'Catálogo fonte'!$A$5:$A$104,0)),""))</f>
        <v/>
      </c>
      <c r="J478" s="28">
        <f>IF(OR($A478="",$B478=""),"",IFERROR(INDEX('Catálogo fonte'!$D$5:$D$104,MATCH($A478,'Catálogo fonte'!$A$5:$A$104,0)),""))</f>
        <v/>
      </c>
      <c r="K478" s="54">
        <f>IF(OR($A478="",$B478=""),"",IF($F478&lt;&gt;"",$F478,IFERROR(INDEX('Catálogo fonte'!$F$5:$F$104,MATCH($A478,'Catálogo fonte'!$A$5:$A$104,0)),"")))</f>
        <v/>
      </c>
      <c r="L478" s="35">
        <f>IF(OR($A478="",$B478=""),"",IFERROR(INDEX('Catálogo fonte'!$G$5:$G$104,MATCH($A478,'Catálogo fonte'!$A$5:$A$104,0)),""))</f>
        <v/>
      </c>
      <c r="M478" s="28">
        <f>IF(OR($A478="",$B478=""),"",IFERROR(INDEX('Catálogo fonte'!$H$5:$H$104,MATCH($A478,'Catálogo fonte'!$A$5:$A$104,0)),""))</f>
        <v/>
      </c>
      <c r="N478" s="28">
        <f>IF(OR($A478="",$B478=""),"",IFERROR(INDEX('Catálogo fonte'!$I$5:$I$104,MATCH($A478,'Catálogo fonte'!$A$5:$A$104,0)),""))</f>
        <v/>
      </c>
      <c r="O478" s="55">
        <f>IF(OR($A478="",$B478=""),"",IFERROR(INDEX('Catálogo fonte'!$J$5:$J$104,MATCH($A478,'Catálogo fonte'!$A$5:$A$104,0)),""))</f>
        <v/>
      </c>
      <c r="P478" s="56">
        <f>IF(OR($A478="",$B478=""),"",IFERROR(INDEX('Catálogo fonte'!$K$5:$K$104,MATCH($A478,'Catálogo fonte'!$A$5:$A$104,0)),""))</f>
        <v/>
      </c>
      <c r="Q478" s="56">
        <f>IF(OR($A478="",$B478=""),"",IFERROR(INDEX('Catálogo fonte'!$L$5:$L$104,MATCH($A478,'Catálogo fonte'!$A$5:$A$104,0)),""))</f>
        <v/>
      </c>
      <c r="R478" s="56">
        <f>IF(OR($A478="",$B478=""),"",IFERROR(INDEX('Catálogo fonte'!$M$5:$M$104,MATCH($A478,'Catálogo fonte'!$A$5:$A$104,0)),""))</f>
        <v/>
      </c>
      <c r="S478" s="28">
        <f>IF(OR($A478="",$B478=""),"",IFERROR(INDEX('Catálogo fonte'!$N$5:$N$104,MATCH($A478,'Catálogo fonte'!$A$5:$A$104,0)),""))</f>
        <v/>
      </c>
      <c r="T478" s="28">
        <f>IF(OR($A478="",$B478=""),"",IFERROR(INDEX('Catálogo fonte'!$O$5:$O$104,MATCH($A478,'Catálogo fonte'!$A$5:$A$104,0)),""))</f>
        <v/>
      </c>
      <c r="U478" s="28">
        <f>IF(OR($A478="",$B478=""),"",IFERROR(INDEX('Catálogo fonte'!$P$5:$P$104,MATCH($A478,'Catálogo fonte'!$A$5:$A$104,0)),""))</f>
        <v/>
      </c>
      <c r="V478" s="28">
        <f>IF(OR($A478="",$B478=""),"",--($S478&lt;&gt;"")+--($T478&lt;&gt;"")+--($U478&lt;&gt;""))</f>
        <v/>
      </c>
      <c r="W478" s="27">
        <f>IF(OR($A478="",$B478="",$C478&lt;&gt;"Sim"),"",_xlfn.TEXTJOIN(" | ",TRUE,IF($AP478&lt;&gt;"Regra válida","Regra do canal inválida",""),IF(COUNTIF('Catálogo fonte'!$A$5:$A$104,$A478)&gt;1,"SKU duplicado",""),IF($AO478&lt;&gt;"Sim","Produto inativo",""),IF($AB478&lt;&gt;"Sim","Canal inativo",""),IF($G478="","Título ausente",""),IF(AND($G478&lt;&gt;"",$AL478&lt;&gt;"",LEN($G478)&gt;$AL478),"Título excede o limite",""),IF(AND($AC478="Sim",$H478=""),"Categoria ausente",""),IF(AND($AK478&gt;0,LEN($I478)&lt;$AK478),"Descrição abaixo do mínimo",""),IF(AND($AE478="Sim",$J478=""),"Marca ausente",""),IF(OR($K478="",NOT(ISNUMBER($K478)),$K478&lt;=0),"Preço inválido",""),IF(AND(ISNUMBER($K478),$AM478&lt;&gt;"",$K478&lt;$AM478),"Preço abaixo do mínimo",""),IF(AND(ISNUMBER($K478),$AN478&lt;&gt;"",$K478&gt;$AN478),"Preço acima do máximo",""),IF(AND($AD478="Sim",$L478=""),"GTIN ausente",""),IF(AND($L478&lt;&gt;"",NOT(IFERROR(AND(LEN($L478)=13,ISNUMBER(VALUE($L478))),FALSE))),"GTIN inválido",""),IF(AND($AF478="Sim",$M478=""),"Cor ausente",""),IF(AND($AG478="Sim",$N478=""),"Tamanho/modelo ausente",""),IF(AND($AH478="Sim",OR(NOT(ISNUMBER($O478)),$O478&lt;=0)),"Peso ausente ou inválido",""),IF(AND($AI478="Sim",OR(NOT(ISNUMBER($P478)),$P478&lt;=0,NOT(ISNUMBER($Q478)),$Q478&lt;=0,NOT(ISNUMBER($R478)),$R478&lt;=0)),"Dimensões ausentes ou inválidas",""),IF($V478&lt;$AJ478,"Mídias abaixo do mínimo","")))</f>
        <v/>
      </c>
      <c r="X478" s="28">
        <f>IF(OR($A478="",$B478=""),"",IF($C478&lt;&gt;"Sim","Não selecionado",IF($W478="","Pronto para publicar","Bloqueado")))</f>
        <v/>
      </c>
      <c r="Y478" s="21" t="n"/>
      <c r="Z478" s="27">
        <f>IF(OR($A478="",$B478=""),"",IF($C478&lt;&gt;"Sim","Fora do feed",IF($X478="Bloqueado","Bloqueado",IF($Y478="Publicar","Liberado para feed",IF($Y478="Manter rascunho","Mantido em rascunho","Aguardando decisão")))))</f>
        <v/>
      </c>
      <c r="AA478" s="27">
        <f>IF(OR($A478="",$B478=""),"",$A478&amp;"|"&amp;$B478)</f>
        <v/>
      </c>
      <c r="AB478" s="28">
        <f>IF($B478="","",IFERROR(INDEX('Regras por canal'!$B$5:$B$9,MATCH($B478,'Regras por canal'!$A$5:$A$9,0)),""))</f>
        <v/>
      </c>
      <c r="AC478" s="28">
        <f>IF($B478="","",IFERROR(INDEX('Regras por canal'!$C$5:$C$9,MATCH($B478,'Regras por canal'!$A$5:$A$9,0)),""))</f>
        <v/>
      </c>
      <c r="AD478" s="28">
        <f>IF($B478="","",IFERROR(INDEX('Regras por canal'!$D$5:$D$9,MATCH($B478,'Regras por canal'!$A$5:$A$9,0)),""))</f>
        <v/>
      </c>
      <c r="AE478" s="28">
        <f>IF($B478="","",IFERROR(INDEX('Regras por canal'!$E$5:$E$9,MATCH($B478,'Regras por canal'!$A$5:$A$9,0)),""))</f>
        <v/>
      </c>
      <c r="AF478" s="28">
        <f>IF($B478="","",IFERROR(INDEX('Regras por canal'!$F$5:$F$9,MATCH($B478,'Regras por canal'!$A$5:$A$9,0)),""))</f>
        <v/>
      </c>
      <c r="AG478" s="28">
        <f>IF($B478="","",IFERROR(INDEX('Regras por canal'!$G$5:$G$9,MATCH($B478,'Regras por canal'!$A$5:$A$9,0)),""))</f>
        <v/>
      </c>
      <c r="AH478" s="28">
        <f>IF($B478="","",IFERROR(INDEX('Regras por canal'!$H$5:$H$9,MATCH($B478,'Regras por canal'!$A$5:$A$9,0)),""))</f>
        <v/>
      </c>
      <c r="AI478" s="28">
        <f>IF($B478="","",IFERROR(INDEX('Regras por canal'!$I$5:$I$9,MATCH($B478,'Regras por canal'!$A$5:$A$9,0)),""))</f>
        <v/>
      </c>
      <c r="AJ478" s="28">
        <f>IF($B478="","",IFERROR(INDEX('Regras por canal'!$J$5:$J$9,MATCH($B478,'Regras por canal'!$A$5:$A$9,0)),""))</f>
        <v/>
      </c>
      <c r="AK478" s="28">
        <f>IF($B478="","",IFERROR(INDEX('Regras por canal'!$K$5:$K$9,MATCH($B478,'Regras por canal'!$A$5:$A$9,0)),""))</f>
        <v/>
      </c>
      <c r="AL478" s="28">
        <f>IF($B478="","",IFERROR(INDEX('Regras por canal'!$L$5:$L$9,MATCH($B478,'Regras por canal'!$A$5:$A$9,0)),""))</f>
        <v/>
      </c>
      <c r="AM478" s="28">
        <f>IF($B478="","",IFERROR(INDEX('Regras por canal'!$M$5:$M$9,MATCH($B478,'Regras por canal'!$A$5:$A$9,0)),""))</f>
        <v/>
      </c>
      <c r="AN478" s="28">
        <f>IF($B478="","",IFERROR(INDEX('Regras por canal'!$N$5:$N$9,MATCH($B478,'Regras por canal'!$A$5:$A$9,0)),""))</f>
        <v/>
      </c>
      <c r="AO478" s="28">
        <f>IF($A478="","",IFERROR(INDEX('Catálogo fonte'!$Q$5:$Q$104,MATCH($A478,'Catálogo fonte'!$A$5:$A$104,0)),""))</f>
        <v/>
      </c>
      <c r="AP478" s="28">
        <f>IF($B478="","",IFERROR(INDEX('Regras por canal'!$Q$5:$Q$9,MATCH($B478,'Regras por canal'!$A$5:$A$9,0)),""))</f>
        <v/>
      </c>
    </row>
    <row r="479" ht="24" customHeight="1">
      <c r="A479" s="28">
        <f>IF(OR(INDEX('Catálogo fonte'!$A$5:$A$104,INT((ROW()-5)/5)+1)="",INDEX('Regras por canal'!$A$5:$A$9,MOD(ROW()-5,5)+1)=""),"",INDEX('Catálogo fonte'!$A$5:$A$104,INT((ROW()-5)/5)+1))</f>
        <v/>
      </c>
      <c r="B479" s="27">
        <f>IF($A479="","",INDEX('Regras por canal'!$A$5:$A$9,MOD(ROW()-5,5)+1))</f>
        <v/>
      </c>
      <c r="C479" s="21" t="n"/>
      <c r="D479" s="32" t="n"/>
      <c r="E479" s="32" t="n"/>
      <c r="F479" s="53" t="n"/>
      <c r="G479" s="27">
        <f>IF(OR($A479="",$B479=""),"",IF($D479&lt;&gt;"",$D479,IFERROR(INDEX('Catálogo fonte'!$B$5:$B$104,MATCH($A479,'Catálogo fonte'!$A$5:$A$104,0)),"")))</f>
        <v/>
      </c>
      <c r="H479" s="27">
        <f>IF(OR($A479="",$B479=""),"",IF($E479&lt;&gt;"",$E479,IFERROR(INDEX('Catálogo fonte'!$C$5:$C$104,MATCH($A479,'Catálogo fonte'!$A$5:$A$104,0)),"")))</f>
        <v/>
      </c>
      <c r="I479" s="27">
        <f>IF(OR($A479="",$B479=""),"",IFERROR(INDEX('Catálogo fonte'!$E$5:$E$104,MATCH($A479,'Catálogo fonte'!$A$5:$A$104,0)),""))</f>
        <v/>
      </c>
      <c r="J479" s="28">
        <f>IF(OR($A479="",$B479=""),"",IFERROR(INDEX('Catálogo fonte'!$D$5:$D$104,MATCH($A479,'Catálogo fonte'!$A$5:$A$104,0)),""))</f>
        <v/>
      </c>
      <c r="K479" s="54">
        <f>IF(OR($A479="",$B479=""),"",IF($F479&lt;&gt;"",$F479,IFERROR(INDEX('Catálogo fonte'!$F$5:$F$104,MATCH($A479,'Catálogo fonte'!$A$5:$A$104,0)),"")))</f>
        <v/>
      </c>
      <c r="L479" s="35">
        <f>IF(OR($A479="",$B479=""),"",IFERROR(INDEX('Catálogo fonte'!$G$5:$G$104,MATCH($A479,'Catálogo fonte'!$A$5:$A$104,0)),""))</f>
        <v/>
      </c>
      <c r="M479" s="28">
        <f>IF(OR($A479="",$B479=""),"",IFERROR(INDEX('Catálogo fonte'!$H$5:$H$104,MATCH($A479,'Catálogo fonte'!$A$5:$A$104,0)),""))</f>
        <v/>
      </c>
      <c r="N479" s="28">
        <f>IF(OR($A479="",$B479=""),"",IFERROR(INDEX('Catálogo fonte'!$I$5:$I$104,MATCH($A479,'Catálogo fonte'!$A$5:$A$104,0)),""))</f>
        <v/>
      </c>
      <c r="O479" s="55">
        <f>IF(OR($A479="",$B479=""),"",IFERROR(INDEX('Catálogo fonte'!$J$5:$J$104,MATCH($A479,'Catálogo fonte'!$A$5:$A$104,0)),""))</f>
        <v/>
      </c>
      <c r="P479" s="56">
        <f>IF(OR($A479="",$B479=""),"",IFERROR(INDEX('Catálogo fonte'!$K$5:$K$104,MATCH($A479,'Catálogo fonte'!$A$5:$A$104,0)),""))</f>
        <v/>
      </c>
      <c r="Q479" s="56">
        <f>IF(OR($A479="",$B479=""),"",IFERROR(INDEX('Catálogo fonte'!$L$5:$L$104,MATCH($A479,'Catálogo fonte'!$A$5:$A$104,0)),""))</f>
        <v/>
      </c>
      <c r="R479" s="56">
        <f>IF(OR($A479="",$B479=""),"",IFERROR(INDEX('Catálogo fonte'!$M$5:$M$104,MATCH($A479,'Catálogo fonte'!$A$5:$A$104,0)),""))</f>
        <v/>
      </c>
      <c r="S479" s="28">
        <f>IF(OR($A479="",$B479=""),"",IFERROR(INDEX('Catálogo fonte'!$N$5:$N$104,MATCH($A479,'Catálogo fonte'!$A$5:$A$104,0)),""))</f>
        <v/>
      </c>
      <c r="T479" s="28">
        <f>IF(OR($A479="",$B479=""),"",IFERROR(INDEX('Catálogo fonte'!$O$5:$O$104,MATCH($A479,'Catálogo fonte'!$A$5:$A$104,0)),""))</f>
        <v/>
      </c>
      <c r="U479" s="28">
        <f>IF(OR($A479="",$B479=""),"",IFERROR(INDEX('Catálogo fonte'!$P$5:$P$104,MATCH($A479,'Catálogo fonte'!$A$5:$A$104,0)),""))</f>
        <v/>
      </c>
      <c r="V479" s="28">
        <f>IF(OR($A479="",$B479=""),"",--($S479&lt;&gt;"")+--($T479&lt;&gt;"")+--($U479&lt;&gt;""))</f>
        <v/>
      </c>
      <c r="W479" s="27">
        <f>IF(OR($A479="",$B479="",$C479&lt;&gt;"Sim"),"",_xlfn.TEXTJOIN(" | ",TRUE,IF($AP479&lt;&gt;"Regra válida","Regra do canal inválida",""),IF(COUNTIF('Catálogo fonte'!$A$5:$A$104,$A479)&gt;1,"SKU duplicado",""),IF($AO479&lt;&gt;"Sim","Produto inativo",""),IF($AB479&lt;&gt;"Sim","Canal inativo",""),IF($G479="","Título ausente",""),IF(AND($G479&lt;&gt;"",$AL479&lt;&gt;"",LEN($G479)&gt;$AL479),"Título excede o limite",""),IF(AND($AC479="Sim",$H479=""),"Categoria ausente",""),IF(AND($AK479&gt;0,LEN($I479)&lt;$AK479),"Descrição abaixo do mínimo",""),IF(AND($AE479="Sim",$J479=""),"Marca ausente",""),IF(OR($K479="",NOT(ISNUMBER($K479)),$K479&lt;=0),"Preço inválido",""),IF(AND(ISNUMBER($K479),$AM479&lt;&gt;"",$K479&lt;$AM479),"Preço abaixo do mínimo",""),IF(AND(ISNUMBER($K479),$AN479&lt;&gt;"",$K479&gt;$AN479),"Preço acima do máximo",""),IF(AND($AD479="Sim",$L479=""),"GTIN ausente",""),IF(AND($L479&lt;&gt;"",NOT(IFERROR(AND(LEN($L479)=13,ISNUMBER(VALUE($L479))),FALSE))),"GTIN inválido",""),IF(AND($AF479="Sim",$M479=""),"Cor ausente",""),IF(AND($AG479="Sim",$N479=""),"Tamanho/modelo ausente",""),IF(AND($AH479="Sim",OR(NOT(ISNUMBER($O479)),$O479&lt;=0)),"Peso ausente ou inválido",""),IF(AND($AI479="Sim",OR(NOT(ISNUMBER($P479)),$P479&lt;=0,NOT(ISNUMBER($Q479)),$Q479&lt;=0,NOT(ISNUMBER($R479)),$R479&lt;=0)),"Dimensões ausentes ou inválidas",""),IF($V479&lt;$AJ479,"Mídias abaixo do mínimo","")))</f>
        <v/>
      </c>
      <c r="X479" s="28">
        <f>IF(OR($A479="",$B479=""),"",IF($C479&lt;&gt;"Sim","Não selecionado",IF($W479="","Pronto para publicar","Bloqueado")))</f>
        <v/>
      </c>
      <c r="Y479" s="21" t="n"/>
      <c r="Z479" s="27">
        <f>IF(OR($A479="",$B479=""),"",IF($C479&lt;&gt;"Sim","Fora do feed",IF($X479="Bloqueado","Bloqueado",IF($Y479="Publicar","Liberado para feed",IF($Y479="Manter rascunho","Mantido em rascunho","Aguardando decisão")))))</f>
        <v/>
      </c>
      <c r="AA479" s="27">
        <f>IF(OR($A479="",$B479=""),"",$A479&amp;"|"&amp;$B479)</f>
        <v/>
      </c>
      <c r="AB479" s="28">
        <f>IF($B479="","",IFERROR(INDEX('Regras por canal'!$B$5:$B$9,MATCH($B479,'Regras por canal'!$A$5:$A$9,0)),""))</f>
        <v/>
      </c>
      <c r="AC479" s="28">
        <f>IF($B479="","",IFERROR(INDEX('Regras por canal'!$C$5:$C$9,MATCH($B479,'Regras por canal'!$A$5:$A$9,0)),""))</f>
        <v/>
      </c>
      <c r="AD479" s="28">
        <f>IF($B479="","",IFERROR(INDEX('Regras por canal'!$D$5:$D$9,MATCH($B479,'Regras por canal'!$A$5:$A$9,0)),""))</f>
        <v/>
      </c>
      <c r="AE479" s="28">
        <f>IF($B479="","",IFERROR(INDEX('Regras por canal'!$E$5:$E$9,MATCH($B479,'Regras por canal'!$A$5:$A$9,0)),""))</f>
        <v/>
      </c>
      <c r="AF479" s="28">
        <f>IF($B479="","",IFERROR(INDEX('Regras por canal'!$F$5:$F$9,MATCH($B479,'Regras por canal'!$A$5:$A$9,0)),""))</f>
        <v/>
      </c>
      <c r="AG479" s="28">
        <f>IF($B479="","",IFERROR(INDEX('Regras por canal'!$G$5:$G$9,MATCH($B479,'Regras por canal'!$A$5:$A$9,0)),""))</f>
        <v/>
      </c>
      <c r="AH479" s="28">
        <f>IF($B479="","",IFERROR(INDEX('Regras por canal'!$H$5:$H$9,MATCH($B479,'Regras por canal'!$A$5:$A$9,0)),""))</f>
        <v/>
      </c>
      <c r="AI479" s="28">
        <f>IF($B479="","",IFERROR(INDEX('Regras por canal'!$I$5:$I$9,MATCH($B479,'Regras por canal'!$A$5:$A$9,0)),""))</f>
        <v/>
      </c>
      <c r="AJ479" s="28">
        <f>IF($B479="","",IFERROR(INDEX('Regras por canal'!$J$5:$J$9,MATCH($B479,'Regras por canal'!$A$5:$A$9,0)),""))</f>
        <v/>
      </c>
      <c r="AK479" s="28">
        <f>IF($B479="","",IFERROR(INDEX('Regras por canal'!$K$5:$K$9,MATCH($B479,'Regras por canal'!$A$5:$A$9,0)),""))</f>
        <v/>
      </c>
      <c r="AL479" s="28">
        <f>IF($B479="","",IFERROR(INDEX('Regras por canal'!$L$5:$L$9,MATCH($B479,'Regras por canal'!$A$5:$A$9,0)),""))</f>
        <v/>
      </c>
      <c r="AM479" s="28">
        <f>IF($B479="","",IFERROR(INDEX('Regras por canal'!$M$5:$M$9,MATCH($B479,'Regras por canal'!$A$5:$A$9,0)),""))</f>
        <v/>
      </c>
      <c r="AN479" s="28">
        <f>IF($B479="","",IFERROR(INDEX('Regras por canal'!$N$5:$N$9,MATCH($B479,'Regras por canal'!$A$5:$A$9,0)),""))</f>
        <v/>
      </c>
      <c r="AO479" s="28">
        <f>IF($A479="","",IFERROR(INDEX('Catálogo fonte'!$Q$5:$Q$104,MATCH($A479,'Catálogo fonte'!$A$5:$A$104,0)),""))</f>
        <v/>
      </c>
      <c r="AP479" s="28">
        <f>IF($B479="","",IFERROR(INDEX('Regras por canal'!$Q$5:$Q$9,MATCH($B479,'Regras por canal'!$A$5:$A$9,0)),""))</f>
        <v/>
      </c>
    </row>
    <row r="480" ht="24" customHeight="1">
      <c r="A480" s="28">
        <f>IF(OR(INDEX('Catálogo fonte'!$A$5:$A$104,INT((ROW()-5)/5)+1)="",INDEX('Regras por canal'!$A$5:$A$9,MOD(ROW()-5,5)+1)=""),"",INDEX('Catálogo fonte'!$A$5:$A$104,INT((ROW()-5)/5)+1))</f>
        <v/>
      </c>
      <c r="B480" s="27">
        <f>IF($A480="","",INDEX('Regras por canal'!$A$5:$A$9,MOD(ROW()-5,5)+1))</f>
        <v/>
      </c>
      <c r="C480" s="21" t="n"/>
      <c r="D480" s="32" t="n"/>
      <c r="E480" s="32" t="n"/>
      <c r="F480" s="53" t="n"/>
      <c r="G480" s="27">
        <f>IF(OR($A480="",$B480=""),"",IF($D480&lt;&gt;"",$D480,IFERROR(INDEX('Catálogo fonte'!$B$5:$B$104,MATCH($A480,'Catálogo fonte'!$A$5:$A$104,0)),"")))</f>
        <v/>
      </c>
      <c r="H480" s="27">
        <f>IF(OR($A480="",$B480=""),"",IF($E480&lt;&gt;"",$E480,IFERROR(INDEX('Catálogo fonte'!$C$5:$C$104,MATCH($A480,'Catálogo fonte'!$A$5:$A$104,0)),"")))</f>
        <v/>
      </c>
      <c r="I480" s="27">
        <f>IF(OR($A480="",$B480=""),"",IFERROR(INDEX('Catálogo fonte'!$E$5:$E$104,MATCH($A480,'Catálogo fonte'!$A$5:$A$104,0)),""))</f>
        <v/>
      </c>
      <c r="J480" s="28">
        <f>IF(OR($A480="",$B480=""),"",IFERROR(INDEX('Catálogo fonte'!$D$5:$D$104,MATCH($A480,'Catálogo fonte'!$A$5:$A$104,0)),""))</f>
        <v/>
      </c>
      <c r="K480" s="54">
        <f>IF(OR($A480="",$B480=""),"",IF($F480&lt;&gt;"",$F480,IFERROR(INDEX('Catálogo fonte'!$F$5:$F$104,MATCH($A480,'Catálogo fonte'!$A$5:$A$104,0)),"")))</f>
        <v/>
      </c>
      <c r="L480" s="35">
        <f>IF(OR($A480="",$B480=""),"",IFERROR(INDEX('Catálogo fonte'!$G$5:$G$104,MATCH($A480,'Catálogo fonte'!$A$5:$A$104,0)),""))</f>
        <v/>
      </c>
      <c r="M480" s="28">
        <f>IF(OR($A480="",$B480=""),"",IFERROR(INDEX('Catálogo fonte'!$H$5:$H$104,MATCH($A480,'Catálogo fonte'!$A$5:$A$104,0)),""))</f>
        <v/>
      </c>
      <c r="N480" s="28">
        <f>IF(OR($A480="",$B480=""),"",IFERROR(INDEX('Catálogo fonte'!$I$5:$I$104,MATCH($A480,'Catálogo fonte'!$A$5:$A$104,0)),""))</f>
        <v/>
      </c>
      <c r="O480" s="55">
        <f>IF(OR($A480="",$B480=""),"",IFERROR(INDEX('Catálogo fonte'!$J$5:$J$104,MATCH($A480,'Catálogo fonte'!$A$5:$A$104,0)),""))</f>
        <v/>
      </c>
      <c r="P480" s="56">
        <f>IF(OR($A480="",$B480=""),"",IFERROR(INDEX('Catálogo fonte'!$K$5:$K$104,MATCH($A480,'Catálogo fonte'!$A$5:$A$104,0)),""))</f>
        <v/>
      </c>
      <c r="Q480" s="56">
        <f>IF(OR($A480="",$B480=""),"",IFERROR(INDEX('Catálogo fonte'!$L$5:$L$104,MATCH($A480,'Catálogo fonte'!$A$5:$A$104,0)),""))</f>
        <v/>
      </c>
      <c r="R480" s="56">
        <f>IF(OR($A480="",$B480=""),"",IFERROR(INDEX('Catálogo fonte'!$M$5:$M$104,MATCH($A480,'Catálogo fonte'!$A$5:$A$104,0)),""))</f>
        <v/>
      </c>
      <c r="S480" s="28">
        <f>IF(OR($A480="",$B480=""),"",IFERROR(INDEX('Catálogo fonte'!$N$5:$N$104,MATCH($A480,'Catálogo fonte'!$A$5:$A$104,0)),""))</f>
        <v/>
      </c>
      <c r="T480" s="28">
        <f>IF(OR($A480="",$B480=""),"",IFERROR(INDEX('Catálogo fonte'!$O$5:$O$104,MATCH($A480,'Catálogo fonte'!$A$5:$A$104,0)),""))</f>
        <v/>
      </c>
      <c r="U480" s="28">
        <f>IF(OR($A480="",$B480=""),"",IFERROR(INDEX('Catálogo fonte'!$P$5:$P$104,MATCH($A480,'Catálogo fonte'!$A$5:$A$104,0)),""))</f>
        <v/>
      </c>
      <c r="V480" s="28">
        <f>IF(OR($A480="",$B480=""),"",--($S480&lt;&gt;"")+--($T480&lt;&gt;"")+--($U480&lt;&gt;""))</f>
        <v/>
      </c>
      <c r="W480" s="27">
        <f>IF(OR($A480="",$B480="",$C480&lt;&gt;"Sim"),"",_xlfn.TEXTJOIN(" | ",TRUE,IF($AP480&lt;&gt;"Regra válida","Regra do canal inválida",""),IF(COUNTIF('Catálogo fonte'!$A$5:$A$104,$A480)&gt;1,"SKU duplicado",""),IF($AO480&lt;&gt;"Sim","Produto inativo",""),IF($AB480&lt;&gt;"Sim","Canal inativo",""),IF($G480="","Título ausente",""),IF(AND($G480&lt;&gt;"",$AL480&lt;&gt;"",LEN($G480)&gt;$AL480),"Título excede o limite",""),IF(AND($AC480="Sim",$H480=""),"Categoria ausente",""),IF(AND($AK480&gt;0,LEN($I480)&lt;$AK480),"Descrição abaixo do mínimo",""),IF(AND($AE480="Sim",$J480=""),"Marca ausente",""),IF(OR($K480="",NOT(ISNUMBER($K480)),$K480&lt;=0),"Preço inválido",""),IF(AND(ISNUMBER($K480),$AM480&lt;&gt;"",$K480&lt;$AM480),"Preço abaixo do mínimo",""),IF(AND(ISNUMBER($K480),$AN480&lt;&gt;"",$K480&gt;$AN480),"Preço acima do máximo",""),IF(AND($AD480="Sim",$L480=""),"GTIN ausente",""),IF(AND($L480&lt;&gt;"",NOT(IFERROR(AND(LEN($L480)=13,ISNUMBER(VALUE($L480))),FALSE))),"GTIN inválido",""),IF(AND($AF480="Sim",$M480=""),"Cor ausente",""),IF(AND($AG480="Sim",$N480=""),"Tamanho/modelo ausente",""),IF(AND($AH480="Sim",OR(NOT(ISNUMBER($O480)),$O480&lt;=0)),"Peso ausente ou inválido",""),IF(AND($AI480="Sim",OR(NOT(ISNUMBER($P480)),$P480&lt;=0,NOT(ISNUMBER($Q480)),$Q480&lt;=0,NOT(ISNUMBER($R480)),$R480&lt;=0)),"Dimensões ausentes ou inválidas",""),IF($V480&lt;$AJ480,"Mídias abaixo do mínimo","")))</f>
        <v/>
      </c>
      <c r="X480" s="28">
        <f>IF(OR($A480="",$B480=""),"",IF($C480&lt;&gt;"Sim","Não selecionado",IF($W480="","Pronto para publicar","Bloqueado")))</f>
        <v/>
      </c>
      <c r="Y480" s="21" t="n"/>
      <c r="Z480" s="27">
        <f>IF(OR($A480="",$B480=""),"",IF($C480&lt;&gt;"Sim","Fora do feed",IF($X480="Bloqueado","Bloqueado",IF($Y480="Publicar","Liberado para feed",IF($Y480="Manter rascunho","Mantido em rascunho","Aguardando decisão")))))</f>
        <v/>
      </c>
      <c r="AA480" s="27">
        <f>IF(OR($A480="",$B480=""),"",$A480&amp;"|"&amp;$B480)</f>
        <v/>
      </c>
      <c r="AB480" s="28">
        <f>IF($B480="","",IFERROR(INDEX('Regras por canal'!$B$5:$B$9,MATCH($B480,'Regras por canal'!$A$5:$A$9,0)),""))</f>
        <v/>
      </c>
      <c r="AC480" s="28">
        <f>IF($B480="","",IFERROR(INDEX('Regras por canal'!$C$5:$C$9,MATCH($B480,'Regras por canal'!$A$5:$A$9,0)),""))</f>
        <v/>
      </c>
      <c r="AD480" s="28">
        <f>IF($B480="","",IFERROR(INDEX('Regras por canal'!$D$5:$D$9,MATCH($B480,'Regras por canal'!$A$5:$A$9,0)),""))</f>
        <v/>
      </c>
      <c r="AE480" s="28">
        <f>IF($B480="","",IFERROR(INDEX('Regras por canal'!$E$5:$E$9,MATCH($B480,'Regras por canal'!$A$5:$A$9,0)),""))</f>
        <v/>
      </c>
      <c r="AF480" s="28">
        <f>IF($B480="","",IFERROR(INDEX('Regras por canal'!$F$5:$F$9,MATCH($B480,'Regras por canal'!$A$5:$A$9,0)),""))</f>
        <v/>
      </c>
      <c r="AG480" s="28">
        <f>IF($B480="","",IFERROR(INDEX('Regras por canal'!$G$5:$G$9,MATCH($B480,'Regras por canal'!$A$5:$A$9,0)),""))</f>
        <v/>
      </c>
      <c r="AH480" s="28">
        <f>IF($B480="","",IFERROR(INDEX('Regras por canal'!$H$5:$H$9,MATCH($B480,'Regras por canal'!$A$5:$A$9,0)),""))</f>
        <v/>
      </c>
      <c r="AI480" s="28">
        <f>IF($B480="","",IFERROR(INDEX('Regras por canal'!$I$5:$I$9,MATCH($B480,'Regras por canal'!$A$5:$A$9,0)),""))</f>
        <v/>
      </c>
      <c r="AJ480" s="28">
        <f>IF($B480="","",IFERROR(INDEX('Regras por canal'!$J$5:$J$9,MATCH($B480,'Regras por canal'!$A$5:$A$9,0)),""))</f>
        <v/>
      </c>
      <c r="AK480" s="28">
        <f>IF($B480="","",IFERROR(INDEX('Regras por canal'!$K$5:$K$9,MATCH($B480,'Regras por canal'!$A$5:$A$9,0)),""))</f>
        <v/>
      </c>
      <c r="AL480" s="28">
        <f>IF($B480="","",IFERROR(INDEX('Regras por canal'!$L$5:$L$9,MATCH($B480,'Regras por canal'!$A$5:$A$9,0)),""))</f>
        <v/>
      </c>
      <c r="AM480" s="28">
        <f>IF($B480="","",IFERROR(INDEX('Regras por canal'!$M$5:$M$9,MATCH($B480,'Regras por canal'!$A$5:$A$9,0)),""))</f>
        <v/>
      </c>
      <c r="AN480" s="28">
        <f>IF($B480="","",IFERROR(INDEX('Regras por canal'!$N$5:$N$9,MATCH($B480,'Regras por canal'!$A$5:$A$9,0)),""))</f>
        <v/>
      </c>
      <c r="AO480" s="28">
        <f>IF($A480="","",IFERROR(INDEX('Catálogo fonte'!$Q$5:$Q$104,MATCH($A480,'Catálogo fonte'!$A$5:$A$104,0)),""))</f>
        <v/>
      </c>
      <c r="AP480" s="28">
        <f>IF($B480="","",IFERROR(INDEX('Regras por canal'!$Q$5:$Q$9,MATCH($B480,'Regras por canal'!$A$5:$A$9,0)),""))</f>
        <v/>
      </c>
    </row>
    <row r="481" ht="24" customHeight="1">
      <c r="A481" s="28">
        <f>IF(OR(INDEX('Catálogo fonte'!$A$5:$A$104,INT((ROW()-5)/5)+1)="",INDEX('Regras por canal'!$A$5:$A$9,MOD(ROW()-5,5)+1)=""),"",INDEX('Catálogo fonte'!$A$5:$A$104,INT((ROW()-5)/5)+1))</f>
        <v/>
      </c>
      <c r="B481" s="27">
        <f>IF($A481="","",INDEX('Regras por canal'!$A$5:$A$9,MOD(ROW()-5,5)+1))</f>
        <v/>
      </c>
      <c r="C481" s="21" t="n"/>
      <c r="D481" s="32" t="n"/>
      <c r="E481" s="32" t="n"/>
      <c r="F481" s="53" t="n"/>
      <c r="G481" s="27">
        <f>IF(OR($A481="",$B481=""),"",IF($D481&lt;&gt;"",$D481,IFERROR(INDEX('Catálogo fonte'!$B$5:$B$104,MATCH($A481,'Catálogo fonte'!$A$5:$A$104,0)),"")))</f>
        <v/>
      </c>
      <c r="H481" s="27">
        <f>IF(OR($A481="",$B481=""),"",IF($E481&lt;&gt;"",$E481,IFERROR(INDEX('Catálogo fonte'!$C$5:$C$104,MATCH($A481,'Catálogo fonte'!$A$5:$A$104,0)),"")))</f>
        <v/>
      </c>
      <c r="I481" s="27">
        <f>IF(OR($A481="",$B481=""),"",IFERROR(INDEX('Catálogo fonte'!$E$5:$E$104,MATCH($A481,'Catálogo fonte'!$A$5:$A$104,0)),""))</f>
        <v/>
      </c>
      <c r="J481" s="28">
        <f>IF(OR($A481="",$B481=""),"",IFERROR(INDEX('Catálogo fonte'!$D$5:$D$104,MATCH($A481,'Catálogo fonte'!$A$5:$A$104,0)),""))</f>
        <v/>
      </c>
      <c r="K481" s="54">
        <f>IF(OR($A481="",$B481=""),"",IF($F481&lt;&gt;"",$F481,IFERROR(INDEX('Catálogo fonte'!$F$5:$F$104,MATCH($A481,'Catálogo fonte'!$A$5:$A$104,0)),"")))</f>
        <v/>
      </c>
      <c r="L481" s="35">
        <f>IF(OR($A481="",$B481=""),"",IFERROR(INDEX('Catálogo fonte'!$G$5:$G$104,MATCH($A481,'Catálogo fonte'!$A$5:$A$104,0)),""))</f>
        <v/>
      </c>
      <c r="M481" s="28">
        <f>IF(OR($A481="",$B481=""),"",IFERROR(INDEX('Catálogo fonte'!$H$5:$H$104,MATCH($A481,'Catálogo fonte'!$A$5:$A$104,0)),""))</f>
        <v/>
      </c>
      <c r="N481" s="28">
        <f>IF(OR($A481="",$B481=""),"",IFERROR(INDEX('Catálogo fonte'!$I$5:$I$104,MATCH($A481,'Catálogo fonte'!$A$5:$A$104,0)),""))</f>
        <v/>
      </c>
      <c r="O481" s="55">
        <f>IF(OR($A481="",$B481=""),"",IFERROR(INDEX('Catálogo fonte'!$J$5:$J$104,MATCH($A481,'Catálogo fonte'!$A$5:$A$104,0)),""))</f>
        <v/>
      </c>
      <c r="P481" s="56">
        <f>IF(OR($A481="",$B481=""),"",IFERROR(INDEX('Catálogo fonte'!$K$5:$K$104,MATCH($A481,'Catálogo fonte'!$A$5:$A$104,0)),""))</f>
        <v/>
      </c>
      <c r="Q481" s="56">
        <f>IF(OR($A481="",$B481=""),"",IFERROR(INDEX('Catálogo fonte'!$L$5:$L$104,MATCH($A481,'Catálogo fonte'!$A$5:$A$104,0)),""))</f>
        <v/>
      </c>
      <c r="R481" s="56">
        <f>IF(OR($A481="",$B481=""),"",IFERROR(INDEX('Catálogo fonte'!$M$5:$M$104,MATCH($A481,'Catálogo fonte'!$A$5:$A$104,0)),""))</f>
        <v/>
      </c>
      <c r="S481" s="28">
        <f>IF(OR($A481="",$B481=""),"",IFERROR(INDEX('Catálogo fonte'!$N$5:$N$104,MATCH($A481,'Catálogo fonte'!$A$5:$A$104,0)),""))</f>
        <v/>
      </c>
      <c r="T481" s="28">
        <f>IF(OR($A481="",$B481=""),"",IFERROR(INDEX('Catálogo fonte'!$O$5:$O$104,MATCH($A481,'Catálogo fonte'!$A$5:$A$104,0)),""))</f>
        <v/>
      </c>
      <c r="U481" s="28">
        <f>IF(OR($A481="",$B481=""),"",IFERROR(INDEX('Catálogo fonte'!$P$5:$P$104,MATCH($A481,'Catálogo fonte'!$A$5:$A$104,0)),""))</f>
        <v/>
      </c>
      <c r="V481" s="28">
        <f>IF(OR($A481="",$B481=""),"",--($S481&lt;&gt;"")+--($T481&lt;&gt;"")+--($U481&lt;&gt;""))</f>
        <v/>
      </c>
      <c r="W481" s="27">
        <f>IF(OR($A481="",$B481="",$C481&lt;&gt;"Sim"),"",_xlfn.TEXTJOIN(" | ",TRUE,IF($AP481&lt;&gt;"Regra válida","Regra do canal inválida",""),IF(COUNTIF('Catálogo fonte'!$A$5:$A$104,$A481)&gt;1,"SKU duplicado",""),IF($AO481&lt;&gt;"Sim","Produto inativo",""),IF($AB481&lt;&gt;"Sim","Canal inativo",""),IF($G481="","Título ausente",""),IF(AND($G481&lt;&gt;"",$AL481&lt;&gt;"",LEN($G481)&gt;$AL481),"Título excede o limite",""),IF(AND($AC481="Sim",$H481=""),"Categoria ausente",""),IF(AND($AK481&gt;0,LEN($I481)&lt;$AK481),"Descrição abaixo do mínimo",""),IF(AND($AE481="Sim",$J481=""),"Marca ausente",""),IF(OR($K481="",NOT(ISNUMBER($K481)),$K481&lt;=0),"Preço inválido",""),IF(AND(ISNUMBER($K481),$AM481&lt;&gt;"",$K481&lt;$AM481),"Preço abaixo do mínimo",""),IF(AND(ISNUMBER($K481),$AN481&lt;&gt;"",$K481&gt;$AN481),"Preço acima do máximo",""),IF(AND($AD481="Sim",$L481=""),"GTIN ausente",""),IF(AND($L481&lt;&gt;"",NOT(IFERROR(AND(LEN($L481)=13,ISNUMBER(VALUE($L481))),FALSE))),"GTIN inválido",""),IF(AND($AF481="Sim",$M481=""),"Cor ausente",""),IF(AND($AG481="Sim",$N481=""),"Tamanho/modelo ausente",""),IF(AND($AH481="Sim",OR(NOT(ISNUMBER($O481)),$O481&lt;=0)),"Peso ausente ou inválido",""),IF(AND($AI481="Sim",OR(NOT(ISNUMBER($P481)),$P481&lt;=0,NOT(ISNUMBER($Q481)),$Q481&lt;=0,NOT(ISNUMBER($R481)),$R481&lt;=0)),"Dimensões ausentes ou inválidas",""),IF($V481&lt;$AJ481,"Mídias abaixo do mínimo","")))</f>
        <v/>
      </c>
      <c r="X481" s="28">
        <f>IF(OR($A481="",$B481=""),"",IF($C481&lt;&gt;"Sim","Não selecionado",IF($W481="","Pronto para publicar","Bloqueado")))</f>
        <v/>
      </c>
      <c r="Y481" s="21" t="n"/>
      <c r="Z481" s="27">
        <f>IF(OR($A481="",$B481=""),"",IF($C481&lt;&gt;"Sim","Fora do feed",IF($X481="Bloqueado","Bloqueado",IF($Y481="Publicar","Liberado para feed",IF($Y481="Manter rascunho","Mantido em rascunho","Aguardando decisão")))))</f>
        <v/>
      </c>
      <c r="AA481" s="27">
        <f>IF(OR($A481="",$B481=""),"",$A481&amp;"|"&amp;$B481)</f>
        <v/>
      </c>
      <c r="AB481" s="28">
        <f>IF($B481="","",IFERROR(INDEX('Regras por canal'!$B$5:$B$9,MATCH($B481,'Regras por canal'!$A$5:$A$9,0)),""))</f>
        <v/>
      </c>
      <c r="AC481" s="28">
        <f>IF($B481="","",IFERROR(INDEX('Regras por canal'!$C$5:$C$9,MATCH($B481,'Regras por canal'!$A$5:$A$9,0)),""))</f>
        <v/>
      </c>
      <c r="AD481" s="28">
        <f>IF($B481="","",IFERROR(INDEX('Regras por canal'!$D$5:$D$9,MATCH($B481,'Regras por canal'!$A$5:$A$9,0)),""))</f>
        <v/>
      </c>
      <c r="AE481" s="28">
        <f>IF($B481="","",IFERROR(INDEX('Regras por canal'!$E$5:$E$9,MATCH($B481,'Regras por canal'!$A$5:$A$9,0)),""))</f>
        <v/>
      </c>
      <c r="AF481" s="28">
        <f>IF($B481="","",IFERROR(INDEX('Regras por canal'!$F$5:$F$9,MATCH($B481,'Regras por canal'!$A$5:$A$9,0)),""))</f>
        <v/>
      </c>
      <c r="AG481" s="28">
        <f>IF($B481="","",IFERROR(INDEX('Regras por canal'!$G$5:$G$9,MATCH($B481,'Regras por canal'!$A$5:$A$9,0)),""))</f>
        <v/>
      </c>
      <c r="AH481" s="28">
        <f>IF($B481="","",IFERROR(INDEX('Regras por canal'!$H$5:$H$9,MATCH($B481,'Regras por canal'!$A$5:$A$9,0)),""))</f>
        <v/>
      </c>
      <c r="AI481" s="28">
        <f>IF($B481="","",IFERROR(INDEX('Regras por canal'!$I$5:$I$9,MATCH($B481,'Regras por canal'!$A$5:$A$9,0)),""))</f>
        <v/>
      </c>
      <c r="AJ481" s="28">
        <f>IF($B481="","",IFERROR(INDEX('Regras por canal'!$J$5:$J$9,MATCH($B481,'Regras por canal'!$A$5:$A$9,0)),""))</f>
        <v/>
      </c>
      <c r="AK481" s="28">
        <f>IF($B481="","",IFERROR(INDEX('Regras por canal'!$K$5:$K$9,MATCH($B481,'Regras por canal'!$A$5:$A$9,0)),""))</f>
        <v/>
      </c>
      <c r="AL481" s="28">
        <f>IF($B481="","",IFERROR(INDEX('Regras por canal'!$L$5:$L$9,MATCH($B481,'Regras por canal'!$A$5:$A$9,0)),""))</f>
        <v/>
      </c>
      <c r="AM481" s="28">
        <f>IF($B481="","",IFERROR(INDEX('Regras por canal'!$M$5:$M$9,MATCH($B481,'Regras por canal'!$A$5:$A$9,0)),""))</f>
        <v/>
      </c>
      <c r="AN481" s="28">
        <f>IF($B481="","",IFERROR(INDEX('Regras por canal'!$N$5:$N$9,MATCH($B481,'Regras por canal'!$A$5:$A$9,0)),""))</f>
        <v/>
      </c>
      <c r="AO481" s="28">
        <f>IF($A481="","",IFERROR(INDEX('Catálogo fonte'!$Q$5:$Q$104,MATCH($A481,'Catálogo fonte'!$A$5:$A$104,0)),""))</f>
        <v/>
      </c>
      <c r="AP481" s="28">
        <f>IF($B481="","",IFERROR(INDEX('Regras por canal'!$Q$5:$Q$9,MATCH($B481,'Regras por canal'!$A$5:$A$9,0)),""))</f>
        <v/>
      </c>
    </row>
    <row r="482" ht="24" customHeight="1">
      <c r="A482" s="28">
        <f>IF(OR(INDEX('Catálogo fonte'!$A$5:$A$104,INT((ROW()-5)/5)+1)="",INDEX('Regras por canal'!$A$5:$A$9,MOD(ROW()-5,5)+1)=""),"",INDEX('Catálogo fonte'!$A$5:$A$104,INT((ROW()-5)/5)+1))</f>
        <v/>
      </c>
      <c r="B482" s="27">
        <f>IF($A482="","",INDEX('Regras por canal'!$A$5:$A$9,MOD(ROW()-5,5)+1))</f>
        <v/>
      </c>
      <c r="C482" s="21" t="n"/>
      <c r="D482" s="32" t="n"/>
      <c r="E482" s="32" t="n"/>
      <c r="F482" s="53" t="n"/>
      <c r="G482" s="27">
        <f>IF(OR($A482="",$B482=""),"",IF($D482&lt;&gt;"",$D482,IFERROR(INDEX('Catálogo fonte'!$B$5:$B$104,MATCH($A482,'Catálogo fonte'!$A$5:$A$104,0)),"")))</f>
        <v/>
      </c>
      <c r="H482" s="27">
        <f>IF(OR($A482="",$B482=""),"",IF($E482&lt;&gt;"",$E482,IFERROR(INDEX('Catálogo fonte'!$C$5:$C$104,MATCH($A482,'Catálogo fonte'!$A$5:$A$104,0)),"")))</f>
        <v/>
      </c>
      <c r="I482" s="27">
        <f>IF(OR($A482="",$B482=""),"",IFERROR(INDEX('Catálogo fonte'!$E$5:$E$104,MATCH($A482,'Catálogo fonte'!$A$5:$A$104,0)),""))</f>
        <v/>
      </c>
      <c r="J482" s="28">
        <f>IF(OR($A482="",$B482=""),"",IFERROR(INDEX('Catálogo fonte'!$D$5:$D$104,MATCH($A482,'Catálogo fonte'!$A$5:$A$104,0)),""))</f>
        <v/>
      </c>
      <c r="K482" s="54">
        <f>IF(OR($A482="",$B482=""),"",IF($F482&lt;&gt;"",$F482,IFERROR(INDEX('Catálogo fonte'!$F$5:$F$104,MATCH($A482,'Catálogo fonte'!$A$5:$A$104,0)),"")))</f>
        <v/>
      </c>
      <c r="L482" s="35">
        <f>IF(OR($A482="",$B482=""),"",IFERROR(INDEX('Catálogo fonte'!$G$5:$G$104,MATCH($A482,'Catálogo fonte'!$A$5:$A$104,0)),""))</f>
        <v/>
      </c>
      <c r="M482" s="28">
        <f>IF(OR($A482="",$B482=""),"",IFERROR(INDEX('Catálogo fonte'!$H$5:$H$104,MATCH($A482,'Catálogo fonte'!$A$5:$A$104,0)),""))</f>
        <v/>
      </c>
      <c r="N482" s="28">
        <f>IF(OR($A482="",$B482=""),"",IFERROR(INDEX('Catálogo fonte'!$I$5:$I$104,MATCH($A482,'Catálogo fonte'!$A$5:$A$104,0)),""))</f>
        <v/>
      </c>
      <c r="O482" s="55">
        <f>IF(OR($A482="",$B482=""),"",IFERROR(INDEX('Catálogo fonte'!$J$5:$J$104,MATCH($A482,'Catálogo fonte'!$A$5:$A$104,0)),""))</f>
        <v/>
      </c>
      <c r="P482" s="56">
        <f>IF(OR($A482="",$B482=""),"",IFERROR(INDEX('Catálogo fonte'!$K$5:$K$104,MATCH($A482,'Catálogo fonte'!$A$5:$A$104,0)),""))</f>
        <v/>
      </c>
      <c r="Q482" s="56">
        <f>IF(OR($A482="",$B482=""),"",IFERROR(INDEX('Catálogo fonte'!$L$5:$L$104,MATCH($A482,'Catálogo fonte'!$A$5:$A$104,0)),""))</f>
        <v/>
      </c>
      <c r="R482" s="56">
        <f>IF(OR($A482="",$B482=""),"",IFERROR(INDEX('Catálogo fonte'!$M$5:$M$104,MATCH($A482,'Catálogo fonte'!$A$5:$A$104,0)),""))</f>
        <v/>
      </c>
      <c r="S482" s="28">
        <f>IF(OR($A482="",$B482=""),"",IFERROR(INDEX('Catálogo fonte'!$N$5:$N$104,MATCH($A482,'Catálogo fonte'!$A$5:$A$104,0)),""))</f>
        <v/>
      </c>
      <c r="T482" s="28">
        <f>IF(OR($A482="",$B482=""),"",IFERROR(INDEX('Catálogo fonte'!$O$5:$O$104,MATCH($A482,'Catálogo fonte'!$A$5:$A$104,0)),""))</f>
        <v/>
      </c>
      <c r="U482" s="28">
        <f>IF(OR($A482="",$B482=""),"",IFERROR(INDEX('Catálogo fonte'!$P$5:$P$104,MATCH($A482,'Catálogo fonte'!$A$5:$A$104,0)),""))</f>
        <v/>
      </c>
      <c r="V482" s="28">
        <f>IF(OR($A482="",$B482=""),"",--($S482&lt;&gt;"")+--($T482&lt;&gt;"")+--($U482&lt;&gt;""))</f>
        <v/>
      </c>
      <c r="W482" s="27">
        <f>IF(OR($A482="",$B482="",$C482&lt;&gt;"Sim"),"",_xlfn.TEXTJOIN(" | ",TRUE,IF($AP482&lt;&gt;"Regra válida","Regra do canal inválida",""),IF(COUNTIF('Catálogo fonte'!$A$5:$A$104,$A482)&gt;1,"SKU duplicado",""),IF($AO482&lt;&gt;"Sim","Produto inativo",""),IF($AB482&lt;&gt;"Sim","Canal inativo",""),IF($G482="","Título ausente",""),IF(AND($G482&lt;&gt;"",$AL482&lt;&gt;"",LEN($G482)&gt;$AL482),"Título excede o limite",""),IF(AND($AC482="Sim",$H482=""),"Categoria ausente",""),IF(AND($AK482&gt;0,LEN($I482)&lt;$AK482),"Descrição abaixo do mínimo",""),IF(AND($AE482="Sim",$J482=""),"Marca ausente",""),IF(OR($K482="",NOT(ISNUMBER($K482)),$K482&lt;=0),"Preço inválido",""),IF(AND(ISNUMBER($K482),$AM482&lt;&gt;"",$K482&lt;$AM482),"Preço abaixo do mínimo",""),IF(AND(ISNUMBER($K482),$AN482&lt;&gt;"",$K482&gt;$AN482),"Preço acima do máximo",""),IF(AND($AD482="Sim",$L482=""),"GTIN ausente",""),IF(AND($L482&lt;&gt;"",NOT(IFERROR(AND(LEN($L482)=13,ISNUMBER(VALUE($L482))),FALSE))),"GTIN inválido",""),IF(AND($AF482="Sim",$M482=""),"Cor ausente",""),IF(AND($AG482="Sim",$N482=""),"Tamanho/modelo ausente",""),IF(AND($AH482="Sim",OR(NOT(ISNUMBER($O482)),$O482&lt;=0)),"Peso ausente ou inválido",""),IF(AND($AI482="Sim",OR(NOT(ISNUMBER($P482)),$P482&lt;=0,NOT(ISNUMBER($Q482)),$Q482&lt;=0,NOT(ISNUMBER($R482)),$R482&lt;=0)),"Dimensões ausentes ou inválidas",""),IF($V482&lt;$AJ482,"Mídias abaixo do mínimo","")))</f>
        <v/>
      </c>
      <c r="X482" s="28">
        <f>IF(OR($A482="",$B482=""),"",IF($C482&lt;&gt;"Sim","Não selecionado",IF($W482="","Pronto para publicar","Bloqueado")))</f>
        <v/>
      </c>
      <c r="Y482" s="21" t="n"/>
      <c r="Z482" s="27">
        <f>IF(OR($A482="",$B482=""),"",IF($C482&lt;&gt;"Sim","Fora do feed",IF($X482="Bloqueado","Bloqueado",IF($Y482="Publicar","Liberado para feed",IF($Y482="Manter rascunho","Mantido em rascunho","Aguardando decisão")))))</f>
        <v/>
      </c>
      <c r="AA482" s="27">
        <f>IF(OR($A482="",$B482=""),"",$A482&amp;"|"&amp;$B482)</f>
        <v/>
      </c>
      <c r="AB482" s="28">
        <f>IF($B482="","",IFERROR(INDEX('Regras por canal'!$B$5:$B$9,MATCH($B482,'Regras por canal'!$A$5:$A$9,0)),""))</f>
        <v/>
      </c>
      <c r="AC482" s="28">
        <f>IF($B482="","",IFERROR(INDEX('Regras por canal'!$C$5:$C$9,MATCH($B482,'Regras por canal'!$A$5:$A$9,0)),""))</f>
        <v/>
      </c>
      <c r="AD482" s="28">
        <f>IF($B482="","",IFERROR(INDEX('Regras por canal'!$D$5:$D$9,MATCH($B482,'Regras por canal'!$A$5:$A$9,0)),""))</f>
        <v/>
      </c>
      <c r="AE482" s="28">
        <f>IF($B482="","",IFERROR(INDEX('Regras por canal'!$E$5:$E$9,MATCH($B482,'Regras por canal'!$A$5:$A$9,0)),""))</f>
        <v/>
      </c>
      <c r="AF482" s="28">
        <f>IF($B482="","",IFERROR(INDEX('Regras por canal'!$F$5:$F$9,MATCH($B482,'Regras por canal'!$A$5:$A$9,0)),""))</f>
        <v/>
      </c>
      <c r="AG482" s="28">
        <f>IF($B482="","",IFERROR(INDEX('Regras por canal'!$G$5:$G$9,MATCH($B482,'Regras por canal'!$A$5:$A$9,0)),""))</f>
        <v/>
      </c>
      <c r="AH482" s="28">
        <f>IF($B482="","",IFERROR(INDEX('Regras por canal'!$H$5:$H$9,MATCH($B482,'Regras por canal'!$A$5:$A$9,0)),""))</f>
        <v/>
      </c>
      <c r="AI482" s="28">
        <f>IF($B482="","",IFERROR(INDEX('Regras por canal'!$I$5:$I$9,MATCH($B482,'Regras por canal'!$A$5:$A$9,0)),""))</f>
        <v/>
      </c>
      <c r="AJ482" s="28">
        <f>IF($B482="","",IFERROR(INDEX('Regras por canal'!$J$5:$J$9,MATCH($B482,'Regras por canal'!$A$5:$A$9,0)),""))</f>
        <v/>
      </c>
      <c r="AK482" s="28">
        <f>IF($B482="","",IFERROR(INDEX('Regras por canal'!$K$5:$K$9,MATCH($B482,'Regras por canal'!$A$5:$A$9,0)),""))</f>
        <v/>
      </c>
      <c r="AL482" s="28">
        <f>IF($B482="","",IFERROR(INDEX('Regras por canal'!$L$5:$L$9,MATCH($B482,'Regras por canal'!$A$5:$A$9,0)),""))</f>
        <v/>
      </c>
      <c r="AM482" s="28">
        <f>IF($B482="","",IFERROR(INDEX('Regras por canal'!$M$5:$M$9,MATCH($B482,'Regras por canal'!$A$5:$A$9,0)),""))</f>
        <v/>
      </c>
      <c r="AN482" s="28">
        <f>IF($B482="","",IFERROR(INDEX('Regras por canal'!$N$5:$N$9,MATCH($B482,'Regras por canal'!$A$5:$A$9,0)),""))</f>
        <v/>
      </c>
      <c r="AO482" s="28">
        <f>IF($A482="","",IFERROR(INDEX('Catálogo fonte'!$Q$5:$Q$104,MATCH($A482,'Catálogo fonte'!$A$5:$A$104,0)),""))</f>
        <v/>
      </c>
      <c r="AP482" s="28">
        <f>IF($B482="","",IFERROR(INDEX('Regras por canal'!$Q$5:$Q$9,MATCH($B482,'Regras por canal'!$A$5:$A$9,0)),""))</f>
        <v/>
      </c>
    </row>
    <row r="483" ht="24" customHeight="1">
      <c r="A483" s="28">
        <f>IF(OR(INDEX('Catálogo fonte'!$A$5:$A$104,INT((ROW()-5)/5)+1)="",INDEX('Regras por canal'!$A$5:$A$9,MOD(ROW()-5,5)+1)=""),"",INDEX('Catálogo fonte'!$A$5:$A$104,INT((ROW()-5)/5)+1))</f>
        <v/>
      </c>
      <c r="B483" s="27">
        <f>IF($A483="","",INDEX('Regras por canal'!$A$5:$A$9,MOD(ROW()-5,5)+1))</f>
        <v/>
      </c>
      <c r="C483" s="21" t="n"/>
      <c r="D483" s="32" t="n"/>
      <c r="E483" s="32" t="n"/>
      <c r="F483" s="53" t="n"/>
      <c r="G483" s="27">
        <f>IF(OR($A483="",$B483=""),"",IF($D483&lt;&gt;"",$D483,IFERROR(INDEX('Catálogo fonte'!$B$5:$B$104,MATCH($A483,'Catálogo fonte'!$A$5:$A$104,0)),"")))</f>
        <v/>
      </c>
      <c r="H483" s="27">
        <f>IF(OR($A483="",$B483=""),"",IF($E483&lt;&gt;"",$E483,IFERROR(INDEX('Catálogo fonte'!$C$5:$C$104,MATCH($A483,'Catálogo fonte'!$A$5:$A$104,0)),"")))</f>
        <v/>
      </c>
      <c r="I483" s="27">
        <f>IF(OR($A483="",$B483=""),"",IFERROR(INDEX('Catálogo fonte'!$E$5:$E$104,MATCH($A483,'Catálogo fonte'!$A$5:$A$104,0)),""))</f>
        <v/>
      </c>
      <c r="J483" s="28">
        <f>IF(OR($A483="",$B483=""),"",IFERROR(INDEX('Catálogo fonte'!$D$5:$D$104,MATCH($A483,'Catálogo fonte'!$A$5:$A$104,0)),""))</f>
        <v/>
      </c>
      <c r="K483" s="54">
        <f>IF(OR($A483="",$B483=""),"",IF($F483&lt;&gt;"",$F483,IFERROR(INDEX('Catálogo fonte'!$F$5:$F$104,MATCH($A483,'Catálogo fonte'!$A$5:$A$104,0)),"")))</f>
        <v/>
      </c>
      <c r="L483" s="35">
        <f>IF(OR($A483="",$B483=""),"",IFERROR(INDEX('Catálogo fonte'!$G$5:$G$104,MATCH($A483,'Catálogo fonte'!$A$5:$A$104,0)),""))</f>
        <v/>
      </c>
      <c r="M483" s="28">
        <f>IF(OR($A483="",$B483=""),"",IFERROR(INDEX('Catálogo fonte'!$H$5:$H$104,MATCH($A483,'Catálogo fonte'!$A$5:$A$104,0)),""))</f>
        <v/>
      </c>
      <c r="N483" s="28">
        <f>IF(OR($A483="",$B483=""),"",IFERROR(INDEX('Catálogo fonte'!$I$5:$I$104,MATCH($A483,'Catálogo fonte'!$A$5:$A$104,0)),""))</f>
        <v/>
      </c>
      <c r="O483" s="55">
        <f>IF(OR($A483="",$B483=""),"",IFERROR(INDEX('Catálogo fonte'!$J$5:$J$104,MATCH($A483,'Catálogo fonte'!$A$5:$A$104,0)),""))</f>
        <v/>
      </c>
      <c r="P483" s="56">
        <f>IF(OR($A483="",$B483=""),"",IFERROR(INDEX('Catálogo fonte'!$K$5:$K$104,MATCH($A483,'Catálogo fonte'!$A$5:$A$104,0)),""))</f>
        <v/>
      </c>
      <c r="Q483" s="56">
        <f>IF(OR($A483="",$B483=""),"",IFERROR(INDEX('Catálogo fonte'!$L$5:$L$104,MATCH($A483,'Catálogo fonte'!$A$5:$A$104,0)),""))</f>
        <v/>
      </c>
      <c r="R483" s="56">
        <f>IF(OR($A483="",$B483=""),"",IFERROR(INDEX('Catálogo fonte'!$M$5:$M$104,MATCH($A483,'Catálogo fonte'!$A$5:$A$104,0)),""))</f>
        <v/>
      </c>
      <c r="S483" s="28">
        <f>IF(OR($A483="",$B483=""),"",IFERROR(INDEX('Catálogo fonte'!$N$5:$N$104,MATCH($A483,'Catálogo fonte'!$A$5:$A$104,0)),""))</f>
        <v/>
      </c>
      <c r="T483" s="28">
        <f>IF(OR($A483="",$B483=""),"",IFERROR(INDEX('Catálogo fonte'!$O$5:$O$104,MATCH($A483,'Catálogo fonte'!$A$5:$A$104,0)),""))</f>
        <v/>
      </c>
      <c r="U483" s="28">
        <f>IF(OR($A483="",$B483=""),"",IFERROR(INDEX('Catálogo fonte'!$P$5:$P$104,MATCH($A483,'Catálogo fonte'!$A$5:$A$104,0)),""))</f>
        <v/>
      </c>
      <c r="V483" s="28">
        <f>IF(OR($A483="",$B483=""),"",--($S483&lt;&gt;"")+--($T483&lt;&gt;"")+--($U483&lt;&gt;""))</f>
        <v/>
      </c>
      <c r="W483" s="27">
        <f>IF(OR($A483="",$B483="",$C483&lt;&gt;"Sim"),"",_xlfn.TEXTJOIN(" | ",TRUE,IF($AP483&lt;&gt;"Regra válida","Regra do canal inválida",""),IF(COUNTIF('Catálogo fonte'!$A$5:$A$104,$A483)&gt;1,"SKU duplicado",""),IF($AO483&lt;&gt;"Sim","Produto inativo",""),IF($AB483&lt;&gt;"Sim","Canal inativo",""),IF($G483="","Título ausente",""),IF(AND($G483&lt;&gt;"",$AL483&lt;&gt;"",LEN($G483)&gt;$AL483),"Título excede o limite",""),IF(AND($AC483="Sim",$H483=""),"Categoria ausente",""),IF(AND($AK483&gt;0,LEN($I483)&lt;$AK483),"Descrição abaixo do mínimo",""),IF(AND($AE483="Sim",$J483=""),"Marca ausente",""),IF(OR($K483="",NOT(ISNUMBER($K483)),$K483&lt;=0),"Preço inválido",""),IF(AND(ISNUMBER($K483),$AM483&lt;&gt;"",$K483&lt;$AM483),"Preço abaixo do mínimo",""),IF(AND(ISNUMBER($K483),$AN483&lt;&gt;"",$K483&gt;$AN483),"Preço acima do máximo",""),IF(AND($AD483="Sim",$L483=""),"GTIN ausente",""),IF(AND($L483&lt;&gt;"",NOT(IFERROR(AND(LEN($L483)=13,ISNUMBER(VALUE($L483))),FALSE))),"GTIN inválido",""),IF(AND($AF483="Sim",$M483=""),"Cor ausente",""),IF(AND($AG483="Sim",$N483=""),"Tamanho/modelo ausente",""),IF(AND($AH483="Sim",OR(NOT(ISNUMBER($O483)),$O483&lt;=0)),"Peso ausente ou inválido",""),IF(AND($AI483="Sim",OR(NOT(ISNUMBER($P483)),$P483&lt;=0,NOT(ISNUMBER($Q483)),$Q483&lt;=0,NOT(ISNUMBER($R483)),$R483&lt;=0)),"Dimensões ausentes ou inválidas",""),IF($V483&lt;$AJ483,"Mídias abaixo do mínimo","")))</f>
        <v/>
      </c>
      <c r="X483" s="28">
        <f>IF(OR($A483="",$B483=""),"",IF($C483&lt;&gt;"Sim","Não selecionado",IF($W483="","Pronto para publicar","Bloqueado")))</f>
        <v/>
      </c>
      <c r="Y483" s="21" t="n"/>
      <c r="Z483" s="27">
        <f>IF(OR($A483="",$B483=""),"",IF($C483&lt;&gt;"Sim","Fora do feed",IF($X483="Bloqueado","Bloqueado",IF($Y483="Publicar","Liberado para feed",IF($Y483="Manter rascunho","Mantido em rascunho","Aguardando decisão")))))</f>
        <v/>
      </c>
      <c r="AA483" s="27">
        <f>IF(OR($A483="",$B483=""),"",$A483&amp;"|"&amp;$B483)</f>
        <v/>
      </c>
      <c r="AB483" s="28">
        <f>IF($B483="","",IFERROR(INDEX('Regras por canal'!$B$5:$B$9,MATCH($B483,'Regras por canal'!$A$5:$A$9,0)),""))</f>
        <v/>
      </c>
      <c r="AC483" s="28">
        <f>IF($B483="","",IFERROR(INDEX('Regras por canal'!$C$5:$C$9,MATCH($B483,'Regras por canal'!$A$5:$A$9,0)),""))</f>
        <v/>
      </c>
      <c r="AD483" s="28">
        <f>IF($B483="","",IFERROR(INDEX('Regras por canal'!$D$5:$D$9,MATCH($B483,'Regras por canal'!$A$5:$A$9,0)),""))</f>
        <v/>
      </c>
      <c r="AE483" s="28">
        <f>IF($B483="","",IFERROR(INDEX('Regras por canal'!$E$5:$E$9,MATCH($B483,'Regras por canal'!$A$5:$A$9,0)),""))</f>
        <v/>
      </c>
      <c r="AF483" s="28">
        <f>IF($B483="","",IFERROR(INDEX('Regras por canal'!$F$5:$F$9,MATCH($B483,'Regras por canal'!$A$5:$A$9,0)),""))</f>
        <v/>
      </c>
      <c r="AG483" s="28">
        <f>IF($B483="","",IFERROR(INDEX('Regras por canal'!$G$5:$G$9,MATCH($B483,'Regras por canal'!$A$5:$A$9,0)),""))</f>
        <v/>
      </c>
      <c r="AH483" s="28">
        <f>IF($B483="","",IFERROR(INDEX('Regras por canal'!$H$5:$H$9,MATCH($B483,'Regras por canal'!$A$5:$A$9,0)),""))</f>
        <v/>
      </c>
      <c r="AI483" s="28">
        <f>IF($B483="","",IFERROR(INDEX('Regras por canal'!$I$5:$I$9,MATCH($B483,'Regras por canal'!$A$5:$A$9,0)),""))</f>
        <v/>
      </c>
      <c r="AJ483" s="28">
        <f>IF($B483="","",IFERROR(INDEX('Regras por canal'!$J$5:$J$9,MATCH($B483,'Regras por canal'!$A$5:$A$9,0)),""))</f>
        <v/>
      </c>
      <c r="AK483" s="28">
        <f>IF($B483="","",IFERROR(INDEX('Regras por canal'!$K$5:$K$9,MATCH($B483,'Regras por canal'!$A$5:$A$9,0)),""))</f>
        <v/>
      </c>
      <c r="AL483" s="28">
        <f>IF($B483="","",IFERROR(INDEX('Regras por canal'!$L$5:$L$9,MATCH($B483,'Regras por canal'!$A$5:$A$9,0)),""))</f>
        <v/>
      </c>
      <c r="AM483" s="28">
        <f>IF($B483="","",IFERROR(INDEX('Regras por canal'!$M$5:$M$9,MATCH($B483,'Regras por canal'!$A$5:$A$9,0)),""))</f>
        <v/>
      </c>
      <c r="AN483" s="28">
        <f>IF($B483="","",IFERROR(INDEX('Regras por canal'!$N$5:$N$9,MATCH($B483,'Regras por canal'!$A$5:$A$9,0)),""))</f>
        <v/>
      </c>
      <c r="AO483" s="28">
        <f>IF($A483="","",IFERROR(INDEX('Catálogo fonte'!$Q$5:$Q$104,MATCH($A483,'Catálogo fonte'!$A$5:$A$104,0)),""))</f>
        <v/>
      </c>
      <c r="AP483" s="28">
        <f>IF($B483="","",IFERROR(INDEX('Regras por canal'!$Q$5:$Q$9,MATCH($B483,'Regras por canal'!$A$5:$A$9,0)),""))</f>
        <v/>
      </c>
    </row>
    <row r="484" ht="24" customHeight="1">
      <c r="A484" s="28">
        <f>IF(OR(INDEX('Catálogo fonte'!$A$5:$A$104,INT((ROW()-5)/5)+1)="",INDEX('Regras por canal'!$A$5:$A$9,MOD(ROW()-5,5)+1)=""),"",INDEX('Catálogo fonte'!$A$5:$A$104,INT((ROW()-5)/5)+1))</f>
        <v/>
      </c>
      <c r="B484" s="27">
        <f>IF($A484="","",INDEX('Regras por canal'!$A$5:$A$9,MOD(ROW()-5,5)+1))</f>
        <v/>
      </c>
      <c r="C484" s="21" t="n"/>
      <c r="D484" s="32" t="n"/>
      <c r="E484" s="32" t="n"/>
      <c r="F484" s="53" t="n"/>
      <c r="G484" s="27">
        <f>IF(OR($A484="",$B484=""),"",IF($D484&lt;&gt;"",$D484,IFERROR(INDEX('Catálogo fonte'!$B$5:$B$104,MATCH($A484,'Catálogo fonte'!$A$5:$A$104,0)),"")))</f>
        <v/>
      </c>
      <c r="H484" s="27">
        <f>IF(OR($A484="",$B484=""),"",IF($E484&lt;&gt;"",$E484,IFERROR(INDEX('Catálogo fonte'!$C$5:$C$104,MATCH($A484,'Catálogo fonte'!$A$5:$A$104,0)),"")))</f>
        <v/>
      </c>
      <c r="I484" s="27">
        <f>IF(OR($A484="",$B484=""),"",IFERROR(INDEX('Catálogo fonte'!$E$5:$E$104,MATCH($A484,'Catálogo fonte'!$A$5:$A$104,0)),""))</f>
        <v/>
      </c>
      <c r="J484" s="28">
        <f>IF(OR($A484="",$B484=""),"",IFERROR(INDEX('Catálogo fonte'!$D$5:$D$104,MATCH($A484,'Catálogo fonte'!$A$5:$A$104,0)),""))</f>
        <v/>
      </c>
      <c r="K484" s="54">
        <f>IF(OR($A484="",$B484=""),"",IF($F484&lt;&gt;"",$F484,IFERROR(INDEX('Catálogo fonte'!$F$5:$F$104,MATCH($A484,'Catálogo fonte'!$A$5:$A$104,0)),"")))</f>
        <v/>
      </c>
      <c r="L484" s="35">
        <f>IF(OR($A484="",$B484=""),"",IFERROR(INDEX('Catálogo fonte'!$G$5:$G$104,MATCH($A484,'Catálogo fonte'!$A$5:$A$104,0)),""))</f>
        <v/>
      </c>
      <c r="M484" s="28">
        <f>IF(OR($A484="",$B484=""),"",IFERROR(INDEX('Catálogo fonte'!$H$5:$H$104,MATCH($A484,'Catálogo fonte'!$A$5:$A$104,0)),""))</f>
        <v/>
      </c>
      <c r="N484" s="28">
        <f>IF(OR($A484="",$B484=""),"",IFERROR(INDEX('Catálogo fonte'!$I$5:$I$104,MATCH($A484,'Catálogo fonte'!$A$5:$A$104,0)),""))</f>
        <v/>
      </c>
      <c r="O484" s="55">
        <f>IF(OR($A484="",$B484=""),"",IFERROR(INDEX('Catálogo fonte'!$J$5:$J$104,MATCH($A484,'Catálogo fonte'!$A$5:$A$104,0)),""))</f>
        <v/>
      </c>
      <c r="P484" s="56">
        <f>IF(OR($A484="",$B484=""),"",IFERROR(INDEX('Catálogo fonte'!$K$5:$K$104,MATCH($A484,'Catálogo fonte'!$A$5:$A$104,0)),""))</f>
        <v/>
      </c>
      <c r="Q484" s="56">
        <f>IF(OR($A484="",$B484=""),"",IFERROR(INDEX('Catálogo fonte'!$L$5:$L$104,MATCH($A484,'Catálogo fonte'!$A$5:$A$104,0)),""))</f>
        <v/>
      </c>
      <c r="R484" s="56">
        <f>IF(OR($A484="",$B484=""),"",IFERROR(INDEX('Catálogo fonte'!$M$5:$M$104,MATCH($A484,'Catálogo fonte'!$A$5:$A$104,0)),""))</f>
        <v/>
      </c>
      <c r="S484" s="28">
        <f>IF(OR($A484="",$B484=""),"",IFERROR(INDEX('Catálogo fonte'!$N$5:$N$104,MATCH($A484,'Catálogo fonte'!$A$5:$A$104,0)),""))</f>
        <v/>
      </c>
      <c r="T484" s="28">
        <f>IF(OR($A484="",$B484=""),"",IFERROR(INDEX('Catálogo fonte'!$O$5:$O$104,MATCH($A484,'Catálogo fonte'!$A$5:$A$104,0)),""))</f>
        <v/>
      </c>
      <c r="U484" s="28">
        <f>IF(OR($A484="",$B484=""),"",IFERROR(INDEX('Catálogo fonte'!$P$5:$P$104,MATCH($A484,'Catálogo fonte'!$A$5:$A$104,0)),""))</f>
        <v/>
      </c>
      <c r="V484" s="28">
        <f>IF(OR($A484="",$B484=""),"",--($S484&lt;&gt;"")+--($T484&lt;&gt;"")+--($U484&lt;&gt;""))</f>
        <v/>
      </c>
      <c r="W484" s="27">
        <f>IF(OR($A484="",$B484="",$C484&lt;&gt;"Sim"),"",_xlfn.TEXTJOIN(" | ",TRUE,IF($AP484&lt;&gt;"Regra válida","Regra do canal inválida",""),IF(COUNTIF('Catálogo fonte'!$A$5:$A$104,$A484)&gt;1,"SKU duplicado",""),IF($AO484&lt;&gt;"Sim","Produto inativo",""),IF($AB484&lt;&gt;"Sim","Canal inativo",""),IF($G484="","Título ausente",""),IF(AND($G484&lt;&gt;"",$AL484&lt;&gt;"",LEN($G484)&gt;$AL484),"Título excede o limite",""),IF(AND($AC484="Sim",$H484=""),"Categoria ausente",""),IF(AND($AK484&gt;0,LEN($I484)&lt;$AK484),"Descrição abaixo do mínimo",""),IF(AND($AE484="Sim",$J484=""),"Marca ausente",""),IF(OR($K484="",NOT(ISNUMBER($K484)),$K484&lt;=0),"Preço inválido",""),IF(AND(ISNUMBER($K484),$AM484&lt;&gt;"",$K484&lt;$AM484),"Preço abaixo do mínimo",""),IF(AND(ISNUMBER($K484),$AN484&lt;&gt;"",$K484&gt;$AN484),"Preço acima do máximo",""),IF(AND($AD484="Sim",$L484=""),"GTIN ausente",""),IF(AND($L484&lt;&gt;"",NOT(IFERROR(AND(LEN($L484)=13,ISNUMBER(VALUE($L484))),FALSE))),"GTIN inválido",""),IF(AND($AF484="Sim",$M484=""),"Cor ausente",""),IF(AND($AG484="Sim",$N484=""),"Tamanho/modelo ausente",""),IF(AND($AH484="Sim",OR(NOT(ISNUMBER($O484)),$O484&lt;=0)),"Peso ausente ou inválido",""),IF(AND($AI484="Sim",OR(NOT(ISNUMBER($P484)),$P484&lt;=0,NOT(ISNUMBER($Q484)),$Q484&lt;=0,NOT(ISNUMBER($R484)),$R484&lt;=0)),"Dimensões ausentes ou inválidas",""),IF($V484&lt;$AJ484,"Mídias abaixo do mínimo","")))</f>
        <v/>
      </c>
      <c r="X484" s="28">
        <f>IF(OR($A484="",$B484=""),"",IF($C484&lt;&gt;"Sim","Não selecionado",IF($W484="","Pronto para publicar","Bloqueado")))</f>
        <v/>
      </c>
      <c r="Y484" s="21" t="n"/>
      <c r="Z484" s="27">
        <f>IF(OR($A484="",$B484=""),"",IF($C484&lt;&gt;"Sim","Fora do feed",IF($X484="Bloqueado","Bloqueado",IF($Y484="Publicar","Liberado para feed",IF($Y484="Manter rascunho","Mantido em rascunho","Aguardando decisão")))))</f>
        <v/>
      </c>
      <c r="AA484" s="27">
        <f>IF(OR($A484="",$B484=""),"",$A484&amp;"|"&amp;$B484)</f>
        <v/>
      </c>
      <c r="AB484" s="28">
        <f>IF($B484="","",IFERROR(INDEX('Regras por canal'!$B$5:$B$9,MATCH($B484,'Regras por canal'!$A$5:$A$9,0)),""))</f>
        <v/>
      </c>
      <c r="AC484" s="28">
        <f>IF($B484="","",IFERROR(INDEX('Regras por canal'!$C$5:$C$9,MATCH($B484,'Regras por canal'!$A$5:$A$9,0)),""))</f>
        <v/>
      </c>
      <c r="AD484" s="28">
        <f>IF($B484="","",IFERROR(INDEX('Regras por canal'!$D$5:$D$9,MATCH($B484,'Regras por canal'!$A$5:$A$9,0)),""))</f>
        <v/>
      </c>
      <c r="AE484" s="28">
        <f>IF($B484="","",IFERROR(INDEX('Regras por canal'!$E$5:$E$9,MATCH($B484,'Regras por canal'!$A$5:$A$9,0)),""))</f>
        <v/>
      </c>
      <c r="AF484" s="28">
        <f>IF($B484="","",IFERROR(INDEX('Regras por canal'!$F$5:$F$9,MATCH($B484,'Regras por canal'!$A$5:$A$9,0)),""))</f>
        <v/>
      </c>
      <c r="AG484" s="28">
        <f>IF($B484="","",IFERROR(INDEX('Regras por canal'!$G$5:$G$9,MATCH($B484,'Regras por canal'!$A$5:$A$9,0)),""))</f>
        <v/>
      </c>
      <c r="AH484" s="28">
        <f>IF($B484="","",IFERROR(INDEX('Regras por canal'!$H$5:$H$9,MATCH($B484,'Regras por canal'!$A$5:$A$9,0)),""))</f>
        <v/>
      </c>
      <c r="AI484" s="28">
        <f>IF($B484="","",IFERROR(INDEX('Regras por canal'!$I$5:$I$9,MATCH($B484,'Regras por canal'!$A$5:$A$9,0)),""))</f>
        <v/>
      </c>
      <c r="AJ484" s="28">
        <f>IF($B484="","",IFERROR(INDEX('Regras por canal'!$J$5:$J$9,MATCH($B484,'Regras por canal'!$A$5:$A$9,0)),""))</f>
        <v/>
      </c>
      <c r="AK484" s="28">
        <f>IF($B484="","",IFERROR(INDEX('Regras por canal'!$K$5:$K$9,MATCH($B484,'Regras por canal'!$A$5:$A$9,0)),""))</f>
        <v/>
      </c>
      <c r="AL484" s="28">
        <f>IF($B484="","",IFERROR(INDEX('Regras por canal'!$L$5:$L$9,MATCH($B484,'Regras por canal'!$A$5:$A$9,0)),""))</f>
        <v/>
      </c>
      <c r="AM484" s="28">
        <f>IF($B484="","",IFERROR(INDEX('Regras por canal'!$M$5:$M$9,MATCH($B484,'Regras por canal'!$A$5:$A$9,0)),""))</f>
        <v/>
      </c>
      <c r="AN484" s="28">
        <f>IF($B484="","",IFERROR(INDEX('Regras por canal'!$N$5:$N$9,MATCH($B484,'Regras por canal'!$A$5:$A$9,0)),""))</f>
        <v/>
      </c>
      <c r="AO484" s="28">
        <f>IF($A484="","",IFERROR(INDEX('Catálogo fonte'!$Q$5:$Q$104,MATCH($A484,'Catálogo fonte'!$A$5:$A$104,0)),""))</f>
        <v/>
      </c>
      <c r="AP484" s="28">
        <f>IF($B484="","",IFERROR(INDEX('Regras por canal'!$Q$5:$Q$9,MATCH($B484,'Regras por canal'!$A$5:$A$9,0)),""))</f>
        <v/>
      </c>
    </row>
    <row r="485" ht="24" customHeight="1">
      <c r="A485" s="28">
        <f>IF(OR(INDEX('Catálogo fonte'!$A$5:$A$104,INT((ROW()-5)/5)+1)="",INDEX('Regras por canal'!$A$5:$A$9,MOD(ROW()-5,5)+1)=""),"",INDEX('Catálogo fonte'!$A$5:$A$104,INT((ROW()-5)/5)+1))</f>
        <v/>
      </c>
      <c r="B485" s="27">
        <f>IF($A485="","",INDEX('Regras por canal'!$A$5:$A$9,MOD(ROW()-5,5)+1))</f>
        <v/>
      </c>
      <c r="C485" s="21" t="n"/>
      <c r="D485" s="32" t="n"/>
      <c r="E485" s="32" t="n"/>
      <c r="F485" s="53" t="n"/>
      <c r="G485" s="27">
        <f>IF(OR($A485="",$B485=""),"",IF($D485&lt;&gt;"",$D485,IFERROR(INDEX('Catálogo fonte'!$B$5:$B$104,MATCH($A485,'Catálogo fonte'!$A$5:$A$104,0)),"")))</f>
        <v/>
      </c>
      <c r="H485" s="27">
        <f>IF(OR($A485="",$B485=""),"",IF($E485&lt;&gt;"",$E485,IFERROR(INDEX('Catálogo fonte'!$C$5:$C$104,MATCH($A485,'Catálogo fonte'!$A$5:$A$104,0)),"")))</f>
        <v/>
      </c>
      <c r="I485" s="27">
        <f>IF(OR($A485="",$B485=""),"",IFERROR(INDEX('Catálogo fonte'!$E$5:$E$104,MATCH($A485,'Catálogo fonte'!$A$5:$A$104,0)),""))</f>
        <v/>
      </c>
      <c r="J485" s="28">
        <f>IF(OR($A485="",$B485=""),"",IFERROR(INDEX('Catálogo fonte'!$D$5:$D$104,MATCH($A485,'Catálogo fonte'!$A$5:$A$104,0)),""))</f>
        <v/>
      </c>
      <c r="K485" s="54">
        <f>IF(OR($A485="",$B485=""),"",IF($F485&lt;&gt;"",$F485,IFERROR(INDEX('Catálogo fonte'!$F$5:$F$104,MATCH($A485,'Catálogo fonte'!$A$5:$A$104,0)),"")))</f>
        <v/>
      </c>
      <c r="L485" s="35">
        <f>IF(OR($A485="",$B485=""),"",IFERROR(INDEX('Catálogo fonte'!$G$5:$G$104,MATCH($A485,'Catálogo fonte'!$A$5:$A$104,0)),""))</f>
        <v/>
      </c>
      <c r="M485" s="28">
        <f>IF(OR($A485="",$B485=""),"",IFERROR(INDEX('Catálogo fonte'!$H$5:$H$104,MATCH($A485,'Catálogo fonte'!$A$5:$A$104,0)),""))</f>
        <v/>
      </c>
      <c r="N485" s="28">
        <f>IF(OR($A485="",$B485=""),"",IFERROR(INDEX('Catálogo fonte'!$I$5:$I$104,MATCH($A485,'Catálogo fonte'!$A$5:$A$104,0)),""))</f>
        <v/>
      </c>
      <c r="O485" s="55">
        <f>IF(OR($A485="",$B485=""),"",IFERROR(INDEX('Catálogo fonte'!$J$5:$J$104,MATCH($A485,'Catálogo fonte'!$A$5:$A$104,0)),""))</f>
        <v/>
      </c>
      <c r="P485" s="56">
        <f>IF(OR($A485="",$B485=""),"",IFERROR(INDEX('Catálogo fonte'!$K$5:$K$104,MATCH($A485,'Catálogo fonte'!$A$5:$A$104,0)),""))</f>
        <v/>
      </c>
      <c r="Q485" s="56">
        <f>IF(OR($A485="",$B485=""),"",IFERROR(INDEX('Catálogo fonte'!$L$5:$L$104,MATCH($A485,'Catálogo fonte'!$A$5:$A$104,0)),""))</f>
        <v/>
      </c>
      <c r="R485" s="56">
        <f>IF(OR($A485="",$B485=""),"",IFERROR(INDEX('Catálogo fonte'!$M$5:$M$104,MATCH($A485,'Catálogo fonte'!$A$5:$A$104,0)),""))</f>
        <v/>
      </c>
      <c r="S485" s="28">
        <f>IF(OR($A485="",$B485=""),"",IFERROR(INDEX('Catálogo fonte'!$N$5:$N$104,MATCH($A485,'Catálogo fonte'!$A$5:$A$104,0)),""))</f>
        <v/>
      </c>
      <c r="T485" s="28">
        <f>IF(OR($A485="",$B485=""),"",IFERROR(INDEX('Catálogo fonte'!$O$5:$O$104,MATCH($A485,'Catálogo fonte'!$A$5:$A$104,0)),""))</f>
        <v/>
      </c>
      <c r="U485" s="28">
        <f>IF(OR($A485="",$B485=""),"",IFERROR(INDEX('Catálogo fonte'!$P$5:$P$104,MATCH($A485,'Catálogo fonte'!$A$5:$A$104,0)),""))</f>
        <v/>
      </c>
      <c r="V485" s="28">
        <f>IF(OR($A485="",$B485=""),"",--($S485&lt;&gt;"")+--($T485&lt;&gt;"")+--($U485&lt;&gt;""))</f>
        <v/>
      </c>
      <c r="W485" s="27">
        <f>IF(OR($A485="",$B485="",$C485&lt;&gt;"Sim"),"",_xlfn.TEXTJOIN(" | ",TRUE,IF($AP485&lt;&gt;"Regra válida","Regra do canal inválida",""),IF(COUNTIF('Catálogo fonte'!$A$5:$A$104,$A485)&gt;1,"SKU duplicado",""),IF($AO485&lt;&gt;"Sim","Produto inativo",""),IF($AB485&lt;&gt;"Sim","Canal inativo",""),IF($G485="","Título ausente",""),IF(AND($G485&lt;&gt;"",$AL485&lt;&gt;"",LEN($G485)&gt;$AL485),"Título excede o limite",""),IF(AND($AC485="Sim",$H485=""),"Categoria ausente",""),IF(AND($AK485&gt;0,LEN($I485)&lt;$AK485),"Descrição abaixo do mínimo",""),IF(AND($AE485="Sim",$J485=""),"Marca ausente",""),IF(OR($K485="",NOT(ISNUMBER($K485)),$K485&lt;=0),"Preço inválido",""),IF(AND(ISNUMBER($K485),$AM485&lt;&gt;"",$K485&lt;$AM485),"Preço abaixo do mínimo",""),IF(AND(ISNUMBER($K485),$AN485&lt;&gt;"",$K485&gt;$AN485),"Preço acima do máximo",""),IF(AND($AD485="Sim",$L485=""),"GTIN ausente",""),IF(AND($L485&lt;&gt;"",NOT(IFERROR(AND(LEN($L485)=13,ISNUMBER(VALUE($L485))),FALSE))),"GTIN inválido",""),IF(AND($AF485="Sim",$M485=""),"Cor ausente",""),IF(AND($AG485="Sim",$N485=""),"Tamanho/modelo ausente",""),IF(AND($AH485="Sim",OR(NOT(ISNUMBER($O485)),$O485&lt;=0)),"Peso ausente ou inválido",""),IF(AND($AI485="Sim",OR(NOT(ISNUMBER($P485)),$P485&lt;=0,NOT(ISNUMBER($Q485)),$Q485&lt;=0,NOT(ISNUMBER($R485)),$R485&lt;=0)),"Dimensões ausentes ou inválidas",""),IF($V485&lt;$AJ485,"Mídias abaixo do mínimo","")))</f>
        <v/>
      </c>
      <c r="X485" s="28">
        <f>IF(OR($A485="",$B485=""),"",IF($C485&lt;&gt;"Sim","Não selecionado",IF($W485="","Pronto para publicar","Bloqueado")))</f>
        <v/>
      </c>
      <c r="Y485" s="21" t="n"/>
      <c r="Z485" s="27">
        <f>IF(OR($A485="",$B485=""),"",IF($C485&lt;&gt;"Sim","Fora do feed",IF($X485="Bloqueado","Bloqueado",IF($Y485="Publicar","Liberado para feed",IF($Y485="Manter rascunho","Mantido em rascunho","Aguardando decisão")))))</f>
        <v/>
      </c>
      <c r="AA485" s="27">
        <f>IF(OR($A485="",$B485=""),"",$A485&amp;"|"&amp;$B485)</f>
        <v/>
      </c>
      <c r="AB485" s="28">
        <f>IF($B485="","",IFERROR(INDEX('Regras por canal'!$B$5:$B$9,MATCH($B485,'Regras por canal'!$A$5:$A$9,0)),""))</f>
        <v/>
      </c>
      <c r="AC485" s="28">
        <f>IF($B485="","",IFERROR(INDEX('Regras por canal'!$C$5:$C$9,MATCH($B485,'Regras por canal'!$A$5:$A$9,0)),""))</f>
        <v/>
      </c>
      <c r="AD485" s="28">
        <f>IF($B485="","",IFERROR(INDEX('Regras por canal'!$D$5:$D$9,MATCH($B485,'Regras por canal'!$A$5:$A$9,0)),""))</f>
        <v/>
      </c>
      <c r="AE485" s="28">
        <f>IF($B485="","",IFERROR(INDEX('Regras por canal'!$E$5:$E$9,MATCH($B485,'Regras por canal'!$A$5:$A$9,0)),""))</f>
        <v/>
      </c>
      <c r="AF485" s="28">
        <f>IF($B485="","",IFERROR(INDEX('Regras por canal'!$F$5:$F$9,MATCH($B485,'Regras por canal'!$A$5:$A$9,0)),""))</f>
        <v/>
      </c>
      <c r="AG485" s="28">
        <f>IF($B485="","",IFERROR(INDEX('Regras por canal'!$G$5:$G$9,MATCH($B485,'Regras por canal'!$A$5:$A$9,0)),""))</f>
        <v/>
      </c>
      <c r="AH485" s="28">
        <f>IF($B485="","",IFERROR(INDEX('Regras por canal'!$H$5:$H$9,MATCH($B485,'Regras por canal'!$A$5:$A$9,0)),""))</f>
        <v/>
      </c>
      <c r="AI485" s="28">
        <f>IF($B485="","",IFERROR(INDEX('Regras por canal'!$I$5:$I$9,MATCH($B485,'Regras por canal'!$A$5:$A$9,0)),""))</f>
        <v/>
      </c>
      <c r="AJ485" s="28">
        <f>IF($B485="","",IFERROR(INDEX('Regras por canal'!$J$5:$J$9,MATCH($B485,'Regras por canal'!$A$5:$A$9,0)),""))</f>
        <v/>
      </c>
      <c r="AK485" s="28">
        <f>IF($B485="","",IFERROR(INDEX('Regras por canal'!$K$5:$K$9,MATCH($B485,'Regras por canal'!$A$5:$A$9,0)),""))</f>
        <v/>
      </c>
      <c r="AL485" s="28">
        <f>IF($B485="","",IFERROR(INDEX('Regras por canal'!$L$5:$L$9,MATCH($B485,'Regras por canal'!$A$5:$A$9,0)),""))</f>
        <v/>
      </c>
      <c r="AM485" s="28">
        <f>IF($B485="","",IFERROR(INDEX('Regras por canal'!$M$5:$M$9,MATCH($B485,'Regras por canal'!$A$5:$A$9,0)),""))</f>
        <v/>
      </c>
      <c r="AN485" s="28">
        <f>IF($B485="","",IFERROR(INDEX('Regras por canal'!$N$5:$N$9,MATCH($B485,'Regras por canal'!$A$5:$A$9,0)),""))</f>
        <v/>
      </c>
      <c r="AO485" s="28">
        <f>IF($A485="","",IFERROR(INDEX('Catálogo fonte'!$Q$5:$Q$104,MATCH($A485,'Catálogo fonte'!$A$5:$A$104,0)),""))</f>
        <v/>
      </c>
      <c r="AP485" s="28">
        <f>IF($B485="","",IFERROR(INDEX('Regras por canal'!$Q$5:$Q$9,MATCH($B485,'Regras por canal'!$A$5:$A$9,0)),""))</f>
        <v/>
      </c>
    </row>
    <row r="486" ht="24" customHeight="1">
      <c r="A486" s="28">
        <f>IF(OR(INDEX('Catálogo fonte'!$A$5:$A$104,INT((ROW()-5)/5)+1)="",INDEX('Regras por canal'!$A$5:$A$9,MOD(ROW()-5,5)+1)=""),"",INDEX('Catálogo fonte'!$A$5:$A$104,INT((ROW()-5)/5)+1))</f>
        <v/>
      </c>
      <c r="B486" s="27">
        <f>IF($A486="","",INDEX('Regras por canal'!$A$5:$A$9,MOD(ROW()-5,5)+1))</f>
        <v/>
      </c>
      <c r="C486" s="21" t="n"/>
      <c r="D486" s="32" t="n"/>
      <c r="E486" s="32" t="n"/>
      <c r="F486" s="53" t="n"/>
      <c r="G486" s="27">
        <f>IF(OR($A486="",$B486=""),"",IF($D486&lt;&gt;"",$D486,IFERROR(INDEX('Catálogo fonte'!$B$5:$B$104,MATCH($A486,'Catálogo fonte'!$A$5:$A$104,0)),"")))</f>
        <v/>
      </c>
      <c r="H486" s="27">
        <f>IF(OR($A486="",$B486=""),"",IF($E486&lt;&gt;"",$E486,IFERROR(INDEX('Catálogo fonte'!$C$5:$C$104,MATCH($A486,'Catálogo fonte'!$A$5:$A$104,0)),"")))</f>
        <v/>
      </c>
      <c r="I486" s="27">
        <f>IF(OR($A486="",$B486=""),"",IFERROR(INDEX('Catálogo fonte'!$E$5:$E$104,MATCH($A486,'Catálogo fonte'!$A$5:$A$104,0)),""))</f>
        <v/>
      </c>
      <c r="J486" s="28">
        <f>IF(OR($A486="",$B486=""),"",IFERROR(INDEX('Catálogo fonte'!$D$5:$D$104,MATCH($A486,'Catálogo fonte'!$A$5:$A$104,0)),""))</f>
        <v/>
      </c>
      <c r="K486" s="54">
        <f>IF(OR($A486="",$B486=""),"",IF($F486&lt;&gt;"",$F486,IFERROR(INDEX('Catálogo fonte'!$F$5:$F$104,MATCH($A486,'Catálogo fonte'!$A$5:$A$104,0)),"")))</f>
        <v/>
      </c>
      <c r="L486" s="35">
        <f>IF(OR($A486="",$B486=""),"",IFERROR(INDEX('Catálogo fonte'!$G$5:$G$104,MATCH($A486,'Catálogo fonte'!$A$5:$A$104,0)),""))</f>
        <v/>
      </c>
      <c r="M486" s="28">
        <f>IF(OR($A486="",$B486=""),"",IFERROR(INDEX('Catálogo fonte'!$H$5:$H$104,MATCH($A486,'Catálogo fonte'!$A$5:$A$104,0)),""))</f>
        <v/>
      </c>
      <c r="N486" s="28">
        <f>IF(OR($A486="",$B486=""),"",IFERROR(INDEX('Catálogo fonte'!$I$5:$I$104,MATCH($A486,'Catálogo fonte'!$A$5:$A$104,0)),""))</f>
        <v/>
      </c>
      <c r="O486" s="55">
        <f>IF(OR($A486="",$B486=""),"",IFERROR(INDEX('Catálogo fonte'!$J$5:$J$104,MATCH($A486,'Catálogo fonte'!$A$5:$A$104,0)),""))</f>
        <v/>
      </c>
      <c r="P486" s="56">
        <f>IF(OR($A486="",$B486=""),"",IFERROR(INDEX('Catálogo fonte'!$K$5:$K$104,MATCH($A486,'Catálogo fonte'!$A$5:$A$104,0)),""))</f>
        <v/>
      </c>
      <c r="Q486" s="56">
        <f>IF(OR($A486="",$B486=""),"",IFERROR(INDEX('Catálogo fonte'!$L$5:$L$104,MATCH($A486,'Catálogo fonte'!$A$5:$A$104,0)),""))</f>
        <v/>
      </c>
      <c r="R486" s="56">
        <f>IF(OR($A486="",$B486=""),"",IFERROR(INDEX('Catálogo fonte'!$M$5:$M$104,MATCH($A486,'Catálogo fonte'!$A$5:$A$104,0)),""))</f>
        <v/>
      </c>
      <c r="S486" s="28">
        <f>IF(OR($A486="",$B486=""),"",IFERROR(INDEX('Catálogo fonte'!$N$5:$N$104,MATCH($A486,'Catálogo fonte'!$A$5:$A$104,0)),""))</f>
        <v/>
      </c>
      <c r="T486" s="28">
        <f>IF(OR($A486="",$B486=""),"",IFERROR(INDEX('Catálogo fonte'!$O$5:$O$104,MATCH($A486,'Catálogo fonte'!$A$5:$A$104,0)),""))</f>
        <v/>
      </c>
      <c r="U486" s="28">
        <f>IF(OR($A486="",$B486=""),"",IFERROR(INDEX('Catálogo fonte'!$P$5:$P$104,MATCH($A486,'Catálogo fonte'!$A$5:$A$104,0)),""))</f>
        <v/>
      </c>
      <c r="V486" s="28">
        <f>IF(OR($A486="",$B486=""),"",--($S486&lt;&gt;"")+--($T486&lt;&gt;"")+--($U486&lt;&gt;""))</f>
        <v/>
      </c>
      <c r="W486" s="27">
        <f>IF(OR($A486="",$B486="",$C486&lt;&gt;"Sim"),"",_xlfn.TEXTJOIN(" | ",TRUE,IF($AP486&lt;&gt;"Regra válida","Regra do canal inválida",""),IF(COUNTIF('Catálogo fonte'!$A$5:$A$104,$A486)&gt;1,"SKU duplicado",""),IF($AO486&lt;&gt;"Sim","Produto inativo",""),IF($AB486&lt;&gt;"Sim","Canal inativo",""),IF($G486="","Título ausente",""),IF(AND($G486&lt;&gt;"",$AL486&lt;&gt;"",LEN($G486)&gt;$AL486),"Título excede o limite",""),IF(AND($AC486="Sim",$H486=""),"Categoria ausente",""),IF(AND($AK486&gt;0,LEN($I486)&lt;$AK486),"Descrição abaixo do mínimo",""),IF(AND($AE486="Sim",$J486=""),"Marca ausente",""),IF(OR($K486="",NOT(ISNUMBER($K486)),$K486&lt;=0),"Preço inválido",""),IF(AND(ISNUMBER($K486),$AM486&lt;&gt;"",$K486&lt;$AM486),"Preço abaixo do mínimo",""),IF(AND(ISNUMBER($K486),$AN486&lt;&gt;"",$K486&gt;$AN486),"Preço acima do máximo",""),IF(AND($AD486="Sim",$L486=""),"GTIN ausente",""),IF(AND($L486&lt;&gt;"",NOT(IFERROR(AND(LEN($L486)=13,ISNUMBER(VALUE($L486))),FALSE))),"GTIN inválido",""),IF(AND($AF486="Sim",$M486=""),"Cor ausente",""),IF(AND($AG486="Sim",$N486=""),"Tamanho/modelo ausente",""),IF(AND($AH486="Sim",OR(NOT(ISNUMBER($O486)),$O486&lt;=0)),"Peso ausente ou inválido",""),IF(AND($AI486="Sim",OR(NOT(ISNUMBER($P486)),$P486&lt;=0,NOT(ISNUMBER($Q486)),$Q486&lt;=0,NOT(ISNUMBER($R486)),$R486&lt;=0)),"Dimensões ausentes ou inválidas",""),IF($V486&lt;$AJ486,"Mídias abaixo do mínimo","")))</f>
        <v/>
      </c>
      <c r="X486" s="28">
        <f>IF(OR($A486="",$B486=""),"",IF($C486&lt;&gt;"Sim","Não selecionado",IF($W486="","Pronto para publicar","Bloqueado")))</f>
        <v/>
      </c>
      <c r="Y486" s="21" t="n"/>
      <c r="Z486" s="27">
        <f>IF(OR($A486="",$B486=""),"",IF($C486&lt;&gt;"Sim","Fora do feed",IF($X486="Bloqueado","Bloqueado",IF($Y486="Publicar","Liberado para feed",IF($Y486="Manter rascunho","Mantido em rascunho","Aguardando decisão")))))</f>
        <v/>
      </c>
      <c r="AA486" s="27">
        <f>IF(OR($A486="",$B486=""),"",$A486&amp;"|"&amp;$B486)</f>
        <v/>
      </c>
      <c r="AB486" s="28">
        <f>IF($B486="","",IFERROR(INDEX('Regras por canal'!$B$5:$B$9,MATCH($B486,'Regras por canal'!$A$5:$A$9,0)),""))</f>
        <v/>
      </c>
      <c r="AC486" s="28">
        <f>IF($B486="","",IFERROR(INDEX('Regras por canal'!$C$5:$C$9,MATCH($B486,'Regras por canal'!$A$5:$A$9,0)),""))</f>
        <v/>
      </c>
      <c r="AD486" s="28">
        <f>IF($B486="","",IFERROR(INDEX('Regras por canal'!$D$5:$D$9,MATCH($B486,'Regras por canal'!$A$5:$A$9,0)),""))</f>
        <v/>
      </c>
      <c r="AE486" s="28">
        <f>IF($B486="","",IFERROR(INDEX('Regras por canal'!$E$5:$E$9,MATCH($B486,'Regras por canal'!$A$5:$A$9,0)),""))</f>
        <v/>
      </c>
      <c r="AF486" s="28">
        <f>IF($B486="","",IFERROR(INDEX('Regras por canal'!$F$5:$F$9,MATCH($B486,'Regras por canal'!$A$5:$A$9,0)),""))</f>
        <v/>
      </c>
      <c r="AG486" s="28">
        <f>IF($B486="","",IFERROR(INDEX('Regras por canal'!$G$5:$G$9,MATCH($B486,'Regras por canal'!$A$5:$A$9,0)),""))</f>
        <v/>
      </c>
      <c r="AH486" s="28">
        <f>IF($B486="","",IFERROR(INDEX('Regras por canal'!$H$5:$H$9,MATCH($B486,'Regras por canal'!$A$5:$A$9,0)),""))</f>
        <v/>
      </c>
      <c r="AI486" s="28">
        <f>IF($B486="","",IFERROR(INDEX('Regras por canal'!$I$5:$I$9,MATCH($B486,'Regras por canal'!$A$5:$A$9,0)),""))</f>
        <v/>
      </c>
      <c r="AJ486" s="28">
        <f>IF($B486="","",IFERROR(INDEX('Regras por canal'!$J$5:$J$9,MATCH($B486,'Regras por canal'!$A$5:$A$9,0)),""))</f>
        <v/>
      </c>
      <c r="AK486" s="28">
        <f>IF($B486="","",IFERROR(INDEX('Regras por canal'!$K$5:$K$9,MATCH($B486,'Regras por canal'!$A$5:$A$9,0)),""))</f>
        <v/>
      </c>
      <c r="AL486" s="28">
        <f>IF($B486="","",IFERROR(INDEX('Regras por canal'!$L$5:$L$9,MATCH($B486,'Regras por canal'!$A$5:$A$9,0)),""))</f>
        <v/>
      </c>
      <c r="AM486" s="28">
        <f>IF($B486="","",IFERROR(INDEX('Regras por canal'!$M$5:$M$9,MATCH($B486,'Regras por canal'!$A$5:$A$9,0)),""))</f>
        <v/>
      </c>
      <c r="AN486" s="28">
        <f>IF($B486="","",IFERROR(INDEX('Regras por canal'!$N$5:$N$9,MATCH($B486,'Regras por canal'!$A$5:$A$9,0)),""))</f>
        <v/>
      </c>
      <c r="AO486" s="28">
        <f>IF($A486="","",IFERROR(INDEX('Catálogo fonte'!$Q$5:$Q$104,MATCH($A486,'Catálogo fonte'!$A$5:$A$104,0)),""))</f>
        <v/>
      </c>
      <c r="AP486" s="28">
        <f>IF($B486="","",IFERROR(INDEX('Regras por canal'!$Q$5:$Q$9,MATCH($B486,'Regras por canal'!$A$5:$A$9,0)),""))</f>
        <v/>
      </c>
    </row>
    <row r="487" ht="24" customHeight="1">
      <c r="A487" s="28">
        <f>IF(OR(INDEX('Catálogo fonte'!$A$5:$A$104,INT((ROW()-5)/5)+1)="",INDEX('Regras por canal'!$A$5:$A$9,MOD(ROW()-5,5)+1)=""),"",INDEX('Catálogo fonte'!$A$5:$A$104,INT((ROW()-5)/5)+1))</f>
        <v/>
      </c>
      <c r="B487" s="27">
        <f>IF($A487="","",INDEX('Regras por canal'!$A$5:$A$9,MOD(ROW()-5,5)+1))</f>
        <v/>
      </c>
      <c r="C487" s="21" t="n"/>
      <c r="D487" s="32" t="n"/>
      <c r="E487" s="32" t="n"/>
      <c r="F487" s="53" t="n"/>
      <c r="G487" s="27">
        <f>IF(OR($A487="",$B487=""),"",IF($D487&lt;&gt;"",$D487,IFERROR(INDEX('Catálogo fonte'!$B$5:$B$104,MATCH($A487,'Catálogo fonte'!$A$5:$A$104,0)),"")))</f>
        <v/>
      </c>
      <c r="H487" s="27">
        <f>IF(OR($A487="",$B487=""),"",IF($E487&lt;&gt;"",$E487,IFERROR(INDEX('Catálogo fonte'!$C$5:$C$104,MATCH($A487,'Catálogo fonte'!$A$5:$A$104,0)),"")))</f>
        <v/>
      </c>
      <c r="I487" s="27">
        <f>IF(OR($A487="",$B487=""),"",IFERROR(INDEX('Catálogo fonte'!$E$5:$E$104,MATCH($A487,'Catálogo fonte'!$A$5:$A$104,0)),""))</f>
        <v/>
      </c>
      <c r="J487" s="28">
        <f>IF(OR($A487="",$B487=""),"",IFERROR(INDEX('Catálogo fonte'!$D$5:$D$104,MATCH($A487,'Catálogo fonte'!$A$5:$A$104,0)),""))</f>
        <v/>
      </c>
      <c r="K487" s="54">
        <f>IF(OR($A487="",$B487=""),"",IF($F487&lt;&gt;"",$F487,IFERROR(INDEX('Catálogo fonte'!$F$5:$F$104,MATCH($A487,'Catálogo fonte'!$A$5:$A$104,0)),"")))</f>
        <v/>
      </c>
      <c r="L487" s="35">
        <f>IF(OR($A487="",$B487=""),"",IFERROR(INDEX('Catálogo fonte'!$G$5:$G$104,MATCH($A487,'Catálogo fonte'!$A$5:$A$104,0)),""))</f>
        <v/>
      </c>
      <c r="M487" s="28">
        <f>IF(OR($A487="",$B487=""),"",IFERROR(INDEX('Catálogo fonte'!$H$5:$H$104,MATCH($A487,'Catálogo fonte'!$A$5:$A$104,0)),""))</f>
        <v/>
      </c>
      <c r="N487" s="28">
        <f>IF(OR($A487="",$B487=""),"",IFERROR(INDEX('Catálogo fonte'!$I$5:$I$104,MATCH($A487,'Catálogo fonte'!$A$5:$A$104,0)),""))</f>
        <v/>
      </c>
      <c r="O487" s="55">
        <f>IF(OR($A487="",$B487=""),"",IFERROR(INDEX('Catálogo fonte'!$J$5:$J$104,MATCH($A487,'Catálogo fonte'!$A$5:$A$104,0)),""))</f>
        <v/>
      </c>
      <c r="P487" s="56">
        <f>IF(OR($A487="",$B487=""),"",IFERROR(INDEX('Catálogo fonte'!$K$5:$K$104,MATCH($A487,'Catálogo fonte'!$A$5:$A$104,0)),""))</f>
        <v/>
      </c>
      <c r="Q487" s="56">
        <f>IF(OR($A487="",$B487=""),"",IFERROR(INDEX('Catálogo fonte'!$L$5:$L$104,MATCH($A487,'Catálogo fonte'!$A$5:$A$104,0)),""))</f>
        <v/>
      </c>
      <c r="R487" s="56">
        <f>IF(OR($A487="",$B487=""),"",IFERROR(INDEX('Catálogo fonte'!$M$5:$M$104,MATCH($A487,'Catálogo fonte'!$A$5:$A$104,0)),""))</f>
        <v/>
      </c>
      <c r="S487" s="28">
        <f>IF(OR($A487="",$B487=""),"",IFERROR(INDEX('Catálogo fonte'!$N$5:$N$104,MATCH($A487,'Catálogo fonte'!$A$5:$A$104,0)),""))</f>
        <v/>
      </c>
      <c r="T487" s="28">
        <f>IF(OR($A487="",$B487=""),"",IFERROR(INDEX('Catálogo fonte'!$O$5:$O$104,MATCH($A487,'Catálogo fonte'!$A$5:$A$104,0)),""))</f>
        <v/>
      </c>
      <c r="U487" s="28">
        <f>IF(OR($A487="",$B487=""),"",IFERROR(INDEX('Catálogo fonte'!$P$5:$P$104,MATCH($A487,'Catálogo fonte'!$A$5:$A$104,0)),""))</f>
        <v/>
      </c>
      <c r="V487" s="28">
        <f>IF(OR($A487="",$B487=""),"",--($S487&lt;&gt;"")+--($T487&lt;&gt;"")+--($U487&lt;&gt;""))</f>
        <v/>
      </c>
      <c r="W487" s="27">
        <f>IF(OR($A487="",$B487="",$C487&lt;&gt;"Sim"),"",_xlfn.TEXTJOIN(" | ",TRUE,IF($AP487&lt;&gt;"Regra válida","Regra do canal inválida",""),IF(COUNTIF('Catálogo fonte'!$A$5:$A$104,$A487)&gt;1,"SKU duplicado",""),IF($AO487&lt;&gt;"Sim","Produto inativo",""),IF($AB487&lt;&gt;"Sim","Canal inativo",""),IF($G487="","Título ausente",""),IF(AND($G487&lt;&gt;"",$AL487&lt;&gt;"",LEN($G487)&gt;$AL487),"Título excede o limite",""),IF(AND($AC487="Sim",$H487=""),"Categoria ausente",""),IF(AND($AK487&gt;0,LEN($I487)&lt;$AK487),"Descrição abaixo do mínimo",""),IF(AND($AE487="Sim",$J487=""),"Marca ausente",""),IF(OR($K487="",NOT(ISNUMBER($K487)),$K487&lt;=0),"Preço inválido",""),IF(AND(ISNUMBER($K487),$AM487&lt;&gt;"",$K487&lt;$AM487),"Preço abaixo do mínimo",""),IF(AND(ISNUMBER($K487),$AN487&lt;&gt;"",$K487&gt;$AN487),"Preço acima do máximo",""),IF(AND($AD487="Sim",$L487=""),"GTIN ausente",""),IF(AND($L487&lt;&gt;"",NOT(IFERROR(AND(LEN($L487)=13,ISNUMBER(VALUE($L487))),FALSE))),"GTIN inválido",""),IF(AND($AF487="Sim",$M487=""),"Cor ausente",""),IF(AND($AG487="Sim",$N487=""),"Tamanho/modelo ausente",""),IF(AND($AH487="Sim",OR(NOT(ISNUMBER($O487)),$O487&lt;=0)),"Peso ausente ou inválido",""),IF(AND($AI487="Sim",OR(NOT(ISNUMBER($P487)),$P487&lt;=0,NOT(ISNUMBER($Q487)),$Q487&lt;=0,NOT(ISNUMBER($R487)),$R487&lt;=0)),"Dimensões ausentes ou inválidas",""),IF($V487&lt;$AJ487,"Mídias abaixo do mínimo","")))</f>
        <v/>
      </c>
      <c r="X487" s="28">
        <f>IF(OR($A487="",$B487=""),"",IF($C487&lt;&gt;"Sim","Não selecionado",IF($W487="","Pronto para publicar","Bloqueado")))</f>
        <v/>
      </c>
      <c r="Y487" s="21" t="n"/>
      <c r="Z487" s="27">
        <f>IF(OR($A487="",$B487=""),"",IF($C487&lt;&gt;"Sim","Fora do feed",IF($X487="Bloqueado","Bloqueado",IF($Y487="Publicar","Liberado para feed",IF($Y487="Manter rascunho","Mantido em rascunho","Aguardando decisão")))))</f>
        <v/>
      </c>
      <c r="AA487" s="27">
        <f>IF(OR($A487="",$B487=""),"",$A487&amp;"|"&amp;$B487)</f>
        <v/>
      </c>
      <c r="AB487" s="28">
        <f>IF($B487="","",IFERROR(INDEX('Regras por canal'!$B$5:$B$9,MATCH($B487,'Regras por canal'!$A$5:$A$9,0)),""))</f>
        <v/>
      </c>
      <c r="AC487" s="28">
        <f>IF($B487="","",IFERROR(INDEX('Regras por canal'!$C$5:$C$9,MATCH($B487,'Regras por canal'!$A$5:$A$9,0)),""))</f>
        <v/>
      </c>
      <c r="AD487" s="28">
        <f>IF($B487="","",IFERROR(INDEX('Regras por canal'!$D$5:$D$9,MATCH($B487,'Regras por canal'!$A$5:$A$9,0)),""))</f>
        <v/>
      </c>
      <c r="AE487" s="28">
        <f>IF($B487="","",IFERROR(INDEX('Regras por canal'!$E$5:$E$9,MATCH($B487,'Regras por canal'!$A$5:$A$9,0)),""))</f>
        <v/>
      </c>
      <c r="AF487" s="28">
        <f>IF($B487="","",IFERROR(INDEX('Regras por canal'!$F$5:$F$9,MATCH($B487,'Regras por canal'!$A$5:$A$9,0)),""))</f>
        <v/>
      </c>
      <c r="AG487" s="28">
        <f>IF($B487="","",IFERROR(INDEX('Regras por canal'!$G$5:$G$9,MATCH($B487,'Regras por canal'!$A$5:$A$9,0)),""))</f>
        <v/>
      </c>
      <c r="AH487" s="28">
        <f>IF($B487="","",IFERROR(INDEX('Regras por canal'!$H$5:$H$9,MATCH($B487,'Regras por canal'!$A$5:$A$9,0)),""))</f>
        <v/>
      </c>
      <c r="AI487" s="28">
        <f>IF($B487="","",IFERROR(INDEX('Regras por canal'!$I$5:$I$9,MATCH($B487,'Regras por canal'!$A$5:$A$9,0)),""))</f>
        <v/>
      </c>
      <c r="AJ487" s="28">
        <f>IF($B487="","",IFERROR(INDEX('Regras por canal'!$J$5:$J$9,MATCH($B487,'Regras por canal'!$A$5:$A$9,0)),""))</f>
        <v/>
      </c>
      <c r="AK487" s="28">
        <f>IF($B487="","",IFERROR(INDEX('Regras por canal'!$K$5:$K$9,MATCH($B487,'Regras por canal'!$A$5:$A$9,0)),""))</f>
        <v/>
      </c>
      <c r="AL487" s="28">
        <f>IF($B487="","",IFERROR(INDEX('Regras por canal'!$L$5:$L$9,MATCH($B487,'Regras por canal'!$A$5:$A$9,0)),""))</f>
        <v/>
      </c>
      <c r="AM487" s="28">
        <f>IF($B487="","",IFERROR(INDEX('Regras por canal'!$M$5:$M$9,MATCH($B487,'Regras por canal'!$A$5:$A$9,0)),""))</f>
        <v/>
      </c>
      <c r="AN487" s="28">
        <f>IF($B487="","",IFERROR(INDEX('Regras por canal'!$N$5:$N$9,MATCH($B487,'Regras por canal'!$A$5:$A$9,0)),""))</f>
        <v/>
      </c>
      <c r="AO487" s="28">
        <f>IF($A487="","",IFERROR(INDEX('Catálogo fonte'!$Q$5:$Q$104,MATCH($A487,'Catálogo fonte'!$A$5:$A$104,0)),""))</f>
        <v/>
      </c>
      <c r="AP487" s="28">
        <f>IF($B487="","",IFERROR(INDEX('Regras por canal'!$Q$5:$Q$9,MATCH($B487,'Regras por canal'!$A$5:$A$9,0)),""))</f>
        <v/>
      </c>
    </row>
    <row r="488" ht="24" customHeight="1">
      <c r="A488" s="28">
        <f>IF(OR(INDEX('Catálogo fonte'!$A$5:$A$104,INT((ROW()-5)/5)+1)="",INDEX('Regras por canal'!$A$5:$A$9,MOD(ROW()-5,5)+1)=""),"",INDEX('Catálogo fonte'!$A$5:$A$104,INT((ROW()-5)/5)+1))</f>
        <v/>
      </c>
      <c r="B488" s="27">
        <f>IF($A488="","",INDEX('Regras por canal'!$A$5:$A$9,MOD(ROW()-5,5)+1))</f>
        <v/>
      </c>
      <c r="C488" s="21" t="n"/>
      <c r="D488" s="32" t="n"/>
      <c r="E488" s="32" t="n"/>
      <c r="F488" s="53" t="n"/>
      <c r="G488" s="27">
        <f>IF(OR($A488="",$B488=""),"",IF($D488&lt;&gt;"",$D488,IFERROR(INDEX('Catálogo fonte'!$B$5:$B$104,MATCH($A488,'Catálogo fonte'!$A$5:$A$104,0)),"")))</f>
        <v/>
      </c>
      <c r="H488" s="27">
        <f>IF(OR($A488="",$B488=""),"",IF($E488&lt;&gt;"",$E488,IFERROR(INDEX('Catálogo fonte'!$C$5:$C$104,MATCH($A488,'Catálogo fonte'!$A$5:$A$104,0)),"")))</f>
        <v/>
      </c>
      <c r="I488" s="27">
        <f>IF(OR($A488="",$B488=""),"",IFERROR(INDEX('Catálogo fonte'!$E$5:$E$104,MATCH($A488,'Catálogo fonte'!$A$5:$A$104,0)),""))</f>
        <v/>
      </c>
      <c r="J488" s="28">
        <f>IF(OR($A488="",$B488=""),"",IFERROR(INDEX('Catálogo fonte'!$D$5:$D$104,MATCH($A488,'Catálogo fonte'!$A$5:$A$104,0)),""))</f>
        <v/>
      </c>
      <c r="K488" s="54">
        <f>IF(OR($A488="",$B488=""),"",IF($F488&lt;&gt;"",$F488,IFERROR(INDEX('Catálogo fonte'!$F$5:$F$104,MATCH($A488,'Catálogo fonte'!$A$5:$A$104,0)),"")))</f>
        <v/>
      </c>
      <c r="L488" s="35">
        <f>IF(OR($A488="",$B488=""),"",IFERROR(INDEX('Catálogo fonte'!$G$5:$G$104,MATCH($A488,'Catálogo fonte'!$A$5:$A$104,0)),""))</f>
        <v/>
      </c>
      <c r="M488" s="28">
        <f>IF(OR($A488="",$B488=""),"",IFERROR(INDEX('Catálogo fonte'!$H$5:$H$104,MATCH($A488,'Catálogo fonte'!$A$5:$A$104,0)),""))</f>
        <v/>
      </c>
      <c r="N488" s="28">
        <f>IF(OR($A488="",$B488=""),"",IFERROR(INDEX('Catálogo fonte'!$I$5:$I$104,MATCH($A488,'Catálogo fonte'!$A$5:$A$104,0)),""))</f>
        <v/>
      </c>
      <c r="O488" s="55">
        <f>IF(OR($A488="",$B488=""),"",IFERROR(INDEX('Catálogo fonte'!$J$5:$J$104,MATCH($A488,'Catálogo fonte'!$A$5:$A$104,0)),""))</f>
        <v/>
      </c>
      <c r="P488" s="56">
        <f>IF(OR($A488="",$B488=""),"",IFERROR(INDEX('Catálogo fonte'!$K$5:$K$104,MATCH($A488,'Catálogo fonte'!$A$5:$A$104,0)),""))</f>
        <v/>
      </c>
      <c r="Q488" s="56">
        <f>IF(OR($A488="",$B488=""),"",IFERROR(INDEX('Catálogo fonte'!$L$5:$L$104,MATCH($A488,'Catálogo fonte'!$A$5:$A$104,0)),""))</f>
        <v/>
      </c>
      <c r="R488" s="56">
        <f>IF(OR($A488="",$B488=""),"",IFERROR(INDEX('Catálogo fonte'!$M$5:$M$104,MATCH($A488,'Catálogo fonte'!$A$5:$A$104,0)),""))</f>
        <v/>
      </c>
      <c r="S488" s="28">
        <f>IF(OR($A488="",$B488=""),"",IFERROR(INDEX('Catálogo fonte'!$N$5:$N$104,MATCH($A488,'Catálogo fonte'!$A$5:$A$104,0)),""))</f>
        <v/>
      </c>
      <c r="T488" s="28">
        <f>IF(OR($A488="",$B488=""),"",IFERROR(INDEX('Catálogo fonte'!$O$5:$O$104,MATCH($A488,'Catálogo fonte'!$A$5:$A$104,0)),""))</f>
        <v/>
      </c>
      <c r="U488" s="28">
        <f>IF(OR($A488="",$B488=""),"",IFERROR(INDEX('Catálogo fonte'!$P$5:$P$104,MATCH($A488,'Catálogo fonte'!$A$5:$A$104,0)),""))</f>
        <v/>
      </c>
      <c r="V488" s="28">
        <f>IF(OR($A488="",$B488=""),"",--($S488&lt;&gt;"")+--($T488&lt;&gt;"")+--($U488&lt;&gt;""))</f>
        <v/>
      </c>
      <c r="W488" s="27">
        <f>IF(OR($A488="",$B488="",$C488&lt;&gt;"Sim"),"",_xlfn.TEXTJOIN(" | ",TRUE,IF($AP488&lt;&gt;"Regra válida","Regra do canal inválida",""),IF(COUNTIF('Catálogo fonte'!$A$5:$A$104,$A488)&gt;1,"SKU duplicado",""),IF($AO488&lt;&gt;"Sim","Produto inativo",""),IF($AB488&lt;&gt;"Sim","Canal inativo",""),IF($G488="","Título ausente",""),IF(AND($G488&lt;&gt;"",$AL488&lt;&gt;"",LEN($G488)&gt;$AL488),"Título excede o limite",""),IF(AND($AC488="Sim",$H488=""),"Categoria ausente",""),IF(AND($AK488&gt;0,LEN($I488)&lt;$AK488),"Descrição abaixo do mínimo",""),IF(AND($AE488="Sim",$J488=""),"Marca ausente",""),IF(OR($K488="",NOT(ISNUMBER($K488)),$K488&lt;=0),"Preço inválido",""),IF(AND(ISNUMBER($K488),$AM488&lt;&gt;"",$K488&lt;$AM488),"Preço abaixo do mínimo",""),IF(AND(ISNUMBER($K488),$AN488&lt;&gt;"",$K488&gt;$AN488),"Preço acima do máximo",""),IF(AND($AD488="Sim",$L488=""),"GTIN ausente",""),IF(AND($L488&lt;&gt;"",NOT(IFERROR(AND(LEN($L488)=13,ISNUMBER(VALUE($L488))),FALSE))),"GTIN inválido",""),IF(AND($AF488="Sim",$M488=""),"Cor ausente",""),IF(AND($AG488="Sim",$N488=""),"Tamanho/modelo ausente",""),IF(AND($AH488="Sim",OR(NOT(ISNUMBER($O488)),$O488&lt;=0)),"Peso ausente ou inválido",""),IF(AND($AI488="Sim",OR(NOT(ISNUMBER($P488)),$P488&lt;=0,NOT(ISNUMBER($Q488)),$Q488&lt;=0,NOT(ISNUMBER($R488)),$R488&lt;=0)),"Dimensões ausentes ou inválidas",""),IF($V488&lt;$AJ488,"Mídias abaixo do mínimo","")))</f>
        <v/>
      </c>
      <c r="X488" s="28">
        <f>IF(OR($A488="",$B488=""),"",IF($C488&lt;&gt;"Sim","Não selecionado",IF($W488="","Pronto para publicar","Bloqueado")))</f>
        <v/>
      </c>
      <c r="Y488" s="21" t="n"/>
      <c r="Z488" s="27">
        <f>IF(OR($A488="",$B488=""),"",IF($C488&lt;&gt;"Sim","Fora do feed",IF($X488="Bloqueado","Bloqueado",IF($Y488="Publicar","Liberado para feed",IF($Y488="Manter rascunho","Mantido em rascunho","Aguardando decisão")))))</f>
        <v/>
      </c>
      <c r="AA488" s="27">
        <f>IF(OR($A488="",$B488=""),"",$A488&amp;"|"&amp;$B488)</f>
        <v/>
      </c>
      <c r="AB488" s="28">
        <f>IF($B488="","",IFERROR(INDEX('Regras por canal'!$B$5:$B$9,MATCH($B488,'Regras por canal'!$A$5:$A$9,0)),""))</f>
        <v/>
      </c>
      <c r="AC488" s="28">
        <f>IF($B488="","",IFERROR(INDEX('Regras por canal'!$C$5:$C$9,MATCH($B488,'Regras por canal'!$A$5:$A$9,0)),""))</f>
        <v/>
      </c>
      <c r="AD488" s="28">
        <f>IF($B488="","",IFERROR(INDEX('Regras por canal'!$D$5:$D$9,MATCH($B488,'Regras por canal'!$A$5:$A$9,0)),""))</f>
        <v/>
      </c>
      <c r="AE488" s="28">
        <f>IF($B488="","",IFERROR(INDEX('Regras por canal'!$E$5:$E$9,MATCH($B488,'Regras por canal'!$A$5:$A$9,0)),""))</f>
        <v/>
      </c>
      <c r="AF488" s="28">
        <f>IF($B488="","",IFERROR(INDEX('Regras por canal'!$F$5:$F$9,MATCH($B488,'Regras por canal'!$A$5:$A$9,0)),""))</f>
        <v/>
      </c>
      <c r="AG488" s="28">
        <f>IF($B488="","",IFERROR(INDEX('Regras por canal'!$G$5:$G$9,MATCH($B488,'Regras por canal'!$A$5:$A$9,0)),""))</f>
        <v/>
      </c>
      <c r="AH488" s="28">
        <f>IF($B488="","",IFERROR(INDEX('Regras por canal'!$H$5:$H$9,MATCH($B488,'Regras por canal'!$A$5:$A$9,0)),""))</f>
        <v/>
      </c>
      <c r="AI488" s="28">
        <f>IF($B488="","",IFERROR(INDEX('Regras por canal'!$I$5:$I$9,MATCH($B488,'Regras por canal'!$A$5:$A$9,0)),""))</f>
        <v/>
      </c>
      <c r="AJ488" s="28">
        <f>IF($B488="","",IFERROR(INDEX('Regras por canal'!$J$5:$J$9,MATCH($B488,'Regras por canal'!$A$5:$A$9,0)),""))</f>
        <v/>
      </c>
      <c r="AK488" s="28">
        <f>IF($B488="","",IFERROR(INDEX('Regras por canal'!$K$5:$K$9,MATCH($B488,'Regras por canal'!$A$5:$A$9,0)),""))</f>
        <v/>
      </c>
      <c r="AL488" s="28">
        <f>IF($B488="","",IFERROR(INDEX('Regras por canal'!$L$5:$L$9,MATCH($B488,'Regras por canal'!$A$5:$A$9,0)),""))</f>
        <v/>
      </c>
      <c r="AM488" s="28">
        <f>IF($B488="","",IFERROR(INDEX('Regras por canal'!$M$5:$M$9,MATCH($B488,'Regras por canal'!$A$5:$A$9,0)),""))</f>
        <v/>
      </c>
      <c r="AN488" s="28">
        <f>IF($B488="","",IFERROR(INDEX('Regras por canal'!$N$5:$N$9,MATCH($B488,'Regras por canal'!$A$5:$A$9,0)),""))</f>
        <v/>
      </c>
      <c r="AO488" s="28">
        <f>IF($A488="","",IFERROR(INDEX('Catálogo fonte'!$Q$5:$Q$104,MATCH($A488,'Catálogo fonte'!$A$5:$A$104,0)),""))</f>
        <v/>
      </c>
      <c r="AP488" s="28">
        <f>IF($B488="","",IFERROR(INDEX('Regras por canal'!$Q$5:$Q$9,MATCH($B488,'Regras por canal'!$A$5:$A$9,0)),""))</f>
        <v/>
      </c>
    </row>
    <row r="489" ht="24" customHeight="1">
      <c r="A489" s="28">
        <f>IF(OR(INDEX('Catálogo fonte'!$A$5:$A$104,INT((ROW()-5)/5)+1)="",INDEX('Regras por canal'!$A$5:$A$9,MOD(ROW()-5,5)+1)=""),"",INDEX('Catálogo fonte'!$A$5:$A$104,INT((ROW()-5)/5)+1))</f>
        <v/>
      </c>
      <c r="B489" s="27">
        <f>IF($A489="","",INDEX('Regras por canal'!$A$5:$A$9,MOD(ROW()-5,5)+1))</f>
        <v/>
      </c>
      <c r="C489" s="21" t="n"/>
      <c r="D489" s="32" t="n"/>
      <c r="E489" s="32" t="n"/>
      <c r="F489" s="53" t="n"/>
      <c r="G489" s="27">
        <f>IF(OR($A489="",$B489=""),"",IF($D489&lt;&gt;"",$D489,IFERROR(INDEX('Catálogo fonte'!$B$5:$B$104,MATCH($A489,'Catálogo fonte'!$A$5:$A$104,0)),"")))</f>
        <v/>
      </c>
      <c r="H489" s="27">
        <f>IF(OR($A489="",$B489=""),"",IF($E489&lt;&gt;"",$E489,IFERROR(INDEX('Catálogo fonte'!$C$5:$C$104,MATCH($A489,'Catálogo fonte'!$A$5:$A$104,0)),"")))</f>
        <v/>
      </c>
      <c r="I489" s="27">
        <f>IF(OR($A489="",$B489=""),"",IFERROR(INDEX('Catálogo fonte'!$E$5:$E$104,MATCH($A489,'Catálogo fonte'!$A$5:$A$104,0)),""))</f>
        <v/>
      </c>
      <c r="J489" s="28">
        <f>IF(OR($A489="",$B489=""),"",IFERROR(INDEX('Catálogo fonte'!$D$5:$D$104,MATCH($A489,'Catálogo fonte'!$A$5:$A$104,0)),""))</f>
        <v/>
      </c>
      <c r="K489" s="54">
        <f>IF(OR($A489="",$B489=""),"",IF($F489&lt;&gt;"",$F489,IFERROR(INDEX('Catálogo fonte'!$F$5:$F$104,MATCH($A489,'Catálogo fonte'!$A$5:$A$104,0)),"")))</f>
        <v/>
      </c>
      <c r="L489" s="35">
        <f>IF(OR($A489="",$B489=""),"",IFERROR(INDEX('Catálogo fonte'!$G$5:$G$104,MATCH($A489,'Catálogo fonte'!$A$5:$A$104,0)),""))</f>
        <v/>
      </c>
      <c r="M489" s="28">
        <f>IF(OR($A489="",$B489=""),"",IFERROR(INDEX('Catálogo fonte'!$H$5:$H$104,MATCH($A489,'Catálogo fonte'!$A$5:$A$104,0)),""))</f>
        <v/>
      </c>
      <c r="N489" s="28">
        <f>IF(OR($A489="",$B489=""),"",IFERROR(INDEX('Catálogo fonte'!$I$5:$I$104,MATCH($A489,'Catálogo fonte'!$A$5:$A$104,0)),""))</f>
        <v/>
      </c>
      <c r="O489" s="55">
        <f>IF(OR($A489="",$B489=""),"",IFERROR(INDEX('Catálogo fonte'!$J$5:$J$104,MATCH($A489,'Catálogo fonte'!$A$5:$A$104,0)),""))</f>
        <v/>
      </c>
      <c r="P489" s="56">
        <f>IF(OR($A489="",$B489=""),"",IFERROR(INDEX('Catálogo fonte'!$K$5:$K$104,MATCH($A489,'Catálogo fonte'!$A$5:$A$104,0)),""))</f>
        <v/>
      </c>
      <c r="Q489" s="56">
        <f>IF(OR($A489="",$B489=""),"",IFERROR(INDEX('Catálogo fonte'!$L$5:$L$104,MATCH($A489,'Catálogo fonte'!$A$5:$A$104,0)),""))</f>
        <v/>
      </c>
      <c r="R489" s="56">
        <f>IF(OR($A489="",$B489=""),"",IFERROR(INDEX('Catálogo fonte'!$M$5:$M$104,MATCH($A489,'Catálogo fonte'!$A$5:$A$104,0)),""))</f>
        <v/>
      </c>
      <c r="S489" s="28">
        <f>IF(OR($A489="",$B489=""),"",IFERROR(INDEX('Catálogo fonte'!$N$5:$N$104,MATCH($A489,'Catálogo fonte'!$A$5:$A$104,0)),""))</f>
        <v/>
      </c>
      <c r="T489" s="28">
        <f>IF(OR($A489="",$B489=""),"",IFERROR(INDEX('Catálogo fonte'!$O$5:$O$104,MATCH($A489,'Catálogo fonte'!$A$5:$A$104,0)),""))</f>
        <v/>
      </c>
      <c r="U489" s="28">
        <f>IF(OR($A489="",$B489=""),"",IFERROR(INDEX('Catálogo fonte'!$P$5:$P$104,MATCH($A489,'Catálogo fonte'!$A$5:$A$104,0)),""))</f>
        <v/>
      </c>
      <c r="V489" s="28">
        <f>IF(OR($A489="",$B489=""),"",--($S489&lt;&gt;"")+--($T489&lt;&gt;"")+--($U489&lt;&gt;""))</f>
        <v/>
      </c>
      <c r="W489" s="27">
        <f>IF(OR($A489="",$B489="",$C489&lt;&gt;"Sim"),"",_xlfn.TEXTJOIN(" | ",TRUE,IF($AP489&lt;&gt;"Regra válida","Regra do canal inválida",""),IF(COUNTIF('Catálogo fonte'!$A$5:$A$104,$A489)&gt;1,"SKU duplicado",""),IF($AO489&lt;&gt;"Sim","Produto inativo",""),IF($AB489&lt;&gt;"Sim","Canal inativo",""),IF($G489="","Título ausente",""),IF(AND($G489&lt;&gt;"",$AL489&lt;&gt;"",LEN($G489)&gt;$AL489),"Título excede o limite",""),IF(AND($AC489="Sim",$H489=""),"Categoria ausente",""),IF(AND($AK489&gt;0,LEN($I489)&lt;$AK489),"Descrição abaixo do mínimo",""),IF(AND($AE489="Sim",$J489=""),"Marca ausente",""),IF(OR($K489="",NOT(ISNUMBER($K489)),$K489&lt;=0),"Preço inválido",""),IF(AND(ISNUMBER($K489),$AM489&lt;&gt;"",$K489&lt;$AM489),"Preço abaixo do mínimo",""),IF(AND(ISNUMBER($K489),$AN489&lt;&gt;"",$K489&gt;$AN489),"Preço acima do máximo",""),IF(AND($AD489="Sim",$L489=""),"GTIN ausente",""),IF(AND($L489&lt;&gt;"",NOT(IFERROR(AND(LEN($L489)=13,ISNUMBER(VALUE($L489))),FALSE))),"GTIN inválido",""),IF(AND($AF489="Sim",$M489=""),"Cor ausente",""),IF(AND($AG489="Sim",$N489=""),"Tamanho/modelo ausente",""),IF(AND($AH489="Sim",OR(NOT(ISNUMBER($O489)),$O489&lt;=0)),"Peso ausente ou inválido",""),IF(AND($AI489="Sim",OR(NOT(ISNUMBER($P489)),$P489&lt;=0,NOT(ISNUMBER($Q489)),$Q489&lt;=0,NOT(ISNUMBER($R489)),$R489&lt;=0)),"Dimensões ausentes ou inválidas",""),IF($V489&lt;$AJ489,"Mídias abaixo do mínimo","")))</f>
        <v/>
      </c>
      <c r="X489" s="28">
        <f>IF(OR($A489="",$B489=""),"",IF($C489&lt;&gt;"Sim","Não selecionado",IF($W489="","Pronto para publicar","Bloqueado")))</f>
        <v/>
      </c>
      <c r="Y489" s="21" t="n"/>
      <c r="Z489" s="27">
        <f>IF(OR($A489="",$B489=""),"",IF($C489&lt;&gt;"Sim","Fora do feed",IF($X489="Bloqueado","Bloqueado",IF($Y489="Publicar","Liberado para feed",IF($Y489="Manter rascunho","Mantido em rascunho","Aguardando decisão")))))</f>
        <v/>
      </c>
      <c r="AA489" s="27">
        <f>IF(OR($A489="",$B489=""),"",$A489&amp;"|"&amp;$B489)</f>
        <v/>
      </c>
      <c r="AB489" s="28">
        <f>IF($B489="","",IFERROR(INDEX('Regras por canal'!$B$5:$B$9,MATCH($B489,'Regras por canal'!$A$5:$A$9,0)),""))</f>
        <v/>
      </c>
      <c r="AC489" s="28">
        <f>IF($B489="","",IFERROR(INDEX('Regras por canal'!$C$5:$C$9,MATCH($B489,'Regras por canal'!$A$5:$A$9,0)),""))</f>
        <v/>
      </c>
      <c r="AD489" s="28">
        <f>IF($B489="","",IFERROR(INDEX('Regras por canal'!$D$5:$D$9,MATCH($B489,'Regras por canal'!$A$5:$A$9,0)),""))</f>
        <v/>
      </c>
      <c r="AE489" s="28">
        <f>IF($B489="","",IFERROR(INDEX('Regras por canal'!$E$5:$E$9,MATCH($B489,'Regras por canal'!$A$5:$A$9,0)),""))</f>
        <v/>
      </c>
      <c r="AF489" s="28">
        <f>IF($B489="","",IFERROR(INDEX('Regras por canal'!$F$5:$F$9,MATCH($B489,'Regras por canal'!$A$5:$A$9,0)),""))</f>
        <v/>
      </c>
      <c r="AG489" s="28">
        <f>IF($B489="","",IFERROR(INDEX('Regras por canal'!$G$5:$G$9,MATCH($B489,'Regras por canal'!$A$5:$A$9,0)),""))</f>
        <v/>
      </c>
      <c r="AH489" s="28">
        <f>IF($B489="","",IFERROR(INDEX('Regras por canal'!$H$5:$H$9,MATCH($B489,'Regras por canal'!$A$5:$A$9,0)),""))</f>
        <v/>
      </c>
      <c r="AI489" s="28">
        <f>IF($B489="","",IFERROR(INDEX('Regras por canal'!$I$5:$I$9,MATCH($B489,'Regras por canal'!$A$5:$A$9,0)),""))</f>
        <v/>
      </c>
      <c r="AJ489" s="28">
        <f>IF($B489="","",IFERROR(INDEX('Regras por canal'!$J$5:$J$9,MATCH($B489,'Regras por canal'!$A$5:$A$9,0)),""))</f>
        <v/>
      </c>
      <c r="AK489" s="28">
        <f>IF($B489="","",IFERROR(INDEX('Regras por canal'!$K$5:$K$9,MATCH($B489,'Regras por canal'!$A$5:$A$9,0)),""))</f>
        <v/>
      </c>
      <c r="AL489" s="28">
        <f>IF($B489="","",IFERROR(INDEX('Regras por canal'!$L$5:$L$9,MATCH($B489,'Regras por canal'!$A$5:$A$9,0)),""))</f>
        <v/>
      </c>
      <c r="AM489" s="28">
        <f>IF($B489="","",IFERROR(INDEX('Regras por canal'!$M$5:$M$9,MATCH($B489,'Regras por canal'!$A$5:$A$9,0)),""))</f>
        <v/>
      </c>
      <c r="AN489" s="28">
        <f>IF($B489="","",IFERROR(INDEX('Regras por canal'!$N$5:$N$9,MATCH($B489,'Regras por canal'!$A$5:$A$9,0)),""))</f>
        <v/>
      </c>
      <c r="AO489" s="28">
        <f>IF($A489="","",IFERROR(INDEX('Catálogo fonte'!$Q$5:$Q$104,MATCH($A489,'Catálogo fonte'!$A$5:$A$104,0)),""))</f>
        <v/>
      </c>
      <c r="AP489" s="28">
        <f>IF($B489="","",IFERROR(INDEX('Regras por canal'!$Q$5:$Q$9,MATCH($B489,'Regras por canal'!$A$5:$A$9,0)),""))</f>
        <v/>
      </c>
    </row>
    <row r="490" ht="24" customHeight="1">
      <c r="A490" s="28">
        <f>IF(OR(INDEX('Catálogo fonte'!$A$5:$A$104,INT((ROW()-5)/5)+1)="",INDEX('Regras por canal'!$A$5:$A$9,MOD(ROW()-5,5)+1)=""),"",INDEX('Catálogo fonte'!$A$5:$A$104,INT((ROW()-5)/5)+1))</f>
        <v/>
      </c>
      <c r="B490" s="27">
        <f>IF($A490="","",INDEX('Regras por canal'!$A$5:$A$9,MOD(ROW()-5,5)+1))</f>
        <v/>
      </c>
      <c r="C490" s="21" t="n"/>
      <c r="D490" s="32" t="n"/>
      <c r="E490" s="32" t="n"/>
      <c r="F490" s="53" t="n"/>
      <c r="G490" s="27">
        <f>IF(OR($A490="",$B490=""),"",IF($D490&lt;&gt;"",$D490,IFERROR(INDEX('Catálogo fonte'!$B$5:$B$104,MATCH($A490,'Catálogo fonte'!$A$5:$A$104,0)),"")))</f>
        <v/>
      </c>
      <c r="H490" s="27">
        <f>IF(OR($A490="",$B490=""),"",IF($E490&lt;&gt;"",$E490,IFERROR(INDEX('Catálogo fonte'!$C$5:$C$104,MATCH($A490,'Catálogo fonte'!$A$5:$A$104,0)),"")))</f>
        <v/>
      </c>
      <c r="I490" s="27">
        <f>IF(OR($A490="",$B490=""),"",IFERROR(INDEX('Catálogo fonte'!$E$5:$E$104,MATCH($A490,'Catálogo fonte'!$A$5:$A$104,0)),""))</f>
        <v/>
      </c>
      <c r="J490" s="28">
        <f>IF(OR($A490="",$B490=""),"",IFERROR(INDEX('Catálogo fonte'!$D$5:$D$104,MATCH($A490,'Catálogo fonte'!$A$5:$A$104,0)),""))</f>
        <v/>
      </c>
      <c r="K490" s="54">
        <f>IF(OR($A490="",$B490=""),"",IF($F490&lt;&gt;"",$F490,IFERROR(INDEX('Catálogo fonte'!$F$5:$F$104,MATCH($A490,'Catálogo fonte'!$A$5:$A$104,0)),"")))</f>
        <v/>
      </c>
      <c r="L490" s="35">
        <f>IF(OR($A490="",$B490=""),"",IFERROR(INDEX('Catálogo fonte'!$G$5:$G$104,MATCH($A490,'Catálogo fonte'!$A$5:$A$104,0)),""))</f>
        <v/>
      </c>
      <c r="M490" s="28">
        <f>IF(OR($A490="",$B490=""),"",IFERROR(INDEX('Catálogo fonte'!$H$5:$H$104,MATCH($A490,'Catálogo fonte'!$A$5:$A$104,0)),""))</f>
        <v/>
      </c>
      <c r="N490" s="28">
        <f>IF(OR($A490="",$B490=""),"",IFERROR(INDEX('Catálogo fonte'!$I$5:$I$104,MATCH($A490,'Catálogo fonte'!$A$5:$A$104,0)),""))</f>
        <v/>
      </c>
      <c r="O490" s="55">
        <f>IF(OR($A490="",$B490=""),"",IFERROR(INDEX('Catálogo fonte'!$J$5:$J$104,MATCH($A490,'Catálogo fonte'!$A$5:$A$104,0)),""))</f>
        <v/>
      </c>
      <c r="P490" s="56">
        <f>IF(OR($A490="",$B490=""),"",IFERROR(INDEX('Catálogo fonte'!$K$5:$K$104,MATCH($A490,'Catálogo fonte'!$A$5:$A$104,0)),""))</f>
        <v/>
      </c>
      <c r="Q490" s="56">
        <f>IF(OR($A490="",$B490=""),"",IFERROR(INDEX('Catálogo fonte'!$L$5:$L$104,MATCH($A490,'Catálogo fonte'!$A$5:$A$104,0)),""))</f>
        <v/>
      </c>
      <c r="R490" s="56">
        <f>IF(OR($A490="",$B490=""),"",IFERROR(INDEX('Catálogo fonte'!$M$5:$M$104,MATCH($A490,'Catálogo fonte'!$A$5:$A$104,0)),""))</f>
        <v/>
      </c>
      <c r="S490" s="28">
        <f>IF(OR($A490="",$B490=""),"",IFERROR(INDEX('Catálogo fonte'!$N$5:$N$104,MATCH($A490,'Catálogo fonte'!$A$5:$A$104,0)),""))</f>
        <v/>
      </c>
      <c r="T490" s="28">
        <f>IF(OR($A490="",$B490=""),"",IFERROR(INDEX('Catálogo fonte'!$O$5:$O$104,MATCH($A490,'Catálogo fonte'!$A$5:$A$104,0)),""))</f>
        <v/>
      </c>
      <c r="U490" s="28">
        <f>IF(OR($A490="",$B490=""),"",IFERROR(INDEX('Catálogo fonte'!$P$5:$P$104,MATCH($A490,'Catálogo fonte'!$A$5:$A$104,0)),""))</f>
        <v/>
      </c>
      <c r="V490" s="28">
        <f>IF(OR($A490="",$B490=""),"",--($S490&lt;&gt;"")+--($T490&lt;&gt;"")+--($U490&lt;&gt;""))</f>
        <v/>
      </c>
      <c r="W490" s="27">
        <f>IF(OR($A490="",$B490="",$C490&lt;&gt;"Sim"),"",_xlfn.TEXTJOIN(" | ",TRUE,IF($AP490&lt;&gt;"Regra válida","Regra do canal inválida",""),IF(COUNTIF('Catálogo fonte'!$A$5:$A$104,$A490)&gt;1,"SKU duplicado",""),IF($AO490&lt;&gt;"Sim","Produto inativo",""),IF($AB490&lt;&gt;"Sim","Canal inativo",""),IF($G490="","Título ausente",""),IF(AND($G490&lt;&gt;"",$AL490&lt;&gt;"",LEN($G490)&gt;$AL490),"Título excede o limite",""),IF(AND($AC490="Sim",$H490=""),"Categoria ausente",""),IF(AND($AK490&gt;0,LEN($I490)&lt;$AK490),"Descrição abaixo do mínimo",""),IF(AND($AE490="Sim",$J490=""),"Marca ausente",""),IF(OR($K490="",NOT(ISNUMBER($K490)),$K490&lt;=0),"Preço inválido",""),IF(AND(ISNUMBER($K490),$AM490&lt;&gt;"",$K490&lt;$AM490),"Preço abaixo do mínimo",""),IF(AND(ISNUMBER($K490),$AN490&lt;&gt;"",$K490&gt;$AN490),"Preço acima do máximo",""),IF(AND($AD490="Sim",$L490=""),"GTIN ausente",""),IF(AND($L490&lt;&gt;"",NOT(IFERROR(AND(LEN($L490)=13,ISNUMBER(VALUE($L490))),FALSE))),"GTIN inválido",""),IF(AND($AF490="Sim",$M490=""),"Cor ausente",""),IF(AND($AG490="Sim",$N490=""),"Tamanho/modelo ausente",""),IF(AND($AH490="Sim",OR(NOT(ISNUMBER($O490)),$O490&lt;=0)),"Peso ausente ou inválido",""),IF(AND($AI490="Sim",OR(NOT(ISNUMBER($P490)),$P490&lt;=0,NOT(ISNUMBER($Q490)),$Q490&lt;=0,NOT(ISNUMBER($R490)),$R490&lt;=0)),"Dimensões ausentes ou inválidas",""),IF($V490&lt;$AJ490,"Mídias abaixo do mínimo","")))</f>
        <v/>
      </c>
      <c r="X490" s="28">
        <f>IF(OR($A490="",$B490=""),"",IF($C490&lt;&gt;"Sim","Não selecionado",IF($W490="","Pronto para publicar","Bloqueado")))</f>
        <v/>
      </c>
      <c r="Y490" s="21" t="n"/>
      <c r="Z490" s="27">
        <f>IF(OR($A490="",$B490=""),"",IF($C490&lt;&gt;"Sim","Fora do feed",IF($X490="Bloqueado","Bloqueado",IF($Y490="Publicar","Liberado para feed",IF($Y490="Manter rascunho","Mantido em rascunho","Aguardando decisão")))))</f>
        <v/>
      </c>
      <c r="AA490" s="27">
        <f>IF(OR($A490="",$B490=""),"",$A490&amp;"|"&amp;$B490)</f>
        <v/>
      </c>
      <c r="AB490" s="28">
        <f>IF($B490="","",IFERROR(INDEX('Regras por canal'!$B$5:$B$9,MATCH($B490,'Regras por canal'!$A$5:$A$9,0)),""))</f>
        <v/>
      </c>
      <c r="AC490" s="28">
        <f>IF($B490="","",IFERROR(INDEX('Regras por canal'!$C$5:$C$9,MATCH($B490,'Regras por canal'!$A$5:$A$9,0)),""))</f>
        <v/>
      </c>
      <c r="AD490" s="28">
        <f>IF($B490="","",IFERROR(INDEX('Regras por canal'!$D$5:$D$9,MATCH($B490,'Regras por canal'!$A$5:$A$9,0)),""))</f>
        <v/>
      </c>
      <c r="AE490" s="28">
        <f>IF($B490="","",IFERROR(INDEX('Regras por canal'!$E$5:$E$9,MATCH($B490,'Regras por canal'!$A$5:$A$9,0)),""))</f>
        <v/>
      </c>
      <c r="AF490" s="28">
        <f>IF($B490="","",IFERROR(INDEX('Regras por canal'!$F$5:$F$9,MATCH($B490,'Regras por canal'!$A$5:$A$9,0)),""))</f>
        <v/>
      </c>
      <c r="AG490" s="28">
        <f>IF($B490="","",IFERROR(INDEX('Regras por canal'!$G$5:$G$9,MATCH($B490,'Regras por canal'!$A$5:$A$9,0)),""))</f>
        <v/>
      </c>
      <c r="AH490" s="28">
        <f>IF($B490="","",IFERROR(INDEX('Regras por canal'!$H$5:$H$9,MATCH($B490,'Regras por canal'!$A$5:$A$9,0)),""))</f>
        <v/>
      </c>
      <c r="AI490" s="28">
        <f>IF($B490="","",IFERROR(INDEX('Regras por canal'!$I$5:$I$9,MATCH($B490,'Regras por canal'!$A$5:$A$9,0)),""))</f>
        <v/>
      </c>
      <c r="AJ490" s="28">
        <f>IF($B490="","",IFERROR(INDEX('Regras por canal'!$J$5:$J$9,MATCH($B490,'Regras por canal'!$A$5:$A$9,0)),""))</f>
        <v/>
      </c>
      <c r="AK490" s="28">
        <f>IF($B490="","",IFERROR(INDEX('Regras por canal'!$K$5:$K$9,MATCH($B490,'Regras por canal'!$A$5:$A$9,0)),""))</f>
        <v/>
      </c>
      <c r="AL490" s="28">
        <f>IF($B490="","",IFERROR(INDEX('Regras por canal'!$L$5:$L$9,MATCH($B490,'Regras por canal'!$A$5:$A$9,0)),""))</f>
        <v/>
      </c>
      <c r="AM490" s="28">
        <f>IF($B490="","",IFERROR(INDEX('Regras por canal'!$M$5:$M$9,MATCH($B490,'Regras por canal'!$A$5:$A$9,0)),""))</f>
        <v/>
      </c>
      <c r="AN490" s="28">
        <f>IF($B490="","",IFERROR(INDEX('Regras por canal'!$N$5:$N$9,MATCH($B490,'Regras por canal'!$A$5:$A$9,0)),""))</f>
        <v/>
      </c>
      <c r="AO490" s="28">
        <f>IF($A490="","",IFERROR(INDEX('Catálogo fonte'!$Q$5:$Q$104,MATCH($A490,'Catálogo fonte'!$A$5:$A$104,0)),""))</f>
        <v/>
      </c>
      <c r="AP490" s="28">
        <f>IF($B490="","",IFERROR(INDEX('Regras por canal'!$Q$5:$Q$9,MATCH($B490,'Regras por canal'!$A$5:$A$9,0)),""))</f>
        <v/>
      </c>
    </row>
    <row r="491" ht="24" customHeight="1">
      <c r="A491" s="28">
        <f>IF(OR(INDEX('Catálogo fonte'!$A$5:$A$104,INT((ROW()-5)/5)+1)="",INDEX('Regras por canal'!$A$5:$A$9,MOD(ROW()-5,5)+1)=""),"",INDEX('Catálogo fonte'!$A$5:$A$104,INT((ROW()-5)/5)+1))</f>
        <v/>
      </c>
      <c r="B491" s="27">
        <f>IF($A491="","",INDEX('Regras por canal'!$A$5:$A$9,MOD(ROW()-5,5)+1))</f>
        <v/>
      </c>
      <c r="C491" s="21" t="n"/>
      <c r="D491" s="32" t="n"/>
      <c r="E491" s="32" t="n"/>
      <c r="F491" s="53" t="n"/>
      <c r="G491" s="27">
        <f>IF(OR($A491="",$B491=""),"",IF($D491&lt;&gt;"",$D491,IFERROR(INDEX('Catálogo fonte'!$B$5:$B$104,MATCH($A491,'Catálogo fonte'!$A$5:$A$104,0)),"")))</f>
        <v/>
      </c>
      <c r="H491" s="27">
        <f>IF(OR($A491="",$B491=""),"",IF($E491&lt;&gt;"",$E491,IFERROR(INDEX('Catálogo fonte'!$C$5:$C$104,MATCH($A491,'Catálogo fonte'!$A$5:$A$104,0)),"")))</f>
        <v/>
      </c>
      <c r="I491" s="27">
        <f>IF(OR($A491="",$B491=""),"",IFERROR(INDEX('Catálogo fonte'!$E$5:$E$104,MATCH($A491,'Catálogo fonte'!$A$5:$A$104,0)),""))</f>
        <v/>
      </c>
      <c r="J491" s="28">
        <f>IF(OR($A491="",$B491=""),"",IFERROR(INDEX('Catálogo fonte'!$D$5:$D$104,MATCH($A491,'Catálogo fonte'!$A$5:$A$104,0)),""))</f>
        <v/>
      </c>
      <c r="K491" s="54">
        <f>IF(OR($A491="",$B491=""),"",IF($F491&lt;&gt;"",$F491,IFERROR(INDEX('Catálogo fonte'!$F$5:$F$104,MATCH($A491,'Catálogo fonte'!$A$5:$A$104,0)),"")))</f>
        <v/>
      </c>
      <c r="L491" s="35">
        <f>IF(OR($A491="",$B491=""),"",IFERROR(INDEX('Catálogo fonte'!$G$5:$G$104,MATCH($A491,'Catálogo fonte'!$A$5:$A$104,0)),""))</f>
        <v/>
      </c>
      <c r="M491" s="28">
        <f>IF(OR($A491="",$B491=""),"",IFERROR(INDEX('Catálogo fonte'!$H$5:$H$104,MATCH($A491,'Catálogo fonte'!$A$5:$A$104,0)),""))</f>
        <v/>
      </c>
      <c r="N491" s="28">
        <f>IF(OR($A491="",$B491=""),"",IFERROR(INDEX('Catálogo fonte'!$I$5:$I$104,MATCH($A491,'Catálogo fonte'!$A$5:$A$104,0)),""))</f>
        <v/>
      </c>
      <c r="O491" s="55">
        <f>IF(OR($A491="",$B491=""),"",IFERROR(INDEX('Catálogo fonte'!$J$5:$J$104,MATCH($A491,'Catálogo fonte'!$A$5:$A$104,0)),""))</f>
        <v/>
      </c>
      <c r="P491" s="56">
        <f>IF(OR($A491="",$B491=""),"",IFERROR(INDEX('Catálogo fonte'!$K$5:$K$104,MATCH($A491,'Catálogo fonte'!$A$5:$A$104,0)),""))</f>
        <v/>
      </c>
      <c r="Q491" s="56">
        <f>IF(OR($A491="",$B491=""),"",IFERROR(INDEX('Catálogo fonte'!$L$5:$L$104,MATCH($A491,'Catálogo fonte'!$A$5:$A$104,0)),""))</f>
        <v/>
      </c>
      <c r="R491" s="56">
        <f>IF(OR($A491="",$B491=""),"",IFERROR(INDEX('Catálogo fonte'!$M$5:$M$104,MATCH($A491,'Catálogo fonte'!$A$5:$A$104,0)),""))</f>
        <v/>
      </c>
      <c r="S491" s="28">
        <f>IF(OR($A491="",$B491=""),"",IFERROR(INDEX('Catálogo fonte'!$N$5:$N$104,MATCH($A491,'Catálogo fonte'!$A$5:$A$104,0)),""))</f>
        <v/>
      </c>
      <c r="T491" s="28">
        <f>IF(OR($A491="",$B491=""),"",IFERROR(INDEX('Catálogo fonte'!$O$5:$O$104,MATCH($A491,'Catálogo fonte'!$A$5:$A$104,0)),""))</f>
        <v/>
      </c>
      <c r="U491" s="28">
        <f>IF(OR($A491="",$B491=""),"",IFERROR(INDEX('Catálogo fonte'!$P$5:$P$104,MATCH($A491,'Catálogo fonte'!$A$5:$A$104,0)),""))</f>
        <v/>
      </c>
      <c r="V491" s="28">
        <f>IF(OR($A491="",$B491=""),"",--($S491&lt;&gt;"")+--($T491&lt;&gt;"")+--($U491&lt;&gt;""))</f>
        <v/>
      </c>
      <c r="W491" s="27">
        <f>IF(OR($A491="",$B491="",$C491&lt;&gt;"Sim"),"",_xlfn.TEXTJOIN(" | ",TRUE,IF($AP491&lt;&gt;"Regra válida","Regra do canal inválida",""),IF(COUNTIF('Catálogo fonte'!$A$5:$A$104,$A491)&gt;1,"SKU duplicado",""),IF($AO491&lt;&gt;"Sim","Produto inativo",""),IF($AB491&lt;&gt;"Sim","Canal inativo",""),IF($G491="","Título ausente",""),IF(AND($G491&lt;&gt;"",$AL491&lt;&gt;"",LEN($G491)&gt;$AL491),"Título excede o limite",""),IF(AND($AC491="Sim",$H491=""),"Categoria ausente",""),IF(AND($AK491&gt;0,LEN($I491)&lt;$AK491),"Descrição abaixo do mínimo",""),IF(AND($AE491="Sim",$J491=""),"Marca ausente",""),IF(OR($K491="",NOT(ISNUMBER($K491)),$K491&lt;=0),"Preço inválido",""),IF(AND(ISNUMBER($K491),$AM491&lt;&gt;"",$K491&lt;$AM491),"Preço abaixo do mínimo",""),IF(AND(ISNUMBER($K491),$AN491&lt;&gt;"",$K491&gt;$AN491),"Preço acima do máximo",""),IF(AND($AD491="Sim",$L491=""),"GTIN ausente",""),IF(AND($L491&lt;&gt;"",NOT(IFERROR(AND(LEN($L491)=13,ISNUMBER(VALUE($L491))),FALSE))),"GTIN inválido",""),IF(AND($AF491="Sim",$M491=""),"Cor ausente",""),IF(AND($AG491="Sim",$N491=""),"Tamanho/modelo ausente",""),IF(AND($AH491="Sim",OR(NOT(ISNUMBER($O491)),$O491&lt;=0)),"Peso ausente ou inválido",""),IF(AND($AI491="Sim",OR(NOT(ISNUMBER($P491)),$P491&lt;=0,NOT(ISNUMBER($Q491)),$Q491&lt;=0,NOT(ISNUMBER($R491)),$R491&lt;=0)),"Dimensões ausentes ou inválidas",""),IF($V491&lt;$AJ491,"Mídias abaixo do mínimo","")))</f>
        <v/>
      </c>
      <c r="X491" s="28">
        <f>IF(OR($A491="",$B491=""),"",IF($C491&lt;&gt;"Sim","Não selecionado",IF($W491="","Pronto para publicar","Bloqueado")))</f>
        <v/>
      </c>
      <c r="Y491" s="21" t="n"/>
      <c r="Z491" s="27">
        <f>IF(OR($A491="",$B491=""),"",IF($C491&lt;&gt;"Sim","Fora do feed",IF($X491="Bloqueado","Bloqueado",IF($Y491="Publicar","Liberado para feed",IF($Y491="Manter rascunho","Mantido em rascunho","Aguardando decisão")))))</f>
        <v/>
      </c>
      <c r="AA491" s="27">
        <f>IF(OR($A491="",$B491=""),"",$A491&amp;"|"&amp;$B491)</f>
        <v/>
      </c>
      <c r="AB491" s="28">
        <f>IF($B491="","",IFERROR(INDEX('Regras por canal'!$B$5:$B$9,MATCH($B491,'Regras por canal'!$A$5:$A$9,0)),""))</f>
        <v/>
      </c>
      <c r="AC491" s="28">
        <f>IF($B491="","",IFERROR(INDEX('Regras por canal'!$C$5:$C$9,MATCH($B491,'Regras por canal'!$A$5:$A$9,0)),""))</f>
        <v/>
      </c>
      <c r="AD491" s="28">
        <f>IF($B491="","",IFERROR(INDEX('Regras por canal'!$D$5:$D$9,MATCH($B491,'Regras por canal'!$A$5:$A$9,0)),""))</f>
        <v/>
      </c>
      <c r="AE491" s="28">
        <f>IF($B491="","",IFERROR(INDEX('Regras por canal'!$E$5:$E$9,MATCH($B491,'Regras por canal'!$A$5:$A$9,0)),""))</f>
        <v/>
      </c>
      <c r="AF491" s="28">
        <f>IF($B491="","",IFERROR(INDEX('Regras por canal'!$F$5:$F$9,MATCH($B491,'Regras por canal'!$A$5:$A$9,0)),""))</f>
        <v/>
      </c>
      <c r="AG491" s="28">
        <f>IF($B491="","",IFERROR(INDEX('Regras por canal'!$G$5:$G$9,MATCH($B491,'Regras por canal'!$A$5:$A$9,0)),""))</f>
        <v/>
      </c>
      <c r="AH491" s="28">
        <f>IF($B491="","",IFERROR(INDEX('Regras por canal'!$H$5:$H$9,MATCH($B491,'Regras por canal'!$A$5:$A$9,0)),""))</f>
        <v/>
      </c>
      <c r="AI491" s="28">
        <f>IF($B491="","",IFERROR(INDEX('Regras por canal'!$I$5:$I$9,MATCH($B491,'Regras por canal'!$A$5:$A$9,0)),""))</f>
        <v/>
      </c>
      <c r="AJ491" s="28">
        <f>IF($B491="","",IFERROR(INDEX('Regras por canal'!$J$5:$J$9,MATCH($B491,'Regras por canal'!$A$5:$A$9,0)),""))</f>
        <v/>
      </c>
      <c r="AK491" s="28">
        <f>IF($B491="","",IFERROR(INDEX('Regras por canal'!$K$5:$K$9,MATCH($B491,'Regras por canal'!$A$5:$A$9,0)),""))</f>
        <v/>
      </c>
      <c r="AL491" s="28">
        <f>IF($B491="","",IFERROR(INDEX('Regras por canal'!$L$5:$L$9,MATCH($B491,'Regras por canal'!$A$5:$A$9,0)),""))</f>
        <v/>
      </c>
      <c r="AM491" s="28">
        <f>IF($B491="","",IFERROR(INDEX('Regras por canal'!$M$5:$M$9,MATCH($B491,'Regras por canal'!$A$5:$A$9,0)),""))</f>
        <v/>
      </c>
      <c r="AN491" s="28">
        <f>IF($B491="","",IFERROR(INDEX('Regras por canal'!$N$5:$N$9,MATCH($B491,'Regras por canal'!$A$5:$A$9,0)),""))</f>
        <v/>
      </c>
      <c r="AO491" s="28">
        <f>IF($A491="","",IFERROR(INDEX('Catálogo fonte'!$Q$5:$Q$104,MATCH($A491,'Catálogo fonte'!$A$5:$A$104,0)),""))</f>
        <v/>
      </c>
      <c r="AP491" s="28">
        <f>IF($B491="","",IFERROR(INDEX('Regras por canal'!$Q$5:$Q$9,MATCH($B491,'Regras por canal'!$A$5:$A$9,0)),""))</f>
        <v/>
      </c>
    </row>
    <row r="492" ht="24" customHeight="1">
      <c r="A492" s="28">
        <f>IF(OR(INDEX('Catálogo fonte'!$A$5:$A$104,INT((ROW()-5)/5)+1)="",INDEX('Regras por canal'!$A$5:$A$9,MOD(ROW()-5,5)+1)=""),"",INDEX('Catálogo fonte'!$A$5:$A$104,INT((ROW()-5)/5)+1))</f>
        <v/>
      </c>
      <c r="B492" s="27">
        <f>IF($A492="","",INDEX('Regras por canal'!$A$5:$A$9,MOD(ROW()-5,5)+1))</f>
        <v/>
      </c>
      <c r="C492" s="21" t="n"/>
      <c r="D492" s="32" t="n"/>
      <c r="E492" s="32" t="n"/>
      <c r="F492" s="53" t="n"/>
      <c r="G492" s="27">
        <f>IF(OR($A492="",$B492=""),"",IF($D492&lt;&gt;"",$D492,IFERROR(INDEX('Catálogo fonte'!$B$5:$B$104,MATCH($A492,'Catálogo fonte'!$A$5:$A$104,0)),"")))</f>
        <v/>
      </c>
      <c r="H492" s="27">
        <f>IF(OR($A492="",$B492=""),"",IF($E492&lt;&gt;"",$E492,IFERROR(INDEX('Catálogo fonte'!$C$5:$C$104,MATCH($A492,'Catálogo fonte'!$A$5:$A$104,0)),"")))</f>
        <v/>
      </c>
      <c r="I492" s="27">
        <f>IF(OR($A492="",$B492=""),"",IFERROR(INDEX('Catálogo fonte'!$E$5:$E$104,MATCH($A492,'Catálogo fonte'!$A$5:$A$104,0)),""))</f>
        <v/>
      </c>
      <c r="J492" s="28">
        <f>IF(OR($A492="",$B492=""),"",IFERROR(INDEX('Catálogo fonte'!$D$5:$D$104,MATCH($A492,'Catálogo fonte'!$A$5:$A$104,0)),""))</f>
        <v/>
      </c>
      <c r="K492" s="54">
        <f>IF(OR($A492="",$B492=""),"",IF($F492&lt;&gt;"",$F492,IFERROR(INDEX('Catálogo fonte'!$F$5:$F$104,MATCH($A492,'Catálogo fonte'!$A$5:$A$104,0)),"")))</f>
        <v/>
      </c>
      <c r="L492" s="35">
        <f>IF(OR($A492="",$B492=""),"",IFERROR(INDEX('Catálogo fonte'!$G$5:$G$104,MATCH($A492,'Catálogo fonte'!$A$5:$A$104,0)),""))</f>
        <v/>
      </c>
      <c r="M492" s="28">
        <f>IF(OR($A492="",$B492=""),"",IFERROR(INDEX('Catálogo fonte'!$H$5:$H$104,MATCH($A492,'Catálogo fonte'!$A$5:$A$104,0)),""))</f>
        <v/>
      </c>
      <c r="N492" s="28">
        <f>IF(OR($A492="",$B492=""),"",IFERROR(INDEX('Catálogo fonte'!$I$5:$I$104,MATCH($A492,'Catálogo fonte'!$A$5:$A$104,0)),""))</f>
        <v/>
      </c>
      <c r="O492" s="55">
        <f>IF(OR($A492="",$B492=""),"",IFERROR(INDEX('Catálogo fonte'!$J$5:$J$104,MATCH($A492,'Catálogo fonte'!$A$5:$A$104,0)),""))</f>
        <v/>
      </c>
      <c r="P492" s="56">
        <f>IF(OR($A492="",$B492=""),"",IFERROR(INDEX('Catálogo fonte'!$K$5:$K$104,MATCH($A492,'Catálogo fonte'!$A$5:$A$104,0)),""))</f>
        <v/>
      </c>
      <c r="Q492" s="56">
        <f>IF(OR($A492="",$B492=""),"",IFERROR(INDEX('Catálogo fonte'!$L$5:$L$104,MATCH($A492,'Catálogo fonte'!$A$5:$A$104,0)),""))</f>
        <v/>
      </c>
      <c r="R492" s="56">
        <f>IF(OR($A492="",$B492=""),"",IFERROR(INDEX('Catálogo fonte'!$M$5:$M$104,MATCH($A492,'Catálogo fonte'!$A$5:$A$104,0)),""))</f>
        <v/>
      </c>
      <c r="S492" s="28">
        <f>IF(OR($A492="",$B492=""),"",IFERROR(INDEX('Catálogo fonte'!$N$5:$N$104,MATCH($A492,'Catálogo fonte'!$A$5:$A$104,0)),""))</f>
        <v/>
      </c>
      <c r="T492" s="28">
        <f>IF(OR($A492="",$B492=""),"",IFERROR(INDEX('Catálogo fonte'!$O$5:$O$104,MATCH($A492,'Catálogo fonte'!$A$5:$A$104,0)),""))</f>
        <v/>
      </c>
      <c r="U492" s="28">
        <f>IF(OR($A492="",$B492=""),"",IFERROR(INDEX('Catálogo fonte'!$P$5:$P$104,MATCH($A492,'Catálogo fonte'!$A$5:$A$104,0)),""))</f>
        <v/>
      </c>
      <c r="V492" s="28">
        <f>IF(OR($A492="",$B492=""),"",--($S492&lt;&gt;"")+--($T492&lt;&gt;"")+--($U492&lt;&gt;""))</f>
        <v/>
      </c>
      <c r="W492" s="27">
        <f>IF(OR($A492="",$B492="",$C492&lt;&gt;"Sim"),"",_xlfn.TEXTJOIN(" | ",TRUE,IF($AP492&lt;&gt;"Regra válida","Regra do canal inválida",""),IF(COUNTIF('Catálogo fonte'!$A$5:$A$104,$A492)&gt;1,"SKU duplicado",""),IF($AO492&lt;&gt;"Sim","Produto inativo",""),IF($AB492&lt;&gt;"Sim","Canal inativo",""),IF($G492="","Título ausente",""),IF(AND($G492&lt;&gt;"",$AL492&lt;&gt;"",LEN($G492)&gt;$AL492),"Título excede o limite",""),IF(AND($AC492="Sim",$H492=""),"Categoria ausente",""),IF(AND($AK492&gt;0,LEN($I492)&lt;$AK492),"Descrição abaixo do mínimo",""),IF(AND($AE492="Sim",$J492=""),"Marca ausente",""),IF(OR($K492="",NOT(ISNUMBER($K492)),$K492&lt;=0),"Preço inválido",""),IF(AND(ISNUMBER($K492),$AM492&lt;&gt;"",$K492&lt;$AM492),"Preço abaixo do mínimo",""),IF(AND(ISNUMBER($K492),$AN492&lt;&gt;"",$K492&gt;$AN492),"Preço acima do máximo",""),IF(AND($AD492="Sim",$L492=""),"GTIN ausente",""),IF(AND($L492&lt;&gt;"",NOT(IFERROR(AND(LEN($L492)=13,ISNUMBER(VALUE($L492))),FALSE))),"GTIN inválido",""),IF(AND($AF492="Sim",$M492=""),"Cor ausente",""),IF(AND($AG492="Sim",$N492=""),"Tamanho/modelo ausente",""),IF(AND($AH492="Sim",OR(NOT(ISNUMBER($O492)),$O492&lt;=0)),"Peso ausente ou inválido",""),IF(AND($AI492="Sim",OR(NOT(ISNUMBER($P492)),$P492&lt;=0,NOT(ISNUMBER($Q492)),$Q492&lt;=0,NOT(ISNUMBER($R492)),$R492&lt;=0)),"Dimensões ausentes ou inválidas",""),IF($V492&lt;$AJ492,"Mídias abaixo do mínimo","")))</f>
        <v/>
      </c>
      <c r="X492" s="28">
        <f>IF(OR($A492="",$B492=""),"",IF($C492&lt;&gt;"Sim","Não selecionado",IF($W492="","Pronto para publicar","Bloqueado")))</f>
        <v/>
      </c>
      <c r="Y492" s="21" t="n"/>
      <c r="Z492" s="27">
        <f>IF(OR($A492="",$B492=""),"",IF($C492&lt;&gt;"Sim","Fora do feed",IF($X492="Bloqueado","Bloqueado",IF($Y492="Publicar","Liberado para feed",IF($Y492="Manter rascunho","Mantido em rascunho","Aguardando decisão")))))</f>
        <v/>
      </c>
      <c r="AA492" s="27">
        <f>IF(OR($A492="",$B492=""),"",$A492&amp;"|"&amp;$B492)</f>
        <v/>
      </c>
      <c r="AB492" s="28">
        <f>IF($B492="","",IFERROR(INDEX('Regras por canal'!$B$5:$B$9,MATCH($B492,'Regras por canal'!$A$5:$A$9,0)),""))</f>
        <v/>
      </c>
      <c r="AC492" s="28">
        <f>IF($B492="","",IFERROR(INDEX('Regras por canal'!$C$5:$C$9,MATCH($B492,'Regras por canal'!$A$5:$A$9,0)),""))</f>
        <v/>
      </c>
      <c r="AD492" s="28">
        <f>IF($B492="","",IFERROR(INDEX('Regras por canal'!$D$5:$D$9,MATCH($B492,'Regras por canal'!$A$5:$A$9,0)),""))</f>
        <v/>
      </c>
      <c r="AE492" s="28">
        <f>IF($B492="","",IFERROR(INDEX('Regras por canal'!$E$5:$E$9,MATCH($B492,'Regras por canal'!$A$5:$A$9,0)),""))</f>
        <v/>
      </c>
      <c r="AF492" s="28">
        <f>IF($B492="","",IFERROR(INDEX('Regras por canal'!$F$5:$F$9,MATCH($B492,'Regras por canal'!$A$5:$A$9,0)),""))</f>
        <v/>
      </c>
      <c r="AG492" s="28">
        <f>IF($B492="","",IFERROR(INDEX('Regras por canal'!$G$5:$G$9,MATCH($B492,'Regras por canal'!$A$5:$A$9,0)),""))</f>
        <v/>
      </c>
      <c r="AH492" s="28">
        <f>IF($B492="","",IFERROR(INDEX('Regras por canal'!$H$5:$H$9,MATCH($B492,'Regras por canal'!$A$5:$A$9,0)),""))</f>
        <v/>
      </c>
      <c r="AI492" s="28">
        <f>IF($B492="","",IFERROR(INDEX('Regras por canal'!$I$5:$I$9,MATCH($B492,'Regras por canal'!$A$5:$A$9,0)),""))</f>
        <v/>
      </c>
      <c r="AJ492" s="28">
        <f>IF($B492="","",IFERROR(INDEX('Regras por canal'!$J$5:$J$9,MATCH($B492,'Regras por canal'!$A$5:$A$9,0)),""))</f>
        <v/>
      </c>
      <c r="AK492" s="28">
        <f>IF($B492="","",IFERROR(INDEX('Regras por canal'!$K$5:$K$9,MATCH($B492,'Regras por canal'!$A$5:$A$9,0)),""))</f>
        <v/>
      </c>
      <c r="AL492" s="28">
        <f>IF($B492="","",IFERROR(INDEX('Regras por canal'!$L$5:$L$9,MATCH($B492,'Regras por canal'!$A$5:$A$9,0)),""))</f>
        <v/>
      </c>
      <c r="AM492" s="28">
        <f>IF($B492="","",IFERROR(INDEX('Regras por canal'!$M$5:$M$9,MATCH($B492,'Regras por canal'!$A$5:$A$9,0)),""))</f>
        <v/>
      </c>
      <c r="AN492" s="28">
        <f>IF($B492="","",IFERROR(INDEX('Regras por canal'!$N$5:$N$9,MATCH($B492,'Regras por canal'!$A$5:$A$9,0)),""))</f>
        <v/>
      </c>
      <c r="AO492" s="28">
        <f>IF($A492="","",IFERROR(INDEX('Catálogo fonte'!$Q$5:$Q$104,MATCH($A492,'Catálogo fonte'!$A$5:$A$104,0)),""))</f>
        <v/>
      </c>
      <c r="AP492" s="28">
        <f>IF($B492="","",IFERROR(INDEX('Regras por canal'!$Q$5:$Q$9,MATCH($B492,'Regras por canal'!$A$5:$A$9,0)),""))</f>
        <v/>
      </c>
    </row>
    <row r="493" ht="24" customHeight="1">
      <c r="A493" s="28">
        <f>IF(OR(INDEX('Catálogo fonte'!$A$5:$A$104,INT((ROW()-5)/5)+1)="",INDEX('Regras por canal'!$A$5:$A$9,MOD(ROW()-5,5)+1)=""),"",INDEX('Catálogo fonte'!$A$5:$A$104,INT((ROW()-5)/5)+1))</f>
        <v/>
      </c>
      <c r="B493" s="27">
        <f>IF($A493="","",INDEX('Regras por canal'!$A$5:$A$9,MOD(ROW()-5,5)+1))</f>
        <v/>
      </c>
      <c r="C493" s="21" t="n"/>
      <c r="D493" s="32" t="n"/>
      <c r="E493" s="32" t="n"/>
      <c r="F493" s="53" t="n"/>
      <c r="G493" s="27">
        <f>IF(OR($A493="",$B493=""),"",IF($D493&lt;&gt;"",$D493,IFERROR(INDEX('Catálogo fonte'!$B$5:$B$104,MATCH($A493,'Catálogo fonte'!$A$5:$A$104,0)),"")))</f>
        <v/>
      </c>
      <c r="H493" s="27">
        <f>IF(OR($A493="",$B493=""),"",IF($E493&lt;&gt;"",$E493,IFERROR(INDEX('Catálogo fonte'!$C$5:$C$104,MATCH($A493,'Catálogo fonte'!$A$5:$A$104,0)),"")))</f>
        <v/>
      </c>
      <c r="I493" s="27">
        <f>IF(OR($A493="",$B493=""),"",IFERROR(INDEX('Catálogo fonte'!$E$5:$E$104,MATCH($A493,'Catálogo fonte'!$A$5:$A$104,0)),""))</f>
        <v/>
      </c>
      <c r="J493" s="28">
        <f>IF(OR($A493="",$B493=""),"",IFERROR(INDEX('Catálogo fonte'!$D$5:$D$104,MATCH($A493,'Catálogo fonte'!$A$5:$A$104,0)),""))</f>
        <v/>
      </c>
      <c r="K493" s="54">
        <f>IF(OR($A493="",$B493=""),"",IF($F493&lt;&gt;"",$F493,IFERROR(INDEX('Catálogo fonte'!$F$5:$F$104,MATCH($A493,'Catálogo fonte'!$A$5:$A$104,0)),"")))</f>
        <v/>
      </c>
      <c r="L493" s="35">
        <f>IF(OR($A493="",$B493=""),"",IFERROR(INDEX('Catálogo fonte'!$G$5:$G$104,MATCH($A493,'Catálogo fonte'!$A$5:$A$104,0)),""))</f>
        <v/>
      </c>
      <c r="M493" s="28">
        <f>IF(OR($A493="",$B493=""),"",IFERROR(INDEX('Catálogo fonte'!$H$5:$H$104,MATCH($A493,'Catálogo fonte'!$A$5:$A$104,0)),""))</f>
        <v/>
      </c>
      <c r="N493" s="28">
        <f>IF(OR($A493="",$B493=""),"",IFERROR(INDEX('Catálogo fonte'!$I$5:$I$104,MATCH($A493,'Catálogo fonte'!$A$5:$A$104,0)),""))</f>
        <v/>
      </c>
      <c r="O493" s="55">
        <f>IF(OR($A493="",$B493=""),"",IFERROR(INDEX('Catálogo fonte'!$J$5:$J$104,MATCH($A493,'Catálogo fonte'!$A$5:$A$104,0)),""))</f>
        <v/>
      </c>
      <c r="P493" s="56">
        <f>IF(OR($A493="",$B493=""),"",IFERROR(INDEX('Catálogo fonte'!$K$5:$K$104,MATCH($A493,'Catálogo fonte'!$A$5:$A$104,0)),""))</f>
        <v/>
      </c>
      <c r="Q493" s="56">
        <f>IF(OR($A493="",$B493=""),"",IFERROR(INDEX('Catálogo fonte'!$L$5:$L$104,MATCH($A493,'Catálogo fonte'!$A$5:$A$104,0)),""))</f>
        <v/>
      </c>
      <c r="R493" s="56">
        <f>IF(OR($A493="",$B493=""),"",IFERROR(INDEX('Catálogo fonte'!$M$5:$M$104,MATCH($A493,'Catálogo fonte'!$A$5:$A$104,0)),""))</f>
        <v/>
      </c>
      <c r="S493" s="28">
        <f>IF(OR($A493="",$B493=""),"",IFERROR(INDEX('Catálogo fonte'!$N$5:$N$104,MATCH($A493,'Catálogo fonte'!$A$5:$A$104,0)),""))</f>
        <v/>
      </c>
      <c r="T493" s="28">
        <f>IF(OR($A493="",$B493=""),"",IFERROR(INDEX('Catálogo fonte'!$O$5:$O$104,MATCH($A493,'Catálogo fonte'!$A$5:$A$104,0)),""))</f>
        <v/>
      </c>
      <c r="U493" s="28">
        <f>IF(OR($A493="",$B493=""),"",IFERROR(INDEX('Catálogo fonte'!$P$5:$P$104,MATCH($A493,'Catálogo fonte'!$A$5:$A$104,0)),""))</f>
        <v/>
      </c>
      <c r="V493" s="28">
        <f>IF(OR($A493="",$B493=""),"",--($S493&lt;&gt;"")+--($T493&lt;&gt;"")+--($U493&lt;&gt;""))</f>
        <v/>
      </c>
      <c r="W493" s="27">
        <f>IF(OR($A493="",$B493="",$C493&lt;&gt;"Sim"),"",_xlfn.TEXTJOIN(" | ",TRUE,IF($AP493&lt;&gt;"Regra válida","Regra do canal inválida",""),IF(COUNTIF('Catálogo fonte'!$A$5:$A$104,$A493)&gt;1,"SKU duplicado",""),IF($AO493&lt;&gt;"Sim","Produto inativo",""),IF($AB493&lt;&gt;"Sim","Canal inativo",""),IF($G493="","Título ausente",""),IF(AND($G493&lt;&gt;"",$AL493&lt;&gt;"",LEN($G493)&gt;$AL493),"Título excede o limite",""),IF(AND($AC493="Sim",$H493=""),"Categoria ausente",""),IF(AND($AK493&gt;0,LEN($I493)&lt;$AK493),"Descrição abaixo do mínimo",""),IF(AND($AE493="Sim",$J493=""),"Marca ausente",""),IF(OR($K493="",NOT(ISNUMBER($K493)),$K493&lt;=0),"Preço inválido",""),IF(AND(ISNUMBER($K493),$AM493&lt;&gt;"",$K493&lt;$AM493),"Preço abaixo do mínimo",""),IF(AND(ISNUMBER($K493),$AN493&lt;&gt;"",$K493&gt;$AN493),"Preço acima do máximo",""),IF(AND($AD493="Sim",$L493=""),"GTIN ausente",""),IF(AND($L493&lt;&gt;"",NOT(IFERROR(AND(LEN($L493)=13,ISNUMBER(VALUE($L493))),FALSE))),"GTIN inválido",""),IF(AND($AF493="Sim",$M493=""),"Cor ausente",""),IF(AND($AG493="Sim",$N493=""),"Tamanho/modelo ausente",""),IF(AND($AH493="Sim",OR(NOT(ISNUMBER($O493)),$O493&lt;=0)),"Peso ausente ou inválido",""),IF(AND($AI493="Sim",OR(NOT(ISNUMBER($P493)),$P493&lt;=0,NOT(ISNUMBER($Q493)),$Q493&lt;=0,NOT(ISNUMBER($R493)),$R493&lt;=0)),"Dimensões ausentes ou inválidas",""),IF($V493&lt;$AJ493,"Mídias abaixo do mínimo","")))</f>
        <v/>
      </c>
      <c r="X493" s="28">
        <f>IF(OR($A493="",$B493=""),"",IF($C493&lt;&gt;"Sim","Não selecionado",IF($W493="","Pronto para publicar","Bloqueado")))</f>
        <v/>
      </c>
      <c r="Y493" s="21" t="n"/>
      <c r="Z493" s="27">
        <f>IF(OR($A493="",$B493=""),"",IF($C493&lt;&gt;"Sim","Fora do feed",IF($X493="Bloqueado","Bloqueado",IF($Y493="Publicar","Liberado para feed",IF($Y493="Manter rascunho","Mantido em rascunho","Aguardando decisão")))))</f>
        <v/>
      </c>
      <c r="AA493" s="27">
        <f>IF(OR($A493="",$B493=""),"",$A493&amp;"|"&amp;$B493)</f>
        <v/>
      </c>
      <c r="AB493" s="28">
        <f>IF($B493="","",IFERROR(INDEX('Regras por canal'!$B$5:$B$9,MATCH($B493,'Regras por canal'!$A$5:$A$9,0)),""))</f>
        <v/>
      </c>
      <c r="AC493" s="28">
        <f>IF($B493="","",IFERROR(INDEX('Regras por canal'!$C$5:$C$9,MATCH($B493,'Regras por canal'!$A$5:$A$9,0)),""))</f>
        <v/>
      </c>
      <c r="AD493" s="28">
        <f>IF($B493="","",IFERROR(INDEX('Regras por canal'!$D$5:$D$9,MATCH($B493,'Regras por canal'!$A$5:$A$9,0)),""))</f>
        <v/>
      </c>
      <c r="AE493" s="28">
        <f>IF($B493="","",IFERROR(INDEX('Regras por canal'!$E$5:$E$9,MATCH($B493,'Regras por canal'!$A$5:$A$9,0)),""))</f>
        <v/>
      </c>
      <c r="AF493" s="28">
        <f>IF($B493="","",IFERROR(INDEX('Regras por canal'!$F$5:$F$9,MATCH($B493,'Regras por canal'!$A$5:$A$9,0)),""))</f>
        <v/>
      </c>
      <c r="AG493" s="28">
        <f>IF($B493="","",IFERROR(INDEX('Regras por canal'!$G$5:$G$9,MATCH($B493,'Regras por canal'!$A$5:$A$9,0)),""))</f>
        <v/>
      </c>
      <c r="AH493" s="28">
        <f>IF($B493="","",IFERROR(INDEX('Regras por canal'!$H$5:$H$9,MATCH($B493,'Regras por canal'!$A$5:$A$9,0)),""))</f>
        <v/>
      </c>
      <c r="AI493" s="28">
        <f>IF($B493="","",IFERROR(INDEX('Regras por canal'!$I$5:$I$9,MATCH($B493,'Regras por canal'!$A$5:$A$9,0)),""))</f>
        <v/>
      </c>
      <c r="AJ493" s="28">
        <f>IF($B493="","",IFERROR(INDEX('Regras por canal'!$J$5:$J$9,MATCH($B493,'Regras por canal'!$A$5:$A$9,0)),""))</f>
        <v/>
      </c>
      <c r="AK493" s="28">
        <f>IF($B493="","",IFERROR(INDEX('Regras por canal'!$K$5:$K$9,MATCH($B493,'Regras por canal'!$A$5:$A$9,0)),""))</f>
        <v/>
      </c>
      <c r="AL493" s="28">
        <f>IF($B493="","",IFERROR(INDEX('Regras por canal'!$L$5:$L$9,MATCH($B493,'Regras por canal'!$A$5:$A$9,0)),""))</f>
        <v/>
      </c>
      <c r="AM493" s="28">
        <f>IF($B493="","",IFERROR(INDEX('Regras por canal'!$M$5:$M$9,MATCH($B493,'Regras por canal'!$A$5:$A$9,0)),""))</f>
        <v/>
      </c>
      <c r="AN493" s="28">
        <f>IF($B493="","",IFERROR(INDEX('Regras por canal'!$N$5:$N$9,MATCH($B493,'Regras por canal'!$A$5:$A$9,0)),""))</f>
        <v/>
      </c>
      <c r="AO493" s="28">
        <f>IF($A493="","",IFERROR(INDEX('Catálogo fonte'!$Q$5:$Q$104,MATCH($A493,'Catálogo fonte'!$A$5:$A$104,0)),""))</f>
        <v/>
      </c>
      <c r="AP493" s="28">
        <f>IF($B493="","",IFERROR(INDEX('Regras por canal'!$Q$5:$Q$9,MATCH($B493,'Regras por canal'!$A$5:$A$9,0)),""))</f>
        <v/>
      </c>
    </row>
    <row r="494" ht="24" customHeight="1">
      <c r="A494" s="28">
        <f>IF(OR(INDEX('Catálogo fonte'!$A$5:$A$104,INT((ROW()-5)/5)+1)="",INDEX('Regras por canal'!$A$5:$A$9,MOD(ROW()-5,5)+1)=""),"",INDEX('Catálogo fonte'!$A$5:$A$104,INT((ROW()-5)/5)+1))</f>
        <v/>
      </c>
      <c r="B494" s="27">
        <f>IF($A494="","",INDEX('Regras por canal'!$A$5:$A$9,MOD(ROW()-5,5)+1))</f>
        <v/>
      </c>
      <c r="C494" s="21" t="n"/>
      <c r="D494" s="32" t="n"/>
      <c r="E494" s="32" t="n"/>
      <c r="F494" s="53" t="n"/>
      <c r="G494" s="27">
        <f>IF(OR($A494="",$B494=""),"",IF($D494&lt;&gt;"",$D494,IFERROR(INDEX('Catálogo fonte'!$B$5:$B$104,MATCH($A494,'Catálogo fonte'!$A$5:$A$104,0)),"")))</f>
        <v/>
      </c>
      <c r="H494" s="27">
        <f>IF(OR($A494="",$B494=""),"",IF($E494&lt;&gt;"",$E494,IFERROR(INDEX('Catálogo fonte'!$C$5:$C$104,MATCH($A494,'Catálogo fonte'!$A$5:$A$104,0)),"")))</f>
        <v/>
      </c>
      <c r="I494" s="27">
        <f>IF(OR($A494="",$B494=""),"",IFERROR(INDEX('Catálogo fonte'!$E$5:$E$104,MATCH($A494,'Catálogo fonte'!$A$5:$A$104,0)),""))</f>
        <v/>
      </c>
      <c r="J494" s="28">
        <f>IF(OR($A494="",$B494=""),"",IFERROR(INDEX('Catálogo fonte'!$D$5:$D$104,MATCH($A494,'Catálogo fonte'!$A$5:$A$104,0)),""))</f>
        <v/>
      </c>
      <c r="K494" s="54">
        <f>IF(OR($A494="",$B494=""),"",IF($F494&lt;&gt;"",$F494,IFERROR(INDEX('Catálogo fonte'!$F$5:$F$104,MATCH($A494,'Catálogo fonte'!$A$5:$A$104,0)),"")))</f>
        <v/>
      </c>
      <c r="L494" s="35">
        <f>IF(OR($A494="",$B494=""),"",IFERROR(INDEX('Catálogo fonte'!$G$5:$G$104,MATCH($A494,'Catálogo fonte'!$A$5:$A$104,0)),""))</f>
        <v/>
      </c>
      <c r="M494" s="28">
        <f>IF(OR($A494="",$B494=""),"",IFERROR(INDEX('Catálogo fonte'!$H$5:$H$104,MATCH($A494,'Catálogo fonte'!$A$5:$A$104,0)),""))</f>
        <v/>
      </c>
      <c r="N494" s="28">
        <f>IF(OR($A494="",$B494=""),"",IFERROR(INDEX('Catálogo fonte'!$I$5:$I$104,MATCH($A494,'Catálogo fonte'!$A$5:$A$104,0)),""))</f>
        <v/>
      </c>
      <c r="O494" s="55">
        <f>IF(OR($A494="",$B494=""),"",IFERROR(INDEX('Catálogo fonte'!$J$5:$J$104,MATCH($A494,'Catálogo fonte'!$A$5:$A$104,0)),""))</f>
        <v/>
      </c>
      <c r="P494" s="56">
        <f>IF(OR($A494="",$B494=""),"",IFERROR(INDEX('Catálogo fonte'!$K$5:$K$104,MATCH($A494,'Catálogo fonte'!$A$5:$A$104,0)),""))</f>
        <v/>
      </c>
      <c r="Q494" s="56">
        <f>IF(OR($A494="",$B494=""),"",IFERROR(INDEX('Catálogo fonte'!$L$5:$L$104,MATCH($A494,'Catálogo fonte'!$A$5:$A$104,0)),""))</f>
        <v/>
      </c>
      <c r="R494" s="56">
        <f>IF(OR($A494="",$B494=""),"",IFERROR(INDEX('Catálogo fonte'!$M$5:$M$104,MATCH($A494,'Catálogo fonte'!$A$5:$A$104,0)),""))</f>
        <v/>
      </c>
      <c r="S494" s="28">
        <f>IF(OR($A494="",$B494=""),"",IFERROR(INDEX('Catálogo fonte'!$N$5:$N$104,MATCH($A494,'Catálogo fonte'!$A$5:$A$104,0)),""))</f>
        <v/>
      </c>
      <c r="T494" s="28">
        <f>IF(OR($A494="",$B494=""),"",IFERROR(INDEX('Catálogo fonte'!$O$5:$O$104,MATCH($A494,'Catálogo fonte'!$A$5:$A$104,0)),""))</f>
        <v/>
      </c>
      <c r="U494" s="28">
        <f>IF(OR($A494="",$B494=""),"",IFERROR(INDEX('Catálogo fonte'!$P$5:$P$104,MATCH($A494,'Catálogo fonte'!$A$5:$A$104,0)),""))</f>
        <v/>
      </c>
      <c r="V494" s="28">
        <f>IF(OR($A494="",$B494=""),"",--($S494&lt;&gt;"")+--($T494&lt;&gt;"")+--($U494&lt;&gt;""))</f>
        <v/>
      </c>
      <c r="W494" s="27">
        <f>IF(OR($A494="",$B494="",$C494&lt;&gt;"Sim"),"",_xlfn.TEXTJOIN(" | ",TRUE,IF($AP494&lt;&gt;"Regra válida","Regra do canal inválida",""),IF(COUNTIF('Catálogo fonte'!$A$5:$A$104,$A494)&gt;1,"SKU duplicado",""),IF($AO494&lt;&gt;"Sim","Produto inativo",""),IF($AB494&lt;&gt;"Sim","Canal inativo",""),IF($G494="","Título ausente",""),IF(AND($G494&lt;&gt;"",$AL494&lt;&gt;"",LEN($G494)&gt;$AL494),"Título excede o limite",""),IF(AND($AC494="Sim",$H494=""),"Categoria ausente",""),IF(AND($AK494&gt;0,LEN($I494)&lt;$AK494),"Descrição abaixo do mínimo",""),IF(AND($AE494="Sim",$J494=""),"Marca ausente",""),IF(OR($K494="",NOT(ISNUMBER($K494)),$K494&lt;=0),"Preço inválido",""),IF(AND(ISNUMBER($K494),$AM494&lt;&gt;"",$K494&lt;$AM494),"Preço abaixo do mínimo",""),IF(AND(ISNUMBER($K494),$AN494&lt;&gt;"",$K494&gt;$AN494),"Preço acima do máximo",""),IF(AND($AD494="Sim",$L494=""),"GTIN ausente",""),IF(AND($L494&lt;&gt;"",NOT(IFERROR(AND(LEN($L494)=13,ISNUMBER(VALUE($L494))),FALSE))),"GTIN inválido",""),IF(AND($AF494="Sim",$M494=""),"Cor ausente",""),IF(AND($AG494="Sim",$N494=""),"Tamanho/modelo ausente",""),IF(AND($AH494="Sim",OR(NOT(ISNUMBER($O494)),$O494&lt;=0)),"Peso ausente ou inválido",""),IF(AND($AI494="Sim",OR(NOT(ISNUMBER($P494)),$P494&lt;=0,NOT(ISNUMBER($Q494)),$Q494&lt;=0,NOT(ISNUMBER($R494)),$R494&lt;=0)),"Dimensões ausentes ou inválidas",""),IF($V494&lt;$AJ494,"Mídias abaixo do mínimo","")))</f>
        <v/>
      </c>
      <c r="X494" s="28">
        <f>IF(OR($A494="",$B494=""),"",IF($C494&lt;&gt;"Sim","Não selecionado",IF($W494="","Pronto para publicar","Bloqueado")))</f>
        <v/>
      </c>
      <c r="Y494" s="21" t="n"/>
      <c r="Z494" s="27">
        <f>IF(OR($A494="",$B494=""),"",IF($C494&lt;&gt;"Sim","Fora do feed",IF($X494="Bloqueado","Bloqueado",IF($Y494="Publicar","Liberado para feed",IF($Y494="Manter rascunho","Mantido em rascunho","Aguardando decisão")))))</f>
        <v/>
      </c>
      <c r="AA494" s="27">
        <f>IF(OR($A494="",$B494=""),"",$A494&amp;"|"&amp;$B494)</f>
        <v/>
      </c>
      <c r="AB494" s="28">
        <f>IF($B494="","",IFERROR(INDEX('Regras por canal'!$B$5:$B$9,MATCH($B494,'Regras por canal'!$A$5:$A$9,0)),""))</f>
        <v/>
      </c>
      <c r="AC494" s="28">
        <f>IF($B494="","",IFERROR(INDEX('Regras por canal'!$C$5:$C$9,MATCH($B494,'Regras por canal'!$A$5:$A$9,0)),""))</f>
        <v/>
      </c>
      <c r="AD494" s="28">
        <f>IF($B494="","",IFERROR(INDEX('Regras por canal'!$D$5:$D$9,MATCH($B494,'Regras por canal'!$A$5:$A$9,0)),""))</f>
        <v/>
      </c>
      <c r="AE494" s="28">
        <f>IF($B494="","",IFERROR(INDEX('Regras por canal'!$E$5:$E$9,MATCH($B494,'Regras por canal'!$A$5:$A$9,0)),""))</f>
        <v/>
      </c>
      <c r="AF494" s="28">
        <f>IF($B494="","",IFERROR(INDEX('Regras por canal'!$F$5:$F$9,MATCH($B494,'Regras por canal'!$A$5:$A$9,0)),""))</f>
        <v/>
      </c>
      <c r="AG494" s="28">
        <f>IF($B494="","",IFERROR(INDEX('Regras por canal'!$G$5:$G$9,MATCH($B494,'Regras por canal'!$A$5:$A$9,0)),""))</f>
        <v/>
      </c>
      <c r="AH494" s="28">
        <f>IF($B494="","",IFERROR(INDEX('Regras por canal'!$H$5:$H$9,MATCH($B494,'Regras por canal'!$A$5:$A$9,0)),""))</f>
        <v/>
      </c>
      <c r="AI494" s="28">
        <f>IF($B494="","",IFERROR(INDEX('Regras por canal'!$I$5:$I$9,MATCH($B494,'Regras por canal'!$A$5:$A$9,0)),""))</f>
        <v/>
      </c>
      <c r="AJ494" s="28">
        <f>IF($B494="","",IFERROR(INDEX('Regras por canal'!$J$5:$J$9,MATCH($B494,'Regras por canal'!$A$5:$A$9,0)),""))</f>
        <v/>
      </c>
      <c r="AK494" s="28">
        <f>IF($B494="","",IFERROR(INDEX('Regras por canal'!$K$5:$K$9,MATCH($B494,'Regras por canal'!$A$5:$A$9,0)),""))</f>
        <v/>
      </c>
      <c r="AL494" s="28">
        <f>IF($B494="","",IFERROR(INDEX('Regras por canal'!$L$5:$L$9,MATCH($B494,'Regras por canal'!$A$5:$A$9,0)),""))</f>
        <v/>
      </c>
      <c r="AM494" s="28">
        <f>IF($B494="","",IFERROR(INDEX('Regras por canal'!$M$5:$M$9,MATCH($B494,'Regras por canal'!$A$5:$A$9,0)),""))</f>
        <v/>
      </c>
      <c r="AN494" s="28">
        <f>IF($B494="","",IFERROR(INDEX('Regras por canal'!$N$5:$N$9,MATCH($B494,'Regras por canal'!$A$5:$A$9,0)),""))</f>
        <v/>
      </c>
      <c r="AO494" s="28">
        <f>IF($A494="","",IFERROR(INDEX('Catálogo fonte'!$Q$5:$Q$104,MATCH($A494,'Catálogo fonte'!$A$5:$A$104,0)),""))</f>
        <v/>
      </c>
      <c r="AP494" s="28">
        <f>IF($B494="","",IFERROR(INDEX('Regras por canal'!$Q$5:$Q$9,MATCH($B494,'Regras por canal'!$A$5:$A$9,0)),""))</f>
        <v/>
      </c>
    </row>
    <row r="495" ht="24" customHeight="1">
      <c r="A495" s="28">
        <f>IF(OR(INDEX('Catálogo fonte'!$A$5:$A$104,INT((ROW()-5)/5)+1)="",INDEX('Regras por canal'!$A$5:$A$9,MOD(ROW()-5,5)+1)=""),"",INDEX('Catálogo fonte'!$A$5:$A$104,INT((ROW()-5)/5)+1))</f>
        <v/>
      </c>
      <c r="B495" s="27">
        <f>IF($A495="","",INDEX('Regras por canal'!$A$5:$A$9,MOD(ROW()-5,5)+1))</f>
        <v/>
      </c>
      <c r="C495" s="21" t="n"/>
      <c r="D495" s="32" t="n"/>
      <c r="E495" s="32" t="n"/>
      <c r="F495" s="53" t="n"/>
      <c r="G495" s="27">
        <f>IF(OR($A495="",$B495=""),"",IF($D495&lt;&gt;"",$D495,IFERROR(INDEX('Catálogo fonte'!$B$5:$B$104,MATCH($A495,'Catálogo fonte'!$A$5:$A$104,0)),"")))</f>
        <v/>
      </c>
      <c r="H495" s="27">
        <f>IF(OR($A495="",$B495=""),"",IF($E495&lt;&gt;"",$E495,IFERROR(INDEX('Catálogo fonte'!$C$5:$C$104,MATCH($A495,'Catálogo fonte'!$A$5:$A$104,0)),"")))</f>
        <v/>
      </c>
      <c r="I495" s="27">
        <f>IF(OR($A495="",$B495=""),"",IFERROR(INDEX('Catálogo fonte'!$E$5:$E$104,MATCH($A495,'Catálogo fonte'!$A$5:$A$104,0)),""))</f>
        <v/>
      </c>
      <c r="J495" s="28">
        <f>IF(OR($A495="",$B495=""),"",IFERROR(INDEX('Catálogo fonte'!$D$5:$D$104,MATCH($A495,'Catálogo fonte'!$A$5:$A$104,0)),""))</f>
        <v/>
      </c>
      <c r="K495" s="54">
        <f>IF(OR($A495="",$B495=""),"",IF($F495&lt;&gt;"",$F495,IFERROR(INDEX('Catálogo fonte'!$F$5:$F$104,MATCH($A495,'Catálogo fonte'!$A$5:$A$104,0)),"")))</f>
        <v/>
      </c>
      <c r="L495" s="35">
        <f>IF(OR($A495="",$B495=""),"",IFERROR(INDEX('Catálogo fonte'!$G$5:$G$104,MATCH($A495,'Catálogo fonte'!$A$5:$A$104,0)),""))</f>
        <v/>
      </c>
      <c r="M495" s="28">
        <f>IF(OR($A495="",$B495=""),"",IFERROR(INDEX('Catálogo fonte'!$H$5:$H$104,MATCH($A495,'Catálogo fonte'!$A$5:$A$104,0)),""))</f>
        <v/>
      </c>
      <c r="N495" s="28">
        <f>IF(OR($A495="",$B495=""),"",IFERROR(INDEX('Catálogo fonte'!$I$5:$I$104,MATCH($A495,'Catálogo fonte'!$A$5:$A$104,0)),""))</f>
        <v/>
      </c>
      <c r="O495" s="55">
        <f>IF(OR($A495="",$B495=""),"",IFERROR(INDEX('Catálogo fonte'!$J$5:$J$104,MATCH($A495,'Catálogo fonte'!$A$5:$A$104,0)),""))</f>
        <v/>
      </c>
      <c r="P495" s="56">
        <f>IF(OR($A495="",$B495=""),"",IFERROR(INDEX('Catálogo fonte'!$K$5:$K$104,MATCH($A495,'Catálogo fonte'!$A$5:$A$104,0)),""))</f>
        <v/>
      </c>
      <c r="Q495" s="56">
        <f>IF(OR($A495="",$B495=""),"",IFERROR(INDEX('Catálogo fonte'!$L$5:$L$104,MATCH($A495,'Catálogo fonte'!$A$5:$A$104,0)),""))</f>
        <v/>
      </c>
      <c r="R495" s="56">
        <f>IF(OR($A495="",$B495=""),"",IFERROR(INDEX('Catálogo fonte'!$M$5:$M$104,MATCH($A495,'Catálogo fonte'!$A$5:$A$104,0)),""))</f>
        <v/>
      </c>
      <c r="S495" s="28">
        <f>IF(OR($A495="",$B495=""),"",IFERROR(INDEX('Catálogo fonte'!$N$5:$N$104,MATCH($A495,'Catálogo fonte'!$A$5:$A$104,0)),""))</f>
        <v/>
      </c>
      <c r="T495" s="28">
        <f>IF(OR($A495="",$B495=""),"",IFERROR(INDEX('Catálogo fonte'!$O$5:$O$104,MATCH($A495,'Catálogo fonte'!$A$5:$A$104,0)),""))</f>
        <v/>
      </c>
      <c r="U495" s="28">
        <f>IF(OR($A495="",$B495=""),"",IFERROR(INDEX('Catálogo fonte'!$P$5:$P$104,MATCH($A495,'Catálogo fonte'!$A$5:$A$104,0)),""))</f>
        <v/>
      </c>
      <c r="V495" s="28">
        <f>IF(OR($A495="",$B495=""),"",--($S495&lt;&gt;"")+--($T495&lt;&gt;"")+--($U495&lt;&gt;""))</f>
        <v/>
      </c>
      <c r="W495" s="27">
        <f>IF(OR($A495="",$B495="",$C495&lt;&gt;"Sim"),"",_xlfn.TEXTJOIN(" | ",TRUE,IF($AP495&lt;&gt;"Regra válida","Regra do canal inválida",""),IF(COUNTIF('Catálogo fonte'!$A$5:$A$104,$A495)&gt;1,"SKU duplicado",""),IF($AO495&lt;&gt;"Sim","Produto inativo",""),IF($AB495&lt;&gt;"Sim","Canal inativo",""),IF($G495="","Título ausente",""),IF(AND($G495&lt;&gt;"",$AL495&lt;&gt;"",LEN($G495)&gt;$AL495),"Título excede o limite",""),IF(AND($AC495="Sim",$H495=""),"Categoria ausente",""),IF(AND($AK495&gt;0,LEN($I495)&lt;$AK495),"Descrição abaixo do mínimo",""),IF(AND($AE495="Sim",$J495=""),"Marca ausente",""),IF(OR($K495="",NOT(ISNUMBER($K495)),$K495&lt;=0),"Preço inválido",""),IF(AND(ISNUMBER($K495),$AM495&lt;&gt;"",$K495&lt;$AM495),"Preço abaixo do mínimo",""),IF(AND(ISNUMBER($K495),$AN495&lt;&gt;"",$K495&gt;$AN495),"Preço acima do máximo",""),IF(AND($AD495="Sim",$L495=""),"GTIN ausente",""),IF(AND($L495&lt;&gt;"",NOT(IFERROR(AND(LEN($L495)=13,ISNUMBER(VALUE($L495))),FALSE))),"GTIN inválido",""),IF(AND($AF495="Sim",$M495=""),"Cor ausente",""),IF(AND($AG495="Sim",$N495=""),"Tamanho/modelo ausente",""),IF(AND($AH495="Sim",OR(NOT(ISNUMBER($O495)),$O495&lt;=0)),"Peso ausente ou inválido",""),IF(AND($AI495="Sim",OR(NOT(ISNUMBER($P495)),$P495&lt;=0,NOT(ISNUMBER($Q495)),$Q495&lt;=0,NOT(ISNUMBER($R495)),$R495&lt;=0)),"Dimensões ausentes ou inválidas",""),IF($V495&lt;$AJ495,"Mídias abaixo do mínimo","")))</f>
        <v/>
      </c>
      <c r="X495" s="28">
        <f>IF(OR($A495="",$B495=""),"",IF($C495&lt;&gt;"Sim","Não selecionado",IF($W495="","Pronto para publicar","Bloqueado")))</f>
        <v/>
      </c>
      <c r="Y495" s="21" t="n"/>
      <c r="Z495" s="27">
        <f>IF(OR($A495="",$B495=""),"",IF($C495&lt;&gt;"Sim","Fora do feed",IF($X495="Bloqueado","Bloqueado",IF($Y495="Publicar","Liberado para feed",IF($Y495="Manter rascunho","Mantido em rascunho","Aguardando decisão")))))</f>
        <v/>
      </c>
      <c r="AA495" s="27">
        <f>IF(OR($A495="",$B495=""),"",$A495&amp;"|"&amp;$B495)</f>
        <v/>
      </c>
      <c r="AB495" s="28">
        <f>IF($B495="","",IFERROR(INDEX('Regras por canal'!$B$5:$B$9,MATCH($B495,'Regras por canal'!$A$5:$A$9,0)),""))</f>
        <v/>
      </c>
      <c r="AC495" s="28">
        <f>IF($B495="","",IFERROR(INDEX('Regras por canal'!$C$5:$C$9,MATCH($B495,'Regras por canal'!$A$5:$A$9,0)),""))</f>
        <v/>
      </c>
      <c r="AD495" s="28">
        <f>IF($B495="","",IFERROR(INDEX('Regras por canal'!$D$5:$D$9,MATCH($B495,'Regras por canal'!$A$5:$A$9,0)),""))</f>
        <v/>
      </c>
      <c r="AE495" s="28">
        <f>IF($B495="","",IFERROR(INDEX('Regras por canal'!$E$5:$E$9,MATCH($B495,'Regras por canal'!$A$5:$A$9,0)),""))</f>
        <v/>
      </c>
      <c r="AF495" s="28">
        <f>IF($B495="","",IFERROR(INDEX('Regras por canal'!$F$5:$F$9,MATCH($B495,'Regras por canal'!$A$5:$A$9,0)),""))</f>
        <v/>
      </c>
      <c r="AG495" s="28">
        <f>IF($B495="","",IFERROR(INDEX('Regras por canal'!$G$5:$G$9,MATCH($B495,'Regras por canal'!$A$5:$A$9,0)),""))</f>
        <v/>
      </c>
      <c r="AH495" s="28">
        <f>IF($B495="","",IFERROR(INDEX('Regras por canal'!$H$5:$H$9,MATCH($B495,'Regras por canal'!$A$5:$A$9,0)),""))</f>
        <v/>
      </c>
      <c r="AI495" s="28">
        <f>IF($B495="","",IFERROR(INDEX('Regras por canal'!$I$5:$I$9,MATCH($B495,'Regras por canal'!$A$5:$A$9,0)),""))</f>
        <v/>
      </c>
      <c r="AJ495" s="28">
        <f>IF($B495="","",IFERROR(INDEX('Regras por canal'!$J$5:$J$9,MATCH($B495,'Regras por canal'!$A$5:$A$9,0)),""))</f>
        <v/>
      </c>
      <c r="AK495" s="28">
        <f>IF($B495="","",IFERROR(INDEX('Regras por canal'!$K$5:$K$9,MATCH($B495,'Regras por canal'!$A$5:$A$9,0)),""))</f>
        <v/>
      </c>
      <c r="AL495" s="28">
        <f>IF($B495="","",IFERROR(INDEX('Regras por canal'!$L$5:$L$9,MATCH($B495,'Regras por canal'!$A$5:$A$9,0)),""))</f>
        <v/>
      </c>
      <c r="AM495" s="28">
        <f>IF($B495="","",IFERROR(INDEX('Regras por canal'!$M$5:$M$9,MATCH($B495,'Regras por canal'!$A$5:$A$9,0)),""))</f>
        <v/>
      </c>
      <c r="AN495" s="28">
        <f>IF($B495="","",IFERROR(INDEX('Regras por canal'!$N$5:$N$9,MATCH($B495,'Regras por canal'!$A$5:$A$9,0)),""))</f>
        <v/>
      </c>
      <c r="AO495" s="28">
        <f>IF($A495="","",IFERROR(INDEX('Catálogo fonte'!$Q$5:$Q$104,MATCH($A495,'Catálogo fonte'!$A$5:$A$104,0)),""))</f>
        <v/>
      </c>
      <c r="AP495" s="28">
        <f>IF($B495="","",IFERROR(INDEX('Regras por canal'!$Q$5:$Q$9,MATCH($B495,'Regras por canal'!$A$5:$A$9,0)),""))</f>
        <v/>
      </c>
    </row>
    <row r="496" ht="24" customHeight="1">
      <c r="A496" s="28">
        <f>IF(OR(INDEX('Catálogo fonte'!$A$5:$A$104,INT((ROW()-5)/5)+1)="",INDEX('Regras por canal'!$A$5:$A$9,MOD(ROW()-5,5)+1)=""),"",INDEX('Catálogo fonte'!$A$5:$A$104,INT((ROW()-5)/5)+1))</f>
        <v/>
      </c>
      <c r="B496" s="27">
        <f>IF($A496="","",INDEX('Regras por canal'!$A$5:$A$9,MOD(ROW()-5,5)+1))</f>
        <v/>
      </c>
      <c r="C496" s="21" t="n"/>
      <c r="D496" s="32" t="n"/>
      <c r="E496" s="32" t="n"/>
      <c r="F496" s="53" t="n"/>
      <c r="G496" s="27">
        <f>IF(OR($A496="",$B496=""),"",IF($D496&lt;&gt;"",$D496,IFERROR(INDEX('Catálogo fonte'!$B$5:$B$104,MATCH($A496,'Catálogo fonte'!$A$5:$A$104,0)),"")))</f>
        <v/>
      </c>
      <c r="H496" s="27">
        <f>IF(OR($A496="",$B496=""),"",IF($E496&lt;&gt;"",$E496,IFERROR(INDEX('Catálogo fonte'!$C$5:$C$104,MATCH($A496,'Catálogo fonte'!$A$5:$A$104,0)),"")))</f>
        <v/>
      </c>
      <c r="I496" s="27">
        <f>IF(OR($A496="",$B496=""),"",IFERROR(INDEX('Catálogo fonte'!$E$5:$E$104,MATCH($A496,'Catálogo fonte'!$A$5:$A$104,0)),""))</f>
        <v/>
      </c>
      <c r="J496" s="28">
        <f>IF(OR($A496="",$B496=""),"",IFERROR(INDEX('Catálogo fonte'!$D$5:$D$104,MATCH($A496,'Catálogo fonte'!$A$5:$A$104,0)),""))</f>
        <v/>
      </c>
      <c r="K496" s="54">
        <f>IF(OR($A496="",$B496=""),"",IF($F496&lt;&gt;"",$F496,IFERROR(INDEX('Catálogo fonte'!$F$5:$F$104,MATCH($A496,'Catálogo fonte'!$A$5:$A$104,0)),"")))</f>
        <v/>
      </c>
      <c r="L496" s="35">
        <f>IF(OR($A496="",$B496=""),"",IFERROR(INDEX('Catálogo fonte'!$G$5:$G$104,MATCH($A496,'Catálogo fonte'!$A$5:$A$104,0)),""))</f>
        <v/>
      </c>
      <c r="M496" s="28">
        <f>IF(OR($A496="",$B496=""),"",IFERROR(INDEX('Catálogo fonte'!$H$5:$H$104,MATCH($A496,'Catálogo fonte'!$A$5:$A$104,0)),""))</f>
        <v/>
      </c>
      <c r="N496" s="28">
        <f>IF(OR($A496="",$B496=""),"",IFERROR(INDEX('Catálogo fonte'!$I$5:$I$104,MATCH($A496,'Catálogo fonte'!$A$5:$A$104,0)),""))</f>
        <v/>
      </c>
      <c r="O496" s="55">
        <f>IF(OR($A496="",$B496=""),"",IFERROR(INDEX('Catálogo fonte'!$J$5:$J$104,MATCH($A496,'Catálogo fonte'!$A$5:$A$104,0)),""))</f>
        <v/>
      </c>
      <c r="P496" s="56">
        <f>IF(OR($A496="",$B496=""),"",IFERROR(INDEX('Catálogo fonte'!$K$5:$K$104,MATCH($A496,'Catálogo fonte'!$A$5:$A$104,0)),""))</f>
        <v/>
      </c>
      <c r="Q496" s="56">
        <f>IF(OR($A496="",$B496=""),"",IFERROR(INDEX('Catálogo fonte'!$L$5:$L$104,MATCH($A496,'Catálogo fonte'!$A$5:$A$104,0)),""))</f>
        <v/>
      </c>
      <c r="R496" s="56">
        <f>IF(OR($A496="",$B496=""),"",IFERROR(INDEX('Catálogo fonte'!$M$5:$M$104,MATCH($A496,'Catálogo fonte'!$A$5:$A$104,0)),""))</f>
        <v/>
      </c>
      <c r="S496" s="28">
        <f>IF(OR($A496="",$B496=""),"",IFERROR(INDEX('Catálogo fonte'!$N$5:$N$104,MATCH($A496,'Catálogo fonte'!$A$5:$A$104,0)),""))</f>
        <v/>
      </c>
      <c r="T496" s="28">
        <f>IF(OR($A496="",$B496=""),"",IFERROR(INDEX('Catálogo fonte'!$O$5:$O$104,MATCH($A496,'Catálogo fonte'!$A$5:$A$104,0)),""))</f>
        <v/>
      </c>
      <c r="U496" s="28">
        <f>IF(OR($A496="",$B496=""),"",IFERROR(INDEX('Catálogo fonte'!$P$5:$P$104,MATCH($A496,'Catálogo fonte'!$A$5:$A$104,0)),""))</f>
        <v/>
      </c>
      <c r="V496" s="28">
        <f>IF(OR($A496="",$B496=""),"",--($S496&lt;&gt;"")+--($T496&lt;&gt;"")+--($U496&lt;&gt;""))</f>
        <v/>
      </c>
      <c r="W496" s="27">
        <f>IF(OR($A496="",$B496="",$C496&lt;&gt;"Sim"),"",_xlfn.TEXTJOIN(" | ",TRUE,IF($AP496&lt;&gt;"Regra válida","Regra do canal inválida",""),IF(COUNTIF('Catálogo fonte'!$A$5:$A$104,$A496)&gt;1,"SKU duplicado",""),IF($AO496&lt;&gt;"Sim","Produto inativo",""),IF($AB496&lt;&gt;"Sim","Canal inativo",""),IF($G496="","Título ausente",""),IF(AND($G496&lt;&gt;"",$AL496&lt;&gt;"",LEN($G496)&gt;$AL496),"Título excede o limite",""),IF(AND($AC496="Sim",$H496=""),"Categoria ausente",""),IF(AND($AK496&gt;0,LEN($I496)&lt;$AK496),"Descrição abaixo do mínimo",""),IF(AND($AE496="Sim",$J496=""),"Marca ausente",""),IF(OR($K496="",NOT(ISNUMBER($K496)),$K496&lt;=0),"Preço inválido",""),IF(AND(ISNUMBER($K496),$AM496&lt;&gt;"",$K496&lt;$AM496),"Preço abaixo do mínimo",""),IF(AND(ISNUMBER($K496),$AN496&lt;&gt;"",$K496&gt;$AN496),"Preço acima do máximo",""),IF(AND($AD496="Sim",$L496=""),"GTIN ausente",""),IF(AND($L496&lt;&gt;"",NOT(IFERROR(AND(LEN($L496)=13,ISNUMBER(VALUE($L496))),FALSE))),"GTIN inválido",""),IF(AND($AF496="Sim",$M496=""),"Cor ausente",""),IF(AND($AG496="Sim",$N496=""),"Tamanho/modelo ausente",""),IF(AND($AH496="Sim",OR(NOT(ISNUMBER($O496)),$O496&lt;=0)),"Peso ausente ou inválido",""),IF(AND($AI496="Sim",OR(NOT(ISNUMBER($P496)),$P496&lt;=0,NOT(ISNUMBER($Q496)),$Q496&lt;=0,NOT(ISNUMBER($R496)),$R496&lt;=0)),"Dimensões ausentes ou inválidas",""),IF($V496&lt;$AJ496,"Mídias abaixo do mínimo","")))</f>
        <v/>
      </c>
      <c r="X496" s="28">
        <f>IF(OR($A496="",$B496=""),"",IF($C496&lt;&gt;"Sim","Não selecionado",IF($W496="","Pronto para publicar","Bloqueado")))</f>
        <v/>
      </c>
      <c r="Y496" s="21" t="n"/>
      <c r="Z496" s="27">
        <f>IF(OR($A496="",$B496=""),"",IF($C496&lt;&gt;"Sim","Fora do feed",IF($X496="Bloqueado","Bloqueado",IF($Y496="Publicar","Liberado para feed",IF($Y496="Manter rascunho","Mantido em rascunho","Aguardando decisão")))))</f>
        <v/>
      </c>
      <c r="AA496" s="27">
        <f>IF(OR($A496="",$B496=""),"",$A496&amp;"|"&amp;$B496)</f>
        <v/>
      </c>
      <c r="AB496" s="28">
        <f>IF($B496="","",IFERROR(INDEX('Regras por canal'!$B$5:$B$9,MATCH($B496,'Regras por canal'!$A$5:$A$9,0)),""))</f>
        <v/>
      </c>
      <c r="AC496" s="28">
        <f>IF($B496="","",IFERROR(INDEX('Regras por canal'!$C$5:$C$9,MATCH($B496,'Regras por canal'!$A$5:$A$9,0)),""))</f>
        <v/>
      </c>
      <c r="AD496" s="28">
        <f>IF($B496="","",IFERROR(INDEX('Regras por canal'!$D$5:$D$9,MATCH($B496,'Regras por canal'!$A$5:$A$9,0)),""))</f>
        <v/>
      </c>
      <c r="AE496" s="28">
        <f>IF($B496="","",IFERROR(INDEX('Regras por canal'!$E$5:$E$9,MATCH($B496,'Regras por canal'!$A$5:$A$9,0)),""))</f>
        <v/>
      </c>
      <c r="AF496" s="28">
        <f>IF($B496="","",IFERROR(INDEX('Regras por canal'!$F$5:$F$9,MATCH($B496,'Regras por canal'!$A$5:$A$9,0)),""))</f>
        <v/>
      </c>
      <c r="AG496" s="28">
        <f>IF($B496="","",IFERROR(INDEX('Regras por canal'!$G$5:$G$9,MATCH($B496,'Regras por canal'!$A$5:$A$9,0)),""))</f>
        <v/>
      </c>
      <c r="AH496" s="28">
        <f>IF($B496="","",IFERROR(INDEX('Regras por canal'!$H$5:$H$9,MATCH($B496,'Regras por canal'!$A$5:$A$9,0)),""))</f>
        <v/>
      </c>
      <c r="AI496" s="28">
        <f>IF($B496="","",IFERROR(INDEX('Regras por canal'!$I$5:$I$9,MATCH($B496,'Regras por canal'!$A$5:$A$9,0)),""))</f>
        <v/>
      </c>
      <c r="AJ496" s="28">
        <f>IF($B496="","",IFERROR(INDEX('Regras por canal'!$J$5:$J$9,MATCH($B496,'Regras por canal'!$A$5:$A$9,0)),""))</f>
        <v/>
      </c>
      <c r="AK496" s="28">
        <f>IF($B496="","",IFERROR(INDEX('Regras por canal'!$K$5:$K$9,MATCH($B496,'Regras por canal'!$A$5:$A$9,0)),""))</f>
        <v/>
      </c>
      <c r="AL496" s="28">
        <f>IF($B496="","",IFERROR(INDEX('Regras por canal'!$L$5:$L$9,MATCH($B496,'Regras por canal'!$A$5:$A$9,0)),""))</f>
        <v/>
      </c>
      <c r="AM496" s="28">
        <f>IF($B496="","",IFERROR(INDEX('Regras por canal'!$M$5:$M$9,MATCH($B496,'Regras por canal'!$A$5:$A$9,0)),""))</f>
        <v/>
      </c>
      <c r="AN496" s="28">
        <f>IF($B496="","",IFERROR(INDEX('Regras por canal'!$N$5:$N$9,MATCH($B496,'Regras por canal'!$A$5:$A$9,0)),""))</f>
        <v/>
      </c>
      <c r="AO496" s="28">
        <f>IF($A496="","",IFERROR(INDEX('Catálogo fonte'!$Q$5:$Q$104,MATCH($A496,'Catálogo fonte'!$A$5:$A$104,0)),""))</f>
        <v/>
      </c>
      <c r="AP496" s="28">
        <f>IF($B496="","",IFERROR(INDEX('Regras por canal'!$Q$5:$Q$9,MATCH($B496,'Regras por canal'!$A$5:$A$9,0)),""))</f>
        <v/>
      </c>
    </row>
    <row r="497" ht="24" customHeight="1">
      <c r="A497" s="28">
        <f>IF(OR(INDEX('Catálogo fonte'!$A$5:$A$104,INT((ROW()-5)/5)+1)="",INDEX('Regras por canal'!$A$5:$A$9,MOD(ROW()-5,5)+1)=""),"",INDEX('Catálogo fonte'!$A$5:$A$104,INT((ROW()-5)/5)+1))</f>
        <v/>
      </c>
      <c r="B497" s="27">
        <f>IF($A497="","",INDEX('Regras por canal'!$A$5:$A$9,MOD(ROW()-5,5)+1))</f>
        <v/>
      </c>
      <c r="C497" s="21" t="n"/>
      <c r="D497" s="32" t="n"/>
      <c r="E497" s="32" t="n"/>
      <c r="F497" s="53" t="n"/>
      <c r="G497" s="27">
        <f>IF(OR($A497="",$B497=""),"",IF($D497&lt;&gt;"",$D497,IFERROR(INDEX('Catálogo fonte'!$B$5:$B$104,MATCH($A497,'Catálogo fonte'!$A$5:$A$104,0)),"")))</f>
        <v/>
      </c>
      <c r="H497" s="27">
        <f>IF(OR($A497="",$B497=""),"",IF($E497&lt;&gt;"",$E497,IFERROR(INDEX('Catálogo fonte'!$C$5:$C$104,MATCH($A497,'Catálogo fonte'!$A$5:$A$104,0)),"")))</f>
        <v/>
      </c>
      <c r="I497" s="27">
        <f>IF(OR($A497="",$B497=""),"",IFERROR(INDEX('Catálogo fonte'!$E$5:$E$104,MATCH($A497,'Catálogo fonte'!$A$5:$A$104,0)),""))</f>
        <v/>
      </c>
      <c r="J497" s="28">
        <f>IF(OR($A497="",$B497=""),"",IFERROR(INDEX('Catálogo fonte'!$D$5:$D$104,MATCH($A497,'Catálogo fonte'!$A$5:$A$104,0)),""))</f>
        <v/>
      </c>
      <c r="K497" s="54">
        <f>IF(OR($A497="",$B497=""),"",IF($F497&lt;&gt;"",$F497,IFERROR(INDEX('Catálogo fonte'!$F$5:$F$104,MATCH($A497,'Catálogo fonte'!$A$5:$A$104,0)),"")))</f>
        <v/>
      </c>
      <c r="L497" s="35">
        <f>IF(OR($A497="",$B497=""),"",IFERROR(INDEX('Catálogo fonte'!$G$5:$G$104,MATCH($A497,'Catálogo fonte'!$A$5:$A$104,0)),""))</f>
        <v/>
      </c>
      <c r="M497" s="28">
        <f>IF(OR($A497="",$B497=""),"",IFERROR(INDEX('Catálogo fonte'!$H$5:$H$104,MATCH($A497,'Catálogo fonte'!$A$5:$A$104,0)),""))</f>
        <v/>
      </c>
      <c r="N497" s="28">
        <f>IF(OR($A497="",$B497=""),"",IFERROR(INDEX('Catálogo fonte'!$I$5:$I$104,MATCH($A497,'Catálogo fonte'!$A$5:$A$104,0)),""))</f>
        <v/>
      </c>
      <c r="O497" s="55">
        <f>IF(OR($A497="",$B497=""),"",IFERROR(INDEX('Catálogo fonte'!$J$5:$J$104,MATCH($A497,'Catálogo fonte'!$A$5:$A$104,0)),""))</f>
        <v/>
      </c>
      <c r="P497" s="56">
        <f>IF(OR($A497="",$B497=""),"",IFERROR(INDEX('Catálogo fonte'!$K$5:$K$104,MATCH($A497,'Catálogo fonte'!$A$5:$A$104,0)),""))</f>
        <v/>
      </c>
      <c r="Q497" s="56">
        <f>IF(OR($A497="",$B497=""),"",IFERROR(INDEX('Catálogo fonte'!$L$5:$L$104,MATCH($A497,'Catálogo fonte'!$A$5:$A$104,0)),""))</f>
        <v/>
      </c>
      <c r="R497" s="56">
        <f>IF(OR($A497="",$B497=""),"",IFERROR(INDEX('Catálogo fonte'!$M$5:$M$104,MATCH($A497,'Catálogo fonte'!$A$5:$A$104,0)),""))</f>
        <v/>
      </c>
      <c r="S497" s="28">
        <f>IF(OR($A497="",$B497=""),"",IFERROR(INDEX('Catálogo fonte'!$N$5:$N$104,MATCH($A497,'Catálogo fonte'!$A$5:$A$104,0)),""))</f>
        <v/>
      </c>
      <c r="T497" s="28">
        <f>IF(OR($A497="",$B497=""),"",IFERROR(INDEX('Catálogo fonte'!$O$5:$O$104,MATCH($A497,'Catálogo fonte'!$A$5:$A$104,0)),""))</f>
        <v/>
      </c>
      <c r="U497" s="28">
        <f>IF(OR($A497="",$B497=""),"",IFERROR(INDEX('Catálogo fonte'!$P$5:$P$104,MATCH($A497,'Catálogo fonte'!$A$5:$A$104,0)),""))</f>
        <v/>
      </c>
      <c r="V497" s="28">
        <f>IF(OR($A497="",$B497=""),"",--($S497&lt;&gt;"")+--($T497&lt;&gt;"")+--($U497&lt;&gt;""))</f>
        <v/>
      </c>
      <c r="W497" s="27">
        <f>IF(OR($A497="",$B497="",$C497&lt;&gt;"Sim"),"",_xlfn.TEXTJOIN(" | ",TRUE,IF($AP497&lt;&gt;"Regra válida","Regra do canal inválida",""),IF(COUNTIF('Catálogo fonte'!$A$5:$A$104,$A497)&gt;1,"SKU duplicado",""),IF($AO497&lt;&gt;"Sim","Produto inativo",""),IF($AB497&lt;&gt;"Sim","Canal inativo",""),IF($G497="","Título ausente",""),IF(AND($G497&lt;&gt;"",$AL497&lt;&gt;"",LEN($G497)&gt;$AL497),"Título excede o limite",""),IF(AND($AC497="Sim",$H497=""),"Categoria ausente",""),IF(AND($AK497&gt;0,LEN($I497)&lt;$AK497),"Descrição abaixo do mínimo",""),IF(AND($AE497="Sim",$J497=""),"Marca ausente",""),IF(OR($K497="",NOT(ISNUMBER($K497)),$K497&lt;=0),"Preço inválido",""),IF(AND(ISNUMBER($K497),$AM497&lt;&gt;"",$K497&lt;$AM497),"Preço abaixo do mínimo",""),IF(AND(ISNUMBER($K497),$AN497&lt;&gt;"",$K497&gt;$AN497),"Preço acima do máximo",""),IF(AND($AD497="Sim",$L497=""),"GTIN ausente",""),IF(AND($L497&lt;&gt;"",NOT(IFERROR(AND(LEN($L497)=13,ISNUMBER(VALUE($L497))),FALSE))),"GTIN inválido",""),IF(AND($AF497="Sim",$M497=""),"Cor ausente",""),IF(AND($AG497="Sim",$N497=""),"Tamanho/modelo ausente",""),IF(AND($AH497="Sim",OR(NOT(ISNUMBER($O497)),$O497&lt;=0)),"Peso ausente ou inválido",""),IF(AND($AI497="Sim",OR(NOT(ISNUMBER($P497)),$P497&lt;=0,NOT(ISNUMBER($Q497)),$Q497&lt;=0,NOT(ISNUMBER($R497)),$R497&lt;=0)),"Dimensões ausentes ou inválidas",""),IF($V497&lt;$AJ497,"Mídias abaixo do mínimo","")))</f>
        <v/>
      </c>
      <c r="X497" s="28">
        <f>IF(OR($A497="",$B497=""),"",IF($C497&lt;&gt;"Sim","Não selecionado",IF($W497="","Pronto para publicar","Bloqueado")))</f>
        <v/>
      </c>
      <c r="Y497" s="21" t="n"/>
      <c r="Z497" s="27">
        <f>IF(OR($A497="",$B497=""),"",IF($C497&lt;&gt;"Sim","Fora do feed",IF($X497="Bloqueado","Bloqueado",IF($Y497="Publicar","Liberado para feed",IF($Y497="Manter rascunho","Mantido em rascunho","Aguardando decisão")))))</f>
        <v/>
      </c>
      <c r="AA497" s="27">
        <f>IF(OR($A497="",$B497=""),"",$A497&amp;"|"&amp;$B497)</f>
        <v/>
      </c>
      <c r="AB497" s="28">
        <f>IF($B497="","",IFERROR(INDEX('Regras por canal'!$B$5:$B$9,MATCH($B497,'Regras por canal'!$A$5:$A$9,0)),""))</f>
        <v/>
      </c>
      <c r="AC497" s="28">
        <f>IF($B497="","",IFERROR(INDEX('Regras por canal'!$C$5:$C$9,MATCH($B497,'Regras por canal'!$A$5:$A$9,0)),""))</f>
        <v/>
      </c>
      <c r="AD497" s="28">
        <f>IF($B497="","",IFERROR(INDEX('Regras por canal'!$D$5:$D$9,MATCH($B497,'Regras por canal'!$A$5:$A$9,0)),""))</f>
        <v/>
      </c>
      <c r="AE497" s="28">
        <f>IF($B497="","",IFERROR(INDEX('Regras por canal'!$E$5:$E$9,MATCH($B497,'Regras por canal'!$A$5:$A$9,0)),""))</f>
        <v/>
      </c>
      <c r="AF497" s="28">
        <f>IF($B497="","",IFERROR(INDEX('Regras por canal'!$F$5:$F$9,MATCH($B497,'Regras por canal'!$A$5:$A$9,0)),""))</f>
        <v/>
      </c>
      <c r="AG497" s="28">
        <f>IF($B497="","",IFERROR(INDEX('Regras por canal'!$G$5:$G$9,MATCH($B497,'Regras por canal'!$A$5:$A$9,0)),""))</f>
        <v/>
      </c>
      <c r="AH497" s="28">
        <f>IF($B497="","",IFERROR(INDEX('Regras por canal'!$H$5:$H$9,MATCH($B497,'Regras por canal'!$A$5:$A$9,0)),""))</f>
        <v/>
      </c>
      <c r="AI497" s="28">
        <f>IF($B497="","",IFERROR(INDEX('Regras por canal'!$I$5:$I$9,MATCH($B497,'Regras por canal'!$A$5:$A$9,0)),""))</f>
        <v/>
      </c>
      <c r="AJ497" s="28">
        <f>IF($B497="","",IFERROR(INDEX('Regras por canal'!$J$5:$J$9,MATCH($B497,'Regras por canal'!$A$5:$A$9,0)),""))</f>
        <v/>
      </c>
      <c r="AK497" s="28">
        <f>IF($B497="","",IFERROR(INDEX('Regras por canal'!$K$5:$K$9,MATCH($B497,'Regras por canal'!$A$5:$A$9,0)),""))</f>
        <v/>
      </c>
      <c r="AL497" s="28">
        <f>IF($B497="","",IFERROR(INDEX('Regras por canal'!$L$5:$L$9,MATCH($B497,'Regras por canal'!$A$5:$A$9,0)),""))</f>
        <v/>
      </c>
      <c r="AM497" s="28">
        <f>IF($B497="","",IFERROR(INDEX('Regras por canal'!$M$5:$M$9,MATCH($B497,'Regras por canal'!$A$5:$A$9,0)),""))</f>
        <v/>
      </c>
      <c r="AN497" s="28">
        <f>IF($B497="","",IFERROR(INDEX('Regras por canal'!$N$5:$N$9,MATCH($B497,'Regras por canal'!$A$5:$A$9,0)),""))</f>
        <v/>
      </c>
      <c r="AO497" s="28">
        <f>IF($A497="","",IFERROR(INDEX('Catálogo fonte'!$Q$5:$Q$104,MATCH($A497,'Catálogo fonte'!$A$5:$A$104,0)),""))</f>
        <v/>
      </c>
      <c r="AP497" s="28">
        <f>IF($B497="","",IFERROR(INDEX('Regras por canal'!$Q$5:$Q$9,MATCH($B497,'Regras por canal'!$A$5:$A$9,0)),""))</f>
        <v/>
      </c>
    </row>
    <row r="498" ht="24" customHeight="1">
      <c r="A498" s="28">
        <f>IF(OR(INDEX('Catálogo fonte'!$A$5:$A$104,INT((ROW()-5)/5)+1)="",INDEX('Regras por canal'!$A$5:$A$9,MOD(ROW()-5,5)+1)=""),"",INDEX('Catálogo fonte'!$A$5:$A$104,INT((ROW()-5)/5)+1))</f>
        <v/>
      </c>
      <c r="B498" s="27">
        <f>IF($A498="","",INDEX('Regras por canal'!$A$5:$A$9,MOD(ROW()-5,5)+1))</f>
        <v/>
      </c>
      <c r="C498" s="21" t="n"/>
      <c r="D498" s="32" t="n"/>
      <c r="E498" s="32" t="n"/>
      <c r="F498" s="53" t="n"/>
      <c r="G498" s="27">
        <f>IF(OR($A498="",$B498=""),"",IF($D498&lt;&gt;"",$D498,IFERROR(INDEX('Catálogo fonte'!$B$5:$B$104,MATCH($A498,'Catálogo fonte'!$A$5:$A$104,0)),"")))</f>
        <v/>
      </c>
      <c r="H498" s="27">
        <f>IF(OR($A498="",$B498=""),"",IF($E498&lt;&gt;"",$E498,IFERROR(INDEX('Catálogo fonte'!$C$5:$C$104,MATCH($A498,'Catálogo fonte'!$A$5:$A$104,0)),"")))</f>
        <v/>
      </c>
      <c r="I498" s="27">
        <f>IF(OR($A498="",$B498=""),"",IFERROR(INDEX('Catálogo fonte'!$E$5:$E$104,MATCH($A498,'Catálogo fonte'!$A$5:$A$104,0)),""))</f>
        <v/>
      </c>
      <c r="J498" s="28">
        <f>IF(OR($A498="",$B498=""),"",IFERROR(INDEX('Catálogo fonte'!$D$5:$D$104,MATCH($A498,'Catálogo fonte'!$A$5:$A$104,0)),""))</f>
        <v/>
      </c>
      <c r="K498" s="54">
        <f>IF(OR($A498="",$B498=""),"",IF($F498&lt;&gt;"",$F498,IFERROR(INDEX('Catálogo fonte'!$F$5:$F$104,MATCH($A498,'Catálogo fonte'!$A$5:$A$104,0)),"")))</f>
        <v/>
      </c>
      <c r="L498" s="35">
        <f>IF(OR($A498="",$B498=""),"",IFERROR(INDEX('Catálogo fonte'!$G$5:$G$104,MATCH($A498,'Catálogo fonte'!$A$5:$A$104,0)),""))</f>
        <v/>
      </c>
      <c r="M498" s="28">
        <f>IF(OR($A498="",$B498=""),"",IFERROR(INDEX('Catálogo fonte'!$H$5:$H$104,MATCH($A498,'Catálogo fonte'!$A$5:$A$104,0)),""))</f>
        <v/>
      </c>
      <c r="N498" s="28">
        <f>IF(OR($A498="",$B498=""),"",IFERROR(INDEX('Catálogo fonte'!$I$5:$I$104,MATCH($A498,'Catálogo fonte'!$A$5:$A$104,0)),""))</f>
        <v/>
      </c>
      <c r="O498" s="55">
        <f>IF(OR($A498="",$B498=""),"",IFERROR(INDEX('Catálogo fonte'!$J$5:$J$104,MATCH($A498,'Catálogo fonte'!$A$5:$A$104,0)),""))</f>
        <v/>
      </c>
      <c r="P498" s="56">
        <f>IF(OR($A498="",$B498=""),"",IFERROR(INDEX('Catálogo fonte'!$K$5:$K$104,MATCH($A498,'Catálogo fonte'!$A$5:$A$104,0)),""))</f>
        <v/>
      </c>
      <c r="Q498" s="56">
        <f>IF(OR($A498="",$B498=""),"",IFERROR(INDEX('Catálogo fonte'!$L$5:$L$104,MATCH($A498,'Catálogo fonte'!$A$5:$A$104,0)),""))</f>
        <v/>
      </c>
      <c r="R498" s="56">
        <f>IF(OR($A498="",$B498=""),"",IFERROR(INDEX('Catálogo fonte'!$M$5:$M$104,MATCH($A498,'Catálogo fonte'!$A$5:$A$104,0)),""))</f>
        <v/>
      </c>
      <c r="S498" s="28">
        <f>IF(OR($A498="",$B498=""),"",IFERROR(INDEX('Catálogo fonte'!$N$5:$N$104,MATCH($A498,'Catálogo fonte'!$A$5:$A$104,0)),""))</f>
        <v/>
      </c>
      <c r="T498" s="28">
        <f>IF(OR($A498="",$B498=""),"",IFERROR(INDEX('Catálogo fonte'!$O$5:$O$104,MATCH($A498,'Catálogo fonte'!$A$5:$A$104,0)),""))</f>
        <v/>
      </c>
      <c r="U498" s="28">
        <f>IF(OR($A498="",$B498=""),"",IFERROR(INDEX('Catálogo fonte'!$P$5:$P$104,MATCH($A498,'Catálogo fonte'!$A$5:$A$104,0)),""))</f>
        <v/>
      </c>
      <c r="V498" s="28">
        <f>IF(OR($A498="",$B498=""),"",--($S498&lt;&gt;"")+--($T498&lt;&gt;"")+--($U498&lt;&gt;""))</f>
        <v/>
      </c>
      <c r="W498" s="27">
        <f>IF(OR($A498="",$B498="",$C498&lt;&gt;"Sim"),"",_xlfn.TEXTJOIN(" | ",TRUE,IF($AP498&lt;&gt;"Regra válida","Regra do canal inválida",""),IF(COUNTIF('Catálogo fonte'!$A$5:$A$104,$A498)&gt;1,"SKU duplicado",""),IF($AO498&lt;&gt;"Sim","Produto inativo",""),IF($AB498&lt;&gt;"Sim","Canal inativo",""),IF($G498="","Título ausente",""),IF(AND($G498&lt;&gt;"",$AL498&lt;&gt;"",LEN($G498)&gt;$AL498),"Título excede o limite",""),IF(AND($AC498="Sim",$H498=""),"Categoria ausente",""),IF(AND($AK498&gt;0,LEN($I498)&lt;$AK498),"Descrição abaixo do mínimo",""),IF(AND($AE498="Sim",$J498=""),"Marca ausente",""),IF(OR($K498="",NOT(ISNUMBER($K498)),$K498&lt;=0),"Preço inválido",""),IF(AND(ISNUMBER($K498),$AM498&lt;&gt;"",$K498&lt;$AM498),"Preço abaixo do mínimo",""),IF(AND(ISNUMBER($K498),$AN498&lt;&gt;"",$K498&gt;$AN498),"Preço acima do máximo",""),IF(AND($AD498="Sim",$L498=""),"GTIN ausente",""),IF(AND($L498&lt;&gt;"",NOT(IFERROR(AND(LEN($L498)=13,ISNUMBER(VALUE($L498))),FALSE))),"GTIN inválido",""),IF(AND($AF498="Sim",$M498=""),"Cor ausente",""),IF(AND($AG498="Sim",$N498=""),"Tamanho/modelo ausente",""),IF(AND($AH498="Sim",OR(NOT(ISNUMBER($O498)),$O498&lt;=0)),"Peso ausente ou inválido",""),IF(AND($AI498="Sim",OR(NOT(ISNUMBER($P498)),$P498&lt;=0,NOT(ISNUMBER($Q498)),$Q498&lt;=0,NOT(ISNUMBER($R498)),$R498&lt;=0)),"Dimensões ausentes ou inválidas",""),IF($V498&lt;$AJ498,"Mídias abaixo do mínimo","")))</f>
        <v/>
      </c>
      <c r="X498" s="28">
        <f>IF(OR($A498="",$B498=""),"",IF($C498&lt;&gt;"Sim","Não selecionado",IF($W498="","Pronto para publicar","Bloqueado")))</f>
        <v/>
      </c>
      <c r="Y498" s="21" t="n"/>
      <c r="Z498" s="27">
        <f>IF(OR($A498="",$B498=""),"",IF($C498&lt;&gt;"Sim","Fora do feed",IF($X498="Bloqueado","Bloqueado",IF($Y498="Publicar","Liberado para feed",IF($Y498="Manter rascunho","Mantido em rascunho","Aguardando decisão")))))</f>
        <v/>
      </c>
      <c r="AA498" s="27">
        <f>IF(OR($A498="",$B498=""),"",$A498&amp;"|"&amp;$B498)</f>
        <v/>
      </c>
      <c r="AB498" s="28">
        <f>IF($B498="","",IFERROR(INDEX('Regras por canal'!$B$5:$B$9,MATCH($B498,'Regras por canal'!$A$5:$A$9,0)),""))</f>
        <v/>
      </c>
      <c r="AC498" s="28">
        <f>IF($B498="","",IFERROR(INDEX('Regras por canal'!$C$5:$C$9,MATCH($B498,'Regras por canal'!$A$5:$A$9,0)),""))</f>
        <v/>
      </c>
      <c r="AD498" s="28">
        <f>IF($B498="","",IFERROR(INDEX('Regras por canal'!$D$5:$D$9,MATCH($B498,'Regras por canal'!$A$5:$A$9,0)),""))</f>
        <v/>
      </c>
      <c r="AE498" s="28">
        <f>IF($B498="","",IFERROR(INDEX('Regras por canal'!$E$5:$E$9,MATCH($B498,'Regras por canal'!$A$5:$A$9,0)),""))</f>
        <v/>
      </c>
      <c r="AF498" s="28">
        <f>IF($B498="","",IFERROR(INDEX('Regras por canal'!$F$5:$F$9,MATCH($B498,'Regras por canal'!$A$5:$A$9,0)),""))</f>
        <v/>
      </c>
      <c r="AG498" s="28">
        <f>IF($B498="","",IFERROR(INDEX('Regras por canal'!$G$5:$G$9,MATCH($B498,'Regras por canal'!$A$5:$A$9,0)),""))</f>
        <v/>
      </c>
      <c r="AH498" s="28">
        <f>IF($B498="","",IFERROR(INDEX('Regras por canal'!$H$5:$H$9,MATCH($B498,'Regras por canal'!$A$5:$A$9,0)),""))</f>
        <v/>
      </c>
      <c r="AI498" s="28">
        <f>IF($B498="","",IFERROR(INDEX('Regras por canal'!$I$5:$I$9,MATCH($B498,'Regras por canal'!$A$5:$A$9,0)),""))</f>
        <v/>
      </c>
      <c r="AJ498" s="28">
        <f>IF($B498="","",IFERROR(INDEX('Regras por canal'!$J$5:$J$9,MATCH($B498,'Regras por canal'!$A$5:$A$9,0)),""))</f>
        <v/>
      </c>
      <c r="AK498" s="28">
        <f>IF($B498="","",IFERROR(INDEX('Regras por canal'!$K$5:$K$9,MATCH($B498,'Regras por canal'!$A$5:$A$9,0)),""))</f>
        <v/>
      </c>
      <c r="AL498" s="28">
        <f>IF($B498="","",IFERROR(INDEX('Regras por canal'!$L$5:$L$9,MATCH($B498,'Regras por canal'!$A$5:$A$9,0)),""))</f>
        <v/>
      </c>
      <c r="AM498" s="28">
        <f>IF($B498="","",IFERROR(INDEX('Regras por canal'!$M$5:$M$9,MATCH($B498,'Regras por canal'!$A$5:$A$9,0)),""))</f>
        <v/>
      </c>
      <c r="AN498" s="28">
        <f>IF($B498="","",IFERROR(INDEX('Regras por canal'!$N$5:$N$9,MATCH($B498,'Regras por canal'!$A$5:$A$9,0)),""))</f>
        <v/>
      </c>
      <c r="AO498" s="28">
        <f>IF($A498="","",IFERROR(INDEX('Catálogo fonte'!$Q$5:$Q$104,MATCH($A498,'Catálogo fonte'!$A$5:$A$104,0)),""))</f>
        <v/>
      </c>
      <c r="AP498" s="28">
        <f>IF($B498="","",IFERROR(INDEX('Regras por canal'!$Q$5:$Q$9,MATCH($B498,'Regras por canal'!$A$5:$A$9,0)),""))</f>
        <v/>
      </c>
    </row>
    <row r="499" ht="24" customHeight="1">
      <c r="A499" s="28">
        <f>IF(OR(INDEX('Catálogo fonte'!$A$5:$A$104,INT((ROW()-5)/5)+1)="",INDEX('Regras por canal'!$A$5:$A$9,MOD(ROW()-5,5)+1)=""),"",INDEX('Catálogo fonte'!$A$5:$A$104,INT((ROW()-5)/5)+1))</f>
        <v/>
      </c>
      <c r="B499" s="27">
        <f>IF($A499="","",INDEX('Regras por canal'!$A$5:$A$9,MOD(ROW()-5,5)+1))</f>
        <v/>
      </c>
      <c r="C499" s="21" t="n"/>
      <c r="D499" s="32" t="n"/>
      <c r="E499" s="32" t="n"/>
      <c r="F499" s="53" t="n"/>
      <c r="G499" s="27">
        <f>IF(OR($A499="",$B499=""),"",IF($D499&lt;&gt;"",$D499,IFERROR(INDEX('Catálogo fonte'!$B$5:$B$104,MATCH($A499,'Catálogo fonte'!$A$5:$A$104,0)),"")))</f>
        <v/>
      </c>
      <c r="H499" s="27">
        <f>IF(OR($A499="",$B499=""),"",IF($E499&lt;&gt;"",$E499,IFERROR(INDEX('Catálogo fonte'!$C$5:$C$104,MATCH($A499,'Catálogo fonte'!$A$5:$A$104,0)),"")))</f>
        <v/>
      </c>
      <c r="I499" s="27">
        <f>IF(OR($A499="",$B499=""),"",IFERROR(INDEX('Catálogo fonte'!$E$5:$E$104,MATCH($A499,'Catálogo fonte'!$A$5:$A$104,0)),""))</f>
        <v/>
      </c>
      <c r="J499" s="28">
        <f>IF(OR($A499="",$B499=""),"",IFERROR(INDEX('Catálogo fonte'!$D$5:$D$104,MATCH($A499,'Catálogo fonte'!$A$5:$A$104,0)),""))</f>
        <v/>
      </c>
      <c r="K499" s="54">
        <f>IF(OR($A499="",$B499=""),"",IF($F499&lt;&gt;"",$F499,IFERROR(INDEX('Catálogo fonte'!$F$5:$F$104,MATCH($A499,'Catálogo fonte'!$A$5:$A$104,0)),"")))</f>
        <v/>
      </c>
      <c r="L499" s="35">
        <f>IF(OR($A499="",$B499=""),"",IFERROR(INDEX('Catálogo fonte'!$G$5:$G$104,MATCH($A499,'Catálogo fonte'!$A$5:$A$104,0)),""))</f>
        <v/>
      </c>
      <c r="M499" s="28">
        <f>IF(OR($A499="",$B499=""),"",IFERROR(INDEX('Catálogo fonte'!$H$5:$H$104,MATCH($A499,'Catálogo fonte'!$A$5:$A$104,0)),""))</f>
        <v/>
      </c>
      <c r="N499" s="28">
        <f>IF(OR($A499="",$B499=""),"",IFERROR(INDEX('Catálogo fonte'!$I$5:$I$104,MATCH($A499,'Catálogo fonte'!$A$5:$A$104,0)),""))</f>
        <v/>
      </c>
      <c r="O499" s="55">
        <f>IF(OR($A499="",$B499=""),"",IFERROR(INDEX('Catálogo fonte'!$J$5:$J$104,MATCH($A499,'Catálogo fonte'!$A$5:$A$104,0)),""))</f>
        <v/>
      </c>
      <c r="P499" s="56">
        <f>IF(OR($A499="",$B499=""),"",IFERROR(INDEX('Catálogo fonte'!$K$5:$K$104,MATCH($A499,'Catálogo fonte'!$A$5:$A$104,0)),""))</f>
        <v/>
      </c>
      <c r="Q499" s="56">
        <f>IF(OR($A499="",$B499=""),"",IFERROR(INDEX('Catálogo fonte'!$L$5:$L$104,MATCH($A499,'Catálogo fonte'!$A$5:$A$104,0)),""))</f>
        <v/>
      </c>
      <c r="R499" s="56">
        <f>IF(OR($A499="",$B499=""),"",IFERROR(INDEX('Catálogo fonte'!$M$5:$M$104,MATCH($A499,'Catálogo fonte'!$A$5:$A$104,0)),""))</f>
        <v/>
      </c>
      <c r="S499" s="28">
        <f>IF(OR($A499="",$B499=""),"",IFERROR(INDEX('Catálogo fonte'!$N$5:$N$104,MATCH($A499,'Catálogo fonte'!$A$5:$A$104,0)),""))</f>
        <v/>
      </c>
      <c r="T499" s="28">
        <f>IF(OR($A499="",$B499=""),"",IFERROR(INDEX('Catálogo fonte'!$O$5:$O$104,MATCH($A499,'Catálogo fonte'!$A$5:$A$104,0)),""))</f>
        <v/>
      </c>
      <c r="U499" s="28">
        <f>IF(OR($A499="",$B499=""),"",IFERROR(INDEX('Catálogo fonte'!$P$5:$P$104,MATCH($A499,'Catálogo fonte'!$A$5:$A$104,0)),""))</f>
        <v/>
      </c>
      <c r="V499" s="28">
        <f>IF(OR($A499="",$B499=""),"",--($S499&lt;&gt;"")+--($T499&lt;&gt;"")+--($U499&lt;&gt;""))</f>
        <v/>
      </c>
      <c r="W499" s="27">
        <f>IF(OR($A499="",$B499="",$C499&lt;&gt;"Sim"),"",_xlfn.TEXTJOIN(" | ",TRUE,IF($AP499&lt;&gt;"Regra válida","Regra do canal inválida",""),IF(COUNTIF('Catálogo fonte'!$A$5:$A$104,$A499)&gt;1,"SKU duplicado",""),IF($AO499&lt;&gt;"Sim","Produto inativo",""),IF($AB499&lt;&gt;"Sim","Canal inativo",""),IF($G499="","Título ausente",""),IF(AND($G499&lt;&gt;"",$AL499&lt;&gt;"",LEN($G499)&gt;$AL499),"Título excede o limite",""),IF(AND($AC499="Sim",$H499=""),"Categoria ausente",""),IF(AND($AK499&gt;0,LEN($I499)&lt;$AK499),"Descrição abaixo do mínimo",""),IF(AND($AE499="Sim",$J499=""),"Marca ausente",""),IF(OR($K499="",NOT(ISNUMBER($K499)),$K499&lt;=0),"Preço inválido",""),IF(AND(ISNUMBER($K499),$AM499&lt;&gt;"",$K499&lt;$AM499),"Preço abaixo do mínimo",""),IF(AND(ISNUMBER($K499),$AN499&lt;&gt;"",$K499&gt;$AN499),"Preço acima do máximo",""),IF(AND($AD499="Sim",$L499=""),"GTIN ausente",""),IF(AND($L499&lt;&gt;"",NOT(IFERROR(AND(LEN($L499)=13,ISNUMBER(VALUE($L499))),FALSE))),"GTIN inválido",""),IF(AND($AF499="Sim",$M499=""),"Cor ausente",""),IF(AND($AG499="Sim",$N499=""),"Tamanho/modelo ausente",""),IF(AND($AH499="Sim",OR(NOT(ISNUMBER($O499)),$O499&lt;=0)),"Peso ausente ou inválido",""),IF(AND($AI499="Sim",OR(NOT(ISNUMBER($P499)),$P499&lt;=0,NOT(ISNUMBER($Q499)),$Q499&lt;=0,NOT(ISNUMBER($R499)),$R499&lt;=0)),"Dimensões ausentes ou inválidas",""),IF($V499&lt;$AJ499,"Mídias abaixo do mínimo","")))</f>
        <v/>
      </c>
      <c r="X499" s="28">
        <f>IF(OR($A499="",$B499=""),"",IF($C499&lt;&gt;"Sim","Não selecionado",IF($W499="","Pronto para publicar","Bloqueado")))</f>
        <v/>
      </c>
      <c r="Y499" s="21" t="n"/>
      <c r="Z499" s="27">
        <f>IF(OR($A499="",$B499=""),"",IF($C499&lt;&gt;"Sim","Fora do feed",IF($X499="Bloqueado","Bloqueado",IF($Y499="Publicar","Liberado para feed",IF($Y499="Manter rascunho","Mantido em rascunho","Aguardando decisão")))))</f>
        <v/>
      </c>
      <c r="AA499" s="27">
        <f>IF(OR($A499="",$B499=""),"",$A499&amp;"|"&amp;$B499)</f>
        <v/>
      </c>
      <c r="AB499" s="28">
        <f>IF($B499="","",IFERROR(INDEX('Regras por canal'!$B$5:$B$9,MATCH($B499,'Regras por canal'!$A$5:$A$9,0)),""))</f>
        <v/>
      </c>
      <c r="AC499" s="28">
        <f>IF($B499="","",IFERROR(INDEX('Regras por canal'!$C$5:$C$9,MATCH($B499,'Regras por canal'!$A$5:$A$9,0)),""))</f>
        <v/>
      </c>
      <c r="AD499" s="28">
        <f>IF($B499="","",IFERROR(INDEX('Regras por canal'!$D$5:$D$9,MATCH($B499,'Regras por canal'!$A$5:$A$9,0)),""))</f>
        <v/>
      </c>
      <c r="AE499" s="28">
        <f>IF($B499="","",IFERROR(INDEX('Regras por canal'!$E$5:$E$9,MATCH($B499,'Regras por canal'!$A$5:$A$9,0)),""))</f>
        <v/>
      </c>
      <c r="AF499" s="28">
        <f>IF($B499="","",IFERROR(INDEX('Regras por canal'!$F$5:$F$9,MATCH($B499,'Regras por canal'!$A$5:$A$9,0)),""))</f>
        <v/>
      </c>
      <c r="AG499" s="28">
        <f>IF($B499="","",IFERROR(INDEX('Regras por canal'!$G$5:$G$9,MATCH($B499,'Regras por canal'!$A$5:$A$9,0)),""))</f>
        <v/>
      </c>
      <c r="AH499" s="28">
        <f>IF($B499="","",IFERROR(INDEX('Regras por canal'!$H$5:$H$9,MATCH($B499,'Regras por canal'!$A$5:$A$9,0)),""))</f>
        <v/>
      </c>
      <c r="AI499" s="28">
        <f>IF($B499="","",IFERROR(INDEX('Regras por canal'!$I$5:$I$9,MATCH($B499,'Regras por canal'!$A$5:$A$9,0)),""))</f>
        <v/>
      </c>
      <c r="AJ499" s="28">
        <f>IF($B499="","",IFERROR(INDEX('Regras por canal'!$J$5:$J$9,MATCH($B499,'Regras por canal'!$A$5:$A$9,0)),""))</f>
        <v/>
      </c>
      <c r="AK499" s="28">
        <f>IF($B499="","",IFERROR(INDEX('Regras por canal'!$K$5:$K$9,MATCH($B499,'Regras por canal'!$A$5:$A$9,0)),""))</f>
        <v/>
      </c>
      <c r="AL499" s="28">
        <f>IF($B499="","",IFERROR(INDEX('Regras por canal'!$L$5:$L$9,MATCH($B499,'Regras por canal'!$A$5:$A$9,0)),""))</f>
        <v/>
      </c>
      <c r="AM499" s="28">
        <f>IF($B499="","",IFERROR(INDEX('Regras por canal'!$M$5:$M$9,MATCH($B499,'Regras por canal'!$A$5:$A$9,0)),""))</f>
        <v/>
      </c>
      <c r="AN499" s="28">
        <f>IF($B499="","",IFERROR(INDEX('Regras por canal'!$N$5:$N$9,MATCH($B499,'Regras por canal'!$A$5:$A$9,0)),""))</f>
        <v/>
      </c>
      <c r="AO499" s="28">
        <f>IF($A499="","",IFERROR(INDEX('Catálogo fonte'!$Q$5:$Q$104,MATCH($A499,'Catálogo fonte'!$A$5:$A$104,0)),""))</f>
        <v/>
      </c>
      <c r="AP499" s="28">
        <f>IF($B499="","",IFERROR(INDEX('Regras por canal'!$Q$5:$Q$9,MATCH($B499,'Regras por canal'!$A$5:$A$9,0)),""))</f>
        <v/>
      </c>
    </row>
    <row r="500" ht="24" customHeight="1">
      <c r="A500" s="28">
        <f>IF(OR(INDEX('Catálogo fonte'!$A$5:$A$104,INT((ROW()-5)/5)+1)="",INDEX('Regras por canal'!$A$5:$A$9,MOD(ROW()-5,5)+1)=""),"",INDEX('Catálogo fonte'!$A$5:$A$104,INT((ROW()-5)/5)+1))</f>
        <v/>
      </c>
      <c r="B500" s="27">
        <f>IF($A500="","",INDEX('Regras por canal'!$A$5:$A$9,MOD(ROW()-5,5)+1))</f>
        <v/>
      </c>
      <c r="C500" s="21" t="n"/>
      <c r="D500" s="32" t="n"/>
      <c r="E500" s="32" t="n"/>
      <c r="F500" s="53" t="n"/>
      <c r="G500" s="27">
        <f>IF(OR($A500="",$B500=""),"",IF($D500&lt;&gt;"",$D500,IFERROR(INDEX('Catálogo fonte'!$B$5:$B$104,MATCH($A500,'Catálogo fonte'!$A$5:$A$104,0)),"")))</f>
        <v/>
      </c>
      <c r="H500" s="27">
        <f>IF(OR($A500="",$B500=""),"",IF($E500&lt;&gt;"",$E500,IFERROR(INDEX('Catálogo fonte'!$C$5:$C$104,MATCH($A500,'Catálogo fonte'!$A$5:$A$104,0)),"")))</f>
        <v/>
      </c>
      <c r="I500" s="27">
        <f>IF(OR($A500="",$B500=""),"",IFERROR(INDEX('Catálogo fonte'!$E$5:$E$104,MATCH($A500,'Catálogo fonte'!$A$5:$A$104,0)),""))</f>
        <v/>
      </c>
      <c r="J500" s="28">
        <f>IF(OR($A500="",$B500=""),"",IFERROR(INDEX('Catálogo fonte'!$D$5:$D$104,MATCH($A500,'Catálogo fonte'!$A$5:$A$104,0)),""))</f>
        <v/>
      </c>
      <c r="K500" s="54">
        <f>IF(OR($A500="",$B500=""),"",IF($F500&lt;&gt;"",$F500,IFERROR(INDEX('Catálogo fonte'!$F$5:$F$104,MATCH($A500,'Catálogo fonte'!$A$5:$A$104,0)),"")))</f>
        <v/>
      </c>
      <c r="L500" s="35">
        <f>IF(OR($A500="",$B500=""),"",IFERROR(INDEX('Catálogo fonte'!$G$5:$G$104,MATCH($A500,'Catálogo fonte'!$A$5:$A$104,0)),""))</f>
        <v/>
      </c>
      <c r="M500" s="28">
        <f>IF(OR($A500="",$B500=""),"",IFERROR(INDEX('Catálogo fonte'!$H$5:$H$104,MATCH($A500,'Catálogo fonte'!$A$5:$A$104,0)),""))</f>
        <v/>
      </c>
      <c r="N500" s="28">
        <f>IF(OR($A500="",$B500=""),"",IFERROR(INDEX('Catálogo fonte'!$I$5:$I$104,MATCH($A500,'Catálogo fonte'!$A$5:$A$104,0)),""))</f>
        <v/>
      </c>
      <c r="O500" s="55">
        <f>IF(OR($A500="",$B500=""),"",IFERROR(INDEX('Catálogo fonte'!$J$5:$J$104,MATCH($A500,'Catálogo fonte'!$A$5:$A$104,0)),""))</f>
        <v/>
      </c>
      <c r="P500" s="56">
        <f>IF(OR($A500="",$B500=""),"",IFERROR(INDEX('Catálogo fonte'!$K$5:$K$104,MATCH($A500,'Catálogo fonte'!$A$5:$A$104,0)),""))</f>
        <v/>
      </c>
      <c r="Q500" s="56">
        <f>IF(OR($A500="",$B500=""),"",IFERROR(INDEX('Catálogo fonte'!$L$5:$L$104,MATCH($A500,'Catálogo fonte'!$A$5:$A$104,0)),""))</f>
        <v/>
      </c>
      <c r="R500" s="56">
        <f>IF(OR($A500="",$B500=""),"",IFERROR(INDEX('Catálogo fonte'!$M$5:$M$104,MATCH($A500,'Catálogo fonte'!$A$5:$A$104,0)),""))</f>
        <v/>
      </c>
      <c r="S500" s="28">
        <f>IF(OR($A500="",$B500=""),"",IFERROR(INDEX('Catálogo fonte'!$N$5:$N$104,MATCH($A500,'Catálogo fonte'!$A$5:$A$104,0)),""))</f>
        <v/>
      </c>
      <c r="T500" s="28">
        <f>IF(OR($A500="",$B500=""),"",IFERROR(INDEX('Catálogo fonte'!$O$5:$O$104,MATCH($A500,'Catálogo fonte'!$A$5:$A$104,0)),""))</f>
        <v/>
      </c>
      <c r="U500" s="28">
        <f>IF(OR($A500="",$B500=""),"",IFERROR(INDEX('Catálogo fonte'!$P$5:$P$104,MATCH($A500,'Catálogo fonte'!$A$5:$A$104,0)),""))</f>
        <v/>
      </c>
      <c r="V500" s="28">
        <f>IF(OR($A500="",$B500=""),"",--($S500&lt;&gt;"")+--($T500&lt;&gt;"")+--($U500&lt;&gt;""))</f>
        <v/>
      </c>
      <c r="W500" s="27">
        <f>IF(OR($A500="",$B500="",$C500&lt;&gt;"Sim"),"",_xlfn.TEXTJOIN(" | ",TRUE,IF($AP500&lt;&gt;"Regra válida","Regra do canal inválida",""),IF(COUNTIF('Catálogo fonte'!$A$5:$A$104,$A500)&gt;1,"SKU duplicado",""),IF($AO500&lt;&gt;"Sim","Produto inativo",""),IF($AB500&lt;&gt;"Sim","Canal inativo",""),IF($G500="","Título ausente",""),IF(AND($G500&lt;&gt;"",$AL500&lt;&gt;"",LEN($G500)&gt;$AL500),"Título excede o limite",""),IF(AND($AC500="Sim",$H500=""),"Categoria ausente",""),IF(AND($AK500&gt;0,LEN($I500)&lt;$AK500),"Descrição abaixo do mínimo",""),IF(AND($AE500="Sim",$J500=""),"Marca ausente",""),IF(OR($K500="",NOT(ISNUMBER($K500)),$K500&lt;=0),"Preço inválido",""),IF(AND(ISNUMBER($K500),$AM500&lt;&gt;"",$K500&lt;$AM500),"Preço abaixo do mínimo",""),IF(AND(ISNUMBER($K500),$AN500&lt;&gt;"",$K500&gt;$AN500),"Preço acima do máximo",""),IF(AND($AD500="Sim",$L500=""),"GTIN ausente",""),IF(AND($L500&lt;&gt;"",NOT(IFERROR(AND(LEN($L500)=13,ISNUMBER(VALUE($L500))),FALSE))),"GTIN inválido",""),IF(AND($AF500="Sim",$M500=""),"Cor ausente",""),IF(AND($AG500="Sim",$N500=""),"Tamanho/modelo ausente",""),IF(AND($AH500="Sim",OR(NOT(ISNUMBER($O500)),$O500&lt;=0)),"Peso ausente ou inválido",""),IF(AND($AI500="Sim",OR(NOT(ISNUMBER($P500)),$P500&lt;=0,NOT(ISNUMBER($Q500)),$Q500&lt;=0,NOT(ISNUMBER($R500)),$R500&lt;=0)),"Dimensões ausentes ou inválidas",""),IF($V500&lt;$AJ500,"Mídias abaixo do mínimo","")))</f>
        <v/>
      </c>
      <c r="X500" s="28">
        <f>IF(OR($A500="",$B500=""),"",IF($C500&lt;&gt;"Sim","Não selecionado",IF($W500="","Pronto para publicar","Bloqueado")))</f>
        <v/>
      </c>
      <c r="Y500" s="21" t="n"/>
      <c r="Z500" s="27">
        <f>IF(OR($A500="",$B500=""),"",IF($C500&lt;&gt;"Sim","Fora do feed",IF($X500="Bloqueado","Bloqueado",IF($Y500="Publicar","Liberado para feed",IF($Y500="Manter rascunho","Mantido em rascunho","Aguardando decisão")))))</f>
        <v/>
      </c>
      <c r="AA500" s="27">
        <f>IF(OR($A500="",$B500=""),"",$A500&amp;"|"&amp;$B500)</f>
        <v/>
      </c>
      <c r="AB500" s="28">
        <f>IF($B500="","",IFERROR(INDEX('Regras por canal'!$B$5:$B$9,MATCH($B500,'Regras por canal'!$A$5:$A$9,0)),""))</f>
        <v/>
      </c>
      <c r="AC500" s="28">
        <f>IF($B500="","",IFERROR(INDEX('Regras por canal'!$C$5:$C$9,MATCH($B500,'Regras por canal'!$A$5:$A$9,0)),""))</f>
        <v/>
      </c>
      <c r="AD500" s="28">
        <f>IF($B500="","",IFERROR(INDEX('Regras por canal'!$D$5:$D$9,MATCH($B500,'Regras por canal'!$A$5:$A$9,0)),""))</f>
        <v/>
      </c>
      <c r="AE500" s="28">
        <f>IF($B500="","",IFERROR(INDEX('Regras por canal'!$E$5:$E$9,MATCH($B500,'Regras por canal'!$A$5:$A$9,0)),""))</f>
        <v/>
      </c>
      <c r="AF500" s="28">
        <f>IF($B500="","",IFERROR(INDEX('Regras por canal'!$F$5:$F$9,MATCH($B500,'Regras por canal'!$A$5:$A$9,0)),""))</f>
        <v/>
      </c>
      <c r="AG500" s="28">
        <f>IF($B500="","",IFERROR(INDEX('Regras por canal'!$G$5:$G$9,MATCH($B500,'Regras por canal'!$A$5:$A$9,0)),""))</f>
        <v/>
      </c>
      <c r="AH500" s="28">
        <f>IF($B500="","",IFERROR(INDEX('Regras por canal'!$H$5:$H$9,MATCH($B500,'Regras por canal'!$A$5:$A$9,0)),""))</f>
        <v/>
      </c>
      <c r="AI500" s="28">
        <f>IF($B500="","",IFERROR(INDEX('Regras por canal'!$I$5:$I$9,MATCH($B500,'Regras por canal'!$A$5:$A$9,0)),""))</f>
        <v/>
      </c>
      <c r="AJ500" s="28">
        <f>IF($B500="","",IFERROR(INDEX('Regras por canal'!$J$5:$J$9,MATCH($B500,'Regras por canal'!$A$5:$A$9,0)),""))</f>
        <v/>
      </c>
      <c r="AK500" s="28">
        <f>IF($B500="","",IFERROR(INDEX('Regras por canal'!$K$5:$K$9,MATCH($B500,'Regras por canal'!$A$5:$A$9,0)),""))</f>
        <v/>
      </c>
      <c r="AL500" s="28">
        <f>IF($B500="","",IFERROR(INDEX('Regras por canal'!$L$5:$L$9,MATCH($B500,'Regras por canal'!$A$5:$A$9,0)),""))</f>
        <v/>
      </c>
      <c r="AM500" s="28">
        <f>IF($B500="","",IFERROR(INDEX('Regras por canal'!$M$5:$M$9,MATCH($B500,'Regras por canal'!$A$5:$A$9,0)),""))</f>
        <v/>
      </c>
      <c r="AN500" s="28">
        <f>IF($B500="","",IFERROR(INDEX('Regras por canal'!$N$5:$N$9,MATCH($B500,'Regras por canal'!$A$5:$A$9,0)),""))</f>
        <v/>
      </c>
      <c r="AO500" s="28">
        <f>IF($A500="","",IFERROR(INDEX('Catálogo fonte'!$Q$5:$Q$104,MATCH($A500,'Catálogo fonte'!$A$5:$A$104,0)),""))</f>
        <v/>
      </c>
      <c r="AP500" s="28">
        <f>IF($B500="","",IFERROR(INDEX('Regras por canal'!$Q$5:$Q$9,MATCH($B500,'Regras por canal'!$A$5:$A$9,0)),""))</f>
        <v/>
      </c>
    </row>
    <row r="501" ht="24" customHeight="1">
      <c r="A501" s="28">
        <f>IF(OR(INDEX('Catálogo fonte'!$A$5:$A$104,INT((ROW()-5)/5)+1)="",INDEX('Regras por canal'!$A$5:$A$9,MOD(ROW()-5,5)+1)=""),"",INDEX('Catálogo fonte'!$A$5:$A$104,INT((ROW()-5)/5)+1))</f>
        <v/>
      </c>
      <c r="B501" s="27">
        <f>IF($A501="","",INDEX('Regras por canal'!$A$5:$A$9,MOD(ROW()-5,5)+1))</f>
        <v/>
      </c>
      <c r="C501" s="21" t="n"/>
      <c r="D501" s="32" t="n"/>
      <c r="E501" s="32" t="n"/>
      <c r="F501" s="53" t="n"/>
      <c r="G501" s="27">
        <f>IF(OR($A501="",$B501=""),"",IF($D501&lt;&gt;"",$D501,IFERROR(INDEX('Catálogo fonte'!$B$5:$B$104,MATCH($A501,'Catálogo fonte'!$A$5:$A$104,0)),"")))</f>
        <v/>
      </c>
      <c r="H501" s="27">
        <f>IF(OR($A501="",$B501=""),"",IF($E501&lt;&gt;"",$E501,IFERROR(INDEX('Catálogo fonte'!$C$5:$C$104,MATCH($A501,'Catálogo fonte'!$A$5:$A$104,0)),"")))</f>
        <v/>
      </c>
      <c r="I501" s="27">
        <f>IF(OR($A501="",$B501=""),"",IFERROR(INDEX('Catálogo fonte'!$E$5:$E$104,MATCH($A501,'Catálogo fonte'!$A$5:$A$104,0)),""))</f>
        <v/>
      </c>
      <c r="J501" s="28">
        <f>IF(OR($A501="",$B501=""),"",IFERROR(INDEX('Catálogo fonte'!$D$5:$D$104,MATCH($A501,'Catálogo fonte'!$A$5:$A$104,0)),""))</f>
        <v/>
      </c>
      <c r="K501" s="54">
        <f>IF(OR($A501="",$B501=""),"",IF($F501&lt;&gt;"",$F501,IFERROR(INDEX('Catálogo fonte'!$F$5:$F$104,MATCH($A501,'Catálogo fonte'!$A$5:$A$104,0)),"")))</f>
        <v/>
      </c>
      <c r="L501" s="35">
        <f>IF(OR($A501="",$B501=""),"",IFERROR(INDEX('Catálogo fonte'!$G$5:$G$104,MATCH($A501,'Catálogo fonte'!$A$5:$A$104,0)),""))</f>
        <v/>
      </c>
      <c r="M501" s="28">
        <f>IF(OR($A501="",$B501=""),"",IFERROR(INDEX('Catálogo fonte'!$H$5:$H$104,MATCH($A501,'Catálogo fonte'!$A$5:$A$104,0)),""))</f>
        <v/>
      </c>
      <c r="N501" s="28">
        <f>IF(OR($A501="",$B501=""),"",IFERROR(INDEX('Catálogo fonte'!$I$5:$I$104,MATCH($A501,'Catálogo fonte'!$A$5:$A$104,0)),""))</f>
        <v/>
      </c>
      <c r="O501" s="55">
        <f>IF(OR($A501="",$B501=""),"",IFERROR(INDEX('Catálogo fonte'!$J$5:$J$104,MATCH($A501,'Catálogo fonte'!$A$5:$A$104,0)),""))</f>
        <v/>
      </c>
      <c r="P501" s="56">
        <f>IF(OR($A501="",$B501=""),"",IFERROR(INDEX('Catálogo fonte'!$K$5:$K$104,MATCH($A501,'Catálogo fonte'!$A$5:$A$104,0)),""))</f>
        <v/>
      </c>
      <c r="Q501" s="56">
        <f>IF(OR($A501="",$B501=""),"",IFERROR(INDEX('Catálogo fonte'!$L$5:$L$104,MATCH($A501,'Catálogo fonte'!$A$5:$A$104,0)),""))</f>
        <v/>
      </c>
      <c r="R501" s="56">
        <f>IF(OR($A501="",$B501=""),"",IFERROR(INDEX('Catálogo fonte'!$M$5:$M$104,MATCH($A501,'Catálogo fonte'!$A$5:$A$104,0)),""))</f>
        <v/>
      </c>
      <c r="S501" s="28">
        <f>IF(OR($A501="",$B501=""),"",IFERROR(INDEX('Catálogo fonte'!$N$5:$N$104,MATCH($A501,'Catálogo fonte'!$A$5:$A$104,0)),""))</f>
        <v/>
      </c>
      <c r="T501" s="28">
        <f>IF(OR($A501="",$B501=""),"",IFERROR(INDEX('Catálogo fonte'!$O$5:$O$104,MATCH($A501,'Catálogo fonte'!$A$5:$A$104,0)),""))</f>
        <v/>
      </c>
      <c r="U501" s="28">
        <f>IF(OR($A501="",$B501=""),"",IFERROR(INDEX('Catálogo fonte'!$P$5:$P$104,MATCH($A501,'Catálogo fonte'!$A$5:$A$104,0)),""))</f>
        <v/>
      </c>
      <c r="V501" s="28">
        <f>IF(OR($A501="",$B501=""),"",--($S501&lt;&gt;"")+--($T501&lt;&gt;"")+--($U501&lt;&gt;""))</f>
        <v/>
      </c>
      <c r="W501" s="27">
        <f>IF(OR($A501="",$B501="",$C501&lt;&gt;"Sim"),"",_xlfn.TEXTJOIN(" | ",TRUE,IF($AP501&lt;&gt;"Regra válida","Regra do canal inválida",""),IF(COUNTIF('Catálogo fonte'!$A$5:$A$104,$A501)&gt;1,"SKU duplicado",""),IF($AO501&lt;&gt;"Sim","Produto inativo",""),IF($AB501&lt;&gt;"Sim","Canal inativo",""),IF($G501="","Título ausente",""),IF(AND($G501&lt;&gt;"",$AL501&lt;&gt;"",LEN($G501)&gt;$AL501),"Título excede o limite",""),IF(AND($AC501="Sim",$H501=""),"Categoria ausente",""),IF(AND($AK501&gt;0,LEN($I501)&lt;$AK501),"Descrição abaixo do mínimo",""),IF(AND($AE501="Sim",$J501=""),"Marca ausente",""),IF(OR($K501="",NOT(ISNUMBER($K501)),$K501&lt;=0),"Preço inválido",""),IF(AND(ISNUMBER($K501),$AM501&lt;&gt;"",$K501&lt;$AM501),"Preço abaixo do mínimo",""),IF(AND(ISNUMBER($K501),$AN501&lt;&gt;"",$K501&gt;$AN501),"Preço acima do máximo",""),IF(AND($AD501="Sim",$L501=""),"GTIN ausente",""),IF(AND($L501&lt;&gt;"",NOT(IFERROR(AND(LEN($L501)=13,ISNUMBER(VALUE($L501))),FALSE))),"GTIN inválido",""),IF(AND($AF501="Sim",$M501=""),"Cor ausente",""),IF(AND($AG501="Sim",$N501=""),"Tamanho/modelo ausente",""),IF(AND($AH501="Sim",OR(NOT(ISNUMBER($O501)),$O501&lt;=0)),"Peso ausente ou inválido",""),IF(AND($AI501="Sim",OR(NOT(ISNUMBER($P501)),$P501&lt;=0,NOT(ISNUMBER($Q501)),$Q501&lt;=0,NOT(ISNUMBER($R501)),$R501&lt;=0)),"Dimensões ausentes ou inválidas",""),IF($V501&lt;$AJ501,"Mídias abaixo do mínimo","")))</f>
        <v/>
      </c>
      <c r="X501" s="28">
        <f>IF(OR($A501="",$B501=""),"",IF($C501&lt;&gt;"Sim","Não selecionado",IF($W501="","Pronto para publicar","Bloqueado")))</f>
        <v/>
      </c>
      <c r="Y501" s="21" t="n"/>
      <c r="Z501" s="27">
        <f>IF(OR($A501="",$B501=""),"",IF($C501&lt;&gt;"Sim","Fora do feed",IF($X501="Bloqueado","Bloqueado",IF($Y501="Publicar","Liberado para feed",IF($Y501="Manter rascunho","Mantido em rascunho","Aguardando decisão")))))</f>
        <v/>
      </c>
      <c r="AA501" s="27">
        <f>IF(OR($A501="",$B501=""),"",$A501&amp;"|"&amp;$B501)</f>
        <v/>
      </c>
      <c r="AB501" s="28">
        <f>IF($B501="","",IFERROR(INDEX('Regras por canal'!$B$5:$B$9,MATCH($B501,'Regras por canal'!$A$5:$A$9,0)),""))</f>
        <v/>
      </c>
      <c r="AC501" s="28">
        <f>IF($B501="","",IFERROR(INDEX('Regras por canal'!$C$5:$C$9,MATCH($B501,'Regras por canal'!$A$5:$A$9,0)),""))</f>
        <v/>
      </c>
      <c r="AD501" s="28">
        <f>IF($B501="","",IFERROR(INDEX('Regras por canal'!$D$5:$D$9,MATCH($B501,'Regras por canal'!$A$5:$A$9,0)),""))</f>
        <v/>
      </c>
      <c r="AE501" s="28">
        <f>IF($B501="","",IFERROR(INDEX('Regras por canal'!$E$5:$E$9,MATCH($B501,'Regras por canal'!$A$5:$A$9,0)),""))</f>
        <v/>
      </c>
      <c r="AF501" s="28">
        <f>IF($B501="","",IFERROR(INDEX('Regras por canal'!$F$5:$F$9,MATCH($B501,'Regras por canal'!$A$5:$A$9,0)),""))</f>
        <v/>
      </c>
      <c r="AG501" s="28">
        <f>IF($B501="","",IFERROR(INDEX('Regras por canal'!$G$5:$G$9,MATCH($B501,'Regras por canal'!$A$5:$A$9,0)),""))</f>
        <v/>
      </c>
      <c r="AH501" s="28">
        <f>IF($B501="","",IFERROR(INDEX('Regras por canal'!$H$5:$H$9,MATCH($B501,'Regras por canal'!$A$5:$A$9,0)),""))</f>
        <v/>
      </c>
      <c r="AI501" s="28">
        <f>IF($B501="","",IFERROR(INDEX('Regras por canal'!$I$5:$I$9,MATCH($B501,'Regras por canal'!$A$5:$A$9,0)),""))</f>
        <v/>
      </c>
      <c r="AJ501" s="28">
        <f>IF($B501="","",IFERROR(INDEX('Regras por canal'!$J$5:$J$9,MATCH($B501,'Regras por canal'!$A$5:$A$9,0)),""))</f>
        <v/>
      </c>
      <c r="AK501" s="28">
        <f>IF($B501="","",IFERROR(INDEX('Regras por canal'!$K$5:$K$9,MATCH($B501,'Regras por canal'!$A$5:$A$9,0)),""))</f>
        <v/>
      </c>
      <c r="AL501" s="28">
        <f>IF($B501="","",IFERROR(INDEX('Regras por canal'!$L$5:$L$9,MATCH($B501,'Regras por canal'!$A$5:$A$9,0)),""))</f>
        <v/>
      </c>
      <c r="AM501" s="28">
        <f>IF($B501="","",IFERROR(INDEX('Regras por canal'!$M$5:$M$9,MATCH($B501,'Regras por canal'!$A$5:$A$9,0)),""))</f>
        <v/>
      </c>
      <c r="AN501" s="28">
        <f>IF($B501="","",IFERROR(INDEX('Regras por canal'!$N$5:$N$9,MATCH($B501,'Regras por canal'!$A$5:$A$9,0)),""))</f>
        <v/>
      </c>
      <c r="AO501" s="28">
        <f>IF($A501="","",IFERROR(INDEX('Catálogo fonte'!$Q$5:$Q$104,MATCH($A501,'Catálogo fonte'!$A$5:$A$104,0)),""))</f>
        <v/>
      </c>
      <c r="AP501" s="28">
        <f>IF($B501="","",IFERROR(INDEX('Regras por canal'!$Q$5:$Q$9,MATCH($B501,'Regras por canal'!$A$5:$A$9,0)),""))</f>
        <v/>
      </c>
    </row>
    <row r="502" ht="24" customHeight="1">
      <c r="A502" s="28">
        <f>IF(OR(INDEX('Catálogo fonte'!$A$5:$A$104,INT((ROW()-5)/5)+1)="",INDEX('Regras por canal'!$A$5:$A$9,MOD(ROW()-5,5)+1)=""),"",INDEX('Catálogo fonte'!$A$5:$A$104,INT((ROW()-5)/5)+1))</f>
        <v/>
      </c>
      <c r="B502" s="27">
        <f>IF($A502="","",INDEX('Regras por canal'!$A$5:$A$9,MOD(ROW()-5,5)+1))</f>
        <v/>
      </c>
      <c r="C502" s="21" t="n"/>
      <c r="D502" s="32" t="n"/>
      <c r="E502" s="32" t="n"/>
      <c r="F502" s="53" t="n"/>
      <c r="G502" s="27">
        <f>IF(OR($A502="",$B502=""),"",IF($D502&lt;&gt;"",$D502,IFERROR(INDEX('Catálogo fonte'!$B$5:$B$104,MATCH($A502,'Catálogo fonte'!$A$5:$A$104,0)),"")))</f>
        <v/>
      </c>
      <c r="H502" s="27">
        <f>IF(OR($A502="",$B502=""),"",IF($E502&lt;&gt;"",$E502,IFERROR(INDEX('Catálogo fonte'!$C$5:$C$104,MATCH($A502,'Catálogo fonte'!$A$5:$A$104,0)),"")))</f>
        <v/>
      </c>
      <c r="I502" s="27">
        <f>IF(OR($A502="",$B502=""),"",IFERROR(INDEX('Catálogo fonte'!$E$5:$E$104,MATCH($A502,'Catálogo fonte'!$A$5:$A$104,0)),""))</f>
        <v/>
      </c>
      <c r="J502" s="28">
        <f>IF(OR($A502="",$B502=""),"",IFERROR(INDEX('Catálogo fonte'!$D$5:$D$104,MATCH($A502,'Catálogo fonte'!$A$5:$A$104,0)),""))</f>
        <v/>
      </c>
      <c r="K502" s="54">
        <f>IF(OR($A502="",$B502=""),"",IF($F502&lt;&gt;"",$F502,IFERROR(INDEX('Catálogo fonte'!$F$5:$F$104,MATCH($A502,'Catálogo fonte'!$A$5:$A$104,0)),"")))</f>
        <v/>
      </c>
      <c r="L502" s="35">
        <f>IF(OR($A502="",$B502=""),"",IFERROR(INDEX('Catálogo fonte'!$G$5:$G$104,MATCH($A502,'Catálogo fonte'!$A$5:$A$104,0)),""))</f>
        <v/>
      </c>
      <c r="M502" s="28">
        <f>IF(OR($A502="",$B502=""),"",IFERROR(INDEX('Catálogo fonte'!$H$5:$H$104,MATCH($A502,'Catálogo fonte'!$A$5:$A$104,0)),""))</f>
        <v/>
      </c>
      <c r="N502" s="28">
        <f>IF(OR($A502="",$B502=""),"",IFERROR(INDEX('Catálogo fonte'!$I$5:$I$104,MATCH($A502,'Catálogo fonte'!$A$5:$A$104,0)),""))</f>
        <v/>
      </c>
      <c r="O502" s="55">
        <f>IF(OR($A502="",$B502=""),"",IFERROR(INDEX('Catálogo fonte'!$J$5:$J$104,MATCH($A502,'Catálogo fonte'!$A$5:$A$104,0)),""))</f>
        <v/>
      </c>
      <c r="P502" s="56">
        <f>IF(OR($A502="",$B502=""),"",IFERROR(INDEX('Catálogo fonte'!$K$5:$K$104,MATCH($A502,'Catálogo fonte'!$A$5:$A$104,0)),""))</f>
        <v/>
      </c>
      <c r="Q502" s="56">
        <f>IF(OR($A502="",$B502=""),"",IFERROR(INDEX('Catálogo fonte'!$L$5:$L$104,MATCH($A502,'Catálogo fonte'!$A$5:$A$104,0)),""))</f>
        <v/>
      </c>
      <c r="R502" s="56">
        <f>IF(OR($A502="",$B502=""),"",IFERROR(INDEX('Catálogo fonte'!$M$5:$M$104,MATCH($A502,'Catálogo fonte'!$A$5:$A$104,0)),""))</f>
        <v/>
      </c>
      <c r="S502" s="28">
        <f>IF(OR($A502="",$B502=""),"",IFERROR(INDEX('Catálogo fonte'!$N$5:$N$104,MATCH($A502,'Catálogo fonte'!$A$5:$A$104,0)),""))</f>
        <v/>
      </c>
      <c r="T502" s="28">
        <f>IF(OR($A502="",$B502=""),"",IFERROR(INDEX('Catálogo fonte'!$O$5:$O$104,MATCH($A502,'Catálogo fonte'!$A$5:$A$104,0)),""))</f>
        <v/>
      </c>
      <c r="U502" s="28">
        <f>IF(OR($A502="",$B502=""),"",IFERROR(INDEX('Catálogo fonte'!$P$5:$P$104,MATCH($A502,'Catálogo fonte'!$A$5:$A$104,0)),""))</f>
        <v/>
      </c>
      <c r="V502" s="28">
        <f>IF(OR($A502="",$B502=""),"",--($S502&lt;&gt;"")+--($T502&lt;&gt;"")+--($U502&lt;&gt;""))</f>
        <v/>
      </c>
      <c r="W502" s="27">
        <f>IF(OR($A502="",$B502="",$C502&lt;&gt;"Sim"),"",_xlfn.TEXTJOIN(" | ",TRUE,IF($AP502&lt;&gt;"Regra válida","Regra do canal inválida",""),IF(COUNTIF('Catálogo fonte'!$A$5:$A$104,$A502)&gt;1,"SKU duplicado",""),IF($AO502&lt;&gt;"Sim","Produto inativo",""),IF($AB502&lt;&gt;"Sim","Canal inativo",""),IF($G502="","Título ausente",""),IF(AND($G502&lt;&gt;"",$AL502&lt;&gt;"",LEN($G502)&gt;$AL502),"Título excede o limite",""),IF(AND($AC502="Sim",$H502=""),"Categoria ausente",""),IF(AND($AK502&gt;0,LEN($I502)&lt;$AK502),"Descrição abaixo do mínimo",""),IF(AND($AE502="Sim",$J502=""),"Marca ausente",""),IF(OR($K502="",NOT(ISNUMBER($K502)),$K502&lt;=0),"Preço inválido",""),IF(AND(ISNUMBER($K502),$AM502&lt;&gt;"",$K502&lt;$AM502),"Preço abaixo do mínimo",""),IF(AND(ISNUMBER($K502),$AN502&lt;&gt;"",$K502&gt;$AN502),"Preço acima do máximo",""),IF(AND($AD502="Sim",$L502=""),"GTIN ausente",""),IF(AND($L502&lt;&gt;"",NOT(IFERROR(AND(LEN($L502)=13,ISNUMBER(VALUE($L502))),FALSE))),"GTIN inválido",""),IF(AND($AF502="Sim",$M502=""),"Cor ausente",""),IF(AND($AG502="Sim",$N502=""),"Tamanho/modelo ausente",""),IF(AND($AH502="Sim",OR(NOT(ISNUMBER($O502)),$O502&lt;=0)),"Peso ausente ou inválido",""),IF(AND($AI502="Sim",OR(NOT(ISNUMBER($P502)),$P502&lt;=0,NOT(ISNUMBER($Q502)),$Q502&lt;=0,NOT(ISNUMBER($R502)),$R502&lt;=0)),"Dimensões ausentes ou inválidas",""),IF($V502&lt;$AJ502,"Mídias abaixo do mínimo","")))</f>
        <v/>
      </c>
      <c r="X502" s="28">
        <f>IF(OR($A502="",$B502=""),"",IF($C502&lt;&gt;"Sim","Não selecionado",IF($W502="","Pronto para publicar","Bloqueado")))</f>
        <v/>
      </c>
      <c r="Y502" s="21" t="n"/>
      <c r="Z502" s="27">
        <f>IF(OR($A502="",$B502=""),"",IF($C502&lt;&gt;"Sim","Fora do feed",IF($X502="Bloqueado","Bloqueado",IF($Y502="Publicar","Liberado para feed",IF($Y502="Manter rascunho","Mantido em rascunho","Aguardando decisão")))))</f>
        <v/>
      </c>
      <c r="AA502" s="27">
        <f>IF(OR($A502="",$B502=""),"",$A502&amp;"|"&amp;$B502)</f>
        <v/>
      </c>
      <c r="AB502" s="28">
        <f>IF($B502="","",IFERROR(INDEX('Regras por canal'!$B$5:$B$9,MATCH($B502,'Regras por canal'!$A$5:$A$9,0)),""))</f>
        <v/>
      </c>
      <c r="AC502" s="28">
        <f>IF($B502="","",IFERROR(INDEX('Regras por canal'!$C$5:$C$9,MATCH($B502,'Regras por canal'!$A$5:$A$9,0)),""))</f>
        <v/>
      </c>
      <c r="AD502" s="28">
        <f>IF($B502="","",IFERROR(INDEX('Regras por canal'!$D$5:$D$9,MATCH($B502,'Regras por canal'!$A$5:$A$9,0)),""))</f>
        <v/>
      </c>
      <c r="AE502" s="28">
        <f>IF($B502="","",IFERROR(INDEX('Regras por canal'!$E$5:$E$9,MATCH($B502,'Regras por canal'!$A$5:$A$9,0)),""))</f>
        <v/>
      </c>
      <c r="AF502" s="28">
        <f>IF($B502="","",IFERROR(INDEX('Regras por canal'!$F$5:$F$9,MATCH($B502,'Regras por canal'!$A$5:$A$9,0)),""))</f>
        <v/>
      </c>
      <c r="AG502" s="28">
        <f>IF($B502="","",IFERROR(INDEX('Regras por canal'!$G$5:$G$9,MATCH($B502,'Regras por canal'!$A$5:$A$9,0)),""))</f>
        <v/>
      </c>
      <c r="AH502" s="28">
        <f>IF($B502="","",IFERROR(INDEX('Regras por canal'!$H$5:$H$9,MATCH($B502,'Regras por canal'!$A$5:$A$9,0)),""))</f>
        <v/>
      </c>
      <c r="AI502" s="28">
        <f>IF($B502="","",IFERROR(INDEX('Regras por canal'!$I$5:$I$9,MATCH($B502,'Regras por canal'!$A$5:$A$9,0)),""))</f>
        <v/>
      </c>
      <c r="AJ502" s="28">
        <f>IF($B502="","",IFERROR(INDEX('Regras por canal'!$J$5:$J$9,MATCH($B502,'Regras por canal'!$A$5:$A$9,0)),""))</f>
        <v/>
      </c>
      <c r="AK502" s="28">
        <f>IF($B502="","",IFERROR(INDEX('Regras por canal'!$K$5:$K$9,MATCH($B502,'Regras por canal'!$A$5:$A$9,0)),""))</f>
        <v/>
      </c>
      <c r="AL502" s="28">
        <f>IF($B502="","",IFERROR(INDEX('Regras por canal'!$L$5:$L$9,MATCH($B502,'Regras por canal'!$A$5:$A$9,0)),""))</f>
        <v/>
      </c>
      <c r="AM502" s="28">
        <f>IF($B502="","",IFERROR(INDEX('Regras por canal'!$M$5:$M$9,MATCH($B502,'Regras por canal'!$A$5:$A$9,0)),""))</f>
        <v/>
      </c>
      <c r="AN502" s="28">
        <f>IF($B502="","",IFERROR(INDEX('Regras por canal'!$N$5:$N$9,MATCH($B502,'Regras por canal'!$A$5:$A$9,0)),""))</f>
        <v/>
      </c>
      <c r="AO502" s="28">
        <f>IF($A502="","",IFERROR(INDEX('Catálogo fonte'!$Q$5:$Q$104,MATCH($A502,'Catálogo fonte'!$A$5:$A$104,0)),""))</f>
        <v/>
      </c>
      <c r="AP502" s="28">
        <f>IF($B502="","",IFERROR(INDEX('Regras por canal'!$Q$5:$Q$9,MATCH($B502,'Regras por canal'!$A$5:$A$9,0)),""))</f>
        <v/>
      </c>
    </row>
    <row r="503" ht="24" customHeight="1">
      <c r="A503" s="28">
        <f>IF(OR(INDEX('Catálogo fonte'!$A$5:$A$104,INT((ROW()-5)/5)+1)="",INDEX('Regras por canal'!$A$5:$A$9,MOD(ROW()-5,5)+1)=""),"",INDEX('Catálogo fonte'!$A$5:$A$104,INT((ROW()-5)/5)+1))</f>
        <v/>
      </c>
      <c r="B503" s="27">
        <f>IF($A503="","",INDEX('Regras por canal'!$A$5:$A$9,MOD(ROW()-5,5)+1))</f>
        <v/>
      </c>
      <c r="C503" s="21" t="n"/>
      <c r="D503" s="32" t="n"/>
      <c r="E503" s="32" t="n"/>
      <c r="F503" s="53" t="n"/>
      <c r="G503" s="27">
        <f>IF(OR($A503="",$B503=""),"",IF($D503&lt;&gt;"",$D503,IFERROR(INDEX('Catálogo fonte'!$B$5:$B$104,MATCH($A503,'Catálogo fonte'!$A$5:$A$104,0)),"")))</f>
        <v/>
      </c>
      <c r="H503" s="27">
        <f>IF(OR($A503="",$B503=""),"",IF($E503&lt;&gt;"",$E503,IFERROR(INDEX('Catálogo fonte'!$C$5:$C$104,MATCH($A503,'Catálogo fonte'!$A$5:$A$104,0)),"")))</f>
        <v/>
      </c>
      <c r="I503" s="27">
        <f>IF(OR($A503="",$B503=""),"",IFERROR(INDEX('Catálogo fonte'!$E$5:$E$104,MATCH($A503,'Catálogo fonte'!$A$5:$A$104,0)),""))</f>
        <v/>
      </c>
      <c r="J503" s="28">
        <f>IF(OR($A503="",$B503=""),"",IFERROR(INDEX('Catálogo fonte'!$D$5:$D$104,MATCH($A503,'Catálogo fonte'!$A$5:$A$104,0)),""))</f>
        <v/>
      </c>
      <c r="K503" s="54">
        <f>IF(OR($A503="",$B503=""),"",IF($F503&lt;&gt;"",$F503,IFERROR(INDEX('Catálogo fonte'!$F$5:$F$104,MATCH($A503,'Catálogo fonte'!$A$5:$A$104,0)),"")))</f>
        <v/>
      </c>
      <c r="L503" s="35">
        <f>IF(OR($A503="",$B503=""),"",IFERROR(INDEX('Catálogo fonte'!$G$5:$G$104,MATCH($A503,'Catálogo fonte'!$A$5:$A$104,0)),""))</f>
        <v/>
      </c>
      <c r="M503" s="28">
        <f>IF(OR($A503="",$B503=""),"",IFERROR(INDEX('Catálogo fonte'!$H$5:$H$104,MATCH($A503,'Catálogo fonte'!$A$5:$A$104,0)),""))</f>
        <v/>
      </c>
      <c r="N503" s="28">
        <f>IF(OR($A503="",$B503=""),"",IFERROR(INDEX('Catálogo fonte'!$I$5:$I$104,MATCH($A503,'Catálogo fonte'!$A$5:$A$104,0)),""))</f>
        <v/>
      </c>
      <c r="O503" s="55">
        <f>IF(OR($A503="",$B503=""),"",IFERROR(INDEX('Catálogo fonte'!$J$5:$J$104,MATCH($A503,'Catálogo fonte'!$A$5:$A$104,0)),""))</f>
        <v/>
      </c>
      <c r="P503" s="56">
        <f>IF(OR($A503="",$B503=""),"",IFERROR(INDEX('Catálogo fonte'!$K$5:$K$104,MATCH($A503,'Catálogo fonte'!$A$5:$A$104,0)),""))</f>
        <v/>
      </c>
      <c r="Q503" s="56">
        <f>IF(OR($A503="",$B503=""),"",IFERROR(INDEX('Catálogo fonte'!$L$5:$L$104,MATCH($A503,'Catálogo fonte'!$A$5:$A$104,0)),""))</f>
        <v/>
      </c>
      <c r="R503" s="56">
        <f>IF(OR($A503="",$B503=""),"",IFERROR(INDEX('Catálogo fonte'!$M$5:$M$104,MATCH($A503,'Catálogo fonte'!$A$5:$A$104,0)),""))</f>
        <v/>
      </c>
      <c r="S503" s="28">
        <f>IF(OR($A503="",$B503=""),"",IFERROR(INDEX('Catálogo fonte'!$N$5:$N$104,MATCH($A503,'Catálogo fonte'!$A$5:$A$104,0)),""))</f>
        <v/>
      </c>
      <c r="T503" s="28">
        <f>IF(OR($A503="",$B503=""),"",IFERROR(INDEX('Catálogo fonte'!$O$5:$O$104,MATCH($A503,'Catálogo fonte'!$A$5:$A$104,0)),""))</f>
        <v/>
      </c>
      <c r="U503" s="28">
        <f>IF(OR($A503="",$B503=""),"",IFERROR(INDEX('Catálogo fonte'!$P$5:$P$104,MATCH($A503,'Catálogo fonte'!$A$5:$A$104,0)),""))</f>
        <v/>
      </c>
      <c r="V503" s="28">
        <f>IF(OR($A503="",$B503=""),"",--($S503&lt;&gt;"")+--($T503&lt;&gt;"")+--($U503&lt;&gt;""))</f>
        <v/>
      </c>
      <c r="W503" s="27">
        <f>IF(OR($A503="",$B503="",$C503&lt;&gt;"Sim"),"",_xlfn.TEXTJOIN(" | ",TRUE,IF($AP503&lt;&gt;"Regra válida","Regra do canal inválida",""),IF(COUNTIF('Catálogo fonte'!$A$5:$A$104,$A503)&gt;1,"SKU duplicado",""),IF($AO503&lt;&gt;"Sim","Produto inativo",""),IF($AB503&lt;&gt;"Sim","Canal inativo",""),IF($G503="","Título ausente",""),IF(AND($G503&lt;&gt;"",$AL503&lt;&gt;"",LEN($G503)&gt;$AL503),"Título excede o limite",""),IF(AND($AC503="Sim",$H503=""),"Categoria ausente",""),IF(AND($AK503&gt;0,LEN($I503)&lt;$AK503),"Descrição abaixo do mínimo",""),IF(AND($AE503="Sim",$J503=""),"Marca ausente",""),IF(OR($K503="",NOT(ISNUMBER($K503)),$K503&lt;=0),"Preço inválido",""),IF(AND(ISNUMBER($K503),$AM503&lt;&gt;"",$K503&lt;$AM503),"Preço abaixo do mínimo",""),IF(AND(ISNUMBER($K503),$AN503&lt;&gt;"",$K503&gt;$AN503),"Preço acima do máximo",""),IF(AND($AD503="Sim",$L503=""),"GTIN ausente",""),IF(AND($L503&lt;&gt;"",NOT(IFERROR(AND(LEN($L503)=13,ISNUMBER(VALUE($L503))),FALSE))),"GTIN inválido",""),IF(AND($AF503="Sim",$M503=""),"Cor ausente",""),IF(AND($AG503="Sim",$N503=""),"Tamanho/modelo ausente",""),IF(AND($AH503="Sim",OR(NOT(ISNUMBER($O503)),$O503&lt;=0)),"Peso ausente ou inválido",""),IF(AND($AI503="Sim",OR(NOT(ISNUMBER($P503)),$P503&lt;=0,NOT(ISNUMBER($Q503)),$Q503&lt;=0,NOT(ISNUMBER($R503)),$R503&lt;=0)),"Dimensões ausentes ou inválidas",""),IF($V503&lt;$AJ503,"Mídias abaixo do mínimo","")))</f>
        <v/>
      </c>
      <c r="X503" s="28">
        <f>IF(OR($A503="",$B503=""),"",IF($C503&lt;&gt;"Sim","Não selecionado",IF($W503="","Pronto para publicar","Bloqueado")))</f>
        <v/>
      </c>
      <c r="Y503" s="21" t="n"/>
      <c r="Z503" s="27">
        <f>IF(OR($A503="",$B503=""),"",IF($C503&lt;&gt;"Sim","Fora do feed",IF($X503="Bloqueado","Bloqueado",IF($Y503="Publicar","Liberado para feed",IF($Y503="Manter rascunho","Mantido em rascunho","Aguardando decisão")))))</f>
        <v/>
      </c>
      <c r="AA503" s="27">
        <f>IF(OR($A503="",$B503=""),"",$A503&amp;"|"&amp;$B503)</f>
        <v/>
      </c>
      <c r="AB503" s="28">
        <f>IF($B503="","",IFERROR(INDEX('Regras por canal'!$B$5:$B$9,MATCH($B503,'Regras por canal'!$A$5:$A$9,0)),""))</f>
        <v/>
      </c>
      <c r="AC503" s="28">
        <f>IF($B503="","",IFERROR(INDEX('Regras por canal'!$C$5:$C$9,MATCH($B503,'Regras por canal'!$A$5:$A$9,0)),""))</f>
        <v/>
      </c>
      <c r="AD503" s="28">
        <f>IF($B503="","",IFERROR(INDEX('Regras por canal'!$D$5:$D$9,MATCH($B503,'Regras por canal'!$A$5:$A$9,0)),""))</f>
        <v/>
      </c>
      <c r="AE503" s="28">
        <f>IF($B503="","",IFERROR(INDEX('Regras por canal'!$E$5:$E$9,MATCH($B503,'Regras por canal'!$A$5:$A$9,0)),""))</f>
        <v/>
      </c>
      <c r="AF503" s="28">
        <f>IF($B503="","",IFERROR(INDEX('Regras por canal'!$F$5:$F$9,MATCH($B503,'Regras por canal'!$A$5:$A$9,0)),""))</f>
        <v/>
      </c>
      <c r="AG503" s="28">
        <f>IF($B503="","",IFERROR(INDEX('Regras por canal'!$G$5:$G$9,MATCH($B503,'Regras por canal'!$A$5:$A$9,0)),""))</f>
        <v/>
      </c>
      <c r="AH503" s="28">
        <f>IF($B503="","",IFERROR(INDEX('Regras por canal'!$H$5:$H$9,MATCH($B503,'Regras por canal'!$A$5:$A$9,0)),""))</f>
        <v/>
      </c>
      <c r="AI503" s="28">
        <f>IF($B503="","",IFERROR(INDEX('Regras por canal'!$I$5:$I$9,MATCH($B503,'Regras por canal'!$A$5:$A$9,0)),""))</f>
        <v/>
      </c>
      <c r="AJ503" s="28">
        <f>IF($B503="","",IFERROR(INDEX('Regras por canal'!$J$5:$J$9,MATCH($B503,'Regras por canal'!$A$5:$A$9,0)),""))</f>
        <v/>
      </c>
      <c r="AK503" s="28">
        <f>IF($B503="","",IFERROR(INDEX('Regras por canal'!$K$5:$K$9,MATCH($B503,'Regras por canal'!$A$5:$A$9,0)),""))</f>
        <v/>
      </c>
      <c r="AL503" s="28">
        <f>IF($B503="","",IFERROR(INDEX('Regras por canal'!$L$5:$L$9,MATCH($B503,'Regras por canal'!$A$5:$A$9,0)),""))</f>
        <v/>
      </c>
      <c r="AM503" s="28">
        <f>IF($B503="","",IFERROR(INDEX('Regras por canal'!$M$5:$M$9,MATCH($B503,'Regras por canal'!$A$5:$A$9,0)),""))</f>
        <v/>
      </c>
      <c r="AN503" s="28">
        <f>IF($B503="","",IFERROR(INDEX('Regras por canal'!$N$5:$N$9,MATCH($B503,'Regras por canal'!$A$5:$A$9,0)),""))</f>
        <v/>
      </c>
      <c r="AO503" s="28">
        <f>IF($A503="","",IFERROR(INDEX('Catálogo fonte'!$Q$5:$Q$104,MATCH($A503,'Catálogo fonte'!$A$5:$A$104,0)),""))</f>
        <v/>
      </c>
      <c r="AP503" s="28">
        <f>IF($B503="","",IFERROR(INDEX('Regras por canal'!$Q$5:$Q$9,MATCH($B503,'Regras por canal'!$A$5:$A$9,0)),""))</f>
        <v/>
      </c>
    </row>
    <row r="504" ht="24" customHeight="1">
      <c r="A504" s="28">
        <f>IF(OR(INDEX('Catálogo fonte'!$A$5:$A$104,INT((ROW()-5)/5)+1)="",INDEX('Regras por canal'!$A$5:$A$9,MOD(ROW()-5,5)+1)=""),"",INDEX('Catálogo fonte'!$A$5:$A$104,INT((ROW()-5)/5)+1))</f>
        <v/>
      </c>
      <c r="B504" s="27">
        <f>IF($A504="","",INDEX('Regras por canal'!$A$5:$A$9,MOD(ROW()-5,5)+1))</f>
        <v/>
      </c>
      <c r="C504" s="21" t="n"/>
      <c r="D504" s="32" t="n"/>
      <c r="E504" s="32" t="n"/>
      <c r="F504" s="53" t="n"/>
      <c r="G504" s="27">
        <f>IF(OR($A504="",$B504=""),"",IF($D504&lt;&gt;"",$D504,IFERROR(INDEX('Catálogo fonte'!$B$5:$B$104,MATCH($A504,'Catálogo fonte'!$A$5:$A$104,0)),"")))</f>
        <v/>
      </c>
      <c r="H504" s="27">
        <f>IF(OR($A504="",$B504=""),"",IF($E504&lt;&gt;"",$E504,IFERROR(INDEX('Catálogo fonte'!$C$5:$C$104,MATCH($A504,'Catálogo fonte'!$A$5:$A$104,0)),"")))</f>
        <v/>
      </c>
      <c r="I504" s="27">
        <f>IF(OR($A504="",$B504=""),"",IFERROR(INDEX('Catálogo fonte'!$E$5:$E$104,MATCH($A504,'Catálogo fonte'!$A$5:$A$104,0)),""))</f>
        <v/>
      </c>
      <c r="J504" s="28">
        <f>IF(OR($A504="",$B504=""),"",IFERROR(INDEX('Catálogo fonte'!$D$5:$D$104,MATCH($A504,'Catálogo fonte'!$A$5:$A$104,0)),""))</f>
        <v/>
      </c>
      <c r="K504" s="54">
        <f>IF(OR($A504="",$B504=""),"",IF($F504&lt;&gt;"",$F504,IFERROR(INDEX('Catálogo fonte'!$F$5:$F$104,MATCH($A504,'Catálogo fonte'!$A$5:$A$104,0)),"")))</f>
        <v/>
      </c>
      <c r="L504" s="35">
        <f>IF(OR($A504="",$B504=""),"",IFERROR(INDEX('Catálogo fonte'!$G$5:$G$104,MATCH($A504,'Catálogo fonte'!$A$5:$A$104,0)),""))</f>
        <v/>
      </c>
      <c r="M504" s="28">
        <f>IF(OR($A504="",$B504=""),"",IFERROR(INDEX('Catálogo fonte'!$H$5:$H$104,MATCH($A504,'Catálogo fonte'!$A$5:$A$104,0)),""))</f>
        <v/>
      </c>
      <c r="N504" s="28">
        <f>IF(OR($A504="",$B504=""),"",IFERROR(INDEX('Catálogo fonte'!$I$5:$I$104,MATCH($A504,'Catálogo fonte'!$A$5:$A$104,0)),""))</f>
        <v/>
      </c>
      <c r="O504" s="55">
        <f>IF(OR($A504="",$B504=""),"",IFERROR(INDEX('Catálogo fonte'!$J$5:$J$104,MATCH($A504,'Catálogo fonte'!$A$5:$A$104,0)),""))</f>
        <v/>
      </c>
      <c r="P504" s="56">
        <f>IF(OR($A504="",$B504=""),"",IFERROR(INDEX('Catálogo fonte'!$K$5:$K$104,MATCH($A504,'Catálogo fonte'!$A$5:$A$104,0)),""))</f>
        <v/>
      </c>
      <c r="Q504" s="56">
        <f>IF(OR($A504="",$B504=""),"",IFERROR(INDEX('Catálogo fonte'!$L$5:$L$104,MATCH($A504,'Catálogo fonte'!$A$5:$A$104,0)),""))</f>
        <v/>
      </c>
      <c r="R504" s="56">
        <f>IF(OR($A504="",$B504=""),"",IFERROR(INDEX('Catálogo fonte'!$M$5:$M$104,MATCH($A504,'Catálogo fonte'!$A$5:$A$104,0)),""))</f>
        <v/>
      </c>
      <c r="S504" s="28">
        <f>IF(OR($A504="",$B504=""),"",IFERROR(INDEX('Catálogo fonte'!$N$5:$N$104,MATCH($A504,'Catálogo fonte'!$A$5:$A$104,0)),""))</f>
        <v/>
      </c>
      <c r="T504" s="28">
        <f>IF(OR($A504="",$B504=""),"",IFERROR(INDEX('Catálogo fonte'!$O$5:$O$104,MATCH($A504,'Catálogo fonte'!$A$5:$A$104,0)),""))</f>
        <v/>
      </c>
      <c r="U504" s="28">
        <f>IF(OR($A504="",$B504=""),"",IFERROR(INDEX('Catálogo fonte'!$P$5:$P$104,MATCH($A504,'Catálogo fonte'!$A$5:$A$104,0)),""))</f>
        <v/>
      </c>
      <c r="V504" s="28">
        <f>IF(OR($A504="",$B504=""),"",--($S504&lt;&gt;"")+--($T504&lt;&gt;"")+--($U504&lt;&gt;""))</f>
        <v/>
      </c>
      <c r="W504" s="27">
        <f>IF(OR($A504="",$B504="",$C504&lt;&gt;"Sim"),"",_xlfn.TEXTJOIN(" | ",TRUE,IF($AP504&lt;&gt;"Regra válida","Regra do canal inválida",""),IF(COUNTIF('Catálogo fonte'!$A$5:$A$104,$A504)&gt;1,"SKU duplicado",""),IF($AO504&lt;&gt;"Sim","Produto inativo",""),IF($AB504&lt;&gt;"Sim","Canal inativo",""),IF($G504="","Título ausente",""),IF(AND($G504&lt;&gt;"",$AL504&lt;&gt;"",LEN($G504)&gt;$AL504),"Título excede o limite",""),IF(AND($AC504="Sim",$H504=""),"Categoria ausente",""),IF(AND($AK504&gt;0,LEN($I504)&lt;$AK504),"Descrição abaixo do mínimo",""),IF(AND($AE504="Sim",$J504=""),"Marca ausente",""),IF(OR($K504="",NOT(ISNUMBER($K504)),$K504&lt;=0),"Preço inválido",""),IF(AND(ISNUMBER($K504),$AM504&lt;&gt;"",$K504&lt;$AM504),"Preço abaixo do mínimo",""),IF(AND(ISNUMBER($K504),$AN504&lt;&gt;"",$K504&gt;$AN504),"Preço acima do máximo",""),IF(AND($AD504="Sim",$L504=""),"GTIN ausente",""),IF(AND($L504&lt;&gt;"",NOT(IFERROR(AND(LEN($L504)=13,ISNUMBER(VALUE($L504))),FALSE))),"GTIN inválido",""),IF(AND($AF504="Sim",$M504=""),"Cor ausente",""),IF(AND($AG504="Sim",$N504=""),"Tamanho/modelo ausente",""),IF(AND($AH504="Sim",OR(NOT(ISNUMBER($O504)),$O504&lt;=0)),"Peso ausente ou inválido",""),IF(AND($AI504="Sim",OR(NOT(ISNUMBER($P504)),$P504&lt;=0,NOT(ISNUMBER($Q504)),$Q504&lt;=0,NOT(ISNUMBER($R504)),$R504&lt;=0)),"Dimensões ausentes ou inválidas",""),IF($V504&lt;$AJ504,"Mídias abaixo do mínimo","")))</f>
        <v/>
      </c>
      <c r="X504" s="28">
        <f>IF(OR($A504="",$B504=""),"",IF($C504&lt;&gt;"Sim","Não selecionado",IF($W504="","Pronto para publicar","Bloqueado")))</f>
        <v/>
      </c>
      <c r="Y504" s="21" t="n"/>
      <c r="Z504" s="27">
        <f>IF(OR($A504="",$B504=""),"",IF($C504&lt;&gt;"Sim","Fora do feed",IF($X504="Bloqueado","Bloqueado",IF($Y504="Publicar","Liberado para feed",IF($Y504="Manter rascunho","Mantido em rascunho","Aguardando decisão")))))</f>
        <v/>
      </c>
      <c r="AA504" s="27">
        <f>IF(OR($A504="",$B504=""),"",$A504&amp;"|"&amp;$B504)</f>
        <v/>
      </c>
      <c r="AB504" s="28">
        <f>IF($B504="","",IFERROR(INDEX('Regras por canal'!$B$5:$B$9,MATCH($B504,'Regras por canal'!$A$5:$A$9,0)),""))</f>
        <v/>
      </c>
      <c r="AC504" s="28">
        <f>IF($B504="","",IFERROR(INDEX('Regras por canal'!$C$5:$C$9,MATCH($B504,'Regras por canal'!$A$5:$A$9,0)),""))</f>
        <v/>
      </c>
      <c r="AD504" s="28">
        <f>IF($B504="","",IFERROR(INDEX('Regras por canal'!$D$5:$D$9,MATCH($B504,'Regras por canal'!$A$5:$A$9,0)),""))</f>
        <v/>
      </c>
      <c r="AE504" s="28">
        <f>IF($B504="","",IFERROR(INDEX('Regras por canal'!$E$5:$E$9,MATCH($B504,'Regras por canal'!$A$5:$A$9,0)),""))</f>
        <v/>
      </c>
      <c r="AF504" s="28">
        <f>IF($B504="","",IFERROR(INDEX('Regras por canal'!$F$5:$F$9,MATCH($B504,'Regras por canal'!$A$5:$A$9,0)),""))</f>
        <v/>
      </c>
      <c r="AG504" s="28">
        <f>IF($B504="","",IFERROR(INDEX('Regras por canal'!$G$5:$G$9,MATCH($B504,'Regras por canal'!$A$5:$A$9,0)),""))</f>
        <v/>
      </c>
      <c r="AH504" s="28">
        <f>IF($B504="","",IFERROR(INDEX('Regras por canal'!$H$5:$H$9,MATCH($B504,'Regras por canal'!$A$5:$A$9,0)),""))</f>
        <v/>
      </c>
      <c r="AI504" s="28">
        <f>IF($B504="","",IFERROR(INDEX('Regras por canal'!$I$5:$I$9,MATCH($B504,'Regras por canal'!$A$5:$A$9,0)),""))</f>
        <v/>
      </c>
      <c r="AJ504" s="28">
        <f>IF($B504="","",IFERROR(INDEX('Regras por canal'!$J$5:$J$9,MATCH($B504,'Regras por canal'!$A$5:$A$9,0)),""))</f>
        <v/>
      </c>
      <c r="AK504" s="28">
        <f>IF($B504="","",IFERROR(INDEX('Regras por canal'!$K$5:$K$9,MATCH($B504,'Regras por canal'!$A$5:$A$9,0)),""))</f>
        <v/>
      </c>
      <c r="AL504" s="28">
        <f>IF($B504="","",IFERROR(INDEX('Regras por canal'!$L$5:$L$9,MATCH($B504,'Regras por canal'!$A$5:$A$9,0)),""))</f>
        <v/>
      </c>
      <c r="AM504" s="28">
        <f>IF($B504="","",IFERROR(INDEX('Regras por canal'!$M$5:$M$9,MATCH($B504,'Regras por canal'!$A$5:$A$9,0)),""))</f>
        <v/>
      </c>
      <c r="AN504" s="28">
        <f>IF($B504="","",IFERROR(INDEX('Regras por canal'!$N$5:$N$9,MATCH($B504,'Regras por canal'!$A$5:$A$9,0)),""))</f>
        <v/>
      </c>
      <c r="AO504" s="28">
        <f>IF($A504="","",IFERROR(INDEX('Catálogo fonte'!$Q$5:$Q$104,MATCH($A504,'Catálogo fonte'!$A$5:$A$104,0)),""))</f>
        <v/>
      </c>
      <c r="AP504" s="28">
        <f>IF($B504="","",IFERROR(INDEX('Regras por canal'!$Q$5:$Q$9,MATCH($B504,'Regras por canal'!$A$5:$A$9,0)),""))</f>
        <v/>
      </c>
    </row>
  </sheetData>
  <conditionalFormatting sqref="D5:F504">
    <cfRule type="expression" priority="1" dxfId="3">
      <formula>=D5&lt;&gt;""</formula>
    </cfRule>
  </conditionalFormatting>
  <conditionalFormatting sqref="W5:W504">
    <cfRule type="expression" priority="2" dxfId="0">
      <formula>=$W5&lt;&gt;""</formula>
    </cfRule>
  </conditionalFormatting>
  <conditionalFormatting sqref="X5:X504">
    <cfRule type="expression" priority="3" dxfId="1">
      <formula>=$X5="Pronto para publicar"</formula>
    </cfRule>
    <cfRule type="expression" priority="4" dxfId="0">
      <formula>=$X5="Bloqueado"</formula>
    </cfRule>
    <cfRule type="expression" priority="5" dxfId="4">
      <formula>=$X5="Não selecionado"</formula>
    </cfRule>
  </conditionalFormatting>
  <conditionalFormatting sqref="Z5:Z504">
    <cfRule type="expression" priority="6" dxfId="1">
      <formula>=$Z5="Liberado para feed"</formula>
    </cfRule>
    <cfRule type="expression" priority="7" dxfId="2">
      <formula>=$Z5="Aguardando decisão"</formula>
    </cfRule>
    <cfRule type="expression" priority="8" dxfId="4">
      <formula>=OR($Z5="Mantido em rascunho",$Z5="Fora do feed")</formula>
    </cfRule>
    <cfRule type="expression" priority="9" dxfId="0">
      <formula>=$Z5="Bloqueado"</formula>
    </cfRule>
  </conditionalFormatting>
  <conditionalFormatting sqref="Y5:Y504">
    <cfRule type="expression" priority="10" dxfId="0" stopIfTrue="1">
      <formula>=AND($Y5="Publicar",$X5="Bloqueado")</formula>
    </cfRule>
  </conditionalFormatting>
  <dataValidations count="5">
    <dataValidation sqref="C5:C504" showDropDown="0" showInputMessage="0" showErrorMessage="1" allowBlank="0" errorTitle="Valor inválido" error="Informe um valor válido ou deixe a célula vazia." type="list">
      <formula1>"Sim,Não"</formula1>
    </dataValidation>
    <dataValidation sqref="D5:D504" showDropDown="0" showInputMessage="0" showErrorMessage="1" allowBlank="0" errorTitle="Valor inválido" error="Informe um valor válido ou deixe a célula vazia." type="textLength" operator="lessThanOrEqual">
      <formula1>200</formula1>
    </dataValidation>
    <dataValidation sqref="E5:E504" showDropDown="0" showInputMessage="0" showErrorMessage="1" allowBlank="0" errorTitle="Valor inválido" error="Informe um valor válido ou deixe a célula vazia." type="textLength" operator="lessThanOrEqual">
      <formula1>120</formula1>
    </dataValidation>
    <dataValidation sqref="F5:F504" showDropDown="0" showInputMessage="0" showErrorMessage="1" allowBlank="0" errorTitle="Valor inválido" error="Informe um valor válido ou deixe a célula vazia." type="decimal" operator="greaterThan">
      <formula1>0</formula1>
    </dataValidation>
    <dataValidation sqref="Y5:Y504" showDropDown="0" showInputMessage="0" showErrorMessage="1" allowBlank="0" errorTitle="Valor inválido" error="Informe um valor válido ou deixe a célula vazia." type="list">
      <formula1>"Não definida,Publicar,Manter rascunho"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F6F0E4"/>
    <outlinePr summaryBelow="1" summaryRight="1"/>
    <pageSetUpPr/>
  </sheetPr>
  <dimension ref="A1:A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 ht="30" customHeight="1">
      <c r="A1" s="1" t="inlineStr">
        <is>
          <t>Como usar o catálogo multicanal</t>
        </is>
      </c>
    </row>
    <row r="2"/>
    <row r="3" ht="45" customHeight="1">
      <c r="A3" s="38" t="inlineStr">
        <is>
          <t>Esta planilha transforma dados canônicos de produtos em uma área de feed, prontidão e bloqueios por canal. Ela não substitui sistemas de cadastro mestre, estoque ou pedidos.</t>
        </is>
      </c>
    </row>
    <row r="4"/>
    <row r="5">
      <c r="A5" s="39" t="inlineStr">
        <is>
          <t>Fluxo de uso</t>
        </is>
      </c>
    </row>
    <row r="6" ht="30" customHeight="1">
      <c r="A6" s="38" t="inlineStr">
        <is>
          <t>1. Preencha ou substitua os exemplos em “Catálogo fonte”.</t>
        </is>
      </c>
    </row>
    <row r="7" ht="30" customHeight="1">
      <c r="A7" s="40" t="inlineStr">
        <is>
          <t>2. Configure os campos obrigatórios em “Regras por canal”.</t>
        </is>
      </c>
    </row>
    <row r="8" ht="30" customHeight="1">
      <c r="A8" s="38" t="inlineStr">
        <is>
          <t>3. Em “Feed e prontidão”, marque “Sim” em “Incluir no canal?”.</t>
        </is>
      </c>
    </row>
    <row r="9" ht="30" customHeight="1">
      <c r="A9" s="40" t="inlineStr">
        <is>
          <t>4. Use título, categoria ou preço específicos somente quando o canal exigir um valor diferente da fonte.</t>
        </is>
      </c>
    </row>
    <row r="10" ht="30" customHeight="1">
      <c r="A10" s="38" t="inlineStr">
        <is>
          <t>5. Corrija os itens indicados em “Bloqueios de publicação”.</t>
        </is>
      </c>
    </row>
    <row r="11" ht="30" customHeight="1">
      <c r="A11" s="40" t="inlineStr">
        <is>
          <t>6. Defina “Publicar”, “Manter rascunho” ou “Não definida”.</t>
        </is>
      </c>
    </row>
    <row r="12" ht="30" customHeight="1">
      <c r="A12" s="38" t="inlineStr">
        <is>
          <t>7. Filtre “Status de saída” por “Liberado para feed” para obter as linhas publicáveis.</t>
        </is>
      </c>
    </row>
    <row r="13"/>
    <row r="14">
      <c r="A14" s="39" t="inlineStr">
        <is>
          <t>Legenda</t>
        </is>
      </c>
    </row>
    <row r="15" ht="26" customHeight="1">
      <c r="A15" s="22" t="inlineStr">
        <is>
          <t>Amarelo: entrada manual.</t>
        </is>
      </c>
    </row>
    <row r="16" ht="26" customHeight="1">
      <c r="A16" s="41" t="inlineStr">
        <is>
          <t>Azul-claro: substituição específica do canal.</t>
        </is>
      </c>
    </row>
    <row r="17" ht="26" customHeight="1">
      <c r="A17" s="27" t="inlineStr">
        <is>
          <t>Cinza: fórmula; não editar.</t>
        </is>
      </c>
    </row>
    <row r="18" ht="26" customHeight="1">
      <c r="A18" s="42" t="inlineStr">
        <is>
          <t>Verde: pronto ou liberado.</t>
        </is>
      </c>
    </row>
    <row r="19" ht="26" customHeight="1">
      <c r="A19" s="43" t="inlineStr">
        <is>
          <t>Amarelo forte: aguardando decisão.</t>
        </is>
      </c>
    </row>
    <row r="20" ht="26" customHeight="1">
      <c r="A20" s="44" t="inlineStr">
        <is>
          <t>Vermelho: bloqueio ou revisão necessária.</t>
        </is>
      </c>
    </row>
    <row r="21"/>
    <row r="22">
      <c r="A22" s="39" t="inlineStr">
        <is>
          <t>Limites</t>
        </is>
      </c>
    </row>
    <row r="23" ht="28" customHeight="1">
      <c r="A23" s="38" t="inlineStr">
        <is>
          <t>• Até 100 produtos.</t>
        </is>
      </c>
    </row>
    <row r="24" ht="28" customHeight="1">
      <c r="A24" s="40" t="inlineStr">
        <is>
          <t>• Até 5 canais.</t>
        </is>
      </c>
    </row>
    <row r="25" ht="28" customHeight="1">
      <c r="A25" s="38" t="inlineStr">
        <is>
          <t>• Até 3 mídias por produto.</t>
        </is>
      </c>
    </row>
    <row r="26" ht="28" customHeight="1">
      <c r="A26" s="40" t="inlineStr">
        <is>
          <t>• O arquivo não publica automaticamente e não se conecta a plataformas.</t>
        </is>
      </c>
    </row>
    <row r="27" ht="28" customHeight="1">
      <c r="A27" s="38" t="inlineStr">
        <is>
          <t>• Os nomes, marcas, canais e identificadores dos exemplos são fictícios.</t>
        </is>
      </c>
    </row>
    <row r="28" ht="28" customHeight="1">
      <c r="A28" s="40" t="inlineStr">
        <is>
          <t>• Mídias devem ser informadas como nomes ou identificadores de arquivo, sem hyperlinks.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2026-09-06T12:24:50Z</dcterms:created>
  <dcterms:modified xmlns:dcterms="http://purl.org/dc/terms/" xmlns:xsi="http://www.w3.org/2001/XMLSchema-instance" xsi:type="dcterms:W3CDTF">2026-09-06T12:24:53+00:00Z</dcterms:modified>
</cp:coreProperties>
</file>