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comments/comment1.xml" ContentType="application/vnd.openxmlformats-officedocument.spreadsheetml.comments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o" sheetId="1" state="visible" r:id="rId1"/>
    <sheet xmlns:r="http://schemas.openxmlformats.org/officeDocument/2006/relationships" name="Lotes" sheetId="2" state="visible" r:id="rId2"/>
    <sheet xmlns:r="http://schemas.openxmlformats.org/officeDocument/2006/relationships" name="Movimentações" sheetId="3" state="visible" r:id="rId3"/>
    <sheet xmlns:r="http://schemas.openxmlformats.org/officeDocument/2006/relationships" name="Configurações" sheetId="4" state="visible" r:id="rId4"/>
    <sheet xmlns:r="http://schemas.openxmlformats.org/officeDocument/2006/relationships" name="Instruções" sheetId="5" state="visible" r:id="rId5"/>
  </sheets>
  <definedNames>
    <definedName name="_xlnm._FilterDatabase" localSheetId="3" hidden="1">'Configurações'!$A$5:$E$105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1">
    <numFmt numFmtId="164" formatCode="dd/mm/yyyy"/>
  </numFmts>
  <fonts count="10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b val="1"/>
      <color rgb="0024332E"/>
      <sz val="10"/>
    </font>
    <font>
      <name val="Calibri"/>
      <color rgb="0024332E"/>
      <sz val="10"/>
    </font>
    <font>
      <name val="Calibri"/>
      <b val="1"/>
      <color rgb="00FFFFFF"/>
      <sz val="10"/>
    </font>
    <font>
      <name val="Calibri"/>
      <i val="1"/>
      <color rgb="0017372E"/>
      <sz val="11"/>
    </font>
    <font>
      <name val="Calibri"/>
      <b val="1"/>
      <color rgb="00FFFFFF"/>
      <sz val="9"/>
    </font>
    <font>
      <name val="Calibri"/>
      <b val="1"/>
      <color rgb="0017372E"/>
      <sz val="15"/>
    </font>
    <font>
      <name val="Calibri"/>
      <b val="1"/>
      <color rgb="00FFFFFF"/>
      <sz val="11"/>
    </font>
    <font>
      <name val="Calibri"/>
      <i val="1"/>
      <color rgb="005E665F"/>
      <sz val="9"/>
    </font>
  </fonts>
  <fills count="13">
    <fill>
      <patternFill/>
    </fill>
    <fill>
      <patternFill patternType="gray125"/>
    </fill>
    <fill>
      <patternFill patternType="solid">
        <fgColor rgb="0017372E"/>
      </patternFill>
    </fill>
    <fill>
      <patternFill patternType="solid">
        <fgColor rgb="00F6F0E4"/>
      </patternFill>
    </fill>
    <fill>
      <patternFill patternType="solid">
        <fgColor rgb="00FFF1C9"/>
      </patternFill>
    </fill>
    <fill>
      <patternFill patternType="solid">
        <fgColor rgb="00E7E3DA"/>
      </patternFill>
    </fill>
    <fill>
      <patternFill patternType="solid">
        <fgColor rgb="00C65D32"/>
      </patternFill>
    </fill>
    <fill>
      <patternFill patternType="solid">
        <fgColor rgb="00F0ECE4"/>
      </patternFill>
    </fill>
    <fill>
      <patternFill patternType="solid">
        <fgColor rgb="00FFFFFF"/>
      </patternFill>
    </fill>
    <fill>
      <patternFill patternType="solid">
        <fgColor rgb="00DDECE5"/>
      </patternFill>
    </fill>
    <fill>
      <patternFill patternType="solid">
        <fgColor rgb="00FFE3A3"/>
      </patternFill>
    </fill>
    <fill>
      <patternFill patternType="solid">
        <fgColor rgb="00F3C8AC"/>
      </patternFill>
    </fill>
    <fill>
      <patternFill patternType="solid">
        <fgColor rgb="00F4CCCC"/>
      </patternFill>
    </fill>
  </fills>
  <borders count="6">
    <border>
      <left/>
      <right/>
      <top/>
      <bottom/>
      <diagonal/>
    </border>
    <border>
      <left style="thin">
        <color rgb="00D8D0C1"/>
      </left>
      <right style="thin">
        <color rgb="00D8D0C1"/>
      </right>
      <top style="thin">
        <color rgb="00D8D0C1"/>
      </top>
      <bottom style="thin">
        <color rgb="00D8D0C1"/>
      </bottom>
    </border>
    <border>
      <left/>
      <right/>
      <top style="thin">
        <color rgb="00D8D0C1"/>
      </top>
      <bottom/>
      <diagonal/>
    </border>
    <border>
      <left/>
      <right style="thin">
        <color rgb="00D8D0C1"/>
      </right>
      <top style="thin">
        <color rgb="00D8D0C1"/>
      </top>
      <bottom/>
      <diagonal/>
    </border>
    <border>
      <left/>
      <right/>
      <top style="thin">
        <color rgb="00D8D0C1"/>
      </top>
      <bottom style="thin">
        <color rgb="00D8D0C1"/>
      </bottom>
      <diagonal/>
    </border>
    <border>
      <left/>
      <right style="thin">
        <color rgb="00D8D0C1"/>
      </right>
      <top style="thin">
        <color rgb="00D8D0C1"/>
      </top>
      <bottom style="thin">
        <color rgb="00D8D0C1"/>
      </bottom>
      <diagonal/>
    </border>
  </borders>
  <cellStyleXfs count="1">
    <xf numFmtId="0" fontId="0" fillId="0" borderId="0"/>
  </cellStyleXfs>
  <cellXfs count="58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5" fillId="0" borderId="0" applyAlignment="1" pivotButton="0" quotePrefix="0" xfId="0">
      <alignment horizontal="left" vertical="center"/>
    </xf>
    <xf numFmtId="0" fontId="2" fillId="3" borderId="1" applyAlignment="1" pivotButton="0" quotePrefix="0" xfId="0">
      <alignment horizontal="left" vertical="center"/>
    </xf>
    <xf numFmtId="164" fontId="3" fillId="5" borderId="1" applyAlignment="1" pivotButton="0" quotePrefix="0" xfId="0">
      <alignment horizontal="center" vertical="center"/>
    </xf>
    <xf numFmtId="1" fontId="3" fillId="5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center" vertical="center"/>
    </xf>
    <xf numFmtId="0" fontId="6" fillId="6" borderId="1" applyAlignment="1" pivotButton="0" quotePrefix="0" xfId="0">
      <alignment horizontal="center" vertical="center" wrapText="1"/>
    </xf>
    <xf numFmtId="4" fontId="7" fillId="5" borderId="1" applyAlignment="1" pivotButton="0" quotePrefix="0" xfId="0">
      <alignment horizontal="right" vertical="center"/>
    </xf>
    <xf numFmtId="1" fontId="7" fillId="5" borderId="1" applyAlignment="1" pivotButton="0" quotePrefix="0" xfId="0">
      <alignment horizontal="right" vertical="center"/>
    </xf>
    <xf numFmtId="0" fontId="8" fillId="2" borderId="1" applyAlignment="1" pivotButton="0" quotePrefix="0" xfId="0">
      <alignment horizontal="left" vertical="center"/>
    </xf>
    <xf numFmtId="0" fontId="4" fillId="6" borderId="1" applyAlignment="1" pivotButton="0" quotePrefix="0" xfId="0">
      <alignment horizontal="center" vertical="center" wrapText="1"/>
    </xf>
    <xf numFmtId="0" fontId="3" fillId="8" borderId="1" applyAlignment="1" pivotButton="0" quotePrefix="0" xfId="0">
      <alignment horizontal="left" vertical="center"/>
    </xf>
    <xf numFmtId="0" fontId="3" fillId="8" borderId="1" applyAlignment="1" pivotButton="0" quotePrefix="0" xfId="0">
      <alignment horizontal="left" vertical="top" wrapText="1"/>
    </xf>
    <xf numFmtId="164" fontId="3" fillId="8" borderId="1" applyAlignment="1" pivotButton="0" quotePrefix="0" xfId="0">
      <alignment horizontal="center" vertical="center"/>
    </xf>
    <xf numFmtId="1" fontId="3" fillId="8" borderId="1" applyAlignment="1" pivotButton="0" quotePrefix="0" xfId="0">
      <alignment horizontal="right" vertical="center"/>
    </xf>
    <xf numFmtId="4" fontId="3" fillId="8" borderId="1" applyAlignment="1" pivotButton="0" quotePrefix="0" xfId="0">
      <alignment horizontal="right" vertical="center"/>
    </xf>
    <xf numFmtId="0" fontId="3" fillId="3" borderId="1" applyAlignment="1" pivotButton="0" quotePrefix="0" xfId="0">
      <alignment horizontal="left" vertical="center"/>
    </xf>
    <xf numFmtId="0" fontId="3" fillId="3" borderId="1" applyAlignment="1" pivotButton="0" quotePrefix="0" xfId="0">
      <alignment horizontal="left" vertical="top" wrapText="1"/>
    </xf>
    <xf numFmtId="164" fontId="3" fillId="3" borderId="1" applyAlignment="1" pivotButton="0" quotePrefix="0" xfId="0">
      <alignment horizontal="center" vertical="center"/>
    </xf>
    <xf numFmtId="1" fontId="3" fillId="3" borderId="1" applyAlignment="1" pivotButton="0" quotePrefix="0" xfId="0">
      <alignment horizontal="right" vertical="center"/>
    </xf>
    <xf numFmtId="4" fontId="3" fillId="3" borderId="1" applyAlignment="1" pivotButton="0" quotePrefix="0" xfId="0">
      <alignment horizontal="right" vertical="center"/>
    </xf>
    <xf numFmtId="0" fontId="9" fillId="0" borderId="0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/>
    </xf>
    <xf numFmtId="0" fontId="3" fillId="7" borderId="1" applyAlignment="1" pivotButton="0" quotePrefix="0" xfId="0">
      <alignment horizontal="left" vertical="top" wrapText="1"/>
    </xf>
    <xf numFmtId="0" fontId="3" fillId="7" borderId="1" applyAlignment="1" pivotButton="0" quotePrefix="0" xfId="0">
      <alignment horizontal="left" vertical="center"/>
    </xf>
    <xf numFmtId="164" fontId="3" fillId="4" borderId="1" applyAlignment="1" pivotButton="0" quotePrefix="0" xfId="0">
      <alignment horizontal="center" vertical="center"/>
    </xf>
    <xf numFmtId="4" fontId="3" fillId="4" borderId="1" applyAlignment="1" pivotButton="0" quotePrefix="0" xfId="0">
      <alignment horizontal="right" vertical="center"/>
    </xf>
    <xf numFmtId="0" fontId="3" fillId="4" borderId="1" applyAlignment="1" pivotButton="0" quotePrefix="0" xfId="0">
      <alignment horizontal="left" vertical="top" wrapText="1"/>
    </xf>
    <xf numFmtId="4" fontId="3" fillId="7" borderId="1" applyAlignment="1" pivotButton="0" quotePrefix="0" xfId="0">
      <alignment horizontal="right" vertical="center"/>
    </xf>
    <xf numFmtId="1" fontId="3" fillId="7" borderId="1" applyAlignment="1" pivotButton="0" quotePrefix="0" xfId="0">
      <alignment horizontal="right" vertical="center"/>
    </xf>
    <xf numFmtId="0" fontId="3" fillId="5" borderId="1" applyAlignment="1" pivotButton="0" quotePrefix="0" xfId="0">
      <alignment horizontal="left" vertical="top" wrapText="1"/>
    </xf>
    <xf numFmtId="0" fontId="3" fillId="5" borderId="1" applyAlignment="1" pivotButton="0" quotePrefix="0" xfId="0">
      <alignment horizontal="left" vertical="center"/>
    </xf>
    <xf numFmtId="4" fontId="3" fillId="5" borderId="1" applyAlignment="1" pivotButton="0" quotePrefix="0" xfId="0">
      <alignment horizontal="right" vertical="center"/>
    </xf>
    <xf numFmtId="1" fontId="3" fillId="5" borderId="1" applyAlignment="1" pivotButton="0" quotePrefix="0" xfId="0">
      <alignment horizontal="right" vertical="center"/>
    </xf>
    <xf numFmtId="0" fontId="3" fillId="4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center" vertical="center" wrapText="1"/>
    </xf>
    <xf numFmtId="0" fontId="3" fillId="8" borderId="1" applyAlignment="1" pivotButton="0" quotePrefix="0" xfId="0">
      <alignment horizontal="center" vertical="center"/>
    </xf>
    <xf numFmtId="0" fontId="3" fillId="7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center" vertical="center"/>
    </xf>
    <xf numFmtId="0" fontId="8" fillId="6" borderId="1" applyAlignment="1" pivotButton="0" quotePrefix="0" xfId="0">
      <alignment horizontal="left" vertical="center"/>
    </xf>
    <xf numFmtId="0" fontId="0" fillId="6" borderId="1" pivotButton="0" quotePrefix="0" xfId="0"/>
    <xf numFmtId="0" fontId="3" fillId="0" borderId="0" applyAlignment="1" pivotButton="0" quotePrefix="0" xfId="0">
      <alignment horizontal="left" vertical="top" wrapText="1"/>
    </xf>
    <xf numFmtId="0" fontId="2" fillId="3" borderId="1" applyAlignment="1" pivotButton="0" quotePrefix="0" xfId="0">
      <alignment horizontal="center" vertical="center"/>
    </xf>
    <xf numFmtId="0" fontId="2" fillId="8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center" vertical="center"/>
    </xf>
    <xf numFmtId="0" fontId="2" fillId="9" borderId="1" applyAlignment="1" pivotButton="0" quotePrefix="0" xfId="0">
      <alignment horizontal="center" vertical="center"/>
    </xf>
    <xf numFmtId="0" fontId="3" fillId="9" borderId="1" applyAlignment="1" pivotButton="0" quotePrefix="0" xfId="0">
      <alignment horizontal="left" vertical="top" wrapText="1"/>
    </xf>
    <xf numFmtId="0" fontId="2" fillId="10" borderId="1" applyAlignment="1" pivotButton="0" quotePrefix="0" xfId="0">
      <alignment horizontal="center" vertical="center"/>
    </xf>
    <xf numFmtId="0" fontId="3" fillId="10" borderId="1" applyAlignment="1" pivotButton="0" quotePrefix="0" xfId="0">
      <alignment horizontal="left" vertical="top" wrapText="1"/>
    </xf>
    <xf numFmtId="0" fontId="2" fillId="11" borderId="1" applyAlignment="1" pivotButton="0" quotePrefix="0" xfId="0">
      <alignment horizontal="center" vertical="center"/>
    </xf>
    <xf numFmtId="0" fontId="3" fillId="11" borderId="1" applyAlignment="1" pivotButton="0" quotePrefix="0" xfId="0">
      <alignment horizontal="left" vertical="top" wrapText="1"/>
    </xf>
    <xf numFmtId="0" fontId="2" fillId="12" borderId="1" applyAlignment="1" pivotButton="0" quotePrefix="0" xfId="0">
      <alignment horizontal="center" vertical="center"/>
    </xf>
    <xf numFmtId="0" fontId="3" fillId="12" borderId="1" applyAlignment="1" pivotButton="0" quotePrefix="0" xfId="0">
      <alignment horizontal="left" vertical="top" wrapText="1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dxfs count="8">
    <dxf>
      <font>
        <name val="Calibri"/>
        <b val="1"/>
        <color rgb="002D6A57"/>
        <sz val="10"/>
      </font>
      <fill>
        <patternFill patternType="solid">
          <fgColor rgb="00DDECE5"/>
        </patternFill>
      </fill>
    </dxf>
    <dxf>
      <font>
        <name val="Calibri"/>
        <b val="1"/>
        <color rgb="00B7473A"/>
        <sz val="10"/>
      </font>
      <fill>
        <patternFill patternType="solid">
          <fgColor rgb="00F4CCCC"/>
        </patternFill>
      </fill>
    </dxf>
    <dxf>
      <font>
        <name val="Calibri"/>
        <b val="1"/>
        <color rgb="00B7473A"/>
        <sz val="10"/>
      </font>
      <fill>
        <patternFill patternType="solid">
          <fgColor rgb="00F3C8AC"/>
        </patternFill>
      </fill>
    </dxf>
    <dxf>
      <font>
        <name val="Calibri"/>
        <b val="1"/>
        <color rgb="00FFFFFF"/>
        <sz val="10"/>
      </font>
      <fill>
        <patternFill patternType="solid">
          <fgColor rgb="00B7473A"/>
        </patternFill>
      </fill>
    </dxf>
    <dxf>
      <fill>
        <patternFill patternType="solid">
          <fgColor rgb="00F3C8AC"/>
        </patternFill>
      </fill>
    </dxf>
    <dxf>
      <fill>
        <patternFill patternType="solid">
          <fgColor rgb="00FFE3A3"/>
        </patternFill>
      </fill>
    </dxf>
    <dxf>
      <fill>
        <patternFill patternType="solid">
          <fgColor rgb="00D9D9D9"/>
        </patternFill>
      </fill>
    </dxf>
    <dxf>
      <font>
        <name val="Calibri"/>
        <color rgb="00244A64"/>
        <sz val="1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Lotes por status</a:t>
            </a:r>
          </a:p>
        </rich>
      </tx>
    </title>
    <plotArea>
      <doughnutChart>
        <varyColors val="1"/>
        <ser>
          <idx val="0"/>
          <order val="0"/>
          <tx>
            <strRef>
              <f>'Resumo'!L13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2D6A57"/>
              </a:solidFill>
              <a:ln xmlns:a="http://schemas.openxmlformats.org/drawingml/2006/main"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C65D32"/>
              </a:solidFill>
              <a:ln xmlns:a="http://schemas.openxmlformats.org/drawingml/2006/main"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B7473A"/>
              </a:solidFill>
              <a:ln xmlns:a="http://schemas.openxmlformats.org/drawingml/2006/main"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9A958B"/>
              </a:solidFill>
              <a:ln xmlns:a="http://schemas.openxmlformats.org/drawingml/2006/main">
                <a:prstDash val="solid"/>
              </a:ln>
            </spPr>
          </dPt>
          <dPt>
            <idx val="4"/>
            <spPr>
              <a:solidFill xmlns:a="http://schemas.openxmlformats.org/drawingml/2006/main">
                <a:srgbClr val="D08A32"/>
              </a:solidFill>
              <a:ln xmlns:a="http://schemas.openxmlformats.org/drawingml/2006/main">
                <a:prstDash val="solid"/>
              </a:ln>
            </spPr>
          </dPt>
          <dPt>
            <idx val="5"/>
            <spPr>
              <a:solidFill xmlns:a="http://schemas.openxmlformats.org/drawingml/2006/main">
                <a:srgbClr val="7E2520"/>
              </a:solidFill>
              <a:ln xmlns:a="http://schemas.openxmlformats.org/drawingml/2006/main">
                <a:prstDash val="solid"/>
              </a:ln>
            </spPr>
          </dPt>
          <cat>
            <numRef>
              <f>'Resumo'!$K$14:$K$19</f>
            </numRef>
          </cat>
          <val>
            <numRef>
              <f>'Resumo'!$L$14:$L$19</f>
            </numRef>
          </val>
        </ser>
        <dLbls>
          <showVal val="0"/>
          <showCatName val="1"/>
          <showLeaderLines val="1"/>
        </dLbls>
        <firstSliceAng val="270"/>
        <holeSize val="55"/>
      </doughnutChart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Saldo por localização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'Resumo'!L27</f>
            </strRef>
          </tx>
          <spPr>
            <a:solidFill xmlns:a="http://schemas.openxmlformats.org/drawingml/2006/main">
              <a:srgbClr val="2D6A57"/>
            </a:solidFill>
            <a:ln xmlns:a="http://schemas.openxmlformats.org/drawingml/2006/main">
              <a:solidFill>
                <a:srgbClr val="2D6A57"/>
              </a:solidFill>
              <a:prstDash val="solid"/>
            </a:ln>
          </spPr>
          <cat>
            <numRef>
              <f>'Resumo'!$K$28:$K$32</f>
            </numRef>
          </cat>
          <val>
            <numRef>
              <f>'Resumo'!$L$28:$L$32</f>
            </numRef>
          </val>
        </ser>
        <gapWidth val="150"/>
        <overlap val="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Quantidade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comments/comment1.xml><?xml version="1.0" encoding="utf-8"?>
<comments xmlns="http://schemas.openxmlformats.org/spreadsheetml/2006/main">
  <authors>
    <author>Equipe Fictícia de Operações</author>
  </authors>
  <commentList>
    <comment ref="B2" authorId="0" shapeId="0">
      <text>
        <t>Parâmetro ajustável. Informe a antecedência desejada para o alerta de vencimento.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13</col>
      <colOff>0</colOff>
      <row>11</row>
      <rowOff>0</rowOff>
    </from>
    <ext cx="4608000" cy="2664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13</col>
      <colOff>0</colOff>
      <row>26</row>
      <rowOff>0</rowOff>
    </from>
    <ext cx="4608000" cy="27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Lotes" displayName="tbLotes" ref="A4:R204" headerRowCount="1">
  <autoFilter ref="A4:R204"/>
  <tableColumns count="18">
    <tableColumn id="1" name="SKU"/>
    <tableColumn id="2" name="Produto"/>
    <tableColumn id="3" name="Lote"/>
    <tableColumn id="4" name="Chave SKU/Lote"/>
    <tableColumn id="5" name="Fabricação"/>
    <tableColumn id="6" name="Validade"/>
    <tableColumn id="7" name="Quantidade inicial"/>
    <tableColumn id="8" name="Localização"/>
    <tableColumn id="9" name="Bloqueio manual"/>
    <tableColumn id="10" name="Motivo do bloqueio"/>
    <tableColumn id="11" name="Entradas"/>
    <tableColumn id="12" name="Saídas"/>
    <tableColumn id="13" name="Ajustes"/>
    <tableColumn id="14" name="Saldo atual"/>
    <tableColumn id="15" name="Dias para vencer"/>
    <tableColumn id="16" name="Situação da validade"/>
    <tableColumn id="17" name="Status operacional"/>
    <tableColumn id="18" name="Verificação"/>
  </tableColumns>
  <tableStyleInfo name="TableStyleLight1" showFirstColumn="0" showLastColumn="0" showRowStripes="0" showColumnStripes="0"/>
</table>
</file>

<file path=xl/tables/table2.xml><?xml version="1.0" encoding="utf-8"?>
<table xmlns="http://schemas.openxmlformats.org/spreadsheetml/2006/main" id="2" name="tbMovimentos" displayName="tbMovimentos" ref="A4:I304" headerRowCount="1">
  <autoFilter ref="A4:I304"/>
  <tableColumns count="9">
    <tableColumn id="1" name="Data"/>
    <tableColumn id="2" name="Tipo"/>
    <tableColumn id="3" name="Documento/Referência"/>
    <tableColumn id="4" name="SKU"/>
    <tableColumn id="5" name="Lote"/>
    <tableColumn id="6" name="Quantidade"/>
    <tableColumn id="7" name="Observação"/>
    <tableColumn id="8" name="Chave SKU/Lote"/>
    <tableColumn id="9" name="Verificação"/>
  </tableColumns>
  <tableStyleInfo name="TableStyleLight1" showFirstColumn="0" showLastColumn="0" showRowStripes="0" showColumnStripes="0"/>
</table>
</file>

<file path=xl/tables/table3.xml><?xml version="1.0" encoding="utf-8"?>
<table xmlns="http://schemas.openxmlformats.org/spreadsheetml/2006/main" id="3" name="tbProdutos" displayName="tbProdutos" ref="A5:C105" headerRowCount="1">
  <autoFilter ref="A5:C105"/>
  <tableColumns count="3">
    <tableColumn id="1" name="SKU"/>
    <tableColumn id="2" name="Produto"/>
    <tableColumn id="3" name="Verificação"/>
  </tableColumns>
  <tableStyleInfo name="TableStyleLight1" showFirstColumn="0" showLastColumn="0" showRowStripes="0" showColumnStripes="0"/>
</table>
</file>

<file path=xl/tables/table4.xml><?xml version="1.0" encoding="utf-8"?>
<table xmlns="http://schemas.openxmlformats.org/spreadsheetml/2006/main" id="4" name="tbLocalizacoes" displayName="tbLocalizacoes" ref="D5:E105" headerRowCount="1">
  <autoFilter ref="D5:E105"/>
  <tableColumns count="2">
    <tableColumn id="4" name="Localização"/>
    <tableColumn id="5" name="Verificação"/>
  </tableColumns>
  <tableStyleInfo name="TableStyleLight1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3.xml" Id="rId1"/><Relationship Type="http://schemas.openxmlformats.org/officeDocument/2006/relationships/table" Target="/xl/tables/table4.xml" Id="rId2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tabColor rgb="0017372E"/>
    <outlinePr summaryBelow="1" summaryRight="1"/>
    <pageSetUpPr fitToPage="1"/>
  </sheetPr>
  <dimension ref="A1:U37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8"/>
  <cols>
    <col width="18" customWidth="1" min="1" max="1"/>
    <col width="29" customWidth="1" min="2" max="2"/>
    <col width="18" customWidth="1" min="3" max="3"/>
    <col width="16" customWidth="1" min="4" max="4"/>
    <col width="18" customWidth="1" min="5" max="5"/>
    <col width="15" customWidth="1" min="6" max="6"/>
    <col width="22" customWidth="1" min="7" max="7"/>
    <col width="23" customWidth="1" min="8" max="8"/>
    <col hidden="1" width="4" customWidth="1" min="9" max="9"/>
    <col width="3" customWidth="1" min="10" max="10"/>
    <col width="25" customWidth="1" min="11" max="11"/>
    <col width="19" customWidth="1" min="12" max="12"/>
    <col width="3" customWidth="1" min="13" max="13"/>
    <col width="13" customWidth="1" min="14" max="14"/>
    <col width="13" customWidth="1" min="15" max="15"/>
    <col width="13" customWidth="1" min="16" max="16"/>
    <col width="13" customWidth="1" min="17" max="17"/>
    <col width="13" customWidth="1" min="18" max="18"/>
    <col width="13" customWidth="1" min="19" max="19"/>
    <col width="13" customWidth="1" min="20" max="20"/>
    <col width="13" customWidth="1" min="21" max="21"/>
  </cols>
  <sheetData>
    <row r="1" ht="30" customHeight="1">
      <c r="A1" s="1" t="inlineStr">
        <is>
          <t>Controle de Estoque por Lote</t>
        </is>
      </c>
      <c r="B1" s="56" t="n"/>
      <c r="C1" s="56" t="n"/>
      <c r="D1" s="56" t="n"/>
      <c r="E1" s="56" t="n"/>
      <c r="F1" s="56" t="n"/>
      <c r="G1" s="56" t="n"/>
      <c r="H1" s="56" t="n"/>
      <c r="I1" s="56" t="n"/>
      <c r="J1" s="56" t="n"/>
      <c r="K1" s="56" t="n"/>
      <c r="L1" s="56" t="n"/>
      <c r="M1" s="56" t="n"/>
      <c r="N1" s="56" t="n"/>
      <c r="O1" s="56" t="n"/>
      <c r="P1" s="56" t="n"/>
      <c r="Q1" s="56" t="n"/>
      <c r="R1" s="56" t="n"/>
      <c r="S1" s="56" t="n"/>
      <c r="T1" s="56" t="n"/>
      <c r="U1" s="57" t="n"/>
    </row>
    <row r="2">
      <c r="A2" s="2" t="inlineStr">
        <is>
          <t>Saldo, validade, localização e bloqueios por SKU/lote</t>
        </is>
      </c>
    </row>
    <row r="3">
      <c r="A3" s="3" t="inlineStr">
        <is>
          <t>Data de referência</t>
        </is>
      </c>
      <c r="B3" s="4">
        <f>'Configurações'!$B$3</f>
        <v/>
      </c>
      <c r="D3" s="3" t="inlineStr">
        <is>
          <t>Alerta de vencimento</t>
        </is>
      </c>
      <c r="E3" s="5">
        <f>'Configurações'!$B$2</f>
        <v/>
      </c>
      <c r="F3" s="6" t="inlineStr">
        <is>
          <t>dias</t>
        </is>
      </c>
    </row>
    <row r="4"/>
    <row r="5" ht="28" customHeight="1">
      <c r="A5" s="7" t="inlineStr">
        <is>
          <t>Saldo total</t>
        </is>
      </c>
      <c r="C5" s="7" t="inlineStr">
        <is>
          <t>Saldo disponível</t>
        </is>
      </c>
      <c r="E5" s="7" t="inlineStr">
        <is>
          <t>Saldo vencido</t>
        </is>
      </c>
      <c r="G5" s="7" t="inlineStr">
        <is>
          <t>Saldo bloqueado</t>
        </is>
      </c>
      <c r="I5" s="7" t="inlineStr">
        <is>
          <t>Lotes vencendo em breve</t>
        </is>
      </c>
      <c r="K5" s="7" t="inlineStr">
        <is>
          <t>Pendências de revisão</t>
        </is>
      </c>
    </row>
    <row r="6" ht="31" customHeight="1">
      <c r="A6" s="8">
        <f>SUM(Lotes!$N$5:$N$204)</f>
        <v/>
      </c>
      <c r="C6" s="8">
        <f>SUMIFS(Lotes!$N$5:$N$204,Lotes!$Q$5:$Q$204,"Disponível")</f>
        <v/>
      </c>
      <c r="E6" s="8">
        <f>SUMIFS(Lotes!$N$5:$N$204,Lotes!$P$5:$P$204,"Vencido",Lotes!$N$5:$N$204,"&gt;0")</f>
        <v/>
      </c>
      <c r="G6" s="8">
        <f>SUMIFS(Lotes!$N$5:$N$204,Lotes!$Q$5:$Q$204,"Bloqueado",Lotes!$N$5:$N$204,"&gt;0")+SUMIFS(Lotes!$N$5:$N$204,Lotes!$Q$5:$Q$204,"Bloqueado por validade",Lotes!$N$5:$N$204,"&gt;0")</f>
        <v/>
      </c>
      <c r="I6" s="9">
        <f>COUNTIFS(Lotes!$P$5:$P$204,"Vence em breve",Lotes!$N$5:$N$204,"&gt;0")</f>
        <v/>
      </c>
      <c r="K6" s="9">
        <f>COUNTIFS(Lotes!$R$5:$R$204,"&lt;&gt;OK",Lotes!$R$5:$R$204,"&lt;&gt;")+COUNTIFS('Movimentações'!$I$5:$I$304,"&lt;&gt;OK",'Movimentações'!$I$5:$I$304,"&lt;&gt;")</f>
        <v/>
      </c>
    </row>
    <row r="7"/>
    <row r="8" ht="28" customHeight="1">
      <c r="A8" s="7" t="inlineStr">
        <is>
          <t>Lotes com saldo</t>
        </is>
      </c>
      <c r="C8" s="7" t="inlineStr">
        <is>
          <t>Lotes vencidos</t>
        </is>
      </c>
      <c r="E8" s="7" t="inlineStr">
        <is>
          <t>Lotes bloqueados</t>
        </is>
      </c>
      <c r="G8" s="7" t="inlineStr">
        <is>
          <t>Movimentos a revisar</t>
        </is>
      </c>
    </row>
    <row r="9" ht="31" customHeight="1">
      <c r="A9" s="9">
        <f>COUNTIFS(Lotes!$N$5:$N$204,"&gt;0")</f>
        <v/>
      </c>
      <c r="C9" s="9">
        <f>COUNTIFS(Lotes!$P$5:$P$204,"Vencido",Lotes!$N$5:$N$204,"&gt;0")</f>
        <v/>
      </c>
      <c r="E9" s="9">
        <f>COUNTIFS(Lotes!$Q$5:$Q$204,"Bloqueado",Lotes!$N$5:$N$204,"&gt;0")+COUNTIFS(Lotes!$Q$5:$Q$204,"Bloqueado por validade",Lotes!$N$5:$N$204,"&gt;0")</f>
        <v/>
      </c>
      <c r="G9" s="9">
        <f>COUNTIFS('Movimentações'!$I$5:$I$304,"&lt;&gt;OK",'Movimentações'!$I$5:$I$304,"&lt;&gt;")</f>
        <v/>
      </c>
    </row>
    <row r="10"/>
    <row r="11"/>
    <row r="12" ht="24" customHeight="1">
      <c r="A12" s="10" t="inlineStr">
        <is>
          <t>Lotes que exigem atenção</t>
        </is>
      </c>
    </row>
    <row r="13" ht="32" customHeight="1">
      <c r="A13" s="11" t="inlineStr">
        <is>
          <t>SKU</t>
        </is>
      </c>
      <c r="B13" s="11" t="inlineStr">
        <is>
          <t>Produto</t>
        </is>
      </c>
      <c r="C13" s="11" t="inlineStr">
        <is>
          <t>Lote</t>
        </is>
      </c>
      <c r="D13" s="11" t="inlineStr">
        <is>
          <t>Validade</t>
        </is>
      </c>
      <c r="E13" s="11" t="inlineStr">
        <is>
          <t>Dias para vencer</t>
        </is>
      </c>
      <c r="F13" s="11" t="inlineStr">
        <is>
          <t>Saldo atual</t>
        </is>
      </c>
      <c r="G13" s="11" t="inlineStr">
        <is>
          <t>Situação da validade</t>
        </is>
      </c>
      <c r="H13" s="11" t="inlineStr">
        <is>
          <t>Status operacional</t>
        </is>
      </c>
      <c r="K13" s="11" t="inlineStr">
        <is>
          <t>Status operacional</t>
        </is>
      </c>
      <c r="L13" s="11" t="inlineStr">
        <is>
          <t>Quantidade de lotes</t>
        </is>
      </c>
    </row>
    <row r="14" ht="23" customHeight="1">
      <c r="A14" s="12">
        <f>IF($I14="","",INDEX(Lotes!$A:$A,$I14))</f>
        <v/>
      </c>
      <c r="B14" s="13">
        <f>IF($I14="","",INDEX(Lotes!$B:$B,$I14))</f>
        <v/>
      </c>
      <c r="C14" s="12">
        <f>IF($I14="","",INDEX(Lotes!$C:$C,$I14))</f>
        <v/>
      </c>
      <c r="D14" s="14">
        <f>IF($I14="","",IF(INDEX(Lotes!$F:$F,$I14)="","",INDEX(Lotes!$F:$F,$I14)))</f>
        <v/>
      </c>
      <c r="E14" s="15">
        <f>IF($I14="","",IF(INDEX(Lotes!$O:$O,$I14)="","",INDEX(Lotes!$O:$O,$I14)))</f>
        <v/>
      </c>
      <c r="F14" s="16">
        <f>IF($I14="","",INDEX(Lotes!$N:$N,$I14))</f>
        <v/>
      </c>
      <c r="G14" s="13">
        <f>IF($I14="","",INDEX(Lotes!$P:$P,$I14))</f>
        <v/>
      </c>
      <c r="H14" s="13">
        <f>IF($I14="","",INDEX(Lotes!$Q:$Q,$I14))</f>
        <v/>
      </c>
      <c r="I14">
        <f>IFERROR(AGGREGATE(15,6,ROW(Lotes!$A$5:$A$204)/((((Lotes!$N$5:$N$204&gt;0)*((Lotes!$P$5:$P$204="Vencido")+(Lotes!$P$5:$P$204="Vence em breve")+(Lotes!$Q$5:$Q$204="Bloqueado")+(Lotes!$Q$5:$Q$204="Bloqueado por validade")))+(Lotes!$Q$5:$Q$204="Saldo negativo")+(Lotes!$Q$5:$Q$204="Revisar cadastro"))&gt;0),ROWS($I$14:I14)),"")</f>
        <v/>
      </c>
      <c r="K14" s="12" t="inlineStr">
        <is>
          <t>Disponível</t>
        </is>
      </c>
      <c r="L14" s="15">
        <f>COUNTIF(Lotes!$Q$5:$Q$204,K14)</f>
        <v/>
      </c>
    </row>
    <row r="15" ht="23" customHeight="1">
      <c r="A15" s="17">
        <f>IF($I15="","",INDEX(Lotes!$A:$A,$I15))</f>
        <v/>
      </c>
      <c r="B15" s="18">
        <f>IF($I15="","",INDEX(Lotes!$B:$B,$I15))</f>
        <v/>
      </c>
      <c r="C15" s="17">
        <f>IF($I15="","",INDEX(Lotes!$C:$C,$I15))</f>
        <v/>
      </c>
      <c r="D15" s="19">
        <f>IF($I15="","",IF(INDEX(Lotes!$F:$F,$I15)="","",INDEX(Lotes!$F:$F,$I15)))</f>
        <v/>
      </c>
      <c r="E15" s="20">
        <f>IF($I15="","",IF(INDEX(Lotes!$O:$O,$I15)="","",INDEX(Lotes!$O:$O,$I15)))</f>
        <v/>
      </c>
      <c r="F15" s="21">
        <f>IF($I15="","",INDEX(Lotes!$N:$N,$I15))</f>
        <v/>
      </c>
      <c r="G15" s="18">
        <f>IF($I15="","",INDEX(Lotes!$P:$P,$I15))</f>
        <v/>
      </c>
      <c r="H15" s="18">
        <f>IF($I15="","",INDEX(Lotes!$Q:$Q,$I15))</f>
        <v/>
      </c>
      <c r="I15">
        <f>IFERROR(AGGREGATE(15,6,ROW(Lotes!$A$5:$A$204)/((((Lotes!$N$5:$N$204&gt;0)*((Lotes!$P$5:$P$204="Vencido")+(Lotes!$P$5:$P$204="Vence em breve")+(Lotes!$Q$5:$Q$204="Bloqueado")+(Lotes!$Q$5:$Q$204="Bloqueado por validade")))+(Lotes!$Q$5:$Q$204="Saldo negativo")+(Lotes!$Q$5:$Q$204="Revisar cadastro"))&gt;0),ROWS($I$14:I15)),"")</f>
        <v/>
      </c>
      <c r="K15" s="17" t="inlineStr">
        <is>
          <t>Bloqueado</t>
        </is>
      </c>
      <c r="L15" s="20">
        <f>COUNTIF(Lotes!$Q$5:$Q$204,K15)</f>
        <v/>
      </c>
    </row>
    <row r="16" ht="23" customHeight="1">
      <c r="A16" s="12">
        <f>IF($I16="","",INDEX(Lotes!$A:$A,$I16))</f>
        <v/>
      </c>
      <c r="B16" s="13">
        <f>IF($I16="","",INDEX(Lotes!$B:$B,$I16))</f>
        <v/>
      </c>
      <c r="C16" s="12">
        <f>IF($I16="","",INDEX(Lotes!$C:$C,$I16))</f>
        <v/>
      </c>
      <c r="D16" s="14">
        <f>IF($I16="","",IF(INDEX(Lotes!$F:$F,$I16)="","",INDEX(Lotes!$F:$F,$I16)))</f>
        <v/>
      </c>
      <c r="E16" s="15">
        <f>IF($I16="","",IF(INDEX(Lotes!$O:$O,$I16)="","",INDEX(Lotes!$O:$O,$I16)))</f>
        <v/>
      </c>
      <c r="F16" s="16">
        <f>IF($I16="","",INDEX(Lotes!$N:$N,$I16))</f>
        <v/>
      </c>
      <c r="G16" s="13">
        <f>IF($I16="","",INDEX(Lotes!$P:$P,$I16))</f>
        <v/>
      </c>
      <c r="H16" s="13">
        <f>IF($I16="","",INDEX(Lotes!$Q:$Q,$I16))</f>
        <v/>
      </c>
      <c r="I16">
        <f>IFERROR(AGGREGATE(15,6,ROW(Lotes!$A$5:$A$204)/((((Lotes!$N$5:$N$204&gt;0)*((Lotes!$P$5:$P$204="Vencido")+(Lotes!$P$5:$P$204="Vence em breve")+(Lotes!$Q$5:$Q$204="Bloqueado")+(Lotes!$Q$5:$Q$204="Bloqueado por validade")))+(Lotes!$Q$5:$Q$204="Saldo negativo")+(Lotes!$Q$5:$Q$204="Revisar cadastro"))&gt;0),ROWS($I$14:I16)),"")</f>
        <v/>
      </c>
      <c r="K16" s="12" t="inlineStr">
        <is>
          <t>Bloqueado por validade</t>
        </is>
      </c>
      <c r="L16" s="15">
        <f>COUNTIF(Lotes!$Q$5:$Q$204,K16)</f>
        <v/>
      </c>
    </row>
    <row r="17" ht="23" customHeight="1">
      <c r="A17" s="17">
        <f>IF($I17="","",INDEX(Lotes!$A:$A,$I17))</f>
        <v/>
      </c>
      <c r="B17" s="18">
        <f>IF($I17="","",INDEX(Lotes!$B:$B,$I17))</f>
        <v/>
      </c>
      <c r="C17" s="17">
        <f>IF($I17="","",INDEX(Lotes!$C:$C,$I17))</f>
        <v/>
      </c>
      <c r="D17" s="19">
        <f>IF($I17="","",IF(INDEX(Lotes!$F:$F,$I17)="","",INDEX(Lotes!$F:$F,$I17)))</f>
        <v/>
      </c>
      <c r="E17" s="20">
        <f>IF($I17="","",IF(INDEX(Lotes!$O:$O,$I17)="","",INDEX(Lotes!$O:$O,$I17)))</f>
        <v/>
      </c>
      <c r="F17" s="21">
        <f>IF($I17="","",INDEX(Lotes!$N:$N,$I17))</f>
        <v/>
      </c>
      <c r="G17" s="18">
        <f>IF($I17="","",INDEX(Lotes!$P:$P,$I17))</f>
        <v/>
      </c>
      <c r="H17" s="18">
        <f>IF($I17="","",INDEX(Lotes!$Q:$Q,$I17))</f>
        <v/>
      </c>
      <c r="I17">
        <f>IFERROR(AGGREGATE(15,6,ROW(Lotes!$A$5:$A$204)/((((Lotes!$N$5:$N$204&gt;0)*((Lotes!$P$5:$P$204="Vencido")+(Lotes!$P$5:$P$204="Vence em breve")+(Lotes!$Q$5:$Q$204="Bloqueado")+(Lotes!$Q$5:$Q$204="Bloqueado por validade")))+(Lotes!$Q$5:$Q$204="Saldo negativo")+(Lotes!$Q$5:$Q$204="Revisar cadastro"))&gt;0),ROWS($I$14:I17)),"")</f>
        <v/>
      </c>
      <c r="K17" s="17" t="inlineStr">
        <is>
          <t>Sem saldo</t>
        </is>
      </c>
      <c r="L17" s="20">
        <f>COUNTIF(Lotes!$Q$5:$Q$204,K17)</f>
        <v/>
      </c>
    </row>
    <row r="18" ht="23" customHeight="1">
      <c r="A18" s="12">
        <f>IF($I18="","",INDEX(Lotes!$A:$A,$I18))</f>
        <v/>
      </c>
      <c r="B18" s="13">
        <f>IF($I18="","",INDEX(Lotes!$B:$B,$I18))</f>
        <v/>
      </c>
      <c r="C18" s="12">
        <f>IF($I18="","",INDEX(Lotes!$C:$C,$I18))</f>
        <v/>
      </c>
      <c r="D18" s="14">
        <f>IF($I18="","",IF(INDEX(Lotes!$F:$F,$I18)="","",INDEX(Lotes!$F:$F,$I18)))</f>
        <v/>
      </c>
      <c r="E18" s="15">
        <f>IF($I18="","",IF(INDEX(Lotes!$O:$O,$I18)="","",INDEX(Lotes!$O:$O,$I18)))</f>
        <v/>
      </c>
      <c r="F18" s="16">
        <f>IF($I18="","",INDEX(Lotes!$N:$N,$I18))</f>
        <v/>
      </c>
      <c r="G18" s="13">
        <f>IF($I18="","",INDEX(Lotes!$P:$P,$I18))</f>
        <v/>
      </c>
      <c r="H18" s="13">
        <f>IF($I18="","",INDEX(Lotes!$Q:$Q,$I18))</f>
        <v/>
      </c>
      <c r="I18">
        <f>IFERROR(AGGREGATE(15,6,ROW(Lotes!$A$5:$A$204)/((((Lotes!$N$5:$N$204&gt;0)*((Lotes!$P$5:$P$204="Vencido")+(Lotes!$P$5:$P$204="Vence em breve")+(Lotes!$Q$5:$Q$204="Bloqueado")+(Lotes!$Q$5:$Q$204="Bloqueado por validade")))+(Lotes!$Q$5:$Q$204="Saldo negativo")+(Lotes!$Q$5:$Q$204="Revisar cadastro"))&gt;0),ROWS($I$14:I18)),"")</f>
        <v/>
      </c>
      <c r="K18" s="12" t="inlineStr">
        <is>
          <t>Revisar cadastro</t>
        </is>
      </c>
      <c r="L18" s="15">
        <f>COUNTIF(Lotes!$Q$5:$Q$204,K18)</f>
        <v/>
      </c>
    </row>
    <row r="19" ht="23" customHeight="1">
      <c r="A19" s="17">
        <f>IF($I19="","",INDEX(Lotes!$A:$A,$I19))</f>
        <v/>
      </c>
      <c r="B19" s="18">
        <f>IF($I19="","",INDEX(Lotes!$B:$B,$I19))</f>
        <v/>
      </c>
      <c r="C19" s="17">
        <f>IF($I19="","",INDEX(Lotes!$C:$C,$I19))</f>
        <v/>
      </c>
      <c r="D19" s="19">
        <f>IF($I19="","",IF(INDEX(Lotes!$F:$F,$I19)="","",INDEX(Lotes!$F:$F,$I19)))</f>
        <v/>
      </c>
      <c r="E19" s="20">
        <f>IF($I19="","",IF(INDEX(Lotes!$O:$O,$I19)="","",INDEX(Lotes!$O:$O,$I19)))</f>
        <v/>
      </c>
      <c r="F19" s="21">
        <f>IF($I19="","",INDEX(Lotes!$N:$N,$I19))</f>
        <v/>
      </c>
      <c r="G19" s="18">
        <f>IF($I19="","",INDEX(Lotes!$P:$P,$I19))</f>
        <v/>
      </c>
      <c r="H19" s="18">
        <f>IF($I19="","",INDEX(Lotes!$Q:$Q,$I19))</f>
        <v/>
      </c>
      <c r="I19">
        <f>IFERROR(AGGREGATE(15,6,ROW(Lotes!$A$5:$A$204)/((((Lotes!$N$5:$N$204&gt;0)*((Lotes!$P$5:$P$204="Vencido")+(Lotes!$P$5:$P$204="Vence em breve")+(Lotes!$Q$5:$Q$204="Bloqueado")+(Lotes!$Q$5:$Q$204="Bloqueado por validade")))+(Lotes!$Q$5:$Q$204="Saldo negativo")+(Lotes!$Q$5:$Q$204="Revisar cadastro"))&gt;0),ROWS($I$14:I19)),"")</f>
        <v/>
      </c>
      <c r="K19" s="17" t="inlineStr">
        <is>
          <t>Saldo negativo</t>
        </is>
      </c>
      <c r="L19" s="20">
        <f>COUNTIF(Lotes!$Q$5:$Q$204,K19)</f>
        <v/>
      </c>
    </row>
    <row r="20" ht="23" customHeight="1">
      <c r="A20" s="12">
        <f>IF($I20="","",INDEX(Lotes!$A:$A,$I20))</f>
        <v/>
      </c>
      <c r="B20" s="13">
        <f>IF($I20="","",INDEX(Lotes!$B:$B,$I20))</f>
        <v/>
      </c>
      <c r="C20" s="12">
        <f>IF($I20="","",INDEX(Lotes!$C:$C,$I20))</f>
        <v/>
      </c>
      <c r="D20" s="14">
        <f>IF($I20="","",IF(INDEX(Lotes!$F:$F,$I20)="","",INDEX(Lotes!$F:$F,$I20)))</f>
        <v/>
      </c>
      <c r="E20" s="15">
        <f>IF($I20="","",IF(INDEX(Lotes!$O:$O,$I20)="","",INDEX(Lotes!$O:$O,$I20)))</f>
        <v/>
      </c>
      <c r="F20" s="16">
        <f>IF($I20="","",INDEX(Lotes!$N:$N,$I20))</f>
        <v/>
      </c>
      <c r="G20" s="13">
        <f>IF($I20="","",INDEX(Lotes!$P:$P,$I20))</f>
        <v/>
      </c>
      <c r="H20" s="13">
        <f>IF($I20="","",INDEX(Lotes!$Q:$Q,$I20))</f>
        <v/>
      </c>
      <c r="I20">
        <f>IFERROR(AGGREGATE(15,6,ROW(Lotes!$A$5:$A$204)/((((Lotes!$N$5:$N$204&gt;0)*((Lotes!$P$5:$P$204="Vencido")+(Lotes!$P$5:$P$204="Vence em breve")+(Lotes!$Q$5:$Q$204="Bloqueado")+(Lotes!$Q$5:$Q$204="Bloqueado por validade")))+(Lotes!$Q$5:$Q$204="Saldo negativo")+(Lotes!$Q$5:$Q$204="Revisar cadastro"))&gt;0),ROWS($I$14:I20)),"")</f>
        <v/>
      </c>
    </row>
    <row r="21" ht="23" customHeight="1">
      <c r="A21" s="17">
        <f>IF($I21="","",INDEX(Lotes!$A:$A,$I21))</f>
        <v/>
      </c>
      <c r="B21" s="18">
        <f>IF($I21="","",INDEX(Lotes!$B:$B,$I21))</f>
        <v/>
      </c>
      <c r="C21" s="17">
        <f>IF($I21="","",INDEX(Lotes!$C:$C,$I21))</f>
        <v/>
      </c>
      <c r="D21" s="19">
        <f>IF($I21="","",IF(INDEX(Lotes!$F:$F,$I21)="","",INDEX(Lotes!$F:$F,$I21)))</f>
        <v/>
      </c>
      <c r="E21" s="20">
        <f>IF($I21="","",IF(INDEX(Lotes!$O:$O,$I21)="","",INDEX(Lotes!$O:$O,$I21)))</f>
        <v/>
      </c>
      <c r="F21" s="21">
        <f>IF($I21="","",INDEX(Lotes!$N:$N,$I21))</f>
        <v/>
      </c>
      <c r="G21" s="18">
        <f>IF($I21="","",INDEX(Lotes!$P:$P,$I21))</f>
        <v/>
      </c>
      <c r="H21" s="18">
        <f>IF($I21="","",INDEX(Lotes!$Q:$Q,$I21))</f>
        <v/>
      </c>
      <c r="I21">
        <f>IFERROR(AGGREGATE(15,6,ROW(Lotes!$A$5:$A$204)/((((Lotes!$N$5:$N$204&gt;0)*((Lotes!$P$5:$P$204="Vencido")+(Lotes!$P$5:$P$204="Vence em breve")+(Lotes!$Q$5:$Q$204="Bloqueado")+(Lotes!$Q$5:$Q$204="Bloqueado por validade")))+(Lotes!$Q$5:$Q$204="Saldo negativo")+(Lotes!$Q$5:$Q$204="Revisar cadastro"))&gt;0),ROWS($I$14:I21)),"")</f>
        <v/>
      </c>
    </row>
    <row r="22" ht="23" customHeight="1">
      <c r="A22" s="12">
        <f>IF($I22="","",INDEX(Lotes!$A:$A,$I22))</f>
        <v/>
      </c>
      <c r="B22" s="13">
        <f>IF($I22="","",INDEX(Lotes!$B:$B,$I22))</f>
        <v/>
      </c>
      <c r="C22" s="12">
        <f>IF($I22="","",INDEX(Lotes!$C:$C,$I22))</f>
        <v/>
      </c>
      <c r="D22" s="14">
        <f>IF($I22="","",IF(INDEX(Lotes!$F:$F,$I22)="","",INDEX(Lotes!$F:$F,$I22)))</f>
        <v/>
      </c>
      <c r="E22" s="15">
        <f>IF($I22="","",IF(INDEX(Lotes!$O:$O,$I22)="","",INDEX(Lotes!$O:$O,$I22)))</f>
        <v/>
      </c>
      <c r="F22" s="16">
        <f>IF($I22="","",INDEX(Lotes!$N:$N,$I22))</f>
        <v/>
      </c>
      <c r="G22" s="13">
        <f>IF($I22="","",INDEX(Lotes!$P:$P,$I22))</f>
        <v/>
      </c>
      <c r="H22" s="13">
        <f>IF($I22="","",INDEX(Lotes!$Q:$Q,$I22))</f>
        <v/>
      </c>
      <c r="I22">
        <f>IFERROR(AGGREGATE(15,6,ROW(Lotes!$A$5:$A$204)/((((Lotes!$N$5:$N$204&gt;0)*((Lotes!$P$5:$P$204="Vencido")+(Lotes!$P$5:$P$204="Vence em breve")+(Lotes!$Q$5:$Q$204="Bloqueado")+(Lotes!$Q$5:$Q$204="Bloqueado por validade")))+(Lotes!$Q$5:$Q$204="Saldo negativo")+(Lotes!$Q$5:$Q$204="Revisar cadastro"))&gt;0),ROWS($I$14:I22)),"")</f>
        <v/>
      </c>
    </row>
    <row r="23" ht="23" customHeight="1">
      <c r="A23" s="17">
        <f>IF($I23="","",INDEX(Lotes!$A:$A,$I23))</f>
        <v/>
      </c>
      <c r="B23" s="18">
        <f>IF($I23="","",INDEX(Lotes!$B:$B,$I23))</f>
        <v/>
      </c>
      <c r="C23" s="17">
        <f>IF($I23="","",INDEX(Lotes!$C:$C,$I23))</f>
        <v/>
      </c>
      <c r="D23" s="19">
        <f>IF($I23="","",IF(INDEX(Lotes!$F:$F,$I23)="","",INDEX(Lotes!$F:$F,$I23)))</f>
        <v/>
      </c>
      <c r="E23" s="20">
        <f>IF($I23="","",IF(INDEX(Lotes!$O:$O,$I23)="","",INDEX(Lotes!$O:$O,$I23)))</f>
        <v/>
      </c>
      <c r="F23" s="21">
        <f>IF($I23="","",INDEX(Lotes!$N:$N,$I23))</f>
        <v/>
      </c>
      <c r="G23" s="18">
        <f>IF($I23="","",INDEX(Lotes!$P:$P,$I23))</f>
        <v/>
      </c>
      <c r="H23" s="18">
        <f>IF($I23="","",INDEX(Lotes!$Q:$Q,$I23))</f>
        <v/>
      </c>
      <c r="I23">
        <f>IFERROR(AGGREGATE(15,6,ROW(Lotes!$A$5:$A$204)/((((Lotes!$N$5:$N$204&gt;0)*((Lotes!$P$5:$P$204="Vencido")+(Lotes!$P$5:$P$204="Vence em breve")+(Lotes!$Q$5:$Q$204="Bloqueado")+(Lotes!$Q$5:$Q$204="Bloqueado por validade")))+(Lotes!$Q$5:$Q$204="Saldo negativo")+(Lotes!$Q$5:$Q$204="Revisar cadastro"))&gt;0),ROWS($I$14:I23)),"")</f>
        <v/>
      </c>
    </row>
    <row r="24" ht="23" customHeight="1">
      <c r="A24" s="12">
        <f>IF($I24="","",INDEX(Lotes!$A:$A,$I24))</f>
        <v/>
      </c>
      <c r="B24" s="13">
        <f>IF($I24="","",INDEX(Lotes!$B:$B,$I24))</f>
        <v/>
      </c>
      <c r="C24" s="12">
        <f>IF($I24="","",INDEX(Lotes!$C:$C,$I24))</f>
        <v/>
      </c>
      <c r="D24" s="14">
        <f>IF($I24="","",IF(INDEX(Lotes!$F:$F,$I24)="","",INDEX(Lotes!$F:$F,$I24)))</f>
        <v/>
      </c>
      <c r="E24" s="15">
        <f>IF($I24="","",IF(INDEX(Lotes!$O:$O,$I24)="","",INDEX(Lotes!$O:$O,$I24)))</f>
        <v/>
      </c>
      <c r="F24" s="16">
        <f>IF($I24="","",INDEX(Lotes!$N:$N,$I24))</f>
        <v/>
      </c>
      <c r="G24" s="13">
        <f>IF($I24="","",INDEX(Lotes!$P:$P,$I24))</f>
        <v/>
      </c>
      <c r="H24" s="13">
        <f>IF($I24="","",INDEX(Lotes!$Q:$Q,$I24))</f>
        <v/>
      </c>
      <c r="I24">
        <f>IFERROR(AGGREGATE(15,6,ROW(Lotes!$A$5:$A$204)/((((Lotes!$N$5:$N$204&gt;0)*((Lotes!$P$5:$P$204="Vencido")+(Lotes!$P$5:$P$204="Vence em breve")+(Lotes!$Q$5:$Q$204="Bloqueado")+(Lotes!$Q$5:$Q$204="Bloqueado por validade")))+(Lotes!$Q$5:$Q$204="Saldo negativo")+(Lotes!$Q$5:$Q$204="Revisar cadastro"))&gt;0),ROWS($I$14:I24)),"")</f>
        <v/>
      </c>
    </row>
    <row r="25" ht="23" customHeight="1">
      <c r="A25" s="17">
        <f>IF($I25="","",INDEX(Lotes!$A:$A,$I25))</f>
        <v/>
      </c>
      <c r="B25" s="18">
        <f>IF($I25="","",INDEX(Lotes!$B:$B,$I25))</f>
        <v/>
      </c>
      <c r="C25" s="17">
        <f>IF($I25="","",INDEX(Lotes!$C:$C,$I25))</f>
        <v/>
      </c>
      <c r="D25" s="19">
        <f>IF($I25="","",IF(INDEX(Lotes!$F:$F,$I25)="","",INDEX(Lotes!$F:$F,$I25)))</f>
        <v/>
      </c>
      <c r="E25" s="20">
        <f>IF($I25="","",IF(INDEX(Lotes!$O:$O,$I25)="","",INDEX(Lotes!$O:$O,$I25)))</f>
        <v/>
      </c>
      <c r="F25" s="21">
        <f>IF($I25="","",INDEX(Lotes!$N:$N,$I25))</f>
        <v/>
      </c>
      <c r="G25" s="18">
        <f>IF($I25="","",INDEX(Lotes!$P:$P,$I25))</f>
        <v/>
      </c>
      <c r="H25" s="18">
        <f>IF($I25="","",INDEX(Lotes!$Q:$Q,$I25))</f>
        <v/>
      </c>
      <c r="I25">
        <f>IFERROR(AGGREGATE(15,6,ROW(Lotes!$A$5:$A$204)/((((Lotes!$N$5:$N$204&gt;0)*((Lotes!$P$5:$P$204="Vencido")+(Lotes!$P$5:$P$204="Vence em breve")+(Lotes!$Q$5:$Q$204="Bloqueado")+(Lotes!$Q$5:$Q$204="Bloqueado por validade")))+(Lotes!$Q$5:$Q$204="Saldo negativo")+(Lotes!$Q$5:$Q$204="Revisar cadastro"))&gt;0),ROWS($I$14:I25)),"")</f>
        <v/>
      </c>
    </row>
    <row r="26">
      <c r="A26" s="22" t="inlineStr">
        <is>
          <t>São exibidos até 12 itens. Use os filtros da aba Lotes para consultar a lista completa.</t>
        </is>
      </c>
    </row>
    <row r="27">
      <c r="K27" s="11" t="inlineStr">
        <is>
          <t>Localização</t>
        </is>
      </c>
      <c r="L27" s="11" t="inlineStr">
        <is>
          <t>Saldo registrado</t>
        </is>
      </c>
    </row>
    <row r="28">
      <c r="K28" s="12">
        <f>IF('Configurações'!D6="","",'Configurações'!D6)</f>
        <v/>
      </c>
      <c r="L28" s="16">
        <f>IF(K28="","",SUMIF(Lotes!$H$5:$H$204,K28,Lotes!$N$5:$N$204))</f>
        <v/>
      </c>
    </row>
    <row r="29">
      <c r="K29" s="17">
        <f>IF('Configurações'!D7="","",'Configurações'!D7)</f>
        <v/>
      </c>
      <c r="L29" s="21">
        <f>IF(K29="","",SUMIF(Lotes!$H$5:$H$204,K29,Lotes!$N$5:$N$204))</f>
        <v/>
      </c>
    </row>
    <row r="30">
      <c r="K30" s="12">
        <f>IF('Configurações'!D8="","",'Configurações'!D8)</f>
        <v/>
      </c>
      <c r="L30" s="16">
        <f>IF(K30="","",SUMIF(Lotes!$H$5:$H$204,K30,Lotes!$N$5:$N$204))</f>
        <v/>
      </c>
    </row>
    <row r="31">
      <c r="K31" s="17">
        <f>IF('Configurações'!D9="","",'Configurações'!D9)</f>
        <v/>
      </c>
      <c r="L31" s="21">
        <f>IF(K31="","",SUMIF(Lotes!$H$5:$H$204,K31,Lotes!$N$5:$N$204))</f>
        <v/>
      </c>
    </row>
    <row r="32">
      <c r="K32" s="12">
        <f>IF('Configurações'!D10="","",'Configurações'!D10)</f>
        <v/>
      </c>
      <c r="L32" s="16">
        <f>IF(K32="","",SUMIF(Lotes!$H$5:$H$204,K32,Lotes!$N$5:$N$204))</f>
        <v/>
      </c>
    </row>
    <row r="33">
      <c r="K33" s="17">
        <f>IF('Configurações'!D11="","",'Configurações'!D11)</f>
        <v/>
      </c>
      <c r="L33" s="21">
        <f>IF(K33="","",SUMIF(Lotes!$H$5:$H$204,K33,Lotes!$N$5:$N$204))</f>
        <v/>
      </c>
    </row>
    <row r="34">
      <c r="K34" s="12">
        <f>IF('Configurações'!D12="","",'Configurações'!D12)</f>
        <v/>
      </c>
      <c r="L34" s="16">
        <f>IF(K34="","",SUMIF(Lotes!$H$5:$H$204,K34,Lotes!$N$5:$N$204))</f>
        <v/>
      </c>
    </row>
    <row r="35">
      <c r="K35" s="17">
        <f>IF('Configurações'!D13="","",'Configurações'!D13)</f>
        <v/>
      </c>
      <c r="L35" s="21">
        <f>IF(K35="","",SUMIF(Lotes!$H$5:$H$204,K35,Lotes!$N$5:$N$204))</f>
        <v/>
      </c>
    </row>
    <row r="36">
      <c r="K36" s="12">
        <f>IF('Configurações'!D14="","",'Configurações'!D14)</f>
        <v/>
      </c>
      <c r="L36" s="16">
        <f>IF(K36="","",SUMIF(Lotes!$H$5:$H$204,K36,Lotes!$N$5:$N$204))</f>
        <v/>
      </c>
    </row>
    <row r="37">
      <c r="K37" s="17">
        <f>IF('Configurações'!D15="","",'Configurações'!D15)</f>
        <v/>
      </c>
      <c r="L37" s="21">
        <f>IF(K37="","",SUMIF(Lotes!$H$5:$H$204,K37,Lotes!$N$5:$N$204))</f>
        <v/>
      </c>
    </row>
  </sheetData>
  <mergeCells count="1">
    <mergeCell ref="A1:U1"/>
  </mergeCells>
  <conditionalFormatting sqref="C6">
    <cfRule type="cellIs" priority="1" operator="greaterThan" dxfId="0">
      <formula>0</formula>
    </cfRule>
  </conditionalFormatting>
  <conditionalFormatting sqref="E6">
    <cfRule type="cellIs" priority="2" operator="greaterThan" dxfId="1">
      <formula>0</formula>
    </cfRule>
  </conditionalFormatting>
  <conditionalFormatting sqref="C9">
    <cfRule type="cellIs" priority="3" operator="greaterThan" dxfId="1">
      <formula>0</formula>
    </cfRule>
  </conditionalFormatting>
  <conditionalFormatting sqref="K6">
    <cfRule type="cellIs" priority="4" operator="greaterThan" dxfId="1">
      <formula>0</formula>
    </cfRule>
  </conditionalFormatting>
  <conditionalFormatting sqref="G6">
    <cfRule type="cellIs" priority="5" operator="greaterThan" dxfId="2">
      <formula>0</formula>
    </cfRule>
  </conditionalFormatting>
  <conditionalFormatting sqref="E9">
    <cfRule type="cellIs" priority="6" operator="greaterThan" dxfId="2">
      <formula>0</formula>
    </cfRule>
  </conditionalFormatting>
  <conditionalFormatting sqref="A14:H25">
    <cfRule type="expression" priority="7" dxfId="3" stopIfTrue="1">
      <formula>OR($H14="Saldo negativo",$H14="Revisar cadastro")</formula>
    </cfRule>
    <cfRule type="expression" priority="8" dxfId="3" stopIfTrue="1">
      <formula>$H14="Bloqueado por validade"</formula>
    </cfRule>
    <cfRule type="expression" priority="9" dxfId="4" stopIfTrue="1">
      <formula>$H14="Bloqueado"</formula>
    </cfRule>
    <cfRule type="expression" priority="10" dxfId="1" stopIfTrue="1">
      <formula>$G14="Vencido"</formula>
    </cfRule>
    <cfRule type="expression" priority="11" dxfId="5">
      <formula>$G14="Vence em breve"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C65D32"/>
    <outlinePr summaryBelow="1" summaryRight="1"/>
    <pageSetUpPr fitToPage="1"/>
  </sheetPr>
  <dimension ref="A1:U204"/>
  <sheetViews>
    <sheetView zoomScale="90" workbookViewId="0">
      <pane ySplit="4" topLeftCell="A5" activePane="bottomLeft" state="frozen"/>
      <selection pane="bottomLeft" activeCell="A1" sqref="A1"/>
    </sheetView>
  </sheetViews>
  <sheetFormatPr baseColWidth="8" defaultRowHeight="18"/>
  <cols>
    <col width="17" customWidth="1" min="1" max="1"/>
    <col width="34" customWidth="1" min="2" max="2"/>
    <col width="18" customWidth="1" min="3" max="3"/>
    <col width="28" customWidth="1" min="4" max="4"/>
    <col width="13" customWidth="1" min="5" max="5"/>
    <col width="13" customWidth="1" min="6" max="6"/>
    <col width="17" customWidth="1" min="7" max="7"/>
    <col width="15" customWidth="1" min="8" max="8"/>
    <col width="16" customWidth="1" min="9" max="9"/>
    <col width="38" customWidth="1" min="10" max="10"/>
    <col width="13" customWidth="1" min="11" max="11"/>
    <col width="13" customWidth="1" min="12" max="12"/>
    <col width="13" customWidth="1" min="13" max="13"/>
    <col width="14" customWidth="1" min="14" max="14"/>
    <col width="16" customWidth="1" min="15" max="15"/>
    <col width="21" customWidth="1" min="16" max="16"/>
    <col width="23" customWidth="1" min="17" max="17"/>
    <col width="31" customWidth="1" min="18" max="18"/>
    <col hidden="1" width="13" customWidth="1" min="19" max="19"/>
    <col hidden="1" width="13" customWidth="1" min="20" max="20"/>
    <col hidden="1" width="13" customWidth="1" min="21" max="21"/>
  </cols>
  <sheetData>
    <row r="1" ht="28" customHeight="1">
      <c r="A1" s="1" t="inlineStr">
        <is>
          <t>Cadastro e Saldo por Lote</t>
        </is>
      </c>
      <c r="B1" s="56" t="n"/>
      <c r="C1" s="56" t="n"/>
      <c r="D1" s="56" t="n"/>
      <c r="E1" s="56" t="n"/>
      <c r="F1" s="56" t="n"/>
      <c r="G1" s="56" t="n"/>
      <c r="H1" s="56" t="n"/>
      <c r="I1" s="56" t="n"/>
      <c r="J1" s="56" t="n"/>
      <c r="K1" s="56" t="n"/>
      <c r="L1" s="56" t="n"/>
      <c r="M1" s="56" t="n"/>
      <c r="N1" s="56" t="n"/>
      <c r="O1" s="56" t="n"/>
      <c r="P1" s="56" t="n"/>
      <c r="Q1" s="56" t="n"/>
      <c r="R1" s="57" t="n"/>
    </row>
    <row r="2" ht="22" customHeight="1">
      <c r="A2" s="2" t="inlineStr">
        <is>
          <t>Preencha apenas as colunas amarelas. Entradas, saídas, saldo e status são calculados.</t>
        </is>
      </c>
    </row>
    <row r="3"/>
    <row r="4" ht="36" customHeight="1">
      <c r="A4" s="11" t="inlineStr">
        <is>
          <t>SKU</t>
        </is>
      </c>
      <c r="B4" s="11" t="inlineStr">
        <is>
          <t>Produto</t>
        </is>
      </c>
      <c r="C4" s="11" t="inlineStr">
        <is>
          <t>Lote</t>
        </is>
      </c>
      <c r="D4" s="11" t="inlineStr">
        <is>
          <t>Chave SKU/Lote</t>
        </is>
      </c>
      <c r="E4" s="11" t="inlineStr">
        <is>
          <t>Fabricação</t>
        </is>
      </c>
      <c r="F4" s="11" t="inlineStr">
        <is>
          <t>Validade</t>
        </is>
      </c>
      <c r="G4" s="11" t="inlineStr">
        <is>
          <t>Quantidade inicial</t>
        </is>
      </c>
      <c r="H4" s="11" t="inlineStr">
        <is>
          <t>Localização</t>
        </is>
      </c>
      <c r="I4" s="11" t="inlineStr">
        <is>
          <t>Bloqueio manual</t>
        </is>
      </c>
      <c r="J4" s="11" t="inlineStr">
        <is>
          <t>Motivo do bloqueio</t>
        </is>
      </c>
      <c r="K4" s="11" t="inlineStr">
        <is>
          <t>Entradas</t>
        </is>
      </c>
      <c r="L4" s="11" t="inlineStr">
        <is>
          <t>Saídas</t>
        </is>
      </c>
      <c r="M4" s="11" t="inlineStr">
        <is>
          <t>Ajustes</t>
        </is>
      </c>
      <c r="N4" s="11" t="inlineStr">
        <is>
          <t>Saldo atual</t>
        </is>
      </c>
      <c r="O4" s="11" t="inlineStr">
        <is>
          <t>Dias para vencer</t>
        </is>
      </c>
      <c r="P4" s="11" t="inlineStr">
        <is>
          <t>Situação da validade</t>
        </is>
      </c>
      <c r="Q4" s="11" t="inlineStr">
        <is>
          <t>Status operacional</t>
        </is>
      </c>
      <c r="R4" s="11" t="inlineStr">
        <is>
          <t>Verificação</t>
        </is>
      </c>
    </row>
    <row r="5" ht="22" customHeight="1">
      <c r="A5" s="23" t="inlineStr">
        <is>
          <t>FIC-CHA-001</t>
        </is>
      </c>
      <c r="B5" s="24">
        <f>IF($A5="","",IFERROR(INDEX('Configurações'!$B$6:$B$105,MATCH($A5,'Configurações'!$A$6:$A$105,0)),"SKU não cadastrado"))</f>
        <v/>
      </c>
      <c r="C5" s="23" t="inlineStr">
        <is>
          <t>LT-CHA-2601</t>
        </is>
      </c>
      <c r="D5" s="25">
        <f>IF(OR($A5="",$C5=""),"",$A5&amp;"|"&amp;$C5)</f>
        <v/>
      </c>
      <c r="E5" s="26" t="n">
        <v>46183</v>
      </c>
      <c r="F5" s="26" t="n">
        <v>46280</v>
      </c>
      <c r="G5" s="27" t="n">
        <v>120</v>
      </c>
      <c r="H5" s="23" t="inlineStr">
        <is>
          <t>A-01-01</t>
        </is>
      </c>
      <c r="I5" s="23" t="inlineStr">
        <is>
          <t>Não</t>
        </is>
      </c>
      <c r="J5" s="28" t="inlineStr"/>
      <c r="K5" s="29">
        <f>IF($D5="","",SUMIFS('Movimentações'!$F$5:$F$304,'Movimentações'!$H$5:$H$304,$D5,'Movimentações'!$B$5:$B$304,"Entrada"))</f>
        <v/>
      </c>
      <c r="L5" s="29">
        <f>IF($D5="","",SUMIFS('Movimentações'!$F$5:$F$304,'Movimentações'!$H$5:$H$304,$D5,'Movimentações'!$B$5:$B$304,"Saída"))</f>
        <v/>
      </c>
      <c r="M5" s="29">
        <f>IF($D5="","",SUMIFS('Movimentações'!$F$5:$F$304,'Movimentações'!$H$5:$H$304,$D5,'Movimentações'!$B$5:$B$304,"Ajuste"))</f>
        <v/>
      </c>
      <c r="N5" s="29">
        <f>IF($D5="","",$G5+$K5-$L5+$M5)</f>
        <v/>
      </c>
      <c r="O5" s="30">
        <f>IF(OR($D5="",$F5=""),"",$F5-'Configurações'!$B$3)</f>
        <v/>
      </c>
      <c r="P5" s="24">
        <f>IF(OR($D5="",$E5="",$F5="",$F5&lt;$E5),"",IF($F5&lt;'Configurações'!$B$3,"Vencido",IF($F5&lt;='Configurações'!$B$3+'Configurações'!$B$2,"Vence em breve","Dentro da validade")))</f>
        <v/>
      </c>
      <c r="Q5" s="24">
        <f>IF($D5="","",IF($R5="Saldo negativo","Saldo negativo",IF($R5&lt;&gt;"OK","Revisar cadastro",IF($I5="Sim","Bloqueado",IF($N5=0,"Sem saldo",IF($P5="Vencido","Bloqueado por validade","Disponível"))))))</f>
        <v/>
      </c>
      <c r="R5" s="24">
        <f>IF(COUNTA($A5,$C5,$E5,$F5,$G5,$H5,$I5)=0,"",IF($A5="","Informar SKU",IF($C5="","Informar lote",IF($B5="SKU não cadastrado","SKU não cadastrado",IF($E5="","Informar fabricação",IF($F5="","Informar validade",IF($F5&lt;$E5,"Validade anterior à fabricação",IF($G5="","Informar quantidade inicial",IF($H5="","Informar localização",IF($I5="","Informar bloqueio",IF(AND($I5="Sim",$J5=""),"Informar motivo do bloqueio",IF(COUNTIFS($A$5:$A$204,$A5,$C$5:$C$204,$C5)&gt;1,"SKU/lote duplicado",IF($N5&lt;0,"Saldo negativo","OK")))))))))))))</f>
        <v/>
      </c>
      <c r="T5">
        <f>IF('Configurações'!A6="","",'Configurações'!A6)</f>
        <v/>
      </c>
      <c r="U5">
        <f>IF('Configurações'!D6="","",'Configurações'!D6)</f>
        <v/>
      </c>
    </row>
    <row r="6" ht="22" customHeight="1">
      <c r="A6" s="23" t="inlineStr">
        <is>
          <t>FIC-CAFE-002</t>
        </is>
      </c>
      <c r="B6" s="31">
        <f>IF($A6="","",IFERROR(INDEX('Configurações'!$B$6:$B$105,MATCH($A6,'Configurações'!$A$6:$A$105,0)),"SKU não cadastrado"))</f>
        <v/>
      </c>
      <c r="C6" s="23" t="inlineStr">
        <is>
          <t>LT-CAF-2602</t>
        </is>
      </c>
      <c r="D6" s="32">
        <f>IF(OR($A6="",$C6=""),"",$A6&amp;"|"&amp;$C6)</f>
        <v/>
      </c>
      <c r="E6" s="26" t="n">
        <v>46058</v>
      </c>
      <c r="F6" s="26" t="n">
        <v>46331</v>
      </c>
      <c r="G6" s="27" t="n">
        <v>80</v>
      </c>
      <c r="H6" s="23" t="inlineStr">
        <is>
          <t>A-01-02</t>
        </is>
      </c>
      <c r="I6" s="23" t="inlineStr">
        <is>
          <t>Não</t>
        </is>
      </c>
      <c r="J6" s="28" t="inlineStr"/>
      <c r="K6" s="33">
        <f>IF($D6="","",SUMIFS('Movimentações'!$F$5:$F$304,'Movimentações'!$H$5:$H$304,$D6,'Movimentações'!$B$5:$B$304,"Entrada"))</f>
        <v/>
      </c>
      <c r="L6" s="33">
        <f>IF($D6="","",SUMIFS('Movimentações'!$F$5:$F$304,'Movimentações'!$H$5:$H$304,$D6,'Movimentações'!$B$5:$B$304,"Saída"))</f>
        <v/>
      </c>
      <c r="M6" s="33">
        <f>IF($D6="","",SUMIFS('Movimentações'!$F$5:$F$304,'Movimentações'!$H$5:$H$304,$D6,'Movimentações'!$B$5:$B$304,"Ajuste"))</f>
        <v/>
      </c>
      <c r="N6" s="33">
        <f>IF($D6="","",$G6+$K6-$L6+$M6)</f>
        <v/>
      </c>
      <c r="O6" s="34">
        <f>IF(OR($D6="",$F6=""),"",$F6-'Configurações'!$B$3)</f>
        <v/>
      </c>
      <c r="P6" s="31">
        <f>IF(OR($D6="",$E6="",$F6="",$F6&lt;$E6),"",IF($F6&lt;'Configurações'!$B$3,"Vencido",IF($F6&lt;='Configurações'!$B$3+'Configurações'!$B$2,"Vence em breve","Dentro da validade")))</f>
        <v/>
      </c>
      <c r="Q6" s="31">
        <f>IF($D6="","",IF($R6="Saldo negativo","Saldo negativo",IF($R6&lt;&gt;"OK","Revisar cadastro",IF($I6="Sim","Bloqueado",IF($N6=0,"Sem saldo",IF($P6="Vencido","Bloqueado por validade","Disponível"))))))</f>
        <v/>
      </c>
      <c r="R6" s="31">
        <f>IF(COUNTA($A6,$C6,$E6,$F6,$G6,$H6,$I6)=0,"",IF($A6="","Informar SKU",IF($C6="","Informar lote",IF($B6="SKU não cadastrado","SKU não cadastrado",IF($E6="","Informar fabricação",IF($F6="","Informar validade",IF($F6&lt;$E6,"Validade anterior à fabricação",IF($G6="","Informar quantidade inicial",IF($H6="","Informar localização",IF($I6="","Informar bloqueio",IF(AND($I6="Sim",$J6=""),"Informar motivo do bloqueio",IF(COUNTIFS($A$5:$A$204,$A6,$C$5:$C$204,$C6)&gt;1,"SKU/lote duplicado",IF($N6&lt;0,"Saldo negativo","OK")))))))))))))</f>
        <v/>
      </c>
      <c r="T6">
        <f>IF('Configurações'!A7="","",'Configurações'!A7)</f>
        <v/>
      </c>
      <c r="U6">
        <f>IF('Configurações'!D7="","",'Configurações'!D7)</f>
        <v/>
      </c>
    </row>
    <row r="7" ht="22" customHeight="1">
      <c r="A7" s="23" t="inlineStr">
        <is>
          <t>FIC-BISC-003</t>
        </is>
      </c>
      <c r="B7" s="24">
        <f>IF($A7="","",IFERROR(INDEX('Configurações'!$B$6:$B$105,MATCH($A7,'Configurações'!$A$6:$A$105,0)),"SKU não cadastrado"))</f>
        <v/>
      </c>
      <c r="C7" s="23" t="inlineStr">
        <is>
          <t>LT-BIS-2603</t>
        </is>
      </c>
      <c r="D7" s="25">
        <f>IF(OR($A7="",$C7=""),"",$A7&amp;"|"&amp;$C7)</f>
        <v/>
      </c>
      <c r="E7" s="26" t="n">
        <v>46082</v>
      </c>
      <c r="F7" s="26" t="n">
        <v>46265</v>
      </c>
      <c r="G7" s="27" t="n">
        <v>60</v>
      </c>
      <c r="H7" s="23" t="inlineStr">
        <is>
          <t>B-02-01</t>
        </is>
      </c>
      <c r="I7" s="23" t="inlineStr">
        <is>
          <t>Não</t>
        </is>
      </c>
      <c r="J7" s="28" t="inlineStr"/>
      <c r="K7" s="29">
        <f>IF($D7="","",SUMIFS('Movimentações'!$F$5:$F$304,'Movimentações'!$H$5:$H$304,$D7,'Movimentações'!$B$5:$B$304,"Entrada"))</f>
        <v/>
      </c>
      <c r="L7" s="29">
        <f>IF($D7="","",SUMIFS('Movimentações'!$F$5:$F$304,'Movimentações'!$H$5:$H$304,$D7,'Movimentações'!$B$5:$B$304,"Saída"))</f>
        <v/>
      </c>
      <c r="M7" s="29">
        <f>IF($D7="","",SUMIFS('Movimentações'!$F$5:$F$304,'Movimentações'!$H$5:$H$304,$D7,'Movimentações'!$B$5:$B$304,"Ajuste"))</f>
        <v/>
      </c>
      <c r="N7" s="29">
        <f>IF($D7="","",$G7+$K7-$L7+$M7)</f>
        <v/>
      </c>
      <c r="O7" s="30">
        <f>IF(OR($D7="",$F7=""),"",$F7-'Configurações'!$B$3)</f>
        <v/>
      </c>
      <c r="P7" s="24">
        <f>IF(OR($D7="",$E7="",$F7="",$F7&lt;$E7),"",IF($F7&lt;'Configurações'!$B$3,"Vencido",IF($F7&lt;='Configurações'!$B$3+'Configurações'!$B$2,"Vence em breve","Dentro da validade")))</f>
        <v/>
      </c>
      <c r="Q7" s="24">
        <f>IF($D7="","",IF($R7="Saldo negativo","Saldo negativo",IF($R7&lt;&gt;"OK","Revisar cadastro",IF($I7="Sim","Bloqueado",IF($N7=0,"Sem saldo",IF($P7="Vencido","Bloqueado por validade","Disponível"))))))</f>
        <v/>
      </c>
      <c r="R7" s="24">
        <f>IF(COUNTA($A7,$C7,$E7,$F7,$G7,$H7,$I7)=0,"",IF($A7="","Informar SKU",IF($C7="","Informar lote",IF($B7="SKU não cadastrado","SKU não cadastrado",IF($E7="","Informar fabricação",IF($F7="","Informar validade",IF($F7&lt;$E7,"Validade anterior à fabricação",IF($G7="","Informar quantidade inicial",IF($H7="","Informar localização",IF($I7="","Informar bloqueio",IF(AND($I7="Sim",$J7=""),"Informar motivo do bloqueio",IF(COUNTIFS($A$5:$A$204,$A7,$C$5:$C$204,$C7)&gt;1,"SKU/lote duplicado",IF($N7&lt;0,"Saldo negativo","OK")))))))))))))</f>
        <v/>
      </c>
      <c r="T7">
        <f>IF('Configurações'!A8="","",'Configurações'!A8)</f>
        <v/>
      </c>
      <c r="U7">
        <f>IF('Configurações'!D8="","",'Configurações'!D8)</f>
        <v/>
      </c>
    </row>
    <row r="8" ht="22" customHeight="1">
      <c r="A8" s="23" t="inlineStr">
        <is>
          <t>FIC-GRAN-004</t>
        </is>
      </c>
      <c r="B8" s="31">
        <f>IF($A8="","",IFERROR(INDEX('Configurações'!$B$6:$B$105,MATCH($A8,'Configurações'!$A$6:$A$105,0)),"SKU não cadastrado"))</f>
        <v/>
      </c>
      <c r="C8" s="23" t="inlineStr">
        <is>
          <t>LT-GRA-2604</t>
        </is>
      </c>
      <c r="D8" s="32">
        <f>IF(OR($A8="",$C8=""),"",$A8&amp;"|"&amp;$C8)</f>
        <v/>
      </c>
      <c r="E8" s="26" t="n">
        <v>46223</v>
      </c>
      <c r="F8" s="26" t="n">
        <v>46376</v>
      </c>
      <c r="G8" s="27" t="n">
        <v>45</v>
      </c>
      <c r="H8" s="23" t="inlineStr">
        <is>
          <t>B-02-02</t>
        </is>
      </c>
      <c r="I8" s="23" t="inlineStr">
        <is>
          <t>Sim</t>
        </is>
      </c>
      <c r="J8" s="28" t="inlineStr">
        <is>
          <t>Embalagens amassadas em inspeção interna</t>
        </is>
      </c>
      <c r="K8" s="33">
        <f>IF($D8="","",SUMIFS('Movimentações'!$F$5:$F$304,'Movimentações'!$H$5:$H$304,$D8,'Movimentações'!$B$5:$B$304,"Entrada"))</f>
        <v/>
      </c>
      <c r="L8" s="33">
        <f>IF($D8="","",SUMIFS('Movimentações'!$F$5:$F$304,'Movimentações'!$H$5:$H$304,$D8,'Movimentações'!$B$5:$B$304,"Saída"))</f>
        <v/>
      </c>
      <c r="M8" s="33">
        <f>IF($D8="","",SUMIFS('Movimentações'!$F$5:$F$304,'Movimentações'!$H$5:$H$304,$D8,'Movimentações'!$B$5:$B$304,"Ajuste"))</f>
        <v/>
      </c>
      <c r="N8" s="33">
        <f>IF($D8="","",$G8+$K8-$L8+$M8)</f>
        <v/>
      </c>
      <c r="O8" s="34">
        <f>IF(OR($D8="",$F8=""),"",$F8-'Configurações'!$B$3)</f>
        <v/>
      </c>
      <c r="P8" s="31">
        <f>IF(OR($D8="",$E8="",$F8="",$F8&lt;$E8),"",IF($F8&lt;'Configurações'!$B$3,"Vencido",IF($F8&lt;='Configurações'!$B$3+'Configurações'!$B$2,"Vence em breve","Dentro da validade")))</f>
        <v/>
      </c>
      <c r="Q8" s="31">
        <f>IF($D8="","",IF($R8="Saldo negativo","Saldo negativo",IF($R8&lt;&gt;"OK","Revisar cadastro",IF($I8="Sim","Bloqueado",IF($N8=0,"Sem saldo",IF($P8="Vencido","Bloqueado por validade","Disponível"))))))</f>
        <v/>
      </c>
      <c r="R8" s="31">
        <f>IF(COUNTA($A8,$C8,$E8,$F8,$G8,$H8,$I8)=0,"",IF($A8="","Informar SKU",IF($C8="","Informar lote",IF($B8="SKU não cadastrado","SKU não cadastrado",IF($E8="","Informar fabricação",IF($F8="","Informar validade",IF($F8&lt;$E8,"Validade anterior à fabricação",IF($G8="","Informar quantidade inicial",IF($H8="","Informar localização",IF($I8="","Informar bloqueio",IF(AND($I8="Sim",$J8=""),"Informar motivo do bloqueio",IF(COUNTIFS($A$5:$A$204,$A8,$C$5:$C$204,$C8)&gt;1,"SKU/lote duplicado",IF($N8&lt;0,"Saldo negativo","OK")))))))))))))</f>
        <v/>
      </c>
      <c r="T8">
        <f>IF('Configurações'!A9="","",'Configurações'!A9)</f>
        <v/>
      </c>
      <c r="U8">
        <f>IF('Configurações'!D9="","",'Configurações'!D9)</f>
        <v/>
      </c>
    </row>
    <row r="9" ht="22" customHeight="1">
      <c r="A9" s="23" t="inlineStr">
        <is>
          <t>FIC-MOLH-005</t>
        </is>
      </c>
      <c r="B9" s="24">
        <f>IF($A9="","",IFERROR(INDEX('Configurações'!$B$6:$B$105,MATCH($A9,'Configurações'!$A$6:$A$105,0)),"SKU não cadastrado"))</f>
        <v/>
      </c>
      <c r="C9" s="23" t="inlineStr">
        <is>
          <t>LT-MOL-2605</t>
        </is>
      </c>
      <c r="D9" s="25">
        <f>IF(OR($A9="",$C9=""),"",$A9&amp;"|"&amp;$C9)</f>
        <v/>
      </c>
      <c r="E9" s="26" t="n">
        <v>46127</v>
      </c>
      <c r="F9" s="26" t="n">
        <v>46302</v>
      </c>
      <c r="G9" s="27" t="n">
        <v>100</v>
      </c>
      <c r="H9" s="23" t="inlineStr">
        <is>
          <t>C-03-01</t>
        </is>
      </c>
      <c r="I9" s="23" t="inlineStr">
        <is>
          <t>Não</t>
        </is>
      </c>
      <c r="J9" s="28" t="inlineStr"/>
      <c r="K9" s="29">
        <f>IF($D9="","",SUMIFS('Movimentações'!$F$5:$F$304,'Movimentações'!$H$5:$H$304,$D9,'Movimentações'!$B$5:$B$304,"Entrada"))</f>
        <v/>
      </c>
      <c r="L9" s="29">
        <f>IF($D9="","",SUMIFS('Movimentações'!$F$5:$F$304,'Movimentações'!$H$5:$H$304,$D9,'Movimentações'!$B$5:$B$304,"Saída"))</f>
        <v/>
      </c>
      <c r="M9" s="29">
        <f>IF($D9="","",SUMIFS('Movimentações'!$F$5:$F$304,'Movimentações'!$H$5:$H$304,$D9,'Movimentações'!$B$5:$B$304,"Ajuste"))</f>
        <v/>
      </c>
      <c r="N9" s="29">
        <f>IF($D9="","",$G9+$K9-$L9+$M9)</f>
        <v/>
      </c>
      <c r="O9" s="30">
        <f>IF(OR($D9="",$F9=""),"",$F9-'Configurações'!$B$3)</f>
        <v/>
      </c>
      <c r="P9" s="24">
        <f>IF(OR($D9="",$E9="",$F9="",$F9&lt;$E9),"",IF($F9&lt;'Configurações'!$B$3,"Vencido",IF($F9&lt;='Configurações'!$B$3+'Configurações'!$B$2,"Vence em breve","Dentro da validade")))</f>
        <v/>
      </c>
      <c r="Q9" s="24">
        <f>IF($D9="","",IF($R9="Saldo negativo","Saldo negativo",IF($R9&lt;&gt;"OK","Revisar cadastro",IF($I9="Sim","Bloqueado",IF($N9=0,"Sem saldo",IF($P9="Vencido","Bloqueado por validade","Disponível"))))))</f>
        <v/>
      </c>
      <c r="R9" s="24">
        <f>IF(COUNTA($A9,$C9,$E9,$F9,$G9,$H9,$I9)=0,"",IF($A9="","Informar SKU",IF($C9="","Informar lote",IF($B9="SKU não cadastrado","SKU não cadastrado",IF($E9="","Informar fabricação",IF($F9="","Informar validade",IF($F9&lt;$E9,"Validade anterior à fabricação",IF($G9="","Informar quantidade inicial",IF($H9="","Informar localização",IF($I9="","Informar bloqueio",IF(AND($I9="Sim",$J9=""),"Informar motivo do bloqueio",IF(COUNTIFS($A$5:$A$204,$A9,$C$5:$C$204,$C9)&gt;1,"SKU/lote duplicado",IF($N9&lt;0,"Saldo negativo","OK")))))))))))))</f>
        <v/>
      </c>
      <c r="T9">
        <f>IF('Configurações'!A10="","",'Configurações'!A10)</f>
        <v/>
      </c>
      <c r="U9">
        <f>IF('Configurações'!D10="","",'Configurações'!D10)</f>
        <v/>
      </c>
    </row>
    <row r="10" ht="22" customHeight="1">
      <c r="A10" s="23" t="inlineStr">
        <is>
          <t>FIC-CHA-001</t>
        </is>
      </c>
      <c r="B10" s="31">
        <f>IF($A10="","",IFERROR(INDEX('Configurações'!$B$6:$B$105,MATCH($A10,'Configurações'!$A$6:$A$105,0)),"SKU não cadastrado"))</f>
        <v/>
      </c>
      <c r="C10" s="23" t="inlineStr">
        <is>
          <t>LT-CHA-2606</t>
        </is>
      </c>
      <c r="D10" s="32">
        <f>IF(OR($A10="",$C10=""),"",$A10&amp;"|"&amp;$C10)</f>
        <v/>
      </c>
      <c r="E10" s="26" t="n">
        <v>46244</v>
      </c>
      <c r="F10" s="26" t="n">
        <v>46428</v>
      </c>
      <c r="G10" s="27" t="n">
        <v>70</v>
      </c>
      <c r="H10" s="23" t="inlineStr">
        <is>
          <t>A-01-01</t>
        </is>
      </c>
      <c r="I10" s="23" t="inlineStr">
        <is>
          <t>Não</t>
        </is>
      </c>
      <c r="J10" s="28" t="inlineStr"/>
      <c r="K10" s="33">
        <f>IF($D10="","",SUMIFS('Movimentações'!$F$5:$F$304,'Movimentações'!$H$5:$H$304,$D10,'Movimentações'!$B$5:$B$304,"Entrada"))</f>
        <v/>
      </c>
      <c r="L10" s="33">
        <f>IF($D10="","",SUMIFS('Movimentações'!$F$5:$F$304,'Movimentações'!$H$5:$H$304,$D10,'Movimentações'!$B$5:$B$304,"Saída"))</f>
        <v/>
      </c>
      <c r="M10" s="33">
        <f>IF($D10="","",SUMIFS('Movimentações'!$F$5:$F$304,'Movimentações'!$H$5:$H$304,$D10,'Movimentações'!$B$5:$B$304,"Ajuste"))</f>
        <v/>
      </c>
      <c r="N10" s="33">
        <f>IF($D10="","",$G10+$K10-$L10+$M10)</f>
        <v/>
      </c>
      <c r="O10" s="34">
        <f>IF(OR($D10="",$F10=""),"",$F10-'Configurações'!$B$3)</f>
        <v/>
      </c>
      <c r="P10" s="31">
        <f>IF(OR($D10="",$E10="",$F10="",$F10&lt;$E10),"",IF($F10&lt;'Configurações'!$B$3,"Vencido",IF($F10&lt;='Configurações'!$B$3+'Configurações'!$B$2,"Vence em breve","Dentro da validade")))</f>
        <v/>
      </c>
      <c r="Q10" s="31">
        <f>IF($D10="","",IF($R10="Saldo negativo","Saldo negativo",IF($R10&lt;&gt;"OK","Revisar cadastro",IF($I10="Sim","Bloqueado",IF($N10=0,"Sem saldo",IF($P10="Vencido","Bloqueado por validade","Disponível"))))))</f>
        <v/>
      </c>
      <c r="R10" s="31">
        <f>IF(COUNTA($A10,$C10,$E10,$F10,$G10,$H10,$I10)=0,"",IF($A10="","Informar SKU",IF($C10="","Informar lote",IF($B10="SKU não cadastrado","SKU não cadastrado",IF($E10="","Informar fabricação",IF($F10="","Informar validade",IF($F10&lt;$E10,"Validade anterior à fabricação",IF($G10="","Informar quantidade inicial",IF($H10="","Informar localização",IF($I10="","Informar bloqueio",IF(AND($I10="Sim",$J10=""),"Informar motivo do bloqueio",IF(COUNTIFS($A$5:$A$204,$A10,$C$5:$C$204,$C10)&gt;1,"SKU/lote duplicado",IF($N10&lt;0,"Saldo negativo","OK")))))))))))))</f>
        <v/>
      </c>
      <c r="T10">
        <f>IF('Configurações'!A11="","",'Configurações'!A11)</f>
        <v/>
      </c>
      <c r="U10">
        <f>IF('Configurações'!D11="","",'Configurações'!D11)</f>
        <v/>
      </c>
    </row>
    <row r="11" ht="22" customHeight="1">
      <c r="A11" s="23" t="inlineStr">
        <is>
          <t>FIC-CAFE-002</t>
        </is>
      </c>
      <c r="B11" s="24">
        <f>IF($A11="","",IFERROR(INDEX('Configurações'!$B$6:$B$105,MATCH($A11,'Configurações'!$A$6:$A$105,0)),"SKU não cadastrado"))</f>
        <v/>
      </c>
      <c r="C11" s="23" t="inlineStr">
        <is>
          <t>LT-CAF-2607</t>
        </is>
      </c>
      <c r="D11" s="25">
        <f>IF(OR($A11="",$C11=""),"",$A11&amp;"|"&amp;$C11)</f>
        <v/>
      </c>
      <c r="E11" s="26" t="n">
        <v>46193</v>
      </c>
      <c r="F11" s="26" t="n">
        <v>46285</v>
      </c>
      <c r="G11" s="27" t="n">
        <v>50</v>
      </c>
      <c r="H11" s="23" t="inlineStr">
        <is>
          <t>A-01-02</t>
        </is>
      </c>
      <c r="I11" s="23" t="inlineStr">
        <is>
          <t>Não</t>
        </is>
      </c>
      <c r="J11" s="28" t="inlineStr"/>
      <c r="K11" s="29">
        <f>IF($D11="","",SUMIFS('Movimentações'!$F$5:$F$304,'Movimentações'!$H$5:$H$304,$D11,'Movimentações'!$B$5:$B$304,"Entrada"))</f>
        <v/>
      </c>
      <c r="L11" s="29">
        <f>IF($D11="","",SUMIFS('Movimentações'!$F$5:$F$304,'Movimentações'!$H$5:$H$304,$D11,'Movimentações'!$B$5:$B$304,"Saída"))</f>
        <v/>
      </c>
      <c r="M11" s="29">
        <f>IF($D11="","",SUMIFS('Movimentações'!$F$5:$F$304,'Movimentações'!$H$5:$H$304,$D11,'Movimentações'!$B$5:$B$304,"Ajuste"))</f>
        <v/>
      </c>
      <c r="N11" s="29">
        <f>IF($D11="","",$G11+$K11-$L11+$M11)</f>
        <v/>
      </c>
      <c r="O11" s="30">
        <f>IF(OR($D11="",$F11=""),"",$F11-'Configurações'!$B$3)</f>
        <v/>
      </c>
      <c r="P11" s="24">
        <f>IF(OR($D11="",$E11="",$F11="",$F11&lt;$E11),"",IF($F11&lt;'Configurações'!$B$3,"Vencido",IF($F11&lt;='Configurações'!$B$3+'Configurações'!$B$2,"Vence em breve","Dentro da validade")))</f>
        <v/>
      </c>
      <c r="Q11" s="24">
        <f>IF($D11="","",IF($R11="Saldo negativo","Saldo negativo",IF($R11&lt;&gt;"OK","Revisar cadastro",IF($I11="Sim","Bloqueado",IF($N11=0,"Sem saldo",IF($P11="Vencido","Bloqueado por validade","Disponível"))))))</f>
        <v/>
      </c>
      <c r="R11" s="24">
        <f>IF(COUNTA($A11,$C11,$E11,$F11,$G11,$H11,$I11)=0,"",IF($A11="","Informar SKU",IF($C11="","Informar lote",IF($B11="SKU não cadastrado","SKU não cadastrado",IF($E11="","Informar fabricação",IF($F11="","Informar validade",IF($F11&lt;$E11,"Validade anterior à fabricação",IF($G11="","Informar quantidade inicial",IF($H11="","Informar localização",IF($I11="","Informar bloqueio",IF(AND($I11="Sim",$J11=""),"Informar motivo do bloqueio",IF(COUNTIFS($A$5:$A$204,$A11,$C$5:$C$204,$C11)&gt;1,"SKU/lote duplicado",IF($N11&lt;0,"Saldo negativo","OK")))))))))))))</f>
        <v/>
      </c>
      <c r="T11">
        <f>IF('Configurações'!A12="","",'Configurações'!A12)</f>
        <v/>
      </c>
      <c r="U11">
        <f>IF('Configurações'!D12="","",'Configurações'!D12)</f>
        <v/>
      </c>
    </row>
    <row r="12" ht="22" customHeight="1">
      <c r="A12" s="23" t="inlineStr">
        <is>
          <t>FIC-BISC-003</t>
        </is>
      </c>
      <c r="B12" s="31">
        <f>IF($A12="","",IFERROR(INDEX('Configurações'!$B$6:$B$105,MATCH($A12,'Configurações'!$A$6:$A$105,0)),"SKU não cadastrado"))</f>
        <v/>
      </c>
      <c r="C12" s="23" t="inlineStr">
        <is>
          <t>LT-BIS-2608</t>
        </is>
      </c>
      <c r="D12" s="32">
        <f>IF(OR($A12="",$C12=""),"",$A12&amp;"|"&amp;$C12)</f>
        <v/>
      </c>
      <c r="E12" s="26" t="n">
        <v>46249</v>
      </c>
      <c r="F12" s="26" t="n">
        <v>46433</v>
      </c>
      <c r="G12" s="27" t="n">
        <v>90</v>
      </c>
      <c r="H12" s="23" t="inlineStr">
        <is>
          <t>B-02-01</t>
        </is>
      </c>
      <c r="I12" s="23" t="inlineStr">
        <is>
          <t>Não</t>
        </is>
      </c>
      <c r="J12" s="28" t="inlineStr"/>
      <c r="K12" s="33">
        <f>IF($D12="","",SUMIFS('Movimentações'!$F$5:$F$304,'Movimentações'!$H$5:$H$304,$D12,'Movimentações'!$B$5:$B$304,"Entrada"))</f>
        <v/>
      </c>
      <c r="L12" s="33">
        <f>IF($D12="","",SUMIFS('Movimentações'!$F$5:$F$304,'Movimentações'!$H$5:$H$304,$D12,'Movimentações'!$B$5:$B$304,"Saída"))</f>
        <v/>
      </c>
      <c r="M12" s="33">
        <f>IF($D12="","",SUMIFS('Movimentações'!$F$5:$F$304,'Movimentações'!$H$5:$H$304,$D12,'Movimentações'!$B$5:$B$304,"Ajuste"))</f>
        <v/>
      </c>
      <c r="N12" s="33">
        <f>IF($D12="","",$G12+$K12-$L12+$M12)</f>
        <v/>
      </c>
      <c r="O12" s="34">
        <f>IF(OR($D12="",$F12=""),"",$F12-'Configurações'!$B$3)</f>
        <v/>
      </c>
      <c r="P12" s="31">
        <f>IF(OR($D12="",$E12="",$F12="",$F12&lt;$E12),"",IF($F12&lt;'Configurações'!$B$3,"Vencido",IF($F12&lt;='Configurações'!$B$3+'Configurações'!$B$2,"Vence em breve","Dentro da validade")))</f>
        <v/>
      </c>
      <c r="Q12" s="31">
        <f>IF($D12="","",IF($R12="Saldo negativo","Saldo negativo",IF($R12&lt;&gt;"OK","Revisar cadastro",IF($I12="Sim","Bloqueado",IF($N12=0,"Sem saldo",IF($P12="Vencido","Bloqueado por validade","Disponível"))))))</f>
        <v/>
      </c>
      <c r="R12" s="31">
        <f>IF(COUNTA($A12,$C12,$E12,$F12,$G12,$H12,$I12)=0,"",IF($A12="","Informar SKU",IF($C12="","Informar lote",IF($B12="SKU não cadastrado","SKU não cadastrado",IF($E12="","Informar fabricação",IF($F12="","Informar validade",IF($F12&lt;$E12,"Validade anterior à fabricação",IF($G12="","Informar quantidade inicial",IF($H12="","Informar localização",IF($I12="","Informar bloqueio",IF(AND($I12="Sim",$J12=""),"Informar motivo do bloqueio",IF(COUNTIFS($A$5:$A$204,$A12,$C$5:$C$204,$C12)&gt;1,"SKU/lote duplicado",IF($N12&lt;0,"Saldo negativo","OK")))))))))))))</f>
        <v/>
      </c>
      <c r="T12">
        <f>IF('Configurações'!A13="","",'Configurações'!A13)</f>
        <v/>
      </c>
      <c r="U12">
        <f>IF('Configurações'!D13="","",'Configurações'!D13)</f>
        <v/>
      </c>
    </row>
    <row r="13" ht="22" customHeight="1">
      <c r="A13" s="23" t="inlineStr">
        <is>
          <t>FIC-GRAN-004</t>
        </is>
      </c>
      <c r="B13" s="24">
        <f>IF($A13="","",IFERROR(INDEX('Configurações'!$B$6:$B$105,MATCH($A13,'Configurações'!$A$6:$A$105,0)),"SKU não cadastrado"))</f>
        <v/>
      </c>
      <c r="C13" s="23" t="inlineStr">
        <is>
          <t>LT-GRA-2609</t>
        </is>
      </c>
      <c r="D13" s="25">
        <f>IF(OR($A13="",$C13=""),"",$A13&amp;"|"&amp;$C13)</f>
        <v/>
      </c>
      <c r="E13" s="26" t="n">
        <v>46023</v>
      </c>
      <c r="F13" s="26" t="n">
        <v>46266</v>
      </c>
      <c r="G13" s="27" t="n">
        <v>35</v>
      </c>
      <c r="H13" s="23" t="inlineStr">
        <is>
          <t>B-02-02</t>
        </is>
      </c>
      <c r="I13" s="23" t="inlineStr">
        <is>
          <t>Não</t>
        </is>
      </c>
      <c r="J13" s="28" t="inlineStr"/>
      <c r="K13" s="29">
        <f>IF($D13="","",SUMIFS('Movimentações'!$F$5:$F$304,'Movimentações'!$H$5:$H$304,$D13,'Movimentações'!$B$5:$B$304,"Entrada"))</f>
        <v/>
      </c>
      <c r="L13" s="29">
        <f>IF($D13="","",SUMIFS('Movimentações'!$F$5:$F$304,'Movimentações'!$H$5:$H$304,$D13,'Movimentações'!$B$5:$B$304,"Saída"))</f>
        <v/>
      </c>
      <c r="M13" s="29">
        <f>IF($D13="","",SUMIFS('Movimentações'!$F$5:$F$304,'Movimentações'!$H$5:$H$304,$D13,'Movimentações'!$B$5:$B$304,"Ajuste"))</f>
        <v/>
      </c>
      <c r="N13" s="29">
        <f>IF($D13="","",$G13+$K13-$L13+$M13)</f>
        <v/>
      </c>
      <c r="O13" s="30">
        <f>IF(OR($D13="",$F13=""),"",$F13-'Configurações'!$B$3)</f>
        <v/>
      </c>
      <c r="P13" s="24">
        <f>IF(OR($D13="",$E13="",$F13="",$F13&lt;$E13),"",IF($F13&lt;'Configurações'!$B$3,"Vencido",IF($F13&lt;='Configurações'!$B$3+'Configurações'!$B$2,"Vence em breve","Dentro da validade")))</f>
        <v/>
      </c>
      <c r="Q13" s="24">
        <f>IF($D13="","",IF($R13="Saldo negativo","Saldo negativo",IF($R13&lt;&gt;"OK","Revisar cadastro",IF($I13="Sim","Bloqueado",IF($N13=0,"Sem saldo",IF($P13="Vencido","Bloqueado por validade","Disponível"))))))</f>
        <v/>
      </c>
      <c r="R13" s="24">
        <f>IF(COUNTA($A13,$C13,$E13,$F13,$G13,$H13,$I13)=0,"",IF($A13="","Informar SKU",IF($C13="","Informar lote",IF($B13="SKU não cadastrado","SKU não cadastrado",IF($E13="","Informar fabricação",IF($F13="","Informar validade",IF($F13&lt;$E13,"Validade anterior à fabricação",IF($G13="","Informar quantidade inicial",IF($H13="","Informar localização",IF($I13="","Informar bloqueio",IF(AND($I13="Sim",$J13=""),"Informar motivo do bloqueio",IF(COUNTIFS($A$5:$A$204,$A13,$C$5:$C$204,$C13)&gt;1,"SKU/lote duplicado",IF($N13&lt;0,"Saldo negativo","OK")))))))))))))</f>
        <v/>
      </c>
      <c r="T13">
        <f>IF('Configurações'!A14="","",'Configurações'!A14)</f>
        <v/>
      </c>
      <c r="U13">
        <f>IF('Configurações'!D14="","",'Configurações'!D14)</f>
        <v/>
      </c>
    </row>
    <row r="14" ht="22" customHeight="1">
      <c r="A14" s="23" t="inlineStr">
        <is>
          <t>FIC-MOLH-005</t>
        </is>
      </c>
      <c r="B14" s="31">
        <f>IF($A14="","",IFERROR(INDEX('Configurações'!$B$6:$B$105,MATCH($A14,'Configurações'!$A$6:$A$105,0)),"SKU não cadastrado"))</f>
        <v/>
      </c>
      <c r="C14" s="23" t="inlineStr">
        <is>
          <t>LT-MOL-2610</t>
        </is>
      </c>
      <c r="D14" s="32">
        <f>IF(OR($A14="",$C14=""),"",$A14&amp;"|"&amp;$C14)</f>
        <v/>
      </c>
      <c r="E14" s="26" t="n">
        <v>46235</v>
      </c>
      <c r="F14" s="26" t="n">
        <v>46600</v>
      </c>
      <c r="G14" s="27" t="n">
        <v>40</v>
      </c>
      <c r="H14" s="23" t="inlineStr">
        <is>
          <t>C-03-01</t>
        </is>
      </c>
      <c r="I14" s="23" t="inlineStr">
        <is>
          <t>Sim</t>
        </is>
      </c>
      <c r="J14" s="28" t="inlineStr">
        <is>
          <t>Aguardando conferência interna</t>
        </is>
      </c>
      <c r="K14" s="33">
        <f>IF($D14="","",SUMIFS('Movimentações'!$F$5:$F$304,'Movimentações'!$H$5:$H$304,$D14,'Movimentações'!$B$5:$B$304,"Entrada"))</f>
        <v/>
      </c>
      <c r="L14" s="33">
        <f>IF($D14="","",SUMIFS('Movimentações'!$F$5:$F$304,'Movimentações'!$H$5:$H$304,$D14,'Movimentações'!$B$5:$B$304,"Saída"))</f>
        <v/>
      </c>
      <c r="M14" s="33">
        <f>IF($D14="","",SUMIFS('Movimentações'!$F$5:$F$304,'Movimentações'!$H$5:$H$304,$D14,'Movimentações'!$B$5:$B$304,"Ajuste"))</f>
        <v/>
      </c>
      <c r="N14" s="33">
        <f>IF($D14="","",$G14+$K14-$L14+$M14)</f>
        <v/>
      </c>
      <c r="O14" s="34">
        <f>IF(OR($D14="",$F14=""),"",$F14-'Configurações'!$B$3)</f>
        <v/>
      </c>
      <c r="P14" s="31">
        <f>IF(OR($D14="",$E14="",$F14="",$F14&lt;$E14),"",IF($F14&lt;'Configurações'!$B$3,"Vencido",IF($F14&lt;='Configurações'!$B$3+'Configurações'!$B$2,"Vence em breve","Dentro da validade")))</f>
        <v/>
      </c>
      <c r="Q14" s="31">
        <f>IF($D14="","",IF($R14="Saldo negativo","Saldo negativo",IF($R14&lt;&gt;"OK","Revisar cadastro",IF($I14="Sim","Bloqueado",IF($N14=0,"Sem saldo",IF($P14="Vencido","Bloqueado por validade","Disponível"))))))</f>
        <v/>
      </c>
      <c r="R14" s="31">
        <f>IF(COUNTA($A14,$C14,$E14,$F14,$G14,$H14,$I14)=0,"",IF($A14="","Informar SKU",IF($C14="","Informar lote",IF($B14="SKU não cadastrado","SKU não cadastrado",IF($E14="","Informar fabricação",IF($F14="","Informar validade",IF($F14&lt;$E14,"Validade anterior à fabricação",IF($G14="","Informar quantidade inicial",IF($H14="","Informar localização",IF($I14="","Informar bloqueio",IF(AND($I14="Sim",$J14=""),"Informar motivo do bloqueio",IF(COUNTIFS($A$5:$A$204,$A14,$C$5:$C$204,$C14)&gt;1,"SKU/lote duplicado",IF($N14&lt;0,"Saldo negativo","OK")))))))))))))</f>
        <v/>
      </c>
      <c r="T14">
        <f>IF('Configurações'!A15="","",'Configurações'!A15)</f>
        <v/>
      </c>
      <c r="U14">
        <f>IF('Configurações'!D15="","",'Configurações'!D15)</f>
        <v/>
      </c>
    </row>
    <row r="15" ht="22" customHeight="1">
      <c r="A15" s="23" t="n"/>
      <c r="B15" s="24">
        <f>IF($A15="","",IFERROR(INDEX('Configurações'!$B$6:$B$105,MATCH($A15,'Configurações'!$A$6:$A$105,0)),"SKU não cadastrado"))</f>
        <v/>
      </c>
      <c r="C15" s="23" t="n"/>
      <c r="D15" s="25">
        <f>IF(OR($A15="",$C15=""),"",$A15&amp;"|"&amp;$C15)</f>
        <v/>
      </c>
      <c r="E15" s="26" t="n"/>
      <c r="F15" s="26" t="n"/>
      <c r="G15" s="27" t="n"/>
      <c r="H15" s="23" t="n"/>
      <c r="I15" s="23" t="n"/>
      <c r="J15" s="28" t="n"/>
      <c r="K15" s="29">
        <f>IF($D15="","",SUMIFS('Movimentações'!$F$5:$F$304,'Movimentações'!$H$5:$H$304,$D15,'Movimentações'!$B$5:$B$304,"Entrada"))</f>
        <v/>
      </c>
      <c r="L15" s="29">
        <f>IF($D15="","",SUMIFS('Movimentações'!$F$5:$F$304,'Movimentações'!$H$5:$H$304,$D15,'Movimentações'!$B$5:$B$304,"Saída"))</f>
        <v/>
      </c>
      <c r="M15" s="29">
        <f>IF($D15="","",SUMIFS('Movimentações'!$F$5:$F$304,'Movimentações'!$H$5:$H$304,$D15,'Movimentações'!$B$5:$B$304,"Ajuste"))</f>
        <v/>
      </c>
      <c r="N15" s="29">
        <f>IF($D15="","",$G15+$K15-$L15+$M15)</f>
        <v/>
      </c>
      <c r="O15" s="30">
        <f>IF(OR($D15="",$F15=""),"",$F15-'Configurações'!$B$3)</f>
        <v/>
      </c>
      <c r="P15" s="24">
        <f>IF(OR($D15="",$E15="",$F15="",$F15&lt;$E15),"",IF($F15&lt;'Configurações'!$B$3,"Vencido",IF($F15&lt;='Configurações'!$B$3+'Configurações'!$B$2,"Vence em breve","Dentro da validade")))</f>
        <v/>
      </c>
      <c r="Q15" s="24">
        <f>IF($D15="","",IF($R15="Saldo negativo","Saldo negativo",IF($R15&lt;&gt;"OK","Revisar cadastro",IF($I15="Sim","Bloqueado",IF($N15=0,"Sem saldo",IF($P15="Vencido","Bloqueado por validade","Disponível"))))))</f>
        <v/>
      </c>
      <c r="R15" s="24">
        <f>IF(COUNTA($A15,$C15,$E15,$F15,$G15,$H15,$I15)=0,"",IF($A15="","Informar SKU",IF($C15="","Informar lote",IF($B15="SKU não cadastrado","SKU não cadastrado",IF($E15="","Informar fabricação",IF($F15="","Informar validade",IF($F15&lt;$E15,"Validade anterior à fabricação",IF($G15="","Informar quantidade inicial",IF($H15="","Informar localização",IF($I15="","Informar bloqueio",IF(AND($I15="Sim",$J15=""),"Informar motivo do bloqueio",IF(COUNTIFS($A$5:$A$204,$A15,$C$5:$C$204,$C15)&gt;1,"SKU/lote duplicado",IF($N15&lt;0,"Saldo negativo","OK")))))))))))))</f>
        <v/>
      </c>
      <c r="T15">
        <f>IF('Configurações'!A16="","",'Configurações'!A16)</f>
        <v/>
      </c>
      <c r="U15">
        <f>IF('Configurações'!D16="","",'Configurações'!D16)</f>
        <v/>
      </c>
    </row>
    <row r="16" ht="22" customHeight="1">
      <c r="A16" s="23" t="n"/>
      <c r="B16" s="31">
        <f>IF($A16="","",IFERROR(INDEX('Configurações'!$B$6:$B$105,MATCH($A16,'Configurações'!$A$6:$A$105,0)),"SKU não cadastrado"))</f>
        <v/>
      </c>
      <c r="C16" s="23" t="n"/>
      <c r="D16" s="32">
        <f>IF(OR($A16="",$C16=""),"",$A16&amp;"|"&amp;$C16)</f>
        <v/>
      </c>
      <c r="E16" s="26" t="n"/>
      <c r="F16" s="26" t="n"/>
      <c r="G16" s="27" t="n"/>
      <c r="H16" s="23" t="n"/>
      <c r="I16" s="23" t="n"/>
      <c r="J16" s="28" t="n"/>
      <c r="K16" s="33">
        <f>IF($D16="","",SUMIFS('Movimentações'!$F$5:$F$304,'Movimentações'!$H$5:$H$304,$D16,'Movimentações'!$B$5:$B$304,"Entrada"))</f>
        <v/>
      </c>
      <c r="L16" s="33">
        <f>IF($D16="","",SUMIFS('Movimentações'!$F$5:$F$304,'Movimentações'!$H$5:$H$304,$D16,'Movimentações'!$B$5:$B$304,"Saída"))</f>
        <v/>
      </c>
      <c r="M16" s="33">
        <f>IF($D16="","",SUMIFS('Movimentações'!$F$5:$F$304,'Movimentações'!$H$5:$H$304,$D16,'Movimentações'!$B$5:$B$304,"Ajuste"))</f>
        <v/>
      </c>
      <c r="N16" s="33">
        <f>IF($D16="","",$G16+$K16-$L16+$M16)</f>
        <v/>
      </c>
      <c r="O16" s="34">
        <f>IF(OR($D16="",$F16=""),"",$F16-'Configurações'!$B$3)</f>
        <v/>
      </c>
      <c r="P16" s="31">
        <f>IF(OR($D16="",$E16="",$F16="",$F16&lt;$E16),"",IF($F16&lt;'Configurações'!$B$3,"Vencido",IF($F16&lt;='Configurações'!$B$3+'Configurações'!$B$2,"Vence em breve","Dentro da validade")))</f>
        <v/>
      </c>
      <c r="Q16" s="31">
        <f>IF($D16="","",IF($R16="Saldo negativo","Saldo negativo",IF($R16&lt;&gt;"OK","Revisar cadastro",IF($I16="Sim","Bloqueado",IF($N16=0,"Sem saldo",IF($P16="Vencido","Bloqueado por validade","Disponível"))))))</f>
        <v/>
      </c>
      <c r="R16" s="31">
        <f>IF(COUNTA($A16,$C16,$E16,$F16,$G16,$H16,$I16)=0,"",IF($A16="","Informar SKU",IF($C16="","Informar lote",IF($B16="SKU não cadastrado","SKU não cadastrado",IF($E16="","Informar fabricação",IF($F16="","Informar validade",IF($F16&lt;$E16,"Validade anterior à fabricação",IF($G16="","Informar quantidade inicial",IF($H16="","Informar localização",IF($I16="","Informar bloqueio",IF(AND($I16="Sim",$J16=""),"Informar motivo do bloqueio",IF(COUNTIFS($A$5:$A$204,$A16,$C$5:$C$204,$C16)&gt;1,"SKU/lote duplicado",IF($N16&lt;0,"Saldo negativo","OK")))))))))))))</f>
        <v/>
      </c>
      <c r="T16">
        <f>IF('Configurações'!A17="","",'Configurações'!A17)</f>
        <v/>
      </c>
      <c r="U16">
        <f>IF('Configurações'!D17="","",'Configurações'!D17)</f>
        <v/>
      </c>
    </row>
    <row r="17" ht="22" customHeight="1">
      <c r="A17" s="23" t="n"/>
      <c r="B17" s="24">
        <f>IF($A17="","",IFERROR(INDEX('Configurações'!$B$6:$B$105,MATCH($A17,'Configurações'!$A$6:$A$105,0)),"SKU não cadastrado"))</f>
        <v/>
      </c>
      <c r="C17" s="23" t="n"/>
      <c r="D17" s="25">
        <f>IF(OR($A17="",$C17=""),"",$A17&amp;"|"&amp;$C17)</f>
        <v/>
      </c>
      <c r="E17" s="26" t="n"/>
      <c r="F17" s="26" t="n"/>
      <c r="G17" s="27" t="n"/>
      <c r="H17" s="23" t="n"/>
      <c r="I17" s="23" t="n"/>
      <c r="J17" s="28" t="n"/>
      <c r="K17" s="29">
        <f>IF($D17="","",SUMIFS('Movimentações'!$F$5:$F$304,'Movimentações'!$H$5:$H$304,$D17,'Movimentações'!$B$5:$B$304,"Entrada"))</f>
        <v/>
      </c>
      <c r="L17" s="29">
        <f>IF($D17="","",SUMIFS('Movimentações'!$F$5:$F$304,'Movimentações'!$H$5:$H$304,$D17,'Movimentações'!$B$5:$B$304,"Saída"))</f>
        <v/>
      </c>
      <c r="M17" s="29">
        <f>IF($D17="","",SUMIFS('Movimentações'!$F$5:$F$304,'Movimentações'!$H$5:$H$304,$D17,'Movimentações'!$B$5:$B$304,"Ajuste"))</f>
        <v/>
      </c>
      <c r="N17" s="29">
        <f>IF($D17="","",$G17+$K17-$L17+$M17)</f>
        <v/>
      </c>
      <c r="O17" s="30">
        <f>IF(OR($D17="",$F17=""),"",$F17-'Configurações'!$B$3)</f>
        <v/>
      </c>
      <c r="P17" s="24">
        <f>IF(OR($D17="",$E17="",$F17="",$F17&lt;$E17),"",IF($F17&lt;'Configurações'!$B$3,"Vencido",IF($F17&lt;='Configurações'!$B$3+'Configurações'!$B$2,"Vence em breve","Dentro da validade")))</f>
        <v/>
      </c>
      <c r="Q17" s="24">
        <f>IF($D17="","",IF($R17="Saldo negativo","Saldo negativo",IF($R17&lt;&gt;"OK","Revisar cadastro",IF($I17="Sim","Bloqueado",IF($N17=0,"Sem saldo",IF($P17="Vencido","Bloqueado por validade","Disponível"))))))</f>
        <v/>
      </c>
      <c r="R17" s="24">
        <f>IF(COUNTA($A17,$C17,$E17,$F17,$G17,$H17,$I17)=0,"",IF($A17="","Informar SKU",IF($C17="","Informar lote",IF($B17="SKU não cadastrado","SKU não cadastrado",IF($E17="","Informar fabricação",IF($F17="","Informar validade",IF($F17&lt;$E17,"Validade anterior à fabricação",IF($G17="","Informar quantidade inicial",IF($H17="","Informar localização",IF($I17="","Informar bloqueio",IF(AND($I17="Sim",$J17=""),"Informar motivo do bloqueio",IF(COUNTIFS($A$5:$A$204,$A17,$C$5:$C$204,$C17)&gt;1,"SKU/lote duplicado",IF($N17&lt;0,"Saldo negativo","OK")))))))))))))</f>
        <v/>
      </c>
      <c r="T17">
        <f>IF('Configurações'!A18="","",'Configurações'!A18)</f>
        <v/>
      </c>
      <c r="U17">
        <f>IF('Configurações'!D18="","",'Configurações'!D18)</f>
        <v/>
      </c>
    </row>
    <row r="18" ht="22" customHeight="1">
      <c r="A18" s="23" t="n"/>
      <c r="B18" s="31">
        <f>IF($A18="","",IFERROR(INDEX('Configurações'!$B$6:$B$105,MATCH($A18,'Configurações'!$A$6:$A$105,0)),"SKU não cadastrado"))</f>
        <v/>
      </c>
      <c r="C18" s="23" t="n"/>
      <c r="D18" s="32">
        <f>IF(OR($A18="",$C18=""),"",$A18&amp;"|"&amp;$C18)</f>
        <v/>
      </c>
      <c r="E18" s="26" t="n"/>
      <c r="F18" s="26" t="n"/>
      <c r="G18" s="27" t="n"/>
      <c r="H18" s="23" t="n"/>
      <c r="I18" s="23" t="n"/>
      <c r="J18" s="28" t="n"/>
      <c r="K18" s="33">
        <f>IF($D18="","",SUMIFS('Movimentações'!$F$5:$F$304,'Movimentações'!$H$5:$H$304,$D18,'Movimentações'!$B$5:$B$304,"Entrada"))</f>
        <v/>
      </c>
      <c r="L18" s="33">
        <f>IF($D18="","",SUMIFS('Movimentações'!$F$5:$F$304,'Movimentações'!$H$5:$H$304,$D18,'Movimentações'!$B$5:$B$304,"Saída"))</f>
        <v/>
      </c>
      <c r="M18" s="33">
        <f>IF($D18="","",SUMIFS('Movimentações'!$F$5:$F$304,'Movimentações'!$H$5:$H$304,$D18,'Movimentações'!$B$5:$B$304,"Ajuste"))</f>
        <v/>
      </c>
      <c r="N18" s="33">
        <f>IF($D18="","",$G18+$K18-$L18+$M18)</f>
        <v/>
      </c>
      <c r="O18" s="34">
        <f>IF(OR($D18="",$F18=""),"",$F18-'Configurações'!$B$3)</f>
        <v/>
      </c>
      <c r="P18" s="31">
        <f>IF(OR($D18="",$E18="",$F18="",$F18&lt;$E18),"",IF($F18&lt;'Configurações'!$B$3,"Vencido",IF($F18&lt;='Configurações'!$B$3+'Configurações'!$B$2,"Vence em breve","Dentro da validade")))</f>
        <v/>
      </c>
      <c r="Q18" s="31">
        <f>IF($D18="","",IF($R18="Saldo negativo","Saldo negativo",IF($R18&lt;&gt;"OK","Revisar cadastro",IF($I18="Sim","Bloqueado",IF($N18=0,"Sem saldo",IF($P18="Vencido","Bloqueado por validade","Disponível"))))))</f>
        <v/>
      </c>
      <c r="R18" s="31">
        <f>IF(COUNTA($A18,$C18,$E18,$F18,$G18,$H18,$I18)=0,"",IF($A18="","Informar SKU",IF($C18="","Informar lote",IF($B18="SKU não cadastrado","SKU não cadastrado",IF($E18="","Informar fabricação",IF($F18="","Informar validade",IF($F18&lt;$E18,"Validade anterior à fabricação",IF($G18="","Informar quantidade inicial",IF($H18="","Informar localização",IF($I18="","Informar bloqueio",IF(AND($I18="Sim",$J18=""),"Informar motivo do bloqueio",IF(COUNTIFS($A$5:$A$204,$A18,$C$5:$C$204,$C18)&gt;1,"SKU/lote duplicado",IF($N18&lt;0,"Saldo negativo","OK")))))))))))))</f>
        <v/>
      </c>
      <c r="T18">
        <f>IF('Configurações'!A19="","",'Configurações'!A19)</f>
        <v/>
      </c>
      <c r="U18">
        <f>IF('Configurações'!D19="","",'Configurações'!D19)</f>
        <v/>
      </c>
    </row>
    <row r="19" ht="22" customHeight="1">
      <c r="A19" s="23" t="n"/>
      <c r="B19" s="24">
        <f>IF($A19="","",IFERROR(INDEX('Configurações'!$B$6:$B$105,MATCH($A19,'Configurações'!$A$6:$A$105,0)),"SKU não cadastrado"))</f>
        <v/>
      </c>
      <c r="C19" s="23" t="n"/>
      <c r="D19" s="25">
        <f>IF(OR($A19="",$C19=""),"",$A19&amp;"|"&amp;$C19)</f>
        <v/>
      </c>
      <c r="E19" s="26" t="n"/>
      <c r="F19" s="26" t="n"/>
      <c r="G19" s="27" t="n"/>
      <c r="H19" s="23" t="n"/>
      <c r="I19" s="23" t="n"/>
      <c r="J19" s="28" t="n"/>
      <c r="K19" s="29">
        <f>IF($D19="","",SUMIFS('Movimentações'!$F$5:$F$304,'Movimentações'!$H$5:$H$304,$D19,'Movimentações'!$B$5:$B$304,"Entrada"))</f>
        <v/>
      </c>
      <c r="L19" s="29">
        <f>IF($D19="","",SUMIFS('Movimentações'!$F$5:$F$304,'Movimentações'!$H$5:$H$304,$D19,'Movimentações'!$B$5:$B$304,"Saída"))</f>
        <v/>
      </c>
      <c r="M19" s="29">
        <f>IF($D19="","",SUMIFS('Movimentações'!$F$5:$F$304,'Movimentações'!$H$5:$H$304,$D19,'Movimentações'!$B$5:$B$304,"Ajuste"))</f>
        <v/>
      </c>
      <c r="N19" s="29">
        <f>IF($D19="","",$G19+$K19-$L19+$M19)</f>
        <v/>
      </c>
      <c r="O19" s="30">
        <f>IF(OR($D19="",$F19=""),"",$F19-'Configurações'!$B$3)</f>
        <v/>
      </c>
      <c r="P19" s="24">
        <f>IF(OR($D19="",$E19="",$F19="",$F19&lt;$E19),"",IF($F19&lt;'Configurações'!$B$3,"Vencido",IF($F19&lt;='Configurações'!$B$3+'Configurações'!$B$2,"Vence em breve","Dentro da validade")))</f>
        <v/>
      </c>
      <c r="Q19" s="24">
        <f>IF($D19="","",IF($R19="Saldo negativo","Saldo negativo",IF($R19&lt;&gt;"OK","Revisar cadastro",IF($I19="Sim","Bloqueado",IF($N19=0,"Sem saldo",IF($P19="Vencido","Bloqueado por validade","Disponível"))))))</f>
        <v/>
      </c>
      <c r="R19" s="24">
        <f>IF(COUNTA($A19,$C19,$E19,$F19,$G19,$H19,$I19)=0,"",IF($A19="","Informar SKU",IF($C19="","Informar lote",IF($B19="SKU não cadastrado","SKU não cadastrado",IF($E19="","Informar fabricação",IF($F19="","Informar validade",IF($F19&lt;$E19,"Validade anterior à fabricação",IF($G19="","Informar quantidade inicial",IF($H19="","Informar localização",IF($I19="","Informar bloqueio",IF(AND($I19="Sim",$J19=""),"Informar motivo do bloqueio",IF(COUNTIFS($A$5:$A$204,$A19,$C$5:$C$204,$C19)&gt;1,"SKU/lote duplicado",IF($N19&lt;0,"Saldo negativo","OK")))))))))))))</f>
        <v/>
      </c>
      <c r="T19">
        <f>IF('Configurações'!A20="","",'Configurações'!A20)</f>
        <v/>
      </c>
      <c r="U19">
        <f>IF('Configurações'!D20="","",'Configurações'!D20)</f>
        <v/>
      </c>
    </row>
    <row r="20" ht="22" customHeight="1">
      <c r="A20" s="23" t="n"/>
      <c r="B20" s="31">
        <f>IF($A20="","",IFERROR(INDEX('Configurações'!$B$6:$B$105,MATCH($A20,'Configurações'!$A$6:$A$105,0)),"SKU não cadastrado"))</f>
        <v/>
      </c>
      <c r="C20" s="23" t="n"/>
      <c r="D20" s="32">
        <f>IF(OR($A20="",$C20=""),"",$A20&amp;"|"&amp;$C20)</f>
        <v/>
      </c>
      <c r="E20" s="26" t="n"/>
      <c r="F20" s="26" t="n"/>
      <c r="G20" s="27" t="n"/>
      <c r="H20" s="23" t="n"/>
      <c r="I20" s="23" t="n"/>
      <c r="J20" s="28" t="n"/>
      <c r="K20" s="33">
        <f>IF($D20="","",SUMIFS('Movimentações'!$F$5:$F$304,'Movimentações'!$H$5:$H$304,$D20,'Movimentações'!$B$5:$B$304,"Entrada"))</f>
        <v/>
      </c>
      <c r="L20" s="33">
        <f>IF($D20="","",SUMIFS('Movimentações'!$F$5:$F$304,'Movimentações'!$H$5:$H$304,$D20,'Movimentações'!$B$5:$B$304,"Saída"))</f>
        <v/>
      </c>
      <c r="M20" s="33">
        <f>IF($D20="","",SUMIFS('Movimentações'!$F$5:$F$304,'Movimentações'!$H$5:$H$304,$D20,'Movimentações'!$B$5:$B$304,"Ajuste"))</f>
        <v/>
      </c>
      <c r="N20" s="33">
        <f>IF($D20="","",$G20+$K20-$L20+$M20)</f>
        <v/>
      </c>
      <c r="O20" s="34">
        <f>IF(OR($D20="",$F20=""),"",$F20-'Configurações'!$B$3)</f>
        <v/>
      </c>
      <c r="P20" s="31">
        <f>IF(OR($D20="",$E20="",$F20="",$F20&lt;$E20),"",IF($F20&lt;'Configurações'!$B$3,"Vencido",IF($F20&lt;='Configurações'!$B$3+'Configurações'!$B$2,"Vence em breve","Dentro da validade")))</f>
        <v/>
      </c>
      <c r="Q20" s="31">
        <f>IF($D20="","",IF($R20="Saldo negativo","Saldo negativo",IF($R20&lt;&gt;"OK","Revisar cadastro",IF($I20="Sim","Bloqueado",IF($N20=0,"Sem saldo",IF($P20="Vencido","Bloqueado por validade","Disponível"))))))</f>
        <v/>
      </c>
      <c r="R20" s="31">
        <f>IF(COUNTA($A20,$C20,$E20,$F20,$G20,$H20,$I20)=0,"",IF($A20="","Informar SKU",IF($C20="","Informar lote",IF($B20="SKU não cadastrado","SKU não cadastrado",IF($E20="","Informar fabricação",IF($F20="","Informar validade",IF($F20&lt;$E20,"Validade anterior à fabricação",IF($G20="","Informar quantidade inicial",IF($H20="","Informar localização",IF($I20="","Informar bloqueio",IF(AND($I20="Sim",$J20=""),"Informar motivo do bloqueio",IF(COUNTIFS($A$5:$A$204,$A20,$C$5:$C$204,$C20)&gt;1,"SKU/lote duplicado",IF($N20&lt;0,"Saldo negativo","OK")))))))))))))</f>
        <v/>
      </c>
      <c r="T20">
        <f>IF('Configurações'!A21="","",'Configurações'!A21)</f>
        <v/>
      </c>
      <c r="U20">
        <f>IF('Configurações'!D21="","",'Configurações'!D21)</f>
        <v/>
      </c>
    </row>
    <row r="21" ht="22" customHeight="1">
      <c r="A21" s="23" t="n"/>
      <c r="B21" s="24">
        <f>IF($A21="","",IFERROR(INDEX('Configurações'!$B$6:$B$105,MATCH($A21,'Configurações'!$A$6:$A$105,0)),"SKU não cadastrado"))</f>
        <v/>
      </c>
      <c r="C21" s="23" t="n"/>
      <c r="D21" s="25">
        <f>IF(OR($A21="",$C21=""),"",$A21&amp;"|"&amp;$C21)</f>
        <v/>
      </c>
      <c r="E21" s="26" t="n"/>
      <c r="F21" s="26" t="n"/>
      <c r="G21" s="27" t="n"/>
      <c r="H21" s="23" t="n"/>
      <c r="I21" s="23" t="n"/>
      <c r="J21" s="28" t="n"/>
      <c r="K21" s="29">
        <f>IF($D21="","",SUMIFS('Movimentações'!$F$5:$F$304,'Movimentações'!$H$5:$H$304,$D21,'Movimentações'!$B$5:$B$304,"Entrada"))</f>
        <v/>
      </c>
      <c r="L21" s="29">
        <f>IF($D21="","",SUMIFS('Movimentações'!$F$5:$F$304,'Movimentações'!$H$5:$H$304,$D21,'Movimentações'!$B$5:$B$304,"Saída"))</f>
        <v/>
      </c>
      <c r="M21" s="29">
        <f>IF($D21="","",SUMIFS('Movimentações'!$F$5:$F$304,'Movimentações'!$H$5:$H$304,$D21,'Movimentações'!$B$5:$B$304,"Ajuste"))</f>
        <v/>
      </c>
      <c r="N21" s="29">
        <f>IF($D21="","",$G21+$K21-$L21+$M21)</f>
        <v/>
      </c>
      <c r="O21" s="30">
        <f>IF(OR($D21="",$F21=""),"",$F21-'Configurações'!$B$3)</f>
        <v/>
      </c>
      <c r="P21" s="24">
        <f>IF(OR($D21="",$E21="",$F21="",$F21&lt;$E21),"",IF($F21&lt;'Configurações'!$B$3,"Vencido",IF($F21&lt;='Configurações'!$B$3+'Configurações'!$B$2,"Vence em breve","Dentro da validade")))</f>
        <v/>
      </c>
      <c r="Q21" s="24">
        <f>IF($D21="","",IF($R21="Saldo negativo","Saldo negativo",IF($R21&lt;&gt;"OK","Revisar cadastro",IF($I21="Sim","Bloqueado",IF($N21=0,"Sem saldo",IF($P21="Vencido","Bloqueado por validade","Disponível"))))))</f>
        <v/>
      </c>
      <c r="R21" s="24">
        <f>IF(COUNTA($A21,$C21,$E21,$F21,$G21,$H21,$I21)=0,"",IF($A21="","Informar SKU",IF($C21="","Informar lote",IF($B21="SKU não cadastrado","SKU não cadastrado",IF($E21="","Informar fabricação",IF($F21="","Informar validade",IF($F21&lt;$E21,"Validade anterior à fabricação",IF($G21="","Informar quantidade inicial",IF($H21="","Informar localização",IF($I21="","Informar bloqueio",IF(AND($I21="Sim",$J21=""),"Informar motivo do bloqueio",IF(COUNTIFS($A$5:$A$204,$A21,$C$5:$C$204,$C21)&gt;1,"SKU/lote duplicado",IF($N21&lt;0,"Saldo negativo","OK")))))))))))))</f>
        <v/>
      </c>
      <c r="T21">
        <f>IF('Configurações'!A22="","",'Configurações'!A22)</f>
        <v/>
      </c>
      <c r="U21">
        <f>IF('Configurações'!D22="","",'Configurações'!D22)</f>
        <v/>
      </c>
    </row>
    <row r="22" ht="22" customHeight="1">
      <c r="A22" s="23" t="n"/>
      <c r="B22" s="31">
        <f>IF($A22="","",IFERROR(INDEX('Configurações'!$B$6:$B$105,MATCH($A22,'Configurações'!$A$6:$A$105,0)),"SKU não cadastrado"))</f>
        <v/>
      </c>
      <c r="C22" s="23" t="n"/>
      <c r="D22" s="32">
        <f>IF(OR($A22="",$C22=""),"",$A22&amp;"|"&amp;$C22)</f>
        <v/>
      </c>
      <c r="E22" s="26" t="n"/>
      <c r="F22" s="26" t="n"/>
      <c r="G22" s="27" t="n"/>
      <c r="H22" s="23" t="n"/>
      <c r="I22" s="23" t="n"/>
      <c r="J22" s="28" t="n"/>
      <c r="K22" s="33">
        <f>IF($D22="","",SUMIFS('Movimentações'!$F$5:$F$304,'Movimentações'!$H$5:$H$304,$D22,'Movimentações'!$B$5:$B$304,"Entrada"))</f>
        <v/>
      </c>
      <c r="L22" s="33">
        <f>IF($D22="","",SUMIFS('Movimentações'!$F$5:$F$304,'Movimentações'!$H$5:$H$304,$D22,'Movimentações'!$B$5:$B$304,"Saída"))</f>
        <v/>
      </c>
      <c r="M22" s="33">
        <f>IF($D22="","",SUMIFS('Movimentações'!$F$5:$F$304,'Movimentações'!$H$5:$H$304,$D22,'Movimentações'!$B$5:$B$304,"Ajuste"))</f>
        <v/>
      </c>
      <c r="N22" s="33">
        <f>IF($D22="","",$G22+$K22-$L22+$M22)</f>
        <v/>
      </c>
      <c r="O22" s="34">
        <f>IF(OR($D22="",$F22=""),"",$F22-'Configurações'!$B$3)</f>
        <v/>
      </c>
      <c r="P22" s="31">
        <f>IF(OR($D22="",$E22="",$F22="",$F22&lt;$E22),"",IF($F22&lt;'Configurações'!$B$3,"Vencido",IF($F22&lt;='Configurações'!$B$3+'Configurações'!$B$2,"Vence em breve","Dentro da validade")))</f>
        <v/>
      </c>
      <c r="Q22" s="31">
        <f>IF($D22="","",IF($R22="Saldo negativo","Saldo negativo",IF($R22&lt;&gt;"OK","Revisar cadastro",IF($I22="Sim","Bloqueado",IF($N22=0,"Sem saldo",IF($P22="Vencido","Bloqueado por validade","Disponível"))))))</f>
        <v/>
      </c>
      <c r="R22" s="31">
        <f>IF(COUNTA($A22,$C22,$E22,$F22,$G22,$H22,$I22)=0,"",IF($A22="","Informar SKU",IF($C22="","Informar lote",IF($B22="SKU não cadastrado","SKU não cadastrado",IF($E22="","Informar fabricação",IF($F22="","Informar validade",IF($F22&lt;$E22,"Validade anterior à fabricação",IF($G22="","Informar quantidade inicial",IF($H22="","Informar localização",IF($I22="","Informar bloqueio",IF(AND($I22="Sim",$J22=""),"Informar motivo do bloqueio",IF(COUNTIFS($A$5:$A$204,$A22,$C$5:$C$204,$C22)&gt;1,"SKU/lote duplicado",IF($N22&lt;0,"Saldo negativo","OK")))))))))))))</f>
        <v/>
      </c>
      <c r="T22">
        <f>IF('Configurações'!A23="","",'Configurações'!A23)</f>
        <v/>
      </c>
      <c r="U22">
        <f>IF('Configurações'!D23="","",'Configurações'!D23)</f>
        <v/>
      </c>
    </row>
    <row r="23" ht="22" customHeight="1">
      <c r="A23" s="23" t="n"/>
      <c r="B23" s="24">
        <f>IF($A23="","",IFERROR(INDEX('Configurações'!$B$6:$B$105,MATCH($A23,'Configurações'!$A$6:$A$105,0)),"SKU não cadastrado"))</f>
        <v/>
      </c>
      <c r="C23" s="23" t="n"/>
      <c r="D23" s="25">
        <f>IF(OR($A23="",$C23=""),"",$A23&amp;"|"&amp;$C23)</f>
        <v/>
      </c>
      <c r="E23" s="26" t="n"/>
      <c r="F23" s="26" t="n"/>
      <c r="G23" s="27" t="n"/>
      <c r="H23" s="23" t="n"/>
      <c r="I23" s="23" t="n"/>
      <c r="J23" s="28" t="n"/>
      <c r="K23" s="29">
        <f>IF($D23="","",SUMIFS('Movimentações'!$F$5:$F$304,'Movimentações'!$H$5:$H$304,$D23,'Movimentações'!$B$5:$B$304,"Entrada"))</f>
        <v/>
      </c>
      <c r="L23" s="29">
        <f>IF($D23="","",SUMIFS('Movimentações'!$F$5:$F$304,'Movimentações'!$H$5:$H$304,$D23,'Movimentações'!$B$5:$B$304,"Saída"))</f>
        <v/>
      </c>
      <c r="M23" s="29">
        <f>IF($D23="","",SUMIFS('Movimentações'!$F$5:$F$304,'Movimentações'!$H$5:$H$304,$D23,'Movimentações'!$B$5:$B$304,"Ajuste"))</f>
        <v/>
      </c>
      <c r="N23" s="29">
        <f>IF($D23="","",$G23+$K23-$L23+$M23)</f>
        <v/>
      </c>
      <c r="O23" s="30">
        <f>IF(OR($D23="",$F23=""),"",$F23-'Configurações'!$B$3)</f>
        <v/>
      </c>
      <c r="P23" s="24">
        <f>IF(OR($D23="",$E23="",$F23="",$F23&lt;$E23),"",IF($F23&lt;'Configurações'!$B$3,"Vencido",IF($F23&lt;='Configurações'!$B$3+'Configurações'!$B$2,"Vence em breve","Dentro da validade")))</f>
        <v/>
      </c>
      <c r="Q23" s="24">
        <f>IF($D23="","",IF($R23="Saldo negativo","Saldo negativo",IF($R23&lt;&gt;"OK","Revisar cadastro",IF($I23="Sim","Bloqueado",IF($N23=0,"Sem saldo",IF($P23="Vencido","Bloqueado por validade","Disponível"))))))</f>
        <v/>
      </c>
      <c r="R23" s="24">
        <f>IF(COUNTA($A23,$C23,$E23,$F23,$G23,$H23,$I23)=0,"",IF($A23="","Informar SKU",IF($C23="","Informar lote",IF($B23="SKU não cadastrado","SKU não cadastrado",IF($E23="","Informar fabricação",IF($F23="","Informar validade",IF($F23&lt;$E23,"Validade anterior à fabricação",IF($G23="","Informar quantidade inicial",IF($H23="","Informar localização",IF($I23="","Informar bloqueio",IF(AND($I23="Sim",$J23=""),"Informar motivo do bloqueio",IF(COUNTIFS($A$5:$A$204,$A23,$C$5:$C$204,$C23)&gt;1,"SKU/lote duplicado",IF($N23&lt;0,"Saldo negativo","OK")))))))))))))</f>
        <v/>
      </c>
      <c r="T23">
        <f>IF('Configurações'!A24="","",'Configurações'!A24)</f>
        <v/>
      </c>
      <c r="U23">
        <f>IF('Configurações'!D24="","",'Configurações'!D24)</f>
        <v/>
      </c>
    </row>
    <row r="24" ht="22" customHeight="1">
      <c r="A24" s="23" t="n"/>
      <c r="B24" s="31">
        <f>IF($A24="","",IFERROR(INDEX('Configurações'!$B$6:$B$105,MATCH($A24,'Configurações'!$A$6:$A$105,0)),"SKU não cadastrado"))</f>
        <v/>
      </c>
      <c r="C24" s="23" t="n"/>
      <c r="D24" s="32">
        <f>IF(OR($A24="",$C24=""),"",$A24&amp;"|"&amp;$C24)</f>
        <v/>
      </c>
      <c r="E24" s="26" t="n"/>
      <c r="F24" s="26" t="n"/>
      <c r="G24" s="27" t="n"/>
      <c r="H24" s="23" t="n"/>
      <c r="I24" s="23" t="n"/>
      <c r="J24" s="28" t="n"/>
      <c r="K24" s="33">
        <f>IF($D24="","",SUMIFS('Movimentações'!$F$5:$F$304,'Movimentações'!$H$5:$H$304,$D24,'Movimentações'!$B$5:$B$304,"Entrada"))</f>
        <v/>
      </c>
      <c r="L24" s="33">
        <f>IF($D24="","",SUMIFS('Movimentações'!$F$5:$F$304,'Movimentações'!$H$5:$H$304,$D24,'Movimentações'!$B$5:$B$304,"Saída"))</f>
        <v/>
      </c>
      <c r="M24" s="33">
        <f>IF($D24="","",SUMIFS('Movimentações'!$F$5:$F$304,'Movimentações'!$H$5:$H$304,$D24,'Movimentações'!$B$5:$B$304,"Ajuste"))</f>
        <v/>
      </c>
      <c r="N24" s="33">
        <f>IF($D24="","",$G24+$K24-$L24+$M24)</f>
        <v/>
      </c>
      <c r="O24" s="34">
        <f>IF(OR($D24="",$F24=""),"",$F24-'Configurações'!$B$3)</f>
        <v/>
      </c>
      <c r="P24" s="31">
        <f>IF(OR($D24="",$E24="",$F24="",$F24&lt;$E24),"",IF($F24&lt;'Configurações'!$B$3,"Vencido",IF($F24&lt;='Configurações'!$B$3+'Configurações'!$B$2,"Vence em breve","Dentro da validade")))</f>
        <v/>
      </c>
      <c r="Q24" s="31">
        <f>IF($D24="","",IF($R24="Saldo negativo","Saldo negativo",IF($R24&lt;&gt;"OK","Revisar cadastro",IF($I24="Sim","Bloqueado",IF($N24=0,"Sem saldo",IF($P24="Vencido","Bloqueado por validade","Disponível"))))))</f>
        <v/>
      </c>
      <c r="R24" s="31">
        <f>IF(COUNTA($A24,$C24,$E24,$F24,$G24,$H24,$I24)=0,"",IF($A24="","Informar SKU",IF($C24="","Informar lote",IF($B24="SKU não cadastrado","SKU não cadastrado",IF($E24="","Informar fabricação",IF($F24="","Informar validade",IF($F24&lt;$E24,"Validade anterior à fabricação",IF($G24="","Informar quantidade inicial",IF($H24="","Informar localização",IF($I24="","Informar bloqueio",IF(AND($I24="Sim",$J24=""),"Informar motivo do bloqueio",IF(COUNTIFS($A$5:$A$204,$A24,$C$5:$C$204,$C24)&gt;1,"SKU/lote duplicado",IF($N24&lt;0,"Saldo negativo","OK")))))))))))))</f>
        <v/>
      </c>
      <c r="T24">
        <f>IF('Configurações'!A25="","",'Configurações'!A25)</f>
        <v/>
      </c>
      <c r="U24">
        <f>IF('Configurações'!D25="","",'Configurações'!D25)</f>
        <v/>
      </c>
    </row>
    <row r="25" ht="22" customHeight="1">
      <c r="A25" s="23" t="n"/>
      <c r="B25" s="24">
        <f>IF($A25="","",IFERROR(INDEX('Configurações'!$B$6:$B$105,MATCH($A25,'Configurações'!$A$6:$A$105,0)),"SKU não cadastrado"))</f>
        <v/>
      </c>
      <c r="C25" s="23" t="n"/>
      <c r="D25" s="25">
        <f>IF(OR($A25="",$C25=""),"",$A25&amp;"|"&amp;$C25)</f>
        <v/>
      </c>
      <c r="E25" s="26" t="n"/>
      <c r="F25" s="26" t="n"/>
      <c r="G25" s="27" t="n"/>
      <c r="H25" s="23" t="n"/>
      <c r="I25" s="23" t="n"/>
      <c r="J25" s="28" t="n"/>
      <c r="K25" s="29">
        <f>IF($D25="","",SUMIFS('Movimentações'!$F$5:$F$304,'Movimentações'!$H$5:$H$304,$D25,'Movimentações'!$B$5:$B$304,"Entrada"))</f>
        <v/>
      </c>
      <c r="L25" s="29">
        <f>IF($D25="","",SUMIFS('Movimentações'!$F$5:$F$304,'Movimentações'!$H$5:$H$304,$D25,'Movimentações'!$B$5:$B$304,"Saída"))</f>
        <v/>
      </c>
      <c r="M25" s="29">
        <f>IF($D25="","",SUMIFS('Movimentações'!$F$5:$F$304,'Movimentações'!$H$5:$H$304,$D25,'Movimentações'!$B$5:$B$304,"Ajuste"))</f>
        <v/>
      </c>
      <c r="N25" s="29">
        <f>IF($D25="","",$G25+$K25-$L25+$M25)</f>
        <v/>
      </c>
      <c r="O25" s="30">
        <f>IF(OR($D25="",$F25=""),"",$F25-'Configurações'!$B$3)</f>
        <v/>
      </c>
      <c r="P25" s="24">
        <f>IF(OR($D25="",$E25="",$F25="",$F25&lt;$E25),"",IF($F25&lt;'Configurações'!$B$3,"Vencido",IF($F25&lt;='Configurações'!$B$3+'Configurações'!$B$2,"Vence em breve","Dentro da validade")))</f>
        <v/>
      </c>
      <c r="Q25" s="24">
        <f>IF($D25="","",IF($R25="Saldo negativo","Saldo negativo",IF($R25&lt;&gt;"OK","Revisar cadastro",IF($I25="Sim","Bloqueado",IF($N25=0,"Sem saldo",IF($P25="Vencido","Bloqueado por validade","Disponível"))))))</f>
        <v/>
      </c>
      <c r="R25" s="24">
        <f>IF(COUNTA($A25,$C25,$E25,$F25,$G25,$H25,$I25)=0,"",IF($A25="","Informar SKU",IF($C25="","Informar lote",IF($B25="SKU não cadastrado","SKU não cadastrado",IF($E25="","Informar fabricação",IF($F25="","Informar validade",IF($F25&lt;$E25,"Validade anterior à fabricação",IF($G25="","Informar quantidade inicial",IF($H25="","Informar localização",IF($I25="","Informar bloqueio",IF(AND($I25="Sim",$J25=""),"Informar motivo do bloqueio",IF(COUNTIFS($A$5:$A$204,$A25,$C$5:$C$204,$C25)&gt;1,"SKU/lote duplicado",IF($N25&lt;0,"Saldo negativo","OK")))))))))))))</f>
        <v/>
      </c>
      <c r="T25">
        <f>IF('Configurações'!A26="","",'Configurações'!A26)</f>
        <v/>
      </c>
      <c r="U25">
        <f>IF('Configurações'!D26="","",'Configurações'!D26)</f>
        <v/>
      </c>
    </row>
    <row r="26" ht="22" customHeight="1">
      <c r="A26" s="23" t="n"/>
      <c r="B26" s="31">
        <f>IF($A26="","",IFERROR(INDEX('Configurações'!$B$6:$B$105,MATCH($A26,'Configurações'!$A$6:$A$105,0)),"SKU não cadastrado"))</f>
        <v/>
      </c>
      <c r="C26" s="23" t="n"/>
      <c r="D26" s="32">
        <f>IF(OR($A26="",$C26=""),"",$A26&amp;"|"&amp;$C26)</f>
        <v/>
      </c>
      <c r="E26" s="26" t="n"/>
      <c r="F26" s="26" t="n"/>
      <c r="G26" s="27" t="n"/>
      <c r="H26" s="23" t="n"/>
      <c r="I26" s="23" t="n"/>
      <c r="J26" s="28" t="n"/>
      <c r="K26" s="33">
        <f>IF($D26="","",SUMIFS('Movimentações'!$F$5:$F$304,'Movimentações'!$H$5:$H$304,$D26,'Movimentações'!$B$5:$B$304,"Entrada"))</f>
        <v/>
      </c>
      <c r="L26" s="33">
        <f>IF($D26="","",SUMIFS('Movimentações'!$F$5:$F$304,'Movimentações'!$H$5:$H$304,$D26,'Movimentações'!$B$5:$B$304,"Saída"))</f>
        <v/>
      </c>
      <c r="M26" s="33">
        <f>IF($D26="","",SUMIFS('Movimentações'!$F$5:$F$304,'Movimentações'!$H$5:$H$304,$D26,'Movimentações'!$B$5:$B$304,"Ajuste"))</f>
        <v/>
      </c>
      <c r="N26" s="33">
        <f>IF($D26="","",$G26+$K26-$L26+$M26)</f>
        <v/>
      </c>
      <c r="O26" s="34">
        <f>IF(OR($D26="",$F26=""),"",$F26-'Configurações'!$B$3)</f>
        <v/>
      </c>
      <c r="P26" s="31">
        <f>IF(OR($D26="",$E26="",$F26="",$F26&lt;$E26),"",IF($F26&lt;'Configurações'!$B$3,"Vencido",IF($F26&lt;='Configurações'!$B$3+'Configurações'!$B$2,"Vence em breve","Dentro da validade")))</f>
        <v/>
      </c>
      <c r="Q26" s="31">
        <f>IF($D26="","",IF($R26="Saldo negativo","Saldo negativo",IF($R26&lt;&gt;"OK","Revisar cadastro",IF($I26="Sim","Bloqueado",IF($N26=0,"Sem saldo",IF($P26="Vencido","Bloqueado por validade","Disponível"))))))</f>
        <v/>
      </c>
      <c r="R26" s="31">
        <f>IF(COUNTA($A26,$C26,$E26,$F26,$G26,$H26,$I26)=0,"",IF($A26="","Informar SKU",IF($C26="","Informar lote",IF($B26="SKU não cadastrado","SKU não cadastrado",IF($E26="","Informar fabricação",IF($F26="","Informar validade",IF($F26&lt;$E26,"Validade anterior à fabricação",IF($G26="","Informar quantidade inicial",IF($H26="","Informar localização",IF($I26="","Informar bloqueio",IF(AND($I26="Sim",$J26=""),"Informar motivo do bloqueio",IF(COUNTIFS($A$5:$A$204,$A26,$C$5:$C$204,$C26)&gt;1,"SKU/lote duplicado",IF($N26&lt;0,"Saldo negativo","OK")))))))))))))</f>
        <v/>
      </c>
      <c r="T26">
        <f>IF('Configurações'!A27="","",'Configurações'!A27)</f>
        <v/>
      </c>
      <c r="U26">
        <f>IF('Configurações'!D27="","",'Configurações'!D27)</f>
        <v/>
      </c>
    </row>
    <row r="27" ht="22" customHeight="1">
      <c r="A27" s="23" t="n"/>
      <c r="B27" s="24">
        <f>IF($A27="","",IFERROR(INDEX('Configurações'!$B$6:$B$105,MATCH($A27,'Configurações'!$A$6:$A$105,0)),"SKU não cadastrado"))</f>
        <v/>
      </c>
      <c r="C27" s="23" t="n"/>
      <c r="D27" s="25">
        <f>IF(OR($A27="",$C27=""),"",$A27&amp;"|"&amp;$C27)</f>
        <v/>
      </c>
      <c r="E27" s="26" t="n"/>
      <c r="F27" s="26" t="n"/>
      <c r="G27" s="27" t="n"/>
      <c r="H27" s="23" t="n"/>
      <c r="I27" s="23" t="n"/>
      <c r="J27" s="28" t="n"/>
      <c r="K27" s="29">
        <f>IF($D27="","",SUMIFS('Movimentações'!$F$5:$F$304,'Movimentações'!$H$5:$H$304,$D27,'Movimentações'!$B$5:$B$304,"Entrada"))</f>
        <v/>
      </c>
      <c r="L27" s="29">
        <f>IF($D27="","",SUMIFS('Movimentações'!$F$5:$F$304,'Movimentações'!$H$5:$H$304,$D27,'Movimentações'!$B$5:$B$304,"Saída"))</f>
        <v/>
      </c>
      <c r="M27" s="29">
        <f>IF($D27="","",SUMIFS('Movimentações'!$F$5:$F$304,'Movimentações'!$H$5:$H$304,$D27,'Movimentações'!$B$5:$B$304,"Ajuste"))</f>
        <v/>
      </c>
      <c r="N27" s="29">
        <f>IF($D27="","",$G27+$K27-$L27+$M27)</f>
        <v/>
      </c>
      <c r="O27" s="30">
        <f>IF(OR($D27="",$F27=""),"",$F27-'Configurações'!$B$3)</f>
        <v/>
      </c>
      <c r="P27" s="24">
        <f>IF(OR($D27="",$E27="",$F27="",$F27&lt;$E27),"",IF($F27&lt;'Configurações'!$B$3,"Vencido",IF($F27&lt;='Configurações'!$B$3+'Configurações'!$B$2,"Vence em breve","Dentro da validade")))</f>
        <v/>
      </c>
      <c r="Q27" s="24">
        <f>IF($D27="","",IF($R27="Saldo negativo","Saldo negativo",IF($R27&lt;&gt;"OK","Revisar cadastro",IF($I27="Sim","Bloqueado",IF($N27=0,"Sem saldo",IF($P27="Vencido","Bloqueado por validade","Disponível"))))))</f>
        <v/>
      </c>
      <c r="R27" s="24">
        <f>IF(COUNTA($A27,$C27,$E27,$F27,$G27,$H27,$I27)=0,"",IF($A27="","Informar SKU",IF($C27="","Informar lote",IF($B27="SKU não cadastrado","SKU não cadastrado",IF($E27="","Informar fabricação",IF($F27="","Informar validade",IF($F27&lt;$E27,"Validade anterior à fabricação",IF($G27="","Informar quantidade inicial",IF($H27="","Informar localização",IF($I27="","Informar bloqueio",IF(AND($I27="Sim",$J27=""),"Informar motivo do bloqueio",IF(COUNTIFS($A$5:$A$204,$A27,$C$5:$C$204,$C27)&gt;1,"SKU/lote duplicado",IF($N27&lt;0,"Saldo negativo","OK")))))))))))))</f>
        <v/>
      </c>
      <c r="T27">
        <f>IF('Configurações'!A28="","",'Configurações'!A28)</f>
        <v/>
      </c>
      <c r="U27">
        <f>IF('Configurações'!D28="","",'Configurações'!D28)</f>
        <v/>
      </c>
    </row>
    <row r="28" ht="22" customHeight="1">
      <c r="A28" s="23" t="n"/>
      <c r="B28" s="31">
        <f>IF($A28="","",IFERROR(INDEX('Configurações'!$B$6:$B$105,MATCH($A28,'Configurações'!$A$6:$A$105,0)),"SKU não cadastrado"))</f>
        <v/>
      </c>
      <c r="C28" s="23" t="n"/>
      <c r="D28" s="32">
        <f>IF(OR($A28="",$C28=""),"",$A28&amp;"|"&amp;$C28)</f>
        <v/>
      </c>
      <c r="E28" s="26" t="n"/>
      <c r="F28" s="26" t="n"/>
      <c r="G28" s="27" t="n"/>
      <c r="H28" s="23" t="n"/>
      <c r="I28" s="23" t="n"/>
      <c r="J28" s="28" t="n"/>
      <c r="K28" s="33">
        <f>IF($D28="","",SUMIFS('Movimentações'!$F$5:$F$304,'Movimentações'!$H$5:$H$304,$D28,'Movimentações'!$B$5:$B$304,"Entrada"))</f>
        <v/>
      </c>
      <c r="L28" s="33">
        <f>IF($D28="","",SUMIFS('Movimentações'!$F$5:$F$304,'Movimentações'!$H$5:$H$304,$D28,'Movimentações'!$B$5:$B$304,"Saída"))</f>
        <v/>
      </c>
      <c r="M28" s="33">
        <f>IF($D28="","",SUMIFS('Movimentações'!$F$5:$F$304,'Movimentações'!$H$5:$H$304,$D28,'Movimentações'!$B$5:$B$304,"Ajuste"))</f>
        <v/>
      </c>
      <c r="N28" s="33">
        <f>IF($D28="","",$G28+$K28-$L28+$M28)</f>
        <v/>
      </c>
      <c r="O28" s="34">
        <f>IF(OR($D28="",$F28=""),"",$F28-'Configurações'!$B$3)</f>
        <v/>
      </c>
      <c r="P28" s="31">
        <f>IF(OR($D28="",$E28="",$F28="",$F28&lt;$E28),"",IF($F28&lt;'Configurações'!$B$3,"Vencido",IF($F28&lt;='Configurações'!$B$3+'Configurações'!$B$2,"Vence em breve","Dentro da validade")))</f>
        <v/>
      </c>
      <c r="Q28" s="31">
        <f>IF($D28="","",IF($R28="Saldo negativo","Saldo negativo",IF($R28&lt;&gt;"OK","Revisar cadastro",IF($I28="Sim","Bloqueado",IF($N28=0,"Sem saldo",IF($P28="Vencido","Bloqueado por validade","Disponível"))))))</f>
        <v/>
      </c>
      <c r="R28" s="31">
        <f>IF(COUNTA($A28,$C28,$E28,$F28,$G28,$H28,$I28)=0,"",IF($A28="","Informar SKU",IF($C28="","Informar lote",IF($B28="SKU não cadastrado","SKU não cadastrado",IF($E28="","Informar fabricação",IF($F28="","Informar validade",IF($F28&lt;$E28,"Validade anterior à fabricação",IF($G28="","Informar quantidade inicial",IF($H28="","Informar localização",IF($I28="","Informar bloqueio",IF(AND($I28="Sim",$J28=""),"Informar motivo do bloqueio",IF(COUNTIFS($A$5:$A$204,$A28,$C$5:$C$204,$C28)&gt;1,"SKU/lote duplicado",IF($N28&lt;0,"Saldo negativo","OK")))))))))))))</f>
        <v/>
      </c>
      <c r="T28">
        <f>IF('Configurações'!A29="","",'Configurações'!A29)</f>
        <v/>
      </c>
      <c r="U28">
        <f>IF('Configurações'!D29="","",'Configurações'!D29)</f>
        <v/>
      </c>
    </row>
    <row r="29" ht="22" customHeight="1">
      <c r="A29" s="23" t="n"/>
      <c r="B29" s="24">
        <f>IF($A29="","",IFERROR(INDEX('Configurações'!$B$6:$B$105,MATCH($A29,'Configurações'!$A$6:$A$105,0)),"SKU não cadastrado"))</f>
        <v/>
      </c>
      <c r="C29" s="23" t="n"/>
      <c r="D29" s="25">
        <f>IF(OR($A29="",$C29=""),"",$A29&amp;"|"&amp;$C29)</f>
        <v/>
      </c>
      <c r="E29" s="26" t="n"/>
      <c r="F29" s="26" t="n"/>
      <c r="G29" s="27" t="n"/>
      <c r="H29" s="23" t="n"/>
      <c r="I29" s="23" t="n"/>
      <c r="J29" s="28" t="n"/>
      <c r="K29" s="29">
        <f>IF($D29="","",SUMIFS('Movimentações'!$F$5:$F$304,'Movimentações'!$H$5:$H$304,$D29,'Movimentações'!$B$5:$B$304,"Entrada"))</f>
        <v/>
      </c>
      <c r="L29" s="29">
        <f>IF($D29="","",SUMIFS('Movimentações'!$F$5:$F$304,'Movimentações'!$H$5:$H$304,$D29,'Movimentações'!$B$5:$B$304,"Saída"))</f>
        <v/>
      </c>
      <c r="M29" s="29">
        <f>IF($D29="","",SUMIFS('Movimentações'!$F$5:$F$304,'Movimentações'!$H$5:$H$304,$D29,'Movimentações'!$B$5:$B$304,"Ajuste"))</f>
        <v/>
      </c>
      <c r="N29" s="29">
        <f>IF($D29="","",$G29+$K29-$L29+$M29)</f>
        <v/>
      </c>
      <c r="O29" s="30">
        <f>IF(OR($D29="",$F29=""),"",$F29-'Configurações'!$B$3)</f>
        <v/>
      </c>
      <c r="P29" s="24">
        <f>IF(OR($D29="",$E29="",$F29="",$F29&lt;$E29),"",IF($F29&lt;'Configurações'!$B$3,"Vencido",IF($F29&lt;='Configurações'!$B$3+'Configurações'!$B$2,"Vence em breve","Dentro da validade")))</f>
        <v/>
      </c>
      <c r="Q29" s="24">
        <f>IF($D29="","",IF($R29="Saldo negativo","Saldo negativo",IF($R29&lt;&gt;"OK","Revisar cadastro",IF($I29="Sim","Bloqueado",IF($N29=0,"Sem saldo",IF($P29="Vencido","Bloqueado por validade","Disponível"))))))</f>
        <v/>
      </c>
      <c r="R29" s="24">
        <f>IF(COUNTA($A29,$C29,$E29,$F29,$G29,$H29,$I29)=0,"",IF($A29="","Informar SKU",IF($C29="","Informar lote",IF($B29="SKU não cadastrado","SKU não cadastrado",IF($E29="","Informar fabricação",IF($F29="","Informar validade",IF($F29&lt;$E29,"Validade anterior à fabricação",IF($G29="","Informar quantidade inicial",IF($H29="","Informar localização",IF($I29="","Informar bloqueio",IF(AND($I29="Sim",$J29=""),"Informar motivo do bloqueio",IF(COUNTIFS($A$5:$A$204,$A29,$C$5:$C$204,$C29)&gt;1,"SKU/lote duplicado",IF($N29&lt;0,"Saldo negativo","OK")))))))))))))</f>
        <v/>
      </c>
      <c r="T29">
        <f>IF('Configurações'!A30="","",'Configurações'!A30)</f>
        <v/>
      </c>
      <c r="U29">
        <f>IF('Configurações'!D30="","",'Configurações'!D30)</f>
        <v/>
      </c>
    </row>
    <row r="30" ht="22" customHeight="1">
      <c r="A30" s="23" t="n"/>
      <c r="B30" s="31">
        <f>IF($A30="","",IFERROR(INDEX('Configurações'!$B$6:$B$105,MATCH($A30,'Configurações'!$A$6:$A$105,0)),"SKU não cadastrado"))</f>
        <v/>
      </c>
      <c r="C30" s="23" t="n"/>
      <c r="D30" s="32">
        <f>IF(OR($A30="",$C30=""),"",$A30&amp;"|"&amp;$C30)</f>
        <v/>
      </c>
      <c r="E30" s="26" t="n"/>
      <c r="F30" s="26" t="n"/>
      <c r="G30" s="27" t="n"/>
      <c r="H30" s="23" t="n"/>
      <c r="I30" s="23" t="n"/>
      <c r="J30" s="28" t="n"/>
      <c r="K30" s="33">
        <f>IF($D30="","",SUMIFS('Movimentações'!$F$5:$F$304,'Movimentações'!$H$5:$H$304,$D30,'Movimentações'!$B$5:$B$304,"Entrada"))</f>
        <v/>
      </c>
      <c r="L30" s="33">
        <f>IF($D30="","",SUMIFS('Movimentações'!$F$5:$F$304,'Movimentações'!$H$5:$H$304,$D30,'Movimentações'!$B$5:$B$304,"Saída"))</f>
        <v/>
      </c>
      <c r="M30" s="33">
        <f>IF($D30="","",SUMIFS('Movimentações'!$F$5:$F$304,'Movimentações'!$H$5:$H$304,$D30,'Movimentações'!$B$5:$B$304,"Ajuste"))</f>
        <v/>
      </c>
      <c r="N30" s="33">
        <f>IF($D30="","",$G30+$K30-$L30+$M30)</f>
        <v/>
      </c>
      <c r="O30" s="34">
        <f>IF(OR($D30="",$F30=""),"",$F30-'Configurações'!$B$3)</f>
        <v/>
      </c>
      <c r="P30" s="31">
        <f>IF(OR($D30="",$E30="",$F30="",$F30&lt;$E30),"",IF($F30&lt;'Configurações'!$B$3,"Vencido",IF($F30&lt;='Configurações'!$B$3+'Configurações'!$B$2,"Vence em breve","Dentro da validade")))</f>
        <v/>
      </c>
      <c r="Q30" s="31">
        <f>IF($D30="","",IF($R30="Saldo negativo","Saldo negativo",IF($R30&lt;&gt;"OK","Revisar cadastro",IF($I30="Sim","Bloqueado",IF($N30=0,"Sem saldo",IF($P30="Vencido","Bloqueado por validade","Disponível"))))))</f>
        <v/>
      </c>
      <c r="R30" s="31">
        <f>IF(COUNTA($A30,$C30,$E30,$F30,$G30,$H30,$I30)=0,"",IF($A30="","Informar SKU",IF($C30="","Informar lote",IF($B30="SKU não cadastrado","SKU não cadastrado",IF($E30="","Informar fabricação",IF($F30="","Informar validade",IF($F30&lt;$E30,"Validade anterior à fabricação",IF($G30="","Informar quantidade inicial",IF($H30="","Informar localização",IF($I30="","Informar bloqueio",IF(AND($I30="Sim",$J30=""),"Informar motivo do bloqueio",IF(COUNTIFS($A$5:$A$204,$A30,$C$5:$C$204,$C30)&gt;1,"SKU/lote duplicado",IF($N30&lt;0,"Saldo negativo","OK")))))))))))))</f>
        <v/>
      </c>
      <c r="T30">
        <f>IF('Configurações'!A31="","",'Configurações'!A31)</f>
        <v/>
      </c>
      <c r="U30">
        <f>IF('Configurações'!D31="","",'Configurações'!D31)</f>
        <v/>
      </c>
    </row>
    <row r="31" ht="22" customHeight="1">
      <c r="A31" s="23" t="n"/>
      <c r="B31" s="24">
        <f>IF($A31="","",IFERROR(INDEX('Configurações'!$B$6:$B$105,MATCH($A31,'Configurações'!$A$6:$A$105,0)),"SKU não cadastrado"))</f>
        <v/>
      </c>
      <c r="C31" s="23" t="n"/>
      <c r="D31" s="25">
        <f>IF(OR($A31="",$C31=""),"",$A31&amp;"|"&amp;$C31)</f>
        <v/>
      </c>
      <c r="E31" s="26" t="n"/>
      <c r="F31" s="26" t="n"/>
      <c r="G31" s="27" t="n"/>
      <c r="H31" s="23" t="n"/>
      <c r="I31" s="23" t="n"/>
      <c r="J31" s="28" t="n"/>
      <c r="K31" s="29">
        <f>IF($D31="","",SUMIFS('Movimentações'!$F$5:$F$304,'Movimentações'!$H$5:$H$304,$D31,'Movimentações'!$B$5:$B$304,"Entrada"))</f>
        <v/>
      </c>
      <c r="L31" s="29">
        <f>IF($D31="","",SUMIFS('Movimentações'!$F$5:$F$304,'Movimentações'!$H$5:$H$304,$D31,'Movimentações'!$B$5:$B$304,"Saída"))</f>
        <v/>
      </c>
      <c r="M31" s="29">
        <f>IF($D31="","",SUMIFS('Movimentações'!$F$5:$F$304,'Movimentações'!$H$5:$H$304,$D31,'Movimentações'!$B$5:$B$304,"Ajuste"))</f>
        <v/>
      </c>
      <c r="N31" s="29">
        <f>IF($D31="","",$G31+$K31-$L31+$M31)</f>
        <v/>
      </c>
      <c r="O31" s="30">
        <f>IF(OR($D31="",$F31=""),"",$F31-'Configurações'!$B$3)</f>
        <v/>
      </c>
      <c r="P31" s="24">
        <f>IF(OR($D31="",$E31="",$F31="",$F31&lt;$E31),"",IF($F31&lt;'Configurações'!$B$3,"Vencido",IF($F31&lt;='Configurações'!$B$3+'Configurações'!$B$2,"Vence em breve","Dentro da validade")))</f>
        <v/>
      </c>
      <c r="Q31" s="24">
        <f>IF($D31="","",IF($R31="Saldo negativo","Saldo negativo",IF($R31&lt;&gt;"OK","Revisar cadastro",IF($I31="Sim","Bloqueado",IF($N31=0,"Sem saldo",IF($P31="Vencido","Bloqueado por validade","Disponível"))))))</f>
        <v/>
      </c>
      <c r="R31" s="24">
        <f>IF(COUNTA($A31,$C31,$E31,$F31,$G31,$H31,$I31)=0,"",IF($A31="","Informar SKU",IF($C31="","Informar lote",IF($B31="SKU não cadastrado","SKU não cadastrado",IF($E31="","Informar fabricação",IF($F31="","Informar validade",IF($F31&lt;$E31,"Validade anterior à fabricação",IF($G31="","Informar quantidade inicial",IF($H31="","Informar localização",IF($I31="","Informar bloqueio",IF(AND($I31="Sim",$J31=""),"Informar motivo do bloqueio",IF(COUNTIFS($A$5:$A$204,$A31,$C$5:$C$204,$C31)&gt;1,"SKU/lote duplicado",IF($N31&lt;0,"Saldo negativo","OK")))))))))))))</f>
        <v/>
      </c>
      <c r="T31">
        <f>IF('Configurações'!A32="","",'Configurações'!A32)</f>
        <v/>
      </c>
      <c r="U31">
        <f>IF('Configurações'!D32="","",'Configurações'!D32)</f>
        <v/>
      </c>
    </row>
    <row r="32" ht="22" customHeight="1">
      <c r="A32" s="23" t="n"/>
      <c r="B32" s="31">
        <f>IF($A32="","",IFERROR(INDEX('Configurações'!$B$6:$B$105,MATCH($A32,'Configurações'!$A$6:$A$105,0)),"SKU não cadastrado"))</f>
        <v/>
      </c>
      <c r="C32" s="23" t="n"/>
      <c r="D32" s="32">
        <f>IF(OR($A32="",$C32=""),"",$A32&amp;"|"&amp;$C32)</f>
        <v/>
      </c>
      <c r="E32" s="26" t="n"/>
      <c r="F32" s="26" t="n"/>
      <c r="G32" s="27" t="n"/>
      <c r="H32" s="23" t="n"/>
      <c r="I32" s="23" t="n"/>
      <c r="J32" s="28" t="n"/>
      <c r="K32" s="33">
        <f>IF($D32="","",SUMIFS('Movimentações'!$F$5:$F$304,'Movimentações'!$H$5:$H$304,$D32,'Movimentações'!$B$5:$B$304,"Entrada"))</f>
        <v/>
      </c>
      <c r="L32" s="33">
        <f>IF($D32="","",SUMIFS('Movimentações'!$F$5:$F$304,'Movimentações'!$H$5:$H$304,$D32,'Movimentações'!$B$5:$B$304,"Saída"))</f>
        <v/>
      </c>
      <c r="M32" s="33">
        <f>IF($D32="","",SUMIFS('Movimentações'!$F$5:$F$304,'Movimentações'!$H$5:$H$304,$D32,'Movimentações'!$B$5:$B$304,"Ajuste"))</f>
        <v/>
      </c>
      <c r="N32" s="33">
        <f>IF($D32="","",$G32+$K32-$L32+$M32)</f>
        <v/>
      </c>
      <c r="O32" s="34">
        <f>IF(OR($D32="",$F32=""),"",$F32-'Configurações'!$B$3)</f>
        <v/>
      </c>
      <c r="P32" s="31">
        <f>IF(OR($D32="",$E32="",$F32="",$F32&lt;$E32),"",IF($F32&lt;'Configurações'!$B$3,"Vencido",IF($F32&lt;='Configurações'!$B$3+'Configurações'!$B$2,"Vence em breve","Dentro da validade")))</f>
        <v/>
      </c>
      <c r="Q32" s="31">
        <f>IF($D32="","",IF($R32="Saldo negativo","Saldo negativo",IF($R32&lt;&gt;"OK","Revisar cadastro",IF($I32="Sim","Bloqueado",IF($N32=0,"Sem saldo",IF($P32="Vencido","Bloqueado por validade","Disponível"))))))</f>
        <v/>
      </c>
      <c r="R32" s="31">
        <f>IF(COUNTA($A32,$C32,$E32,$F32,$G32,$H32,$I32)=0,"",IF($A32="","Informar SKU",IF($C32="","Informar lote",IF($B32="SKU não cadastrado","SKU não cadastrado",IF($E32="","Informar fabricação",IF($F32="","Informar validade",IF($F32&lt;$E32,"Validade anterior à fabricação",IF($G32="","Informar quantidade inicial",IF($H32="","Informar localização",IF($I32="","Informar bloqueio",IF(AND($I32="Sim",$J32=""),"Informar motivo do bloqueio",IF(COUNTIFS($A$5:$A$204,$A32,$C$5:$C$204,$C32)&gt;1,"SKU/lote duplicado",IF($N32&lt;0,"Saldo negativo","OK")))))))))))))</f>
        <v/>
      </c>
      <c r="T32">
        <f>IF('Configurações'!A33="","",'Configurações'!A33)</f>
        <v/>
      </c>
      <c r="U32">
        <f>IF('Configurações'!D33="","",'Configurações'!D33)</f>
        <v/>
      </c>
    </row>
    <row r="33" ht="22" customHeight="1">
      <c r="A33" s="23" t="n"/>
      <c r="B33" s="24">
        <f>IF($A33="","",IFERROR(INDEX('Configurações'!$B$6:$B$105,MATCH($A33,'Configurações'!$A$6:$A$105,0)),"SKU não cadastrado"))</f>
        <v/>
      </c>
      <c r="C33" s="23" t="n"/>
      <c r="D33" s="25">
        <f>IF(OR($A33="",$C33=""),"",$A33&amp;"|"&amp;$C33)</f>
        <v/>
      </c>
      <c r="E33" s="26" t="n"/>
      <c r="F33" s="26" t="n"/>
      <c r="G33" s="27" t="n"/>
      <c r="H33" s="23" t="n"/>
      <c r="I33" s="23" t="n"/>
      <c r="J33" s="28" t="n"/>
      <c r="K33" s="29">
        <f>IF($D33="","",SUMIFS('Movimentações'!$F$5:$F$304,'Movimentações'!$H$5:$H$304,$D33,'Movimentações'!$B$5:$B$304,"Entrada"))</f>
        <v/>
      </c>
      <c r="L33" s="29">
        <f>IF($D33="","",SUMIFS('Movimentações'!$F$5:$F$304,'Movimentações'!$H$5:$H$304,$D33,'Movimentações'!$B$5:$B$304,"Saída"))</f>
        <v/>
      </c>
      <c r="M33" s="29">
        <f>IF($D33="","",SUMIFS('Movimentações'!$F$5:$F$304,'Movimentações'!$H$5:$H$304,$D33,'Movimentações'!$B$5:$B$304,"Ajuste"))</f>
        <v/>
      </c>
      <c r="N33" s="29">
        <f>IF($D33="","",$G33+$K33-$L33+$M33)</f>
        <v/>
      </c>
      <c r="O33" s="30">
        <f>IF(OR($D33="",$F33=""),"",$F33-'Configurações'!$B$3)</f>
        <v/>
      </c>
      <c r="P33" s="24">
        <f>IF(OR($D33="",$E33="",$F33="",$F33&lt;$E33),"",IF($F33&lt;'Configurações'!$B$3,"Vencido",IF($F33&lt;='Configurações'!$B$3+'Configurações'!$B$2,"Vence em breve","Dentro da validade")))</f>
        <v/>
      </c>
      <c r="Q33" s="24">
        <f>IF($D33="","",IF($R33="Saldo negativo","Saldo negativo",IF($R33&lt;&gt;"OK","Revisar cadastro",IF($I33="Sim","Bloqueado",IF($N33=0,"Sem saldo",IF($P33="Vencido","Bloqueado por validade","Disponível"))))))</f>
        <v/>
      </c>
      <c r="R33" s="24">
        <f>IF(COUNTA($A33,$C33,$E33,$F33,$G33,$H33,$I33)=0,"",IF($A33="","Informar SKU",IF($C33="","Informar lote",IF($B33="SKU não cadastrado","SKU não cadastrado",IF($E33="","Informar fabricação",IF($F33="","Informar validade",IF($F33&lt;$E33,"Validade anterior à fabricação",IF($G33="","Informar quantidade inicial",IF($H33="","Informar localização",IF($I33="","Informar bloqueio",IF(AND($I33="Sim",$J33=""),"Informar motivo do bloqueio",IF(COUNTIFS($A$5:$A$204,$A33,$C$5:$C$204,$C33)&gt;1,"SKU/lote duplicado",IF($N33&lt;0,"Saldo negativo","OK")))))))))))))</f>
        <v/>
      </c>
      <c r="T33">
        <f>IF('Configurações'!A34="","",'Configurações'!A34)</f>
        <v/>
      </c>
      <c r="U33">
        <f>IF('Configurações'!D34="","",'Configurações'!D34)</f>
        <v/>
      </c>
    </row>
    <row r="34" ht="22" customHeight="1">
      <c r="A34" s="23" t="n"/>
      <c r="B34" s="31">
        <f>IF($A34="","",IFERROR(INDEX('Configurações'!$B$6:$B$105,MATCH($A34,'Configurações'!$A$6:$A$105,0)),"SKU não cadastrado"))</f>
        <v/>
      </c>
      <c r="C34" s="23" t="n"/>
      <c r="D34" s="32">
        <f>IF(OR($A34="",$C34=""),"",$A34&amp;"|"&amp;$C34)</f>
        <v/>
      </c>
      <c r="E34" s="26" t="n"/>
      <c r="F34" s="26" t="n"/>
      <c r="G34" s="27" t="n"/>
      <c r="H34" s="23" t="n"/>
      <c r="I34" s="23" t="n"/>
      <c r="J34" s="28" t="n"/>
      <c r="K34" s="33">
        <f>IF($D34="","",SUMIFS('Movimentações'!$F$5:$F$304,'Movimentações'!$H$5:$H$304,$D34,'Movimentações'!$B$5:$B$304,"Entrada"))</f>
        <v/>
      </c>
      <c r="L34" s="33">
        <f>IF($D34="","",SUMIFS('Movimentações'!$F$5:$F$304,'Movimentações'!$H$5:$H$304,$D34,'Movimentações'!$B$5:$B$304,"Saída"))</f>
        <v/>
      </c>
      <c r="M34" s="33">
        <f>IF($D34="","",SUMIFS('Movimentações'!$F$5:$F$304,'Movimentações'!$H$5:$H$304,$D34,'Movimentações'!$B$5:$B$304,"Ajuste"))</f>
        <v/>
      </c>
      <c r="N34" s="33">
        <f>IF($D34="","",$G34+$K34-$L34+$M34)</f>
        <v/>
      </c>
      <c r="O34" s="34">
        <f>IF(OR($D34="",$F34=""),"",$F34-'Configurações'!$B$3)</f>
        <v/>
      </c>
      <c r="P34" s="31">
        <f>IF(OR($D34="",$E34="",$F34="",$F34&lt;$E34),"",IF($F34&lt;'Configurações'!$B$3,"Vencido",IF($F34&lt;='Configurações'!$B$3+'Configurações'!$B$2,"Vence em breve","Dentro da validade")))</f>
        <v/>
      </c>
      <c r="Q34" s="31">
        <f>IF($D34="","",IF($R34="Saldo negativo","Saldo negativo",IF($R34&lt;&gt;"OK","Revisar cadastro",IF($I34="Sim","Bloqueado",IF($N34=0,"Sem saldo",IF($P34="Vencido","Bloqueado por validade","Disponível"))))))</f>
        <v/>
      </c>
      <c r="R34" s="31">
        <f>IF(COUNTA($A34,$C34,$E34,$F34,$G34,$H34,$I34)=0,"",IF($A34="","Informar SKU",IF($C34="","Informar lote",IF($B34="SKU não cadastrado","SKU não cadastrado",IF($E34="","Informar fabricação",IF($F34="","Informar validade",IF($F34&lt;$E34,"Validade anterior à fabricação",IF($G34="","Informar quantidade inicial",IF($H34="","Informar localização",IF($I34="","Informar bloqueio",IF(AND($I34="Sim",$J34=""),"Informar motivo do bloqueio",IF(COUNTIFS($A$5:$A$204,$A34,$C$5:$C$204,$C34)&gt;1,"SKU/lote duplicado",IF($N34&lt;0,"Saldo negativo","OK")))))))))))))</f>
        <v/>
      </c>
      <c r="T34">
        <f>IF('Configurações'!A35="","",'Configurações'!A35)</f>
        <v/>
      </c>
      <c r="U34">
        <f>IF('Configurações'!D35="","",'Configurações'!D35)</f>
        <v/>
      </c>
    </row>
    <row r="35" ht="22" customHeight="1">
      <c r="A35" s="23" t="n"/>
      <c r="B35" s="24">
        <f>IF($A35="","",IFERROR(INDEX('Configurações'!$B$6:$B$105,MATCH($A35,'Configurações'!$A$6:$A$105,0)),"SKU não cadastrado"))</f>
        <v/>
      </c>
      <c r="C35" s="23" t="n"/>
      <c r="D35" s="25">
        <f>IF(OR($A35="",$C35=""),"",$A35&amp;"|"&amp;$C35)</f>
        <v/>
      </c>
      <c r="E35" s="26" t="n"/>
      <c r="F35" s="26" t="n"/>
      <c r="G35" s="27" t="n"/>
      <c r="H35" s="23" t="n"/>
      <c r="I35" s="23" t="n"/>
      <c r="J35" s="28" t="n"/>
      <c r="K35" s="29">
        <f>IF($D35="","",SUMIFS('Movimentações'!$F$5:$F$304,'Movimentações'!$H$5:$H$304,$D35,'Movimentações'!$B$5:$B$304,"Entrada"))</f>
        <v/>
      </c>
      <c r="L35" s="29">
        <f>IF($D35="","",SUMIFS('Movimentações'!$F$5:$F$304,'Movimentações'!$H$5:$H$304,$D35,'Movimentações'!$B$5:$B$304,"Saída"))</f>
        <v/>
      </c>
      <c r="M35" s="29">
        <f>IF($D35="","",SUMIFS('Movimentações'!$F$5:$F$304,'Movimentações'!$H$5:$H$304,$D35,'Movimentações'!$B$5:$B$304,"Ajuste"))</f>
        <v/>
      </c>
      <c r="N35" s="29">
        <f>IF($D35="","",$G35+$K35-$L35+$M35)</f>
        <v/>
      </c>
      <c r="O35" s="30">
        <f>IF(OR($D35="",$F35=""),"",$F35-'Configurações'!$B$3)</f>
        <v/>
      </c>
      <c r="P35" s="24">
        <f>IF(OR($D35="",$E35="",$F35="",$F35&lt;$E35),"",IF($F35&lt;'Configurações'!$B$3,"Vencido",IF($F35&lt;='Configurações'!$B$3+'Configurações'!$B$2,"Vence em breve","Dentro da validade")))</f>
        <v/>
      </c>
      <c r="Q35" s="24">
        <f>IF($D35="","",IF($R35="Saldo negativo","Saldo negativo",IF($R35&lt;&gt;"OK","Revisar cadastro",IF($I35="Sim","Bloqueado",IF($N35=0,"Sem saldo",IF($P35="Vencido","Bloqueado por validade","Disponível"))))))</f>
        <v/>
      </c>
      <c r="R35" s="24">
        <f>IF(COUNTA($A35,$C35,$E35,$F35,$G35,$H35,$I35)=0,"",IF($A35="","Informar SKU",IF($C35="","Informar lote",IF($B35="SKU não cadastrado","SKU não cadastrado",IF($E35="","Informar fabricação",IF($F35="","Informar validade",IF($F35&lt;$E35,"Validade anterior à fabricação",IF($G35="","Informar quantidade inicial",IF($H35="","Informar localização",IF($I35="","Informar bloqueio",IF(AND($I35="Sim",$J35=""),"Informar motivo do bloqueio",IF(COUNTIFS($A$5:$A$204,$A35,$C$5:$C$204,$C35)&gt;1,"SKU/lote duplicado",IF($N35&lt;0,"Saldo negativo","OK")))))))))))))</f>
        <v/>
      </c>
      <c r="T35">
        <f>IF('Configurações'!A36="","",'Configurações'!A36)</f>
        <v/>
      </c>
      <c r="U35">
        <f>IF('Configurações'!D36="","",'Configurações'!D36)</f>
        <v/>
      </c>
    </row>
    <row r="36" ht="22" customHeight="1">
      <c r="A36" s="23" t="n"/>
      <c r="B36" s="31">
        <f>IF($A36="","",IFERROR(INDEX('Configurações'!$B$6:$B$105,MATCH($A36,'Configurações'!$A$6:$A$105,0)),"SKU não cadastrado"))</f>
        <v/>
      </c>
      <c r="C36" s="23" t="n"/>
      <c r="D36" s="32">
        <f>IF(OR($A36="",$C36=""),"",$A36&amp;"|"&amp;$C36)</f>
        <v/>
      </c>
      <c r="E36" s="26" t="n"/>
      <c r="F36" s="26" t="n"/>
      <c r="G36" s="27" t="n"/>
      <c r="H36" s="23" t="n"/>
      <c r="I36" s="23" t="n"/>
      <c r="J36" s="28" t="n"/>
      <c r="K36" s="33">
        <f>IF($D36="","",SUMIFS('Movimentações'!$F$5:$F$304,'Movimentações'!$H$5:$H$304,$D36,'Movimentações'!$B$5:$B$304,"Entrada"))</f>
        <v/>
      </c>
      <c r="L36" s="33">
        <f>IF($D36="","",SUMIFS('Movimentações'!$F$5:$F$304,'Movimentações'!$H$5:$H$304,$D36,'Movimentações'!$B$5:$B$304,"Saída"))</f>
        <v/>
      </c>
      <c r="M36" s="33">
        <f>IF($D36="","",SUMIFS('Movimentações'!$F$5:$F$304,'Movimentações'!$H$5:$H$304,$D36,'Movimentações'!$B$5:$B$304,"Ajuste"))</f>
        <v/>
      </c>
      <c r="N36" s="33">
        <f>IF($D36="","",$G36+$K36-$L36+$M36)</f>
        <v/>
      </c>
      <c r="O36" s="34">
        <f>IF(OR($D36="",$F36=""),"",$F36-'Configurações'!$B$3)</f>
        <v/>
      </c>
      <c r="P36" s="31">
        <f>IF(OR($D36="",$E36="",$F36="",$F36&lt;$E36),"",IF($F36&lt;'Configurações'!$B$3,"Vencido",IF($F36&lt;='Configurações'!$B$3+'Configurações'!$B$2,"Vence em breve","Dentro da validade")))</f>
        <v/>
      </c>
      <c r="Q36" s="31">
        <f>IF($D36="","",IF($R36="Saldo negativo","Saldo negativo",IF($R36&lt;&gt;"OK","Revisar cadastro",IF($I36="Sim","Bloqueado",IF($N36=0,"Sem saldo",IF($P36="Vencido","Bloqueado por validade","Disponível"))))))</f>
        <v/>
      </c>
      <c r="R36" s="31">
        <f>IF(COUNTA($A36,$C36,$E36,$F36,$G36,$H36,$I36)=0,"",IF($A36="","Informar SKU",IF($C36="","Informar lote",IF($B36="SKU não cadastrado","SKU não cadastrado",IF($E36="","Informar fabricação",IF($F36="","Informar validade",IF($F36&lt;$E36,"Validade anterior à fabricação",IF($G36="","Informar quantidade inicial",IF($H36="","Informar localização",IF($I36="","Informar bloqueio",IF(AND($I36="Sim",$J36=""),"Informar motivo do bloqueio",IF(COUNTIFS($A$5:$A$204,$A36,$C$5:$C$204,$C36)&gt;1,"SKU/lote duplicado",IF($N36&lt;0,"Saldo negativo","OK")))))))))))))</f>
        <v/>
      </c>
      <c r="T36">
        <f>IF('Configurações'!A37="","",'Configurações'!A37)</f>
        <v/>
      </c>
      <c r="U36">
        <f>IF('Configurações'!D37="","",'Configurações'!D37)</f>
        <v/>
      </c>
    </row>
    <row r="37" ht="22" customHeight="1">
      <c r="A37" s="23" t="n"/>
      <c r="B37" s="24">
        <f>IF($A37="","",IFERROR(INDEX('Configurações'!$B$6:$B$105,MATCH($A37,'Configurações'!$A$6:$A$105,0)),"SKU não cadastrado"))</f>
        <v/>
      </c>
      <c r="C37" s="23" t="n"/>
      <c r="D37" s="25">
        <f>IF(OR($A37="",$C37=""),"",$A37&amp;"|"&amp;$C37)</f>
        <v/>
      </c>
      <c r="E37" s="26" t="n"/>
      <c r="F37" s="26" t="n"/>
      <c r="G37" s="27" t="n"/>
      <c r="H37" s="23" t="n"/>
      <c r="I37" s="23" t="n"/>
      <c r="J37" s="28" t="n"/>
      <c r="K37" s="29">
        <f>IF($D37="","",SUMIFS('Movimentações'!$F$5:$F$304,'Movimentações'!$H$5:$H$304,$D37,'Movimentações'!$B$5:$B$304,"Entrada"))</f>
        <v/>
      </c>
      <c r="L37" s="29">
        <f>IF($D37="","",SUMIFS('Movimentações'!$F$5:$F$304,'Movimentações'!$H$5:$H$304,$D37,'Movimentações'!$B$5:$B$304,"Saída"))</f>
        <v/>
      </c>
      <c r="M37" s="29">
        <f>IF($D37="","",SUMIFS('Movimentações'!$F$5:$F$304,'Movimentações'!$H$5:$H$304,$D37,'Movimentações'!$B$5:$B$304,"Ajuste"))</f>
        <v/>
      </c>
      <c r="N37" s="29">
        <f>IF($D37="","",$G37+$K37-$L37+$M37)</f>
        <v/>
      </c>
      <c r="O37" s="30">
        <f>IF(OR($D37="",$F37=""),"",$F37-'Configurações'!$B$3)</f>
        <v/>
      </c>
      <c r="P37" s="24">
        <f>IF(OR($D37="",$E37="",$F37="",$F37&lt;$E37),"",IF($F37&lt;'Configurações'!$B$3,"Vencido",IF($F37&lt;='Configurações'!$B$3+'Configurações'!$B$2,"Vence em breve","Dentro da validade")))</f>
        <v/>
      </c>
      <c r="Q37" s="24">
        <f>IF($D37="","",IF($R37="Saldo negativo","Saldo negativo",IF($R37&lt;&gt;"OK","Revisar cadastro",IF($I37="Sim","Bloqueado",IF($N37=0,"Sem saldo",IF($P37="Vencido","Bloqueado por validade","Disponível"))))))</f>
        <v/>
      </c>
      <c r="R37" s="24">
        <f>IF(COUNTA($A37,$C37,$E37,$F37,$G37,$H37,$I37)=0,"",IF($A37="","Informar SKU",IF($C37="","Informar lote",IF($B37="SKU não cadastrado","SKU não cadastrado",IF($E37="","Informar fabricação",IF($F37="","Informar validade",IF($F37&lt;$E37,"Validade anterior à fabricação",IF($G37="","Informar quantidade inicial",IF($H37="","Informar localização",IF($I37="","Informar bloqueio",IF(AND($I37="Sim",$J37=""),"Informar motivo do bloqueio",IF(COUNTIFS($A$5:$A$204,$A37,$C$5:$C$204,$C37)&gt;1,"SKU/lote duplicado",IF($N37&lt;0,"Saldo negativo","OK")))))))))))))</f>
        <v/>
      </c>
      <c r="T37">
        <f>IF('Configurações'!A38="","",'Configurações'!A38)</f>
        <v/>
      </c>
      <c r="U37">
        <f>IF('Configurações'!D38="","",'Configurações'!D38)</f>
        <v/>
      </c>
    </row>
    <row r="38" ht="22" customHeight="1">
      <c r="A38" s="23" t="n"/>
      <c r="B38" s="31">
        <f>IF($A38="","",IFERROR(INDEX('Configurações'!$B$6:$B$105,MATCH($A38,'Configurações'!$A$6:$A$105,0)),"SKU não cadastrado"))</f>
        <v/>
      </c>
      <c r="C38" s="23" t="n"/>
      <c r="D38" s="32">
        <f>IF(OR($A38="",$C38=""),"",$A38&amp;"|"&amp;$C38)</f>
        <v/>
      </c>
      <c r="E38" s="26" t="n"/>
      <c r="F38" s="26" t="n"/>
      <c r="G38" s="27" t="n"/>
      <c r="H38" s="23" t="n"/>
      <c r="I38" s="23" t="n"/>
      <c r="J38" s="28" t="n"/>
      <c r="K38" s="33">
        <f>IF($D38="","",SUMIFS('Movimentações'!$F$5:$F$304,'Movimentações'!$H$5:$H$304,$D38,'Movimentações'!$B$5:$B$304,"Entrada"))</f>
        <v/>
      </c>
      <c r="L38" s="33">
        <f>IF($D38="","",SUMIFS('Movimentações'!$F$5:$F$304,'Movimentações'!$H$5:$H$304,$D38,'Movimentações'!$B$5:$B$304,"Saída"))</f>
        <v/>
      </c>
      <c r="M38" s="33">
        <f>IF($D38="","",SUMIFS('Movimentações'!$F$5:$F$304,'Movimentações'!$H$5:$H$304,$D38,'Movimentações'!$B$5:$B$304,"Ajuste"))</f>
        <v/>
      </c>
      <c r="N38" s="33">
        <f>IF($D38="","",$G38+$K38-$L38+$M38)</f>
        <v/>
      </c>
      <c r="O38" s="34">
        <f>IF(OR($D38="",$F38=""),"",$F38-'Configurações'!$B$3)</f>
        <v/>
      </c>
      <c r="P38" s="31">
        <f>IF(OR($D38="",$E38="",$F38="",$F38&lt;$E38),"",IF($F38&lt;'Configurações'!$B$3,"Vencido",IF($F38&lt;='Configurações'!$B$3+'Configurações'!$B$2,"Vence em breve","Dentro da validade")))</f>
        <v/>
      </c>
      <c r="Q38" s="31">
        <f>IF($D38="","",IF($R38="Saldo negativo","Saldo negativo",IF($R38&lt;&gt;"OK","Revisar cadastro",IF($I38="Sim","Bloqueado",IF($N38=0,"Sem saldo",IF($P38="Vencido","Bloqueado por validade","Disponível"))))))</f>
        <v/>
      </c>
      <c r="R38" s="31">
        <f>IF(COUNTA($A38,$C38,$E38,$F38,$G38,$H38,$I38)=0,"",IF($A38="","Informar SKU",IF($C38="","Informar lote",IF($B38="SKU não cadastrado","SKU não cadastrado",IF($E38="","Informar fabricação",IF($F38="","Informar validade",IF($F38&lt;$E38,"Validade anterior à fabricação",IF($G38="","Informar quantidade inicial",IF($H38="","Informar localização",IF($I38="","Informar bloqueio",IF(AND($I38="Sim",$J38=""),"Informar motivo do bloqueio",IF(COUNTIFS($A$5:$A$204,$A38,$C$5:$C$204,$C38)&gt;1,"SKU/lote duplicado",IF($N38&lt;0,"Saldo negativo","OK")))))))))))))</f>
        <v/>
      </c>
      <c r="T38">
        <f>IF('Configurações'!A39="","",'Configurações'!A39)</f>
        <v/>
      </c>
      <c r="U38">
        <f>IF('Configurações'!D39="","",'Configurações'!D39)</f>
        <v/>
      </c>
    </row>
    <row r="39" ht="22" customHeight="1">
      <c r="A39" s="23" t="n"/>
      <c r="B39" s="24">
        <f>IF($A39="","",IFERROR(INDEX('Configurações'!$B$6:$B$105,MATCH($A39,'Configurações'!$A$6:$A$105,0)),"SKU não cadastrado"))</f>
        <v/>
      </c>
      <c r="C39" s="23" t="n"/>
      <c r="D39" s="25">
        <f>IF(OR($A39="",$C39=""),"",$A39&amp;"|"&amp;$C39)</f>
        <v/>
      </c>
      <c r="E39" s="26" t="n"/>
      <c r="F39" s="26" t="n"/>
      <c r="G39" s="27" t="n"/>
      <c r="H39" s="23" t="n"/>
      <c r="I39" s="23" t="n"/>
      <c r="J39" s="28" t="n"/>
      <c r="K39" s="29">
        <f>IF($D39="","",SUMIFS('Movimentações'!$F$5:$F$304,'Movimentações'!$H$5:$H$304,$D39,'Movimentações'!$B$5:$B$304,"Entrada"))</f>
        <v/>
      </c>
      <c r="L39" s="29">
        <f>IF($D39="","",SUMIFS('Movimentações'!$F$5:$F$304,'Movimentações'!$H$5:$H$304,$D39,'Movimentações'!$B$5:$B$304,"Saída"))</f>
        <v/>
      </c>
      <c r="M39" s="29">
        <f>IF($D39="","",SUMIFS('Movimentações'!$F$5:$F$304,'Movimentações'!$H$5:$H$304,$D39,'Movimentações'!$B$5:$B$304,"Ajuste"))</f>
        <v/>
      </c>
      <c r="N39" s="29">
        <f>IF($D39="","",$G39+$K39-$L39+$M39)</f>
        <v/>
      </c>
      <c r="O39" s="30">
        <f>IF(OR($D39="",$F39=""),"",$F39-'Configurações'!$B$3)</f>
        <v/>
      </c>
      <c r="P39" s="24">
        <f>IF(OR($D39="",$E39="",$F39="",$F39&lt;$E39),"",IF($F39&lt;'Configurações'!$B$3,"Vencido",IF($F39&lt;='Configurações'!$B$3+'Configurações'!$B$2,"Vence em breve","Dentro da validade")))</f>
        <v/>
      </c>
      <c r="Q39" s="24">
        <f>IF($D39="","",IF($R39="Saldo negativo","Saldo negativo",IF($R39&lt;&gt;"OK","Revisar cadastro",IF($I39="Sim","Bloqueado",IF($N39=0,"Sem saldo",IF($P39="Vencido","Bloqueado por validade","Disponível"))))))</f>
        <v/>
      </c>
      <c r="R39" s="24">
        <f>IF(COUNTA($A39,$C39,$E39,$F39,$G39,$H39,$I39)=0,"",IF($A39="","Informar SKU",IF($C39="","Informar lote",IF($B39="SKU não cadastrado","SKU não cadastrado",IF($E39="","Informar fabricação",IF($F39="","Informar validade",IF($F39&lt;$E39,"Validade anterior à fabricação",IF($G39="","Informar quantidade inicial",IF($H39="","Informar localização",IF($I39="","Informar bloqueio",IF(AND($I39="Sim",$J39=""),"Informar motivo do bloqueio",IF(COUNTIFS($A$5:$A$204,$A39,$C$5:$C$204,$C39)&gt;1,"SKU/lote duplicado",IF($N39&lt;0,"Saldo negativo","OK")))))))))))))</f>
        <v/>
      </c>
      <c r="T39">
        <f>IF('Configurações'!A40="","",'Configurações'!A40)</f>
        <v/>
      </c>
      <c r="U39">
        <f>IF('Configurações'!D40="","",'Configurações'!D40)</f>
        <v/>
      </c>
    </row>
    <row r="40" ht="22" customHeight="1">
      <c r="A40" s="23" t="n"/>
      <c r="B40" s="31">
        <f>IF($A40="","",IFERROR(INDEX('Configurações'!$B$6:$B$105,MATCH($A40,'Configurações'!$A$6:$A$105,0)),"SKU não cadastrado"))</f>
        <v/>
      </c>
      <c r="C40" s="23" t="n"/>
      <c r="D40" s="32">
        <f>IF(OR($A40="",$C40=""),"",$A40&amp;"|"&amp;$C40)</f>
        <v/>
      </c>
      <c r="E40" s="26" t="n"/>
      <c r="F40" s="26" t="n"/>
      <c r="G40" s="27" t="n"/>
      <c r="H40" s="23" t="n"/>
      <c r="I40" s="23" t="n"/>
      <c r="J40" s="28" t="n"/>
      <c r="K40" s="33">
        <f>IF($D40="","",SUMIFS('Movimentações'!$F$5:$F$304,'Movimentações'!$H$5:$H$304,$D40,'Movimentações'!$B$5:$B$304,"Entrada"))</f>
        <v/>
      </c>
      <c r="L40" s="33">
        <f>IF($D40="","",SUMIFS('Movimentações'!$F$5:$F$304,'Movimentações'!$H$5:$H$304,$D40,'Movimentações'!$B$5:$B$304,"Saída"))</f>
        <v/>
      </c>
      <c r="M40" s="33">
        <f>IF($D40="","",SUMIFS('Movimentações'!$F$5:$F$304,'Movimentações'!$H$5:$H$304,$D40,'Movimentações'!$B$5:$B$304,"Ajuste"))</f>
        <v/>
      </c>
      <c r="N40" s="33">
        <f>IF($D40="","",$G40+$K40-$L40+$M40)</f>
        <v/>
      </c>
      <c r="O40" s="34">
        <f>IF(OR($D40="",$F40=""),"",$F40-'Configurações'!$B$3)</f>
        <v/>
      </c>
      <c r="P40" s="31">
        <f>IF(OR($D40="",$E40="",$F40="",$F40&lt;$E40),"",IF($F40&lt;'Configurações'!$B$3,"Vencido",IF($F40&lt;='Configurações'!$B$3+'Configurações'!$B$2,"Vence em breve","Dentro da validade")))</f>
        <v/>
      </c>
      <c r="Q40" s="31">
        <f>IF($D40="","",IF($R40="Saldo negativo","Saldo negativo",IF($R40&lt;&gt;"OK","Revisar cadastro",IF($I40="Sim","Bloqueado",IF($N40=0,"Sem saldo",IF($P40="Vencido","Bloqueado por validade","Disponível"))))))</f>
        <v/>
      </c>
      <c r="R40" s="31">
        <f>IF(COUNTA($A40,$C40,$E40,$F40,$G40,$H40,$I40)=0,"",IF($A40="","Informar SKU",IF($C40="","Informar lote",IF($B40="SKU não cadastrado","SKU não cadastrado",IF($E40="","Informar fabricação",IF($F40="","Informar validade",IF($F40&lt;$E40,"Validade anterior à fabricação",IF($G40="","Informar quantidade inicial",IF($H40="","Informar localização",IF($I40="","Informar bloqueio",IF(AND($I40="Sim",$J40=""),"Informar motivo do bloqueio",IF(COUNTIFS($A$5:$A$204,$A40,$C$5:$C$204,$C40)&gt;1,"SKU/lote duplicado",IF($N40&lt;0,"Saldo negativo","OK")))))))))))))</f>
        <v/>
      </c>
      <c r="T40">
        <f>IF('Configurações'!A41="","",'Configurações'!A41)</f>
        <v/>
      </c>
      <c r="U40">
        <f>IF('Configurações'!D41="","",'Configurações'!D41)</f>
        <v/>
      </c>
    </row>
    <row r="41" ht="22" customHeight="1">
      <c r="A41" s="23" t="n"/>
      <c r="B41" s="24">
        <f>IF($A41="","",IFERROR(INDEX('Configurações'!$B$6:$B$105,MATCH($A41,'Configurações'!$A$6:$A$105,0)),"SKU não cadastrado"))</f>
        <v/>
      </c>
      <c r="C41" s="23" t="n"/>
      <c r="D41" s="25">
        <f>IF(OR($A41="",$C41=""),"",$A41&amp;"|"&amp;$C41)</f>
        <v/>
      </c>
      <c r="E41" s="26" t="n"/>
      <c r="F41" s="26" t="n"/>
      <c r="G41" s="27" t="n"/>
      <c r="H41" s="23" t="n"/>
      <c r="I41" s="23" t="n"/>
      <c r="J41" s="28" t="n"/>
      <c r="K41" s="29">
        <f>IF($D41="","",SUMIFS('Movimentações'!$F$5:$F$304,'Movimentações'!$H$5:$H$304,$D41,'Movimentações'!$B$5:$B$304,"Entrada"))</f>
        <v/>
      </c>
      <c r="L41" s="29">
        <f>IF($D41="","",SUMIFS('Movimentações'!$F$5:$F$304,'Movimentações'!$H$5:$H$304,$D41,'Movimentações'!$B$5:$B$304,"Saída"))</f>
        <v/>
      </c>
      <c r="M41" s="29">
        <f>IF($D41="","",SUMIFS('Movimentações'!$F$5:$F$304,'Movimentações'!$H$5:$H$304,$D41,'Movimentações'!$B$5:$B$304,"Ajuste"))</f>
        <v/>
      </c>
      <c r="N41" s="29">
        <f>IF($D41="","",$G41+$K41-$L41+$M41)</f>
        <v/>
      </c>
      <c r="O41" s="30">
        <f>IF(OR($D41="",$F41=""),"",$F41-'Configurações'!$B$3)</f>
        <v/>
      </c>
      <c r="P41" s="24">
        <f>IF(OR($D41="",$E41="",$F41="",$F41&lt;$E41),"",IF($F41&lt;'Configurações'!$B$3,"Vencido",IF($F41&lt;='Configurações'!$B$3+'Configurações'!$B$2,"Vence em breve","Dentro da validade")))</f>
        <v/>
      </c>
      <c r="Q41" s="24">
        <f>IF($D41="","",IF($R41="Saldo negativo","Saldo negativo",IF($R41&lt;&gt;"OK","Revisar cadastro",IF($I41="Sim","Bloqueado",IF($N41=0,"Sem saldo",IF($P41="Vencido","Bloqueado por validade","Disponível"))))))</f>
        <v/>
      </c>
      <c r="R41" s="24">
        <f>IF(COUNTA($A41,$C41,$E41,$F41,$G41,$H41,$I41)=0,"",IF($A41="","Informar SKU",IF($C41="","Informar lote",IF($B41="SKU não cadastrado","SKU não cadastrado",IF($E41="","Informar fabricação",IF($F41="","Informar validade",IF($F41&lt;$E41,"Validade anterior à fabricação",IF($G41="","Informar quantidade inicial",IF($H41="","Informar localização",IF($I41="","Informar bloqueio",IF(AND($I41="Sim",$J41=""),"Informar motivo do bloqueio",IF(COUNTIFS($A$5:$A$204,$A41,$C$5:$C$204,$C41)&gt;1,"SKU/lote duplicado",IF($N41&lt;0,"Saldo negativo","OK")))))))))))))</f>
        <v/>
      </c>
      <c r="T41">
        <f>IF('Configurações'!A42="","",'Configurações'!A42)</f>
        <v/>
      </c>
      <c r="U41">
        <f>IF('Configurações'!D42="","",'Configurações'!D42)</f>
        <v/>
      </c>
    </row>
    <row r="42" ht="22" customHeight="1">
      <c r="A42" s="23" t="n"/>
      <c r="B42" s="31">
        <f>IF($A42="","",IFERROR(INDEX('Configurações'!$B$6:$B$105,MATCH($A42,'Configurações'!$A$6:$A$105,0)),"SKU não cadastrado"))</f>
        <v/>
      </c>
      <c r="C42" s="23" t="n"/>
      <c r="D42" s="32">
        <f>IF(OR($A42="",$C42=""),"",$A42&amp;"|"&amp;$C42)</f>
        <v/>
      </c>
      <c r="E42" s="26" t="n"/>
      <c r="F42" s="26" t="n"/>
      <c r="G42" s="27" t="n"/>
      <c r="H42" s="23" t="n"/>
      <c r="I42" s="23" t="n"/>
      <c r="J42" s="28" t="n"/>
      <c r="K42" s="33">
        <f>IF($D42="","",SUMIFS('Movimentações'!$F$5:$F$304,'Movimentações'!$H$5:$H$304,$D42,'Movimentações'!$B$5:$B$304,"Entrada"))</f>
        <v/>
      </c>
      <c r="L42" s="33">
        <f>IF($D42="","",SUMIFS('Movimentações'!$F$5:$F$304,'Movimentações'!$H$5:$H$304,$D42,'Movimentações'!$B$5:$B$304,"Saída"))</f>
        <v/>
      </c>
      <c r="M42" s="33">
        <f>IF($D42="","",SUMIFS('Movimentações'!$F$5:$F$304,'Movimentações'!$H$5:$H$304,$D42,'Movimentações'!$B$5:$B$304,"Ajuste"))</f>
        <v/>
      </c>
      <c r="N42" s="33">
        <f>IF($D42="","",$G42+$K42-$L42+$M42)</f>
        <v/>
      </c>
      <c r="O42" s="34">
        <f>IF(OR($D42="",$F42=""),"",$F42-'Configurações'!$B$3)</f>
        <v/>
      </c>
      <c r="P42" s="31">
        <f>IF(OR($D42="",$E42="",$F42="",$F42&lt;$E42),"",IF($F42&lt;'Configurações'!$B$3,"Vencido",IF($F42&lt;='Configurações'!$B$3+'Configurações'!$B$2,"Vence em breve","Dentro da validade")))</f>
        <v/>
      </c>
      <c r="Q42" s="31">
        <f>IF($D42="","",IF($R42="Saldo negativo","Saldo negativo",IF($R42&lt;&gt;"OK","Revisar cadastro",IF($I42="Sim","Bloqueado",IF($N42=0,"Sem saldo",IF($P42="Vencido","Bloqueado por validade","Disponível"))))))</f>
        <v/>
      </c>
      <c r="R42" s="31">
        <f>IF(COUNTA($A42,$C42,$E42,$F42,$G42,$H42,$I42)=0,"",IF($A42="","Informar SKU",IF($C42="","Informar lote",IF($B42="SKU não cadastrado","SKU não cadastrado",IF($E42="","Informar fabricação",IF($F42="","Informar validade",IF($F42&lt;$E42,"Validade anterior à fabricação",IF($G42="","Informar quantidade inicial",IF($H42="","Informar localização",IF($I42="","Informar bloqueio",IF(AND($I42="Sim",$J42=""),"Informar motivo do bloqueio",IF(COUNTIFS($A$5:$A$204,$A42,$C$5:$C$204,$C42)&gt;1,"SKU/lote duplicado",IF($N42&lt;0,"Saldo negativo","OK")))))))))))))</f>
        <v/>
      </c>
      <c r="T42">
        <f>IF('Configurações'!A43="","",'Configurações'!A43)</f>
        <v/>
      </c>
      <c r="U42">
        <f>IF('Configurações'!D43="","",'Configurações'!D43)</f>
        <v/>
      </c>
    </row>
    <row r="43" ht="22" customHeight="1">
      <c r="A43" s="23" t="n"/>
      <c r="B43" s="24">
        <f>IF($A43="","",IFERROR(INDEX('Configurações'!$B$6:$B$105,MATCH($A43,'Configurações'!$A$6:$A$105,0)),"SKU não cadastrado"))</f>
        <v/>
      </c>
      <c r="C43" s="23" t="n"/>
      <c r="D43" s="25">
        <f>IF(OR($A43="",$C43=""),"",$A43&amp;"|"&amp;$C43)</f>
        <v/>
      </c>
      <c r="E43" s="26" t="n"/>
      <c r="F43" s="26" t="n"/>
      <c r="G43" s="27" t="n"/>
      <c r="H43" s="23" t="n"/>
      <c r="I43" s="23" t="n"/>
      <c r="J43" s="28" t="n"/>
      <c r="K43" s="29">
        <f>IF($D43="","",SUMIFS('Movimentações'!$F$5:$F$304,'Movimentações'!$H$5:$H$304,$D43,'Movimentações'!$B$5:$B$304,"Entrada"))</f>
        <v/>
      </c>
      <c r="L43" s="29">
        <f>IF($D43="","",SUMIFS('Movimentações'!$F$5:$F$304,'Movimentações'!$H$5:$H$304,$D43,'Movimentações'!$B$5:$B$304,"Saída"))</f>
        <v/>
      </c>
      <c r="M43" s="29">
        <f>IF($D43="","",SUMIFS('Movimentações'!$F$5:$F$304,'Movimentações'!$H$5:$H$304,$D43,'Movimentações'!$B$5:$B$304,"Ajuste"))</f>
        <v/>
      </c>
      <c r="N43" s="29">
        <f>IF($D43="","",$G43+$K43-$L43+$M43)</f>
        <v/>
      </c>
      <c r="O43" s="30">
        <f>IF(OR($D43="",$F43=""),"",$F43-'Configurações'!$B$3)</f>
        <v/>
      </c>
      <c r="P43" s="24">
        <f>IF(OR($D43="",$E43="",$F43="",$F43&lt;$E43),"",IF($F43&lt;'Configurações'!$B$3,"Vencido",IF($F43&lt;='Configurações'!$B$3+'Configurações'!$B$2,"Vence em breve","Dentro da validade")))</f>
        <v/>
      </c>
      <c r="Q43" s="24">
        <f>IF($D43="","",IF($R43="Saldo negativo","Saldo negativo",IF($R43&lt;&gt;"OK","Revisar cadastro",IF($I43="Sim","Bloqueado",IF($N43=0,"Sem saldo",IF($P43="Vencido","Bloqueado por validade","Disponível"))))))</f>
        <v/>
      </c>
      <c r="R43" s="24">
        <f>IF(COUNTA($A43,$C43,$E43,$F43,$G43,$H43,$I43)=0,"",IF($A43="","Informar SKU",IF($C43="","Informar lote",IF($B43="SKU não cadastrado","SKU não cadastrado",IF($E43="","Informar fabricação",IF($F43="","Informar validade",IF($F43&lt;$E43,"Validade anterior à fabricação",IF($G43="","Informar quantidade inicial",IF($H43="","Informar localização",IF($I43="","Informar bloqueio",IF(AND($I43="Sim",$J43=""),"Informar motivo do bloqueio",IF(COUNTIFS($A$5:$A$204,$A43,$C$5:$C$204,$C43)&gt;1,"SKU/lote duplicado",IF($N43&lt;0,"Saldo negativo","OK")))))))))))))</f>
        <v/>
      </c>
      <c r="T43">
        <f>IF('Configurações'!A44="","",'Configurações'!A44)</f>
        <v/>
      </c>
      <c r="U43">
        <f>IF('Configurações'!D44="","",'Configurações'!D44)</f>
        <v/>
      </c>
    </row>
    <row r="44" ht="22" customHeight="1">
      <c r="A44" s="23" t="n"/>
      <c r="B44" s="31">
        <f>IF($A44="","",IFERROR(INDEX('Configurações'!$B$6:$B$105,MATCH($A44,'Configurações'!$A$6:$A$105,0)),"SKU não cadastrado"))</f>
        <v/>
      </c>
      <c r="C44" s="23" t="n"/>
      <c r="D44" s="32">
        <f>IF(OR($A44="",$C44=""),"",$A44&amp;"|"&amp;$C44)</f>
        <v/>
      </c>
      <c r="E44" s="26" t="n"/>
      <c r="F44" s="26" t="n"/>
      <c r="G44" s="27" t="n"/>
      <c r="H44" s="23" t="n"/>
      <c r="I44" s="23" t="n"/>
      <c r="J44" s="28" t="n"/>
      <c r="K44" s="33">
        <f>IF($D44="","",SUMIFS('Movimentações'!$F$5:$F$304,'Movimentações'!$H$5:$H$304,$D44,'Movimentações'!$B$5:$B$304,"Entrada"))</f>
        <v/>
      </c>
      <c r="L44" s="33">
        <f>IF($D44="","",SUMIFS('Movimentações'!$F$5:$F$304,'Movimentações'!$H$5:$H$304,$D44,'Movimentações'!$B$5:$B$304,"Saída"))</f>
        <v/>
      </c>
      <c r="M44" s="33">
        <f>IF($D44="","",SUMIFS('Movimentações'!$F$5:$F$304,'Movimentações'!$H$5:$H$304,$D44,'Movimentações'!$B$5:$B$304,"Ajuste"))</f>
        <v/>
      </c>
      <c r="N44" s="33">
        <f>IF($D44="","",$G44+$K44-$L44+$M44)</f>
        <v/>
      </c>
      <c r="O44" s="34">
        <f>IF(OR($D44="",$F44=""),"",$F44-'Configurações'!$B$3)</f>
        <v/>
      </c>
      <c r="P44" s="31">
        <f>IF(OR($D44="",$E44="",$F44="",$F44&lt;$E44),"",IF($F44&lt;'Configurações'!$B$3,"Vencido",IF($F44&lt;='Configurações'!$B$3+'Configurações'!$B$2,"Vence em breve","Dentro da validade")))</f>
        <v/>
      </c>
      <c r="Q44" s="31">
        <f>IF($D44="","",IF($R44="Saldo negativo","Saldo negativo",IF($R44&lt;&gt;"OK","Revisar cadastro",IF($I44="Sim","Bloqueado",IF($N44=0,"Sem saldo",IF($P44="Vencido","Bloqueado por validade","Disponível"))))))</f>
        <v/>
      </c>
      <c r="R44" s="31">
        <f>IF(COUNTA($A44,$C44,$E44,$F44,$G44,$H44,$I44)=0,"",IF($A44="","Informar SKU",IF($C44="","Informar lote",IF($B44="SKU não cadastrado","SKU não cadastrado",IF($E44="","Informar fabricação",IF($F44="","Informar validade",IF($F44&lt;$E44,"Validade anterior à fabricação",IF($G44="","Informar quantidade inicial",IF($H44="","Informar localização",IF($I44="","Informar bloqueio",IF(AND($I44="Sim",$J44=""),"Informar motivo do bloqueio",IF(COUNTIFS($A$5:$A$204,$A44,$C$5:$C$204,$C44)&gt;1,"SKU/lote duplicado",IF($N44&lt;0,"Saldo negativo","OK")))))))))))))</f>
        <v/>
      </c>
      <c r="T44">
        <f>IF('Configurações'!A45="","",'Configurações'!A45)</f>
        <v/>
      </c>
      <c r="U44">
        <f>IF('Configurações'!D45="","",'Configurações'!D45)</f>
        <v/>
      </c>
    </row>
    <row r="45" ht="22" customHeight="1">
      <c r="A45" s="23" t="n"/>
      <c r="B45" s="24">
        <f>IF($A45="","",IFERROR(INDEX('Configurações'!$B$6:$B$105,MATCH($A45,'Configurações'!$A$6:$A$105,0)),"SKU não cadastrado"))</f>
        <v/>
      </c>
      <c r="C45" s="23" t="n"/>
      <c r="D45" s="25">
        <f>IF(OR($A45="",$C45=""),"",$A45&amp;"|"&amp;$C45)</f>
        <v/>
      </c>
      <c r="E45" s="26" t="n"/>
      <c r="F45" s="26" t="n"/>
      <c r="G45" s="27" t="n"/>
      <c r="H45" s="23" t="n"/>
      <c r="I45" s="23" t="n"/>
      <c r="J45" s="28" t="n"/>
      <c r="K45" s="29">
        <f>IF($D45="","",SUMIFS('Movimentações'!$F$5:$F$304,'Movimentações'!$H$5:$H$304,$D45,'Movimentações'!$B$5:$B$304,"Entrada"))</f>
        <v/>
      </c>
      <c r="L45" s="29">
        <f>IF($D45="","",SUMIFS('Movimentações'!$F$5:$F$304,'Movimentações'!$H$5:$H$304,$D45,'Movimentações'!$B$5:$B$304,"Saída"))</f>
        <v/>
      </c>
      <c r="M45" s="29">
        <f>IF($D45="","",SUMIFS('Movimentações'!$F$5:$F$304,'Movimentações'!$H$5:$H$304,$D45,'Movimentações'!$B$5:$B$304,"Ajuste"))</f>
        <v/>
      </c>
      <c r="N45" s="29">
        <f>IF($D45="","",$G45+$K45-$L45+$M45)</f>
        <v/>
      </c>
      <c r="O45" s="30">
        <f>IF(OR($D45="",$F45=""),"",$F45-'Configurações'!$B$3)</f>
        <v/>
      </c>
      <c r="P45" s="24">
        <f>IF(OR($D45="",$E45="",$F45="",$F45&lt;$E45),"",IF($F45&lt;'Configurações'!$B$3,"Vencido",IF($F45&lt;='Configurações'!$B$3+'Configurações'!$B$2,"Vence em breve","Dentro da validade")))</f>
        <v/>
      </c>
      <c r="Q45" s="24">
        <f>IF($D45="","",IF($R45="Saldo negativo","Saldo negativo",IF($R45&lt;&gt;"OK","Revisar cadastro",IF($I45="Sim","Bloqueado",IF($N45=0,"Sem saldo",IF($P45="Vencido","Bloqueado por validade","Disponível"))))))</f>
        <v/>
      </c>
      <c r="R45" s="24">
        <f>IF(COUNTA($A45,$C45,$E45,$F45,$G45,$H45,$I45)=0,"",IF($A45="","Informar SKU",IF($C45="","Informar lote",IF($B45="SKU não cadastrado","SKU não cadastrado",IF($E45="","Informar fabricação",IF($F45="","Informar validade",IF($F45&lt;$E45,"Validade anterior à fabricação",IF($G45="","Informar quantidade inicial",IF($H45="","Informar localização",IF($I45="","Informar bloqueio",IF(AND($I45="Sim",$J45=""),"Informar motivo do bloqueio",IF(COUNTIFS($A$5:$A$204,$A45,$C$5:$C$204,$C45)&gt;1,"SKU/lote duplicado",IF($N45&lt;0,"Saldo negativo","OK")))))))))))))</f>
        <v/>
      </c>
      <c r="T45">
        <f>IF('Configurações'!A46="","",'Configurações'!A46)</f>
        <v/>
      </c>
      <c r="U45">
        <f>IF('Configurações'!D46="","",'Configurações'!D46)</f>
        <v/>
      </c>
    </row>
    <row r="46" ht="22" customHeight="1">
      <c r="A46" s="23" t="n"/>
      <c r="B46" s="31">
        <f>IF($A46="","",IFERROR(INDEX('Configurações'!$B$6:$B$105,MATCH($A46,'Configurações'!$A$6:$A$105,0)),"SKU não cadastrado"))</f>
        <v/>
      </c>
      <c r="C46" s="23" t="n"/>
      <c r="D46" s="32">
        <f>IF(OR($A46="",$C46=""),"",$A46&amp;"|"&amp;$C46)</f>
        <v/>
      </c>
      <c r="E46" s="26" t="n"/>
      <c r="F46" s="26" t="n"/>
      <c r="G46" s="27" t="n"/>
      <c r="H46" s="23" t="n"/>
      <c r="I46" s="23" t="n"/>
      <c r="J46" s="28" t="n"/>
      <c r="K46" s="33">
        <f>IF($D46="","",SUMIFS('Movimentações'!$F$5:$F$304,'Movimentações'!$H$5:$H$304,$D46,'Movimentações'!$B$5:$B$304,"Entrada"))</f>
        <v/>
      </c>
      <c r="L46" s="33">
        <f>IF($D46="","",SUMIFS('Movimentações'!$F$5:$F$304,'Movimentações'!$H$5:$H$304,$D46,'Movimentações'!$B$5:$B$304,"Saída"))</f>
        <v/>
      </c>
      <c r="M46" s="33">
        <f>IF($D46="","",SUMIFS('Movimentações'!$F$5:$F$304,'Movimentações'!$H$5:$H$304,$D46,'Movimentações'!$B$5:$B$304,"Ajuste"))</f>
        <v/>
      </c>
      <c r="N46" s="33">
        <f>IF($D46="","",$G46+$K46-$L46+$M46)</f>
        <v/>
      </c>
      <c r="O46" s="34">
        <f>IF(OR($D46="",$F46=""),"",$F46-'Configurações'!$B$3)</f>
        <v/>
      </c>
      <c r="P46" s="31">
        <f>IF(OR($D46="",$E46="",$F46="",$F46&lt;$E46),"",IF($F46&lt;'Configurações'!$B$3,"Vencido",IF($F46&lt;='Configurações'!$B$3+'Configurações'!$B$2,"Vence em breve","Dentro da validade")))</f>
        <v/>
      </c>
      <c r="Q46" s="31">
        <f>IF($D46="","",IF($R46="Saldo negativo","Saldo negativo",IF($R46&lt;&gt;"OK","Revisar cadastro",IF($I46="Sim","Bloqueado",IF($N46=0,"Sem saldo",IF($P46="Vencido","Bloqueado por validade","Disponível"))))))</f>
        <v/>
      </c>
      <c r="R46" s="31">
        <f>IF(COUNTA($A46,$C46,$E46,$F46,$G46,$H46,$I46)=0,"",IF($A46="","Informar SKU",IF($C46="","Informar lote",IF($B46="SKU não cadastrado","SKU não cadastrado",IF($E46="","Informar fabricação",IF($F46="","Informar validade",IF($F46&lt;$E46,"Validade anterior à fabricação",IF($G46="","Informar quantidade inicial",IF($H46="","Informar localização",IF($I46="","Informar bloqueio",IF(AND($I46="Sim",$J46=""),"Informar motivo do bloqueio",IF(COUNTIFS($A$5:$A$204,$A46,$C$5:$C$204,$C46)&gt;1,"SKU/lote duplicado",IF($N46&lt;0,"Saldo negativo","OK")))))))))))))</f>
        <v/>
      </c>
      <c r="T46">
        <f>IF('Configurações'!A47="","",'Configurações'!A47)</f>
        <v/>
      </c>
      <c r="U46">
        <f>IF('Configurações'!D47="","",'Configurações'!D47)</f>
        <v/>
      </c>
    </row>
    <row r="47" ht="22" customHeight="1">
      <c r="A47" s="23" t="n"/>
      <c r="B47" s="24">
        <f>IF($A47="","",IFERROR(INDEX('Configurações'!$B$6:$B$105,MATCH($A47,'Configurações'!$A$6:$A$105,0)),"SKU não cadastrado"))</f>
        <v/>
      </c>
      <c r="C47" s="23" t="n"/>
      <c r="D47" s="25">
        <f>IF(OR($A47="",$C47=""),"",$A47&amp;"|"&amp;$C47)</f>
        <v/>
      </c>
      <c r="E47" s="26" t="n"/>
      <c r="F47" s="26" t="n"/>
      <c r="G47" s="27" t="n"/>
      <c r="H47" s="23" t="n"/>
      <c r="I47" s="23" t="n"/>
      <c r="J47" s="28" t="n"/>
      <c r="K47" s="29">
        <f>IF($D47="","",SUMIFS('Movimentações'!$F$5:$F$304,'Movimentações'!$H$5:$H$304,$D47,'Movimentações'!$B$5:$B$304,"Entrada"))</f>
        <v/>
      </c>
      <c r="L47" s="29">
        <f>IF($D47="","",SUMIFS('Movimentações'!$F$5:$F$304,'Movimentações'!$H$5:$H$304,$D47,'Movimentações'!$B$5:$B$304,"Saída"))</f>
        <v/>
      </c>
      <c r="M47" s="29">
        <f>IF($D47="","",SUMIFS('Movimentações'!$F$5:$F$304,'Movimentações'!$H$5:$H$304,$D47,'Movimentações'!$B$5:$B$304,"Ajuste"))</f>
        <v/>
      </c>
      <c r="N47" s="29">
        <f>IF($D47="","",$G47+$K47-$L47+$M47)</f>
        <v/>
      </c>
      <c r="O47" s="30">
        <f>IF(OR($D47="",$F47=""),"",$F47-'Configurações'!$B$3)</f>
        <v/>
      </c>
      <c r="P47" s="24">
        <f>IF(OR($D47="",$E47="",$F47="",$F47&lt;$E47),"",IF($F47&lt;'Configurações'!$B$3,"Vencido",IF($F47&lt;='Configurações'!$B$3+'Configurações'!$B$2,"Vence em breve","Dentro da validade")))</f>
        <v/>
      </c>
      <c r="Q47" s="24">
        <f>IF($D47="","",IF($R47="Saldo negativo","Saldo negativo",IF($R47&lt;&gt;"OK","Revisar cadastro",IF($I47="Sim","Bloqueado",IF($N47=0,"Sem saldo",IF($P47="Vencido","Bloqueado por validade","Disponível"))))))</f>
        <v/>
      </c>
      <c r="R47" s="24">
        <f>IF(COUNTA($A47,$C47,$E47,$F47,$G47,$H47,$I47)=0,"",IF($A47="","Informar SKU",IF($C47="","Informar lote",IF($B47="SKU não cadastrado","SKU não cadastrado",IF($E47="","Informar fabricação",IF($F47="","Informar validade",IF($F47&lt;$E47,"Validade anterior à fabricação",IF($G47="","Informar quantidade inicial",IF($H47="","Informar localização",IF($I47="","Informar bloqueio",IF(AND($I47="Sim",$J47=""),"Informar motivo do bloqueio",IF(COUNTIFS($A$5:$A$204,$A47,$C$5:$C$204,$C47)&gt;1,"SKU/lote duplicado",IF($N47&lt;0,"Saldo negativo","OK")))))))))))))</f>
        <v/>
      </c>
      <c r="T47">
        <f>IF('Configurações'!A48="","",'Configurações'!A48)</f>
        <v/>
      </c>
      <c r="U47">
        <f>IF('Configurações'!D48="","",'Configurações'!D48)</f>
        <v/>
      </c>
    </row>
    <row r="48" ht="22" customHeight="1">
      <c r="A48" s="23" t="n"/>
      <c r="B48" s="31">
        <f>IF($A48="","",IFERROR(INDEX('Configurações'!$B$6:$B$105,MATCH($A48,'Configurações'!$A$6:$A$105,0)),"SKU não cadastrado"))</f>
        <v/>
      </c>
      <c r="C48" s="23" t="n"/>
      <c r="D48" s="32">
        <f>IF(OR($A48="",$C48=""),"",$A48&amp;"|"&amp;$C48)</f>
        <v/>
      </c>
      <c r="E48" s="26" t="n"/>
      <c r="F48" s="26" t="n"/>
      <c r="G48" s="27" t="n"/>
      <c r="H48" s="23" t="n"/>
      <c r="I48" s="23" t="n"/>
      <c r="J48" s="28" t="n"/>
      <c r="K48" s="33">
        <f>IF($D48="","",SUMIFS('Movimentações'!$F$5:$F$304,'Movimentações'!$H$5:$H$304,$D48,'Movimentações'!$B$5:$B$304,"Entrada"))</f>
        <v/>
      </c>
      <c r="L48" s="33">
        <f>IF($D48="","",SUMIFS('Movimentações'!$F$5:$F$304,'Movimentações'!$H$5:$H$304,$D48,'Movimentações'!$B$5:$B$304,"Saída"))</f>
        <v/>
      </c>
      <c r="M48" s="33">
        <f>IF($D48="","",SUMIFS('Movimentações'!$F$5:$F$304,'Movimentações'!$H$5:$H$304,$D48,'Movimentações'!$B$5:$B$304,"Ajuste"))</f>
        <v/>
      </c>
      <c r="N48" s="33">
        <f>IF($D48="","",$G48+$K48-$L48+$M48)</f>
        <v/>
      </c>
      <c r="O48" s="34">
        <f>IF(OR($D48="",$F48=""),"",$F48-'Configurações'!$B$3)</f>
        <v/>
      </c>
      <c r="P48" s="31">
        <f>IF(OR($D48="",$E48="",$F48="",$F48&lt;$E48),"",IF($F48&lt;'Configurações'!$B$3,"Vencido",IF($F48&lt;='Configurações'!$B$3+'Configurações'!$B$2,"Vence em breve","Dentro da validade")))</f>
        <v/>
      </c>
      <c r="Q48" s="31">
        <f>IF($D48="","",IF($R48="Saldo negativo","Saldo negativo",IF($R48&lt;&gt;"OK","Revisar cadastro",IF($I48="Sim","Bloqueado",IF($N48=0,"Sem saldo",IF($P48="Vencido","Bloqueado por validade","Disponível"))))))</f>
        <v/>
      </c>
      <c r="R48" s="31">
        <f>IF(COUNTA($A48,$C48,$E48,$F48,$G48,$H48,$I48)=0,"",IF($A48="","Informar SKU",IF($C48="","Informar lote",IF($B48="SKU não cadastrado","SKU não cadastrado",IF($E48="","Informar fabricação",IF($F48="","Informar validade",IF($F48&lt;$E48,"Validade anterior à fabricação",IF($G48="","Informar quantidade inicial",IF($H48="","Informar localização",IF($I48="","Informar bloqueio",IF(AND($I48="Sim",$J48=""),"Informar motivo do bloqueio",IF(COUNTIFS($A$5:$A$204,$A48,$C$5:$C$204,$C48)&gt;1,"SKU/lote duplicado",IF($N48&lt;0,"Saldo negativo","OK")))))))))))))</f>
        <v/>
      </c>
      <c r="T48">
        <f>IF('Configurações'!A49="","",'Configurações'!A49)</f>
        <v/>
      </c>
      <c r="U48">
        <f>IF('Configurações'!D49="","",'Configurações'!D49)</f>
        <v/>
      </c>
    </row>
    <row r="49" ht="22" customHeight="1">
      <c r="A49" s="23" t="n"/>
      <c r="B49" s="24">
        <f>IF($A49="","",IFERROR(INDEX('Configurações'!$B$6:$B$105,MATCH($A49,'Configurações'!$A$6:$A$105,0)),"SKU não cadastrado"))</f>
        <v/>
      </c>
      <c r="C49" s="23" t="n"/>
      <c r="D49" s="25">
        <f>IF(OR($A49="",$C49=""),"",$A49&amp;"|"&amp;$C49)</f>
        <v/>
      </c>
      <c r="E49" s="26" t="n"/>
      <c r="F49" s="26" t="n"/>
      <c r="G49" s="27" t="n"/>
      <c r="H49" s="23" t="n"/>
      <c r="I49" s="23" t="n"/>
      <c r="J49" s="28" t="n"/>
      <c r="K49" s="29">
        <f>IF($D49="","",SUMIFS('Movimentações'!$F$5:$F$304,'Movimentações'!$H$5:$H$304,$D49,'Movimentações'!$B$5:$B$304,"Entrada"))</f>
        <v/>
      </c>
      <c r="L49" s="29">
        <f>IF($D49="","",SUMIFS('Movimentações'!$F$5:$F$304,'Movimentações'!$H$5:$H$304,$D49,'Movimentações'!$B$5:$B$304,"Saída"))</f>
        <v/>
      </c>
      <c r="M49" s="29">
        <f>IF($D49="","",SUMIFS('Movimentações'!$F$5:$F$304,'Movimentações'!$H$5:$H$304,$D49,'Movimentações'!$B$5:$B$304,"Ajuste"))</f>
        <v/>
      </c>
      <c r="N49" s="29">
        <f>IF($D49="","",$G49+$K49-$L49+$M49)</f>
        <v/>
      </c>
      <c r="O49" s="30">
        <f>IF(OR($D49="",$F49=""),"",$F49-'Configurações'!$B$3)</f>
        <v/>
      </c>
      <c r="P49" s="24">
        <f>IF(OR($D49="",$E49="",$F49="",$F49&lt;$E49),"",IF($F49&lt;'Configurações'!$B$3,"Vencido",IF($F49&lt;='Configurações'!$B$3+'Configurações'!$B$2,"Vence em breve","Dentro da validade")))</f>
        <v/>
      </c>
      <c r="Q49" s="24">
        <f>IF($D49="","",IF($R49="Saldo negativo","Saldo negativo",IF($R49&lt;&gt;"OK","Revisar cadastro",IF($I49="Sim","Bloqueado",IF($N49=0,"Sem saldo",IF($P49="Vencido","Bloqueado por validade","Disponível"))))))</f>
        <v/>
      </c>
      <c r="R49" s="24">
        <f>IF(COUNTA($A49,$C49,$E49,$F49,$G49,$H49,$I49)=0,"",IF($A49="","Informar SKU",IF($C49="","Informar lote",IF($B49="SKU não cadastrado","SKU não cadastrado",IF($E49="","Informar fabricação",IF($F49="","Informar validade",IF($F49&lt;$E49,"Validade anterior à fabricação",IF($G49="","Informar quantidade inicial",IF($H49="","Informar localização",IF($I49="","Informar bloqueio",IF(AND($I49="Sim",$J49=""),"Informar motivo do bloqueio",IF(COUNTIFS($A$5:$A$204,$A49,$C$5:$C$204,$C49)&gt;1,"SKU/lote duplicado",IF($N49&lt;0,"Saldo negativo","OK")))))))))))))</f>
        <v/>
      </c>
      <c r="T49">
        <f>IF('Configurações'!A50="","",'Configurações'!A50)</f>
        <v/>
      </c>
      <c r="U49">
        <f>IF('Configurações'!D50="","",'Configurações'!D50)</f>
        <v/>
      </c>
    </row>
    <row r="50" ht="22" customHeight="1">
      <c r="A50" s="23" t="n"/>
      <c r="B50" s="31">
        <f>IF($A50="","",IFERROR(INDEX('Configurações'!$B$6:$B$105,MATCH($A50,'Configurações'!$A$6:$A$105,0)),"SKU não cadastrado"))</f>
        <v/>
      </c>
      <c r="C50" s="23" t="n"/>
      <c r="D50" s="32">
        <f>IF(OR($A50="",$C50=""),"",$A50&amp;"|"&amp;$C50)</f>
        <v/>
      </c>
      <c r="E50" s="26" t="n"/>
      <c r="F50" s="26" t="n"/>
      <c r="G50" s="27" t="n"/>
      <c r="H50" s="23" t="n"/>
      <c r="I50" s="23" t="n"/>
      <c r="J50" s="28" t="n"/>
      <c r="K50" s="33">
        <f>IF($D50="","",SUMIFS('Movimentações'!$F$5:$F$304,'Movimentações'!$H$5:$H$304,$D50,'Movimentações'!$B$5:$B$304,"Entrada"))</f>
        <v/>
      </c>
      <c r="L50" s="33">
        <f>IF($D50="","",SUMIFS('Movimentações'!$F$5:$F$304,'Movimentações'!$H$5:$H$304,$D50,'Movimentações'!$B$5:$B$304,"Saída"))</f>
        <v/>
      </c>
      <c r="M50" s="33">
        <f>IF($D50="","",SUMIFS('Movimentações'!$F$5:$F$304,'Movimentações'!$H$5:$H$304,$D50,'Movimentações'!$B$5:$B$304,"Ajuste"))</f>
        <v/>
      </c>
      <c r="N50" s="33">
        <f>IF($D50="","",$G50+$K50-$L50+$M50)</f>
        <v/>
      </c>
      <c r="O50" s="34">
        <f>IF(OR($D50="",$F50=""),"",$F50-'Configurações'!$B$3)</f>
        <v/>
      </c>
      <c r="P50" s="31">
        <f>IF(OR($D50="",$E50="",$F50="",$F50&lt;$E50),"",IF($F50&lt;'Configurações'!$B$3,"Vencido",IF($F50&lt;='Configurações'!$B$3+'Configurações'!$B$2,"Vence em breve","Dentro da validade")))</f>
        <v/>
      </c>
      <c r="Q50" s="31">
        <f>IF($D50="","",IF($R50="Saldo negativo","Saldo negativo",IF($R50&lt;&gt;"OK","Revisar cadastro",IF($I50="Sim","Bloqueado",IF($N50=0,"Sem saldo",IF($P50="Vencido","Bloqueado por validade","Disponível"))))))</f>
        <v/>
      </c>
      <c r="R50" s="31">
        <f>IF(COUNTA($A50,$C50,$E50,$F50,$G50,$H50,$I50)=0,"",IF($A50="","Informar SKU",IF($C50="","Informar lote",IF($B50="SKU não cadastrado","SKU não cadastrado",IF($E50="","Informar fabricação",IF($F50="","Informar validade",IF($F50&lt;$E50,"Validade anterior à fabricação",IF($G50="","Informar quantidade inicial",IF($H50="","Informar localização",IF($I50="","Informar bloqueio",IF(AND($I50="Sim",$J50=""),"Informar motivo do bloqueio",IF(COUNTIFS($A$5:$A$204,$A50,$C$5:$C$204,$C50)&gt;1,"SKU/lote duplicado",IF($N50&lt;0,"Saldo negativo","OK")))))))))))))</f>
        <v/>
      </c>
      <c r="T50">
        <f>IF('Configurações'!A51="","",'Configurações'!A51)</f>
        <v/>
      </c>
      <c r="U50">
        <f>IF('Configurações'!D51="","",'Configurações'!D51)</f>
        <v/>
      </c>
    </row>
    <row r="51" ht="22" customHeight="1">
      <c r="A51" s="23" t="n"/>
      <c r="B51" s="24">
        <f>IF($A51="","",IFERROR(INDEX('Configurações'!$B$6:$B$105,MATCH($A51,'Configurações'!$A$6:$A$105,0)),"SKU não cadastrado"))</f>
        <v/>
      </c>
      <c r="C51" s="23" t="n"/>
      <c r="D51" s="25">
        <f>IF(OR($A51="",$C51=""),"",$A51&amp;"|"&amp;$C51)</f>
        <v/>
      </c>
      <c r="E51" s="26" t="n"/>
      <c r="F51" s="26" t="n"/>
      <c r="G51" s="27" t="n"/>
      <c r="H51" s="23" t="n"/>
      <c r="I51" s="23" t="n"/>
      <c r="J51" s="28" t="n"/>
      <c r="K51" s="29">
        <f>IF($D51="","",SUMIFS('Movimentações'!$F$5:$F$304,'Movimentações'!$H$5:$H$304,$D51,'Movimentações'!$B$5:$B$304,"Entrada"))</f>
        <v/>
      </c>
      <c r="L51" s="29">
        <f>IF($D51="","",SUMIFS('Movimentações'!$F$5:$F$304,'Movimentações'!$H$5:$H$304,$D51,'Movimentações'!$B$5:$B$304,"Saída"))</f>
        <v/>
      </c>
      <c r="M51" s="29">
        <f>IF($D51="","",SUMIFS('Movimentações'!$F$5:$F$304,'Movimentações'!$H$5:$H$304,$D51,'Movimentações'!$B$5:$B$304,"Ajuste"))</f>
        <v/>
      </c>
      <c r="N51" s="29">
        <f>IF($D51="","",$G51+$K51-$L51+$M51)</f>
        <v/>
      </c>
      <c r="O51" s="30">
        <f>IF(OR($D51="",$F51=""),"",$F51-'Configurações'!$B$3)</f>
        <v/>
      </c>
      <c r="P51" s="24">
        <f>IF(OR($D51="",$E51="",$F51="",$F51&lt;$E51),"",IF($F51&lt;'Configurações'!$B$3,"Vencido",IF($F51&lt;='Configurações'!$B$3+'Configurações'!$B$2,"Vence em breve","Dentro da validade")))</f>
        <v/>
      </c>
      <c r="Q51" s="24">
        <f>IF($D51="","",IF($R51="Saldo negativo","Saldo negativo",IF($R51&lt;&gt;"OK","Revisar cadastro",IF($I51="Sim","Bloqueado",IF($N51=0,"Sem saldo",IF($P51="Vencido","Bloqueado por validade","Disponível"))))))</f>
        <v/>
      </c>
      <c r="R51" s="24">
        <f>IF(COUNTA($A51,$C51,$E51,$F51,$G51,$H51,$I51)=0,"",IF($A51="","Informar SKU",IF($C51="","Informar lote",IF($B51="SKU não cadastrado","SKU não cadastrado",IF($E51="","Informar fabricação",IF($F51="","Informar validade",IF($F51&lt;$E51,"Validade anterior à fabricação",IF($G51="","Informar quantidade inicial",IF($H51="","Informar localização",IF($I51="","Informar bloqueio",IF(AND($I51="Sim",$J51=""),"Informar motivo do bloqueio",IF(COUNTIFS($A$5:$A$204,$A51,$C$5:$C$204,$C51)&gt;1,"SKU/lote duplicado",IF($N51&lt;0,"Saldo negativo","OK")))))))))))))</f>
        <v/>
      </c>
      <c r="T51">
        <f>IF('Configurações'!A52="","",'Configurações'!A52)</f>
        <v/>
      </c>
      <c r="U51">
        <f>IF('Configurações'!D52="","",'Configurações'!D52)</f>
        <v/>
      </c>
    </row>
    <row r="52" ht="22" customHeight="1">
      <c r="A52" s="23" t="n"/>
      <c r="B52" s="31">
        <f>IF($A52="","",IFERROR(INDEX('Configurações'!$B$6:$B$105,MATCH($A52,'Configurações'!$A$6:$A$105,0)),"SKU não cadastrado"))</f>
        <v/>
      </c>
      <c r="C52" s="23" t="n"/>
      <c r="D52" s="32">
        <f>IF(OR($A52="",$C52=""),"",$A52&amp;"|"&amp;$C52)</f>
        <v/>
      </c>
      <c r="E52" s="26" t="n"/>
      <c r="F52" s="26" t="n"/>
      <c r="G52" s="27" t="n"/>
      <c r="H52" s="23" t="n"/>
      <c r="I52" s="23" t="n"/>
      <c r="J52" s="28" t="n"/>
      <c r="K52" s="33">
        <f>IF($D52="","",SUMIFS('Movimentações'!$F$5:$F$304,'Movimentações'!$H$5:$H$304,$D52,'Movimentações'!$B$5:$B$304,"Entrada"))</f>
        <v/>
      </c>
      <c r="L52" s="33">
        <f>IF($D52="","",SUMIFS('Movimentações'!$F$5:$F$304,'Movimentações'!$H$5:$H$304,$D52,'Movimentações'!$B$5:$B$304,"Saída"))</f>
        <v/>
      </c>
      <c r="M52" s="33">
        <f>IF($D52="","",SUMIFS('Movimentações'!$F$5:$F$304,'Movimentações'!$H$5:$H$304,$D52,'Movimentações'!$B$5:$B$304,"Ajuste"))</f>
        <v/>
      </c>
      <c r="N52" s="33">
        <f>IF($D52="","",$G52+$K52-$L52+$M52)</f>
        <v/>
      </c>
      <c r="O52" s="34">
        <f>IF(OR($D52="",$F52=""),"",$F52-'Configurações'!$B$3)</f>
        <v/>
      </c>
      <c r="P52" s="31">
        <f>IF(OR($D52="",$E52="",$F52="",$F52&lt;$E52),"",IF($F52&lt;'Configurações'!$B$3,"Vencido",IF($F52&lt;='Configurações'!$B$3+'Configurações'!$B$2,"Vence em breve","Dentro da validade")))</f>
        <v/>
      </c>
      <c r="Q52" s="31">
        <f>IF($D52="","",IF($R52="Saldo negativo","Saldo negativo",IF($R52&lt;&gt;"OK","Revisar cadastro",IF($I52="Sim","Bloqueado",IF($N52=0,"Sem saldo",IF($P52="Vencido","Bloqueado por validade","Disponível"))))))</f>
        <v/>
      </c>
      <c r="R52" s="31">
        <f>IF(COUNTA($A52,$C52,$E52,$F52,$G52,$H52,$I52)=0,"",IF($A52="","Informar SKU",IF($C52="","Informar lote",IF($B52="SKU não cadastrado","SKU não cadastrado",IF($E52="","Informar fabricação",IF($F52="","Informar validade",IF($F52&lt;$E52,"Validade anterior à fabricação",IF($G52="","Informar quantidade inicial",IF($H52="","Informar localização",IF($I52="","Informar bloqueio",IF(AND($I52="Sim",$J52=""),"Informar motivo do bloqueio",IF(COUNTIFS($A$5:$A$204,$A52,$C$5:$C$204,$C52)&gt;1,"SKU/lote duplicado",IF($N52&lt;0,"Saldo negativo","OK")))))))))))))</f>
        <v/>
      </c>
      <c r="T52">
        <f>IF('Configurações'!A53="","",'Configurações'!A53)</f>
        <v/>
      </c>
      <c r="U52">
        <f>IF('Configurações'!D53="","",'Configurações'!D53)</f>
        <v/>
      </c>
    </row>
    <row r="53" ht="22" customHeight="1">
      <c r="A53" s="23" t="n"/>
      <c r="B53" s="24">
        <f>IF($A53="","",IFERROR(INDEX('Configurações'!$B$6:$B$105,MATCH($A53,'Configurações'!$A$6:$A$105,0)),"SKU não cadastrado"))</f>
        <v/>
      </c>
      <c r="C53" s="23" t="n"/>
      <c r="D53" s="25">
        <f>IF(OR($A53="",$C53=""),"",$A53&amp;"|"&amp;$C53)</f>
        <v/>
      </c>
      <c r="E53" s="26" t="n"/>
      <c r="F53" s="26" t="n"/>
      <c r="G53" s="27" t="n"/>
      <c r="H53" s="23" t="n"/>
      <c r="I53" s="23" t="n"/>
      <c r="J53" s="28" t="n"/>
      <c r="K53" s="29">
        <f>IF($D53="","",SUMIFS('Movimentações'!$F$5:$F$304,'Movimentações'!$H$5:$H$304,$D53,'Movimentações'!$B$5:$B$304,"Entrada"))</f>
        <v/>
      </c>
      <c r="L53" s="29">
        <f>IF($D53="","",SUMIFS('Movimentações'!$F$5:$F$304,'Movimentações'!$H$5:$H$304,$D53,'Movimentações'!$B$5:$B$304,"Saída"))</f>
        <v/>
      </c>
      <c r="M53" s="29">
        <f>IF($D53="","",SUMIFS('Movimentações'!$F$5:$F$304,'Movimentações'!$H$5:$H$304,$D53,'Movimentações'!$B$5:$B$304,"Ajuste"))</f>
        <v/>
      </c>
      <c r="N53" s="29">
        <f>IF($D53="","",$G53+$K53-$L53+$M53)</f>
        <v/>
      </c>
      <c r="O53" s="30">
        <f>IF(OR($D53="",$F53=""),"",$F53-'Configurações'!$B$3)</f>
        <v/>
      </c>
      <c r="P53" s="24">
        <f>IF(OR($D53="",$E53="",$F53="",$F53&lt;$E53),"",IF($F53&lt;'Configurações'!$B$3,"Vencido",IF($F53&lt;='Configurações'!$B$3+'Configurações'!$B$2,"Vence em breve","Dentro da validade")))</f>
        <v/>
      </c>
      <c r="Q53" s="24">
        <f>IF($D53="","",IF($R53="Saldo negativo","Saldo negativo",IF($R53&lt;&gt;"OK","Revisar cadastro",IF($I53="Sim","Bloqueado",IF($N53=0,"Sem saldo",IF($P53="Vencido","Bloqueado por validade","Disponível"))))))</f>
        <v/>
      </c>
      <c r="R53" s="24">
        <f>IF(COUNTA($A53,$C53,$E53,$F53,$G53,$H53,$I53)=0,"",IF($A53="","Informar SKU",IF($C53="","Informar lote",IF($B53="SKU não cadastrado","SKU não cadastrado",IF($E53="","Informar fabricação",IF($F53="","Informar validade",IF($F53&lt;$E53,"Validade anterior à fabricação",IF($G53="","Informar quantidade inicial",IF($H53="","Informar localização",IF($I53="","Informar bloqueio",IF(AND($I53="Sim",$J53=""),"Informar motivo do bloqueio",IF(COUNTIFS($A$5:$A$204,$A53,$C$5:$C$204,$C53)&gt;1,"SKU/lote duplicado",IF($N53&lt;0,"Saldo negativo","OK")))))))))))))</f>
        <v/>
      </c>
      <c r="T53">
        <f>IF('Configurações'!A54="","",'Configurações'!A54)</f>
        <v/>
      </c>
      <c r="U53">
        <f>IF('Configurações'!D54="","",'Configurações'!D54)</f>
        <v/>
      </c>
    </row>
    <row r="54" ht="22" customHeight="1">
      <c r="A54" s="23" t="n"/>
      <c r="B54" s="31">
        <f>IF($A54="","",IFERROR(INDEX('Configurações'!$B$6:$B$105,MATCH($A54,'Configurações'!$A$6:$A$105,0)),"SKU não cadastrado"))</f>
        <v/>
      </c>
      <c r="C54" s="23" t="n"/>
      <c r="D54" s="32">
        <f>IF(OR($A54="",$C54=""),"",$A54&amp;"|"&amp;$C54)</f>
        <v/>
      </c>
      <c r="E54" s="26" t="n"/>
      <c r="F54" s="26" t="n"/>
      <c r="G54" s="27" t="n"/>
      <c r="H54" s="23" t="n"/>
      <c r="I54" s="23" t="n"/>
      <c r="J54" s="28" t="n"/>
      <c r="K54" s="33">
        <f>IF($D54="","",SUMIFS('Movimentações'!$F$5:$F$304,'Movimentações'!$H$5:$H$304,$D54,'Movimentações'!$B$5:$B$304,"Entrada"))</f>
        <v/>
      </c>
      <c r="L54" s="33">
        <f>IF($D54="","",SUMIFS('Movimentações'!$F$5:$F$304,'Movimentações'!$H$5:$H$304,$D54,'Movimentações'!$B$5:$B$304,"Saída"))</f>
        <v/>
      </c>
      <c r="M54" s="33">
        <f>IF($D54="","",SUMIFS('Movimentações'!$F$5:$F$304,'Movimentações'!$H$5:$H$304,$D54,'Movimentações'!$B$5:$B$304,"Ajuste"))</f>
        <v/>
      </c>
      <c r="N54" s="33">
        <f>IF($D54="","",$G54+$K54-$L54+$M54)</f>
        <v/>
      </c>
      <c r="O54" s="34">
        <f>IF(OR($D54="",$F54=""),"",$F54-'Configurações'!$B$3)</f>
        <v/>
      </c>
      <c r="P54" s="31">
        <f>IF(OR($D54="",$E54="",$F54="",$F54&lt;$E54),"",IF($F54&lt;'Configurações'!$B$3,"Vencido",IF($F54&lt;='Configurações'!$B$3+'Configurações'!$B$2,"Vence em breve","Dentro da validade")))</f>
        <v/>
      </c>
      <c r="Q54" s="31">
        <f>IF($D54="","",IF($R54="Saldo negativo","Saldo negativo",IF($R54&lt;&gt;"OK","Revisar cadastro",IF($I54="Sim","Bloqueado",IF($N54=0,"Sem saldo",IF($P54="Vencido","Bloqueado por validade","Disponível"))))))</f>
        <v/>
      </c>
      <c r="R54" s="31">
        <f>IF(COUNTA($A54,$C54,$E54,$F54,$G54,$H54,$I54)=0,"",IF($A54="","Informar SKU",IF($C54="","Informar lote",IF($B54="SKU não cadastrado","SKU não cadastrado",IF($E54="","Informar fabricação",IF($F54="","Informar validade",IF($F54&lt;$E54,"Validade anterior à fabricação",IF($G54="","Informar quantidade inicial",IF($H54="","Informar localização",IF($I54="","Informar bloqueio",IF(AND($I54="Sim",$J54=""),"Informar motivo do bloqueio",IF(COUNTIFS($A$5:$A$204,$A54,$C$5:$C$204,$C54)&gt;1,"SKU/lote duplicado",IF($N54&lt;0,"Saldo negativo","OK")))))))))))))</f>
        <v/>
      </c>
      <c r="T54">
        <f>IF('Configurações'!A55="","",'Configurações'!A55)</f>
        <v/>
      </c>
      <c r="U54">
        <f>IF('Configurações'!D55="","",'Configurações'!D55)</f>
        <v/>
      </c>
    </row>
    <row r="55" ht="22" customHeight="1">
      <c r="A55" s="23" t="n"/>
      <c r="B55" s="24">
        <f>IF($A55="","",IFERROR(INDEX('Configurações'!$B$6:$B$105,MATCH($A55,'Configurações'!$A$6:$A$105,0)),"SKU não cadastrado"))</f>
        <v/>
      </c>
      <c r="C55" s="23" t="n"/>
      <c r="D55" s="25">
        <f>IF(OR($A55="",$C55=""),"",$A55&amp;"|"&amp;$C55)</f>
        <v/>
      </c>
      <c r="E55" s="26" t="n"/>
      <c r="F55" s="26" t="n"/>
      <c r="G55" s="27" t="n"/>
      <c r="H55" s="23" t="n"/>
      <c r="I55" s="23" t="n"/>
      <c r="J55" s="28" t="n"/>
      <c r="K55" s="29">
        <f>IF($D55="","",SUMIFS('Movimentações'!$F$5:$F$304,'Movimentações'!$H$5:$H$304,$D55,'Movimentações'!$B$5:$B$304,"Entrada"))</f>
        <v/>
      </c>
      <c r="L55" s="29">
        <f>IF($D55="","",SUMIFS('Movimentações'!$F$5:$F$304,'Movimentações'!$H$5:$H$304,$D55,'Movimentações'!$B$5:$B$304,"Saída"))</f>
        <v/>
      </c>
      <c r="M55" s="29">
        <f>IF($D55="","",SUMIFS('Movimentações'!$F$5:$F$304,'Movimentações'!$H$5:$H$304,$D55,'Movimentações'!$B$5:$B$304,"Ajuste"))</f>
        <v/>
      </c>
      <c r="N55" s="29">
        <f>IF($D55="","",$G55+$K55-$L55+$M55)</f>
        <v/>
      </c>
      <c r="O55" s="30">
        <f>IF(OR($D55="",$F55=""),"",$F55-'Configurações'!$B$3)</f>
        <v/>
      </c>
      <c r="P55" s="24">
        <f>IF(OR($D55="",$E55="",$F55="",$F55&lt;$E55),"",IF($F55&lt;'Configurações'!$B$3,"Vencido",IF($F55&lt;='Configurações'!$B$3+'Configurações'!$B$2,"Vence em breve","Dentro da validade")))</f>
        <v/>
      </c>
      <c r="Q55" s="24">
        <f>IF($D55="","",IF($R55="Saldo negativo","Saldo negativo",IF($R55&lt;&gt;"OK","Revisar cadastro",IF($I55="Sim","Bloqueado",IF($N55=0,"Sem saldo",IF($P55="Vencido","Bloqueado por validade","Disponível"))))))</f>
        <v/>
      </c>
      <c r="R55" s="24">
        <f>IF(COUNTA($A55,$C55,$E55,$F55,$G55,$H55,$I55)=0,"",IF($A55="","Informar SKU",IF($C55="","Informar lote",IF($B55="SKU não cadastrado","SKU não cadastrado",IF($E55="","Informar fabricação",IF($F55="","Informar validade",IF($F55&lt;$E55,"Validade anterior à fabricação",IF($G55="","Informar quantidade inicial",IF($H55="","Informar localização",IF($I55="","Informar bloqueio",IF(AND($I55="Sim",$J55=""),"Informar motivo do bloqueio",IF(COUNTIFS($A$5:$A$204,$A55,$C$5:$C$204,$C55)&gt;1,"SKU/lote duplicado",IF($N55&lt;0,"Saldo negativo","OK")))))))))))))</f>
        <v/>
      </c>
      <c r="T55">
        <f>IF('Configurações'!A56="","",'Configurações'!A56)</f>
        <v/>
      </c>
      <c r="U55">
        <f>IF('Configurações'!D56="","",'Configurações'!D56)</f>
        <v/>
      </c>
    </row>
    <row r="56" ht="22" customHeight="1">
      <c r="A56" s="23" t="n"/>
      <c r="B56" s="31">
        <f>IF($A56="","",IFERROR(INDEX('Configurações'!$B$6:$B$105,MATCH($A56,'Configurações'!$A$6:$A$105,0)),"SKU não cadastrado"))</f>
        <v/>
      </c>
      <c r="C56" s="23" t="n"/>
      <c r="D56" s="32">
        <f>IF(OR($A56="",$C56=""),"",$A56&amp;"|"&amp;$C56)</f>
        <v/>
      </c>
      <c r="E56" s="26" t="n"/>
      <c r="F56" s="26" t="n"/>
      <c r="G56" s="27" t="n"/>
      <c r="H56" s="23" t="n"/>
      <c r="I56" s="23" t="n"/>
      <c r="J56" s="28" t="n"/>
      <c r="K56" s="33">
        <f>IF($D56="","",SUMIFS('Movimentações'!$F$5:$F$304,'Movimentações'!$H$5:$H$304,$D56,'Movimentações'!$B$5:$B$304,"Entrada"))</f>
        <v/>
      </c>
      <c r="L56" s="33">
        <f>IF($D56="","",SUMIFS('Movimentações'!$F$5:$F$304,'Movimentações'!$H$5:$H$304,$D56,'Movimentações'!$B$5:$B$304,"Saída"))</f>
        <v/>
      </c>
      <c r="M56" s="33">
        <f>IF($D56="","",SUMIFS('Movimentações'!$F$5:$F$304,'Movimentações'!$H$5:$H$304,$D56,'Movimentações'!$B$5:$B$304,"Ajuste"))</f>
        <v/>
      </c>
      <c r="N56" s="33">
        <f>IF($D56="","",$G56+$K56-$L56+$M56)</f>
        <v/>
      </c>
      <c r="O56" s="34">
        <f>IF(OR($D56="",$F56=""),"",$F56-'Configurações'!$B$3)</f>
        <v/>
      </c>
      <c r="P56" s="31">
        <f>IF(OR($D56="",$E56="",$F56="",$F56&lt;$E56),"",IF($F56&lt;'Configurações'!$B$3,"Vencido",IF($F56&lt;='Configurações'!$B$3+'Configurações'!$B$2,"Vence em breve","Dentro da validade")))</f>
        <v/>
      </c>
      <c r="Q56" s="31">
        <f>IF($D56="","",IF($R56="Saldo negativo","Saldo negativo",IF($R56&lt;&gt;"OK","Revisar cadastro",IF($I56="Sim","Bloqueado",IF($N56=0,"Sem saldo",IF($P56="Vencido","Bloqueado por validade","Disponível"))))))</f>
        <v/>
      </c>
      <c r="R56" s="31">
        <f>IF(COUNTA($A56,$C56,$E56,$F56,$G56,$H56,$I56)=0,"",IF($A56="","Informar SKU",IF($C56="","Informar lote",IF($B56="SKU não cadastrado","SKU não cadastrado",IF($E56="","Informar fabricação",IF($F56="","Informar validade",IF($F56&lt;$E56,"Validade anterior à fabricação",IF($G56="","Informar quantidade inicial",IF($H56="","Informar localização",IF($I56="","Informar bloqueio",IF(AND($I56="Sim",$J56=""),"Informar motivo do bloqueio",IF(COUNTIFS($A$5:$A$204,$A56,$C$5:$C$204,$C56)&gt;1,"SKU/lote duplicado",IF($N56&lt;0,"Saldo negativo","OK")))))))))))))</f>
        <v/>
      </c>
      <c r="T56">
        <f>IF('Configurações'!A57="","",'Configurações'!A57)</f>
        <v/>
      </c>
      <c r="U56">
        <f>IF('Configurações'!D57="","",'Configurações'!D57)</f>
        <v/>
      </c>
    </row>
    <row r="57" ht="22" customHeight="1">
      <c r="A57" s="23" t="n"/>
      <c r="B57" s="24">
        <f>IF($A57="","",IFERROR(INDEX('Configurações'!$B$6:$B$105,MATCH($A57,'Configurações'!$A$6:$A$105,0)),"SKU não cadastrado"))</f>
        <v/>
      </c>
      <c r="C57" s="23" t="n"/>
      <c r="D57" s="25">
        <f>IF(OR($A57="",$C57=""),"",$A57&amp;"|"&amp;$C57)</f>
        <v/>
      </c>
      <c r="E57" s="26" t="n"/>
      <c r="F57" s="26" t="n"/>
      <c r="G57" s="27" t="n"/>
      <c r="H57" s="23" t="n"/>
      <c r="I57" s="23" t="n"/>
      <c r="J57" s="28" t="n"/>
      <c r="K57" s="29">
        <f>IF($D57="","",SUMIFS('Movimentações'!$F$5:$F$304,'Movimentações'!$H$5:$H$304,$D57,'Movimentações'!$B$5:$B$304,"Entrada"))</f>
        <v/>
      </c>
      <c r="L57" s="29">
        <f>IF($D57="","",SUMIFS('Movimentações'!$F$5:$F$304,'Movimentações'!$H$5:$H$304,$D57,'Movimentações'!$B$5:$B$304,"Saída"))</f>
        <v/>
      </c>
      <c r="M57" s="29">
        <f>IF($D57="","",SUMIFS('Movimentações'!$F$5:$F$304,'Movimentações'!$H$5:$H$304,$D57,'Movimentações'!$B$5:$B$304,"Ajuste"))</f>
        <v/>
      </c>
      <c r="N57" s="29">
        <f>IF($D57="","",$G57+$K57-$L57+$M57)</f>
        <v/>
      </c>
      <c r="O57" s="30">
        <f>IF(OR($D57="",$F57=""),"",$F57-'Configurações'!$B$3)</f>
        <v/>
      </c>
      <c r="P57" s="24">
        <f>IF(OR($D57="",$E57="",$F57="",$F57&lt;$E57),"",IF($F57&lt;'Configurações'!$B$3,"Vencido",IF($F57&lt;='Configurações'!$B$3+'Configurações'!$B$2,"Vence em breve","Dentro da validade")))</f>
        <v/>
      </c>
      <c r="Q57" s="24">
        <f>IF($D57="","",IF($R57="Saldo negativo","Saldo negativo",IF($R57&lt;&gt;"OK","Revisar cadastro",IF($I57="Sim","Bloqueado",IF($N57=0,"Sem saldo",IF($P57="Vencido","Bloqueado por validade","Disponível"))))))</f>
        <v/>
      </c>
      <c r="R57" s="24">
        <f>IF(COUNTA($A57,$C57,$E57,$F57,$G57,$H57,$I57)=0,"",IF($A57="","Informar SKU",IF($C57="","Informar lote",IF($B57="SKU não cadastrado","SKU não cadastrado",IF($E57="","Informar fabricação",IF($F57="","Informar validade",IF($F57&lt;$E57,"Validade anterior à fabricação",IF($G57="","Informar quantidade inicial",IF($H57="","Informar localização",IF($I57="","Informar bloqueio",IF(AND($I57="Sim",$J57=""),"Informar motivo do bloqueio",IF(COUNTIFS($A$5:$A$204,$A57,$C$5:$C$204,$C57)&gt;1,"SKU/lote duplicado",IF($N57&lt;0,"Saldo negativo","OK")))))))))))))</f>
        <v/>
      </c>
      <c r="T57">
        <f>IF('Configurações'!A58="","",'Configurações'!A58)</f>
        <v/>
      </c>
      <c r="U57">
        <f>IF('Configurações'!D58="","",'Configurações'!D58)</f>
        <v/>
      </c>
    </row>
    <row r="58" ht="22" customHeight="1">
      <c r="A58" s="23" t="n"/>
      <c r="B58" s="31">
        <f>IF($A58="","",IFERROR(INDEX('Configurações'!$B$6:$B$105,MATCH($A58,'Configurações'!$A$6:$A$105,0)),"SKU não cadastrado"))</f>
        <v/>
      </c>
      <c r="C58" s="23" t="n"/>
      <c r="D58" s="32">
        <f>IF(OR($A58="",$C58=""),"",$A58&amp;"|"&amp;$C58)</f>
        <v/>
      </c>
      <c r="E58" s="26" t="n"/>
      <c r="F58" s="26" t="n"/>
      <c r="G58" s="27" t="n"/>
      <c r="H58" s="23" t="n"/>
      <c r="I58" s="23" t="n"/>
      <c r="J58" s="28" t="n"/>
      <c r="K58" s="33">
        <f>IF($D58="","",SUMIFS('Movimentações'!$F$5:$F$304,'Movimentações'!$H$5:$H$304,$D58,'Movimentações'!$B$5:$B$304,"Entrada"))</f>
        <v/>
      </c>
      <c r="L58" s="33">
        <f>IF($D58="","",SUMIFS('Movimentações'!$F$5:$F$304,'Movimentações'!$H$5:$H$304,$D58,'Movimentações'!$B$5:$B$304,"Saída"))</f>
        <v/>
      </c>
      <c r="M58" s="33">
        <f>IF($D58="","",SUMIFS('Movimentações'!$F$5:$F$304,'Movimentações'!$H$5:$H$304,$D58,'Movimentações'!$B$5:$B$304,"Ajuste"))</f>
        <v/>
      </c>
      <c r="N58" s="33">
        <f>IF($D58="","",$G58+$K58-$L58+$M58)</f>
        <v/>
      </c>
      <c r="O58" s="34">
        <f>IF(OR($D58="",$F58=""),"",$F58-'Configurações'!$B$3)</f>
        <v/>
      </c>
      <c r="P58" s="31">
        <f>IF(OR($D58="",$E58="",$F58="",$F58&lt;$E58),"",IF($F58&lt;'Configurações'!$B$3,"Vencido",IF($F58&lt;='Configurações'!$B$3+'Configurações'!$B$2,"Vence em breve","Dentro da validade")))</f>
        <v/>
      </c>
      <c r="Q58" s="31">
        <f>IF($D58="","",IF($R58="Saldo negativo","Saldo negativo",IF($R58&lt;&gt;"OK","Revisar cadastro",IF($I58="Sim","Bloqueado",IF($N58=0,"Sem saldo",IF($P58="Vencido","Bloqueado por validade","Disponível"))))))</f>
        <v/>
      </c>
      <c r="R58" s="31">
        <f>IF(COUNTA($A58,$C58,$E58,$F58,$G58,$H58,$I58)=0,"",IF($A58="","Informar SKU",IF($C58="","Informar lote",IF($B58="SKU não cadastrado","SKU não cadastrado",IF($E58="","Informar fabricação",IF($F58="","Informar validade",IF($F58&lt;$E58,"Validade anterior à fabricação",IF($G58="","Informar quantidade inicial",IF($H58="","Informar localização",IF($I58="","Informar bloqueio",IF(AND($I58="Sim",$J58=""),"Informar motivo do bloqueio",IF(COUNTIFS($A$5:$A$204,$A58,$C$5:$C$204,$C58)&gt;1,"SKU/lote duplicado",IF($N58&lt;0,"Saldo negativo","OK")))))))))))))</f>
        <v/>
      </c>
      <c r="T58">
        <f>IF('Configurações'!A59="","",'Configurações'!A59)</f>
        <v/>
      </c>
      <c r="U58">
        <f>IF('Configurações'!D59="","",'Configurações'!D59)</f>
        <v/>
      </c>
    </row>
    <row r="59" ht="22" customHeight="1">
      <c r="A59" s="23" t="n"/>
      <c r="B59" s="24">
        <f>IF($A59="","",IFERROR(INDEX('Configurações'!$B$6:$B$105,MATCH($A59,'Configurações'!$A$6:$A$105,0)),"SKU não cadastrado"))</f>
        <v/>
      </c>
      <c r="C59" s="23" t="n"/>
      <c r="D59" s="25">
        <f>IF(OR($A59="",$C59=""),"",$A59&amp;"|"&amp;$C59)</f>
        <v/>
      </c>
      <c r="E59" s="26" t="n"/>
      <c r="F59" s="26" t="n"/>
      <c r="G59" s="27" t="n"/>
      <c r="H59" s="23" t="n"/>
      <c r="I59" s="23" t="n"/>
      <c r="J59" s="28" t="n"/>
      <c r="K59" s="29">
        <f>IF($D59="","",SUMIFS('Movimentações'!$F$5:$F$304,'Movimentações'!$H$5:$H$304,$D59,'Movimentações'!$B$5:$B$304,"Entrada"))</f>
        <v/>
      </c>
      <c r="L59" s="29">
        <f>IF($D59="","",SUMIFS('Movimentações'!$F$5:$F$304,'Movimentações'!$H$5:$H$304,$D59,'Movimentações'!$B$5:$B$304,"Saída"))</f>
        <v/>
      </c>
      <c r="M59" s="29">
        <f>IF($D59="","",SUMIFS('Movimentações'!$F$5:$F$304,'Movimentações'!$H$5:$H$304,$D59,'Movimentações'!$B$5:$B$304,"Ajuste"))</f>
        <v/>
      </c>
      <c r="N59" s="29">
        <f>IF($D59="","",$G59+$K59-$L59+$M59)</f>
        <v/>
      </c>
      <c r="O59" s="30">
        <f>IF(OR($D59="",$F59=""),"",$F59-'Configurações'!$B$3)</f>
        <v/>
      </c>
      <c r="P59" s="24">
        <f>IF(OR($D59="",$E59="",$F59="",$F59&lt;$E59),"",IF($F59&lt;'Configurações'!$B$3,"Vencido",IF($F59&lt;='Configurações'!$B$3+'Configurações'!$B$2,"Vence em breve","Dentro da validade")))</f>
        <v/>
      </c>
      <c r="Q59" s="24">
        <f>IF($D59="","",IF($R59="Saldo negativo","Saldo negativo",IF($R59&lt;&gt;"OK","Revisar cadastro",IF($I59="Sim","Bloqueado",IF($N59=0,"Sem saldo",IF($P59="Vencido","Bloqueado por validade","Disponível"))))))</f>
        <v/>
      </c>
      <c r="R59" s="24">
        <f>IF(COUNTA($A59,$C59,$E59,$F59,$G59,$H59,$I59)=0,"",IF($A59="","Informar SKU",IF($C59="","Informar lote",IF($B59="SKU não cadastrado","SKU não cadastrado",IF($E59="","Informar fabricação",IF($F59="","Informar validade",IF($F59&lt;$E59,"Validade anterior à fabricação",IF($G59="","Informar quantidade inicial",IF($H59="","Informar localização",IF($I59="","Informar bloqueio",IF(AND($I59="Sim",$J59=""),"Informar motivo do bloqueio",IF(COUNTIFS($A$5:$A$204,$A59,$C$5:$C$204,$C59)&gt;1,"SKU/lote duplicado",IF($N59&lt;0,"Saldo negativo","OK")))))))))))))</f>
        <v/>
      </c>
      <c r="T59">
        <f>IF('Configurações'!A60="","",'Configurações'!A60)</f>
        <v/>
      </c>
      <c r="U59">
        <f>IF('Configurações'!D60="","",'Configurações'!D60)</f>
        <v/>
      </c>
    </row>
    <row r="60" ht="22" customHeight="1">
      <c r="A60" s="23" t="n"/>
      <c r="B60" s="31">
        <f>IF($A60="","",IFERROR(INDEX('Configurações'!$B$6:$B$105,MATCH($A60,'Configurações'!$A$6:$A$105,0)),"SKU não cadastrado"))</f>
        <v/>
      </c>
      <c r="C60" s="23" t="n"/>
      <c r="D60" s="32">
        <f>IF(OR($A60="",$C60=""),"",$A60&amp;"|"&amp;$C60)</f>
        <v/>
      </c>
      <c r="E60" s="26" t="n"/>
      <c r="F60" s="26" t="n"/>
      <c r="G60" s="27" t="n"/>
      <c r="H60" s="23" t="n"/>
      <c r="I60" s="23" t="n"/>
      <c r="J60" s="28" t="n"/>
      <c r="K60" s="33">
        <f>IF($D60="","",SUMIFS('Movimentações'!$F$5:$F$304,'Movimentações'!$H$5:$H$304,$D60,'Movimentações'!$B$5:$B$304,"Entrada"))</f>
        <v/>
      </c>
      <c r="L60" s="33">
        <f>IF($D60="","",SUMIFS('Movimentações'!$F$5:$F$304,'Movimentações'!$H$5:$H$304,$D60,'Movimentações'!$B$5:$B$304,"Saída"))</f>
        <v/>
      </c>
      <c r="M60" s="33">
        <f>IF($D60="","",SUMIFS('Movimentações'!$F$5:$F$304,'Movimentações'!$H$5:$H$304,$D60,'Movimentações'!$B$5:$B$304,"Ajuste"))</f>
        <v/>
      </c>
      <c r="N60" s="33">
        <f>IF($D60="","",$G60+$K60-$L60+$M60)</f>
        <v/>
      </c>
      <c r="O60" s="34">
        <f>IF(OR($D60="",$F60=""),"",$F60-'Configurações'!$B$3)</f>
        <v/>
      </c>
      <c r="P60" s="31">
        <f>IF(OR($D60="",$E60="",$F60="",$F60&lt;$E60),"",IF($F60&lt;'Configurações'!$B$3,"Vencido",IF($F60&lt;='Configurações'!$B$3+'Configurações'!$B$2,"Vence em breve","Dentro da validade")))</f>
        <v/>
      </c>
      <c r="Q60" s="31">
        <f>IF($D60="","",IF($R60="Saldo negativo","Saldo negativo",IF($R60&lt;&gt;"OK","Revisar cadastro",IF($I60="Sim","Bloqueado",IF($N60=0,"Sem saldo",IF($P60="Vencido","Bloqueado por validade","Disponível"))))))</f>
        <v/>
      </c>
      <c r="R60" s="31">
        <f>IF(COUNTA($A60,$C60,$E60,$F60,$G60,$H60,$I60)=0,"",IF($A60="","Informar SKU",IF($C60="","Informar lote",IF($B60="SKU não cadastrado","SKU não cadastrado",IF($E60="","Informar fabricação",IF($F60="","Informar validade",IF($F60&lt;$E60,"Validade anterior à fabricação",IF($G60="","Informar quantidade inicial",IF($H60="","Informar localização",IF($I60="","Informar bloqueio",IF(AND($I60="Sim",$J60=""),"Informar motivo do bloqueio",IF(COUNTIFS($A$5:$A$204,$A60,$C$5:$C$204,$C60)&gt;1,"SKU/lote duplicado",IF($N60&lt;0,"Saldo negativo","OK")))))))))))))</f>
        <v/>
      </c>
      <c r="T60">
        <f>IF('Configurações'!A61="","",'Configurações'!A61)</f>
        <v/>
      </c>
      <c r="U60">
        <f>IF('Configurações'!D61="","",'Configurações'!D61)</f>
        <v/>
      </c>
    </row>
    <row r="61" ht="22" customHeight="1">
      <c r="A61" s="23" t="n"/>
      <c r="B61" s="24">
        <f>IF($A61="","",IFERROR(INDEX('Configurações'!$B$6:$B$105,MATCH($A61,'Configurações'!$A$6:$A$105,0)),"SKU não cadastrado"))</f>
        <v/>
      </c>
      <c r="C61" s="23" t="n"/>
      <c r="D61" s="25">
        <f>IF(OR($A61="",$C61=""),"",$A61&amp;"|"&amp;$C61)</f>
        <v/>
      </c>
      <c r="E61" s="26" t="n"/>
      <c r="F61" s="26" t="n"/>
      <c r="G61" s="27" t="n"/>
      <c r="H61" s="23" t="n"/>
      <c r="I61" s="23" t="n"/>
      <c r="J61" s="28" t="n"/>
      <c r="K61" s="29">
        <f>IF($D61="","",SUMIFS('Movimentações'!$F$5:$F$304,'Movimentações'!$H$5:$H$304,$D61,'Movimentações'!$B$5:$B$304,"Entrada"))</f>
        <v/>
      </c>
      <c r="L61" s="29">
        <f>IF($D61="","",SUMIFS('Movimentações'!$F$5:$F$304,'Movimentações'!$H$5:$H$304,$D61,'Movimentações'!$B$5:$B$304,"Saída"))</f>
        <v/>
      </c>
      <c r="M61" s="29">
        <f>IF($D61="","",SUMIFS('Movimentações'!$F$5:$F$304,'Movimentações'!$H$5:$H$304,$D61,'Movimentações'!$B$5:$B$304,"Ajuste"))</f>
        <v/>
      </c>
      <c r="N61" s="29">
        <f>IF($D61="","",$G61+$K61-$L61+$M61)</f>
        <v/>
      </c>
      <c r="O61" s="30">
        <f>IF(OR($D61="",$F61=""),"",$F61-'Configurações'!$B$3)</f>
        <v/>
      </c>
      <c r="P61" s="24">
        <f>IF(OR($D61="",$E61="",$F61="",$F61&lt;$E61),"",IF($F61&lt;'Configurações'!$B$3,"Vencido",IF($F61&lt;='Configurações'!$B$3+'Configurações'!$B$2,"Vence em breve","Dentro da validade")))</f>
        <v/>
      </c>
      <c r="Q61" s="24">
        <f>IF($D61="","",IF($R61="Saldo negativo","Saldo negativo",IF($R61&lt;&gt;"OK","Revisar cadastro",IF($I61="Sim","Bloqueado",IF($N61=0,"Sem saldo",IF($P61="Vencido","Bloqueado por validade","Disponível"))))))</f>
        <v/>
      </c>
      <c r="R61" s="24">
        <f>IF(COUNTA($A61,$C61,$E61,$F61,$G61,$H61,$I61)=0,"",IF($A61="","Informar SKU",IF($C61="","Informar lote",IF($B61="SKU não cadastrado","SKU não cadastrado",IF($E61="","Informar fabricação",IF($F61="","Informar validade",IF($F61&lt;$E61,"Validade anterior à fabricação",IF($G61="","Informar quantidade inicial",IF($H61="","Informar localização",IF($I61="","Informar bloqueio",IF(AND($I61="Sim",$J61=""),"Informar motivo do bloqueio",IF(COUNTIFS($A$5:$A$204,$A61,$C$5:$C$204,$C61)&gt;1,"SKU/lote duplicado",IF($N61&lt;0,"Saldo negativo","OK")))))))))))))</f>
        <v/>
      </c>
      <c r="T61">
        <f>IF('Configurações'!A62="","",'Configurações'!A62)</f>
        <v/>
      </c>
      <c r="U61">
        <f>IF('Configurações'!D62="","",'Configurações'!D62)</f>
        <v/>
      </c>
    </row>
    <row r="62" ht="22" customHeight="1">
      <c r="A62" s="23" t="n"/>
      <c r="B62" s="31">
        <f>IF($A62="","",IFERROR(INDEX('Configurações'!$B$6:$B$105,MATCH($A62,'Configurações'!$A$6:$A$105,0)),"SKU não cadastrado"))</f>
        <v/>
      </c>
      <c r="C62" s="23" t="n"/>
      <c r="D62" s="32">
        <f>IF(OR($A62="",$C62=""),"",$A62&amp;"|"&amp;$C62)</f>
        <v/>
      </c>
      <c r="E62" s="26" t="n"/>
      <c r="F62" s="26" t="n"/>
      <c r="G62" s="27" t="n"/>
      <c r="H62" s="23" t="n"/>
      <c r="I62" s="23" t="n"/>
      <c r="J62" s="28" t="n"/>
      <c r="K62" s="33">
        <f>IF($D62="","",SUMIFS('Movimentações'!$F$5:$F$304,'Movimentações'!$H$5:$H$304,$D62,'Movimentações'!$B$5:$B$304,"Entrada"))</f>
        <v/>
      </c>
      <c r="L62" s="33">
        <f>IF($D62="","",SUMIFS('Movimentações'!$F$5:$F$304,'Movimentações'!$H$5:$H$304,$D62,'Movimentações'!$B$5:$B$304,"Saída"))</f>
        <v/>
      </c>
      <c r="M62" s="33">
        <f>IF($D62="","",SUMIFS('Movimentações'!$F$5:$F$304,'Movimentações'!$H$5:$H$304,$D62,'Movimentações'!$B$5:$B$304,"Ajuste"))</f>
        <v/>
      </c>
      <c r="N62" s="33">
        <f>IF($D62="","",$G62+$K62-$L62+$M62)</f>
        <v/>
      </c>
      <c r="O62" s="34">
        <f>IF(OR($D62="",$F62=""),"",$F62-'Configurações'!$B$3)</f>
        <v/>
      </c>
      <c r="P62" s="31">
        <f>IF(OR($D62="",$E62="",$F62="",$F62&lt;$E62),"",IF($F62&lt;'Configurações'!$B$3,"Vencido",IF($F62&lt;='Configurações'!$B$3+'Configurações'!$B$2,"Vence em breve","Dentro da validade")))</f>
        <v/>
      </c>
      <c r="Q62" s="31">
        <f>IF($D62="","",IF($R62="Saldo negativo","Saldo negativo",IF($R62&lt;&gt;"OK","Revisar cadastro",IF($I62="Sim","Bloqueado",IF($N62=0,"Sem saldo",IF($P62="Vencido","Bloqueado por validade","Disponível"))))))</f>
        <v/>
      </c>
      <c r="R62" s="31">
        <f>IF(COUNTA($A62,$C62,$E62,$F62,$G62,$H62,$I62)=0,"",IF($A62="","Informar SKU",IF($C62="","Informar lote",IF($B62="SKU não cadastrado","SKU não cadastrado",IF($E62="","Informar fabricação",IF($F62="","Informar validade",IF($F62&lt;$E62,"Validade anterior à fabricação",IF($G62="","Informar quantidade inicial",IF($H62="","Informar localização",IF($I62="","Informar bloqueio",IF(AND($I62="Sim",$J62=""),"Informar motivo do bloqueio",IF(COUNTIFS($A$5:$A$204,$A62,$C$5:$C$204,$C62)&gt;1,"SKU/lote duplicado",IF($N62&lt;0,"Saldo negativo","OK")))))))))))))</f>
        <v/>
      </c>
      <c r="T62">
        <f>IF('Configurações'!A63="","",'Configurações'!A63)</f>
        <v/>
      </c>
      <c r="U62">
        <f>IF('Configurações'!D63="","",'Configurações'!D63)</f>
        <v/>
      </c>
    </row>
    <row r="63" ht="22" customHeight="1">
      <c r="A63" s="23" t="n"/>
      <c r="B63" s="24">
        <f>IF($A63="","",IFERROR(INDEX('Configurações'!$B$6:$B$105,MATCH($A63,'Configurações'!$A$6:$A$105,0)),"SKU não cadastrado"))</f>
        <v/>
      </c>
      <c r="C63" s="23" t="n"/>
      <c r="D63" s="25">
        <f>IF(OR($A63="",$C63=""),"",$A63&amp;"|"&amp;$C63)</f>
        <v/>
      </c>
      <c r="E63" s="26" t="n"/>
      <c r="F63" s="26" t="n"/>
      <c r="G63" s="27" t="n"/>
      <c r="H63" s="23" t="n"/>
      <c r="I63" s="23" t="n"/>
      <c r="J63" s="28" t="n"/>
      <c r="K63" s="29">
        <f>IF($D63="","",SUMIFS('Movimentações'!$F$5:$F$304,'Movimentações'!$H$5:$H$304,$D63,'Movimentações'!$B$5:$B$304,"Entrada"))</f>
        <v/>
      </c>
      <c r="L63" s="29">
        <f>IF($D63="","",SUMIFS('Movimentações'!$F$5:$F$304,'Movimentações'!$H$5:$H$304,$D63,'Movimentações'!$B$5:$B$304,"Saída"))</f>
        <v/>
      </c>
      <c r="M63" s="29">
        <f>IF($D63="","",SUMIFS('Movimentações'!$F$5:$F$304,'Movimentações'!$H$5:$H$304,$D63,'Movimentações'!$B$5:$B$304,"Ajuste"))</f>
        <v/>
      </c>
      <c r="N63" s="29">
        <f>IF($D63="","",$G63+$K63-$L63+$M63)</f>
        <v/>
      </c>
      <c r="O63" s="30">
        <f>IF(OR($D63="",$F63=""),"",$F63-'Configurações'!$B$3)</f>
        <v/>
      </c>
      <c r="P63" s="24">
        <f>IF(OR($D63="",$E63="",$F63="",$F63&lt;$E63),"",IF($F63&lt;'Configurações'!$B$3,"Vencido",IF($F63&lt;='Configurações'!$B$3+'Configurações'!$B$2,"Vence em breve","Dentro da validade")))</f>
        <v/>
      </c>
      <c r="Q63" s="24">
        <f>IF($D63="","",IF($R63="Saldo negativo","Saldo negativo",IF($R63&lt;&gt;"OK","Revisar cadastro",IF($I63="Sim","Bloqueado",IF($N63=0,"Sem saldo",IF($P63="Vencido","Bloqueado por validade","Disponível"))))))</f>
        <v/>
      </c>
      <c r="R63" s="24">
        <f>IF(COUNTA($A63,$C63,$E63,$F63,$G63,$H63,$I63)=0,"",IF($A63="","Informar SKU",IF($C63="","Informar lote",IF($B63="SKU não cadastrado","SKU não cadastrado",IF($E63="","Informar fabricação",IF($F63="","Informar validade",IF($F63&lt;$E63,"Validade anterior à fabricação",IF($G63="","Informar quantidade inicial",IF($H63="","Informar localização",IF($I63="","Informar bloqueio",IF(AND($I63="Sim",$J63=""),"Informar motivo do bloqueio",IF(COUNTIFS($A$5:$A$204,$A63,$C$5:$C$204,$C63)&gt;1,"SKU/lote duplicado",IF($N63&lt;0,"Saldo negativo","OK")))))))))))))</f>
        <v/>
      </c>
      <c r="T63">
        <f>IF('Configurações'!A64="","",'Configurações'!A64)</f>
        <v/>
      </c>
      <c r="U63">
        <f>IF('Configurações'!D64="","",'Configurações'!D64)</f>
        <v/>
      </c>
    </row>
    <row r="64" ht="22" customHeight="1">
      <c r="A64" s="23" t="n"/>
      <c r="B64" s="31">
        <f>IF($A64="","",IFERROR(INDEX('Configurações'!$B$6:$B$105,MATCH($A64,'Configurações'!$A$6:$A$105,0)),"SKU não cadastrado"))</f>
        <v/>
      </c>
      <c r="C64" s="23" t="n"/>
      <c r="D64" s="32">
        <f>IF(OR($A64="",$C64=""),"",$A64&amp;"|"&amp;$C64)</f>
        <v/>
      </c>
      <c r="E64" s="26" t="n"/>
      <c r="F64" s="26" t="n"/>
      <c r="G64" s="27" t="n"/>
      <c r="H64" s="23" t="n"/>
      <c r="I64" s="23" t="n"/>
      <c r="J64" s="28" t="n"/>
      <c r="K64" s="33">
        <f>IF($D64="","",SUMIFS('Movimentações'!$F$5:$F$304,'Movimentações'!$H$5:$H$304,$D64,'Movimentações'!$B$5:$B$304,"Entrada"))</f>
        <v/>
      </c>
      <c r="L64" s="33">
        <f>IF($D64="","",SUMIFS('Movimentações'!$F$5:$F$304,'Movimentações'!$H$5:$H$304,$D64,'Movimentações'!$B$5:$B$304,"Saída"))</f>
        <v/>
      </c>
      <c r="M64" s="33">
        <f>IF($D64="","",SUMIFS('Movimentações'!$F$5:$F$304,'Movimentações'!$H$5:$H$304,$D64,'Movimentações'!$B$5:$B$304,"Ajuste"))</f>
        <v/>
      </c>
      <c r="N64" s="33">
        <f>IF($D64="","",$G64+$K64-$L64+$M64)</f>
        <v/>
      </c>
      <c r="O64" s="34">
        <f>IF(OR($D64="",$F64=""),"",$F64-'Configurações'!$B$3)</f>
        <v/>
      </c>
      <c r="P64" s="31">
        <f>IF(OR($D64="",$E64="",$F64="",$F64&lt;$E64),"",IF($F64&lt;'Configurações'!$B$3,"Vencido",IF($F64&lt;='Configurações'!$B$3+'Configurações'!$B$2,"Vence em breve","Dentro da validade")))</f>
        <v/>
      </c>
      <c r="Q64" s="31">
        <f>IF($D64="","",IF($R64="Saldo negativo","Saldo negativo",IF($R64&lt;&gt;"OK","Revisar cadastro",IF($I64="Sim","Bloqueado",IF($N64=0,"Sem saldo",IF($P64="Vencido","Bloqueado por validade","Disponível"))))))</f>
        <v/>
      </c>
      <c r="R64" s="31">
        <f>IF(COUNTA($A64,$C64,$E64,$F64,$G64,$H64,$I64)=0,"",IF($A64="","Informar SKU",IF($C64="","Informar lote",IF($B64="SKU não cadastrado","SKU não cadastrado",IF($E64="","Informar fabricação",IF($F64="","Informar validade",IF($F64&lt;$E64,"Validade anterior à fabricação",IF($G64="","Informar quantidade inicial",IF($H64="","Informar localização",IF($I64="","Informar bloqueio",IF(AND($I64="Sim",$J64=""),"Informar motivo do bloqueio",IF(COUNTIFS($A$5:$A$204,$A64,$C$5:$C$204,$C64)&gt;1,"SKU/lote duplicado",IF($N64&lt;0,"Saldo negativo","OK")))))))))))))</f>
        <v/>
      </c>
      <c r="T64">
        <f>IF('Configurações'!A65="","",'Configurações'!A65)</f>
        <v/>
      </c>
      <c r="U64">
        <f>IF('Configurações'!D65="","",'Configurações'!D65)</f>
        <v/>
      </c>
    </row>
    <row r="65" ht="22" customHeight="1">
      <c r="A65" s="23" t="n"/>
      <c r="B65" s="24">
        <f>IF($A65="","",IFERROR(INDEX('Configurações'!$B$6:$B$105,MATCH($A65,'Configurações'!$A$6:$A$105,0)),"SKU não cadastrado"))</f>
        <v/>
      </c>
      <c r="C65" s="23" t="n"/>
      <c r="D65" s="25">
        <f>IF(OR($A65="",$C65=""),"",$A65&amp;"|"&amp;$C65)</f>
        <v/>
      </c>
      <c r="E65" s="26" t="n"/>
      <c r="F65" s="26" t="n"/>
      <c r="G65" s="27" t="n"/>
      <c r="H65" s="23" t="n"/>
      <c r="I65" s="23" t="n"/>
      <c r="J65" s="28" t="n"/>
      <c r="K65" s="29">
        <f>IF($D65="","",SUMIFS('Movimentações'!$F$5:$F$304,'Movimentações'!$H$5:$H$304,$D65,'Movimentações'!$B$5:$B$304,"Entrada"))</f>
        <v/>
      </c>
      <c r="L65" s="29">
        <f>IF($D65="","",SUMIFS('Movimentações'!$F$5:$F$304,'Movimentações'!$H$5:$H$304,$D65,'Movimentações'!$B$5:$B$304,"Saída"))</f>
        <v/>
      </c>
      <c r="M65" s="29">
        <f>IF($D65="","",SUMIFS('Movimentações'!$F$5:$F$304,'Movimentações'!$H$5:$H$304,$D65,'Movimentações'!$B$5:$B$304,"Ajuste"))</f>
        <v/>
      </c>
      <c r="N65" s="29">
        <f>IF($D65="","",$G65+$K65-$L65+$M65)</f>
        <v/>
      </c>
      <c r="O65" s="30">
        <f>IF(OR($D65="",$F65=""),"",$F65-'Configurações'!$B$3)</f>
        <v/>
      </c>
      <c r="P65" s="24">
        <f>IF(OR($D65="",$E65="",$F65="",$F65&lt;$E65),"",IF($F65&lt;'Configurações'!$B$3,"Vencido",IF($F65&lt;='Configurações'!$B$3+'Configurações'!$B$2,"Vence em breve","Dentro da validade")))</f>
        <v/>
      </c>
      <c r="Q65" s="24">
        <f>IF($D65="","",IF($R65="Saldo negativo","Saldo negativo",IF($R65&lt;&gt;"OK","Revisar cadastro",IF($I65="Sim","Bloqueado",IF($N65=0,"Sem saldo",IF($P65="Vencido","Bloqueado por validade","Disponível"))))))</f>
        <v/>
      </c>
      <c r="R65" s="24">
        <f>IF(COUNTA($A65,$C65,$E65,$F65,$G65,$H65,$I65)=0,"",IF($A65="","Informar SKU",IF($C65="","Informar lote",IF($B65="SKU não cadastrado","SKU não cadastrado",IF($E65="","Informar fabricação",IF($F65="","Informar validade",IF($F65&lt;$E65,"Validade anterior à fabricação",IF($G65="","Informar quantidade inicial",IF($H65="","Informar localização",IF($I65="","Informar bloqueio",IF(AND($I65="Sim",$J65=""),"Informar motivo do bloqueio",IF(COUNTIFS($A$5:$A$204,$A65,$C$5:$C$204,$C65)&gt;1,"SKU/lote duplicado",IF($N65&lt;0,"Saldo negativo","OK")))))))))))))</f>
        <v/>
      </c>
      <c r="T65">
        <f>IF('Configurações'!A66="","",'Configurações'!A66)</f>
        <v/>
      </c>
      <c r="U65">
        <f>IF('Configurações'!D66="","",'Configurações'!D66)</f>
        <v/>
      </c>
    </row>
    <row r="66" ht="22" customHeight="1">
      <c r="A66" s="23" t="n"/>
      <c r="B66" s="31">
        <f>IF($A66="","",IFERROR(INDEX('Configurações'!$B$6:$B$105,MATCH($A66,'Configurações'!$A$6:$A$105,0)),"SKU não cadastrado"))</f>
        <v/>
      </c>
      <c r="C66" s="23" t="n"/>
      <c r="D66" s="32">
        <f>IF(OR($A66="",$C66=""),"",$A66&amp;"|"&amp;$C66)</f>
        <v/>
      </c>
      <c r="E66" s="26" t="n"/>
      <c r="F66" s="26" t="n"/>
      <c r="G66" s="27" t="n"/>
      <c r="H66" s="23" t="n"/>
      <c r="I66" s="23" t="n"/>
      <c r="J66" s="28" t="n"/>
      <c r="K66" s="33">
        <f>IF($D66="","",SUMIFS('Movimentações'!$F$5:$F$304,'Movimentações'!$H$5:$H$304,$D66,'Movimentações'!$B$5:$B$304,"Entrada"))</f>
        <v/>
      </c>
      <c r="L66" s="33">
        <f>IF($D66="","",SUMIFS('Movimentações'!$F$5:$F$304,'Movimentações'!$H$5:$H$304,$D66,'Movimentações'!$B$5:$B$304,"Saída"))</f>
        <v/>
      </c>
      <c r="M66" s="33">
        <f>IF($D66="","",SUMIFS('Movimentações'!$F$5:$F$304,'Movimentações'!$H$5:$H$304,$D66,'Movimentações'!$B$5:$B$304,"Ajuste"))</f>
        <v/>
      </c>
      <c r="N66" s="33">
        <f>IF($D66="","",$G66+$K66-$L66+$M66)</f>
        <v/>
      </c>
      <c r="O66" s="34">
        <f>IF(OR($D66="",$F66=""),"",$F66-'Configurações'!$B$3)</f>
        <v/>
      </c>
      <c r="P66" s="31">
        <f>IF(OR($D66="",$E66="",$F66="",$F66&lt;$E66),"",IF($F66&lt;'Configurações'!$B$3,"Vencido",IF($F66&lt;='Configurações'!$B$3+'Configurações'!$B$2,"Vence em breve","Dentro da validade")))</f>
        <v/>
      </c>
      <c r="Q66" s="31">
        <f>IF($D66="","",IF($R66="Saldo negativo","Saldo negativo",IF($R66&lt;&gt;"OK","Revisar cadastro",IF($I66="Sim","Bloqueado",IF($N66=0,"Sem saldo",IF($P66="Vencido","Bloqueado por validade","Disponível"))))))</f>
        <v/>
      </c>
      <c r="R66" s="31">
        <f>IF(COUNTA($A66,$C66,$E66,$F66,$G66,$H66,$I66)=0,"",IF($A66="","Informar SKU",IF($C66="","Informar lote",IF($B66="SKU não cadastrado","SKU não cadastrado",IF($E66="","Informar fabricação",IF($F66="","Informar validade",IF($F66&lt;$E66,"Validade anterior à fabricação",IF($G66="","Informar quantidade inicial",IF($H66="","Informar localização",IF($I66="","Informar bloqueio",IF(AND($I66="Sim",$J66=""),"Informar motivo do bloqueio",IF(COUNTIFS($A$5:$A$204,$A66,$C$5:$C$204,$C66)&gt;1,"SKU/lote duplicado",IF($N66&lt;0,"Saldo negativo","OK")))))))))))))</f>
        <v/>
      </c>
      <c r="T66">
        <f>IF('Configurações'!A67="","",'Configurações'!A67)</f>
        <v/>
      </c>
      <c r="U66">
        <f>IF('Configurações'!D67="","",'Configurações'!D67)</f>
        <v/>
      </c>
    </row>
    <row r="67" ht="22" customHeight="1">
      <c r="A67" s="23" t="n"/>
      <c r="B67" s="24">
        <f>IF($A67="","",IFERROR(INDEX('Configurações'!$B$6:$B$105,MATCH($A67,'Configurações'!$A$6:$A$105,0)),"SKU não cadastrado"))</f>
        <v/>
      </c>
      <c r="C67" s="23" t="n"/>
      <c r="D67" s="25">
        <f>IF(OR($A67="",$C67=""),"",$A67&amp;"|"&amp;$C67)</f>
        <v/>
      </c>
      <c r="E67" s="26" t="n"/>
      <c r="F67" s="26" t="n"/>
      <c r="G67" s="27" t="n"/>
      <c r="H67" s="23" t="n"/>
      <c r="I67" s="23" t="n"/>
      <c r="J67" s="28" t="n"/>
      <c r="K67" s="29">
        <f>IF($D67="","",SUMIFS('Movimentações'!$F$5:$F$304,'Movimentações'!$H$5:$H$304,$D67,'Movimentações'!$B$5:$B$304,"Entrada"))</f>
        <v/>
      </c>
      <c r="L67" s="29">
        <f>IF($D67="","",SUMIFS('Movimentações'!$F$5:$F$304,'Movimentações'!$H$5:$H$304,$D67,'Movimentações'!$B$5:$B$304,"Saída"))</f>
        <v/>
      </c>
      <c r="M67" s="29">
        <f>IF($D67="","",SUMIFS('Movimentações'!$F$5:$F$304,'Movimentações'!$H$5:$H$304,$D67,'Movimentações'!$B$5:$B$304,"Ajuste"))</f>
        <v/>
      </c>
      <c r="N67" s="29">
        <f>IF($D67="","",$G67+$K67-$L67+$M67)</f>
        <v/>
      </c>
      <c r="O67" s="30">
        <f>IF(OR($D67="",$F67=""),"",$F67-'Configurações'!$B$3)</f>
        <v/>
      </c>
      <c r="P67" s="24">
        <f>IF(OR($D67="",$E67="",$F67="",$F67&lt;$E67),"",IF($F67&lt;'Configurações'!$B$3,"Vencido",IF($F67&lt;='Configurações'!$B$3+'Configurações'!$B$2,"Vence em breve","Dentro da validade")))</f>
        <v/>
      </c>
      <c r="Q67" s="24">
        <f>IF($D67="","",IF($R67="Saldo negativo","Saldo negativo",IF($R67&lt;&gt;"OK","Revisar cadastro",IF($I67="Sim","Bloqueado",IF($N67=0,"Sem saldo",IF($P67="Vencido","Bloqueado por validade","Disponível"))))))</f>
        <v/>
      </c>
      <c r="R67" s="24">
        <f>IF(COUNTA($A67,$C67,$E67,$F67,$G67,$H67,$I67)=0,"",IF($A67="","Informar SKU",IF($C67="","Informar lote",IF($B67="SKU não cadastrado","SKU não cadastrado",IF($E67="","Informar fabricação",IF($F67="","Informar validade",IF($F67&lt;$E67,"Validade anterior à fabricação",IF($G67="","Informar quantidade inicial",IF($H67="","Informar localização",IF($I67="","Informar bloqueio",IF(AND($I67="Sim",$J67=""),"Informar motivo do bloqueio",IF(COUNTIFS($A$5:$A$204,$A67,$C$5:$C$204,$C67)&gt;1,"SKU/lote duplicado",IF($N67&lt;0,"Saldo negativo","OK")))))))))))))</f>
        <v/>
      </c>
      <c r="T67">
        <f>IF('Configurações'!A68="","",'Configurações'!A68)</f>
        <v/>
      </c>
      <c r="U67">
        <f>IF('Configurações'!D68="","",'Configurações'!D68)</f>
        <v/>
      </c>
    </row>
    <row r="68" ht="22" customHeight="1">
      <c r="A68" s="23" t="n"/>
      <c r="B68" s="31">
        <f>IF($A68="","",IFERROR(INDEX('Configurações'!$B$6:$B$105,MATCH($A68,'Configurações'!$A$6:$A$105,0)),"SKU não cadastrado"))</f>
        <v/>
      </c>
      <c r="C68" s="23" t="n"/>
      <c r="D68" s="32">
        <f>IF(OR($A68="",$C68=""),"",$A68&amp;"|"&amp;$C68)</f>
        <v/>
      </c>
      <c r="E68" s="26" t="n"/>
      <c r="F68" s="26" t="n"/>
      <c r="G68" s="27" t="n"/>
      <c r="H68" s="23" t="n"/>
      <c r="I68" s="23" t="n"/>
      <c r="J68" s="28" t="n"/>
      <c r="K68" s="33">
        <f>IF($D68="","",SUMIFS('Movimentações'!$F$5:$F$304,'Movimentações'!$H$5:$H$304,$D68,'Movimentações'!$B$5:$B$304,"Entrada"))</f>
        <v/>
      </c>
      <c r="L68" s="33">
        <f>IF($D68="","",SUMIFS('Movimentações'!$F$5:$F$304,'Movimentações'!$H$5:$H$304,$D68,'Movimentações'!$B$5:$B$304,"Saída"))</f>
        <v/>
      </c>
      <c r="M68" s="33">
        <f>IF($D68="","",SUMIFS('Movimentações'!$F$5:$F$304,'Movimentações'!$H$5:$H$304,$D68,'Movimentações'!$B$5:$B$304,"Ajuste"))</f>
        <v/>
      </c>
      <c r="N68" s="33">
        <f>IF($D68="","",$G68+$K68-$L68+$M68)</f>
        <v/>
      </c>
      <c r="O68" s="34">
        <f>IF(OR($D68="",$F68=""),"",$F68-'Configurações'!$B$3)</f>
        <v/>
      </c>
      <c r="P68" s="31">
        <f>IF(OR($D68="",$E68="",$F68="",$F68&lt;$E68),"",IF($F68&lt;'Configurações'!$B$3,"Vencido",IF($F68&lt;='Configurações'!$B$3+'Configurações'!$B$2,"Vence em breve","Dentro da validade")))</f>
        <v/>
      </c>
      <c r="Q68" s="31">
        <f>IF($D68="","",IF($R68="Saldo negativo","Saldo negativo",IF($R68&lt;&gt;"OK","Revisar cadastro",IF($I68="Sim","Bloqueado",IF($N68=0,"Sem saldo",IF($P68="Vencido","Bloqueado por validade","Disponível"))))))</f>
        <v/>
      </c>
      <c r="R68" s="31">
        <f>IF(COUNTA($A68,$C68,$E68,$F68,$G68,$H68,$I68)=0,"",IF($A68="","Informar SKU",IF($C68="","Informar lote",IF($B68="SKU não cadastrado","SKU não cadastrado",IF($E68="","Informar fabricação",IF($F68="","Informar validade",IF($F68&lt;$E68,"Validade anterior à fabricação",IF($G68="","Informar quantidade inicial",IF($H68="","Informar localização",IF($I68="","Informar bloqueio",IF(AND($I68="Sim",$J68=""),"Informar motivo do bloqueio",IF(COUNTIFS($A$5:$A$204,$A68,$C$5:$C$204,$C68)&gt;1,"SKU/lote duplicado",IF($N68&lt;0,"Saldo negativo","OK")))))))))))))</f>
        <v/>
      </c>
      <c r="T68">
        <f>IF('Configurações'!A69="","",'Configurações'!A69)</f>
        <v/>
      </c>
      <c r="U68">
        <f>IF('Configurações'!D69="","",'Configurações'!D69)</f>
        <v/>
      </c>
    </row>
    <row r="69" ht="22" customHeight="1">
      <c r="A69" s="23" t="n"/>
      <c r="B69" s="24">
        <f>IF($A69="","",IFERROR(INDEX('Configurações'!$B$6:$B$105,MATCH($A69,'Configurações'!$A$6:$A$105,0)),"SKU não cadastrado"))</f>
        <v/>
      </c>
      <c r="C69" s="23" t="n"/>
      <c r="D69" s="25">
        <f>IF(OR($A69="",$C69=""),"",$A69&amp;"|"&amp;$C69)</f>
        <v/>
      </c>
      <c r="E69" s="26" t="n"/>
      <c r="F69" s="26" t="n"/>
      <c r="G69" s="27" t="n"/>
      <c r="H69" s="23" t="n"/>
      <c r="I69" s="23" t="n"/>
      <c r="J69" s="28" t="n"/>
      <c r="K69" s="29">
        <f>IF($D69="","",SUMIFS('Movimentações'!$F$5:$F$304,'Movimentações'!$H$5:$H$304,$D69,'Movimentações'!$B$5:$B$304,"Entrada"))</f>
        <v/>
      </c>
      <c r="L69" s="29">
        <f>IF($D69="","",SUMIFS('Movimentações'!$F$5:$F$304,'Movimentações'!$H$5:$H$304,$D69,'Movimentações'!$B$5:$B$304,"Saída"))</f>
        <v/>
      </c>
      <c r="M69" s="29">
        <f>IF($D69="","",SUMIFS('Movimentações'!$F$5:$F$304,'Movimentações'!$H$5:$H$304,$D69,'Movimentações'!$B$5:$B$304,"Ajuste"))</f>
        <v/>
      </c>
      <c r="N69" s="29">
        <f>IF($D69="","",$G69+$K69-$L69+$M69)</f>
        <v/>
      </c>
      <c r="O69" s="30">
        <f>IF(OR($D69="",$F69=""),"",$F69-'Configurações'!$B$3)</f>
        <v/>
      </c>
      <c r="P69" s="24">
        <f>IF(OR($D69="",$E69="",$F69="",$F69&lt;$E69),"",IF($F69&lt;'Configurações'!$B$3,"Vencido",IF($F69&lt;='Configurações'!$B$3+'Configurações'!$B$2,"Vence em breve","Dentro da validade")))</f>
        <v/>
      </c>
      <c r="Q69" s="24">
        <f>IF($D69="","",IF($R69="Saldo negativo","Saldo negativo",IF($R69&lt;&gt;"OK","Revisar cadastro",IF($I69="Sim","Bloqueado",IF($N69=0,"Sem saldo",IF($P69="Vencido","Bloqueado por validade","Disponível"))))))</f>
        <v/>
      </c>
      <c r="R69" s="24">
        <f>IF(COUNTA($A69,$C69,$E69,$F69,$G69,$H69,$I69)=0,"",IF($A69="","Informar SKU",IF($C69="","Informar lote",IF($B69="SKU não cadastrado","SKU não cadastrado",IF($E69="","Informar fabricação",IF($F69="","Informar validade",IF($F69&lt;$E69,"Validade anterior à fabricação",IF($G69="","Informar quantidade inicial",IF($H69="","Informar localização",IF($I69="","Informar bloqueio",IF(AND($I69="Sim",$J69=""),"Informar motivo do bloqueio",IF(COUNTIFS($A$5:$A$204,$A69,$C$5:$C$204,$C69)&gt;1,"SKU/lote duplicado",IF($N69&lt;0,"Saldo negativo","OK")))))))))))))</f>
        <v/>
      </c>
      <c r="T69">
        <f>IF('Configurações'!A70="","",'Configurações'!A70)</f>
        <v/>
      </c>
      <c r="U69">
        <f>IF('Configurações'!D70="","",'Configurações'!D70)</f>
        <v/>
      </c>
    </row>
    <row r="70" ht="22" customHeight="1">
      <c r="A70" s="23" t="n"/>
      <c r="B70" s="31">
        <f>IF($A70="","",IFERROR(INDEX('Configurações'!$B$6:$B$105,MATCH($A70,'Configurações'!$A$6:$A$105,0)),"SKU não cadastrado"))</f>
        <v/>
      </c>
      <c r="C70" s="23" t="n"/>
      <c r="D70" s="32">
        <f>IF(OR($A70="",$C70=""),"",$A70&amp;"|"&amp;$C70)</f>
        <v/>
      </c>
      <c r="E70" s="26" t="n"/>
      <c r="F70" s="26" t="n"/>
      <c r="G70" s="27" t="n"/>
      <c r="H70" s="23" t="n"/>
      <c r="I70" s="23" t="n"/>
      <c r="J70" s="28" t="n"/>
      <c r="K70" s="33">
        <f>IF($D70="","",SUMIFS('Movimentações'!$F$5:$F$304,'Movimentações'!$H$5:$H$304,$D70,'Movimentações'!$B$5:$B$304,"Entrada"))</f>
        <v/>
      </c>
      <c r="L70" s="33">
        <f>IF($D70="","",SUMIFS('Movimentações'!$F$5:$F$304,'Movimentações'!$H$5:$H$304,$D70,'Movimentações'!$B$5:$B$304,"Saída"))</f>
        <v/>
      </c>
      <c r="M70" s="33">
        <f>IF($D70="","",SUMIFS('Movimentações'!$F$5:$F$304,'Movimentações'!$H$5:$H$304,$D70,'Movimentações'!$B$5:$B$304,"Ajuste"))</f>
        <v/>
      </c>
      <c r="N70" s="33">
        <f>IF($D70="","",$G70+$K70-$L70+$M70)</f>
        <v/>
      </c>
      <c r="O70" s="34">
        <f>IF(OR($D70="",$F70=""),"",$F70-'Configurações'!$B$3)</f>
        <v/>
      </c>
      <c r="P70" s="31">
        <f>IF(OR($D70="",$E70="",$F70="",$F70&lt;$E70),"",IF($F70&lt;'Configurações'!$B$3,"Vencido",IF($F70&lt;='Configurações'!$B$3+'Configurações'!$B$2,"Vence em breve","Dentro da validade")))</f>
        <v/>
      </c>
      <c r="Q70" s="31">
        <f>IF($D70="","",IF($R70="Saldo negativo","Saldo negativo",IF($R70&lt;&gt;"OK","Revisar cadastro",IF($I70="Sim","Bloqueado",IF($N70=0,"Sem saldo",IF($P70="Vencido","Bloqueado por validade","Disponível"))))))</f>
        <v/>
      </c>
      <c r="R70" s="31">
        <f>IF(COUNTA($A70,$C70,$E70,$F70,$G70,$H70,$I70)=0,"",IF($A70="","Informar SKU",IF($C70="","Informar lote",IF($B70="SKU não cadastrado","SKU não cadastrado",IF($E70="","Informar fabricação",IF($F70="","Informar validade",IF($F70&lt;$E70,"Validade anterior à fabricação",IF($G70="","Informar quantidade inicial",IF($H70="","Informar localização",IF($I70="","Informar bloqueio",IF(AND($I70="Sim",$J70=""),"Informar motivo do bloqueio",IF(COUNTIFS($A$5:$A$204,$A70,$C$5:$C$204,$C70)&gt;1,"SKU/lote duplicado",IF($N70&lt;0,"Saldo negativo","OK")))))))))))))</f>
        <v/>
      </c>
      <c r="T70">
        <f>IF('Configurações'!A71="","",'Configurações'!A71)</f>
        <v/>
      </c>
      <c r="U70">
        <f>IF('Configurações'!D71="","",'Configurações'!D71)</f>
        <v/>
      </c>
    </row>
    <row r="71" ht="22" customHeight="1">
      <c r="A71" s="23" t="n"/>
      <c r="B71" s="24">
        <f>IF($A71="","",IFERROR(INDEX('Configurações'!$B$6:$B$105,MATCH($A71,'Configurações'!$A$6:$A$105,0)),"SKU não cadastrado"))</f>
        <v/>
      </c>
      <c r="C71" s="23" t="n"/>
      <c r="D71" s="25">
        <f>IF(OR($A71="",$C71=""),"",$A71&amp;"|"&amp;$C71)</f>
        <v/>
      </c>
      <c r="E71" s="26" t="n"/>
      <c r="F71" s="26" t="n"/>
      <c r="G71" s="27" t="n"/>
      <c r="H71" s="23" t="n"/>
      <c r="I71" s="23" t="n"/>
      <c r="J71" s="28" t="n"/>
      <c r="K71" s="29">
        <f>IF($D71="","",SUMIFS('Movimentações'!$F$5:$F$304,'Movimentações'!$H$5:$H$304,$D71,'Movimentações'!$B$5:$B$304,"Entrada"))</f>
        <v/>
      </c>
      <c r="L71" s="29">
        <f>IF($D71="","",SUMIFS('Movimentações'!$F$5:$F$304,'Movimentações'!$H$5:$H$304,$D71,'Movimentações'!$B$5:$B$304,"Saída"))</f>
        <v/>
      </c>
      <c r="M71" s="29">
        <f>IF($D71="","",SUMIFS('Movimentações'!$F$5:$F$304,'Movimentações'!$H$5:$H$304,$D71,'Movimentações'!$B$5:$B$304,"Ajuste"))</f>
        <v/>
      </c>
      <c r="N71" s="29">
        <f>IF($D71="","",$G71+$K71-$L71+$M71)</f>
        <v/>
      </c>
      <c r="O71" s="30">
        <f>IF(OR($D71="",$F71=""),"",$F71-'Configurações'!$B$3)</f>
        <v/>
      </c>
      <c r="P71" s="24">
        <f>IF(OR($D71="",$E71="",$F71="",$F71&lt;$E71),"",IF($F71&lt;'Configurações'!$B$3,"Vencido",IF($F71&lt;='Configurações'!$B$3+'Configurações'!$B$2,"Vence em breve","Dentro da validade")))</f>
        <v/>
      </c>
      <c r="Q71" s="24">
        <f>IF($D71="","",IF($R71="Saldo negativo","Saldo negativo",IF($R71&lt;&gt;"OK","Revisar cadastro",IF($I71="Sim","Bloqueado",IF($N71=0,"Sem saldo",IF($P71="Vencido","Bloqueado por validade","Disponível"))))))</f>
        <v/>
      </c>
      <c r="R71" s="24">
        <f>IF(COUNTA($A71,$C71,$E71,$F71,$G71,$H71,$I71)=0,"",IF($A71="","Informar SKU",IF($C71="","Informar lote",IF($B71="SKU não cadastrado","SKU não cadastrado",IF($E71="","Informar fabricação",IF($F71="","Informar validade",IF($F71&lt;$E71,"Validade anterior à fabricação",IF($G71="","Informar quantidade inicial",IF($H71="","Informar localização",IF($I71="","Informar bloqueio",IF(AND($I71="Sim",$J71=""),"Informar motivo do bloqueio",IF(COUNTIFS($A$5:$A$204,$A71,$C$5:$C$204,$C71)&gt;1,"SKU/lote duplicado",IF($N71&lt;0,"Saldo negativo","OK")))))))))))))</f>
        <v/>
      </c>
      <c r="T71">
        <f>IF('Configurações'!A72="","",'Configurações'!A72)</f>
        <v/>
      </c>
      <c r="U71">
        <f>IF('Configurações'!D72="","",'Configurações'!D72)</f>
        <v/>
      </c>
    </row>
    <row r="72" ht="22" customHeight="1">
      <c r="A72" s="23" t="n"/>
      <c r="B72" s="31">
        <f>IF($A72="","",IFERROR(INDEX('Configurações'!$B$6:$B$105,MATCH($A72,'Configurações'!$A$6:$A$105,0)),"SKU não cadastrado"))</f>
        <v/>
      </c>
      <c r="C72" s="23" t="n"/>
      <c r="D72" s="32">
        <f>IF(OR($A72="",$C72=""),"",$A72&amp;"|"&amp;$C72)</f>
        <v/>
      </c>
      <c r="E72" s="26" t="n"/>
      <c r="F72" s="26" t="n"/>
      <c r="G72" s="27" t="n"/>
      <c r="H72" s="23" t="n"/>
      <c r="I72" s="23" t="n"/>
      <c r="J72" s="28" t="n"/>
      <c r="K72" s="33">
        <f>IF($D72="","",SUMIFS('Movimentações'!$F$5:$F$304,'Movimentações'!$H$5:$H$304,$D72,'Movimentações'!$B$5:$B$304,"Entrada"))</f>
        <v/>
      </c>
      <c r="L72" s="33">
        <f>IF($D72="","",SUMIFS('Movimentações'!$F$5:$F$304,'Movimentações'!$H$5:$H$304,$D72,'Movimentações'!$B$5:$B$304,"Saída"))</f>
        <v/>
      </c>
      <c r="M72" s="33">
        <f>IF($D72="","",SUMIFS('Movimentações'!$F$5:$F$304,'Movimentações'!$H$5:$H$304,$D72,'Movimentações'!$B$5:$B$304,"Ajuste"))</f>
        <v/>
      </c>
      <c r="N72" s="33">
        <f>IF($D72="","",$G72+$K72-$L72+$M72)</f>
        <v/>
      </c>
      <c r="O72" s="34">
        <f>IF(OR($D72="",$F72=""),"",$F72-'Configurações'!$B$3)</f>
        <v/>
      </c>
      <c r="P72" s="31">
        <f>IF(OR($D72="",$E72="",$F72="",$F72&lt;$E72),"",IF($F72&lt;'Configurações'!$B$3,"Vencido",IF($F72&lt;='Configurações'!$B$3+'Configurações'!$B$2,"Vence em breve","Dentro da validade")))</f>
        <v/>
      </c>
      <c r="Q72" s="31">
        <f>IF($D72="","",IF($R72="Saldo negativo","Saldo negativo",IF($R72&lt;&gt;"OK","Revisar cadastro",IF($I72="Sim","Bloqueado",IF($N72=0,"Sem saldo",IF($P72="Vencido","Bloqueado por validade","Disponível"))))))</f>
        <v/>
      </c>
      <c r="R72" s="31">
        <f>IF(COUNTA($A72,$C72,$E72,$F72,$G72,$H72,$I72)=0,"",IF($A72="","Informar SKU",IF($C72="","Informar lote",IF($B72="SKU não cadastrado","SKU não cadastrado",IF($E72="","Informar fabricação",IF($F72="","Informar validade",IF($F72&lt;$E72,"Validade anterior à fabricação",IF($G72="","Informar quantidade inicial",IF($H72="","Informar localização",IF($I72="","Informar bloqueio",IF(AND($I72="Sim",$J72=""),"Informar motivo do bloqueio",IF(COUNTIFS($A$5:$A$204,$A72,$C$5:$C$204,$C72)&gt;1,"SKU/lote duplicado",IF($N72&lt;0,"Saldo negativo","OK")))))))))))))</f>
        <v/>
      </c>
      <c r="T72">
        <f>IF('Configurações'!A73="","",'Configurações'!A73)</f>
        <v/>
      </c>
      <c r="U72">
        <f>IF('Configurações'!D73="","",'Configurações'!D73)</f>
        <v/>
      </c>
    </row>
    <row r="73" ht="22" customHeight="1">
      <c r="A73" s="23" t="n"/>
      <c r="B73" s="24">
        <f>IF($A73="","",IFERROR(INDEX('Configurações'!$B$6:$B$105,MATCH($A73,'Configurações'!$A$6:$A$105,0)),"SKU não cadastrado"))</f>
        <v/>
      </c>
      <c r="C73" s="23" t="n"/>
      <c r="D73" s="25">
        <f>IF(OR($A73="",$C73=""),"",$A73&amp;"|"&amp;$C73)</f>
        <v/>
      </c>
      <c r="E73" s="26" t="n"/>
      <c r="F73" s="26" t="n"/>
      <c r="G73" s="27" t="n"/>
      <c r="H73" s="23" t="n"/>
      <c r="I73" s="23" t="n"/>
      <c r="J73" s="28" t="n"/>
      <c r="K73" s="29">
        <f>IF($D73="","",SUMIFS('Movimentações'!$F$5:$F$304,'Movimentações'!$H$5:$H$304,$D73,'Movimentações'!$B$5:$B$304,"Entrada"))</f>
        <v/>
      </c>
      <c r="L73" s="29">
        <f>IF($D73="","",SUMIFS('Movimentações'!$F$5:$F$304,'Movimentações'!$H$5:$H$304,$D73,'Movimentações'!$B$5:$B$304,"Saída"))</f>
        <v/>
      </c>
      <c r="M73" s="29">
        <f>IF($D73="","",SUMIFS('Movimentações'!$F$5:$F$304,'Movimentações'!$H$5:$H$304,$D73,'Movimentações'!$B$5:$B$304,"Ajuste"))</f>
        <v/>
      </c>
      <c r="N73" s="29">
        <f>IF($D73="","",$G73+$K73-$L73+$M73)</f>
        <v/>
      </c>
      <c r="O73" s="30">
        <f>IF(OR($D73="",$F73=""),"",$F73-'Configurações'!$B$3)</f>
        <v/>
      </c>
      <c r="P73" s="24">
        <f>IF(OR($D73="",$E73="",$F73="",$F73&lt;$E73),"",IF($F73&lt;'Configurações'!$B$3,"Vencido",IF($F73&lt;='Configurações'!$B$3+'Configurações'!$B$2,"Vence em breve","Dentro da validade")))</f>
        <v/>
      </c>
      <c r="Q73" s="24">
        <f>IF($D73="","",IF($R73="Saldo negativo","Saldo negativo",IF($R73&lt;&gt;"OK","Revisar cadastro",IF($I73="Sim","Bloqueado",IF($N73=0,"Sem saldo",IF($P73="Vencido","Bloqueado por validade","Disponível"))))))</f>
        <v/>
      </c>
      <c r="R73" s="24">
        <f>IF(COUNTA($A73,$C73,$E73,$F73,$G73,$H73,$I73)=0,"",IF($A73="","Informar SKU",IF($C73="","Informar lote",IF($B73="SKU não cadastrado","SKU não cadastrado",IF($E73="","Informar fabricação",IF($F73="","Informar validade",IF($F73&lt;$E73,"Validade anterior à fabricação",IF($G73="","Informar quantidade inicial",IF($H73="","Informar localização",IF($I73="","Informar bloqueio",IF(AND($I73="Sim",$J73=""),"Informar motivo do bloqueio",IF(COUNTIFS($A$5:$A$204,$A73,$C$5:$C$204,$C73)&gt;1,"SKU/lote duplicado",IF($N73&lt;0,"Saldo negativo","OK")))))))))))))</f>
        <v/>
      </c>
      <c r="T73">
        <f>IF('Configurações'!A74="","",'Configurações'!A74)</f>
        <v/>
      </c>
      <c r="U73">
        <f>IF('Configurações'!D74="","",'Configurações'!D74)</f>
        <v/>
      </c>
    </row>
    <row r="74" ht="22" customHeight="1">
      <c r="A74" s="23" t="n"/>
      <c r="B74" s="31">
        <f>IF($A74="","",IFERROR(INDEX('Configurações'!$B$6:$B$105,MATCH($A74,'Configurações'!$A$6:$A$105,0)),"SKU não cadastrado"))</f>
        <v/>
      </c>
      <c r="C74" s="23" t="n"/>
      <c r="D74" s="32">
        <f>IF(OR($A74="",$C74=""),"",$A74&amp;"|"&amp;$C74)</f>
        <v/>
      </c>
      <c r="E74" s="26" t="n"/>
      <c r="F74" s="26" t="n"/>
      <c r="G74" s="27" t="n"/>
      <c r="H74" s="23" t="n"/>
      <c r="I74" s="23" t="n"/>
      <c r="J74" s="28" t="n"/>
      <c r="K74" s="33">
        <f>IF($D74="","",SUMIFS('Movimentações'!$F$5:$F$304,'Movimentações'!$H$5:$H$304,$D74,'Movimentações'!$B$5:$B$304,"Entrada"))</f>
        <v/>
      </c>
      <c r="L74" s="33">
        <f>IF($D74="","",SUMIFS('Movimentações'!$F$5:$F$304,'Movimentações'!$H$5:$H$304,$D74,'Movimentações'!$B$5:$B$304,"Saída"))</f>
        <v/>
      </c>
      <c r="M74" s="33">
        <f>IF($D74="","",SUMIFS('Movimentações'!$F$5:$F$304,'Movimentações'!$H$5:$H$304,$D74,'Movimentações'!$B$5:$B$304,"Ajuste"))</f>
        <v/>
      </c>
      <c r="N74" s="33">
        <f>IF($D74="","",$G74+$K74-$L74+$M74)</f>
        <v/>
      </c>
      <c r="O74" s="34">
        <f>IF(OR($D74="",$F74=""),"",$F74-'Configurações'!$B$3)</f>
        <v/>
      </c>
      <c r="P74" s="31">
        <f>IF(OR($D74="",$E74="",$F74="",$F74&lt;$E74),"",IF($F74&lt;'Configurações'!$B$3,"Vencido",IF($F74&lt;='Configurações'!$B$3+'Configurações'!$B$2,"Vence em breve","Dentro da validade")))</f>
        <v/>
      </c>
      <c r="Q74" s="31">
        <f>IF($D74="","",IF($R74="Saldo negativo","Saldo negativo",IF($R74&lt;&gt;"OK","Revisar cadastro",IF($I74="Sim","Bloqueado",IF($N74=0,"Sem saldo",IF($P74="Vencido","Bloqueado por validade","Disponível"))))))</f>
        <v/>
      </c>
      <c r="R74" s="31">
        <f>IF(COUNTA($A74,$C74,$E74,$F74,$G74,$H74,$I74)=0,"",IF($A74="","Informar SKU",IF($C74="","Informar lote",IF($B74="SKU não cadastrado","SKU não cadastrado",IF($E74="","Informar fabricação",IF($F74="","Informar validade",IF($F74&lt;$E74,"Validade anterior à fabricação",IF($G74="","Informar quantidade inicial",IF($H74="","Informar localização",IF($I74="","Informar bloqueio",IF(AND($I74="Sim",$J74=""),"Informar motivo do bloqueio",IF(COUNTIFS($A$5:$A$204,$A74,$C$5:$C$204,$C74)&gt;1,"SKU/lote duplicado",IF($N74&lt;0,"Saldo negativo","OK")))))))))))))</f>
        <v/>
      </c>
      <c r="T74">
        <f>IF('Configurações'!A75="","",'Configurações'!A75)</f>
        <v/>
      </c>
      <c r="U74">
        <f>IF('Configurações'!D75="","",'Configurações'!D75)</f>
        <v/>
      </c>
    </row>
    <row r="75" ht="22" customHeight="1">
      <c r="A75" s="23" t="n"/>
      <c r="B75" s="24">
        <f>IF($A75="","",IFERROR(INDEX('Configurações'!$B$6:$B$105,MATCH($A75,'Configurações'!$A$6:$A$105,0)),"SKU não cadastrado"))</f>
        <v/>
      </c>
      <c r="C75" s="23" t="n"/>
      <c r="D75" s="25">
        <f>IF(OR($A75="",$C75=""),"",$A75&amp;"|"&amp;$C75)</f>
        <v/>
      </c>
      <c r="E75" s="26" t="n"/>
      <c r="F75" s="26" t="n"/>
      <c r="G75" s="27" t="n"/>
      <c r="H75" s="23" t="n"/>
      <c r="I75" s="23" t="n"/>
      <c r="J75" s="28" t="n"/>
      <c r="K75" s="29">
        <f>IF($D75="","",SUMIFS('Movimentações'!$F$5:$F$304,'Movimentações'!$H$5:$H$304,$D75,'Movimentações'!$B$5:$B$304,"Entrada"))</f>
        <v/>
      </c>
      <c r="L75" s="29">
        <f>IF($D75="","",SUMIFS('Movimentações'!$F$5:$F$304,'Movimentações'!$H$5:$H$304,$D75,'Movimentações'!$B$5:$B$304,"Saída"))</f>
        <v/>
      </c>
      <c r="M75" s="29">
        <f>IF($D75="","",SUMIFS('Movimentações'!$F$5:$F$304,'Movimentações'!$H$5:$H$304,$D75,'Movimentações'!$B$5:$B$304,"Ajuste"))</f>
        <v/>
      </c>
      <c r="N75" s="29">
        <f>IF($D75="","",$G75+$K75-$L75+$M75)</f>
        <v/>
      </c>
      <c r="O75" s="30">
        <f>IF(OR($D75="",$F75=""),"",$F75-'Configurações'!$B$3)</f>
        <v/>
      </c>
      <c r="P75" s="24">
        <f>IF(OR($D75="",$E75="",$F75="",$F75&lt;$E75),"",IF($F75&lt;'Configurações'!$B$3,"Vencido",IF($F75&lt;='Configurações'!$B$3+'Configurações'!$B$2,"Vence em breve","Dentro da validade")))</f>
        <v/>
      </c>
      <c r="Q75" s="24">
        <f>IF($D75="","",IF($R75="Saldo negativo","Saldo negativo",IF($R75&lt;&gt;"OK","Revisar cadastro",IF($I75="Sim","Bloqueado",IF($N75=0,"Sem saldo",IF($P75="Vencido","Bloqueado por validade","Disponível"))))))</f>
        <v/>
      </c>
      <c r="R75" s="24">
        <f>IF(COUNTA($A75,$C75,$E75,$F75,$G75,$H75,$I75)=0,"",IF($A75="","Informar SKU",IF($C75="","Informar lote",IF($B75="SKU não cadastrado","SKU não cadastrado",IF($E75="","Informar fabricação",IF($F75="","Informar validade",IF($F75&lt;$E75,"Validade anterior à fabricação",IF($G75="","Informar quantidade inicial",IF($H75="","Informar localização",IF($I75="","Informar bloqueio",IF(AND($I75="Sim",$J75=""),"Informar motivo do bloqueio",IF(COUNTIFS($A$5:$A$204,$A75,$C$5:$C$204,$C75)&gt;1,"SKU/lote duplicado",IF($N75&lt;0,"Saldo negativo","OK")))))))))))))</f>
        <v/>
      </c>
      <c r="T75">
        <f>IF('Configurações'!A76="","",'Configurações'!A76)</f>
        <v/>
      </c>
      <c r="U75">
        <f>IF('Configurações'!D76="","",'Configurações'!D76)</f>
        <v/>
      </c>
    </row>
    <row r="76" ht="22" customHeight="1">
      <c r="A76" s="23" t="n"/>
      <c r="B76" s="31">
        <f>IF($A76="","",IFERROR(INDEX('Configurações'!$B$6:$B$105,MATCH($A76,'Configurações'!$A$6:$A$105,0)),"SKU não cadastrado"))</f>
        <v/>
      </c>
      <c r="C76" s="23" t="n"/>
      <c r="D76" s="32">
        <f>IF(OR($A76="",$C76=""),"",$A76&amp;"|"&amp;$C76)</f>
        <v/>
      </c>
      <c r="E76" s="26" t="n"/>
      <c r="F76" s="26" t="n"/>
      <c r="G76" s="27" t="n"/>
      <c r="H76" s="23" t="n"/>
      <c r="I76" s="23" t="n"/>
      <c r="J76" s="28" t="n"/>
      <c r="K76" s="33">
        <f>IF($D76="","",SUMIFS('Movimentações'!$F$5:$F$304,'Movimentações'!$H$5:$H$304,$D76,'Movimentações'!$B$5:$B$304,"Entrada"))</f>
        <v/>
      </c>
      <c r="L76" s="33">
        <f>IF($D76="","",SUMIFS('Movimentações'!$F$5:$F$304,'Movimentações'!$H$5:$H$304,$D76,'Movimentações'!$B$5:$B$304,"Saída"))</f>
        <v/>
      </c>
      <c r="M76" s="33">
        <f>IF($D76="","",SUMIFS('Movimentações'!$F$5:$F$304,'Movimentações'!$H$5:$H$304,$D76,'Movimentações'!$B$5:$B$304,"Ajuste"))</f>
        <v/>
      </c>
      <c r="N76" s="33">
        <f>IF($D76="","",$G76+$K76-$L76+$M76)</f>
        <v/>
      </c>
      <c r="O76" s="34">
        <f>IF(OR($D76="",$F76=""),"",$F76-'Configurações'!$B$3)</f>
        <v/>
      </c>
      <c r="P76" s="31">
        <f>IF(OR($D76="",$E76="",$F76="",$F76&lt;$E76),"",IF($F76&lt;'Configurações'!$B$3,"Vencido",IF($F76&lt;='Configurações'!$B$3+'Configurações'!$B$2,"Vence em breve","Dentro da validade")))</f>
        <v/>
      </c>
      <c r="Q76" s="31">
        <f>IF($D76="","",IF($R76="Saldo negativo","Saldo negativo",IF($R76&lt;&gt;"OK","Revisar cadastro",IF($I76="Sim","Bloqueado",IF($N76=0,"Sem saldo",IF($P76="Vencido","Bloqueado por validade","Disponível"))))))</f>
        <v/>
      </c>
      <c r="R76" s="31">
        <f>IF(COUNTA($A76,$C76,$E76,$F76,$G76,$H76,$I76)=0,"",IF($A76="","Informar SKU",IF($C76="","Informar lote",IF($B76="SKU não cadastrado","SKU não cadastrado",IF($E76="","Informar fabricação",IF($F76="","Informar validade",IF($F76&lt;$E76,"Validade anterior à fabricação",IF($G76="","Informar quantidade inicial",IF($H76="","Informar localização",IF($I76="","Informar bloqueio",IF(AND($I76="Sim",$J76=""),"Informar motivo do bloqueio",IF(COUNTIFS($A$5:$A$204,$A76,$C$5:$C$204,$C76)&gt;1,"SKU/lote duplicado",IF($N76&lt;0,"Saldo negativo","OK")))))))))))))</f>
        <v/>
      </c>
      <c r="T76">
        <f>IF('Configurações'!A77="","",'Configurações'!A77)</f>
        <v/>
      </c>
      <c r="U76">
        <f>IF('Configurações'!D77="","",'Configurações'!D77)</f>
        <v/>
      </c>
    </row>
    <row r="77" ht="22" customHeight="1">
      <c r="A77" s="23" t="n"/>
      <c r="B77" s="24">
        <f>IF($A77="","",IFERROR(INDEX('Configurações'!$B$6:$B$105,MATCH($A77,'Configurações'!$A$6:$A$105,0)),"SKU não cadastrado"))</f>
        <v/>
      </c>
      <c r="C77" s="23" t="n"/>
      <c r="D77" s="25">
        <f>IF(OR($A77="",$C77=""),"",$A77&amp;"|"&amp;$C77)</f>
        <v/>
      </c>
      <c r="E77" s="26" t="n"/>
      <c r="F77" s="26" t="n"/>
      <c r="G77" s="27" t="n"/>
      <c r="H77" s="23" t="n"/>
      <c r="I77" s="23" t="n"/>
      <c r="J77" s="28" t="n"/>
      <c r="K77" s="29">
        <f>IF($D77="","",SUMIFS('Movimentações'!$F$5:$F$304,'Movimentações'!$H$5:$H$304,$D77,'Movimentações'!$B$5:$B$304,"Entrada"))</f>
        <v/>
      </c>
      <c r="L77" s="29">
        <f>IF($D77="","",SUMIFS('Movimentações'!$F$5:$F$304,'Movimentações'!$H$5:$H$304,$D77,'Movimentações'!$B$5:$B$304,"Saída"))</f>
        <v/>
      </c>
      <c r="M77" s="29">
        <f>IF($D77="","",SUMIFS('Movimentações'!$F$5:$F$304,'Movimentações'!$H$5:$H$304,$D77,'Movimentações'!$B$5:$B$304,"Ajuste"))</f>
        <v/>
      </c>
      <c r="N77" s="29">
        <f>IF($D77="","",$G77+$K77-$L77+$M77)</f>
        <v/>
      </c>
      <c r="O77" s="30">
        <f>IF(OR($D77="",$F77=""),"",$F77-'Configurações'!$B$3)</f>
        <v/>
      </c>
      <c r="P77" s="24">
        <f>IF(OR($D77="",$E77="",$F77="",$F77&lt;$E77),"",IF($F77&lt;'Configurações'!$B$3,"Vencido",IF($F77&lt;='Configurações'!$B$3+'Configurações'!$B$2,"Vence em breve","Dentro da validade")))</f>
        <v/>
      </c>
      <c r="Q77" s="24">
        <f>IF($D77="","",IF($R77="Saldo negativo","Saldo negativo",IF($R77&lt;&gt;"OK","Revisar cadastro",IF($I77="Sim","Bloqueado",IF($N77=0,"Sem saldo",IF($P77="Vencido","Bloqueado por validade","Disponível"))))))</f>
        <v/>
      </c>
      <c r="R77" s="24">
        <f>IF(COUNTA($A77,$C77,$E77,$F77,$G77,$H77,$I77)=0,"",IF($A77="","Informar SKU",IF($C77="","Informar lote",IF($B77="SKU não cadastrado","SKU não cadastrado",IF($E77="","Informar fabricação",IF($F77="","Informar validade",IF($F77&lt;$E77,"Validade anterior à fabricação",IF($G77="","Informar quantidade inicial",IF($H77="","Informar localização",IF($I77="","Informar bloqueio",IF(AND($I77="Sim",$J77=""),"Informar motivo do bloqueio",IF(COUNTIFS($A$5:$A$204,$A77,$C$5:$C$204,$C77)&gt;1,"SKU/lote duplicado",IF($N77&lt;0,"Saldo negativo","OK")))))))))))))</f>
        <v/>
      </c>
      <c r="T77">
        <f>IF('Configurações'!A78="","",'Configurações'!A78)</f>
        <v/>
      </c>
      <c r="U77">
        <f>IF('Configurações'!D78="","",'Configurações'!D78)</f>
        <v/>
      </c>
    </row>
    <row r="78" ht="22" customHeight="1">
      <c r="A78" s="23" t="n"/>
      <c r="B78" s="31">
        <f>IF($A78="","",IFERROR(INDEX('Configurações'!$B$6:$B$105,MATCH($A78,'Configurações'!$A$6:$A$105,0)),"SKU não cadastrado"))</f>
        <v/>
      </c>
      <c r="C78" s="23" t="n"/>
      <c r="D78" s="32">
        <f>IF(OR($A78="",$C78=""),"",$A78&amp;"|"&amp;$C78)</f>
        <v/>
      </c>
      <c r="E78" s="26" t="n"/>
      <c r="F78" s="26" t="n"/>
      <c r="G78" s="27" t="n"/>
      <c r="H78" s="23" t="n"/>
      <c r="I78" s="23" t="n"/>
      <c r="J78" s="28" t="n"/>
      <c r="K78" s="33">
        <f>IF($D78="","",SUMIFS('Movimentações'!$F$5:$F$304,'Movimentações'!$H$5:$H$304,$D78,'Movimentações'!$B$5:$B$304,"Entrada"))</f>
        <v/>
      </c>
      <c r="L78" s="33">
        <f>IF($D78="","",SUMIFS('Movimentações'!$F$5:$F$304,'Movimentações'!$H$5:$H$304,$D78,'Movimentações'!$B$5:$B$304,"Saída"))</f>
        <v/>
      </c>
      <c r="M78" s="33">
        <f>IF($D78="","",SUMIFS('Movimentações'!$F$5:$F$304,'Movimentações'!$H$5:$H$304,$D78,'Movimentações'!$B$5:$B$304,"Ajuste"))</f>
        <v/>
      </c>
      <c r="N78" s="33">
        <f>IF($D78="","",$G78+$K78-$L78+$M78)</f>
        <v/>
      </c>
      <c r="O78" s="34">
        <f>IF(OR($D78="",$F78=""),"",$F78-'Configurações'!$B$3)</f>
        <v/>
      </c>
      <c r="P78" s="31">
        <f>IF(OR($D78="",$E78="",$F78="",$F78&lt;$E78),"",IF($F78&lt;'Configurações'!$B$3,"Vencido",IF($F78&lt;='Configurações'!$B$3+'Configurações'!$B$2,"Vence em breve","Dentro da validade")))</f>
        <v/>
      </c>
      <c r="Q78" s="31">
        <f>IF($D78="","",IF($R78="Saldo negativo","Saldo negativo",IF($R78&lt;&gt;"OK","Revisar cadastro",IF($I78="Sim","Bloqueado",IF($N78=0,"Sem saldo",IF($P78="Vencido","Bloqueado por validade","Disponível"))))))</f>
        <v/>
      </c>
      <c r="R78" s="31">
        <f>IF(COUNTA($A78,$C78,$E78,$F78,$G78,$H78,$I78)=0,"",IF($A78="","Informar SKU",IF($C78="","Informar lote",IF($B78="SKU não cadastrado","SKU não cadastrado",IF($E78="","Informar fabricação",IF($F78="","Informar validade",IF($F78&lt;$E78,"Validade anterior à fabricação",IF($G78="","Informar quantidade inicial",IF($H78="","Informar localização",IF($I78="","Informar bloqueio",IF(AND($I78="Sim",$J78=""),"Informar motivo do bloqueio",IF(COUNTIFS($A$5:$A$204,$A78,$C$5:$C$204,$C78)&gt;1,"SKU/lote duplicado",IF($N78&lt;0,"Saldo negativo","OK")))))))))))))</f>
        <v/>
      </c>
      <c r="T78">
        <f>IF('Configurações'!A79="","",'Configurações'!A79)</f>
        <v/>
      </c>
      <c r="U78">
        <f>IF('Configurações'!D79="","",'Configurações'!D79)</f>
        <v/>
      </c>
    </row>
    <row r="79" ht="22" customHeight="1">
      <c r="A79" s="23" t="n"/>
      <c r="B79" s="24">
        <f>IF($A79="","",IFERROR(INDEX('Configurações'!$B$6:$B$105,MATCH($A79,'Configurações'!$A$6:$A$105,0)),"SKU não cadastrado"))</f>
        <v/>
      </c>
      <c r="C79" s="23" t="n"/>
      <c r="D79" s="25">
        <f>IF(OR($A79="",$C79=""),"",$A79&amp;"|"&amp;$C79)</f>
        <v/>
      </c>
      <c r="E79" s="26" t="n"/>
      <c r="F79" s="26" t="n"/>
      <c r="G79" s="27" t="n"/>
      <c r="H79" s="23" t="n"/>
      <c r="I79" s="23" t="n"/>
      <c r="J79" s="28" t="n"/>
      <c r="K79" s="29">
        <f>IF($D79="","",SUMIFS('Movimentações'!$F$5:$F$304,'Movimentações'!$H$5:$H$304,$D79,'Movimentações'!$B$5:$B$304,"Entrada"))</f>
        <v/>
      </c>
      <c r="L79" s="29">
        <f>IF($D79="","",SUMIFS('Movimentações'!$F$5:$F$304,'Movimentações'!$H$5:$H$304,$D79,'Movimentações'!$B$5:$B$304,"Saída"))</f>
        <v/>
      </c>
      <c r="M79" s="29">
        <f>IF($D79="","",SUMIFS('Movimentações'!$F$5:$F$304,'Movimentações'!$H$5:$H$304,$D79,'Movimentações'!$B$5:$B$304,"Ajuste"))</f>
        <v/>
      </c>
      <c r="N79" s="29">
        <f>IF($D79="","",$G79+$K79-$L79+$M79)</f>
        <v/>
      </c>
      <c r="O79" s="30">
        <f>IF(OR($D79="",$F79=""),"",$F79-'Configurações'!$B$3)</f>
        <v/>
      </c>
      <c r="P79" s="24">
        <f>IF(OR($D79="",$E79="",$F79="",$F79&lt;$E79),"",IF($F79&lt;'Configurações'!$B$3,"Vencido",IF($F79&lt;='Configurações'!$B$3+'Configurações'!$B$2,"Vence em breve","Dentro da validade")))</f>
        <v/>
      </c>
      <c r="Q79" s="24">
        <f>IF($D79="","",IF($R79="Saldo negativo","Saldo negativo",IF($R79&lt;&gt;"OK","Revisar cadastro",IF($I79="Sim","Bloqueado",IF($N79=0,"Sem saldo",IF($P79="Vencido","Bloqueado por validade","Disponível"))))))</f>
        <v/>
      </c>
      <c r="R79" s="24">
        <f>IF(COUNTA($A79,$C79,$E79,$F79,$G79,$H79,$I79)=0,"",IF($A79="","Informar SKU",IF($C79="","Informar lote",IF($B79="SKU não cadastrado","SKU não cadastrado",IF($E79="","Informar fabricação",IF($F79="","Informar validade",IF($F79&lt;$E79,"Validade anterior à fabricação",IF($G79="","Informar quantidade inicial",IF($H79="","Informar localização",IF($I79="","Informar bloqueio",IF(AND($I79="Sim",$J79=""),"Informar motivo do bloqueio",IF(COUNTIFS($A$5:$A$204,$A79,$C$5:$C$204,$C79)&gt;1,"SKU/lote duplicado",IF($N79&lt;0,"Saldo negativo","OK")))))))))))))</f>
        <v/>
      </c>
      <c r="T79">
        <f>IF('Configurações'!A80="","",'Configurações'!A80)</f>
        <v/>
      </c>
      <c r="U79">
        <f>IF('Configurações'!D80="","",'Configurações'!D80)</f>
        <v/>
      </c>
    </row>
    <row r="80" ht="22" customHeight="1">
      <c r="A80" s="23" t="n"/>
      <c r="B80" s="31">
        <f>IF($A80="","",IFERROR(INDEX('Configurações'!$B$6:$B$105,MATCH($A80,'Configurações'!$A$6:$A$105,0)),"SKU não cadastrado"))</f>
        <v/>
      </c>
      <c r="C80" s="23" t="n"/>
      <c r="D80" s="32">
        <f>IF(OR($A80="",$C80=""),"",$A80&amp;"|"&amp;$C80)</f>
        <v/>
      </c>
      <c r="E80" s="26" t="n"/>
      <c r="F80" s="26" t="n"/>
      <c r="G80" s="27" t="n"/>
      <c r="H80" s="23" t="n"/>
      <c r="I80" s="23" t="n"/>
      <c r="J80" s="28" t="n"/>
      <c r="K80" s="33">
        <f>IF($D80="","",SUMIFS('Movimentações'!$F$5:$F$304,'Movimentações'!$H$5:$H$304,$D80,'Movimentações'!$B$5:$B$304,"Entrada"))</f>
        <v/>
      </c>
      <c r="L80" s="33">
        <f>IF($D80="","",SUMIFS('Movimentações'!$F$5:$F$304,'Movimentações'!$H$5:$H$304,$D80,'Movimentações'!$B$5:$B$304,"Saída"))</f>
        <v/>
      </c>
      <c r="M80" s="33">
        <f>IF($D80="","",SUMIFS('Movimentações'!$F$5:$F$304,'Movimentações'!$H$5:$H$304,$D80,'Movimentações'!$B$5:$B$304,"Ajuste"))</f>
        <v/>
      </c>
      <c r="N80" s="33">
        <f>IF($D80="","",$G80+$K80-$L80+$M80)</f>
        <v/>
      </c>
      <c r="O80" s="34">
        <f>IF(OR($D80="",$F80=""),"",$F80-'Configurações'!$B$3)</f>
        <v/>
      </c>
      <c r="P80" s="31">
        <f>IF(OR($D80="",$E80="",$F80="",$F80&lt;$E80),"",IF($F80&lt;'Configurações'!$B$3,"Vencido",IF($F80&lt;='Configurações'!$B$3+'Configurações'!$B$2,"Vence em breve","Dentro da validade")))</f>
        <v/>
      </c>
      <c r="Q80" s="31">
        <f>IF($D80="","",IF($R80="Saldo negativo","Saldo negativo",IF($R80&lt;&gt;"OK","Revisar cadastro",IF($I80="Sim","Bloqueado",IF($N80=0,"Sem saldo",IF($P80="Vencido","Bloqueado por validade","Disponível"))))))</f>
        <v/>
      </c>
      <c r="R80" s="31">
        <f>IF(COUNTA($A80,$C80,$E80,$F80,$G80,$H80,$I80)=0,"",IF($A80="","Informar SKU",IF($C80="","Informar lote",IF($B80="SKU não cadastrado","SKU não cadastrado",IF($E80="","Informar fabricação",IF($F80="","Informar validade",IF($F80&lt;$E80,"Validade anterior à fabricação",IF($G80="","Informar quantidade inicial",IF($H80="","Informar localização",IF($I80="","Informar bloqueio",IF(AND($I80="Sim",$J80=""),"Informar motivo do bloqueio",IF(COUNTIFS($A$5:$A$204,$A80,$C$5:$C$204,$C80)&gt;1,"SKU/lote duplicado",IF($N80&lt;0,"Saldo negativo","OK")))))))))))))</f>
        <v/>
      </c>
      <c r="T80">
        <f>IF('Configurações'!A81="","",'Configurações'!A81)</f>
        <v/>
      </c>
      <c r="U80">
        <f>IF('Configurações'!D81="","",'Configurações'!D81)</f>
        <v/>
      </c>
    </row>
    <row r="81" ht="22" customHeight="1">
      <c r="A81" s="23" t="n"/>
      <c r="B81" s="24">
        <f>IF($A81="","",IFERROR(INDEX('Configurações'!$B$6:$B$105,MATCH($A81,'Configurações'!$A$6:$A$105,0)),"SKU não cadastrado"))</f>
        <v/>
      </c>
      <c r="C81" s="23" t="n"/>
      <c r="D81" s="25">
        <f>IF(OR($A81="",$C81=""),"",$A81&amp;"|"&amp;$C81)</f>
        <v/>
      </c>
      <c r="E81" s="26" t="n"/>
      <c r="F81" s="26" t="n"/>
      <c r="G81" s="27" t="n"/>
      <c r="H81" s="23" t="n"/>
      <c r="I81" s="23" t="n"/>
      <c r="J81" s="28" t="n"/>
      <c r="K81" s="29">
        <f>IF($D81="","",SUMIFS('Movimentações'!$F$5:$F$304,'Movimentações'!$H$5:$H$304,$D81,'Movimentações'!$B$5:$B$304,"Entrada"))</f>
        <v/>
      </c>
      <c r="L81" s="29">
        <f>IF($D81="","",SUMIFS('Movimentações'!$F$5:$F$304,'Movimentações'!$H$5:$H$304,$D81,'Movimentações'!$B$5:$B$304,"Saída"))</f>
        <v/>
      </c>
      <c r="M81" s="29">
        <f>IF($D81="","",SUMIFS('Movimentações'!$F$5:$F$304,'Movimentações'!$H$5:$H$304,$D81,'Movimentações'!$B$5:$B$304,"Ajuste"))</f>
        <v/>
      </c>
      <c r="N81" s="29">
        <f>IF($D81="","",$G81+$K81-$L81+$M81)</f>
        <v/>
      </c>
      <c r="O81" s="30">
        <f>IF(OR($D81="",$F81=""),"",$F81-'Configurações'!$B$3)</f>
        <v/>
      </c>
      <c r="P81" s="24">
        <f>IF(OR($D81="",$E81="",$F81="",$F81&lt;$E81),"",IF($F81&lt;'Configurações'!$B$3,"Vencido",IF($F81&lt;='Configurações'!$B$3+'Configurações'!$B$2,"Vence em breve","Dentro da validade")))</f>
        <v/>
      </c>
      <c r="Q81" s="24">
        <f>IF($D81="","",IF($R81="Saldo negativo","Saldo negativo",IF($R81&lt;&gt;"OK","Revisar cadastro",IF($I81="Sim","Bloqueado",IF($N81=0,"Sem saldo",IF($P81="Vencido","Bloqueado por validade","Disponível"))))))</f>
        <v/>
      </c>
      <c r="R81" s="24">
        <f>IF(COUNTA($A81,$C81,$E81,$F81,$G81,$H81,$I81)=0,"",IF($A81="","Informar SKU",IF($C81="","Informar lote",IF($B81="SKU não cadastrado","SKU não cadastrado",IF($E81="","Informar fabricação",IF($F81="","Informar validade",IF($F81&lt;$E81,"Validade anterior à fabricação",IF($G81="","Informar quantidade inicial",IF($H81="","Informar localização",IF($I81="","Informar bloqueio",IF(AND($I81="Sim",$J81=""),"Informar motivo do bloqueio",IF(COUNTIFS($A$5:$A$204,$A81,$C$5:$C$204,$C81)&gt;1,"SKU/lote duplicado",IF($N81&lt;0,"Saldo negativo","OK")))))))))))))</f>
        <v/>
      </c>
      <c r="T81">
        <f>IF('Configurações'!A82="","",'Configurações'!A82)</f>
        <v/>
      </c>
      <c r="U81">
        <f>IF('Configurações'!D82="","",'Configurações'!D82)</f>
        <v/>
      </c>
    </row>
    <row r="82" ht="22" customHeight="1">
      <c r="A82" s="23" t="n"/>
      <c r="B82" s="31">
        <f>IF($A82="","",IFERROR(INDEX('Configurações'!$B$6:$B$105,MATCH($A82,'Configurações'!$A$6:$A$105,0)),"SKU não cadastrado"))</f>
        <v/>
      </c>
      <c r="C82" s="23" t="n"/>
      <c r="D82" s="32">
        <f>IF(OR($A82="",$C82=""),"",$A82&amp;"|"&amp;$C82)</f>
        <v/>
      </c>
      <c r="E82" s="26" t="n"/>
      <c r="F82" s="26" t="n"/>
      <c r="G82" s="27" t="n"/>
      <c r="H82" s="23" t="n"/>
      <c r="I82" s="23" t="n"/>
      <c r="J82" s="28" t="n"/>
      <c r="K82" s="33">
        <f>IF($D82="","",SUMIFS('Movimentações'!$F$5:$F$304,'Movimentações'!$H$5:$H$304,$D82,'Movimentações'!$B$5:$B$304,"Entrada"))</f>
        <v/>
      </c>
      <c r="L82" s="33">
        <f>IF($D82="","",SUMIFS('Movimentações'!$F$5:$F$304,'Movimentações'!$H$5:$H$304,$D82,'Movimentações'!$B$5:$B$304,"Saída"))</f>
        <v/>
      </c>
      <c r="M82" s="33">
        <f>IF($D82="","",SUMIFS('Movimentações'!$F$5:$F$304,'Movimentações'!$H$5:$H$304,$D82,'Movimentações'!$B$5:$B$304,"Ajuste"))</f>
        <v/>
      </c>
      <c r="N82" s="33">
        <f>IF($D82="","",$G82+$K82-$L82+$M82)</f>
        <v/>
      </c>
      <c r="O82" s="34">
        <f>IF(OR($D82="",$F82=""),"",$F82-'Configurações'!$B$3)</f>
        <v/>
      </c>
      <c r="P82" s="31">
        <f>IF(OR($D82="",$E82="",$F82="",$F82&lt;$E82),"",IF($F82&lt;'Configurações'!$B$3,"Vencido",IF($F82&lt;='Configurações'!$B$3+'Configurações'!$B$2,"Vence em breve","Dentro da validade")))</f>
        <v/>
      </c>
      <c r="Q82" s="31">
        <f>IF($D82="","",IF($R82="Saldo negativo","Saldo negativo",IF($R82&lt;&gt;"OK","Revisar cadastro",IF($I82="Sim","Bloqueado",IF($N82=0,"Sem saldo",IF($P82="Vencido","Bloqueado por validade","Disponível"))))))</f>
        <v/>
      </c>
      <c r="R82" s="31">
        <f>IF(COUNTA($A82,$C82,$E82,$F82,$G82,$H82,$I82)=0,"",IF($A82="","Informar SKU",IF($C82="","Informar lote",IF($B82="SKU não cadastrado","SKU não cadastrado",IF($E82="","Informar fabricação",IF($F82="","Informar validade",IF($F82&lt;$E82,"Validade anterior à fabricação",IF($G82="","Informar quantidade inicial",IF($H82="","Informar localização",IF($I82="","Informar bloqueio",IF(AND($I82="Sim",$J82=""),"Informar motivo do bloqueio",IF(COUNTIFS($A$5:$A$204,$A82,$C$5:$C$204,$C82)&gt;1,"SKU/lote duplicado",IF($N82&lt;0,"Saldo negativo","OK")))))))))))))</f>
        <v/>
      </c>
      <c r="T82">
        <f>IF('Configurações'!A83="","",'Configurações'!A83)</f>
        <v/>
      </c>
      <c r="U82">
        <f>IF('Configurações'!D83="","",'Configurações'!D83)</f>
        <v/>
      </c>
    </row>
    <row r="83" ht="22" customHeight="1">
      <c r="A83" s="23" t="n"/>
      <c r="B83" s="24">
        <f>IF($A83="","",IFERROR(INDEX('Configurações'!$B$6:$B$105,MATCH($A83,'Configurações'!$A$6:$A$105,0)),"SKU não cadastrado"))</f>
        <v/>
      </c>
      <c r="C83" s="23" t="n"/>
      <c r="D83" s="25">
        <f>IF(OR($A83="",$C83=""),"",$A83&amp;"|"&amp;$C83)</f>
        <v/>
      </c>
      <c r="E83" s="26" t="n"/>
      <c r="F83" s="26" t="n"/>
      <c r="G83" s="27" t="n"/>
      <c r="H83" s="23" t="n"/>
      <c r="I83" s="23" t="n"/>
      <c r="J83" s="28" t="n"/>
      <c r="K83" s="29">
        <f>IF($D83="","",SUMIFS('Movimentações'!$F$5:$F$304,'Movimentações'!$H$5:$H$304,$D83,'Movimentações'!$B$5:$B$304,"Entrada"))</f>
        <v/>
      </c>
      <c r="L83" s="29">
        <f>IF($D83="","",SUMIFS('Movimentações'!$F$5:$F$304,'Movimentações'!$H$5:$H$304,$D83,'Movimentações'!$B$5:$B$304,"Saída"))</f>
        <v/>
      </c>
      <c r="M83" s="29">
        <f>IF($D83="","",SUMIFS('Movimentações'!$F$5:$F$304,'Movimentações'!$H$5:$H$304,$D83,'Movimentações'!$B$5:$B$304,"Ajuste"))</f>
        <v/>
      </c>
      <c r="N83" s="29">
        <f>IF($D83="","",$G83+$K83-$L83+$M83)</f>
        <v/>
      </c>
      <c r="O83" s="30">
        <f>IF(OR($D83="",$F83=""),"",$F83-'Configurações'!$B$3)</f>
        <v/>
      </c>
      <c r="P83" s="24">
        <f>IF(OR($D83="",$E83="",$F83="",$F83&lt;$E83),"",IF($F83&lt;'Configurações'!$B$3,"Vencido",IF($F83&lt;='Configurações'!$B$3+'Configurações'!$B$2,"Vence em breve","Dentro da validade")))</f>
        <v/>
      </c>
      <c r="Q83" s="24">
        <f>IF($D83="","",IF($R83="Saldo negativo","Saldo negativo",IF($R83&lt;&gt;"OK","Revisar cadastro",IF($I83="Sim","Bloqueado",IF($N83=0,"Sem saldo",IF($P83="Vencido","Bloqueado por validade","Disponível"))))))</f>
        <v/>
      </c>
      <c r="R83" s="24">
        <f>IF(COUNTA($A83,$C83,$E83,$F83,$G83,$H83,$I83)=0,"",IF($A83="","Informar SKU",IF($C83="","Informar lote",IF($B83="SKU não cadastrado","SKU não cadastrado",IF($E83="","Informar fabricação",IF($F83="","Informar validade",IF($F83&lt;$E83,"Validade anterior à fabricação",IF($G83="","Informar quantidade inicial",IF($H83="","Informar localização",IF($I83="","Informar bloqueio",IF(AND($I83="Sim",$J83=""),"Informar motivo do bloqueio",IF(COUNTIFS($A$5:$A$204,$A83,$C$5:$C$204,$C83)&gt;1,"SKU/lote duplicado",IF($N83&lt;0,"Saldo negativo","OK")))))))))))))</f>
        <v/>
      </c>
      <c r="T83">
        <f>IF('Configurações'!A84="","",'Configurações'!A84)</f>
        <v/>
      </c>
      <c r="U83">
        <f>IF('Configurações'!D84="","",'Configurações'!D84)</f>
        <v/>
      </c>
    </row>
    <row r="84" ht="22" customHeight="1">
      <c r="A84" s="23" t="n"/>
      <c r="B84" s="31">
        <f>IF($A84="","",IFERROR(INDEX('Configurações'!$B$6:$B$105,MATCH($A84,'Configurações'!$A$6:$A$105,0)),"SKU não cadastrado"))</f>
        <v/>
      </c>
      <c r="C84" s="23" t="n"/>
      <c r="D84" s="32">
        <f>IF(OR($A84="",$C84=""),"",$A84&amp;"|"&amp;$C84)</f>
        <v/>
      </c>
      <c r="E84" s="26" t="n"/>
      <c r="F84" s="26" t="n"/>
      <c r="G84" s="27" t="n"/>
      <c r="H84" s="23" t="n"/>
      <c r="I84" s="23" t="n"/>
      <c r="J84" s="28" t="n"/>
      <c r="K84" s="33">
        <f>IF($D84="","",SUMIFS('Movimentações'!$F$5:$F$304,'Movimentações'!$H$5:$H$304,$D84,'Movimentações'!$B$5:$B$304,"Entrada"))</f>
        <v/>
      </c>
      <c r="L84" s="33">
        <f>IF($D84="","",SUMIFS('Movimentações'!$F$5:$F$304,'Movimentações'!$H$5:$H$304,$D84,'Movimentações'!$B$5:$B$304,"Saída"))</f>
        <v/>
      </c>
      <c r="M84" s="33">
        <f>IF($D84="","",SUMIFS('Movimentações'!$F$5:$F$304,'Movimentações'!$H$5:$H$304,$D84,'Movimentações'!$B$5:$B$304,"Ajuste"))</f>
        <v/>
      </c>
      <c r="N84" s="33">
        <f>IF($D84="","",$G84+$K84-$L84+$M84)</f>
        <v/>
      </c>
      <c r="O84" s="34">
        <f>IF(OR($D84="",$F84=""),"",$F84-'Configurações'!$B$3)</f>
        <v/>
      </c>
      <c r="P84" s="31">
        <f>IF(OR($D84="",$E84="",$F84="",$F84&lt;$E84),"",IF($F84&lt;'Configurações'!$B$3,"Vencido",IF($F84&lt;='Configurações'!$B$3+'Configurações'!$B$2,"Vence em breve","Dentro da validade")))</f>
        <v/>
      </c>
      <c r="Q84" s="31">
        <f>IF($D84="","",IF($R84="Saldo negativo","Saldo negativo",IF($R84&lt;&gt;"OK","Revisar cadastro",IF($I84="Sim","Bloqueado",IF($N84=0,"Sem saldo",IF($P84="Vencido","Bloqueado por validade","Disponível"))))))</f>
        <v/>
      </c>
      <c r="R84" s="31">
        <f>IF(COUNTA($A84,$C84,$E84,$F84,$G84,$H84,$I84)=0,"",IF($A84="","Informar SKU",IF($C84="","Informar lote",IF($B84="SKU não cadastrado","SKU não cadastrado",IF($E84="","Informar fabricação",IF($F84="","Informar validade",IF($F84&lt;$E84,"Validade anterior à fabricação",IF($G84="","Informar quantidade inicial",IF($H84="","Informar localização",IF($I84="","Informar bloqueio",IF(AND($I84="Sim",$J84=""),"Informar motivo do bloqueio",IF(COUNTIFS($A$5:$A$204,$A84,$C$5:$C$204,$C84)&gt;1,"SKU/lote duplicado",IF($N84&lt;0,"Saldo negativo","OK")))))))))))))</f>
        <v/>
      </c>
      <c r="T84">
        <f>IF('Configurações'!A85="","",'Configurações'!A85)</f>
        <v/>
      </c>
      <c r="U84">
        <f>IF('Configurações'!D85="","",'Configurações'!D85)</f>
        <v/>
      </c>
    </row>
    <row r="85" ht="22" customHeight="1">
      <c r="A85" s="23" t="n"/>
      <c r="B85" s="24">
        <f>IF($A85="","",IFERROR(INDEX('Configurações'!$B$6:$B$105,MATCH($A85,'Configurações'!$A$6:$A$105,0)),"SKU não cadastrado"))</f>
        <v/>
      </c>
      <c r="C85" s="23" t="n"/>
      <c r="D85" s="25">
        <f>IF(OR($A85="",$C85=""),"",$A85&amp;"|"&amp;$C85)</f>
        <v/>
      </c>
      <c r="E85" s="26" t="n"/>
      <c r="F85" s="26" t="n"/>
      <c r="G85" s="27" t="n"/>
      <c r="H85" s="23" t="n"/>
      <c r="I85" s="23" t="n"/>
      <c r="J85" s="28" t="n"/>
      <c r="K85" s="29">
        <f>IF($D85="","",SUMIFS('Movimentações'!$F$5:$F$304,'Movimentações'!$H$5:$H$304,$D85,'Movimentações'!$B$5:$B$304,"Entrada"))</f>
        <v/>
      </c>
      <c r="L85" s="29">
        <f>IF($D85="","",SUMIFS('Movimentações'!$F$5:$F$304,'Movimentações'!$H$5:$H$304,$D85,'Movimentações'!$B$5:$B$304,"Saída"))</f>
        <v/>
      </c>
      <c r="M85" s="29">
        <f>IF($D85="","",SUMIFS('Movimentações'!$F$5:$F$304,'Movimentações'!$H$5:$H$304,$D85,'Movimentações'!$B$5:$B$304,"Ajuste"))</f>
        <v/>
      </c>
      <c r="N85" s="29">
        <f>IF($D85="","",$G85+$K85-$L85+$M85)</f>
        <v/>
      </c>
      <c r="O85" s="30">
        <f>IF(OR($D85="",$F85=""),"",$F85-'Configurações'!$B$3)</f>
        <v/>
      </c>
      <c r="P85" s="24">
        <f>IF(OR($D85="",$E85="",$F85="",$F85&lt;$E85),"",IF($F85&lt;'Configurações'!$B$3,"Vencido",IF($F85&lt;='Configurações'!$B$3+'Configurações'!$B$2,"Vence em breve","Dentro da validade")))</f>
        <v/>
      </c>
      <c r="Q85" s="24">
        <f>IF($D85="","",IF($R85="Saldo negativo","Saldo negativo",IF($R85&lt;&gt;"OK","Revisar cadastro",IF($I85="Sim","Bloqueado",IF($N85=0,"Sem saldo",IF($P85="Vencido","Bloqueado por validade","Disponível"))))))</f>
        <v/>
      </c>
      <c r="R85" s="24">
        <f>IF(COUNTA($A85,$C85,$E85,$F85,$G85,$H85,$I85)=0,"",IF($A85="","Informar SKU",IF($C85="","Informar lote",IF($B85="SKU não cadastrado","SKU não cadastrado",IF($E85="","Informar fabricação",IF($F85="","Informar validade",IF($F85&lt;$E85,"Validade anterior à fabricação",IF($G85="","Informar quantidade inicial",IF($H85="","Informar localização",IF($I85="","Informar bloqueio",IF(AND($I85="Sim",$J85=""),"Informar motivo do bloqueio",IF(COUNTIFS($A$5:$A$204,$A85,$C$5:$C$204,$C85)&gt;1,"SKU/lote duplicado",IF($N85&lt;0,"Saldo negativo","OK")))))))))))))</f>
        <v/>
      </c>
      <c r="T85">
        <f>IF('Configurações'!A86="","",'Configurações'!A86)</f>
        <v/>
      </c>
      <c r="U85">
        <f>IF('Configurações'!D86="","",'Configurações'!D86)</f>
        <v/>
      </c>
    </row>
    <row r="86" ht="22" customHeight="1">
      <c r="A86" s="23" t="n"/>
      <c r="B86" s="31">
        <f>IF($A86="","",IFERROR(INDEX('Configurações'!$B$6:$B$105,MATCH($A86,'Configurações'!$A$6:$A$105,0)),"SKU não cadastrado"))</f>
        <v/>
      </c>
      <c r="C86" s="23" t="n"/>
      <c r="D86" s="32">
        <f>IF(OR($A86="",$C86=""),"",$A86&amp;"|"&amp;$C86)</f>
        <v/>
      </c>
      <c r="E86" s="26" t="n"/>
      <c r="F86" s="26" t="n"/>
      <c r="G86" s="27" t="n"/>
      <c r="H86" s="23" t="n"/>
      <c r="I86" s="23" t="n"/>
      <c r="J86" s="28" t="n"/>
      <c r="K86" s="33">
        <f>IF($D86="","",SUMIFS('Movimentações'!$F$5:$F$304,'Movimentações'!$H$5:$H$304,$D86,'Movimentações'!$B$5:$B$304,"Entrada"))</f>
        <v/>
      </c>
      <c r="L86" s="33">
        <f>IF($D86="","",SUMIFS('Movimentações'!$F$5:$F$304,'Movimentações'!$H$5:$H$304,$D86,'Movimentações'!$B$5:$B$304,"Saída"))</f>
        <v/>
      </c>
      <c r="M86" s="33">
        <f>IF($D86="","",SUMIFS('Movimentações'!$F$5:$F$304,'Movimentações'!$H$5:$H$304,$D86,'Movimentações'!$B$5:$B$304,"Ajuste"))</f>
        <v/>
      </c>
      <c r="N86" s="33">
        <f>IF($D86="","",$G86+$K86-$L86+$M86)</f>
        <v/>
      </c>
      <c r="O86" s="34">
        <f>IF(OR($D86="",$F86=""),"",$F86-'Configurações'!$B$3)</f>
        <v/>
      </c>
      <c r="P86" s="31">
        <f>IF(OR($D86="",$E86="",$F86="",$F86&lt;$E86),"",IF($F86&lt;'Configurações'!$B$3,"Vencido",IF($F86&lt;='Configurações'!$B$3+'Configurações'!$B$2,"Vence em breve","Dentro da validade")))</f>
        <v/>
      </c>
      <c r="Q86" s="31">
        <f>IF($D86="","",IF($R86="Saldo negativo","Saldo negativo",IF($R86&lt;&gt;"OK","Revisar cadastro",IF($I86="Sim","Bloqueado",IF($N86=0,"Sem saldo",IF($P86="Vencido","Bloqueado por validade","Disponível"))))))</f>
        <v/>
      </c>
      <c r="R86" s="31">
        <f>IF(COUNTA($A86,$C86,$E86,$F86,$G86,$H86,$I86)=0,"",IF($A86="","Informar SKU",IF($C86="","Informar lote",IF($B86="SKU não cadastrado","SKU não cadastrado",IF($E86="","Informar fabricação",IF($F86="","Informar validade",IF($F86&lt;$E86,"Validade anterior à fabricação",IF($G86="","Informar quantidade inicial",IF($H86="","Informar localização",IF($I86="","Informar bloqueio",IF(AND($I86="Sim",$J86=""),"Informar motivo do bloqueio",IF(COUNTIFS($A$5:$A$204,$A86,$C$5:$C$204,$C86)&gt;1,"SKU/lote duplicado",IF($N86&lt;0,"Saldo negativo","OK")))))))))))))</f>
        <v/>
      </c>
      <c r="T86">
        <f>IF('Configurações'!A87="","",'Configurações'!A87)</f>
        <v/>
      </c>
      <c r="U86">
        <f>IF('Configurações'!D87="","",'Configurações'!D87)</f>
        <v/>
      </c>
    </row>
    <row r="87" ht="22" customHeight="1">
      <c r="A87" s="23" t="n"/>
      <c r="B87" s="24">
        <f>IF($A87="","",IFERROR(INDEX('Configurações'!$B$6:$B$105,MATCH($A87,'Configurações'!$A$6:$A$105,0)),"SKU não cadastrado"))</f>
        <v/>
      </c>
      <c r="C87" s="23" t="n"/>
      <c r="D87" s="25">
        <f>IF(OR($A87="",$C87=""),"",$A87&amp;"|"&amp;$C87)</f>
        <v/>
      </c>
      <c r="E87" s="26" t="n"/>
      <c r="F87" s="26" t="n"/>
      <c r="G87" s="27" t="n"/>
      <c r="H87" s="23" t="n"/>
      <c r="I87" s="23" t="n"/>
      <c r="J87" s="28" t="n"/>
      <c r="K87" s="29">
        <f>IF($D87="","",SUMIFS('Movimentações'!$F$5:$F$304,'Movimentações'!$H$5:$H$304,$D87,'Movimentações'!$B$5:$B$304,"Entrada"))</f>
        <v/>
      </c>
      <c r="L87" s="29">
        <f>IF($D87="","",SUMIFS('Movimentações'!$F$5:$F$304,'Movimentações'!$H$5:$H$304,$D87,'Movimentações'!$B$5:$B$304,"Saída"))</f>
        <v/>
      </c>
      <c r="M87" s="29">
        <f>IF($D87="","",SUMIFS('Movimentações'!$F$5:$F$304,'Movimentações'!$H$5:$H$304,$D87,'Movimentações'!$B$5:$B$304,"Ajuste"))</f>
        <v/>
      </c>
      <c r="N87" s="29">
        <f>IF($D87="","",$G87+$K87-$L87+$M87)</f>
        <v/>
      </c>
      <c r="O87" s="30">
        <f>IF(OR($D87="",$F87=""),"",$F87-'Configurações'!$B$3)</f>
        <v/>
      </c>
      <c r="P87" s="24">
        <f>IF(OR($D87="",$E87="",$F87="",$F87&lt;$E87),"",IF($F87&lt;'Configurações'!$B$3,"Vencido",IF($F87&lt;='Configurações'!$B$3+'Configurações'!$B$2,"Vence em breve","Dentro da validade")))</f>
        <v/>
      </c>
      <c r="Q87" s="24">
        <f>IF($D87="","",IF($R87="Saldo negativo","Saldo negativo",IF($R87&lt;&gt;"OK","Revisar cadastro",IF($I87="Sim","Bloqueado",IF($N87=0,"Sem saldo",IF($P87="Vencido","Bloqueado por validade","Disponível"))))))</f>
        <v/>
      </c>
      <c r="R87" s="24">
        <f>IF(COUNTA($A87,$C87,$E87,$F87,$G87,$H87,$I87)=0,"",IF($A87="","Informar SKU",IF($C87="","Informar lote",IF($B87="SKU não cadastrado","SKU não cadastrado",IF($E87="","Informar fabricação",IF($F87="","Informar validade",IF($F87&lt;$E87,"Validade anterior à fabricação",IF($G87="","Informar quantidade inicial",IF($H87="","Informar localização",IF($I87="","Informar bloqueio",IF(AND($I87="Sim",$J87=""),"Informar motivo do bloqueio",IF(COUNTIFS($A$5:$A$204,$A87,$C$5:$C$204,$C87)&gt;1,"SKU/lote duplicado",IF($N87&lt;0,"Saldo negativo","OK")))))))))))))</f>
        <v/>
      </c>
      <c r="T87">
        <f>IF('Configurações'!A88="","",'Configurações'!A88)</f>
        <v/>
      </c>
      <c r="U87">
        <f>IF('Configurações'!D88="","",'Configurações'!D88)</f>
        <v/>
      </c>
    </row>
    <row r="88" ht="22" customHeight="1">
      <c r="A88" s="23" t="n"/>
      <c r="B88" s="31">
        <f>IF($A88="","",IFERROR(INDEX('Configurações'!$B$6:$B$105,MATCH($A88,'Configurações'!$A$6:$A$105,0)),"SKU não cadastrado"))</f>
        <v/>
      </c>
      <c r="C88" s="23" t="n"/>
      <c r="D88" s="32">
        <f>IF(OR($A88="",$C88=""),"",$A88&amp;"|"&amp;$C88)</f>
        <v/>
      </c>
      <c r="E88" s="26" t="n"/>
      <c r="F88" s="26" t="n"/>
      <c r="G88" s="27" t="n"/>
      <c r="H88" s="23" t="n"/>
      <c r="I88" s="23" t="n"/>
      <c r="J88" s="28" t="n"/>
      <c r="K88" s="33">
        <f>IF($D88="","",SUMIFS('Movimentações'!$F$5:$F$304,'Movimentações'!$H$5:$H$304,$D88,'Movimentações'!$B$5:$B$304,"Entrada"))</f>
        <v/>
      </c>
      <c r="L88" s="33">
        <f>IF($D88="","",SUMIFS('Movimentações'!$F$5:$F$304,'Movimentações'!$H$5:$H$304,$D88,'Movimentações'!$B$5:$B$304,"Saída"))</f>
        <v/>
      </c>
      <c r="M88" s="33">
        <f>IF($D88="","",SUMIFS('Movimentações'!$F$5:$F$304,'Movimentações'!$H$5:$H$304,$D88,'Movimentações'!$B$5:$B$304,"Ajuste"))</f>
        <v/>
      </c>
      <c r="N88" s="33">
        <f>IF($D88="","",$G88+$K88-$L88+$M88)</f>
        <v/>
      </c>
      <c r="O88" s="34">
        <f>IF(OR($D88="",$F88=""),"",$F88-'Configurações'!$B$3)</f>
        <v/>
      </c>
      <c r="P88" s="31">
        <f>IF(OR($D88="",$E88="",$F88="",$F88&lt;$E88),"",IF($F88&lt;'Configurações'!$B$3,"Vencido",IF($F88&lt;='Configurações'!$B$3+'Configurações'!$B$2,"Vence em breve","Dentro da validade")))</f>
        <v/>
      </c>
      <c r="Q88" s="31">
        <f>IF($D88="","",IF($R88="Saldo negativo","Saldo negativo",IF($R88&lt;&gt;"OK","Revisar cadastro",IF($I88="Sim","Bloqueado",IF($N88=0,"Sem saldo",IF($P88="Vencido","Bloqueado por validade","Disponível"))))))</f>
        <v/>
      </c>
      <c r="R88" s="31">
        <f>IF(COUNTA($A88,$C88,$E88,$F88,$G88,$H88,$I88)=0,"",IF($A88="","Informar SKU",IF($C88="","Informar lote",IF($B88="SKU não cadastrado","SKU não cadastrado",IF($E88="","Informar fabricação",IF($F88="","Informar validade",IF($F88&lt;$E88,"Validade anterior à fabricação",IF($G88="","Informar quantidade inicial",IF($H88="","Informar localização",IF($I88="","Informar bloqueio",IF(AND($I88="Sim",$J88=""),"Informar motivo do bloqueio",IF(COUNTIFS($A$5:$A$204,$A88,$C$5:$C$204,$C88)&gt;1,"SKU/lote duplicado",IF($N88&lt;0,"Saldo negativo","OK")))))))))))))</f>
        <v/>
      </c>
      <c r="T88">
        <f>IF('Configurações'!A89="","",'Configurações'!A89)</f>
        <v/>
      </c>
      <c r="U88">
        <f>IF('Configurações'!D89="","",'Configurações'!D89)</f>
        <v/>
      </c>
    </row>
    <row r="89" ht="22" customHeight="1">
      <c r="A89" s="23" t="n"/>
      <c r="B89" s="24">
        <f>IF($A89="","",IFERROR(INDEX('Configurações'!$B$6:$B$105,MATCH($A89,'Configurações'!$A$6:$A$105,0)),"SKU não cadastrado"))</f>
        <v/>
      </c>
      <c r="C89" s="23" t="n"/>
      <c r="D89" s="25">
        <f>IF(OR($A89="",$C89=""),"",$A89&amp;"|"&amp;$C89)</f>
        <v/>
      </c>
      <c r="E89" s="26" t="n"/>
      <c r="F89" s="26" t="n"/>
      <c r="G89" s="27" t="n"/>
      <c r="H89" s="23" t="n"/>
      <c r="I89" s="23" t="n"/>
      <c r="J89" s="28" t="n"/>
      <c r="K89" s="29">
        <f>IF($D89="","",SUMIFS('Movimentações'!$F$5:$F$304,'Movimentações'!$H$5:$H$304,$D89,'Movimentações'!$B$5:$B$304,"Entrada"))</f>
        <v/>
      </c>
      <c r="L89" s="29">
        <f>IF($D89="","",SUMIFS('Movimentações'!$F$5:$F$304,'Movimentações'!$H$5:$H$304,$D89,'Movimentações'!$B$5:$B$304,"Saída"))</f>
        <v/>
      </c>
      <c r="M89" s="29">
        <f>IF($D89="","",SUMIFS('Movimentações'!$F$5:$F$304,'Movimentações'!$H$5:$H$304,$D89,'Movimentações'!$B$5:$B$304,"Ajuste"))</f>
        <v/>
      </c>
      <c r="N89" s="29">
        <f>IF($D89="","",$G89+$K89-$L89+$M89)</f>
        <v/>
      </c>
      <c r="O89" s="30">
        <f>IF(OR($D89="",$F89=""),"",$F89-'Configurações'!$B$3)</f>
        <v/>
      </c>
      <c r="P89" s="24">
        <f>IF(OR($D89="",$E89="",$F89="",$F89&lt;$E89),"",IF($F89&lt;'Configurações'!$B$3,"Vencido",IF($F89&lt;='Configurações'!$B$3+'Configurações'!$B$2,"Vence em breve","Dentro da validade")))</f>
        <v/>
      </c>
      <c r="Q89" s="24">
        <f>IF($D89="","",IF($R89="Saldo negativo","Saldo negativo",IF($R89&lt;&gt;"OK","Revisar cadastro",IF($I89="Sim","Bloqueado",IF($N89=0,"Sem saldo",IF($P89="Vencido","Bloqueado por validade","Disponível"))))))</f>
        <v/>
      </c>
      <c r="R89" s="24">
        <f>IF(COUNTA($A89,$C89,$E89,$F89,$G89,$H89,$I89)=0,"",IF($A89="","Informar SKU",IF($C89="","Informar lote",IF($B89="SKU não cadastrado","SKU não cadastrado",IF($E89="","Informar fabricação",IF($F89="","Informar validade",IF($F89&lt;$E89,"Validade anterior à fabricação",IF($G89="","Informar quantidade inicial",IF($H89="","Informar localização",IF($I89="","Informar bloqueio",IF(AND($I89="Sim",$J89=""),"Informar motivo do bloqueio",IF(COUNTIFS($A$5:$A$204,$A89,$C$5:$C$204,$C89)&gt;1,"SKU/lote duplicado",IF($N89&lt;0,"Saldo negativo","OK")))))))))))))</f>
        <v/>
      </c>
      <c r="T89">
        <f>IF('Configurações'!A90="","",'Configurações'!A90)</f>
        <v/>
      </c>
      <c r="U89">
        <f>IF('Configurações'!D90="","",'Configurações'!D90)</f>
        <v/>
      </c>
    </row>
    <row r="90" ht="22" customHeight="1">
      <c r="A90" s="23" t="n"/>
      <c r="B90" s="31">
        <f>IF($A90="","",IFERROR(INDEX('Configurações'!$B$6:$B$105,MATCH($A90,'Configurações'!$A$6:$A$105,0)),"SKU não cadastrado"))</f>
        <v/>
      </c>
      <c r="C90" s="23" t="n"/>
      <c r="D90" s="32">
        <f>IF(OR($A90="",$C90=""),"",$A90&amp;"|"&amp;$C90)</f>
        <v/>
      </c>
      <c r="E90" s="26" t="n"/>
      <c r="F90" s="26" t="n"/>
      <c r="G90" s="27" t="n"/>
      <c r="H90" s="23" t="n"/>
      <c r="I90" s="23" t="n"/>
      <c r="J90" s="28" t="n"/>
      <c r="K90" s="33">
        <f>IF($D90="","",SUMIFS('Movimentações'!$F$5:$F$304,'Movimentações'!$H$5:$H$304,$D90,'Movimentações'!$B$5:$B$304,"Entrada"))</f>
        <v/>
      </c>
      <c r="L90" s="33">
        <f>IF($D90="","",SUMIFS('Movimentações'!$F$5:$F$304,'Movimentações'!$H$5:$H$304,$D90,'Movimentações'!$B$5:$B$304,"Saída"))</f>
        <v/>
      </c>
      <c r="M90" s="33">
        <f>IF($D90="","",SUMIFS('Movimentações'!$F$5:$F$304,'Movimentações'!$H$5:$H$304,$D90,'Movimentações'!$B$5:$B$304,"Ajuste"))</f>
        <v/>
      </c>
      <c r="N90" s="33">
        <f>IF($D90="","",$G90+$K90-$L90+$M90)</f>
        <v/>
      </c>
      <c r="O90" s="34">
        <f>IF(OR($D90="",$F90=""),"",$F90-'Configurações'!$B$3)</f>
        <v/>
      </c>
      <c r="P90" s="31">
        <f>IF(OR($D90="",$E90="",$F90="",$F90&lt;$E90),"",IF($F90&lt;'Configurações'!$B$3,"Vencido",IF($F90&lt;='Configurações'!$B$3+'Configurações'!$B$2,"Vence em breve","Dentro da validade")))</f>
        <v/>
      </c>
      <c r="Q90" s="31">
        <f>IF($D90="","",IF($R90="Saldo negativo","Saldo negativo",IF($R90&lt;&gt;"OK","Revisar cadastro",IF($I90="Sim","Bloqueado",IF($N90=0,"Sem saldo",IF($P90="Vencido","Bloqueado por validade","Disponível"))))))</f>
        <v/>
      </c>
      <c r="R90" s="31">
        <f>IF(COUNTA($A90,$C90,$E90,$F90,$G90,$H90,$I90)=0,"",IF($A90="","Informar SKU",IF($C90="","Informar lote",IF($B90="SKU não cadastrado","SKU não cadastrado",IF($E90="","Informar fabricação",IF($F90="","Informar validade",IF($F90&lt;$E90,"Validade anterior à fabricação",IF($G90="","Informar quantidade inicial",IF($H90="","Informar localização",IF($I90="","Informar bloqueio",IF(AND($I90="Sim",$J90=""),"Informar motivo do bloqueio",IF(COUNTIFS($A$5:$A$204,$A90,$C$5:$C$204,$C90)&gt;1,"SKU/lote duplicado",IF($N90&lt;0,"Saldo negativo","OK")))))))))))))</f>
        <v/>
      </c>
      <c r="T90">
        <f>IF('Configurações'!A91="","",'Configurações'!A91)</f>
        <v/>
      </c>
      <c r="U90">
        <f>IF('Configurações'!D91="","",'Configurações'!D91)</f>
        <v/>
      </c>
    </row>
    <row r="91" ht="22" customHeight="1">
      <c r="A91" s="23" t="n"/>
      <c r="B91" s="24">
        <f>IF($A91="","",IFERROR(INDEX('Configurações'!$B$6:$B$105,MATCH($A91,'Configurações'!$A$6:$A$105,0)),"SKU não cadastrado"))</f>
        <v/>
      </c>
      <c r="C91" s="23" t="n"/>
      <c r="D91" s="25">
        <f>IF(OR($A91="",$C91=""),"",$A91&amp;"|"&amp;$C91)</f>
        <v/>
      </c>
      <c r="E91" s="26" t="n"/>
      <c r="F91" s="26" t="n"/>
      <c r="G91" s="27" t="n"/>
      <c r="H91" s="23" t="n"/>
      <c r="I91" s="23" t="n"/>
      <c r="J91" s="28" t="n"/>
      <c r="K91" s="29">
        <f>IF($D91="","",SUMIFS('Movimentações'!$F$5:$F$304,'Movimentações'!$H$5:$H$304,$D91,'Movimentações'!$B$5:$B$304,"Entrada"))</f>
        <v/>
      </c>
      <c r="L91" s="29">
        <f>IF($D91="","",SUMIFS('Movimentações'!$F$5:$F$304,'Movimentações'!$H$5:$H$304,$D91,'Movimentações'!$B$5:$B$304,"Saída"))</f>
        <v/>
      </c>
      <c r="M91" s="29">
        <f>IF($D91="","",SUMIFS('Movimentações'!$F$5:$F$304,'Movimentações'!$H$5:$H$304,$D91,'Movimentações'!$B$5:$B$304,"Ajuste"))</f>
        <v/>
      </c>
      <c r="N91" s="29">
        <f>IF($D91="","",$G91+$K91-$L91+$M91)</f>
        <v/>
      </c>
      <c r="O91" s="30">
        <f>IF(OR($D91="",$F91=""),"",$F91-'Configurações'!$B$3)</f>
        <v/>
      </c>
      <c r="P91" s="24">
        <f>IF(OR($D91="",$E91="",$F91="",$F91&lt;$E91),"",IF($F91&lt;'Configurações'!$B$3,"Vencido",IF($F91&lt;='Configurações'!$B$3+'Configurações'!$B$2,"Vence em breve","Dentro da validade")))</f>
        <v/>
      </c>
      <c r="Q91" s="24">
        <f>IF($D91="","",IF($R91="Saldo negativo","Saldo negativo",IF($R91&lt;&gt;"OK","Revisar cadastro",IF($I91="Sim","Bloqueado",IF($N91=0,"Sem saldo",IF($P91="Vencido","Bloqueado por validade","Disponível"))))))</f>
        <v/>
      </c>
      <c r="R91" s="24">
        <f>IF(COUNTA($A91,$C91,$E91,$F91,$G91,$H91,$I91)=0,"",IF($A91="","Informar SKU",IF($C91="","Informar lote",IF($B91="SKU não cadastrado","SKU não cadastrado",IF($E91="","Informar fabricação",IF($F91="","Informar validade",IF($F91&lt;$E91,"Validade anterior à fabricação",IF($G91="","Informar quantidade inicial",IF($H91="","Informar localização",IF($I91="","Informar bloqueio",IF(AND($I91="Sim",$J91=""),"Informar motivo do bloqueio",IF(COUNTIFS($A$5:$A$204,$A91,$C$5:$C$204,$C91)&gt;1,"SKU/lote duplicado",IF($N91&lt;0,"Saldo negativo","OK")))))))))))))</f>
        <v/>
      </c>
      <c r="T91">
        <f>IF('Configurações'!A92="","",'Configurações'!A92)</f>
        <v/>
      </c>
      <c r="U91">
        <f>IF('Configurações'!D92="","",'Configurações'!D92)</f>
        <v/>
      </c>
    </row>
    <row r="92" ht="22" customHeight="1">
      <c r="A92" s="23" t="n"/>
      <c r="B92" s="31">
        <f>IF($A92="","",IFERROR(INDEX('Configurações'!$B$6:$B$105,MATCH($A92,'Configurações'!$A$6:$A$105,0)),"SKU não cadastrado"))</f>
        <v/>
      </c>
      <c r="C92" s="23" t="n"/>
      <c r="D92" s="32">
        <f>IF(OR($A92="",$C92=""),"",$A92&amp;"|"&amp;$C92)</f>
        <v/>
      </c>
      <c r="E92" s="26" t="n"/>
      <c r="F92" s="26" t="n"/>
      <c r="G92" s="27" t="n"/>
      <c r="H92" s="23" t="n"/>
      <c r="I92" s="23" t="n"/>
      <c r="J92" s="28" t="n"/>
      <c r="K92" s="33">
        <f>IF($D92="","",SUMIFS('Movimentações'!$F$5:$F$304,'Movimentações'!$H$5:$H$304,$D92,'Movimentações'!$B$5:$B$304,"Entrada"))</f>
        <v/>
      </c>
      <c r="L92" s="33">
        <f>IF($D92="","",SUMIFS('Movimentações'!$F$5:$F$304,'Movimentações'!$H$5:$H$304,$D92,'Movimentações'!$B$5:$B$304,"Saída"))</f>
        <v/>
      </c>
      <c r="M92" s="33">
        <f>IF($D92="","",SUMIFS('Movimentações'!$F$5:$F$304,'Movimentações'!$H$5:$H$304,$D92,'Movimentações'!$B$5:$B$304,"Ajuste"))</f>
        <v/>
      </c>
      <c r="N92" s="33">
        <f>IF($D92="","",$G92+$K92-$L92+$M92)</f>
        <v/>
      </c>
      <c r="O92" s="34">
        <f>IF(OR($D92="",$F92=""),"",$F92-'Configurações'!$B$3)</f>
        <v/>
      </c>
      <c r="P92" s="31">
        <f>IF(OR($D92="",$E92="",$F92="",$F92&lt;$E92),"",IF($F92&lt;'Configurações'!$B$3,"Vencido",IF($F92&lt;='Configurações'!$B$3+'Configurações'!$B$2,"Vence em breve","Dentro da validade")))</f>
        <v/>
      </c>
      <c r="Q92" s="31">
        <f>IF($D92="","",IF($R92="Saldo negativo","Saldo negativo",IF($R92&lt;&gt;"OK","Revisar cadastro",IF($I92="Sim","Bloqueado",IF($N92=0,"Sem saldo",IF($P92="Vencido","Bloqueado por validade","Disponível"))))))</f>
        <v/>
      </c>
      <c r="R92" s="31">
        <f>IF(COUNTA($A92,$C92,$E92,$F92,$G92,$H92,$I92)=0,"",IF($A92="","Informar SKU",IF($C92="","Informar lote",IF($B92="SKU não cadastrado","SKU não cadastrado",IF($E92="","Informar fabricação",IF($F92="","Informar validade",IF($F92&lt;$E92,"Validade anterior à fabricação",IF($G92="","Informar quantidade inicial",IF($H92="","Informar localização",IF($I92="","Informar bloqueio",IF(AND($I92="Sim",$J92=""),"Informar motivo do bloqueio",IF(COUNTIFS($A$5:$A$204,$A92,$C$5:$C$204,$C92)&gt;1,"SKU/lote duplicado",IF($N92&lt;0,"Saldo negativo","OK")))))))))))))</f>
        <v/>
      </c>
      <c r="T92">
        <f>IF('Configurações'!A93="","",'Configurações'!A93)</f>
        <v/>
      </c>
      <c r="U92">
        <f>IF('Configurações'!D93="","",'Configurações'!D93)</f>
        <v/>
      </c>
    </row>
    <row r="93" ht="22" customHeight="1">
      <c r="A93" s="23" t="n"/>
      <c r="B93" s="24">
        <f>IF($A93="","",IFERROR(INDEX('Configurações'!$B$6:$B$105,MATCH($A93,'Configurações'!$A$6:$A$105,0)),"SKU não cadastrado"))</f>
        <v/>
      </c>
      <c r="C93" s="23" t="n"/>
      <c r="D93" s="25">
        <f>IF(OR($A93="",$C93=""),"",$A93&amp;"|"&amp;$C93)</f>
        <v/>
      </c>
      <c r="E93" s="26" t="n"/>
      <c r="F93" s="26" t="n"/>
      <c r="G93" s="27" t="n"/>
      <c r="H93" s="23" t="n"/>
      <c r="I93" s="23" t="n"/>
      <c r="J93" s="28" t="n"/>
      <c r="K93" s="29">
        <f>IF($D93="","",SUMIFS('Movimentações'!$F$5:$F$304,'Movimentações'!$H$5:$H$304,$D93,'Movimentações'!$B$5:$B$304,"Entrada"))</f>
        <v/>
      </c>
      <c r="L93" s="29">
        <f>IF($D93="","",SUMIFS('Movimentações'!$F$5:$F$304,'Movimentações'!$H$5:$H$304,$D93,'Movimentações'!$B$5:$B$304,"Saída"))</f>
        <v/>
      </c>
      <c r="M93" s="29">
        <f>IF($D93="","",SUMIFS('Movimentações'!$F$5:$F$304,'Movimentações'!$H$5:$H$304,$D93,'Movimentações'!$B$5:$B$304,"Ajuste"))</f>
        <v/>
      </c>
      <c r="N93" s="29">
        <f>IF($D93="","",$G93+$K93-$L93+$M93)</f>
        <v/>
      </c>
      <c r="O93" s="30">
        <f>IF(OR($D93="",$F93=""),"",$F93-'Configurações'!$B$3)</f>
        <v/>
      </c>
      <c r="P93" s="24">
        <f>IF(OR($D93="",$E93="",$F93="",$F93&lt;$E93),"",IF($F93&lt;'Configurações'!$B$3,"Vencido",IF($F93&lt;='Configurações'!$B$3+'Configurações'!$B$2,"Vence em breve","Dentro da validade")))</f>
        <v/>
      </c>
      <c r="Q93" s="24">
        <f>IF($D93="","",IF($R93="Saldo negativo","Saldo negativo",IF($R93&lt;&gt;"OK","Revisar cadastro",IF($I93="Sim","Bloqueado",IF($N93=0,"Sem saldo",IF($P93="Vencido","Bloqueado por validade","Disponível"))))))</f>
        <v/>
      </c>
      <c r="R93" s="24">
        <f>IF(COUNTA($A93,$C93,$E93,$F93,$G93,$H93,$I93)=0,"",IF($A93="","Informar SKU",IF($C93="","Informar lote",IF($B93="SKU não cadastrado","SKU não cadastrado",IF($E93="","Informar fabricação",IF($F93="","Informar validade",IF($F93&lt;$E93,"Validade anterior à fabricação",IF($G93="","Informar quantidade inicial",IF($H93="","Informar localização",IF($I93="","Informar bloqueio",IF(AND($I93="Sim",$J93=""),"Informar motivo do bloqueio",IF(COUNTIFS($A$5:$A$204,$A93,$C$5:$C$204,$C93)&gt;1,"SKU/lote duplicado",IF($N93&lt;0,"Saldo negativo","OK")))))))))))))</f>
        <v/>
      </c>
      <c r="T93">
        <f>IF('Configurações'!A94="","",'Configurações'!A94)</f>
        <v/>
      </c>
      <c r="U93">
        <f>IF('Configurações'!D94="","",'Configurações'!D94)</f>
        <v/>
      </c>
    </row>
    <row r="94" ht="22" customHeight="1">
      <c r="A94" s="23" t="n"/>
      <c r="B94" s="31">
        <f>IF($A94="","",IFERROR(INDEX('Configurações'!$B$6:$B$105,MATCH($A94,'Configurações'!$A$6:$A$105,0)),"SKU não cadastrado"))</f>
        <v/>
      </c>
      <c r="C94" s="23" t="n"/>
      <c r="D94" s="32">
        <f>IF(OR($A94="",$C94=""),"",$A94&amp;"|"&amp;$C94)</f>
        <v/>
      </c>
      <c r="E94" s="26" t="n"/>
      <c r="F94" s="26" t="n"/>
      <c r="G94" s="27" t="n"/>
      <c r="H94" s="23" t="n"/>
      <c r="I94" s="23" t="n"/>
      <c r="J94" s="28" t="n"/>
      <c r="K94" s="33">
        <f>IF($D94="","",SUMIFS('Movimentações'!$F$5:$F$304,'Movimentações'!$H$5:$H$304,$D94,'Movimentações'!$B$5:$B$304,"Entrada"))</f>
        <v/>
      </c>
      <c r="L94" s="33">
        <f>IF($D94="","",SUMIFS('Movimentações'!$F$5:$F$304,'Movimentações'!$H$5:$H$304,$D94,'Movimentações'!$B$5:$B$304,"Saída"))</f>
        <v/>
      </c>
      <c r="M94" s="33">
        <f>IF($D94="","",SUMIFS('Movimentações'!$F$5:$F$304,'Movimentações'!$H$5:$H$304,$D94,'Movimentações'!$B$5:$B$304,"Ajuste"))</f>
        <v/>
      </c>
      <c r="N94" s="33">
        <f>IF($D94="","",$G94+$K94-$L94+$M94)</f>
        <v/>
      </c>
      <c r="O94" s="34">
        <f>IF(OR($D94="",$F94=""),"",$F94-'Configurações'!$B$3)</f>
        <v/>
      </c>
      <c r="P94" s="31">
        <f>IF(OR($D94="",$E94="",$F94="",$F94&lt;$E94),"",IF($F94&lt;'Configurações'!$B$3,"Vencido",IF($F94&lt;='Configurações'!$B$3+'Configurações'!$B$2,"Vence em breve","Dentro da validade")))</f>
        <v/>
      </c>
      <c r="Q94" s="31">
        <f>IF($D94="","",IF($R94="Saldo negativo","Saldo negativo",IF($R94&lt;&gt;"OK","Revisar cadastro",IF($I94="Sim","Bloqueado",IF($N94=0,"Sem saldo",IF($P94="Vencido","Bloqueado por validade","Disponível"))))))</f>
        <v/>
      </c>
      <c r="R94" s="31">
        <f>IF(COUNTA($A94,$C94,$E94,$F94,$G94,$H94,$I94)=0,"",IF($A94="","Informar SKU",IF($C94="","Informar lote",IF($B94="SKU não cadastrado","SKU não cadastrado",IF($E94="","Informar fabricação",IF($F94="","Informar validade",IF($F94&lt;$E94,"Validade anterior à fabricação",IF($G94="","Informar quantidade inicial",IF($H94="","Informar localização",IF($I94="","Informar bloqueio",IF(AND($I94="Sim",$J94=""),"Informar motivo do bloqueio",IF(COUNTIFS($A$5:$A$204,$A94,$C$5:$C$204,$C94)&gt;1,"SKU/lote duplicado",IF($N94&lt;0,"Saldo negativo","OK")))))))))))))</f>
        <v/>
      </c>
      <c r="T94">
        <f>IF('Configurações'!A95="","",'Configurações'!A95)</f>
        <v/>
      </c>
      <c r="U94">
        <f>IF('Configurações'!D95="","",'Configurações'!D95)</f>
        <v/>
      </c>
    </row>
    <row r="95" ht="22" customHeight="1">
      <c r="A95" s="23" t="n"/>
      <c r="B95" s="24">
        <f>IF($A95="","",IFERROR(INDEX('Configurações'!$B$6:$B$105,MATCH($A95,'Configurações'!$A$6:$A$105,0)),"SKU não cadastrado"))</f>
        <v/>
      </c>
      <c r="C95" s="23" t="n"/>
      <c r="D95" s="25">
        <f>IF(OR($A95="",$C95=""),"",$A95&amp;"|"&amp;$C95)</f>
        <v/>
      </c>
      <c r="E95" s="26" t="n"/>
      <c r="F95" s="26" t="n"/>
      <c r="G95" s="27" t="n"/>
      <c r="H95" s="23" t="n"/>
      <c r="I95" s="23" t="n"/>
      <c r="J95" s="28" t="n"/>
      <c r="K95" s="29">
        <f>IF($D95="","",SUMIFS('Movimentações'!$F$5:$F$304,'Movimentações'!$H$5:$H$304,$D95,'Movimentações'!$B$5:$B$304,"Entrada"))</f>
        <v/>
      </c>
      <c r="L95" s="29">
        <f>IF($D95="","",SUMIFS('Movimentações'!$F$5:$F$304,'Movimentações'!$H$5:$H$304,$D95,'Movimentações'!$B$5:$B$304,"Saída"))</f>
        <v/>
      </c>
      <c r="M95" s="29">
        <f>IF($D95="","",SUMIFS('Movimentações'!$F$5:$F$304,'Movimentações'!$H$5:$H$304,$D95,'Movimentações'!$B$5:$B$304,"Ajuste"))</f>
        <v/>
      </c>
      <c r="N95" s="29">
        <f>IF($D95="","",$G95+$K95-$L95+$M95)</f>
        <v/>
      </c>
      <c r="O95" s="30">
        <f>IF(OR($D95="",$F95=""),"",$F95-'Configurações'!$B$3)</f>
        <v/>
      </c>
      <c r="P95" s="24">
        <f>IF(OR($D95="",$E95="",$F95="",$F95&lt;$E95),"",IF($F95&lt;'Configurações'!$B$3,"Vencido",IF($F95&lt;='Configurações'!$B$3+'Configurações'!$B$2,"Vence em breve","Dentro da validade")))</f>
        <v/>
      </c>
      <c r="Q95" s="24">
        <f>IF($D95="","",IF($R95="Saldo negativo","Saldo negativo",IF($R95&lt;&gt;"OK","Revisar cadastro",IF($I95="Sim","Bloqueado",IF($N95=0,"Sem saldo",IF($P95="Vencido","Bloqueado por validade","Disponível"))))))</f>
        <v/>
      </c>
      <c r="R95" s="24">
        <f>IF(COUNTA($A95,$C95,$E95,$F95,$G95,$H95,$I95)=0,"",IF($A95="","Informar SKU",IF($C95="","Informar lote",IF($B95="SKU não cadastrado","SKU não cadastrado",IF($E95="","Informar fabricação",IF($F95="","Informar validade",IF($F95&lt;$E95,"Validade anterior à fabricação",IF($G95="","Informar quantidade inicial",IF($H95="","Informar localização",IF($I95="","Informar bloqueio",IF(AND($I95="Sim",$J95=""),"Informar motivo do bloqueio",IF(COUNTIFS($A$5:$A$204,$A95,$C$5:$C$204,$C95)&gt;1,"SKU/lote duplicado",IF($N95&lt;0,"Saldo negativo","OK")))))))))))))</f>
        <v/>
      </c>
      <c r="T95">
        <f>IF('Configurações'!A96="","",'Configurações'!A96)</f>
        <v/>
      </c>
      <c r="U95">
        <f>IF('Configurações'!D96="","",'Configurações'!D96)</f>
        <v/>
      </c>
    </row>
    <row r="96" ht="22" customHeight="1">
      <c r="A96" s="23" t="n"/>
      <c r="B96" s="31">
        <f>IF($A96="","",IFERROR(INDEX('Configurações'!$B$6:$B$105,MATCH($A96,'Configurações'!$A$6:$A$105,0)),"SKU não cadastrado"))</f>
        <v/>
      </c>
      <c r="C96" s="23" t="n"/>
      <c r="D96" s="32">
        <f>IF(OR($A96="",$C96=""),"",$A96&amp;"|"&amp;$C96)</f>
        <v/>
      </c>
      <c r="E96" s="26" t="n"/>
      <c r="F96" s="26" t="n"/>
      <c r="G96" s="27" t="n"/>
      <c r="H96" s="23" t="n"/>
      <c r="I96" s="23" t="n"/>
      <c r="J96" s="28" t="n"/>
      <c r="K96" s="33">
        <f>IF($D96="","",SUMIFS('Movimentações'!$F$5:$F$304,'Movimentações'!$H$5:$H$304,$D96,'Movimentações'!$B$5:$B$304,"Entrada"))</f>
        <v/>
      </c>
      <c r="L96" s="33">
        <f>IF($D96="","",SUMIFS('Movimentações'!$F$5:$F$304,'Movimentações'!$H$5:$H$304,$D96,'Movimentações'!$B$5:$B$304,"Saída"))</f>
        <v/>
      </c>
      <c r="M96" s="33">
        <f>IF($D96="","",SUMIFS('Movimentações'!$F$5:$F$304,'Movimentações'!$H$5:$H$304,$D96,'Movimentações'!$B$5:$B$304,"Ajuste"))</f>
        <v/>
      </c>
      <c r="N96" s="33">
        <f>IF($D96="","",$G96+$K96-$L96+$M96)</f>
        <v/>
      </c>
      <c r="O96" s="34">
        <f>IF(OR($D96="",$F96=""),"",$F96-'Configurações'!$B$3)</f>
        <v/>
      </c>
      <c r="P96" s="31">
        <f>IF(OR($D96="",$E96="",$F96="",$F96&lt;$E96),"",IF($F96&lt;'Configurações'!$B$3,"Vencido",IF($F96&lt;='Configurações'!$B$3+'Configurações'!$B$2,"Vence em breve","Dentro da validade")))</f>
        <v/>
      </c>
      <c r="Q96" s="31">
        <f>IF($D96="","",IF($R96="Saldo negativo","Saldo negativo",IF($R96&lt;&gt;"OK","Revisar cadastro",IF($I96="Sim","Bloqueado",IF($N96=0,"Sem saldo",IF($P96="Vencido","Bloqueado por validade","Disponível"))))))</f>
        <v/>
      </c>
      <c r="R96" s="31">
        <f>IF(COUNTA($A96,$C96,$E96,$F96,$G96,$H96,$I96)=0,"",IF($A96="","Informar SKU",IF($C96="","Informar lote",IF($B96="SKU não cadastrado","SKU não cadastrado",IF($E96="","Informar fabricação",IF($F96="","Informar validade",IF($F96&lt;$E96,"Validade anterior à fabricação",IF($G96="","Informar quantidade inicial",IF($H96="","Informar localização",IF($I96="","Informar bloqueio",IF(AND($I96="Sim",$J96=""),"Informar motivo do bloqueio",IF(COUNTIFS($A$5:$A$204,$A96,$C$5:$C$204,$C96)&gt;1,"SKU/lote duplicado",IF($N96&lt;0,"Saldo negativo","OK")))))))))))))</f>
        <v/>
      </c>
      <c r="T96">
        <f>IF('Configurações'!A97="","",'Configurações'!A97)</f>
        <v/>
      </c>
      <c r="U96">
        <f>IF('Configurações'!D97="","",'Configurações'!D97)</f>
        <v/>
      </c>
    </row>
    <row r="97" ht="22" customHeight="1">
      <c r="A97" s="23" t="n"/>
      <c r="B97" s="24">
        <f>IF($A97="","",IFERROR(INDEX('Configurações'!$B$6:$B$105,MATCH($A97,'Configurações'!$A$6:$A$105,0)),"SKU não cadastrado"))</f>
        <v/>
      </c>
      <c r="C97" s="23" t="n"/>
      <c r="D97" s="25">
        <f>IF(OR($A97="",$C97=""),"",$A97&amp;"|"&amp;$C97)</f>
        <v/>
      </c>
      <c r="E97" s="26" t="n"/>
      <c r="F97" s="26" t="n"/>
      <c r="G97" s="27" t="n"/>
      <c r="H97" s="23" t="n"/>
      <c r="I97" s="23" t="n"/>
      <c r="J97" s="28" t="n"/>
      <c r="K97" s="29">
        <f>IF($D97="","",SUMIFS('Movimentações'!$F$5:$F$304,'Movimentações'!$H$5:$H$304,$D97,'Movimentações'!$B$5:$B$304,"Entrada"))</f>
        <v/>
      </c>
      <c r="L97" s="29">
        <f>IF($D97="","",SUMIFS('Movimentações'!$F$5:$F$304,'Movimentações'!$H$5:$H$304,$D97,'Movimentações'!$B$5:$B$304,"Saída"))</f>
        <v/>
      </c>
      <c r="M97" s="29">
        <f>IF($D97="","",SUMIFS('Movimentações'!$F$5:$F$304,'Movimentações'!$H$5:$H$304,$D97,'Movimentações'!$B$5:$B$304,"Ajuste"))</f>
        <v/>
      </c>
      <c r="N97" s="29">
        <f>IF($D97="","",$G97+$K97-$L97+$M97)</f>
        <v/>
      </c>
      <c r="O97" s="30">
        <f>IF(OR($D97="",$F97=""),"",$F97-'Configurações'!$B$3)</f>
        <v/>
      </c>
      <c r="P97" s="24">
        <f>IF(OR($D97="",$E97="",$F97="",$F97&lt;$E97),"",IF($F97&lt;'Configurações'!$B$3,"Vencido",IF($F97&lt;='Configurações'!$B$3+'Configurações'!$B$2,"Vence em breve","Dentro da validade")))</f>
        <v/>
      </c>
      <c r="Q97" s="24">
        <f>IF($D97="","",IF($R97="Saldo negativo","Saldo negativo",IF($R97&lt;&gt;"OK","Revisar cadastro",IF($I97="Sim","Bloqueado",IF($N97=0,"Sem saldo",IF($P97="Vencido","Bloqueado por validade","Disponível"))))))</f>
        <v/>
      </c>
      <c r="R97" s="24">
        <f>IF(COUNTA($A97,$C97,$E97,$F97,$G97,$H97,$I97)=0,"",IF($A97="","Informar SKU",IF($C97="","Informar lote",IF($B97="SKU não cadastrado","SKU não cadastrado",IF($E97="","Informar fabricação",IF($F97="","Informar validade",IF($F97&lt;$E97,"Validade anterior à fabricação",IF($G97="","Informar quantidade inicial",IF($H97="","Informar localização",IF($I97="","Informar bloqueio",IF(AND($I97="Sim",$J97=""),"Informar motivo do bloqueio",IF(COUNTIFS($A$5:$A$204,$A97,$C$5:$C$204,$C97)&gt;1,"SKU/lote duplicado",IF($N97&lt;0,"Saldo negativo","OK")))))))))))))</f>
        <v/>
      </c>
      <c r="T97">
        <f>IF('Configurações'!A98="","",'Configurações'!A98)</f>
        <v/>
      </c>
      <c r="U97">
        <f>IF('Configurações'!D98="","",'Configurações'!D98)</f>
        <v/>
      </c>
    </row>
    <row r="98" ht="22" customHeight="1">
      <c r="A98" s="23" t="n"/>
      <c r="B98" s="31">
        <f>IF($A98="","",IFERROR(INDEX('Configurações'!$B$6:$B$105,MATCH($A98,'Configurações'!$A$6:$A$105,0)),"SKU não cadastrado"))</f>
        <v/>
      </c>
      <c r="C98" s="23" t="n"/>
      <c r="D98" s="32">
        <f>IF(OR($A98="",$C98=""),"",$A98&amp;"|"&amp;$C98)</f>
        <v/>
      </c>
      <c r="E98" s="26" t="n"/>
      <c r="F98" s="26" t="n"/>
      <c r="G98" s="27" t="n"/>
      <c r="H98" s="23" t="n"/>
      <c r="I98" s="23" t="n"/>
      <c r="J98" s="28" t="n"/>
      <c r="K98" s="33">
        <f>IF($D98="","",SUMIFS('Movimentações'!$F$5:$F$304,'Movimentações'!$H$5:$H$304,$D98,'Movimentações'!$B$5:$B$304,"Entrada"))</f>
        <v/>
      </c>
      <c r="L98" s="33">
        <f>IF($D98="","",SUMIFS('Movimentações'!$F$5:$F$304,'Movimentações'!$H$5:$H$304,$D98,'Movimentações'!$B$5:$B$304,"Saída"))</f>
        <v/>
      </c>
      <c r="M98" s="33">
        <f>IF($D98="","",SUMIFS('Movimentações'!$F$5:$F$304,'Movimentações'!$H$5:$H$304,$D98,'Movimentações'!$B$5:$B$304,"Ajuste"))</f>
        <v/>
      </c>
      <c r="N98" s="33">
        <f>IF($D98="","",$G98+$K98-$L98+$M98)</f>
        <v/>
      </c>
      <c r="O98" s="34">
        <f>IF(OR($D98="",$F98=""),"",$F98-'Configurações'!$B$3)</f>
        <v/>
      </c>
      <c r="P98" s="31">
        <f>IF(OR($D98="",$E98="",$F98="",$F98&lt;$E98),"",IF($F98&lt;'Configurações'!$B$3,"Vencido",IF($F98&lt;='Configurações'!$B$3+'Configurações'!$B$2,"Vence em breve","Dentro da validade")))</f>
        <v/>
      </c>
      <c r="Q98" s="31">
        <f>IF($D98="","",IF($R98="Saldo negativo","Saldo negativo",IF($R98&lt;&gt;"OK","Revisar cadastro",IF($I98="Sim","Bloqueado",IF($N98=0,"Sem saldo",IF($P98="Vencido","Bloqueado por validade","Disponível"))))))</f>
        <v/>
      </c>
      <c r="R98" s="31">
        <f>IF(COUNTA($A98,$C98,$E98,$F98,$G98,$H98,$I98)=0,"",IF($A98="","Informar SKU",IF($C98="","Informar lote",IF($B98="SKU não cadastrado","SKU não cadastrado",IF($E98="","Informar fabricação",IF($F98="","Informar validade",IF($F98&lt;$E98,"Validade anterior à fabricação",IF($G98="","Informar quantidade inicial",IF($H98="","Informar localização",IF($I98="","Informar bloqueio",IF(AND($I98="Sim",$J98=""),"Informar motivo do bloqueio",IF(COUNTIFS($A$5:$A$204,$A98,$C$5:$C$204,$C98)&gt;1,"SKU/lote duplicado",IF($N98&lt;0,"Saldo negativo","OK")))))))))))))</f>
        <v/>
      </c>
      <c r="T98">
        <f>IF('Configurações'!A99="","",'Configurações'!A99)</f>
        <v/>
      </c>
      <c r="U98">
        <f>IF('Configurações'!D99="","",'Configurações'!D99)</f>
        <v/>
      </c>
    </row>
    <row r="99" ht="22" customHeight="1">
      <c r="A99" s="23" t="n"/>
      <c r="B99" s="24">
        <f>IF($A99="","",IFERROR(INDEX('Configurações'!$B$6:$B$105,MATCH($A99,'Configurações'!$A$6:$A$105,0)),"SKU não cadastrado"))</f>
        <v/>
      </c>
      <c r="C99" s="23" t="n"/>
      <c r="D99" s="25">
        <f>IF(OR($A99="",$C99=""),"",$A99&amp;"|"&amp;$C99)</f>
        <v/>
      </c>
      <c r="E99" s="26" t="n"/>
      <c r="F99" s="26" t="n"/>
      <c r="G99" s="27" t="n"/>
      <c r="H99" s="23" t="n"/>
      <c r="I99" s="23" t="n"/>
      <c r="J99" s="28" t="n"/>
      <c r="K99" s="29">
        <f>IF($D99="","",SUMIFS('Movimentações'!$F$5:$F$304,'Movimentações'!$H$5:$H$304,$D99,'Movimentações'!$B$5:$B$304,"Entrada"))</f>
        <v/>
      </c>
      <c r="L99" s="29">
        <f>IF($D99="","",SUMIFS('Movimentações'!$F$5:$F$304,'Movimentações'!$H$5:$H$304,$D99,'Movimentações'!$B$5:$B$304,"Saída"))</f>
        <v/>
      </c>
      <c r="M99" s="29">
        <f>IF($D99="","",SUMIFS('Movimentações'!$F$5:$F$304,'Movimentações'!$H$5:$H$304,$D99,'Movimentações'!$B$5:$B$304,"Ajuste"))</f>
        <v/>
      </c>
      <c r="N99" s="29">
        <f>IF($D99="","",$G99+$K99-$L99+$M99)</f>
        <v/>
      </c>
      <c r="O99" s="30">
        <f>IF(OR($D99="",$F99=""),"",$F99-'Configurações'!$B$3)</f>
        <v/>
      </c>
      <c r="P99" s="24">
        <f>IF(OR($D99="",$E99="",$F99="",$F99&lt;$E99),"",IF($F99&lt;'Configurações'!$B$3,"Vencido",IF($F99&lt;='Configurações'!$B$3+'Configurações'!$B$2,"Vence em breve","Dentro da validade")))</f>
        <v/>
      </c>
      <c r="Q99" s="24">
        <f>IF($D99="","",IF($R99="Saldo negativo","Saldo negativo",IF($R99&lt;&gt;"OK","Revisar cadastro",IF($I99="Sim","Bloqueado",IF($N99=0,"Sem saldo",IF($P99="Vencido","Bloqueado por validade","Disponível"))))))</f>
        <v/>
      </c>
      <c r="R99" s="24">
        <f>IF(COUNTA($A99,$C99,$E99,$F99,$G99,$H99,$I99)=0,"",IF($A99="","Informar SKU",IF($C99="","Informar lote",IF($B99="SKU não cadastrado","SKU não cadastrado",IF($E99="","Informar fabricação",IF($F99="","Informar validade",IF($F99&lt;$E99,"Validade anterior à fabricação",IF($G99="","Informar quantidade inicial",IF($H99="","Informar localização",IF($I99="","Informar bloqueio",IF(AND($I99="Sim",$J99=""),"Informar motivo do bloqueio",IF(COUNTIFS($A$5:$A$204,$A99,$C$5:$C$204,$C99)&gt;1,"SKU/lote duplicado",IF($N99&lt;0,"Saldo negativo","OK")))))))))))))</f>
        <v/>
      </c>
      <c r="T99">
        <f>IF('Configurações'!A100="","",'Configurações'!A100)</f>
        <v/>
      </c>
      <c r="U99">
        <f>IF('Configurações'!D100="","",'Configurações'!D100)</f>
        <v/>
      </c>
    </row>
    <row r="100" ht="22" customHeight="1">
      <c r="A100" s="23" t="n"/>
      <c r="B100" s="31">
        <f>IF($A100="","",IFERROR(INDEX('Configurações'!$B$6:$B$105,MATCH($A100,'Configurações'!$A$6:$A$105,0)),"SKU não cadastrado"))</f>
        <v/>
      </c>
      <c r="C100" s="23" t="n"/>
      <c r="D100" s="32">
        <f>IF(OR($A100="",$C100=""),"",$A100&amp;"|"&amp;$C100)</f>
        <v/>
      </c>
      <c r="E100" s="26" t="n"/>
      <c r="F100" s="26" t="n"/>
      <c r="G100" s="27" t="n"/>
      <c r="H100" s="23" t="n"/>
      <c r="I100" s="23" t="n"/>
      <c r="J100" s="28" t="n"/>
      <c r="K100" s="33">
        <f>IF($D100="","",SUMIFS('Movimentações'!$F$5:$F$304,'Movimentações'!$H$5:$H$304,$D100,'Movimentações'!$B$5:$B$304,"Entrada"))</f>
        <v/>
      </c>
      <c r="L100" s="33">
        <f>IF($D100="","",SUMIFS('Movimentações'!$F$5:$F$304,'Movimentações'!$H$5:$H$304,$D100,'Movimentações'!$B$5:$B$304,"Saída"))</f>
        <v/>
      </c>
      <c r="M100" s="33">
        <f>IF($D100="","",SUMIFS('Movimentações'!$F$5:$F$304,'Movimentações'!$H$5:$H$304,$D100,'Movimentações'!$B$5:$B$304,"Ajuste"))</f>
        <v/>
      </c>
      <c r="N100" s="33">
        <f>IF($D100="","",$G100+$K100-$L100+$M100)</f>
        <v/>
      </c>
      <c r="O100" s="34">
        <f>IF(OR($D100="",$F100=""),"",$F100-'Configurações'!$B$3)</f>
        <v/>
      </c>
      <c r="P100" s="31">
        <f>IF(OR($D100="",$E100="",$F100="",$F100&lt;$E100),"",IF($F100&lt;'Configurações'!$B$3,"Vencido",IF($F100&lt;='Configurações'!$B$3+'Configurações'!$B$2,"Vence em breve","Dentro da validade")))</f>
        <v/>
      </c>
      <c r="Q100" s="31">
        <f>IF($D100="","",IF($R100="Saldo negativo","Saldo negativo",IF($R100&lt;&gt;"OK","Revisar cadastro",IF($I100="Sim","Bloqueado",IF($N100=0,"Sem saldo",IF($P100="Vencido","Bloqueado por validade","Disponível"))))))</f>
        <v/>
      </c>
      <c r="R100" s="31">
        <f>IF(COUNTA($A100,$C100,$E100,$F100,$G100,$H100,$I100)=0,"",IF($A100="","Informar SKU",IF($C100="","Informar lote",IF($B100="SKU não cadastrado","SKU não cadastrado",IF($E100="","Informar fabricação",IF($F100="","Informar validade",IF($F100&lt;$E100,"Validade anterior à fabricação",IF($G100="","Informar quantidade inicial",IF($H100="","Informar localização",IF($I100="","Informar bloqueio",IF(AND($I100="Sim",$J100=""),"Informar motivo do bloqueio",IF(COUNTIFS($A$5:$A$204,$A100,$C$5:$C$204,$C100)&gt;1,"SKU/lote duplicado",IF($N100&lt;0,"Saldo negativo","OK")))))))))))))</f>
        <v/>
      </c>
      <c r="T100">
        <f>IF('Configurações'!A101="","",'Configurações'!A101)</f>
        <v/>
      </c>
      <c r="U100">
        <f>IF('Configurações'!D101="","",'Configurações'!D101)</f>
        <v/>
      </c>
    </row>
    <row r="101" ht="22" customHeight="1">
      <c r="A101" s="23" t="n"/>
      <c r="B101" s="24">
        <f>IF($A101="","",IFERROR(INDEX('Configurações'!$B$6:$B$105,MATCH($A101,'Configurações'!$A$6:$A$105,0)),"SKU não cadastrado"))</f>
        <v/>
      </c>
      <c r="C101" s="23" t="n"/>
      <c r="D101" s="25">
        <f>IF(OR($A101="",$C101=""),"",$A101&amp;"|"&amp;$C101)</f>
        <v/>
      </c>
      <c r="E101" s="26" t="n"/>
      <c r="F101" s="26" t="n"/>
      <c r="G101" s="27" t="n"/>
      <c r="H101" s="23" t="n"/>
      <c r="I101" s="23" t="n"/>
      <c r="J101" s="28" t="n"/>
      <c r="K101" s="29">
        <f>IF($D101="","",SUMIFS('Movimentações'!$F$5:$F$304,'Movimentações'!$H$5:$H$304,$D101,'Movimentações'!$B$5:$B$304,"Entrada"))</f>
        <v/>
      </c>
      <c r="L101" s="29">
        <f>IF($D101="","",SUMIFS('Movimentações'!$F$5:$F$304,'Movimentações'!$H$5:$H$304,$D101,'Movimentações'!$B$5:$B$304,"Saída"))</f>
        <v/>
      </c>
      <c r="M101" s="29">
        <f>IF($D101="","",SUMIFS('Movimentações'!$F$5:$F$304,'Movimentações'!$H$5:$H$304,$D101,'Movimentações'!$B$5:$B$304,"Ajuste"))</f>
        <v/>
      </c>
      <c r="N101" s="29">
        <f>IF($D101="","",$G101+$K101-$L101+$M101)</f>
        <v/>
      </c>
      <c r="O101" s="30">
        <f>IF(OR($D101="",$F101=""),"",$F101-'Configurações'!$B$3)</f>
        <v/>
      </c>
      <c r="P101" s="24">
        <f>IF(OR($D101="",$E101="",$F101="",$F101&lt;$E101),"",IF($F101&lt;'Configurações'!$B$3,"Vencido",IF($F101&lt;='Configurações'!$B$3+'Configurações'!$B$2,"Vence em breve","Dentro da validade")))</f>
        <v/>
      </c>
      <c r="Q101" s="24">
        <f>IF($D101="","",IF($R101="Saldo negativo","Saldo negativo",IF($R101&lt;&gt;"OK","Revisar cadastro",IF($I101="Sim","Bloqueado",IF($N101=0,"Sem saldo",IF($P101="Vencido","Bloqueado por validade","Disponível"))))))</f>
        <v/>
      </c>
      <c r="R101" s="24">
        <f>IF(COUNTA($A101,$C101,$E101,$F101,$G101,$H101,$I101)=0,"",IF($A101="","Informar SKU",IF($C101="","Informar lote",IF($B101="SKU não cadastrado","SKU não cadastrado",IF($E101="","Informar fabricação",IF($F101="","Informar validade",IF($F101&lt;$E101,"Validade anterior à fabricação",IF($G101="","Informar quantidade inicial",IF($H101="","Informar localização",IF($I101="","Informar bloqueio",IF(AND($I101="Sim",$J101=""),"Informar motivo do bloqueio",IF(COUNTIFS($A$5:$A$204,$A101,$C$5:$C$204,$C101)&gt;1,"SKU/lote duplicado",IF($N101&lt;0,"Saldo negativo","OK")))))))))))))</f>
        <v/>
      </c>
      <c r="T101">
        <f>IF('Configurações'!A102="","",'Configurações'!A102)</f>
        <v/>
      </c>
      <c r="U101">
        <f>IF('Configurações'!D102="","",'Configurações'!D102)</f>
        <v/>
      </c>
    </row>
    <row r="102" ht="22" customHeight="1">
      <c r="A102" s="23" t="n"/>
      <c r="B102" s="31">
        <f>IF($A102="","",IFERROR(INDEX('Configurações'!$B$6:$B$105,MATCH($A102,'Configurações'!$A$6:$A$105,0)),"SKU não cadastrado"))</f>
        <v/>
      </c>
      <c r="C102" s="23" t="n"/>
      <c r="D102" s="32">
        <f>IF(OR($A102="",$C102=""),"",$A102&amp;"|"&amp;$C102)</f>
        <v/>
      </c>
      <c r="E102" s="26" t="n"/>
      <c r="F102" s="26" t="n"/>
      <c r="G102" s="27" t="n"/>
      <c r="H102" s="23" t="n"/>
      <c r="I102" s="23" t="n"/>
      <c r="J102" s="28" t="n"/>
      <c r="K102" s="33">
        <f>IF($D102="","",SUMIFS('Movimentações'!$F$5:$F$304,'Movimentações'!$H$5:$H$304,$D102,'Movimentações'!$B$5:$B$304,"Entrada"))</f>
        <v/>
      </c>
      <c r="L102" s="33">
        <f>IF($D102="","",SUMIFS('Movimentações'!$F$5:$F$304,'Movimentações'!$H$5:$H$304,$D102,'Movimentações'!$B$5:$B$304,"Saída"))</f>
        <v/>
      </c>
      <c r="M102" s="33">
        <f>IF($D102="","",SUMIFS('Movimentações'!$F$5:$F$304,'Movimentações'!$H$5:$H$304,$D102,'Movimentações'!$B$5:$B$304,"Ajuste"))</f>
        <v/>
      </c>
      <c r="N102" s="33">
        <f>IF($D102="","",$G102+$K102-$L102+$M102)</f>
        <v/>
      </c>
      <c r="O102" s="34">
        <f>IF(OR($D102="",$F102=""),"",$F102-'Configurações'!$B$3)</f>
        <v/>
      </c>
      <c r="P102" s="31">
        <f>IF(OR($D102="",$E102="",$F102="",$F102&lt;$E102),"",IF($F102&lt;'Configurações'!$B$3,"Vencido",IF($F102&lt;='Configurações'!$B$3+'Configurações'!$B$2,"Vence em breve","Dentro da validade")))</f>
        <v/>
      </c>
      <c r="Q102" s="31">
        <f>IF($D102="","",IF($R102="Saldo negativo","Saldo negativo",IF($R102&lt;&gt;"OK","Revisar cadastro",IF($I102="Sim","Bloqueado",IF($N102=0,"Sem saldo",IF($P102="Vencido","Bloqueado por validade","Disponível"))))))</f>
        <v/>
      </c>
      <c r="R102" s="31">
        <f>IF(COUNTA($A102,$C102,$E102,$F102,$G102,$H102,$I102)=0,"",IF($A102="","Informar SKU",IF($C102="","Informar lote",IF($B102="SKU não cadastrado","SKU não cadastrado",IF($E102="","Informar fabricação",IF($F102="","Informar validade",IF($F102&lt;$E102,"Validade anterior à fabricação",IF($G102="","Informar quantidade inicial",IF($H102="","Informar localização",IF($I102="","Informar bloqueio",IF(AND($I102="Sim",$J102=""),"Informar motivo do bloqueio",IF(COUNTIFS($A$5:$A$204,$A102,$C$5:$C$204,$C102)&gt;1,"SKU/lote duplicado",IF($N102&lt;0,"Saldo negativo","OK")))))))))))))</f>
        <v/>
      </c>
      <c r="T102">
        <f>IF('Configurações'!A103="","",'Configurações'!A103)</f>
        <v/>
      </c>
      <c r="U102">
        <f>IF('Configurações'!D103="","",'Configurações'!D103)</f>
        <v/>
      </c>
    </row>
    <row r="103" ht="22" customHeight="1">
      <c r="A103" s="23" t="n"/>
      <c r="B103" s="24">
        <f>IF($A103="","",IFERROR(INDEX('Configurações'!$B$6:$B$105,MATCH($A103,'Configurações'!$A$6:$A$105,0)),"SKU não cadastrado"))</f>
        <v/>
      </c>
      <c r="C103" s="23" t="n"/>
      <c r="D103" s="25">
        <f>IF(OR($A103="",$C103=""),"",$A103&amp;"|"&amp;$C103)</f>
        <v/>
      </c>
      <c r="E103" s="26" t="n"/>
      <c r="F103" s="26" t="n"/>
      <c r="G103" s="27" t="n"/>
      <c r="H103" s="23" t="n"/>
      <c r="I103" s="23" t="n"/>
      <c r="J103" s="28" t="n"/>
      <c r="K103" s="29">
        <f>IF($D103="","",SUMIFS('Movimentações'!$F$5:$F$304,'Movimentações'!$H$5:$H$304,$D103,'Movimentações'!$B$5:$B$304,"Entrada"))</f>
        <v/>
      </c>
      <c r="L103" s="29">
        <f>IF($D103="","",SUMIFS('Movimentações'!$F$5:$F$304,'Movimentações'!$H$5:$H$304,$D103,'Movimentações'!$B$5:$B$304,"Saída"))</f>
        <v/>
      </c>
      <c r="M103" s="29">
        <f>IF($D103="","",SUMIFS('Movimentações'!$F$5:$F$304,'Movimentações'!$H$5:$H$304,$D103,'Movimentações'!$B$5:$B$304,"Ajuste"))</f>
        <v/>
      </c>
      <c r="N103" s="29">
        <f>IF($D103="","",$G103+$K103-$L103+$M103)</f>
        <v/>
      </c>
      <c r="O103" s="30">
        <f>IF(OR($D103="",$F103=""),"",$F103-'Configurações'!$B$3)</f>
        <v/>
      </c>
      <c r="P103" s="24">
        <f>IF(OR($D103="",$E103="",$F103="",$F103&lt;$E103),"",IF($F103&lt;'Configurações'!$B$3,"Vencido",IF($F103&lt;='Configurações'!$B$3+'Configurações'!$B$2,"Vence em breve","Dentro da validade")))</f>
        <v/>
      </c>
      <c r="Q103" s="24">
        <f>IF($D103="","",IF($R103="Saldo negativo","Saldo negativo",IF($R103&lt;&gt;"OK","Revisar cadastro",IF($I103="Sim","Bloqueado",IF($N103=0,"Sem saldo",IF($P103="Vencido","Bloqueado por validade","Disponível"))))))</f>
        <v/>
      </c>
      <c r="R103" s="24">
        <f>IF(COUNTA($A103,$C103,$E103,$F103,$G103,$H103,$I103)=0,"",IF($A103="","Informar SKU",IF($C103="","Informar lote",IF($B103="SKU não cadastrado","SKU não cadastrado",IF($E103="","Informar fabricação",IF($F103="","Informar validade",IF($F103&lt;$E103,"Validade anterior à fabricação",IF($G103="","Informar quantidade inicial",IF($H103="","Informar localização",IF($I103="","Informar bloqueio",IF(AND($I103="Sim",$J103=""),"Informar motivo do bloqueio",IF(COUNTIFS($A$5:$A$204,$A103,$C$5:$C$204,$C103)&gt;1,"SKU/lote duplicado",IF($N103&lt;0,"Saldo negativo","OK")))))))))))))</f>
        <v/>
      </c>
      <c r="T103">
        <f>IF('Configurações'!A104="","",'Configurações'!A104)</f>
        <v/>
      </c>
      <c r="U103">
        <f>IF('Configurações'!D104="","",'Configurações'!D104)</f>
        <v/>
      </c>
    </row>
    <row r="104" ht="22" customHeight="1">
      <c r="A104" s="23" t="n"/>
      <c r="B104" s="31">
        <f>IF($A104="","",IFERROR(INDEX('Configurações'!$B$6:$B$105,MATCH($A104,'Configurações'!$A$6:$A$105,0)),"SKU não cadastrado"))</f>
        <v/>
      </c>
      <c r="C104" s="23" t="n"/>
      <c r="D104" s="32">
        <f>IF(OR($A104="",$C104=""),"",$A104&amp;"|"&amp;$C104)</f>
        <v/>
      </c>
      <c r="E104" s="26" t="n"/>
      <c r="F104" s="26" t="n"/>
      <c r="G104" s="27" t="n"/>
      <c r="H104" s="23" t="n"/>
      <c r="I104" s="23" t="n"/>
      <c r="J104" s="28" t="n"/>
      <c r="K104" s="33">
        <f>IF($D104="","",SUMIFS('Movimentações'!$F$5:$F$304,'Movimentações'!$H$5:$H$304,$D104,'Movimentações'!$B$5:$B$304,"Entrada"))</f>
        <v/>
      </c>
      <c r="L104" s="33">
        <f>IF($D104="","",SUMIFS('Movimentações'!$F$5:$F$304,'Movimentações'!$H$5:$H$304,$D104,'Movimentações'!$B$5:$B$304,"Saída"))</f>
        <v/>
      </c>
      <c r="M104" s="33">
        <f>IF($D104="","",SUMIFS('Movimentações'!$F$5:$F$304,'Movimentações'!$H$5:$H$304,$D104,'Movimentações'!$B$5:$B$304,"Ajuste"))</f>
        <v/>
      </c>
      <c r="N104" s="33">
        <f>IF($D104="","",$G104+$K104-$L104+$M104)</f>
        <v/>
      </c>
      <c r="O104" s="34">
        <f>IF(OR($D104="",$F104=""),"",$F104-'Configurações'!$B$3)</f>
        <v/>
      </c>
      <c r="P104" s="31">
        <f>IF(OR($D104="",$E104="",$F104="",$F104&lt;$E104),"",IF($F104&lt;'Configurações'!$B$3,"Vencido",IF($F104&lt;='Configurações'!$B$3+'Configurações'!$B$2,"Vence em breve","Dentro da validade")))</f>
        <v/>
      </c>
      <c r="Q104" s="31">
        <f>IF($D104="","",IF($R104="Saldo negativo","Saldo negativo",IF($R104&lt;&gt;"OK","Revisar cadastro",IF($I104="Sim","Bloqueado",IF($N104=0,"Sem saldo",IF($P104="Vencido","Bloqueado por validade","Disponível"))))))</f>
        <v/>
      </c>
      <c r="R104" s="31">
        <f>IF(COUNTA($A104,$C104,$E104,$F104,$G104,$H104,$I104)=0,"",IF($A104="","Informar SKU",IF($C104="","Informar lote",IF($B104="SKU não cadastrado","SKU não cadastrado",IF($E104="","Informar fabricação",IF($F104="","Informar validade",IF($F104&lt;$E104,"Validade anterior à fabricação",IF($G104="","Informar quantidade inicial",IF($H104="","Informar localização",IF($I104="","Informar bloqueio",IF(AND($I104="Sim",$J104=""),"Informar motivo do bloqueio",IF(COUNTIFS($A$5:$A$204,$A104,$C$5:$C$204,$C104)&gt;1,"SKU/lote duplicado",IF($N104&lt;0,"Saldo negativo","OK")))))))))))))</f>
        <v/>
      </c>
      <c r="T104">
        <f>IF('Configurações'!A105="","",'Configurações'!A105)</f>
        <v/>
      </c>
      <c r="U104">
        <f>IF('Configurações'!D105="","",'Configurações'!D105)</f>
        <v/>
      </c>
    </row>
    <row r="105" ht="22" customHeight="1">
      <c r="A105" s="23" t="n"/>
      <c r="B105" s="24">
        <f>IF($A105="","",IFERROR(INDEX('Configurações'!$B$6:$B$105,MATCH($A105,'Configurações'!$A$6:$A$105,0)),"SKU não cadastrado"))</f>
        <v/>
      </c>
      <c r="C105" s="23" t="n"/>
      <c r="D105" s="25">
        <f>IF(OR($A105="",$C105=""),"",$A105&amp;"|"&amp;$C105)</f>
        <v/>
      </c>
      <c r="E105" s="26" t="n"/>
      <c r="F105" s="26" t="n"/>
      <c r="G105" s="27" t="n"/>
      <c r="H105" s="23" t="n"/>
      <c r="I105" s="23" t="n"/>
      <c r="J105" s="28" t="n"/>
      <c r="K105" s="29">
        <f>IF($D105="","",SUMIFS('Movimentações'!$F$5:$F$304,'Movimentações'!$H$5:$H$304,$D105,'Movimentações'!$B$5:$B$304,"Entrada"))</f>
        <v/>
      </c>
      <c r="L105" s="29">
        <f>IF($D105="","",SUMIFS('Movimentações'!$F$5:$F$304,'Movimentações'!$H$5:$H$304,$D105,'Movimentações'!$B$5:$B$304,"Saída"))</f>
        <v/>
      </c>
      <c r="M105" s="29">
        <f>IF($D105="","",SUMIFS('Movimentações'!$F$5:$F$304,'Movimentações'!$H$5:$H$304,$D105,'Movimentações'!$B$5:$B$304,"Ajuste"))</f>
        <v/>
      </c>
      <c r="N105" s="29">
        <f>IF($D105="","",$G105+$K105-$L105+$M105)</f>
        <v/>
      </c>
      <c r="O105" s="30">
        <f>IF(OR($D105="",$F105=""),"",$F105-'Configurações'!$B$3)</f>
        <v/>
      </c>
      <c r="P105" s="24">
        <f>IF(OR($D105="",$E105="",$F105="",$F105&lt;$E105),"",IF($F105&lt;'Configurações'!$B$3,"Vencido",IF($F105&lt;='Configurações'!$B$3+'Configurações'!$B$2,"Vence em breve","Dentro da validade")))</f>
        <v/>
      </c>
      <c r="Q105" s="24">
        <f>IF($D105="","",IF($R105="Saldo negativo","Saldo negativo",IF($R105&lt;&gt;"OK","Revisar cadastro",IF($I105="Sim","Bloqueado",IF($N105=0,"Sem saldo",IF($P105="Vencido","Bloqueado por validade","Disponível"))))))</f>
        <v/>
      </c>
      <c r="R105" s="24">
        <f>IF(COUNTA($A105,$C105,$E105,$F105,$G105,$H105,$I105)=0,"",IF($A105="","Informar SKU",IF($C105="","Informar lote",IF($B105="SKU não cadastrado","SKU não cadastrado",IF($E105="","Informar fabricação",IF($F105="","Informar validade",IF($F105&lt;$E105,"Validade anterior à fabricação",IF($G105="","Informar quantidade inicial",IF($H105="","Informar localização",IF($I105="","Informar bloqueio",IF(AND($I105="Sim",$J105=""),"Informar motivo do bloqueio",IF(COUNTIFS($A$5:$A$204,$A105,$C$5:$C$204,$C105)&gt;1,"SKU/lote duplicado",IF($N105&lt;0,"Saldo negativo","OK")))))))))))))</f>
        <v/>
      </c>
      <c r="T105">
        <f>IF('Configurações'!A106="","",'Configurações'!A106)</f>
        <v/>
      </c>
      <c r="U105">
        <f>IF('Configurações'!D106="","",'Configurações'!D106)</f>
        <v/>
      </c>
    </row>
    <row r="106" ht="22" customHeight="1">
      <c r="A106" s="23" t="n"/>
      <c r="B106" s="31">
        <f>IF($A106="","",IFERROR(INDEX('Configurações'!$B$6:$B$105,MATCH($A106,'Configurações'!$A$6:$A$105,0)),"SKU não cadastrado"))</f>
        <v/>
      </c>
      <c r="C106" s="23" t="n"/>
      <c r="D106" s="32">
        <f>IF(OR($A106="",$C106=""),"",$A106&amp;"|"&amp;$C106)</f>
        <v/>
      </c>
      <c r="E106" s="26" t="n"/>
      <c r="F106" s="26" t="n"/>
      <c r="G106" s="27" t="n"/>
      <c r="H106" s="23" t="n"/>
      <c r="I106" s="23" t="n"/>
      <c r="J106" s="28" t="n"/>
      <c r="K106" s="33">
        <f>IF($D106="","",SUMIFS('Movimentações'!$F$5:$F$304,'Movimentações'!$H$5:$H$304,$D106,'Movimentações'!$B$5:$B$304,"Entrada"))</f>
        <v/>
      </c>
      <c r="L106" s="33">
        <f>IF($D106="","",SUMIFS('Movimentações'!$F$5:$F$304,'Movimentações'!$H$5:$H$304,$D106,'Movimentações'!$B$5:$B$304,"Saída"))</f>
        <v/>
      </c>
      <c r="M106" s="33">
        <f>IF($D106="","",SUMIFS('Movimentações'!$F$5:$F$304,'Movimentações'!$H$5:$H$304,$D106,'Movimentações'!$B$5:$B$304,"Ajuste"))</f>
        <v/>
      </c>
      <c r="N106" s="33">
        <f>IF($D106="","",$G106+$K106-$L106+$M106)</f>
        <v/>
      </c>
      <c r="O106" s="34">
        <f>IF(OR($D106="",$F106=""),"",$F106-'Configurações'!$B$3)</f>
        <v/>
      </c>
      <c r="P106" s="31">
        <f>IF(OR($D106="",$E106="",$F106="",$F106&lt;$E106),"",IF($F106&lt;'Configurações'!$B$3,"Vencido",IF($F106&lt;='Configurações'!$B$3+'Configurações'!$B$2,"Vence em breve","Dentro da validade")))</f>
        <v/>
      </c>
      <c r="Q106" s="31">
        <f>IF($D106="","",IF($R106="Saldo negativo","Saldo negativo",IF($R106&lt;&gt;"OK","Revisar cadastro",IF($I106="Sim","Bloqueado",IF($N106=0,"Sem saldo",IF($P106="Vencido","Bloqueado por validade","Disponível"))))))</f>
        <v/>
      </c>
      <c r="R106" s="31">
        <f>IF(COUNTA($A106,$C106,$E106,$F106,$G106,$H106,$I106)=0,"",IF($A106="","Informar SKU",IF($C106="","Informar lote",IF($B106="SKU não cadastrado","SKU não cadastrado",IF($E106="","Informar fabricação",IF($F106="","Informar validade",IF($F106&lt;$E106,"Validade anterior à fabricação",IF($G106="","Informar quantidade inicial",IF($H106="","Informar localização",IF($I106="","Informar bloqueio",IF(AND($I106="Sim",$J106=""),"Informar motivo do bloqueio",IF(COUNTIFS($A$5:$A$204,$A106,$C$5:$C$204,$C106)&gt;1,"SKU/lote duplicado",IF($N106&lt;0,"Saldo negativo","OK")))))))))))))</f>
        <v/>
      </c>
      <c r="T106">
        <f>IF('Configurações'!A107="","",'Configurações'!A107)</f>
        <v/>
      </c>
      <c r="U106">
        <f>IF('Configurações'!D107="","",'Configurações'!D107)</f>
        <v/>
      </c>
    </row>
    <row r="107" ht="22" customHeight="1">
      <c r="A107" s="23" t="n"/>
      <c r="B107" s="24">
        <f>IF($A107="","",IFERROR(INDEX('Configurações'!$B$6:$B$105,MATCH($A107,'Configurações'!$A$6:$A$105,0)),"SKU não cadastrado"))</f>
        <v/>
      </c>
      <c r="C107" s="23" t="n"/>
      <c r="D107" s="25">
        <f>IF(OR($A107="",$C107=""),"",$A107&amp;"|"&amp;$C107)</f>
        <v/>
      </c>
      <c r="E107" s="26" t="n"/>
      <c r="F107" s="26" t="n"/>
      <c r="G107" s="27" t="n"/>
      <c r="H107" s="23" t="n"/>
      <c r="I107" s="23" t="n"/>
      <c r="J107" s="28" t="n"/>
      <c r="K107" s="29">
        <f>IF($D107="","",SUMIFS('Movimentações'!$F$5:$F$304,'Movimentações'!$H$5:$H$304,$D107,'Movimentações'!$B$5:$B$304,"Entrada"))</f>
        <v/>
      </c>
      <c r="L107" s="29">
        <f>IF($D107="","",SUMIFS('Movimentações'!$F$5:$F$304,'Movimentações'!$H$5:$H$304,$D107,'Movimentações'!$B$5:$B$304,"Saída"))</f>
        <v/>
      </c>
      <c r="M107" s="29">
        <f>IF($D107="","",SUMIFS('Movimentações'!$F$5:$F$304,'Movimentações'!$H$5:$H$304,$D107,'Movimentações'!$B$5:$B$304,"Ajuste"))</f>
        <v/>
      </c>
      <c r="N107" s="29">
        <f>IF($D107="","",$G107+$K107-$L107+$M107)</f>
        <v/>
      </c>
      <c r="O107" s="30">
        <f>IF(OR($D107="",$F107=""),"",$F107-'Configurações'!$B$3)</f>
        <v/>
      </c>
      <c r="P107" s="24">
        <f>IF(OR($D107="",$E107="",$F107="",$F107&lt;$E107),"",IF($F107&lt;'Configurações'!$B$3,"Vencido",IF($F107&lt;='Configurações'!$B$3+'Configurações'!$B$2,"Vence em breve","Dentro da validade")))</f>
        <v/>
      </c>
      <c r="Q107" s="24">
        <f>IF($D107="","",IF($R107="Saldo negativo","Saldo negativo",IF($R107&lt;&gt;"OK","Revisar cadastro",IF($I107="Sim","Bloqueado",IF($N107=0,"Sem saldo",IF($P107="Vencido","Bloqueado por validade","Disponível"))))))</f>
        <v/>
      </c>
      <c r="R107" s="24">
        <f>IF(COUNTA($A107,$C107,$E107,$F107,$G107,$H107,$I107)=0,"",IF($A107="","Informar SKU",IF($C107="","Informar lote",IF($B107="SKU não cadastrado","SKU não cadastrado",IF($E107="","Informar fabricação",IF($F107="","Informar validade",IF($F107&lt;$E107,"Validade anterior à fabricação",IF($G107="","Informar quantidade inicial",IF($H107="","Informar localização",IF($I107="","Informar bloqueio",IF(AND($I107="Sim",$J107=""),"Informar motivo do bloqueio",IF(COUNTIFS($A$5:$A$204,$A107,$C$5:$C$204,$C107)&gt;1,"SKU/lote duplicado",IF($N107&lt;0,"Saldo negativo","OK")))))))))))))</f>
        <v/>
      </c>
      <c r="T107">
        <f>IF('Configurações'!A108="","",'Configurações'!A108)</f>
        <v/>
      </c>
      <c r="U107">
        <f>IF('Configurações'!D108="","",'Configurações'!D108)</f>
        <v/>
      </c>
    </row>
    <row r="108" ht="22" customHeight="1">
      <c r="A108" s="23" t="n"/>
      <c r="B108" s="31">
        <f>IF($A108="","",IFERROR(INDEX('Configurações'!$B$6:$B$105,MATCH($A108,'Configurações'!$A$6:$A$105,0)),"SKU não cadastrado"))</f>
        <v/>
      </c>
      <c r="C108" s="23" t="n"/>
      <c r="D108" s="32">
        <f>IF(OR($A108="",$C108=""),"",$A108&amp;"|"&amp;$C108)</f>
        <v/>
      </c>
      <c r="E108" s="26" t="n"/>
      <c r="F108" s="26" t="n"/>
      <c r="G108" s="27" t="n"/>
      <c r="H108" s="23" t="n"/>
      <c r="I108" s="23" t="n"/>
      <c r="J108" s="28" t="n"/>
      <c r="K108" s="33">
        <f>IF($D108="","",SUMIFS('Movimentações'!$F$5:$F$304,'Movimentações'!$H$5:$H$304,$D108,'Movimentações'!$B$5:$B$304,"Entrada"))</f>
        <v/>
      </c>
      <c r="L108" s="33">
        <f>IF($D108="","",SUMIFS('Movimentações'!$F$5:$F$304,'Movimentações'!$H$5:$H$304,$D108,'Movimentações'!$B$5:$B$304,"Saída"))</f>
        <v/>
      </c>
      <c r="M108" s="33">
        <f>IF($D108="","",SUMIFS('Movimentações'!$F$5:$F$304,'Movimentações'!$H$5:$H$304,$D108,'Movimentações'!$B$5:$B$304,"Ajuste"))</f>
        <v/>
      </c>
      <c r="N108" s="33">
        <f>IF($D108="","",$G108+$K108-$L108+$M108)</f>
        <v/>
      </c>
      <c r="O108" s="34">
        <f>IF(OR($D108="",$F108=""),"",$F108-'Configurações'!$B$3)</f>
        <v/>
      </c>
      <c r="P108" s="31">
        <f>IF(OR($D108="",$E108="",$F108="",$F108&lt;$E108),"",IF($F108&lt;'Configurações'!$B$3,"Vencido",IF($F108&lt;='Configurações'!$B$3+'Configurações'!$B$2,"Vence em breve","Dentro da validade")))</f>
        <v/>
      </c>
      <c r="Q108" s="31">
        <f>IF($D108="","",IF($R108="Saldo negativo","Saldo negativo",IF($R108&lt;&gt;"OK","Revisar cadastro",IF($I108="Sim","Bloqueado",IF($N108=0,"Sem saldo",IF($P108="Vencido","Bloqueado por validade","Disponível"))))))</f>
        <v/>
      </c>
      <c r="R108" s="31">
        <f>IF(COUNTA($A108,$C108,$E108,$F108,$G108,$H108,$I108)=0,"",IF($A108="","Informar SKU",IF($C108="","Informar lote",IF($B108="SKU não cadastrado","SKU não cadastrado",IF($E108="","Informar fabricação",IF($F108="","Informar validade",IF($F108&lt;$E108,"Validade anterior à fabricação",IF($G108="","Informar quantidade inicial",IF($H108="","Informar localização",IF($I108="","Informar bloqueio",IF(AND($I108="Sim",$J108=""),"Informar motivo do bloqueio",IF(COUNTIFS($A$5:$A$204,$A108,$C$5:$C$204,$C108)&gt;1,"SKU/lote duplicado",IF($N108&lt;0,"Saldo negativo","OK")))))))))))))</f>
        <v/>
      </c>
      <c r="T108">
        <f>IF('Configurações'!A109="","",'Configurações'!A109)</f>
        <v/>
      </c>
      <c r="U108">
        <f>IF('Configurações'!D109="","",'Configurações'!D109)</f>
        <v/>
      </c>
    </row>
    <row r="109" ht="22" customHeight="1">
      <c r="A109" s="23" t="n"/>
      <c r="B109" s="24">
        <f>IF($A109="","",IFERROR(INDEX('Configurações'!$B$6:$B$105,MATCH($A109,'Configurações'!$A$6:$A$105,0)),"SKU não cadastrado"))</f>
        <v/>
      </c>
      <c r="C109" s="23" t="n"/>
      <c r="D109" s="25">
        <f>IF(OR($A109="",$C109=""),"",$A109&amp;"|"&amp;$C109)</f>
        <v/>
      </c>
      <c r="E109" s="26" t="n"/>
      <c r="F109" s="26" t="n"/>
      <c r="G109" s="27" t="n"/>
      <c r="H109" s="23" t="n"/>
      <c r="I109" s="23" t="n"/>
      <c r="J109" s="28" t="n"/>
      <c r="K109" s="29">
        <f>IF($D109="","",SUMIFS('Movimentações'!$F$5:$F$304,'Movimentações'!$H$5:$H$304,$D109,'Movimentações'!$B$5:$B$304,"Entrada"))</f>
        <v/>
      </c>
      <c r="L109" s="29">
        <f>IF($D109="","",SUMIFS('Movimentações'!$F$5:$F$304,'Movimentações'!$H$5:$H$304,$D109,'Movimentações'!$B$5:$B$304,"Saída"))</f>
        <v/>
      </c>
      <c r="M109" s="29">
        <f>IF($D109="","",SUMIFS('Movimentações'!$F$5:$F$304,'Movimentações'!$H$5:$H$304,$D109,'Movimentações'!$B$5:$B$304,"Ajuste"))</f>
        <v/>
      </c>
      <c r="N109" s="29">
        <f>IF($D109="","",$G109+$K109-$L109+$M109)</f>
        <v/>
      </c>
      <c r="O109" s="30">
        <f>IF(OR($D109="",$F109=""),"",$F109-'Configurações'!$B$3)</f>
        <v/>
      </c>
      <c r="P109" s="24">
        <f>IF(OR($D109="",$E109="",$F109="",$F109&lt;$E109),"",IF($F109&lt;'Configurações'!$B$3,"Vencido",IF($F109&lt;='Configurações'!$B$3+'Configurações'!$B$2,"Vence em breve","Dentro da validade")))</f>
        <v/>
      </c>
      <c r="Q109" s="24">
        <f>IF($D109="","",IF($R109="Saldo negativo","Saldo negativo",IF($R109&lt;&gt;"OK","Revisar cadastro",IF($I109="Sim","Bloqueado",IF($N109=0,"Sem saldo",IF($P109="Vencido","Bloqueado por validade","Disponível"))))))</f>
        <v/>
      </c>
      <c r="R109" s="24">
        <f>IF(COUNTA($A109,$C109,$E109,$F109,$G109,$H109,$I109)=0,"",IF($A109="","Informar SKU",IF($C109="","Informar lote",IF($B109="SKU não cadastrado","SKU não cadastrado",IF($E109="","Informar fabricação",IF($F109="","Informar validade",IF($F109&lt;$E109,"Validade anterior à fabricação",IF($G109="","Informar quantidade inicial",IF($H109="","Informar localização",IF($I109="","Informar bloqueio",IF(AND($I109="Sim",$J109=""),"Informar motivo do bloqueio",IF(COUNTIFS($A$5:$A$204,$A109,$C$5:$C$204,$C109)&gt;1,"SKU/lote duplicado",IF($N109&lt;0,"Saldo negativo","OK")))))))))))))</f>
        <v/>
      </c>
      <c r="T109">
        <f>IF('Configurações'!A110="","",'Configurações'!A110)</f>
        <v/>
      </c>
      <c r="U109">
        <f>IF('Configurações'!D110="","",'Configurações'!D110)</f>
        <v/>
      </c>
    </row>
    <row r="110" ht="22" customHeight="1">
      <c r="A110" s="23" t="n"/>
      <c r="B110" s="31">
        <f>IF($A110="","",IFERROR(INDEX('Configurações'!$B$6:$B$105,MATCH($A110,'Configurações'!$A$6:$A$105,0)),"SKU não cadastrado"))</f>
        <v/>
      </c>
      <c r="C110" s="23" t="n"/>
      <c r="D110" s="32">
        <f>IF(OR($A110="",$C110=""),"",$A110&amp;"|"&amp;$C110)</f>
        <v/>
      </c>
      <c r="E110" s="26" t="n"/>
      <c r="F110" s="26" t="n"/>
      <c r="G110" s="27" t="n"/>
      <c r="H110" s="23" t="n"/>
      <c r="I110" s="23" t="n"/>
      <c r="J110" s="28" t="n"/>
      <c r="K110" s="33">
        <f>IF($D110="","",SUMIFS('Movimentações'!$F$5:$F$304,'Movimentações'!$H$5:$H$304,$D110,'Movimentações'!$B$5:$B$304,"Entrada"))</f>
        <v/>
      </c>
      <c r="L110" s="33">
        <f>IF($D110="","",SUMIFS('Movimentações'!$F$5:$F$304,'Movimentações'!$H$5:$H$304,$D110,'Movimentações'!$B$5:$B$304,"Saída"))</f>
        <v/>
      </c>
      <c r="M110" s="33">
        <f>IF($D110="","",SUMIFS('Movimentações'!$F$5:$F$304,'Movimentações'!$H$5:$H$304,$D110,'Movimentações'!$B$5:$B$304,"Ajuste"))</f>
        <v/>
      </c>
      <c r="N110" s="33">
        <f>IF($D110="","",$G110+$K110-$L110+$M110)</f>
        <v/>
      </c>
      <c r="O110" s="34">
        <f>IF(OR($D110="",$F110=""),"",$F110-'Configurações'!$B$3)</f>
        <v/>
      </c>
      <c r="P110" s="31">
        <f>IF(OR($D110="",$E110="",$F110="",$F110&lt;$E110),"",IF($F110&lt;'Configurações'!$B$3,"Vencido",IF($F110&lt;='Configurações'!$B$3+'Configurações'!$B$2,"Vence em breve","Dentro da validade")))</f>
        <v/>
      </c>
      <c r="Q110" s="31">
        <f>IF($D110="","",IF($R110="Saldo negativo","Saldo negativo",IF($R110&lt;&gt;"OK","Revisar cadastro",IF($I110="Sim","Bloqueado",IF($N110=0,"Sem saldo",IF($P110="Vencido","Bloqueado por validade","Disponível"))))))</f>
        <v/>
      </c>
      <c r="R110" s="31">
        <f>IF(COUNTA($A110,$C110,$E110,$F110,$G110,$H110,$I110)=0,"",IF($A110="","Informar SKU",IF($C110="","Informar lote",IF($B110="SKU não cadastrado","SKU não cadastrado",IF($E110="","Informar fabricação",IF($F110="","Informar validade",IF($F110&lt;$E110,"Validade anterior à fabricação",IF($G110="","Informar quantidade inicial",IF($H110="","Informar localização",IF($I110="","Informar bloqueio",IF(AND($I110="Sim",$J110=""),"Informar motivo do bloqueio",IF(COUNTIFS($A$5:$A$204,$A110,$C$5:$C$204,$C110)&gt;1,"SKU/lote duplicado",IF($N110&lt;0,"Saldo negativo","OK")))))))))))))</f>
        <v/>
      </c>
      <c r="T110">
        <f>IF('Configurações'!A111="","",'Configurações'!A111)</f>
        <v/>
      </c>
      <c r="U110">
        <f>IF('Configurações'!D111="","",'Configurações'!D111)</f>
        <v/>
      </c>
    </row>
    <row r="111" ht="22" customHeight="1">
      <c r="A111" s="23" t="n"/>
      <c r="B111" s="24">
        <f>IF($A111="","",IFERROR(INDEX('Configurações'!$B$6:$B$105,MATCH($A111,'Configurações'!$A$6:$A$105,0)),"SKU não cadastrado"))</f>
        <v/>
      </c>
      <c r="C111" s="23" t="n"/>
      <c r="D111" s="25">
        <f>IF(OR($A111="",$C111=""),"",$A111&amp;"|"&amp;$C111)</f>
        <v/>
      </c>
      <c r="E111" s="26" t="n"/>
      <c r="F111" s="26" t="n"/>
      <c r="G111" s="27" t="n"/>
      <c r="H111" s="23" t="n"/>
      <c r="I111" s="23" t="n"/>
      <c r="J111" s="28" t="n"/>
      <c r="K111" s="29">
        <f>IF($D111="","",SUMIFS('Movimentações'!$F$5:$F$304,'Movimentações'!$H$5:$H$304,$D111,'Movimentações'!$B$5:$B$304,"Entrada"))</f>
        <v/>
      </c>
      <c r="L111" s="29">
        <f>IF($D111="","",SUMIFS('Movimentações'!$F$5:$F$304,'Movimentações'!$H$5:$H$304,$D111,'Movimentações'!$B$5:$B$304,"Saída"))</f>
        <v/>
      </c>
      <c r="M111" s="29">
        <f>IF($D111="","",SUMIFS('Movimentações'!$F$5:$F$304,'Movimentações'!$H$5:$H$304,$D111,'Movimentações'!$B$5:$B$304,"Ajuste"))</f>
        <v/>
      </c>
      <c r="N111" s="29">
        <f>IF($D111="","",$G111+$K111-$L111+$M111)</f>
        <v/>
      </c>
      <c r="O111" s="30">
        <f>IF(OR($D111="",$F111=""),"",$F111-'Configurações'!$B$3)</f>
        <v/>
      </c>
      <c r="P111" s="24">
        <f>IF(OR($D111="",$E111="",$F111="",$F111&lt;$E111),"",IF($F111&lt;'Configurações'!$B$3,"Vencido",IF($F111&lt;='Configurações'!$B$3+'Configurações'!$B$2,"Vence em breve","Dentro da validade")))</f>
        <v/>
      </c>
      <c r="Q111" s="24">
        <f>IF($D111="","",IF($R111="Saldo negativo","Saldo negativo",IF($R111&lt;&gt;"OK","Revisar cadastro",IF($I111="Sim","Bloqueado",IF($N111=0,"Sem saldo",IF($P111="Vencido","Bloqueado por validade","Disponível"))))))</f>
        <v/>
      </c>
      <c r="R111" s="24">
        <f>IF(COUNTA($A111,$C111,$E111,$F111,$G111,$H111,$I111)=0,"",IF($A111="","Informar SKU",IF($C111="","Informar lote",IF($B111="SKU não cadastrado","SKU não cadastrado",IF($E111="","Informar fabricação",IF($F111="","Informar validade",IF($F111&lt;$E111,"Validade anterior à fabricação",IF($G111="","Informar quantidade inicial",IF($H111="","Informar localização",IF($I111="","Informar bloqueio",IF(AND($I111="Sim",$J111=""),"Informar motivo do bloqueio",IF(COUNTIFS($A$5:$A$204,$A111,$C$5:$C$204,$C111)&gt;1,"SKU/lote duplicado",IF($N111&lt;0,"Saldo negativo","OK")))))))))))))</f>
        <v/>
      </c>
      <c r="T111">
        <f>IF('Configurações'!A112="","",'Configurações'!A112)</f>
        <v/>
      </c>
      <c r="U111">
        <f>IF('Configurações'!D112="","",'Configurações'!D112)</f>
        <v/>
      </c>
    </row>
    <row r="112" ht="22" customHeight="1">
      <c r="A112" s="23" t="n"/>
      <c r="B112" s="31">
        <f>IF($A112="","",IFERROR(INDEX('Configurações'!$B$6:$B$105,MATCH($A112,'Configurações'!$A$6:$A$105,0)),"SKU não cadastrado"))</f>
        <v/>
      </c>
      <c r="C112" s="23" t="n"/>
      <c r="D112" s="32">
        <f>IF(OR($A112="",$C112=""),"",$A112&amp;"|"&amp;$C112)</f>
        <v/>
      </c>
      <c r="E112" s="26" t="n"/>
      <c r="F112" s="26" t="n"/>
      <c r="G112" s="27" t="n"/>
      <c r="H112" s="23" t="n"/>
      <c r="I112" s="23" t="n"/>
      <c r="J112" s="28" t="n"/>
      <c r="K112" s="33">
        <f>IF($D112="","",SUMIFS('Movimentações'!$F$5:$F$304,'Movimentações'!$H$5:$H$304,$D112,'Movimentações'!$B$5:$B$304,"Entrada"))</f>
        <v/>
      </c>
      <c r="L112" s="33">
        <f>IF($D112="","",SUMIFS('Movimentações'!$F$5:$F$304,'Movimentações'!$H$5:$H$304,$D112,'Movimentações'!$B$5:$B$304,"Saída"))</f>
        <v/>
      </c>
      <c r="M112" s="33">
        <f>IF($D112="","",SUMIFS('Movimentações'!$F$5:$F$304,'Movimentações'!$H$5:$H$304,$D112,'Movimentações'!$B$5:$B$304,"Ajuste"))</f>
        <v/>
      </c>
      <c r="N112" s="33">
        <f>IF($D112="","",$G112+$K112-$L112+$M112)</f>
        <v/>
      </c>
      <c r="O112" s="34">
        <f>IF(OR($D112="",$F112=""),"",$F112-'Configurações'!$B$3)</f>
        <v/>
      </c>
      <c r="P112" s="31">
        <f>IF(OR($D112="",$E112="",$F112="",$F112&lt;$E112),"",IF($F112&lt;'Configurações'!$B$3,"Vencido",IF($F112&lt;='Configurações'!$B$3+'Configurações'!$B$2,"Vence em breve","Dentro da validade")))</f>
        <v/>
      </c>
      <c r="Q112" s="31">
        <f>IF($D112="","",IF($R112="Saldo negativo","Saldo negativo",IF($R112&lt;&gt;"OK","Revisar cadastro",IF($I112="Sim","Bloqueado",IF($N112=0,"Sem saldo",IF($P112="Vencido","Bloqueado por validade","Disponível"))))))</f>
        <v/>
      </c>
      <c r="R112" s="31">
        <f>IF(COUNTA($A112,$C112,$E112,$F112,$G112,$H112,$I112)=0,"",IF($A112="","Informar SKU",IF($C112="","Informar lote",IF($B112="SKU não cadastrado","SKU não cadastrado",IF($E112="","Informar fabricação",IF($F112="","Informar validade",IF($F112&lt;$E112,"Validade anterior à fabricação",IF($G112="","Informar quantidade inicial",IF($H112="","Informar localização",IF($I112="","Informar bloqueio",IF(AND($I112="Sim",$J112=""),"Informar motivo do bloqueio",IF(COUNTIFS($A$5:$A$204,$A112,$C$5:$C$204,$C112)&gt;1,"SKU/lote duplicado",IF($N112&lt;0,"Saldo negativo","OK")))))))))))))</f>
        <v/>
      </c>
      <c r="T112">
        <f>IF('Configurações'!A113="","",'Configurações'!A113)</f>
        <v/>
      </c>
      <c r="U112">
        <f>IF('Configurações'!D113="","",'Configurações'!D113)</f>
        <v/>
      </c>
    </row>
    <row r="113" ht="22" customHeight="1">
      <c r="A113" s="23" t="n"/>
      <c r="B113" s="24">
        <f>IF($A113="","",IFERROR(INDEX('Configurações'!$B$6:$B$105,MATCH($A113,'Configurações'!$A$6:$A$105,0)),"SKU não cadastrado"))</f>
        <v/>
      </c>
      <c r="C113" s="23" t="n"/>
      <c r="D113" s="25">
        <f>IF(OR($A113="",$C113=""),"",$A113&amp;"|"&amp;$C113)</f>
        <v/>
      </c>
      <c r="E113" s="26" t="n"/>
      <c r="F113" s="26" t="n"/>
      <c r="G113" s="27" t="n"/>
      <c r="H113" s="23" t="n"/>
      <c r="I113" s="23" t="n"/>
      <c r="J113" s="28" t="n"/>
      <c r="K113" s="29">
        <f>IF($D113="","",SUMIFS('Movimentações'!$F$5:$F$304,'Movimentações'!$H$5:$H$304,$D113,'Movimentações'!$B$5:$B$304,"Entrada"))</f>
        <v/>
      </c>
      <c r="L113" s="29">
        <f>IF($D113="","",SUMIFS('Movimentações'!$F$5:$F$304,'Movimentações'!$H$5:$H$304,$D113,'Movimentações'!$B$5:$B$304,"Saída"))</f>
        <v/>
      </c>
      <c r="M113" s="29">
        <f>IF($D113="","",SUMIFS('Movimentações'!$F$5:$F$304,'Movimentações'!$H$5:$H$304,$D113,'Movimentações'!$B$5:$B$304,"Ajuste"))</f>
        <v/>
      </c>
      <c r="N113" s="29">
        <f>IF($D113="","",$G113+$K113-$L113+$M113)</f>
        <v/>
      </c>
      <c r="O113" s="30">
        <f>IF(OR($D113="",$F113=""),"",$F113-'Configurações'!$B$3)</f>
        <v/>
      </c>
      <c r="P113" s="24">
        <f>IF(OR($D113="",$E113="",$F113="",$F113&lt;$E113),"",IF($F113&lt;'Configurações'!$B$3,"Vencido",IF($F113&lt;='Configurações'!$B$3+'Configurações'!$B$2,"Vence em breve","Dentro da validade")))</f>
        <v/>
      </c>
      <c r="Q113" s="24">
        <f>IF($D113="","",IF($R113="Saldo negativo","Saldo negativo",IF($R113&lt;&gt;"OK","Revisar cadastro",IF($I113="Sim","Bloqueado",IF($N113=0,"Sem saldo",IF($P113="Vencido","Bloqueado por validade","Disponível"))))))</f>
        <v/>
      </c>
      <c r="R113" s="24">
        <f>IF(COUNTA($A113,$C113,$E113,$F113,$G113,$H113,$I113)=0,"",IF($A113="","Informar SKU",IF($C113="","Informar lote",IF($B113="SKU não cadastrado","SKU não cadastrado",IF($E113="","Informar fabricação",IF($F113="","Informar validade",IF($F113&lt;$E113,"Validade anterior à fabricação",IF($G113="","Informar quantidade inicial",IF($H113="","Informar localização",IF($I113="","Informar bloqueio",IF(AND($I113="Sim",$J113=""),"Informar motivo do bloqueio",IF(COUNTIFS($A$5:$A$204,$A113,$C$5:$C$204,$C113)&gt;1,"SKU/lote duplicado",IF($N113&lt;0,"Saldo negativo","OK")))))))))))))</f>
        <v/>
      </c>
      <c r="T113">
        <f>IF('Configurações'!A114="","",'Configurações'!A114)</f>
        <v/>
      </c>
      <c r="U113">
        <f>IF('Configurações'!D114="","",'Configurações'!D114)</f>
        <v/>
      </c>
    </row>
    <row r="114" ht="22" customHeight="1">
      <c r="A114" s="23" t="n"/>
      <c r="B114" s="31">
        <f>IF($A114="","",IFERROR(INDEX('Configurações'!$B$6:$B$105,MATCH($A114,'Configurações'!$A$6:$A$105,0)),"SKU não cadastrado"))</f>
        <v/>
      </c>
      <c r="C114" s="23" t="n"/>
      <c r="D114" s="32">
        <f>IF(OR($A114="",$C114=""),"",$A114&amp;"|"&amp;$C114)</f>
        <v/>
      </c>
      <c r="E114" s="26" t="n"/>
      <c r="F114" s="26" t="n"/>
      <c r="G114" s="27" t="n"/>
      <c r="H114" s="23" t="n"/>
      <c r="I114" s="23" t="n"/>
      <c r="J114" s="28" t="n"/>
      <c r="K114" s="33">
        <f>IF($D114="","",SUMIFS('Movimentações'!$F$5:$F$304,'Movimentações'!$H$5:$H$304,$D114,'Movimentações'!$B$5:$B$304,"Entrada"))</f>
        <v/>
      </c>
      <c r="L114" s="33">
        <f>IF($D114="","",SUMIFS('Movimentações'!$F$5:$F$304,'Movimentações'!$H$5:$H$304,$D114,'Movimentações'!$B$5:$B$304,"Saída"))</f>
        <v/>
      </c>
      <c r="M114" s="33">
        <f>IF($D114="","",SUMIFS('Movimentações'!$F$5:$F$304,'Movimentações'!$H$5:$H$304,$D114,'Movimentações'!$B$5:$B$304,"Ajuste"))</f>
        <v/>
      </c>
      <c r="N114" s="33">
        <f>IF($D114="","",$G114+$K114-$L114+$M114)</f>
        <v/>
      </c>
      <c r="O114" s="34">
        <f>IF(OR($D114="",$F114=""),"",$F114-'Configurações'!$B$3)</f>
        <v/>
      </c>
      <c r="P114" s="31">
        <f>IF(OR($D114="",$E114="",$F114="",$F114&lt;$E114),"",IF($F114&lt;'Configurações'!$B$3,"Vencido",IF($F114&lt;='Configurações'!$B$3+'Configurações'!$B$2,"Vence em breve","Dentro da validade")))</f>
        <v/>
      </c>
      <c r="Q114" s="31">
        <f>IF($D114="","",IF($R114="Saldo negativo","Saldo negativo",IF($R114&lt;&gt;"OK","Revisar cadastro",IF($I114="Sim","Bloqueado",IF($N114=0,"Sem saldo",IF($P114="Vencido","Bloqueado por validade","Disponível"))))))</f>
        <v/>
      </c>
      <c r="R114" s="31">
        <f>IF(COUNTA($A114,$C114,$E114,$F114,$G114,$H114,$I114)=0,"",IF($A114="","Informar SKU",IF($C114="","Informar lote",IF($B114="SKU não cadastrado","SKU não cadastrado",IF($E114="","Informar fabricação",IF($F114="","Informar validade",IF($F114&lt;$E114,"Validade anterior à fabricação",IF($G114="","Informar quantidade inicial",IF($H114="","Informar localização",IF($I114="","Informar bloqueio",IF(AND($I114="Sim",$J114=""),"Informar motivo do bloqueio",IF(COUNTIFS($A$5:$A$204,$A114,$C$5:$C$204,$C114)&gt;1,"SKU/lote duplicado",IF($N114&lt;0,"Saldo negativo","OK")))))))))))))</f>
        <v/>
      </c>
      <c r="T114">
        <f>IF('Configurações'!A115="","",'Configurações'!A115)</f>
        <v/>
      </c>
      <c r="U114">
        <f>IF('Configurações'!D115="","",'Configurações'!D115)</f>
        <v/>
      </c>
    </row>
    <row r="115" ht="22" customHeight="1">
      <c r="A115" s="23" t="n"/>
      <c r="B115" s="24">
        <f>IF($A115="","",IFERROR(INDEX('Configurações'!$B$6:$B$105,MATCH($A115,'Configurações'!$A$6:$A$105,0)),"SKU não cadastrado"))</f>
        <v/>
      </c>
      <c r="C115" s="23" t="n"/>
      <c r="D115" s="25">
        <f>IF(OR($A115="",$C115=""),"",$A115&amp;"|"&amp;$C115)</f>
        <v/>
      </c>
      <c r="E115" s="26" t="n"/>
      <c r="F115" s="26" t="n"/>
      <c r="G115" s="27" t="n"/>
      <c r="H115" s="23" t="n"/>
      <c r="I115" s="23" t="n"/>
      <c r="J115" s="28" t="n"/>
      <c r="K115" s="29">
        <f>IF($D115="","",SUMIFS('Movimentações'!$F$5:$F$304,'Movimentações'!$H$5:$H$304,$D115,'Movimentações'!$B$5:$B$304,"Entrada"))</f>
        <v/>
      </c>
      <c r="L115" s="29">
        <f>IF($D115="","",SUMIFS('Movimentações'!$F$5:$F$304,'Movimentações'!$H$5:$H$304,$D115,'Movimentações'!$B$5:$B$304,"Saída"))</f>
        <v/>
      </c>
      <c r="M115" s="29">
        <f>IF($D115="","",SUMIFS('Movimentações'!$F$5:$F$304,'Movimentações'!$H$5:$H$304,$D115,'Movimentações'!$B$5:$B$304,"Ajuste"))</f>
        <v/>
      </c>
      <c r="N115" s="29">
        <f>IF($D115="","",$G115+$K115-$L115+$M115)</f>
        <v/>
      </c>
      <c r="O115" s="30">
        <f>IF(OR($D115="",$F115=""),"",$F115-'Configurações'!$B$3)</f>
        <v/>
      </c>
      <c r="P115" s="24">
        <f>IF(OR($D115="",$E115="",$F115="",$F115&lt;$E115),"",IF($F115&lt;'Configurações'!$B$3,"Vencido",IF($F115&lt;='Configurações'!$B$3+'Configurações'!$B$2,"Vence em breve","Dentro da validade")))</f>
        <v/>
      </c>
      <c r="Q115" s="24">
        <f>IF($D115="","",IF($R115="Saldo negativo","Saldo negativo",IF($R115&lt;&gt;"OK","Revisar cadastro",IF($I115="Sim","Bloqueado",IF($N115=0,"Sem saldo",IF($P115="Vencido","Bloqueado por validade","Disponível"))))))</f>
        <v/>
      </c>
      <c r="R115" s="24">
        <f>IF(COUNTA($A115,$C115,$E115,$F115,$G115,$H115,$I115)=0,"",IF($A115="","Informar SKU",IF($C115="","Informar lote",IF($B115="SKU não cadastrado","SKU não cadastrado",IF($E115="","Informar fabricação",IF($F115="","Informar validade",IF($F115&lt;$E115,"Validade anterior à fabricação",IF($G115="","Informar quantidade inicial",IF($H115="","Informar localização",IF($I115="","Informar bloqueio",IF(AND($I115="Sim",$J115=""),"Informar motivo do bloqueio",IF(COUNTIFS($A$5:$A$204,$A115,$C$5:$C$204,$C115)&gt;1,"SKU/lote duplicado",IF($N115&lt;0,"Saldo negativo","OK")))))))))))))</f>
        <v/>
      </c>
      <c r="T115">
        <f>IF('Configurações'!A116="","",'Configurações'!A116)</f>
        <v/>
      </c>
      <c r="U115">
        <f>IF('Configurações'!D116="","",'Configurações'!D116)</f>
        <v/>
      </c>
    </row>
    <row r="116" ht="22" customHeight="1">
      <c r="A116" s="23" t="n"/>
      <c r="B116" s="31">
        <f>IF($A116="","",IFERROR(INDEX('Configurações'!$B$6:$B$105,MATCH($A116,'Configurações'!$A$6:$A$105,0)),"SKU não cadastrado"))</f>
        <v/>
      </c>
      <c r="C116" s="23" t="n"/>
      <c r="D116" s="32">
        <f>IF(OR($A116="",$C116=""),"",$A116&amp;"|"&amp;$C116)</f>
        <v/>
      </c>
      <c r="E116" s="26" t="n"/>
      <c r="F116" s="26" t="n"/>
      <c r="G116" s="27" t="n"/>
      <c r="H116" s="23" t="n"/>
      <c r="I116" s="23" t="n"/>
      <c r="J116" s="28" t="n"/>
      <c r="K116" s="33">
        <f>IF($D116="","",SUMIFS('Movimentações'!$F$5:$F$304,'Movimentações'!$H$5:$H$304,$D116,'Movimentações'!$B$5:$B$304,"Entrada"))</f>
        <v/>
      </c>
      <c r="L116" s="33">
        <f>IF($D116="","",SUMIFS('Movimentações'!$F$5:$F$304,'Movimentações'!$H$5:$H$304,$D116,'Movimentações'!$B$5:$B$304,"Saída"))</f>
        <v/>
      </c>
      <c r="M116" s="33">
        <f>IF($D116="","",SUMIFS('Movimentações'!$F$5:$F$304,'Movimentações'!$H$5:$H$304,$D116,'Movimentações'!$B$5:$B$304,"Ajuste"))</f>
        <v/>
      </c>
      <c r="N116" s="33">
        <f>IF($D116="","",$G116+$K116-$L116+$M116)</f>
        <v/>
      </c>
      <c r="O116" s="34">
        <f>IF(OR($D116="",$F116=""),"",$F116-'Configurações'!$B$3)</f>
        <v/>
      </c>
      <c r="P116" s="31">
        <f>IF(OR($D116="",$E116="",$F116="",$F116&lt;$E116),"",IF($F116&lt;'Configurações'!$B$3,"Vencido",IF($F116&lt;='Configurações'!$B$3+'Configurações'!$B$2,"Vence em breve","Dentro da validade")))</f>
        <v/>
      </c>
      <c r="Q116" s="31">
        <f>IF($D116="","",IF($R116="Saldo negativo","Saldo negativo",IF($R116&lt;&gt;"OK","Revisar cadastro",IF($I116="Sim","Bloqueado",IF($N116=0,"Sem saldo",IF($P116="Vencido","Bloqueado por validade","Disponível"))))))</f>
        <v/>
      </c>
      <c r="R116" s="31">
        <f>IF(COUNTA($A116,$C116,$E116,$F116,$G116,$H116,$I116)=0,"",IF($A116="","Informar SKU",IF($C116="","Informar lote",IF($B116="SKU não cadastrado","SKU não cadastrado",IF($E116="","Informar fabricação",IF($F116="","Informar validade",IF($F116&lt;$E116,"Validade anterior à fabricação",IF($G116="","Informar quantidade inicial",IF($H116="","Informar localização",IF($I116="","Informar bloqueio",IF(AND($I116="Sim",$J116=""),"Informar motivo do bloqueio",IF(COUNTIFS($A$5:$A$204,$A116,$C$5:$C$204,$C116)&gt;1,"SKU/lote duplicado",IF($N116&lt;0,"Saldo negativo","OK")))))))))))))</f>
        <v/>
      </c>
      <c r="T116">
        <f>IF('Configurações'!A117="","",'Configurações'!A117)</f>
        <v/>
      </c>
      <c r="U116">
        <f>IF('Configurações'!D117="","",'Configurações'!D117)</f>
        <v/>
      </c>
    </row>
    <row r="117" ht="22" customHeight="1">
      <c r="A117" s="23" t="n"/>
      <c r="B117" s="24">
        <f>IF($A117="","",IFERROR(INDEX('Configurações'!$B$6:$B$105,MATCH($A117,'Configurações'!$A$6:$A$105,0)),"SKU não cadastrado"))</f>
        <v/>
      </c>
      <c r="C117" s="23" t="n"/>
      <c r="D117" s="25">
        <f>IF(OR($A117="",$C117=""),"",$A117&amp;"|"&amp;$C117)</f>
        <v/>
      </c>
      <c r="E117" s="26" t="n"/>
      <c r="F117" s="26" t="n"/>
      <c r="G117" s="27" t="n"/>
      <c r="H117" s="23" t="n"/>
      <c r="I117" s="23" t="n"/>
      <c r="J117" s="28" t="n"/>
      <c r="K117" s="29">
        <f>IF($D117="","",SUMIFS('Movimentações'!$F$5:$F$304,'Movimentações'!$H$5:$H$304,$D117,'Movimentações'!$B$5:$B$304,"Entrada"))</f>
        <v/>
      </c>
      <c r="L117" s="29">
        <f>IF($D117="","",SUMIFS('Movimentações'!$F$5:$F$304,'Movimentações'!$H$5:$H$304,$D117,'Movimentações'!$B$5:$B$304,"Saída"))</f>
        <v/>
      </c>
      <c r="M117" s="29">
        <f>IF($D117="","",SUMIFS('Movimentações'!$F$5:$F$304,'Movimentações'!$H$5:$H$304,$D117,'Movimentações'!$B$5:$B$304,"Ajuste"))</f>
        <v/>
      </c>
      <c r="N117" s="29">
        <f>IF($D117="","",$G117+$K117-$L117+$M117)</f>
        <v/>
      </c>
      <c r="O117" s="30">
        <f>IF(OR($D117="",$F117=""),"",$F117-'Configurações'!$B$3)</f>
        <v/>
      </c>
      <c r="P117" s="24">
        <f>IF(OR($D117="",$E117="",$F117="",$F117&lt;$E117),"",IF($F117&lt;'Configurações'!$B$3,"Vencido",IF($F117&lt;='Configurações'!$B$3+'Configurações'!$B$2,"Vence em breve","Dentro da validade")))</f>
        <v/>
      </c>
      <c r="Q117" s="24">
        <f>IF($D117="","",IF($R117="Saldo negativo","Saldo negativo",IF($R117&lt;&gt;"OK","Revisar cadastro",IF($I117="Sim","Bloqueado",IF($N117=0,"Sem saldo",IF($P117="Vencido","Bloqueado por validade","Disponível"))))))</f>
        <v/>
      </c>
      <c r="R117" s="24">
        <f>IF(COUNTA($A117,$C117,$E117,$F117,$G117,$H117,$I117)=0,"",IF($A117="","Informar SKU",IF($C117="","Informar lote",IF($B117="SKU não cadastrado","SKU não cadastrado",IF($E117="","Informar fabricação",IF($F117="","Informar validade",IF($F117&lt;$E117,"Validade anterior à fabricação",IF($G117="","Informar quantidade inicial",IF($H117="","Informar localização",IF($I117="","Informar bloqueio",IF(AND($I117="Sim",$J117=""),"Informar motivo do bloqueio",IF(COUNTIFS($A$5:$A$204,$A117,$C$5:$C$204,$C117)&gt;1,"SKU/lote duplicado",IF($N117&lt;0,"Saldo negativo","OK")))))))))))))</f>
        <v/>
      </c>
      <c r="T117">
        <f>IF('Configurações'!A118="","",'Configurações'!A118)</f>
        <v/>
      </c>
      <c r="U117">
        <f>IF('Configurações'!D118="","",'Configurações'!D118)</f>
        <v/>
      </c>
    </row>
    <row r="118" ht="22" customHeight="1">
      <c r="A118" s="23" t="n"/>
      <c r="B118" s="31">
        <f>IF($A118="","",IFERROR(INDEX('Configurações'!$B$6:$B$105,MATCH($A118,'Configurações'!$A$6:$A$105,0)),"SKU não cadastrado"))</f>
        <v/>
      </c>
      <c r="C118" s="23" t="n"/>
      <c r="D118" s="32">
        <f>IF(OR($A118="",$C118=""),"",$A118&amp;"|"&amp;$C118)</f>
        <v/>
      </c>
      <c r="E118" s="26" t="n"/>
      <c r="F118" s="26" t="n"/>
      <c r="G118" s="27" t="n"/>
      <c r="H118" s="23" t="n"/>
      <c r="I118" s="23" t="n"/>
      <c r="J118" s="28" t="n"/>
      <c r="K118" s="33">
        <f>IF($D118="","",SUMIFS('Movimentações'!$F$5:$F$304,'Movimentações'!$H$5:$H$304,$D118,'Movimentações'!$B$5:$B$304,"Entrada"))</f>
        <v/>
      </c>
      <c r="L118" s="33">
        <f>IF($D118="","",SUMIFS('Movimentações'!$F$5:$F$304,'Movimentações'!$H$5:$H$304,$D118,'Movimentações'!$B$5:$B$304,"Saída"))</f>
        <v/>
      </c>
      <c r="M118" s="33">
        <f>IF($D118="","",SUMIFS('Movimentações'!$F$5:$F$304,'Movimentações'!$H$5:$H$304,$D118,'Movimentações'!$B$5:$B$304,"Ajuste"))</f>
        <v/>
      </c>
      <c r="N118" s="33">
        <f>IF($D118="","",$G118+$K118-$L118+$M118)</f>
        <v/>
      </c>
      <c r="O118" s="34">
        <f>IF(OR($D118="",$F118=""),"",$F118-'Configurações'!$B$3)</f>
        <v/>
      </c>
      <c r="P118" s="31">
        <f>IF(OR($D118="",$E118="",$F118="",$F118&lt;$E118),"",IF($F118&lt;'Configurações'!$B$3,"Vencido",IF($F118&lt;='Configurações'!$B$3+'Configurações'!$B$2,"Vence em breve","Dentro da validade")))</f>
        <v/>
      </c>
      <c r="Q118" s="31">
        <f>IF($D118="","",IF($R118="Saldo negativo","Saldo negativo",IF($R118&lt;&gt;"OK","Revisar cadastro",IF($I118="Sim","Bloqueado",IF($N118=0,"Sem saldo",IF($P118="Vencido","Bloqueado por validade","Disponível"))))))</f>
        <v/>
      </c>
      <c r="R118" s="31">
        <f>IF(COUNTA($A118,$C118,$E118,$F118,$G118,$H118,$I118)=0,"",IF($A118="","Informar SKU",IF($C118="","Informar lote",IF($B118="SKU não cadastrado","SKU não cadastrado",IF($E118="","Informar fabricação",IF($F118="","Informar validade",IF($F118&lt;$E118,"Validade anterior à fabricação",IF($G118="","Informar quantidade inicial",IF($H118="","Informar localização",IF($I118="","Informar bloqueio",IF(AND($I118="Sim",$J118=""),"Informar motivo do bloqueio",IF(COUNTIFS($A$5:$A$204,$A118,$C$5:$C$204,$C118)&gt;1,"SKU/lote duplicado",IF($N118&lt;0,"Saldo negativo","OK")))))))))))))</f>
        <v/>
      </c>
      <c r="T118">
        <f>IF('Configurações'!A119="","",'Configurações'!A119)</f>
        <v/>
      </c>
      <c r="U118">
        <f>IF('Configurações'!D119="","",'Configurações'!D119)</f>
        <v/>
      </c>
    </row>
    <row r="119" ht="22" customHeight="1">
      <c r="A119" s="23" t="n"/>
      <c r="B119" s="24">
        <f>IF($A119="","",IFERROR(INDEX('Configurações'!$B$6:$B$105,MATCH($A119,'Configurações'!$A$6:$A$105,0)),"SKU não cadastrado"))</f>
        <v/>
      </c>
      <c r="C119" s="23" t="n"/>
      <c r="D119" s="25">
        <f>IF(OR($A119="",$C119=""),"",$A119&amp;"|"&amp;$C119)</f>
        <v/>
      </c>
      <c r="E119" s="26" t="n"/>
      <c r="F119" s="26" t="n"/>
      <c r="G119" s="27" t="n"/>
      <c r="H119" s="23" t="n"/>
      <c r="I119" s="23" t="n"/>
      <c r="J119" s="28" t="n"/>
      <c r="K119" s="29">
        <f>IF($D119="","",SUMIFS('Movimentações'!$F$5:$F$304,'Movimentações'!$H$5:$H$304,$D119,'Movimentações'!$B$5:$B$304,"Entrada"))</f>
        <v/>
      </c>
      <c r="L119" s="29">
        <f>IF($D119="","",SUMIFS('Movimentações'!$F$5:$F$304,'Movimentações'!$H$5:$H$304,$D119,'Movimentações'!$B$5:$B$304,"Saída"))</f>
        <v/>
      </c>
      <c r="M119" s="29">
        <f>IF($D119="","",SUMIFS('Movimentações'!$F$5:$F$304,'Movimentações'!$H$5:$H$304,$D119,'Movimentações'!$B$5:$B$304,"Ajuste"))</f>
        <v/>
      </c>
      <c r="N119" s="29">
        <f>IF($D119="","",$G119+$K119-$L119+$M119)</f>
        <v/>
      </c>
      <c r="O119" s="30">
        <f>IF(OR($D119="",$F119=""),"",$F119-'Configurações'!$B$3)</f>
        <v/>
      </c>
      <c r="P119" s="24">
        <f>IF(OR($D119="",$E119="",$F119="",$F119&lt;$E119),"",IF($F119&lt;'Configurações'!$B$3,"Vencido",IF($F119&lt;='Configurações'!$B$3+'Configurações'!$B$2,"Vence em breve","Dentro da validade")))</f>
        <v/>
      </c>
      <c r="Q119" s="24">
        <f>IF($D119="","",IF($R119="Saldo negativo","Saldo negativo",IF($R119&lt;&gt;"OK","Revisar cadastro",IF($I119="Sim","Bloqueado",IF($N119=0,"Sem saldo",IF($P119="Vencido","Bloqueado por validade","Disponível"))))))</f>
        <v/>
      </c>
      <c r="R119" s="24">
        <f>IF(COUNTA($A119,$C119,$E119,$F119,$G119,$H119,$I119)=0,"",IF($A119="","Informar SKU",IF($C119="","Informar lote",IF($B119="SKU não cadastrado","SKU não cadastrado",IF($E119="","Informar fabricação",IF($F119="","Informar validade",IF($F119&lt;$E119,"Validade anterior à fabricação",IF($G119="","Informar quantidade inicial",IF($H119="","Informar localização",IF($I119="","Informar bloqueio",IF(AND($I119="Sim",$J119=""),"Informar motivo do bloqueio",IF(COUNTIFS($A$5:$A$204,$A119,$C$5:$C$204,$C119)&gt;1,"SKU/lote duplicado",IF($N119&lt;0,"Saldo negativo","OK")))))))))))))</f>
        <v/>
      </c>
      <c r="T119">
        <f>IF('Configurações'!A120="","",'Configurações'!A120)</f>
        <v/>
      </c>
      <c r="U119">
        <f>IF('Configurações'!D120="","",'Configurações'!D120)</f>
        <v/>
      </c>
    </row>
    <row r="120" ht="22" customHeight="1">
      <c r="A120" s="23" t="n"/>
      <c r="B120" s="31">
        <f>IF($A120="","",IFERROR(INDEX('Configurações'!$B$6:$B$105,MATCH($A120,'Configurações'!$A$6:$A$105,0)),"SKU não cadastrado"))</f>
        <v/>
      </c>
      <c r="C120" s="23" t="n"/>
      <c r="D120" s="32">
        <f>IF(OR($A120="",$C120=""),"",$A120&amp;"|"&amp;$C120)</f>
        <v/>
      </c>
      <c r="E120" s="26" t="n"/>
      <c r="F120" s="26" t="n"/>
      <c r="G120" s="27" t="n"/>
      <c r="H120" s="23" t="n"/>
      <c r="I120" s="23" t="n"/>
      <c r="J120" s="28" t="n"/>
      <c r="K120" s="33">
        <f>IF($D120="","",SUMIFS('Movimentações'!$F$5:$F$304,'Movimentações'!$H$5:$H$304,$D120,'Movimentações'!$B$5:$B$304,"Entrada"))</f>
        <v/>
      </c>
      <c r="L120" s="33">
        <f>IF($D120="","",SUMIFS('Movimentações'!$F$5:$F$304,'Movimentações'!$H$5:$H$304,$D120,'Movimentações'!$B$5:$B$304,"Saída"))</f>
        <v/>
      </c>
      <c r="M120" s="33">
        <f>IF($D120="","",SUMIFS('Movimentações'!$F$5:$F$304,'Movimentações'!$H$5:$H$304,$D120,'Movimentações'!$B$5:$B$304,"Ajuste"))</f>
        <v/>
      </c>
      <c r="N120" s="33">
        <f>IF($D120="","",$G120+$K120-$L120+$M120)</f>
        <v/>
      </c>
      <c r="O120" s="34">
        <f>IF(OR($D120="",$F120=""),"",$F120-'Configurações'!$B$3)</f>
        <v/>
      </c>
      <c r="P120" s="31">
        <f>IF(OR($D120="",$E120="",$F120="",$F120&lt;$E120),"",IF($F120&lt;'Configurações'!$B$3,"Vencido",IF($F120&lt;='Configurações'!$B$3+'Configurações'!$B$2,"Vence em breve","Dentro da validade")))</f>
        <v/>
      </c>
      <c r="Q120" s="31">
        <f>IF($D120="","",IF($R120="Saldo negativo","Saldo negativo",IF($R120&lt;&gt;"OK","Revisar cadastro",IF($I120="Sim","Bloqueado",IF($N120=0,"Sem saldo",IF($P120="Vencido","Bloqueado por validade","Disponível"))))))</f>
        <v/>
      </c>
      <c r="R120" s="31">
        <f>IF(COUNTA($A120,$C120,$E120,$F120,$G120,$H120,$I120)=0,"",IF($A120="","Informar SKU",IF($C120="","Informar lote",IF($B120="SKU não cadastrado","SKU não cadastrado",IF($E120="","Informar fabricação",IF($F120="","Informar validade",IF($F120&lt;$E120,"Validade anterior à fabricação",IF($G120="","Informar quantidade inicial",IF($H120="","Informar localização",IF($I120="","Informar bloqueio",IF(AND($I120="Sim",$J120=""),"Informar motivo do bloqueio",IF(COUNTIFS($A$5:$A$204,$A120,$C$5:$C$204,$C120)&gt;1,"SKU/lote duplicado",IF($N120&lt;0,"Saldo negativo","OK")))))))))))))</f>
        <v/>
      </c>
      <c r="T120">
        <f>IF('Configurações'!A121="","",'Configurações'!A121)</f>
        <v/>
      </c>
      <c r="U120">
        <f>IF('Configurações'!D121="","",'Configurações'!D121)</f>
        <v/>
      </c>
    </row>
    <row r="121" ht="22" customHeight="1">
      <c r="A121" s="23" t="n"/>
      <c r="B121" s="24">
        <f>IF($A121="","",IFERROR(INDEX('Configurações'!$B$6:$B$105,MATCH($A121,'Configurações'!$A$6:$A$105,0)),"SKU não cadastrado"))</f>
        <v/>
      </c>
      <c r="C121" s="23" t="n"/>
      <c r="D121" s="25">
        <f>IF(OR($A121="",$C121=""),"",$A121&amp;"|"&amp;$C121)</f>
        <v/>
      </c>
      <c r="E121" s="26" t="n"/>
      <c r="F121" s="26" t="n"/>
      <c r="G121" s="27" t="n"/>
      <c r="H121" s="23" t="n"/>
      <c r="I121" s="23" t="n"/>
      <c r="J121" s="28" t="n"/>
      <c r="K121" s="29">
        <f>IF($D121="","",SUMIFS('Movimentações'!$F$5:$F$304,'Movimentações'!$H$5:$H$304,$D121,'Movimentações'!$B$5:$B$304,"Entrada"))</f>
        <v/>
      </c>
      <c r="L121" s="29">
        <f>IF($D121="","",SUMIFS('Movimentações'!$F$5:$F$304,'Movimentações'!$H$5:$H$304,$D121,'Movimentações'!$B$5:$B$304,"Saída"))</f>
        <v/>
      </c>
      <c r="M121" s="29">
        <f>IF($D121="","",SUMIFS('Movimentações'!$F$5:$F$304,'Movimentações'!$H$5:$H$304,$D121,'Movimentações'!$B$5:$B$304,"Ajuste"))</f>
        <v/>
      </c>
      <c r="N121" s="29">
        <f>IF($D121="","",$G121+$K121-$L121+$M121)</f>
        <v/>
      </c>
      <c r="O121" s="30">
        <f>IF(OR($D121="",$F121=""),"",$F121-'Configurações'!$B$3)</f>
        <v/>
      </c>
      <c r="P121" s="24">
        <f>IF(OR($D121="",$E121="",$F121="",$F121&lt;$E121),"",IF($F121&lt;'Configurações'!$B$3,"Vencido",IF($F121&lt;='Configurações'!$B$3+'Configurações'!$B$2,"Vence em breve","Dentro da validade")))</f>
        <v/>
      </c>
      <c r="Q121" s="24">
        <f>IF($D121="","",IF($R121="Saldo negativo","Saldo negativo",IF($R121&lt;&gt;"OK","Revisar cadastro",IF($I121="Sim","Bloqueado",IF($N121=0,"Sem saldo",IF($P121="Vencido","Bloqueado por validade","Disponível"))))))</f>
        <v/>
      </c>
      <c r="R121" s="24">
        <f>IF(COUNTA($A121,$C121,$E121,$F121,$G121,$H121,$I121)=0,"",IF($A121="","Informar SKU",IF($C121="","Informar lote",IF($B121="SKU não cadastrado","SKU não cadastrado",IF($E121="","Informar fabricação",IF($F121="","Informar validade",IF($F121&lt;$E121,"Validade anterior à fabricação",IF($G121="","Informar quantidade inicial",IF($H121="","Informar localização",IF($I121="","Informar bloqueio",IF(AND($I121="Sim",$J121=""),"Informar motivo do bloqueio",IF(COUNTIFS($A$5:$A$204,$A121,$C$5:$C$204,$C121)&gt;1,"SKU/lote duplicado",IF($N121&lt;0,"Saldo negativo","OK")))))))))))))</f>
        <v/>
      </c>
      <c r="T121">
        <f>IF('Configurações'!A122="","",'Configurações'!A122)</f>
        <v/>
      </c>
      <c r="U121">
        <f>IF('Configurações'!D122="","",'Configurações'!D122)</f>
        <v/>
      </c>
    </row>
    <row r="122" ht="22" customHeight="1">
      <c r="A122" s="23" t="n"/>
      <c r="B122" s="31">
        <f>IF($A122="","",IFERROR(INDEX('Configurações'!$B$6:$B$105,MATCH($A122,'Configurações'!$A$6:$A$105,0)),"SKU não cadastrado"))</f>
        <v/>
      </c>
      <c r="C122" s="23" t="n"/>
      <c r="D122" s="32">
        <f>IF(OR($A122="",$C122=""),"",$A122&amp;"|"&amp;$C122)</f>
        <v/>
      </c>
      <c r="E122" s="26" t="n"/>
      <c r="F122" s="26" t="n"/>
      <c r="G122" s="27" t="n"/>
      <c r="H122" s="23" t="n"/>
      <c r="I122" s="23" t="n"/>
      <c r="J122" s="28" t="n"/>
      <c r="K122" s="33">
        <f>IF($D122="","",SUMIFS('Movimentações'!$F$5:$F$304,'Movimentações'!$H$5:$H$304,$D122,'Movimentações'!$B$5:$B$304,"Entrada"))</f>
        <v/>
      </c>
      <c r="L122" s="33">
        <f>IF($D122="","",SUMIFS('Movimentações'!$F$5:$F$304,'Movimentações'!$H$5:$H$304,$D122,'Movimentações'!$B$5:$B$304,"Saída"))</f>
        <v/>
      </c>
      <c r="M122" s="33">
        <f>IF($D122="","",SUMIFS('Movimentações'!$F$5:$F$304,'Movimentações'!$H$5:$H$304,$D122,'Movimentações'!$B$5:$B$304,"Ajuste"))</f>
        <v/>
      </c>
      <c r="N122" s="33">
        <f>IF($D122="","",$G122+$K122-$L122+$M122)</f>
        <v/>
      </c>
      <c r="O122" s="34">
        <f>IF(OR($D122="",$F122=""),"",$F122-'Configurações'!$B$3)</f>
        <v/>
      </c>
      <c r="P122" s="31">
        <f>IF(OR($D122="",$E122="",$F122="",$F122&lt;$E122),"",IF($F122&lt;'Configurações'!$B$3,"Vencido",IF($F122&lt;='Configurações'!$B$3+'Configurações'!$B$2,"Vence em breve","Dentro da validade")))</f>
        <v/>
      </c>
      <c r="Q122" s="31">
        <f>IF($D122="","",IF($R122="Saldo negativo","Saldo negativo",IF($R122&lt;&gt;"OK","Revisar cadastro",IF($I122="Sim","Bloqueado",IF($N122=0,"Sem saldo",IF($P122="Vencido","Bloqueado por validade","Disponível"))))))</f>
        <v/>
      </c>
      <c r="R122" s="31">
        <f>IF(COUNTA($A122,$C122,$E122,$F122,$G122,$H122,$I122)=0,"",IF($A122="","Informar SKU",IF($C122="","Informar lote",IF($B122="SKU não cadastrado","SKU não cadastrado",IF($E122="","Informar fabricação",IF($F122="","Informar validade",IF($F122&lt;$E122,"Validade anterior à fabricação",IF($G122="","Informar quantidade inicial",IF($H122="","Informar localização",IF($I122="","Informar bloqueio",IF(AND($I122="Sim",$J122=""),"Informar motivo do bloqueio",IF(COUNTIFS($A$5:$A$204,$A122,$C$5:$C$204,$C122)&gt;1,"SKU/lote duplicado",IF($N122&lt;0,"Saldo negativo","OK")))))))))))))</f>
        <v/>
      </c>
      <c r="T122">
        <f>IF('Configurações'!A123="","",'Configurações'!A123)</f>
        <v/>
      </c>
      <c r="U122">
        <f>IF('Configurações'!D123="","",'Configurações'!D123)</f>
        <v/>
      </c>
    </row>
    <row r="123" ht="22" customHeight="1">
      <c r="A123" s="23" t="n"/>
      <c r="B123" s="24">
        <f>IF($A123="","",IFERROR(INDEX('Configurações'!$B$6:$B$105,MATCH($A123,'Configurações'!$A$6:$A$105,0)),"SKU não cadastrado"))</f>
        <v/>
      </c>
      <c r="C123" s="23" t="n"/>
      <c r="D123" s="25">
        <f>IF(OR($A123="",$C123=""),"",$A123&amp;"|"&amp;$C123)</f>
        <v/>
      </c>
      <c r="E123" s="26" t="n"/>
      <c r="F123" s="26" t="n"/>
      <c r="G123" s="27" t="n"/>
      <c r="H123" s="23" t="n"/>
      <c r="I123" s="23" t="n"/>
      <c r="J123" s="28" t="n"/>
      <c r="K123" s="29">
        <f>IF($D123="","",SUMIFS('Movimentações'!$F$5:$F$304,'Movimentações'!$H$5:$H$304,$D123,'Movimentações'!$B$5:$B$304,"Entrada"))</f>
        <v/>
      </c>
      <c r="L123" s="29">
        <f>IF($D123="","",SUMIFS('Movimentações'!$F$5:$F$304,'Movimentações'!$H$5:$H$304,$D123,'Movimentações'!$B$5:$B$304,"Saída"))</f>
        <v/>
      </c>
      <c r="M123" s="29">
        <f>IF($D123="","",SUMIFS('Movimentações'!$F$5:$F$304,'Movimentações'!$H$5:$H$304,$D123,'Movimentações'!$B$5:$B$304,"Ajuste"))</f>
        <v/>
      </c>
      <c r="N123" s="29">
        <f>IF($D123="","",$G123+$K123-$L123+$M123)</f>
        <v/>
      </c>
      <c r="O123" s="30">
        <f>IF(OR($D123="",$F123=""),"",$F123-'Configurações'!$B$3)</f>
        <v/>
      </c>
      <c r="P123" s="24">
        <f>IF(OR($D123="",$E123="",$F123="",$F123&lt;$E123),"",IF($F123&lt;'Configurações'!$B$3,"Vencido",IF($F123&lt;='Configurações'!$B$3+'Configurações'!$B$2,"Vence em breve","Dentro da validade")))</f>
        <v/>
      </c>
      <c r="Q123" s="24">
        <f>IF($D123="","",IF($R123="Saldo negativo","Saldo negativo",IF($R123&lt;&gt;"OK","Revisar cadastro",IF($I123="Sim","Bloqueado",IF($N123=0,"Sem saldo",IF($P123="Vencido","Bloqueado por validade","Disponível"))))))</f>
        <v/>
      </c>
      <c r="R123" s="24">
        <f>IF(COUNTA($A123,$C123,$E123,$F123,$G123,$H123,$I123)=0,"",IF($A123="","Informar SKU",IF($C123="","Informar lote",IF($B123="SKU não cadastrado","SKU não cadastrado",IF($E123="","Informar fabricação",IF($F123="","Informar validade",IF($F123&lt;$E123,"Validade anterior à fabricação",IF($G123="","Informar quantidade inicial",IF($H123="","Informar localização",IF($I123="","Informar bloqueio",IF(AND($I123="Sim",$J123=""),"Informar motivo do bloqueio",IF(COUNTIFS($A$5:$A$204,$A123,$C$5:$C$204,$C123)&gt;1,"SKU/lote duplicado",IF($N123&lt;0,"Saldo negativo","OK")))))))))))))</f>
        <v/>
      </c>
      <c r="T123">
        <f>IF('Configurações'!A124="","",'Configurações'!A124)</f>
        <v/>
      </c>
      <c r="U123">
        <f>IF('Configurações'!D124="","",'Configurações'!D124)</f>
        <v/>
      </c>
    </row>
    <row r="124" ht="22" customHeight="1">
      <c r="A124" s="23" t="n"/>
      <c r="B124" s="31">
        <f>IF($A124="","",IFERROR(INDEX('Configurações'!$B$6:$B$105,MATCH($A124,'Configurações'!$A$6:$A$105,0)),"SKU não cadastrado"))</f>
        <v/>
      </c>
      <c r="C124" s="23" t="n"/>
      <c r="D124" s="32">
        <f>IF(OR($A124="",$C124=""),"",$A124&amp;"|"&amp;$C124)</f>
        <v/>
      </c>
      <c r="E124" s="26" t="n"/>
      <c r="F124" s="26" t="n"/>
      <c r="G124" s="27" t="n"/>
      <c r="H124" s="23" t="n"/>
      <c r="I124" s="23" t="n"/>
      <c r="J124" s="28" t="n"/>
      <c r="K124" s="33">
        <f>IF($D124="","",SUMIFS('Movimentações'!$F$5:$F$304,'Movimentações'!$H$5:$H$304,$D124,'Movimentações'!$B$5:$B$304,"Entrada"))</f>
        <v/>
      </c>
      <c r="L124" s="33">
        <f>IF($D124="","",SUMIFS('Movimentações'!$F$5:$F$304,'Movimentações'!$H$5:$H$304,$D124,'Movimentações'!$B$5:$B$304,"Saída"))</f>
        <v/>
      </c>
      <c r="M124" s="33">
        <f>IF($D124="","",SUMIFS('Movimentações'!$F$5:$F$304,'Movimentações'!$H$5:$H$304,$D124,'Movimentações'!$B$5:$B$304,"Ajuste"))</f>
        <v/>
      </c>
      <c r="N124" s="33">
        <f>IF($D124="","",$G124+$K124-$L124+$M124)</f>
        <v/>
      </c>
      <c r="O124" s="34">
        <f>IF(OR($D124="",$F124=""),"",$F124-'Configurações'!$B$3)</f>
        <v/>
      </c>
      <c r="P124" s="31">
        <f>IF(OR($D124="",$E124="",$F124="",$F124&lt;$E124),"",IF($F124&lt;'Configurações'!$B$3,"Vencido",IF($F124&lt;='Configurações'!$B$3+'Configurações'!$B$2,"Vence em breve","Dentro da validade")))</f>
        <v/>
      </c>
      <c r="Q124" s="31">
        <f>IF($D124="","",IF($R124="Saldo negativo","Saldo negativo",IF($R124&lt;&gt;"OK","Revisar cadastro",IF($I124="Sim","Bloqueado",IF($N124=0,"Sem saldo",IF($P124="Vencido","Bloqueado por validade","Disponível"))))))</f>
        <v/>
      </c>
      <c r="R124" s="31">
        <f>IF(COUNTA($A124,$C124,$E124,$F124,$G124,$H124,$I124)=0,"",IF($A124="","Informar SKU",IF($C124="","Informar lote",IF($B124="SKU não cadastrado","SKU não cadastrado",IF($E124="","Informar fabricação",IF($F124="","Informar validade",IF($F124&lt;$E124,"Validade anterior à fabricação",IF($G124="","Informar quantidade inicial",IF($H124="","Informar localização",IF($I124="","Informar bloqueio",IF(AND($I124="Sim",$J124=""),"Informar motivo do bloqueio",IF(COUNTIFS($A$5:$A$204,$A124,$C$5:$C$204,$C124)&gt;1,"SKU/lote duplicado",IF($N124&lt;0,"Saldo negativo","OK")))))))))))))</f>
        <v/>
      </c>
      <c r="T124">
        <f>IF('Configurações'!A125="","",'Configurações'!A125)</f>
        <v/>
      </c>
      <c r="U124">
        <f>IF('Configurações'!D125="","",'Configurações'!D125)</f>
        <v/>
      </c>
    </row>
    <row r="125" ht="22" customHeight="1">
      <c r="A125" s="23" t="n"/>
      <c r="B125" s="24">
        <f>IF($A125="","",IFERROR(INDEX('Configurações'!$B$6:$B$105,MATCH($A125,'Configurações'!$A$6:$A$105,0)),"SKU não cadastrado"))</f>
        <v/>
      </c>
      <c r="C125" s="23" t="n"/>
      <c r="D125" s="25">
        <f>IF(OR($A125="",$C125=""),"",$A125&amp;"|"&amp;$C125)</f>
        <v/>
      </c>
      <c r="E125" s="26" t="n"/>
      <c r="F125" s="26" t="n"/>
      <c r="G125" s="27" t="n"/>
      <c r="H125" s="23" t="n"/>
      <c r="I125" s="23" t="n"/>
      <c r="J125" s="28" t="n"/>
      <c r="K125" s="29">
        <f>IF($D125="","",SUMIFS('Movimentações'!$F$5:$F$304,'Movimentações'!$H$5:$H$304,$D125,'Movimentações'!$B$5:$B$304,"Entrada"))</f>
        <v/>
      </c>
      <c r="L125" s="29">
        <f>IF($D125="","",SUMIFS('Movimentações'!$F$5:$F$304,'Movimentações'!$H$5:$H$304,$D125,'Movimentações'!$B$5:$B$304,"Saída"))</f>
        <v/>
      </c>
      <c r="M125" s="29">
        <f>IF($D125="","",SUMIFS('Movimentações'!$F$5:$F$304,'Movimentações'!$H$5:$H$304,$D125,'Movimentações'!$B$5:$B$304,"Ajuste"))</f>
        <v/>
      </c>
      <c r="N125" s="29">
        <f>IF($D125="","",$G125+$K125-$L125+$M125)</f>
        <v/>
      </c>
      <c r="O125" s="30">
        <f>IF(OR($D125="",$F125=""),"",$F125-'Configurações'!$B$3)</f>
        <v/>
      </c>
      <c r="P125" s="24">
        <f>IF(OR($D125="",$E125="",$F125="",$F125&lt;$E125),"",IF($F125&lt;'Configurações'!$B$3,"Vencido",IF($F125&lt;='Configurações'!$B$3+'Configurações'!$B$2,"Vence em breve","Dentro da validade")))</f>
        <v/>
      </c>
      <c r="Q125" s="24">
        <f>IF($D125="","",IF($R125="Saldo negativo","Saldo negativo",IF($R125&lt;&gt;"OK","Revisar cadastro",IF($I125="Sim","Bloqueado",IF($N125=0,"Sem saldo",IF($P125="Vencido","Bloqueado por validade","Disponível"))))))</f>
        <v/>
      </c>
      <c r="R125" s="24">
        <f>IF(COUNTA($A125,$C125,$E125,$F125,$G125,$H125,$I125)=0,"",IF($A125="","Informar SKU",IF($C125="","Informar lote",IF($B125="SKU não cadastrado","SKU não cadastrado",IF($E125="","Informar fabricação",IF($F125="","Informar validade",IF($F125&lt;$E125,"Validade anterior à fabricação",IF($G125="","Informar quantidade inicial",IF($H125="","Informar localização",IF($I125="","Informar bloqueio",IF(AND($I125="Sim",$J125=""),"Informar motivo do bloqueio",IF(COUNTIFS($A$5:$A$204,$A125,$C$5:$C$204,$C125)&gt;1,"SKU/lote duplicado",IF($N125&lt;0,"Saldo negativo","OK")))))))))))))</f>
        <v/>
      </c>
      <c r="T125">
        <f>IF('Configurações'!A126="","",'Configurações'!A126)</f>
        <v/>
      </c>
      <c r="U125">
        <f>IF('Configurações'!D126="","",'Configurações'!D126)</f>
        <v/>
      </c>
    </row>
    <row r="126" ht="22" customHeight="1">
      <c r="A126" s="23" t="n"/>
      <c r="B126" s="31">
        <f>IF($A126="","",IFERROR(INDEX('Configurações'!$B$6:$B$105,MATCH($A126,'Configurações'!$A$6:$A$105,0)),"SKU não cadastrado"))</f>
        <v/>
      </c>
      <c r="C126" s="23" t="n"/>
      <c r="D126" s="32">
        <f>IF(OR($A126="",$C126=""),"",$A126&amp;"|"&amp;$C126)</f>
        <v/>
      </c>
      <c r="E126" s="26" t="n"/>
      <c r="F126" s="26" t="n"/>
      <c r="G126" s="27" t="n"/>
      <c r="H126" s="23" t="n"/>
      <c r="I126" s="23" t="n"/>
      <c r="J126" s="28" t="n"/>
      <c r="K126" s="33">
        <f>IF($D126="","",SUMIFS('Movimentações'!$F$5:$F$304,'Movimentações'!$H$5:$H$304,$D126,'Movimentações'!$B$5:$B$304,"Entrada"))</f>
        <v/>
      </c>
      <c r="L126" s="33">
        <f>IF($D126="","",SUMIFS('Movimentações'!$F$5:$F$304,'Movimentações'!$H$5:$H$304,$D126,'Movimentações'!$B$5:$B$304,"Saída"))</f>
        <v/>
      </c>
      <c r="M126" s="33">
        <f>IF($D126="","",SUMIFS('Movimentações'!$F$5:$F$304,'Movimentações'!$H$5:$H$304,$D126,'Movimentações'!$B$5:$B$304,"Ajuste"))</f>
        <v/>
      </c>
      <c r="N126" s="33">
        <f>IF($D126="","",$G126+$K126-$L126+$M126)</f>
        <v/>
      </c>
      <c r="O126" s="34">
        <f>IF(OR($D126="",$F126=""),"",$F126-'Configurações'!$B$3)</f>
        <v/>
      </c>
      <c r="P126" s="31">
        <f>IF(OR($D126="",$E126="",$F126="",$F126&lt;$E126),"",IF($F126&lt;'Configurações'!$B$3,"Vencido",IF($F126&lt;='Configurações'!$B$3+'Configurações'!$B$2,"Vence em breve","Dentro da validade")))</f>
        <v/>
      </c>
      <c r="Q126" s="31">
        <f>IF($D126="","",IF($R126="Saldo negativo","Saldo negativo",IF($R126&lt;&gt;"OK","Revisar cadastro",IF($I126="Sim","Bloqueado",IF($N126=0,"Sem saldo",IF($P126="Vencido","Bloqueado por validade","Disponível"))))))</f>
        <v/>
      </c>
      <c r="R126" s="31">
        <f>IF(COUNTA($A126,$C126,$E126,$F126,$G126,$H126,$I126)=0,"",IF($A126="","Informar SKU",IF($C126="","Informar lote",IF($B126="SKU não cadastrado","SKU não cadastrado",IF($E126="","Informar fabricação",IF($F126="","Informar validade",IF($F126&lt;$E126,"Validade anterior à fabricação",IF($G126="","Informar quantidade inicial",IF($H126="","Informar localização",IF($I126="","Informar bloqueio",IF(AND($I126="Sim",$J126=""),"Informar motivo do bloqueio",IF(COUNTIFS($A$5:$A$204,$A126,$C$5:$C$204,$C126)&gt;1,"SKU/lote duplicado",IF($N126&lt;0,"Saldo negativo","OK")))))))))))))</f>
        <v/>
      </c>
      <c r="T126">
        <f>IF('Configurações'!A127="","",'Configurações'!A127)</f>
        <v/>
      </c>
      <c r="U126">
        <f>IF('Configurações'!D127="","",'Configurações'!D127)</f>
        <v/>
      </c>
    </row>
    <row r="127" ht="22" customHeight="1">
      <c r="A127" s="23" t="n"/>
      <c r="B127" s="24">
        <f>IF($A127="","",IFERROR(INDEX('Configurações'!$B$6:$B$105,MATCH($A127,'Configurações'!$A$6:$A$105,0)),"SKU não cadastrado"))</f>
        <v/>
      </c>
      <c r="C127" s="23" t="n"/>
      <c r="D127" s="25">
        <f>IF(OR($A127="",$C127=""),"",$A127&amp;"|"&amp;$C127)</f>
        <v/>
      </c>
      <c r="E127" s="26" t="n"/>
      <c r="F127" s="26" t="n"/>
      <c r="G127" s="27" t="n"/>
      <c r="H127" s="23" t="n"/>
      <c r="I127" s="23" t="n"/>
      <c r="J127" s="28" t="n"/>
      <c r="K127" s="29">
        <f>IF($D127="","",SUMIFS('Movimentações'!$F$5:$F$304,'Movimentações'!$H$5:$H$304,$D127,'Movimentações'!$B$5:$B$304,"Entrada"))</f>
        <v/>
      </c>
      <c r="L127" s="29">
        <f>IF($D127="","",SUMIFS('Movimentações'!$F$5:$F$304,'Movimentações'!$H$5:$H$304,$D127,'Movimentações'!$B$5:$B$304,"Saída"))</f>
        <v/>
      </c>
      <c r="M127" s="29">
        <f>IF($D127="","",SUMIFS('Movimentações'!$F$5:$F$304,'Movimentações'!$H$5:$H$304,$D127,'Movimentações'!$B$5:$B$304,"Ajuste"))</f>
        <v/>
      </c>
      <c r="N127" s="29">
        <f>IF($D127="","",$G127+$K127-$L127+$M127)</f>
        <v/>
      </c>
      <c r="O127" s="30">
        <f>IF(OR($D127="",$F127=""),"",$F127-'Configurações'!$B$3)</f>
        <v/>
      </c>
      <c r="P127" s="24">
        <f>IF(OR($D127="",$E127="",$F127="",$F127&lt;$E127),"",IF($F127&lt;'Configurações'!$B$3,"Vencido",IF($F127&lt;='Configurações'!$B$3+'Configurações'!$B$2,"Vence em breve","Dentro da validade")))</f>
        <v/>
      </c>
      <c r="Q127" s="24">
        <f>IF($D127="","",IF($R127="Saldo negativo","Saldo negativo",IF($R127&lt;&gt;"OK","Revisar cadastro",IF($I127="Sim","Bloqueado",IF($N127=0,"Sem saldo",IF($P127="Vencido","Bloqueado por validade","Disponível"))))))</f>
        <v/>
      </c>
      <c r="R127" s="24">
        <f>IF(COUNTA($A127,$C127,$E127,$F127,$G127,$H127,$I127)=0,"",IF($A127="","Informar SKU",IF($C127="","Informar lote",IF($B127="SKU não cadastrado","SKU não cadastrado",IF($E127="","Informar fabricação",IF($F127="","Informar validade",IF($F127&lt;$E127,"Validade anterior à fabricação",IF($G127="","Informar quantidade inicial",IF($H127="","Informar localização",IF($I127="","Informar bloqueio",IF(AND($I127="Sim",$J127=""),"Informar motivo do bloqueio",IF(COUNTIFS($A$5:$A$204,$A127,$C$5:$C$204,$C127)&gt;1,"SKU/lote duplicado",IF($N127&lt;0,"Saldo negativo","OK")))))))))))))</f>
        <v/>
      </c>
      <c r="T127">
        <f>IF('Configurações'!A128="","",'Configurações'!A128)</f>
        <v/>
      </c>
      <c r="U127">
        <f>IF('Configurações'!D128="","",'Configurações'!D128)</f>
        <v/>
      </c>
    </row>
    <row r="128" ht="22" customHeight="1">
      <c r="A128" s="23" t="n"/>
      <c r="B128" s="31">
        <f>IF($A128="","",IFERROR(INDEX('Configurações'!$B$6:$B$105,MATCH($A128,'Configurações'!$A$6:$A$105,0)),"SKU não cadastrado"))</f>
        <v/>
      </c>
      <c r="C128" s="23" t="n"/>
      <c r="D128" s="32">
        <f>IF(OR($A128="",$C128=""),"",$A128&amp;"|"&amp;$C128)</f>
        <v/>
      </c>
      <c r="E128" s="26" t="n"/>
      <c r="F128" s="26" t="n"/>
      <c r="G128" s="27" t="n"/>
      <c r="H128" s="23" t="n"/>
      <c r="I128" s="23" t="n"/>
      <c r="J128" s="28" t="n"/>
      <c r="K128" s="33">
        <f>IF($D128="","",SUMIFS('Movimentações'!$F$5:$F$304,'Movimentações'!$H$5:$H$304,$D128,'Movimentações'!$B$5:$B$304,"Entrada"))</f>
        <v/>
      </c>
      <c r="L128" s="33">
        <f>IF($D128="","",SUMIFS('Movimentações'!$F$5:$F$304,'Movimentações'!$H$5:$H$304,$D128,'Movimentações'!$B$5:$B$304,"Saída"))</f>
        <v/>
      </c>
      <c r="M128" s="33">
        <f>IF($D128="","",SUMIFS('Movimentações'!$F$5:$F$304,'Movimentações'!$H$5:$H$304,$D128,'Movimentações'!$B$5:$B$304,"Ajuste"))</f>
        <v/>
      </c>
      <c r="N128" s="33">
        <f>IF($D128="","",$G128+$K128-$L128+$M128)</f>
        <v/>
      </c>
      <c r="O128" s="34">
        <f>IF(OR($D128="",$F128=""),"",$F128-'Configurações'!$B$3)</f>
        <v/>
      </c>
      <c r="P128" s="31">
        <f>IF(OR($D128="",$E128="",$F128="",$F128&lt;$E128),"",IF($F128&lt;'Configurações'!$B$3,"Vencido",IF($F128&lt;='Configurações'!$B$3+'Configurações'!$B$2,"Vence em breve","Dentro da validade")))</f>
        <v/>
      </c>
      <c r="Q128" s="31">
        <f>IF($D128="","",IF($R128="Saldo negativo","Saldo negativo",IF($R128&lt;&gt;"OK","Revisar cadastro",IF($I128="Sim","Bloqueado",IF($N128=0,"Sem saldo",IF($P128="Vencido","Bloqueado por validade","Disponível"))))))</f>
        <v/>
      </c>
      <c r="R128" s="31">
        <f>IF(COUNTA($A128,$C128,$E128,$F128,$G128,$H128,$I128)=0,"",IF($A128="","Informar SKU",IF($C128="","Informar lote",IF($B128="SKU não cadastrado","SKU não cadastrado",IF($E128="","Informar fabricação",IF($F128="","Informar validade",IF($F128&lt;$E128,"Validade anterior à fabricação",IF($G128="","Informar quantidade inicial",IF($H128="","Informar localização",IF($I128="","Informar bloqueio",IF(AND($I128="Sim",$J128=""),"Informar motivo do bloqueio",IF(COUNTIFS($A$5:$A$204,$A128,$C$5:$C$204,$C128)&gt;1,"SKU/lote duplicado",IF($N128&lt;0,"Saldo negativo","OK")))))))))))))</f>
        <v/>
      </c>
      <c r="T128">
        <f>IF('Configurações'!A129="","",'Configurações'!A129)</f>
        <v/>
      </c>
      <c r="U128">
        <f>IF('Configurações'!D129="","",'Configurações'!D129)</f>
        <v/>
      </c>
    </row>
    <row r="129" ht="22" customHeight="1">
      <c r="A129" s="23" t="n"/>
      <c r="B129" s="24">
        <f>IF($A129="","",IFERROR(INDEX('Configurações'!$B$6:$B$105,MATCH($A129,'Configurações'!$A$6:$A$105,0)),"SKU não cadastrado"))</f>
        <v/>
      </c>
      <c r="C129" s="23" t="n"/>
      <c r="D129" s="25">
        <f>IF(OR($A129="",$C129=""),"",$A129&amp;"|"&amp;$C129)</f>
        <v/>
      </c>
      <c r="E129" s="26" t="n"/>
      <c r="F129" s="26" t="n"/>
      <c r="G129" s="27" t="n"/>
      <c r="H129" s="23" t="n"/>
      <c r="I129" s="23" t="n"/>
      <c r="J129" s="28" t="n"/>
      <c r="K129" s="29">
        <f>IF($D129="","",SUMIFS('Movimentações'!$F$5:$F$304,'Movimentações'!$H$5:$H$304,$D129,'Movimentações'!$B$5:$B$304,"Entrada"))</f>
        <v/>
      </c>
      <c r="L129" s="29">
        <f>IF($D129="","",SUMIFS('Movimentações'!$F$5:$F$304,'Movimentações'!$H$5:$H$304,$D129,'Movimentações'!$B$5:$B$304,"Saída"))</f>
        <v/>
      </c>
      <c r="M129" s="29">
        <f>IF($D129="","",SUMIFS('Movimentações'!$F$5:$F$304,'Movimentações'!$H$5:$H$304,$D129,'Movimentações'!$B$5:$B$304,"Ajuste"))</f>
        <v/>
      </c>
      <c r="N129" s="29">
        <f>IF($D129="","",$G129+$K129-$L129+$M129)</f>
        <v/>
      </c>
      <c r="O129" s="30">
        <f>IF(OR($D129="",$F129=""),"",$F129-'Configurações'!$B$3)</f>
        <v/>
      </c>
      <c r="P129" s="24">
        <f>IF(OR($D129="",$E129="",$F129="",$F129&lt;$E129),"",IF($F129&lt;'Configurações'!$B$3,"Vencido",IF($F129&lt;='Configurações'!$B$3+'Configurações'!$B$2,"Vence em breve","Dentro da validade")))</f>
        <v/>
      </c>
      <c r="Q129" s="24">
        <f>IF($D129="","",IF($R129="Saldo negativo","Saldo negativo",IF($R129&lt;&gt;"OK","Revisar cadastro",IF($I129="Sim","Bloqueado",IF($N129=0,"Sem saldo",IF($P129="Vencido","Bloqueado por validade","Disponível"))))))</f>
        <v/>
      </c>
      <c r="R129" s="24">
        <f>IF(COUNTA($A129,$C129,$E129,$F129,$G129,$H129,$I129)=0,"",IF($A129="","Informar SKU",IF($C129="","Informar lote",IF($B129="SKU não cadastrado","SKU não cadastrado",IF($E129="","Informar fabricação",IF($F129="","Informar validade",IF($F129&lt;$E129,"Validade anterior à fabricação",IF($G129="","Informar quantidade inicial",IF($H129="","Informar localização",IF($I129="","Informar bloqueio",IF(AND($I129="Sim",$J129=""),"Informar motivo do bloqueio",IF(COUNTIFS($A$5:$A$204,$A129,$C$5:$C$204,$C129)&gt;1,"SKU/lote duplicado",IF($N129&lt;0,"Saldo negativo","OK")))))))))))))</f>
        <v/>
      </c>
      <c r="T129">
        <f>IF('Configurações'!A130="","",'Configurações'!A130)</f>
        <v/>
      </c>
      <c r="U129">
        <f>IF('Configurações'!D130="","",'Configurações'!D130)</f>
        <v/>
      </c>
    </row>
    <row r="130" ht="22" customHeight="1">
      <c r="A130" s="23" t="n"/>
      <c r="B130" s="31">
        <f>IF($A130="","",IFERROR(INDEX('Configurações'!$B$6:$B$105,MATCH($A130,'Configurações'!$A$6:$A$105,0)),"SKU não cadastrado"))</f>
        <v/>
      </c>
      <c r="C130" s="23" t="n"/>
      <c r="D130" s="32">
        <f>IF(OR($A130="",$C130=""),"",$A130&amp;"|"&amp;$C130)</f>
        <v/>
      </c>
      <c r="E130" s="26" t="n"/>
      <c r="F130" s="26" t="n"/>
      <c r="G130" s="27" t="n"/>
      <c r="H130" s="23" t="n"/>
      <c r="I130" s="23" t="n"/>
      <c r="J130" s="28" t="n"/>
      <c r="K130" s="33">
        <f>IF($D130="","",SUMIFS('Movimentações'!$F$5:$F$304,'Movimentações'!$H$5:$H$304,$D130,'Movimentações'!$B$5:$B$304,"Entrada"))</f>
        <v/>
      </c>
      <c r="L130" s="33">
        <f>IF($D130="","",SUMIFS('Movimentações'!$F$5:$F$304,'Movimentações'!$H$5:$H$304,$D130,'Movimentações'!$B$5:$B$304,"Saída"))</f>
        <v/>
      </c>
      <c r="M130" s="33">
        <f>IF($D130="","",SUMIFS('Movimentações'!$F$5:$F$304,'Movimentações'!$H$5:$H$304,$D130,'Movimentações'!$B$5:$B$304,"Ajuste"))</f>
        <v/>
      </c>
      <c r="N130" s="33">
        <f>IF($D130="","",$G130+$K130-$L130+$M130)</f>
        <v/>
      </c>
      <c r="O130" s="34">
        <f>IF(OR($D130="",$F130=""),"",$F130-'Configurações'!$B$3)</f>
        <v/>
      </c>
      <c r="P130" s="31">
        <f>IF(OR($D130="",$E130="",$F130="",$F130&lt;$E130),"",IF($F130&lt;'Configurações'!$B$3,"Vencido",IF($F130&lt;='Configurações'!$B$3+'Configurações'!$B$2,"Vence em breve","Dentro da validade")))</f>
        <v/>
      </c>
      <c r="Q130" s="31">
        <f>IF($D130="","",IF($R130="Saldo negativo","Saldo negativo",IF($R130&lt;&gt;"OK","Revisar cadastro",IF($I130="Sim","Bloqueado",IF($N130=0,"Sem saldo",IF($P130="Vencido","Bloqueado por validade","Disponível"))))))</f>
        <v/>
      </c>
      <c r="R130" s="31">
        <f>IF(COUNTA($A130,$C130,$E130,$F130,$G130,$H130,$I130)=0,"",IF($A130="","Informar SKU",IF($C130="","Informar lote",IF($B130="SKU não cadastrado","SKU não cadastrado",IF($E130="","Informar fabricação",IF($F130="","Informar validade",IF($F130&lt;$E130,"Validade anterior à fabricação",IF($G130="","Informar quantidade inicial",IF($H130="","Informar localização",IF($I130="","Informar bloqueio",IF(AND($I130="Sim",$J130=""),"Informar motivo do bloqueio",IF(COUNTIFS($A$5:$A$204,$A130,$C$5:$C$204,$C130)&gt;1,"SKU/lote duplicado",IF($N130&lt;0,"Saldo negativo","OK")))))))))))))</f>
        <v/>
      </c>
      <c r="T130">
        <f>IF('Configurações'!A131="","",'Configurações'!A131)</f>
        <v/>
      </c>
      <c r="U130">
        <f>IF('Configurações'!D131="","",'Configurações'!D131)</f>
        <v/>
      </c>
    </row>
    <row r="131" ht="22" customHeight="1">
      <c r="A131" s="23" t="n"/>
      <c r="B131" s="24">
        <f>IF($A131="","",IFERROR(INDEX('Configurações'!$B$6:$B$105,MATCH($A131,'Configurações'!$A$6:$A$105,0)),"SKU não cadastrado"))</f>
        <v/>
      </c>
      <c r="C131" s="23" t="n"/>
      <c r="D131" s="25">
        <f>IF(OR($A131="",$C131=""),"",$A131&amp;"|"&amp;$C131)</f>
        <v/>
      </c>
      <c r="E131" s="26" t="n"/>
      <c r="F131" s="26" t="n"/>
      <c r="G131" s="27" t="n"/>
      <c r="H131" s="23" t="n"/>
      <c r="I131" s="23" t="n"/>
      <c r="J131" s="28" t="n"/>
      <c r="K131" s="29">
        <f>IF($D131="","",SUMIFS('Movimentações'!$F$5:$F$304,'Movimentações'!$H$5:$H$304,$D131,'Movimentações'!$B$5:$B$304,"Entrada"))</f>
        <v/>
      </c>
      <c r="L131" s="29">
        <f>IF($D131="","",SUMIFS('Movimentações'!$F$5:$F$304,'Movimentações'!$H$5:$H$304,$D131,'Movimentações'!$B$5:$B$304,"Saída"))</f>
        <v/>
      </c>
      <c r="M131" s="29">
        <f>IF($D131="","",SUMIFS('Movimentações'!$F$5:$F$304,'Movimentações'!$H$5:$H$304,$D131,'Movimentações'!$B$5:$B$304,"Ajuste"))</f>
        <v/>
      </c>
      <c r="N131" s="29">
        <f>IF($D131="","",$G131+$K131-$L131+$M131)</f>
        <v/>
      </c>
      <c r="O131" s="30">
        <f>IF(OR($D131="",$F131=""),"",$F131-'Configurações'!$B$3)</f>
        <v/>
      </c>
      <c r="P131" s="24">
        <f>IF(OR($D131="",$E131="",$F131="",$F131&lt;$E131),"",IF($F131&lt;'Configurações'!$B$3,"Vencido",IF($F131&lt;='Configurações'!$B$3+'Configurações'!$B$2,"Vence em breve","Dentro da validade")))</f>
        <v/>
      </c>
      <c r="Q131" s="24">
        <f>IF($D131="","",IF($R131="Saldo negativo","Saldo negativo",IF($R131&lt;&gt;"OK","Revisar cadastro",IF($I131="Sim","Bloqueado",IF($N131=0,"Sem saldo",IF($P131="Vencido","Bloqueado por validade","Disponível"))))))</f>
        <v/>
      </c>
      <c r="R131" s="24">
        <f>IF(COUNTA($A131,$C131,$E131,$F131,$G131,$H131,$I131)=0,"",IF($A131="","Informar SKU",IF($C131="","Informar lote",IF($B131="SKU não cadastrado","SKU não cadastrado",IF($E131="","Informar fabricação",IF($F131="","Informar validade",IF($F131&lt;$E131,"Validade anterior à fabricação",IF($G131="","Informar quantidade inicial",IF($H131="","Informar localização",IF($I131="","Informar bloqueio",IF(AND($I131="Sim",$J131=""),"Informar motivo do bloqueio",IF(COUNTIFS($A$5:$A$204,$A131,$C$5:$C$204,$C131)&gt;1,"SKU/lote duplicado",IF($N131&lt;0,"Saldo negativo","OK")))))))))))))</f>
        <v/>
      </c>
      <c r="T131">
        <f>IF('Configurações'!A132="","",'Configurações'!A132)</f>
        <v/>
      </c>
      <c r="U131">
        <f>IF('Configurações'!D132="","",'Configurações'!D132)</f>
        <v/>
      </c>
    </row>
    <row r="132" ht="22" customHeight="1">
      <c r="A132" s="23" t="n"/>
      <c r="B132" s="31">
        <f>IF($A132="","",IFERROR(INDEX('Configurações'!$B$6:$B$105,MATCH($A132,'Configurações'!$A$6:$A$105,0)),"SKU não cadastrado"))</f>
        <v/>
      </c>
      <c r="C132" s="23" t="n"/>
      <c r="D132" s="32">
        <f>IF(OR($A132="",$C132=""),"",$A132&amp;"|"&amp;$C132)</f>
        <v/>
      </c>
      <c r="E132" s="26" t="n"/>
      <c r="F132" s="26" t="n"/>
      <c r="G132" s="27" t="n"/>
      <c r="H132" s="23" t="n"/>
      <c r="I132" s="23" t="n"/>
      <c r="J132" s="28" t="n"/>
      <c r="K132" s="33">
        <f>IF($D132="","",SUMIFS('Movimentações'!$F$5:$F$304,'Movimentações'!$H$5:$H$304,$D132,'Movimentações'!$B$5:$B$304,"Entrada"))</f>
        <v/>
      </c>
      <c r="L132" s="33">
        <f>IF($D132="","",SUMIFS('Movimentações'!$F$5:$F$304,'Movimentações'!$H$5:$H$304,$D132,'Movimentações'!$B$5:$B$304,"Saída"))</f>
        <v/>
      </c>
      <c r="M132" s="33">
        <f>IF($D132="","",SUMIFS('Movimentações'!$F$5:$F$304,'Movimentações'!$H$5:$H$304,$D132,'Movimentações'!$B$5:$B$304,"Ajuste"))</f>
        <v/>
      </c>
      <c r="N132" s="33">
        <f>IF($D132="","",$G132+$K132-$L132+$M132)</f>
        <v/>
      </c>
      <c r="O132" s="34">
        <f>IF(OR($D132="",$F132=""),"",$F132-'Configurações'!$B$3)</f>
        <v/>
      </c>
      <c r="P132" s="31">
        <f>IF(OR($D132="",$E132="",$F132="",$F132&lt;$E132),"",IF($F132&lt;'Configurações'!$B$3,"Vencido",IF($F132&lt;='Configurações'!$B$3+'Configurações'!$B$2,"Vence em breve","Dentro da validade")))</f>
        <v/>
      </c>
      <c r="Q132" s="31">
        <f>IF($D132="","",IF($R132="Saldo negativo","Saldo negativo",IF($R132&lt;&gt;"OK","Revisar cadastro",IF($I132="Sim","Bloqueado",IF($N132=0,"Sem saldo",IF($P132="Vencido","Bloqueado por validade","Disponível"))))))</f>
        <v/>
      </c>
      <c r="R132" s="31">
        <f>IF(COUNTA($A132,$C132,$E132,$F132,$G132,$H132,$I132)=0,"",IF($A132="","Informar SKU",IF($C132="","Informar lote",IF($B132="SKU não cadastrado","SKU não cadastrado",IF($E132="","Informar fabricação",IF($F132="","Informar validade",IF($F132&lt;$E132,"Validade anterior à fabricação",IF($G132="","Informar quantidade inicial",IF($H132="","Informar localização",IF($I132="","Informar bloqueio",IF(AND($I132="Sim",$J132=""),"Informar motivo do bloqueio",IF(COUNTIFS($A$5:$A$204,$A132,$C$5:$C$204,$C132)&gt;1,"SKU/lote duplicado",IF($N132&lt;0,"Saldo negativo","OK")))))))))))))</f>
        <v/>
      </c>
      <c r="T132">
        <f>IF('Configurações'!A133="","",'Configurações'!A133)</f>
        <v/>
      </c>
      <c r="U132">
        <f>IF('Configurações'!D133="","",'Configurações'!D133)</f>
        <v/>
      </c>
    </row>
    <row r="133" ht="22" customHeight="1">
      <c r="A133" s="23" t="n"/>
      <c r="B133" s="24">
        <f>IF($A133="","",IFERROR(INDEX('Configurações'!$B$6:$B$105,MATCH($A133,'Configurações'!$A$6:$A$105,0)),"SKU não cadastrado"))</f>
        <v/>
      </c>
      <c r="C133" s="23" t="n"/>
      <c r="D133" s="25">
        <f>IF(OR($A133="",$C133=""),"",$A133&amp;"|"&amp;$C133)</f>
        <v/>
      </c>
      <c r="E133" s="26" t="n"/>
      <c r="F133" s="26" t="n"/>
      <c r="G133" s="27" t="n"/>
      <c r="H133" s="23" t="n"/>
      <c r="I133" s="23" t="n"/>
      <c r="J133" s="28" t="n"/>
      <c r="K133" s="29">
        <f>IF($D133="","",SUMIFS('Movimentações'!$F$5:$F$304,'Movimentações'!$H$5:$H$304,$D133,'Movimentações'!$B$5:$B$304,"Entrada"))</f>
        <v/>
      </c>
      <c r="L133" s="29">
        <f>IF($D133="","",SUMIFS('Movimentações'!$F$5:$F$304,'Movimentações'!$H$5:$H$304,$D133,'Movimentações'!$B$5:$B$304,"Saída"))</f>
        <v/>
      </c>
      <c r="M133" s="29">
        <f>IF($D133="","",SUMIFS('Movimentações'!$F$5:$F$304,'Movimentações'!$H$5:$H$304,$D133,'Movimentações'!$B$5:$B$304,"Ajuste"))</f>
        <v/>
      </c>
      <c r="N133" s="29">
        <f>IF($D133="","",$G133+$K133-$L133+$M133)</f>
        <v/>
      </c>
      <c r="O133" s="30">
        <f>IF(OR($D133="",$F133=""),"",$F133-'Configurações'!$B$3)</f>
        <v/>
      </c>
      <c r="P133" s="24">
        <f>IF(OR($D133="",$E133="",$F133="",$F133&lt;$E133),"",IF($F133&lt;'Configurações'!$B$3,"Vencido",IF($F133&lt;='Configurações'!$B$3+'Configurações'!$B$2,"Vence em breve","Dentro da validade")))</f>
        <v/>
      </c>
      <c r="Q133" s="24">
        <f>IF($D133="","",IF($R133="Saldo negativo","Saldo negativo",IF($R133&lt;&gt;"OK","Revisar cadastro",IF($I133="Sim","Bloqueado",IF($N133=0,"Sem saldo",IF($P133="Vencido","Bloqueado por validade","Disponível"))))))</f>
        <v/>
      </c>
      <c r="R133" s="24">
        <f>IF(COUNTA($A133,$C133,$E133,$F133,$G133,$H133,$I133)=0,"",IF($A133="","Informar SKU",IF($C133="","Informar lote",IF($B133="SKU não cadastrado","SKU não cadastrado",IF($E133="","Informar fabricação",IF($F133="","Informar validade",IF($F133&lt;$E133,"Validade anterior à fabricação",IF($G133="","Informar quantidade inicial",IF($H133="","Informar localização",IF($I133="","Informar bloqueio",IF(AND($I133="Sim",$J133=""),"Informar motivo do bloqueio",IF(COUNTIFS($A$5:$A$204,$A133,$C$5:$C$204,$C133)&gt;1,"SKU/lote duplicado",IF($N133&lt;0,"Saldo negativo","OK")))))))))))))</f>
        <v/>
      </c>
      <c r="T133">
        <f>IF('Configurações'!A134="","",'Configurações'!A134)</f>
        <v/>
      </c>
      <c r="U133">
        <f>IF('Configurações'!D134="","",'Configurações'!D134)</f>
        <v/>
      </c>
    </row>
    <row r="134" ht="22" customHeight="1">
      <c r="A134" s="23" t="n"/>
      <c r="B134" s="31">
        <f>IF($A134="","",IFERROR(INDEX('Configurações'!$B$6:$B$105,MATCH($A134,'Configurações'!$A$6:$A$105,0)),"SKU não cadastrado"))</f>
        <v/>
      </c>
      <c r="C134" s="23" t="n"/>
      <c r="D134" s="32">
        <f>IF(OR($A134="",$C134=""),"",$A134&amp;"|"&amp;$C134)</f>
        <v/>
      </c>
      <c r="E134" s="26" t="n"/>
      <c r="F134" s="26" t="n"/>
      <c r="G134" s="27" t="n"/>
      <c r="H134" s="23" t="n"/>
      <c r="I134" s="23" t="n"/>
      <c r="J134" s="28" t="n"/>
      <c r="K134" s="33">
        <f>IF($D134="","",SUMIFS('Movimentações'!$F$5:$F$304,'Movimentações'!$H$5:$H$304,$D134,'Movimentações'!$B$5:$B$304,"Entrada"))</f>
        <v/>
      </c>
      <c r="L134" s="33">
        <f>IF($D134="","",SUMIFS('Movimentações'!$F$5:$F$304,'Movimentações'!$H$5:$H$304,$D134,'Movimentações'!$B$5:$B$304,"Saída"))</f>
        <v/>
      </c>
      <c r="M134" s="33">
        <f>IF($D134="","",SUMIFS('Movimentações'!$F$5:$F$304,'Movimentações'!$H$5:$H$304,$D134,'Movimentações'!$B$5:$B$304,"Ajuste"))</f>
        <v/>
      </c>
      <c r="N134" s="33">
        <f>IF($D134="","",$G134+$K134-$L134+$M134)</f>
        <v/>
      </c>
      <c r="O134" s="34">
        <f>IF(OR($D134="",$F134=""),"",$F134-'Configurações'!$B$3)</f>
        <v/>
      </c>
      <c r="P134" s="31">
        <f>IF(OR($D134="",$E134="",$F134="",$F134&lt;$E134),"",IF($F134&lt;'Configurações'!$B$3,"Vencido",IF($F134&lt;='Configurações'!$B$3+'Configurações'!$B$2,"Vence em breve","Dentro da validade")))</f>
        <v/>
      </c>
      <c r="Q134" s="31">
        <f>IF($D134="","",IF($R134="Saldo negativo","Saldo negativo",IF($R134&lt;&gt;"OK","Revisar cadastro",IF($I134="Sim","Bloqueado",IF($N134=0,"Sem saldo",IF($P134="Vencido","Bloqueado por validade","Disponível"))))))</f>
        <v/>
      </c>
      <c r="R134" s="31">
        <f>IF(COUNTA($A134,$C134,$E134,$F134,$G134,$H134,$I134)=0,"",IF($A134="","Informar SKU",IF($C134="","Informar lote",IF($B134="SKU não cadastrado","SKU não cadastrado",IF($E134="","Informar fabricação",IF($F134="","Informar validade",IF($F134&lt;$E134,"Validade anterior à fabricação",IF($G134="","Informar quantidade inicial",IF($H134="","Informar localização",IF($I134="","Informar bloqueio",IF(AND($I134="Sim",$J134=""),"Informar motivo do bloqueio",IF(COUNTIFS($A$5:$A$204,$A134,$C$5:$C$204,$C134)&gt;1,"SKU/lote duplicado",IF($N134&lt;0,"Saldo negativo","OK")))))))))))))</f>
        <v/>
      </c>
      <c r="T134">
        <f>IF('Configurações'!A135="","",'Configurações'!A135)</f>
        <v/>
      </c>
      <c r="U134">
        <f>IF('Configurações'!D135="","",'Configurações'!D135)</f>
        <v/>
      </c>
    </row>
    <row r="135" ht="22" customHeight="1">
      <c r="A135" s="23" t="n"/>
      <c r="B135" s="24">
        <f>IF($A135="","",IFERROR(INDEX('Configurações'!$B$6:$B$105,MATCH($A135,'Configurações'!$A$6:$A$105,0)),"SKU não cadastrado"))</f>
        <v/>
      </c>
      <c r="C135" s="23" t="n"/>
      <c r="D135" s="25">
        <f>IF(OR($A135="",$C135=""),"",$A135&amp;"|"&amp;$C135)</f>
        <v/>
      </c>
      <c r="E135" s="26" t="n"/>
      <c r="F135" s="26" t="n"/>
      <c r="G135" s="27" t="n"/>
      <c r="H135" s="23" t="n"/>
      <c r="I135" s="23" t="n"/>
      <c r="J135" s="28" t="n"/>
      <c r="K135" s="29">
        <f>IF($D135="","",SUMIFS('Movimentações'!$F$5:$F$304,'Movimentações'!$H$5:$H$304,$D135,'Movimentações'!$B$5:$B$304,"Entrada"))</f>
        <v/>
      </c>
      <c r="L135" s="29">
        <f>IF($D135="","",SUMIFS('Movimentações'!$F$5:$F$304,'Movimentações'!$H$5:$H$304,$D135,'Movimentações'!$B$5:$B$304,"Saída"))</f>
        <v/>
      </c>
      <c r="M135" s="29">
        <f>IF($D135="","",SUMIFS('Movimentações'!$F$5:$F$304,'Movimentações'!$H$5:$H$304,$D135,'Movimentações'!$B$5:$B$304,"Ajuste"))</f>
        <v/>
      </c>
      <c r="N135" s="29">
        <f>IF($D135="","",$G135+$K135-$L135+$M135)</f>
        <v/>
      </c>
      <c r="O135" s="30">
        <f>IF(OR($D135="",$F135=""),"",$F135-'Configurações'!$B$3)</f>
        <v/>
      </c>
      <c r="P135" s="24">
        <f>IF(OR($D135="",$E135="",$F135="",$F135&lt;$E135),"",IF($F135&lt;'Configurações'!$B$3,"Vencido",IF($F135&lt;='Configurações'!$B$3+'Configurações'!$B$2,"Vence em breve","Dentro da validade")))</f>
        <v/>
      </c>
      <c r="Q135" s="24">
        <f>IF($D135="","",IF($R135="Saldo negativo","Saldo negativo",IF($R135&lt;&gt;"OK","Revisar cadastro",IF($I135="Sim","Bloqueado",IF($N135=0,"Sem saldo",IF($P135="Vencido","Bloqueado por validade","Disponível"))))))</f>
        <v/>
      </c>
      <c r="R135" s="24">
        <f>IF(COUNTA($A135,$C135,$E135,$F135,$G135,$H135,$I135)=0,"",IF($A135="","Informar SKU",IF($C135="","Informar lote",IF($B135="SKU não cadastrado","SKU não cadastrado",IF($E135="","Informar fabricação",IF($F135="","Informar validade",IF($F135&lt;$E135,"Validade anterior à fabricação",IF($G135="","Informar quantidade inicial",IF($H135="","Informar localização",IF($I135="","Informar bloqueio",IF(AND($I135="Sim",$J135=""),"Informar motivo do bloqueio",IF(COUNTIFS($A$5:$A$204,$A135,$C$5:$C$204,$C135)&gt;1,"SKU/lote duplicado",IF($N135&lt;0,"Saldo negativo","OK")))))))))))))</f>
        <v/>
      </c>
      <c r="T135">
        <f>IF('Configurações'!A136="","",'Configurações'!A136)</f>
        <v/>
      </c>
      <c r="U135">
        <f>IF('Configurações'!D136="","",'Configurações'!D136)</f>
        <v/>
      </c>
    </row>
    <row r="136" ht="22" customHeight="1">
      <c r="A136" s="23" t="n"/>
      <c r="B136" s="31">
        <f>IF($A136="","",IFERROR(INDEX('Configurações'!$B$6:$B$105,MATCH($A136,'Configurações'!$A$6:$A$105,0)),"SKU não cadastrado"))</f>
        <v/>
      </c>
      <c r="C136" s="23" t="n"/>
      <c r="D136" s="32">
        <f>IF(OR($A136="",$C136=""),"",$A136&amp;"|"&amp;$C136)</f>
        <v/>
      </c>
      <c r="E136" s="26" t="n"/>
      <c r="F136" s="26" t="n"/>
      <c r="G136" s="27" t="n"/>
      <c r="H136" s="23" t="n"/>
      <c r="I136" s="23" t="n"/>
      <c r="J136" s="28" t="n"/>
      <c r="K136" s="33">
        <f>IF($D136="","",SUMIFS('Movimentações'!$F$5:$F$304,'Movimentações'!$H$5:$H$304,$D136,'Movimentações'!$B$5:$B$304,"Entrada"))</f>
        <v/>
      </c>
      <c r="L136" s="33">
        <f>IF($D136="","",SUMIFS('Movimentações'!$F$5:$F$304,'Movimentações'!$H$5:$H$304,$D136,'Movimentações'!$B$5:$B$304,"Saída"))</f>
        <v/>
      </c>
      <c r="M136" s="33">
        <f>IF($D136="","",SUMIFS('Movimentações'!$F$5:$F$304,'Movimentações'!$H$5:$H$304,$D136,'Movimentações'!$B$5:$B$304,"Ajuste"))</f>
        <v/>
      </c>
      <c r="N136" s="33">
        <f>IF($D136="","",$G136+$K136-$L136+$M136)</f>
        <v/>
      </c>
      <c r="O136" s="34">
        <f>IF(OR($D136="",$F136=""),"",$F136-'Configurações'!$B$3)</f>
        <v/>
      </c>
      <c r="P136" s="31">
        <f>IF(OR($D136="",$E136="",$F136="",$F136&lt;$E136),"",IF($F136&lt;'Configurações'!$B$3,"Vencido",IF($F136&lt;='Configurações'!$B$3+'Configurações'!$B$2,"Vence em breve","Dentro da validade")))</f>
        <v/>
      </c>
      <c r="Q136" s="31">
        <f>IF($D136="","",IF($R136="Saldo negativo","Saldo negativo",IF($R136&lt;&gt;"OK","Revisar cadastro",IF($I136="Sim","Bloqueado",IF($N136=0,"Sem saldo",IF($P136="Vencido","Bloqueado por validade","Disponível"))))))</f>
        <v/>
      </c>
      <c r="R136" s="31">
        <f>IF(COUNTA($A136,$C136,$E136,$F136,$G136,$H136,$I136)=0,"",IF($A136="","Informar SKU",IF($C136="","Informar lote",IF($B136="SKU não cadastrado","SKU não cadastrado",IF($E136="","Informar fabricação",IF($F136="","Informar validade",IF($F136&lt;$E136,"Validade anterior à fabricação",IF($G136="","Informar quantidade inicial",IF($H136="","Informar localização",IF($I136="","Informar bloqueio",IF(AND($I136="Sim",$J136=""),"Informar motivo do bloqueio",IF(COUNTIFS($A$5:$A$204,$A136,$C$5:$C$204,$C136)&gt;1,"SKU/lote duplicado",IF($N136&lt;0,"Saldo negativo","OK")))))))))))))</f>
        <v/>
      </c>
      <c r="T136">
        <f>IF('Configurações'!A137="","",'Configurações'!A137)</f>
        <v/>
      </c>
      <c r="U136">
        <f>IF('Configurações'!D137="","",'Configurações'!D137)</f>
        <v/>
      </c>
    </row>
    <row r="137" ht="22" customHeight="1">
      <c r="A137" s="23" t="n"/>
      <c r="B137" s="24">
        <f>IF($A137="","",IFERROR(INDEX('Configurações'!$B$6:$B$105,MATCH($A137,'Configurações'!$A$6:$A$105,0)),"SKU não cadastrado"))</f>
        <v/>
      </c>
      <c r="C137" s="23" t="n"/>
      <c r="D137" s="25">
        <f>IF(OR($A137="",$C137=""),"",$A137&amp;"|"&amp;$C137)</f>
        <v/>
      </c>
      <c r="E137" s="26" t="n"/>
      <c r="F137" s="26" t="n"/>
      <c r="G137" s="27" t="n"/>
      <c r="H137" s="23" t="n"/>
      <c r="I137" s="23" t="n"/>
      <c r="J137" s="28" t="n"/>
      <c r="K137" s="29">
        <f>IF($D137="","",SUMIFS('Movimentações'!$F$5:$F$304,'Movimentações'!$H$5:$H$304,$D137,'Movimentações'!$B$5:$B$304,"Entrada"))</f>
        <v/>
      </c>
      <c r="L137" s="29">
        <f>IF($D137="","",SUMIFS('Movimentações'!$F$5:$F$304,'Movimentações'!$H$5:$H$304,$D137,'Movimentações'!$B$5:$B$304,"Saída"))</f>
        <v/>
      </c>
      <c r="M137" s="29">
        <f>IF($D137="","",SUMIFS('Movimentações'!$F$5:$F$304,'Movimentações'!$H$5:$H$304,$D137,'Movimentações'!$B$5:$B$304,"Ajuste"))</f>
        <v/>
      </c>
      <c r="N137" s="29">
        <f>IF($D137="","",$G137+$K137-$L137+$M137)</f>
        <v/>
      </c>
      <c r="O137" s="30">
        <f>IF(OR($D137="",$F137=""),"",$F137-'Configurações'!$B$3)</f>
        <v/>
      </c>
      <c r="P137" s="24">
        <f>IF(OR($D137="",$E137="",$F137="",$F137&lt;$E137),"",IF($F137&lt;'Configurações'!$B$3,"Vencido",IF($F137&lt;='Configurações'!$B$3+'Configurações'!$B$2,"Vence em breve","Dentro da validade")))</f>
        <v/>
      </c>
      <c r="Q137" s="24">
        <f>IF($D137="","",IF($R137="Saldo negativo","Saldo negativo",IF($R137&lt;&gt;"OK","Revisar cadastro",IF($I137="Sim","Bloqueado",IF($N137=0,"Sem saldo",IF($P137="Vencido","Bloqueado por validade","Disponível"))))))</f>
        <v/>
      </c>
      <c r="R137" s="24">
        <f>IF(COUNTA($A137,$C137,$E137,$F137,$G137,$H137,$I137)=0,"",IF($A137="","Informar SKU",IF($C137="","Informar lote",IF($B137="SKU não cadastrado","SKU não cadastrado",IF($E137="","Informar fabricação",IF($F137="","Informar validade",IF($F137&lt;$E137,"Validade anterior à fabricação",IF($G137="","Informar quantidade inicial",IF($H137="","Informar localização",IF($I137="","Informar bloqueio",IF(AND($I137="Sim",$J137=""),"Informar motivo do bloqueio",IF(COUNTIFS($A$5:$A$204,$A137,$C$5:$C$204,$C137)&gt;1,"SKU/lote duplicado",IF($N137&lt;0,"Saldo negativo","OK")))))))))))))</f>
        <v/>
      </c>
      <c r="T137">
        <f>IF('Configurações'!A138="","",'Configurações'!A138)</f>
        <v/>
      </c>
      <c r="U137">
        <f>IF('Configurações'!D138="","",'Configurações'!D138)</f>
        <v/>
      </c>
    </row>
    <row r="138" ht="22" customHeight="1">
      <c r="A138" s="23" t="n"/>
      <c r="B138" s="31">
        <f>IF($A138="","",IFERROR(INDEX('Configurações'!$B$6:$B$105,MATCH($A138,'Configurações'!$A$6:$A$105,0)),"SKU não cadastrado"))</f>
        <v/>
      </c>
      <c r="C138" s="23" t="n"/>
      <c r="D138" s="32">
        <f>IF(OR($A138="",$C138=""),"",$A138&amp;"|"&amp;$C138)</f>
        <v/>
      </c>
      <c r="E138" s="26" t="n"/>
      <c r="F138" s="26" t="n"/>
      <c r="G138" s="27" t="n"/>
      <c r="H138" s="23" t="n"/>
      <c r="I138" s="23" t="n"/>
      <c r="J138" s="28" t="n"/>
      <c r="K138" s="33">
        <f>IF($D138="","",SUMIFS('Movimentações'!$F$5:$F$304,'Movimentações'!$H$5:$H$304,$D138,'Movimentações'!$B$5:$B$304,"Entrada"))</f>
        <v/>
      </c>
      <c r="L138" s="33">
        <f>IF($D138="","",SUMIFS('Movimentações'!$F$5:$F$304,'Movimentações'!$H$5:$H$304,$D138,'Movimentações'!$B$5:$B$304,"Saída"))</f>
        <v/>
      </c>
      <c r="M138" s="33">
        <f>IF($D138="","",SUMIFS('Movimentações'!$F$5:$F$304,'Movimentações'!$H$5:$H$304,$D138,'Movimentações'!$B$5:$B$304,"Ajuste"))</f>
        <v/>
      </c>
      <c r="N138" s="33">
        <f>IF($D138="","",$G138+$K138-$L138+$M138)</f>
        <v/>
      </c>
      <c r="O138" s="34">
        <f>IF(OR($D138="",$F138=""),"",$F138-'Configurações'!$B$3)</f>
        <v/>
      </c>
      <c r="P138" s="31">
        <f>IF(OR($D138="",$E138="",$F138="",$F138&lt;$E138),"",IF($F138&lt;'Configurações'!$B$3,"Vencido",IF($F138&lt;='Configurações'!$B$3+'Configurações'!$B$2,"Vence em breve","Dentro da validade")))</f>
        <v/>
      </c>
      <c r="Q138" s="31">
        <f>IF($D138="","",IF($R138="Saldo negativo","Saldo negativo",IF($R138&lt;&gt;"OK","Revisar cadastro",IF($I138="Sim","Bloqueado",IF($N138=0,"Sem saldo",IF($P138="Vencido","Bloqueado por validade","Disponível"))))))</f>
        <v/>
      </c>
      <c r="R138" s="31">
        <f>IF(COUNTA($A138,$C138,$E138,$F138,$G138,$H138,$I138)=0,"",IF($A138="","Informar SKU",IF($C138="","Informar lote",IF($B138="SKU não cadastrado","SKU não cadastrado",IF($E138="","Informar fabricação",IF($F138="","Informar validade",IF($F138&lt;$E138,"Validade anterior à fabricação",IF($G138="","Informar quantidade inicial",IF($H138="","Informar localização",IF($I138="","Informar bloqueio",IF(AND($I138="Sim",$J138=""),"Informar motivo do bloqueio",IF(COUNTIFS($A$5:$A$204,$A138,$C$5:$C$204,$C138)&gt;1,"SKU/lote duplicado",IF($N138&lt;0,"Saldo negativo","OK")))))))))))))</f>
        <v/>
      </c>
      <c r="T138">
        <f>IF('Configurações'!A139="","",'Configurações'!A139)</f>
        <v/>
      </c>
      <c r="U138">
        <f>IF('Configurações'!D139="","",'Configurações'!D139)</f>
        <v/>
      </c>
    </row>
    <row r="139" ht="22" customHeight="1">
      <c r="A139" s="23" t="n"/>
      <c r="B139" s="24">
        <f>IF($A139="","",IFERROR(INDEX('Configurações'!$B$6:$B$105,MATCH($A139,'Configurações'!$A$6:$A$105,0)),"SKU não cadastrado"))</f>
        <v/>
      </c>
      <c r="C139" s="23" t="n"/>
      <c r="D139" s="25">
        <f>IF(OR($A139="",$C139=""),"",$A139&amp;"|"&amp;$C139)</f>
        <v/>
      </c>
      <c r="E139" s="26" t="n"/>
      <c r="F139" s="26" t="n"/>
      <c r="G139" s="27" t="n"/>
      <c r="H139" s="23" t="n"/>
      <c r="I139" s="23" t="n"/>
      <c r="J139" s="28" t="n"/>
      <c r="K139" s="29">
        <f>IF($D139="","",SUMIFS('Movimentações'!$F$5:$F$304,'Movimentações'!$H$5:$H$304,$D139,'Movimentações'!$B$5:$B$304,"Entrada"))</f>
        <v/>
      </c>
      <c r="L139" s="29">
        <f>IF($D139="","",SUMIFS('Movimentações'!$F$5:$F$304,'Movimentações'!$H$5:$H$304,$D139,'Movimentações'!$B$5:$B$304,"Saída"))</f>
        <v/>
      </c>
      <c r="M139" s="29">
        <f>IF($D139="","",SUMIFS('Movimentações'!$F$5:$F$304,'Movimentações'!$H$5:$H$304,$D139,'Movimentações'!$B$5:$B$304,"Ajuste"))</f>
        <v/>
      </c>
      <c r="N139" s="29">
        <f>IF($D139="","",$G139+$K139-$L139+$M139)</f>
        <v/>
      </c>
      <c r="O139" s="30">
        <f>IF(OR($D139="",$F139=""),"",$F139-'Configurações'!$B$3)</f>
        <v/>
      </c>
      <c r="P139" s="24">
        <f>IF(OR($D139="",$E139="",$F139="",$F139&lt;$E139),"",IF($F139&lt;'Configurações'!$B$3,"Vencido",IF($F139&lt;='Configurações'!$B$3+'Configurações'!$B$2,"Vence em breve","Dentro da validade")))</f>
        <v/>
      </c>
      <c r="Q139" s="24">
        <f>IF($D139="","",IF($R139="Saldo negativo","Saldo negativo",IF($R139&lt;&gt;"OK","Revisar cadastro",IF($I139="Sim","Bloqueado",IF($N139=0,"Sem saldo",IF($P139="Vencido","Bloqueado por validade","Disponível"))))))</f>
        <v/>
      </c>
      <c r="R139" s="24">
        <f>IF(COUNTA($A139,$C139,$E139,$F139,$G139,$H139,$I139)=0,"",IF($A139="","Informar SKU",IF($C139="","Informar lote",IF($B139="SKU não cadastrado","SKU não cadastrado",IF($E139="","Informar fabricação",IF($F139="","Informar validade",IF($F139&lt;$E139,"Validade anterior à fabricação",IF($G139="","Informar quantidade inicial",IF($H139="","Informar localização",IF($I139="","Informar bloqueio",IF(AND($I139="Sim",$J139=""),"Informar motivo do bloqueio",IF(COUNTIFS($A$5:$A$204,$A139,$C$5:$C$204,$C139)&gt;1,"SKU/lote duplicado",IF($N139&lt;0,"Saldo negativo","OK")))))))))))))</f>
        <v/>
      </c>
      <c r="T139">
        <f>IF('Configurações'!A140="","",'Configurações'!A140)</f>
        <v/>
      </c>
      <c r="U139">
        <f>IF('Configurações'!D140="","",'Configurações'!D140)</f>
        <v/>
      </c>
    </row>
    <row r="140" ht="22" customHeight="1">
      <c r="A140" s="23" t="n"/>
      <c r="B140" s="31">
        <f>IF($A140="","",IFERROR(INDEX('Configurações'!$B$6:$B$105,MATCH($A140,'Configurações'!$A$6:$A$105,0)),"SKU não cadastrado"))</f>
        <v/>
      </c>
      <c r="C140" s="23" t="n"/>
      <c r="D140" s="32">
        <f>IF(OR($A140="",$C140=""),"",$A140&amp;"|"&amp;$C140)</f>
        <v/>
      </c>
      <c r="E140" s="26" t="n"/>
      <c r="F140" s="26" t="n"/>
      <c r="G140" s="27" t="n"/>
      <c r="H140" s="23" t="n"/>
      <c r="I140" s="23" t="n"/>
      <c r="J140" s="28" t="n"/>
      <c r="K140" s="33">
        <f>IF($D140="","",SUMIFS('Movimentações'!$F$5:$F$304,'Movimentações'!$H$5:$H$304,$D140,'Movimentações'!$B$5:$B$304,"Entrada"))</f>
        <v/>
      </c>
      <c r="L140" s="33">
        <f>IF($D140="","",SUMIFS('Movimentações'!$F$5:$F$304,'Movimentações'!$H$5:$H$304,$D140,'Movimentações'!$B$5:$B$304,"Saída"))</f>
        <v/>
      </c>
      <c r="M140" s="33">
        <f>IF($D140="","",SUMIFS('Movimentações'!$F$5:$F$304,'Movimentações'!$H$5:$H$304,$D140,'Movimentações'!$B$5:$B$304,"Ajuste"))</f>
        <v/>
      </c>
      <c r="N140" s="33">
        <f>IF($D140="","",$G140+$K140-$L140+$M140)</f>
        <v/>
      </c>
      <c r="O140" s="34">
        <f>IF(OR($D140="",$F140=""),"",$F140-'Configurações'!$B$3)</f>
        <v/>
      </c>
      <c r="P140" s="31">
        <f>IF(OR($D140="",$E140="",$F140="",$F140&lt;$E140),"",IF($F140&lt;'Configurações'!$B$3,"Vencido",IF($F140&lt;='Configurações'!$B$3+'Configurações'!$B$2,"Vence em breve","Dentro da validade")))</f>
        <v/>
      </c>
      <c r="Q140" s="31">
        <f>IF($D140="","",IF($R140="Saldo negativo","Saldo negativo",IF($R140&lt;&gt;"OK","Revisar cadastro",IF($I140="Sim","Bloqueado",IF($N140=0,"Sem saldo",IF($P140="Vencido","Bloqueado por validade","Disponível"))))))</f>
        <v/>
      </c>
      <c r="R140" s="31">
        <f>IF(COUNTA($A140,$C140,$E140,$F140,$G140,$H140,$I140)=0,"",IF($A140="","Informar SKU",IF($C140="","Informar lote",IF($B140="SKU não cadastrado","SKU não cadastrado",IF($E140="","Informar fabricação",IF($F140="","Informar validade",IF($F140&lt;$E140,"Validade anterior à fabricação",IF($G140="","Informar quantidade inicial",IF($H140="","Informar localização",IF($I140="","Informar bloqueio",IF(AND($I140="Sim",$J140=""),"Informar motivo do bloqueio",IF(COUNTIFS($A$5:$A$204,$A140,$C$5:$C$204,$C140)&gt;1,"SKU/lote duplicado",IF($N140&lt;0,"Saldo negativo","OK")))))))))))))</f>
        <v/>
      </c>
      <c r="T140">
        <f>IF('Configurações'!A141="","",'Configurações'!A141)</f>
        <v/>
      </c>
      <c r="U140">
        <f>IF('Configurações'!D141="","",'Configurações'!D141)</f>
        <v/>
      </c>
    </row>
    <row r="141" ht="22" customHeight="1">
      <c r="A141" s="23" t="n"/>
      <c r="B141" s="24">
        <f>IF($A141="","",IFERROR(INDEX('Configurações'!$B$6:$B$105,MATCH($A141,'Configurações'!$A$6:$A$105,0)),"SKU não cadastrado"))</f>
        <v/>
      </c>
      <c r="C141" s="23" t="n"/>
      <c r="D141" s="25">
        <f>IF(OR($A141="",$C141=""),"",$A141&amp;"|"&amp;$C141)</f>
        <v/>
      </c>
      <c r="E141" s="26" t="n"/>
      <c r="F141" s="26" t="n"/>
      <c r="G141" s="27" t="n"/>
      <c r="H141" s="23" t="n"/>
      <c r="I141" s="23" t="n"/>
      <c r="J141" s="28" t="n"/>
      <c r="K141" s="29">
        <f>IF($D141="","",SUMIFS('Movimentações'!$F$5:$F$304,'Movimentações'!$H$5:$H$304,$D141,'Movimentações'!$B$5:$B$304,"Entrada"))</f>
        <v/>
      </c>
      <c r="L141" s="29">
        <f>IF($D141="","",SUMIFS('Movimentações'!$F$5:$F$304,'Movimentações'!$H$5:$H$304,$D141,'Movimentações'!$B$5:$B$304,"Saída"))</f>
        <v/>
      </c>
      <c r="M141" s="29">
        <f>IF($D141="","",SUMIFS('Movimentações'!$F$5:$F$304,'Movimentações'!$H$5:$H$304,$D141,'Movimentações'!$B$5:$B$304,"Ajuste"))</f>
        <v/>
      </c>
      <c r="N141" s="29">
        <f>IF($D141="","",$G141+$K141-$L141+$M141)</f>
        <v/>
      </c>
      <c r="O141" s="30">
        <f>IF(OR($D141="",$F141=""),"",$F141-'Configurações'!$B$3)</f>
        <v/>
      </c>
      <c r="P141" s="24">
        <f>IF(OR($D141="",$E141="",$F141="",$F141&lt;$E141),"",IF($F141&lt;'Configurações'!$B$3,"Vencido",IF($F141&lt;='Configurações'!$B$3+'Configurações'!$B$2,"Vence em breve","Dentro da validade")))</f>
        <v/>
      </c>
      <c r="Q141" s="24">
        <f>IF($D141="","",IF($R141="Saldo negativo","Saldo negativo",IF($R141&lt;&gt;"OK","Revisar cadastro",IF($I141="Sim","Bloqueado",IF($N141=0,"Sem saldo",IF($P141="Vencido","Bloqueado por validade","Disponível"))))))</f>
        <v/>
      </c>
      <c r="R141" s="24">
        <f>IF(COUNTA($A141,$C141,$E141,$F141,$G141,$H141,$I141)=0,"",IF($A141="","Informar SKU",IF($C141="","Informar lote",IF($B141="SKU não cadastrado","SKU não cadastrado",IF($E141="","Informar fabricação",IF($F141="","Informar validade",IF($F141&lt;$E141,"Validade anterior à fabricação",IF($G141="","Informar quantidade inicial",IF($H141="","Informar localização",IF($I141="","Informar bloqueio",IF(AND($I141="Sim",$J141=""),"Informar motivo do bloqueio",IF(COUNTIFS($A$5:$A$204,$A141,$C$5:$C$204,$C141)&gt;1,"SKU/lote duplicado",IF($N141&lt;0,"Saldo negativo","OK")))))))))))))</f>
        <v/>
      </c>
      <c r="T141">
        <f>IF('Configurações'!A142="","",'Configurações'!A142)</f>
        <v/>
      </c>
      <c r="U141">
        <f>IF('Configurações'!D142="","",'Configurações'!D142)</f>
        <v/>
      </c>
    </row>
    <row r="142" ht="22" customHeight="1">
      <c r="A142" s="23" t="n"/>
      <c r="B142" s="31">
        <f>IF($A142="","",IFERROR(INDEX('Configurações'!$B$6:$B$105,MATCH($A142,'Configurações'!$A$6:$A$105,0)),"SKU não cadastrado"))</f>
        <v/>
      </c>
      <c r="C142" s="23" t="n"/>
      <c r="D142" s="32">
        <f>IF(OR($A142="",$C142=""),"",$A142&amp;"|"&amp;$C142)</f>
        <v/>
      </c>
      <c r="E142" s="26" t="n"/>
      <c r="F142" s="26" t="n"/>
      <c r="G142" s="27" t="n"/>
      <c r="H142" s="23" t="n"/>
      <c r="I142" s="23" t="n"/>
      <c r="J142" s="28" t="n"/>
      <c r="K142" s="33">
        <f>IF($D142="","",SUMIFS('Movimentações'!$F$5:$F$304,'Movimentações'!$H$5:$H$304,$D142,'Movimentações'!$B$5:$B$304,"Entrada"))</f>
        <v/>
      </c>
      <c r="L142" s="33">
        <f>IF($D142="","",SUMIFS('Movimentações'!$F$5:$F$304,'Movimentações'!$H$5:$H$304,$D142,'Movimentações'!$B$5:$B$304,"Saída"))</f>
        <v/>
      </c>
      <c r="M142" s="33">
        <f>IF($D142="","",SUMIFS('Movimentações'!$F$5:$F$304,'Movimentações'!$H$5:$H$304,$D142,'Movimentações'!$B$5:$B$304,"Ajuste"))</f>
        <v/>
      </c>
      <c r="N142" s="33">
        <f>IF($D142="","",$G142+$K142-$L142+$M142)</f>
        <v/>
      </c>
      <c r="O142" s="34">
        <f>IF(OR($D142="",$F142=""),"",$F142-'Configurações'!$B$3)</f>
        <v/>
      </c>
      <c r="P142" s="31">
        <f>IF(OR($D142="",$E142="",$F142="",$F142&lt;$E142),"",IF($F142&lt;'Configurações'!$B$3,"Vencido",IF($F142&lt;='Configurações'!$B$3+'Configurações'!$B$2,"Vence em breve","Dentro da validade")))</f>
        <v/>
      </c>
      <c r="Q142" s="31">
        <f>IF($D142="","",IF($R142="Saldo negativo","Saldo negativo",IF($R142&lt;&gt;"OK","Revisar cadastro",IF($I142="Sim","Bloqueado",IF($N142=0,"Sem saldo",IF($P142="Vencido","Bloqueado por validade","Disponível"))))))</f>
        <v/>
      </c>
      <c r="R142" s="31">
        <f>IF(COUNTA($A142,$C142,$E142,$F142,$G142,$H142,$I142)=0,"",IF($A142="","Informar SKU",IF($C142="","Informar lote",IF($B142="SKU não cadastrado","SKU não cadastrado",IF($E142="","Informar fabricação",IF($F142="","Informar validade",IF($F142&lt;$E142,"Validade anterior à fabricação",IF($G142="","Informar quantidade inicial",IF($H142="","Informar localização",IF($I142="","Informar bloqueio",IF(AND($I142="Sim",$J142=""),"Informar motivo do bloqueio",IF(COUNTIFS($A$5:$A$204,$A142,$C$5:$C$204,$C142)&gt;1,"SKU/lote duplicado",IF($N142&lt;0,"Saldo negativo","OK")))))))))))))</f>
        <v/>
      </c>
      <c r="T142">
        <f>IF('Configurações'!A143="","",'Configurações'!A143)</f>
        <v/>
      </c>
      <c r="U142">
        <f>IF('Configurações'!D143="","",'Configurações'!D143)</f>
        <v/>
      </c>
    </row>
    <row r="143" ht="22" customHeight="1">
      <c r="A143" s="23" t="n"/>
      <c r="B143" s="24">
        <f>IF($A143="","",IFERROR(INDEX('Configurações'!$B$6:$B$105,MATCH($A143,'Configurações'!$A$6:$A$105,0)),"SKU não cadastrado"))</f>
        <v/>
      </c>
      <c r="C143" s="23" t="n"/>
      <c r="D143" s="25">
        <f>IF(OR($A143="",$C143=""),"",$A143&amp;"|"&amp;$C143)</f>
        <v/>
      </c>
      <c r="E143" s="26" t="n"/>
      <c r="F143" s="26" t="n"/>
      <c r="G143" s="27" t="n"/>
      <c r="H143" s="23" t="n"/>
      <c r="I143" s="23" t="n"/>
      <c r="J143" s="28" t="n"/>
      <c r="K143" s="29">
        <f>IF($D143="","",SUMIFS('Movimentações'!$F$5:$F$304,'Movimentações'!$H$5:$H$304,$D143,'Movimentações'!$B$5:$B$304,"Entrada"))</f>
        <v/>
      </c>
      <c r="L143" s="29">
        <f>IF($D143="","",SUMIFS('Movimentações'!$F$5:$F$304,'Movimentações'!$H$5:$H$304,$D143,'Movimentações'!$B$5:$B$304,"Saída"))</f>
        <v/>
      </c>
      <c r="M143" s="29">
        <f>IF($D143="","",SUMIFS('Movimentações'!$F$5:$F$304,'Movimentações'!$H$5:$H$304,$D143,'Movimentações'!$B$5:$B$304,"Ajuste"))</f>
        <v/>
      </c>
      <c r="N143" s="29">
        <f>IF($D143="","",$G143+$K143-$L143+$M143)</f>
        <v/>
      </c>
      <c r="O143" s="30">
        <f>IF(OR($D143="",$F143=""),"",$F143-'Configurações'!$B$3)</f>
        <v/>
      </c>
      <c r="P143" s="24">
        <f>IF(OR($D143="",$E143="",$F143="",$F143&lt;$E143),"",IF($F143&lt;'Configurações'!$B$3,"Vencido",IF($F143&lt;='Configurações'!$B$3+'Configurações'!$B$2,"Vence em breve","Dentro da validade")))</f>
        <v/>
      </c>
      <c r="Q143" s="24">
        <f>IF($D143="","",IF($R143="Saldo negativo","Saldo negativo",IF($R143&lt;&gt;"OK","Revisar cadastro",IF($I143="Sim","Bloqueado",IF($N143=0,"Sem saldo",IF($P143="Vencido","Bloqueado por validade","Disponível"))))))</f>
        <v/>
      </c>
      <c r="R143" s="24">
        <f>IF(COUNTA($A143,$C143,$E143,$F143,$G143,$H143,$I143)=0,"",IF($A143="","Informar SKU",IF($C143="","Informar lote",IF($B143="SKU não cadastrado","SKU não cadastrado",IF($E143="","Informar fabricação",IF($F143="","Informar validade",IF($F143&lt;$E143,"Validade anterior à fabricação",IF($G143="","Informar quantidade inicial",IF($H143="","Informar localização",IF($I143="","Informar bloqueio",IF(AND($I143="Sim",$J143=""),"Informar motivo do bloqueio",IF(COUNTIFS($A$5:$A$204,$A143,$C$5:$C$204,$C143)&gt;1,"SKU/lote duplicado",IF($N143&lt;0,"Saldo negativo","OK")))))))))))))</f>
        <v/>
      </c>
      <c r="T143">
        <f>IF('Configurações'!A144="","",'Configurações'!A144)</f>
        <v/>
      </c>
      <c r="U143">
        <f>IF('Configurações'!D144="","",'Configurações'!D144)</f>
        <v/>
      </c>
    </row>
    <row r="144" ht="22" customHeight="1">
      <c r="A144" s="23" t="n"/>
      <c r="B144" s="31">
        <f>IF($A144="","",IFERROR(INDEX('Configurações'!$B$6:$B$105,MATCH($A144,'Configurações'!$A$6:$A$105,0)),"SKU não cadastrado"))</f>
        <v/>
      </c>
      <c r="C144" s="23" t="n"/>
      <c r="D144" s="32">
        <f>IF(OR($A144="",$C144=""),"",$A144&amp;"|"&amp;$C144)</f>
        <v/>
      </c>
      <c r="E144" s="26" t="n"/>
      <c r="F144" s="26" t="n"/>
      <c r="G144" s="27" t="n"/>
      <c r="H144" s="23" t="n"/>
      <c r="I144" s="23" t="n"/>
      <c r="J144" s="28" t="n"/>
      <c r="K144" s="33">
        <f>IF($D144="","",SUMIFS('Movimentações'!$F$5:$F$304,'Movimentações'!$H$5:$H$304,$D144,'Movimentações'!$B$5:$B$304,"Entrada"))</f>
        <v/>
      </c>
      <c r="L144" s="33">
        <f>IF($D144="","",SUMIFS('Movimentações'!$F$5:$F$304,'Movimentações'!$H$5:$H$304,$D144,'Movimentações'!$B$5:$B$304,"Saída"))</f>
        <v/>
      </c>
      <c r="M144" s="33">
        <f>IF($D144="","",SUMIFS('Movimentações'!$F$5:$F$304,'Movimentações'!$H$5:$H$304,$D144,'Movimentações'!$B$5:$B$304,"Ajuste"))</f>
        <v/>
      </c>
      <c r="N144" s="33">
        <f>IF($D144="","",$G144+$K144-$L144+$M144)</f>
        <v/>
      </c>
      <c r="O144" s="34">
        <f>IF(OR($D144="",$F144=""),"",$F144-'Configurações'!$B$3)</f>
        <v/>
      </c>
      <c r="P144" s="31">
        <f>IF(OR($D144="",$E144="",$F144="",$F144&lt;$E144),"",IF($F144&lt;'Configurações'!$B$3,"Vencido",IF($F144&lt;='Configurações'!$B$3+'Configurações'!$B$2,"Vence em breve","Dentro da validade")))</f>
        <v/>
      </c>
      <c r="Q144" s="31">
        <f>IF($D144="","",IF($R144="Saldo negativo","Saldo negativo",IF($R144&lt;&gt;"OK","Revisar cadastro",IF($I144="Sim","Bloqueado",IF($N144=0,"Sem saldo",IF($P144="Vencido","Bloqueado por validade","Disponível"))))))</f>
        <v/>
      </c>
      <c r="R144" s="31">
        <f>IF(COUNTA($A144,$C144,$E144,$F144,$G144,$H144,$I144)=0,"",IF($A144="","Informar SKU",IF($C144="","Informar lote",IF($B144="SKU não cadastrado","SKU não cadastrado",IF($E144="","Informar fabricação",IF($F144="","Informar validade",IF($F144&lt;$E144,"Validade anterior à fabricação",IF($G144="","Informar quantidade inicial",IF($H144="","Informar localização",IF($I144="","Informar bloqueio",IF(AND($I144="Sim",$J144=""),"Informar motivo do bloqueio",IF(COUNTIFS($A$5:$A$204,$A144,$C$5:$C$204,$C144)&gt;1,"SKU/lote duplicado",IF($N144&lt;0,"Saldo negativo","OK")))))))))))))</f>
        <v/>
      </c>
      <c r="T144">
        <f>IF('Configurações'!A145="","",'Configurações'!A145)</f>
        <v/>
      </c>
      <c r="U144">
        <f>IF('Configurações'!D145="","",'Configurações'!D145)</f>
        <v/>
      </c>
    </row>
    <row r="145" ht="22" customHeight="1">
      <c r="A145" s="23" t="n"/>
      <c r="B145" s="24">
        <f>IF($A145="","",IFERROR(INDEX('Configurações'!$B$6:$B$105,MATCH($A145,'Configurações'!$A$6:$A$105,0)),"SKU não cadastrado"))</f>
        <v/>
      </c>
      <c r="C145" s="23" t="n"/>
      <c r="D145" s="25">
        <f>IF(OR($A145="",$C145=""),"",$A145&amp;"|"&amp;$C145)</f>
        <v/>
      </c>
      <c r="E145" s="26" t="n"/>
      <c r="F145" s="26" t="n"/>
      <c r="G145" s="27" t="n"/>
      <c r="H145" s="23" t="n"/>
      <c r="I145" s="23" t="n"/>
      <c r="J145" s="28" t="n"/>
      <c r="K145" s="29">
        <f>IF($D145="","",SUMIFS('Movimentações'!$F$5:$F$304,'Movimentações'!$H$5:$H$304,$D145,'Movimentações'!$B$5:$B$304,"Entrada"))</f>
        <v/>
      </c>
      <c r="L145" s="29">
        <f>IF($D145="","",SUMIFS('Movimentações'!$F$5:$F$304,'Movimentações'!$H$5:$H$304,$D145,'Movimentações'!$B$5:$B$304,"Saída"))</f>
        <v/>
      </c>
      <c r="M145" s="29">
        <f>IF($D145="","",SUMIFS('Movimentações'!$F$5:$F$304,'Movimentações'!$H$5:$H$304,$D145,'Movimentações'!$B$5:$B$304,"Ajuste"))</f>
        <v/>
      </c>
      <c r="N145" s="29">
        <f>IF($D145="","",$G145+$K145-$L145+$M145)</f>
        <v/>
      </c>
      <c r="O145" s="30">
        <f>IF(OR($D145="",$F145=""),"",$F145-'Configurações'!$B$3)</f>
        <v/>
      </c>
      <c r="P145" s="24">
        <f>IF(OR($D145="",$E145="",$F145="",$F145&lt;$E145),"",IF($F145&lt;'Configurações'!$B$3,"Vencido",IF($F145&lt;='Configurações'!$B$3+'Configurações'!$B$2,"Vence em breve","Dentro da validade")))</f>
        <v/>
      </c>
      <c r="Q145" s="24">
        <f>IF($D145="","",IF($R145="Saldo negativo","Saldo negativo",IF($R145&lt;&gt;"OK","Revisar cadastro",IF($I145="Sim","Bloqueado",IF($N145=0,"Sem saldo",IF($P145="Vencido","Bloqueado por validade","Disponível"))))))</f>
        <v/>
      </c>
      <c r="R145" s="24">
        <f>IF(COUNTA($A145,$C145,$E145,$F145,$G145,$H145,$I145)=0,"",IF($A145="","Informar SKU",IF($C145="","Informar lote",IF($B145="SKU não cadastrado","SKU não cadastrado",IF($E145="","Informar fabricação",IF($F145="","Informar validade",IF($F145&lt;$E145,"Validade anterior à fabricação",IF($G145="","Informar quantidade inicial",IF($H145="","Informar localização",IF($I145="","Informar bloqueio",IF(AND($I145="Sim",$J145=""),"Informar motivo do bloqueio",IF(COUNTIFS($A$5:$A$204,$A145,$C$5:$C$204,$C145)&gt;1,"SKU/lote duplicado",IF($N145&lt;0,"Saldo negativo","OK")))))))))))))</f>
        <v/>
      </c>
      <c r="T145">
        <f>IF('Configurações'!A146="","",'Configurações'!A146)</f>
        <v/>
      </c>
      <c r="U145">
        <f>IF('Configurações'!D146="","",'Configurações'!D146)</f>
        <v/>
      </c>
    </row>
    <row r="146" ht="22" customHeight="1">
      <c r="A146" s="23" t="n"/>
      <c r="B146" s="31">
        <f>IF($A146="","",IFERROR(INDEX('Configurações'!$B$6:$B$105,MATCH($A146,'Configurações'!$A$6:$A$105,0)),"SKU não cadastrado"))</f>
        <v/>
      </c>
      <c r="C146" s="23" t="n"/>
      <c r="D146" s="32">
        <f>IF(OR($A146="",$C146=""),"",$A146&amp;"|"&amp;$C146)</f>
        <v/>
      </c>
      <c r="E146" s="26" t="n"/>
      <c r="F146" s="26" t="n"/>
      <c r="G146" s="27" t="n"/>
      <c r="H146" s="23" t="n"/>
      <c r="I146" s="23" t="n"/>
      <c r="J146" s="28" t="n"/>
      <c r="K146" s="33">
        <f>IF($D146="","",SUMIFS('Movimentações'!$F$5:$F$304,'Movimentações'!$H$5:$H$304,$D146,'Movimentações'!$B$5:$B$304,"Entrada"))</f>
        <v/>
      </c>
      <c r="L146" s="33">
        <f>IF($D146="","",SUMIFS('Movimentações'!$F$5:$F$304,'Movimentações'!$H$5:$H$304,$D146,'Movimentações'!$B$5:$B$304,"Saída"))</f>
        <v/>
      </c>
      <c r="M146" s="33">
        <f>IF($D146="","",SUMIFS('Movimentações'!$F$5:$F$304,'Movimentações'!$H$5:$H$304,$D146,'Movimentações'!$B$5:$B$304,"Ajuste"))</f>
        <v/>
      </c>
      <c r="N146" s="33">
        <f>IF($D146="","",$G146+$K146-$L146+$M146)</f>
        <v/>
      </c>
      <c r="O146" s="34">
        <f>IF(OR($D146="",$F146=""),"",$F146-'Configurações'!$B$3)</f>
        <v/>
      </c>
      <c r="P146" s="31">
        <f>IF(OR($D146="",$E146="",$F146="",$F146&lt;$E146),"",IF($F146&lt;'Configurações'!$B$3,"Vencido",IF($F146&lt;='Configurações'!$B$3+'Configurações'!$B$2,"Vence em breve","Dentro da validade")))</f>
        <v/>
      </c>
      <c r="Q146" s="31">
        <f>IF($D146="","",IF($R146="Saldo negativo","Saldo negativo",IF($R146&lt;&gt;"OK","Revisar cadastro",IF($I146="Sim","Bloqueado",IF($N146=0,"Sem saldo",IF($P146="Vencido","Bloqueado por validade","Disponível"))))))</f>
        <v/>
      </c>
      <c r="R146" s="31">
        <f>IF(COUNTA($A146,$C146,$E146,$F146,$G146,$H146,$I146)=0,"",IF($A146="","Informar SKU",IF($C146="","Informar lote",IF($B146="SKU não cadastrado","SKU não cadastrado",IF($E146="","Informar fabricação",IF($F146="","Informar validade",IF($F146&lt;$E146,"Validade anterior à fabricação",IF($G146="","Informar quantidade inicial",IF($H146="","Informar localização",IF($I146="","Informar bloqueio",IF(AND($I146="Sim",$J146=""),"Informar motivo do bloqueio",IF(COUNTIFS($A$5:$A$204,$A146,$C$5:$C$204,$C146)&gt;1,"SKU/lote duplicado",IF($N146&lt;0,"Saldo negativo","OK")))))))))))))</f>
        <v/>
      </c>
      <c r="T146">
        <f>IF('Configurações'!A147="","",'Configurações'!A147)</f>
        <v/>
      </c>
      <c r="U146">
        <f>IF('Configurações'!D147="","",'Configurações'!D147)</f>
        <v/>
      </c>
    </row>
    <row r="147" ht="22" customHeight="1">
      <c r="A147" s="23" t="n"/>
      <c r="B147" s="24">
        <f>IF($A147="","",IFERROR(INDEX('Configurações'!$B$6:$B$105,MATCH($A147,'Configurações'!$A$6:$A$105,0)),"SKU não cadastrado"))</f>
        <v/>
      </c>
      <c r="C147" s="23" t="n"/>
      <c r="D147" s="25">
        <f>IF(OR($A147="",$C147=""),"",$A147&amp;"|"&amp;$C147)</f>
        <v/>
      </c>
      <c r="E147" s="26" t="n"/>
      <c r="F147" s="26" t="n"/>
      <c r="G147" s="27" t="n"/>
      <c r="H147" s="23" t="n"/>
      <c r="I147" s="23" t="n"/>
      <c r="J147" s="28" t="n"/>
      <c r="K147" s="29">
        <f>IF($D147="","",SUMIFS('Movimentações'!$F$5:$F$304,'Movimentações'!$H$5:$H$304,$D147,'Movimentações'!$B$5:$B$304,"Entrada"))</f>
        <v/>
      </c>
      <c r="L147" s="29">
        <f>IF($D147="","",SUMIFS('Movimentações'!$F$5:$F$304,'Movimentações'!$H$5:$H$304,$D147,'Movimentações'!$B$5:$B$304,"Saída"))</f>
        <v/>
      </c>
      <c r="M147" s="29">
        <f>IF($D147="","",SUMIFS('Movimentações'!$F$5:$F$304,'Movimentações'!$H$5:$H$304,$D147,'Movimentações'!$B$5:$B$304,"Ajuste"))</f>
        <v/>
      </c>
      <c r="N147" s="29">
        <f>IF($D147="","",$G147+$K147-$L147+$M147)</f>
        <v/>
      </c>
      <c r="O147" s="30">
        <f>IF(OR($D147="",$F147=""),"",$F147-'Configurações'!$B$3)</f>
        <v/>
      </c>
      <c r="P147" s="24">
        <f>IF(OR($D147="",$E147="",$F147="",$F147&lt;$E147),"",IF($F147&lt;'Configurações'!$B$3,"Vencido",IF($F147&lt;='Configurações'!$B$3+'Configurações'!$B$2,"Vence em breve","Dentro da validade")))</f>
        <v/>
      </c>
      <c r="Q147" s="24">
        <f>IF($D147="","",IF($R147="Saldo negativo","Saldo negativo",IF($R147&lt;&gt;"OK","Revisar cadastro",IF($I147="Sim","Bloqueado",IF($N147=0,"Sem saldo",IF($P147="Vencido","Bloqueado por validade","Disponível"))))))</f>
        <v/>
      </c>
      <c r="R147" s="24">
        <f>IF(COUNTA($A147,$C147,$E147,$F147,$G147,$H147,$I147)=0,"",IF($A147="","Informar SKU",IF($C147="","Informar lote",IF($B147="SKU não cadastrado","SKU não cadastrado",IF($E147="","Informar fabricação",IF($F147="","Informar validade",IF($F147&lt;$E147,"Validade anterior à fabricação",IF($G147="","Informar quantidade inicial",IF($H147="","Informar localização",IF($I147="","Informar bloqueio",IF(AND($I147="Sim",$J147=""),"Informar motivo do bloqueio",IF(COUNTIFS($A$5:$A$204,$A147,$C$5:$C$204,$C147)&gt;1,"SKU/lote duplicado",IF($N147&lt;0,"Saldo negativo","OK")))))))))))))</f>
        <v/>
      </c>
      <c r="T147">
        <f>IF('Configurações'!A148="","",'Configurações'!A148)</f>
        <v/>
      </c>
      <c r="U147">
        <f>IF('Configurações'!D148="","",'Configurações'!D148)</f>
        <v/>
      </c>
    </row>
    <row r="148" ht="22" customHeight="1">
      <c r="A148" s="23" t="n"/>
      <c r="B148" s="31">
        <f>IF($A148="","",IFERROR(INDEX('Configurações'!$B$6:$B$105,MATCH($A148,'Configurações'!$A$6:$A$105,0)),"SKU não cadastrado"))</f>
        <v/>
      </c>
      <c r="C148" s="23" t="n"/>
      <c r="D148" s="32">
        <f>IF(OR($A148="",$C148=""),"",$A148&amp;"|"&amp;$C148)</f>
        <v/>
      </c>
      <c r="E148" s="26" t="n"/>
      <c r="F148" s="26" t="n"/>
      <c r="G148" s="27" t="n"/>
      <c r="H148" s="23" t="n"/>
      <c r="I148" s="23" t="n"/>
      <c r="J148" s="28" t="n"/>
      <c r="K148" s="33">
        <f>IF($D148="","",SUMIFS('Movimentações'!$F$5:$F$304,'Movimentações'!$H$5:$H$304,$D148,'Movimentações'!$B$5:$B$304,"Entrada"))</f>
        <v/>
      </c>
      <c r="L148" s="33">
        <f>IF($D148="","",SUMIFS('Movimentações'!$F$5:$F$304,'Movimentações'!$H$5:$H$304,$D148,'Movimentações'!$B$5:$B$304,"Saída"))</f>
        <v/>
      </c>
      <c r="M148" s="33">
        <f>IF($D148="","",SUMIFS('Movimentações'!$F$5:$F$304,'Movimentações'!$H$5:$H$304,$D148,'Movimentações'!$B$5:$B$304,"Ajuste"))</f>
        <v/>
      </c>
      <c r="N148" s="33">
        <f>IF($D148="","",$G148+$K148-$L148+$M148)</f>
        <v/>
      </c>
      <c r="O148" s="34">
        <f>IF(OR($D148="",$F148=""),"",$F148-'Configurações'!$B$3)</f>
        <v/>
      </c>
      <c r="P148" s="31">
        <f>IF(OR($D148="",$E148="",$F148="",$F148&lt;$E148),"",IF($F148&lt;'Configurações'!$B$3,"Vencido",IF($F148&lt;='Configurações'!$B$3+'Configurações'!$B$2,"Vence em breve","Dentro da validade")))</f>
        <v/>
      </c>
      <c r="Q148" s="31">
        <f>IF($D148="","",IF($R148="Saldo negativo","Saldo negativo",IF($R148&lt;&gt;"OK","Revisar cadastro",IF($I148="Sim","Bloqueado",IF($N148=0,"Sem saldo",IF($P148="Vencido","Bloqueado por validade","Disponível"))))))</f>
        <v/>
      </c>
      <c r="R148" s="31">
        <f>IF(COUNTA($A148,$C148,$E148,$F148,$G148,$H148,$I148)=0,"",IF($A148="","Informar SKU",IF($C148="","Informar lote",IF($B148="SKU não cadastrado","SKU não cadastrado",IF($E148="","Informar fabricação",IF($F148="","Informar validade",IF($F148&lt;$E148,"Validade anterior à fabricação",IF($G148="","Informar quantidade inicial",IF($H148="","Informar localização",IF($I148="","Informar bloqueio",IF(AND($I148="Sim",$J148=""),"Informar motivo do bloqueio",IF(COUNTIFS($A$5:$A$204,$A148,$C$5:$C$204,$C148)&gt;1,"SKU/lote duplicado",IF($N148&lt;0,"Saldo negativo","OK")))))))))))))</f>
        <v/>
      </c>
      <c r="T148">
        <f>IF('Configurações'!A149="","",'Configurações'!A149)</f>
        <v/>
      </c>
      <c r="U148">
        <f>IF('Configurações'!D149="","",'Configurações'!D149)</f>
        <v/>
      </c>
    </row>
    <row r="149" ht="22" customHeight="1">
      <c r="A149" s="23" t="n"/>
      <c r="B149" s="24">
        <f>IF($A149="","",IFERROR(INDEX('Configurações'!$B$6:$B$105,MATCH($A149,'Configurações'!$A$6:$A$105,0)),"SKU não cadastrado"))</f>
        <v/>
      </c>
      <c r="C149" s="23" t="n"/>
      <c r="D149" s="25">
        <f>IF(OR($A149="",$C149=""),"",$A149&amp;"|"&amp;$C149)</f>
        <v/>
      </c>
      <c r="E149" s="26" t="n"/>
      <c r="F149" s="26" t="n"/>
      <c r="G149" s="27" t="n"/>
      <c r="H149" s="23" t="n"/>
      <c r="I149" s="23" t="n"/>
      <c r="J149" s="28" t="n"/>
      <c r="K149" s="29">
        <f>IF($D149="","",SUMIFS('Movimentações'!$F$5:$F$304,'Movimentações'!$H$5:$H$304,$D149,'Movimentações'!$B$5:$B$304,"Entrada"))</f>
        <v/>
      </c>
      <c r="L149" s="29">
        <f>IF($D149="","",SUMIFS('Movimentações'!$F$5:$F$304,'Movimentações'!$H$5:$H$304,$D149,'Movimentações'!$B$5:$B$304,"Saída"))</f>
        <v/>
      </c>
      <c r="M149" s="29">
        <f>IF($D149="","",SUMIFS('Movimentações'!$F$5:$F$304,'Movimentações'!$H$5:$H$304,$D149,'Movimentações'!$B$5:$B$304,"Ajuste"))</f>
        <v/>
      </c>
      <c r="N149" s="29">
        <f>IF($D149="","",$G149+$K149-$L149+$M149)</f>
        <v/>
      </c>
      <c r="O149" s="30">
        <f>IF(OR($D149="",$F149=""),"",$F149-'Configurações'!$B$3)</f>
        <v/>
      </c>
      <c r="P149" s="24">
        <f>IF(OR($D149="",$E149="",$F149="",$F149&lt;$E149),"",IF($F149&lt;'Configurações'!$B$3,"Vencido",IF($F149&lt;='Configurações'!$B$3+'Configurações'!$B$2,"Vence em breve","Dentro da validade")))</f>
        <v/>
      </c>
      <c r="Q149" s="24">
        <f>IF($D149="","",IF($R149="Saldo negativo","Saldo negativo",IF($R149&lt;&gt;"OK","Revisar cadastro",IF($I149="Sim","Bloqueado",IF($N149=0,"Sem saldo",IF($P149="Vencido","Bloqueado por validade","Disponível"))))))</f>
        <v/>
      </c>
      <c r="R149" s="24">
        <f>IF(COUNTA($A149,$C149,$E149,$F149,$G149,$H149,$I149)=0,"",IF($A149="","Informar SKU",IF($C149="","Informar lote",IF($B149="SKU não cadastrado","SKU não cadastrado",IF($E149="","Informar fabricação",IF($F149="","Informar validade",IF($F149&lt;$E149,"Validade anterior à fabricação",IF($G149="","Informar quantidade inicial",IF($H149="","Informar localização",IF($I149="","Informar bloqueio",IF(AND($I149="Sim",$J149=""),"Informar motivo do bloqueio",IF(COUNTIFS($A$5:$A$204,$A149,$C$5:$C$204,$C149)&gt;1,"SKU/lote duplicado",IF($N149&lt;0,"Saldo negativo","OK")))))))))))))</f>
        <v/>
      </c>
      <c r="T149">
        <f>IF('Configurações'!A150="","",'Configurações'!A150)</f>
        <v/>
      </c>
      <c r="U149">
        <f>IF('Configurações'!D150="","",'Configurações'!D150)</f>
        <v/>
      </c>
    </row>
    <row r="150" ht="22" customHeight="1">
      <c r="A150" s="23" t="n"/>
      <c r="B150" s="31">
        <f>IF($A150="","",IFERROR(INDEX('Configurações'!$B$6:$B$105,MATCH($A150,'Configurações'!$A$6:$A$105,0)),"SKU não cadastrado"))</f>
        <v/>
      </c>
      <c r="C150" s="23" t="n"/>
      <c r="D150" s="32">
        <f>IF(OR($A150="",$C150=""),"",$A150&amp;"|"&amp;$C150)</f>
        <v/>
      </c>
      <c r="E150" s="26" t="n"/>
      <c r="F150" s="26" t="n"/>
      <c r="G150" s="27" t="n"/>
      <c r="H150" s="23" t="n"/>
      <c r="I150" s="23" t="n"/>
      <c r="J150" s="28" t="n"/>
      <c r="K150" s="33">
        <f>IF($D150="","",SUMIFS('Movimentações'!$F$5:$F$304,'Movimentações'!$H$5:$H$304,$D150,'Movimentações'!$B$5:$B$304,"Entrada"))</f>
        <v/>
      </c>
      <c r="L150" s="33">
        <f>IF($D150="","",SUMIFS('Movimentações'!$F$5:$F$304,'Movimentações'!$H$5:$H$304,$D150,'Movimentações'!$B$5:$B$304,"Saída"))</f>
        <v/>
      </c>
      <c r="M150" s="33">
        <f>IF($D150="","",SUMIFS('Movimentações'!$F$5:$F$304,'Movimentações'!$H$5:$H$304,$D150,'Movimentações'!$B$5:$B$304,"Ajuste"))</f>
        <v/>
      </c>
      <c r="N150" s="33">
        <f>IF($D150="","",$G150+$K150-$L150+$M150)</f>
        <v/>
      </c>
      <c r="O150" s="34">
        <f>IF(OR($D150="",$F150=""),"",$F150-'Configurações'!$B$3)</f>
        <v/>
      </c>
      <c r="P150" s="31">
        <f>IF(OR($D150="",$E150="",$F150="",$F150&lt;$E150),"",IF($F150&lt;'Configurações'!$B$3,"Vencido",IF($F150&lt;='Configurações'!$B$3+'Configurações'!$B$2,"Vence em breve","Dentro da validade")))</f>
        <v/>
      </c>
      <c r="Q150" s="31">
        <f>IF($D150="","",IF($R150="Saldo negativo","Saldo negativo",IF($R150&lt;&gt;"OK","Revisar cadastro",IF($I150="Sim","Bloqueado",IF($N150=0,"Sem saldo",IF($P150="Vencido","Bloqueado por validade","Disponível"))))))</f>
        <v/>
      </c>
      <c r="R150" s="31">
        <f>IF(COUNTA($A150,$C150,$E150,$F150,$G150,$H150,$I150)=0,"",IF($A150="","Informar SKU",IF($C150="","Informar lote",IF($B150="SKU não cadastrado","SKU não cadastrado",IF($E150="","Informar fabricação",IF($F150="","Informar validade",IF($F150&lt;$E150,"Validade anterior à fabricação",IF($G150="","Informar quantidade inicial",IF($H150="","Informar localização",IF($I150="","Informar bloqueio",IF(AND($I150="Sim",$J150=""),"Informar motivo do bloqueio",IF(COUNTIFS($A$5:$A$204,$A150,$C$5:$C$204,$C150)&gt;1,"SKU/lote duplicado",IF($N150&lt;0,"Saldo negativo","OK")))))))))))))</f>
        <v/>
      </c>
      <c r="T150">
        <f>IF('Configurações'!A151="","",'Configurações'!A151)</f>
        <v/>
      </c>
      <c r="U150">
        <f>IF('Configurações'!D151="","",'Configurações'!D151)</f>
        <v/>
      </c>
    </row>
    <row r="151" ht="22" customHeight="1">
      <c r="A151" s="23" t="n"/>
      <c r="B151" s="24">
        <f>IF($A151="","",IFERROR(INDEX('Configurações'!$B$6:$B$105,MATCH($A151,'Configurações'!$A$6:$A$105,0)),"SKU não cadastrado"))</f>
        <v/>
      </c>
      <c r="C151" s="23" t="n"/>
      <c r="D151" s="25">
        <f>IF(OR($A151="",$C151=""),"",$A151&amp;"|"&amp;$C151)</f>
        <v/>
      </c>
      <c r="E151" s="26" t="n"/>
      <c r="F151" s="26" t="n"/>
      <c r="G151" s="27" t="n"/>
      <c r="H151" s="23" t="n"/>
      <c r="I151" s="23" t="n"/>
      <c r="J151" s="28" t="n"/>
      <c r="K151" s="29">
        <f>IF($D151="","",SUMIFS('Movimentações'!$F$5:$F$304,'Movimentações'!$H$5:$H$304,$D151,'Movimentações'!$B$5:$B$304,"Entrada"))</f>
        <v/>
      </c>
      <c r="L151" s="29">
        <f>IF($D151="","",SUMIFS('Movimentações'!$F$5:$F$304,'Movimentações'!$H$5:$H$304,$D151,'Movimentações'!$B$5:$B$304,"Saída"))</f>
        <v/>
      </c>
      <c r="M151" s="29">
        <f>IF($D151="","",SUMIFS('Movimentações'!$F$5:$F$304,'Movimentações'!$H$5:$H$304,$D151,'Movimentações'!$B$5:$B$304,"Ajuste"))</f>
        <v/>
      </c>
      <c r="N151" s="29">
        <f>IF($D151="","",$G151+$K151-$L151+$M151)</f>
        <v/>
      </c>
      <c r="O151" s="30">
        <f>IF(OR($D151="",$F151=""),"",$F151-'Configurações'!$B$3)</f>
        <v/>
      </c>
      <c r="P151" s="24">
        <f>IF(OR($D151="",$E151="",$F151="",$F151&lt;$E151),"",IF($F151&lt;'Configurações'!$B$3,"Vencido",IF($F151&lt;='Configurações'!$B$3+'Configurações'!$B$2,"Vence em breve","Dentro da validade")))</f>
        <v/>
      </c>
      <c r="Q151" s="24">
        <f>IF($D151="","",IF($R151="Saldo negativo","Saldo negativo",IF($R151&lt;&gt;"OK","Revisar cadastro",IF($I151="Sim","Bloqueado",IF($N151=0,"Sem saldo",IF($P151="Vencido","Bloqueado por validade","Disponível"))))))</f>
        <v/>
      </c>
      <c r="R151" s="24">
        <f>IF(COUNTA($A151,$C151,$E151,$F151,$G151,$H151,$I151)=0,"",IF($A151="","Informar SKU",IF($C151="","Informar lote",IF($B151="SKU não cadastrado","SKU não cadastrado",IF($E151="","Informar fabricação",IF($F151="","Informar validade",IF($F151&lt;$E151,"Validade anterior à fabricação",IF($G151="","Informar quantidade inicial",IF($H151="","Informar localização",IF($I151="","Informar bloqueio",IF(AND($I151="Sim",$J151=""),"Informar motivo do bloqueio",IF(COUNTIFS($A$5:$A$204,$A151,$C$5:$C$204,$C151)&gt;1,"SKU/lote duplicado",IF($N151&lt;0,"Saldo negativo","OK")))))))))))))</f>
        <v/>
      </c>
      <c r="T151">
        <f>IF('Configurações'!A152="","",'Configurações'!A152)</f>
        <v/>
      </c>
      <c r="U151">
        <f>IF('Configurações'!D152="","",'Configurações'!D152)</f>
        <v/>
      </c>
    </row>
    <row r="152" ht="22" customHeight="1">
      <c r="A152" s="23" t="n"/>
      <c r="B152" s="31">
        <f>IF($A152="","",IFERROR(INDEX('Configurações'!$B$6:$B$105,MATCH($A152,'Configurações'!$A$6:$A$105,0)),"SKU não cadastrado"))</f>
        <v/>
      </c>
      <c r="C152" s="23" t="n"/>
      <c r="D152" s="32">
        <f>IF(OR($A152="",$C152=""),"",$A152&amp;"|"&amp;$C152)</f>
        <v/>
      </c>
      <c r="E152" s="26" t="n"/>
      <c r="F152" s="26" t="n"/>
      <c r="G152" s="27" t="n"/>
      <c r="H152" s="23" t="n"/>
      <c r="I152" s="23" t="n"/>
      <c r="J152" s="28" t="n"/>
      <c r="K152" s="33">
        <f>IF($D152="","",SUMIFS('Movimentações'!$F$5:$F$304,'Movimentações'!$H$5:$H$304,$D152,'Movimentações'!$B$5:$B$304,"Entrada"))</f>
        <v/>
      </c>
      <c r="L152" s="33">
        <f>IF($D152="","",SUMIFS('Movimentações'!$F$5:$F$304,'Movimentações'!$H$5:$H$304,$D152,'Movimentações'!$B$5:$B$304,"Saída"))</f>
        <v/>
      </c>
      <c r="M152" s="33">
        <f>IF($D152="","",SUMIFS('Movimentações'!$F$5:$F$304,'Movimentações'!$H$5:$H$304,$D152,'Movimentações'!$B$5:$B$304,"Ajuste"))</f>
        <v/>
      </c>
      <c r="N152" s="33">
        <f>IF($D152="","",$G152+$K152-$L152+$M152)</f>
        <v/>
      </c>
      <c r="O152" s="34">
        <f>IF(OR($D152="",$F152=""),"",$F152-'Configurações'!$B$3)</f>
        <v/>
      </c>
      <c r="P152" s="31">
        <f>IF(OR($D152="",$E152="",$F152="",$F152&lt;$E152),"",IF($F152&lt;'Configurações'!$B$3,"Vencido",IF($F152&lt;='Configurações'!$B$3+'Configurações'!$B$2,"Vence em breve","Dentro da validade")))</f>
        <v/>
      </c>
      <c r="Q152" s="31">
        <f>IF($D152="","",IF($R152="Saldo negativo","Saldo negativo",IF($R152&lt;&gt;"OK","Revisar cadastro",IF($I152="Sim","Bloqueado",IF($N152=0,"Sem saldo",IF($P152="Vencido","Bloqueado por validade","Disponível"))))))</f>
        <v/>
      </c>
      <c r="R152" s="31">
        <f>IF(COUNTA($A152,$C152,$E152,$F152,$G152,$H152,$I152)=0,"",IF($A152="","Informar SKU",IF($C152="","Informar lote",IF($B152="SKU não cadastrado","SKU não cadastrado",IF($E152="","Informar fabricação",IF($F152="","Informar validade",IF($F152&lt;$E152,"Validade anterior à fabricação",IF($G152="","Informar quantidade inicial",IF($H152="","Informar localização",IF($I152="","Informar bloqueio",IF(AND($I152="Sim",$J152=""),"Informar motivo do bloqueio",IF(COUNTIFS($A$5:$A$204,$A152,$C$5:$C$204,$C152)&gt;1,"SKU/lote duplicado",IF($N152&lt;0,"Saldo negativo","OK")))))))))))))</f>
        <v/>
      </c>
      <c r="T152">
        <f>IF('Configurações'!A153="","",'Configurações'!A153)</f>
        <v/>
      </c>
      <c r="U152">
        <f>IF('Configurações'!D153="","",'Configurações'!D153)</f>
        <v/>
      </c>
    </row>
    <row r="153" ht="22" customHeight="1">
      <c r="A153" s="23" t="n"/>
      <c r="B153" s="24">
        <f>IF($A153="","",IFERROR(INDEX('Configurações'!$B$6:$B$105,MATCH($A153,'Configurações'!$A$6:$A$105,0)),"SKU não cadastrado"))</f>
        <v/>
      </c>
      <c r="C153" s="23" t="n"/>
      <c r="D153" s="25">
        <f>IF(OR($A153="",$C153=""),"",$A153&amp;"|"&amp;$C153)</f>
        <v/>
      </c>
      <c r="E153" s="26" t="n"/>
      <c r="F153" s="26" t="n"/>
      <c r="G153" s="27" t="n"/>
      <c r="H153" s="23" t="n"/>
      <c r="I153" s="23" t="n"/>
      <c r="J153" s="28" t="n"/>
      <c r="K153" s="29">
        <f>IF($D153="","",SUMIFS('Movimentações'!$F$5:$F$304,'Movimentações'!$H$5:$H$304,$D153,'Movimentações'!$B$5:$B$304,"Entrada"))</f>
        <v/>
      </c>
      <c r="L153" s="29">
        <f>IF($D153="","",SUMIFS('Movimentações'!$F$5:$F$304,'Movimentações'!$H$5:$H$304,$D153,'Movimentações'!$B$5:$B$304,"Saída"))</f>
        <v/>
      </c>
      <c r="M153" s="29">
        <f>IF($D153="","",SUMIFS('Movimentações'!$F$5:$F$304,'Movimentações'!$H$5:$H$304,$D153,'Movimentações'!$B$5:$B$304,"Ajuste"))</f>
        <v/>
      </c>
      <c r="N153" s="29">
        <f>IF($D153="","",$G153+$K153-$L153+$M153)</f>
        <v/>
      </c>
      <c r="O153" s="30">
        <f>IF(OR($D153="",$F153=""),"",$F153-'Configurações'!$B$3)</f>
        <v/>
      </c>
      <c r="P153" s="24">
        <f>IF(OR($D153="",$E153="",$F153="",$F153&lt;$E153),"",IF($F153&lt;'Configurações'!$B$3,"Vencido",IF($F153&lt;='Configurações'!$B$3+'Configurações'!$B$2,"Vence em breve","Dentro da validade")))</f>
        <v/>
      </c>
      <c r="Q153" s="24">
        <f>IF($D153="","",IF($R153="Saldo negativo","Saldo negativo",IF($R153&lt;&gt;"OK","Revisar cadastro",IF($I153="Sim","Bloqueado",IF($N153=0,"Sem saldo",IF($P153="Vencido","Bloqueado por validade","Disponível"))))))</f>
        <v/>
      </c>
      <c r="R153" s="24">
        <f>IF(COUNTA($A153,$C153,$E153,$F153,$G153,$H153,$I153)=0,"",IF($A153="","Informar SKU",IF($C153="","Informar lote",IF($B153="SKU não cadastrado","SKU não cadastrado",IF($E153="","Informar fabricação",IF($F153="","Informar validade",IF($F153&lt;$E153,"Validade anterior à fabricação",IF($G153="","Informar quantidade inicial",IF($H153="","Informar localização",IF($I153="","Informar bloqueio",IF(AND($I153="Sim",$J153=""),"Informar motivo do bloqueio",IF(COUNTIFS($A$5:$A$204,$A153,$C$5:$C$204,$C153)&gt;1,"SKU/lote duplicado",IF($N153&lt;0,"Saldo negativo","OK")))))))))))))</f>
        <v/>
      </c>
      <c r="T153">
        <f>IF('Configurações'!A154="","",'Configurações'!A154)</f>
        <v/>
      </c>
      <c r="U153">
        <f>IF('Configurações'!D154="","",'Configurações'!D154)</f>
        <v/>
      </c>
    </row>
    <row r="154" ht="22" customHeight="1">
      <c r="A154" s="23" t="n"/>
      <c r="B154" s="31">
        <f>IF($A154="","",IFERROR(INDEX('Configurações'!$B$6:$B$105,MATCH($A154,'Configurações'!$A$6:$A$105,0)),"SKU não cadastrado"))</f>
        <v/>
      </c>
      <c r="C154" s="23" t="n"/>
      <c r="D154" s="32">
        <f>IF(OR($A154="",$C154=""),"",$A154&amp;"|"&amp;$C154)</f>
        <v/>
      </c>
      <c r="E154" s="26" t="n"/>
      <c r="F154" s="26" t="n"/>
      <c r="G154" s="27" t="n"/>
      <c r="H154" s="23" t="n"/>
      <c r="I154" s="23" t="n"/>
      <c r="J154" s="28" t="n"/>
      <c r="K154" s="33">
        <f>IF($D154="","",SUMIFS('Movimentações'!$F$5:$F$304,'Movimentações'!$H$5:$H$304,$D154,'Movimentações'!$B$5:$B$304,"Entrada"))</f>
        <v/>
      </c>
      <c r="L154" s="33">
        <f>IF($D154="","",SUMIFS('Movimentações'!$F$5:$F$304,'Movimentações'!$H$5:$H$304,$D154,'Movimentações'!$B$5:$B$304,"Saída"))</f>
        <v/>
      </c>
      <c r="M154" s="33">
        <f>IF($D154="","",SUMIFS('Movimentações'!$F$5:$F$304,'Movimentações'!$H$5:$H$304,$D154,'Movimentações'!$B$5:$B$304,"Ajuste"))</f>
        <v/>
      </c>
      <c r="N154" s="33">
        <f>IF($D154="","",$G154+$K154-$L154+$M154)</f>
        <v/>
      </c>
      <c r="O154" s="34">
        <f>IF(OR($D154="",$F154=""),"",$F154-'Configurações'!$B$3)</f>
        <v/>
      </c>
      <c r="P154" s="31">
        <f>IF(OR($D154="",$E154="",$F154="",$F154&lt;$E154),"",IF($F154&lt;'Configurações'!$B$3,"Vencido",IF($F154&lt;='Configurações'!$B$3+'Configurações'!$B$2,"Vence em breve","Dentro da validade")))</f>
        <v/>
      </c>
      <c r="Q154" s="31">
        <f>IF($D154="","",IF($R154="Saldo negativo","Saldo negativo",IF($R154&lt;&gt;"OK","Revisar cadastro",IF($I154="Sim","Bloqueado",IF($N154=0,"Sem saldo",IF($P154="Vencido","Bloqueado por validade","Disponível"))))))</f>
        <v/>
      </c>
      <c r="R154" s="31">
        <f>IF(COUNTA($A154,$C154,$E154,$F154,$G154,$H154,$I154)=0,"",IF($A154="","Informar SKU",IF($C154="","Informar lote",IF($B154="SKU não cadastrado","SKU não cadastrado",IF($E154="","Informar fabricação",IF($F154="","Informar validade",IF($F154&lt;$E154,"Validade anterior à fabricação",IF($G154="","Informar quantidade inicial",IF($H154="","Informar localização",IF($I154="","Informar bloqueio",IF(AND($I154="Sim",$J154=""),"Informar motivo do bloqueio",IF(COUNTIFS($A$5:$A$204,$A154,$C$5:$C$204,$C154)&gt;1,"SKU/lote duplicado",IF($N154&lt;0,"Saldo negativo","OK")))))))))))))</f>
        <v/>
      </c>
      <c r="T154">
        <f>IF('Configurações'!A155="","",'Configurações'!A155)</f>
        <v/>
      </c>
      <c r="U154">
        <f>IF('Configurações'!D155="","",'Configurações'!D155)</f>
        <v/>
      </c>
    </row>
    <row r="155" ht="22" customHeight="1">
      <c r="A155" s="23" t="n"/>
      <c r="B155" s="24">
        <f>IF($A155="","",IFERROR(INDEX('Configurações'!$B$6:$B$105,MATCH($A155,'Configurações'!$A$6:$A$105,0)),"SKU não cadastrado"))</f>
        <v/>
      </c>
      <c r="C155" s="23" t="n"/>
      <c r="D155" s="25">
        <f>IF(OR($A155="",$C155=""),"",$A155&amp;"|"&amp;$C155)</f>
        <v/>
      </c>
      <c r="E155" s="26" t="n"/>
      <c r="F155" s="26" t="n"/>
      <c r="G155" s="27" t="n"/>
      <c r="H155" s="23" t="n"/>
      <c r="I155" s="23" t="n"/>
      <c r="J155" s="28" t="n"/>
      <c r="K155" s="29">
        <f>IF($D155="","",SUMIFS('Movimentações'!$F$5:$F$304,'Movimentações'!$H$5:$H$304,$D155,'Movimentações'!$B$5:$B$304,"Entrada"))</f>
        <v/>
      </c>
      <c r="L155" s="29">
        <f>IF($D155="","",SUMIFS('Movimentações'!$F$5:$F$304,'Movimentações'!$H$5:$H$304,$D155,'Movimentações'!$B$5:$B$304,"Saída"))</f>
        <v/>
      </c>
      <c r="M155" s="29">
        <f>IF($D155="","",SUMIFS('Movimentações'!$F$5:$F$304,'Movimentações'!$H$5:$H$304,$D155,'Movimentações'!$B$5:$B$304,"Ajuste"))</f>
        <v/>
      </c>
      <c r="N155" s="29">
        <f>IF($D155="","",$G155+$K155-$L155+$M155)</f>
        <v/>
      </c>
      <c r="O155" s="30">
        <f>IF(OR($D155="",$F155=""),"",$F155-'Configurações'!$B$3)</f>
        <v/>
      </c>
      <c r="P155" s="24">
        <f>IF(OR($D155="",$E155="",$F155="",$F155&lt;$E155),"",IF($F155&lt;'Configurações'!$B$3,"Vencido",IF($F155&lt;='Configurações'!$B$3+'Configurações'!$B$2,"Vence em breve","Dentro da validade")))</f>
        <v/>
      </c>
      <c r="Q155" s="24">
        <f>IF($D155="","",IF($R155="Saldo negativo","Saldo negativo",IF($R155&lt;&gt;"OK","Revisar cadastro",IF($I155="Sim","Bloqueado",IF($N155=0,"Sem saldo",IF($P155="Vencido","Bloqueado por validade","Disponível"))))))</f>
        <v/>
      </c>
      <c r="R155" s="24">
        <f>IF(COUNTA($A155,$C155,$E155,$F155,$G155,$H155,$I155)=0,"",IF($A155="","Informar SKU",IF($C155="","Informar lote",IF($B155="SKU não cadastrado","SKU não cadastrado",IF($E155="","Informar fabricação",IF($F155="","Informar validade",IF($F155&lt;$E155,"Validade anterior à fabricação",IF($G155="","Informar quantidade inicial",IF($H155="","Informar localização",IF($I155="","Informar bloqueio",IF(AND($I155="Sim",$J155=""),"Informar motivo do bloqueio",IF(COUNTIFS($A$5:$A$204,$A155,$C$5:$C$204,$C155)&gt;1,"SKU/lote duplicado",IF($N155&lt;0,"Saldo negativo","OK")))))))))))))</f>
        <v/>
      </c>
      <c r="T155">
        <f>IF('Configurações'!A156="","",'Configurações'!A156)</f>
        <v/>
      </c>
      <c r="U155">
        <f>IF('Configurações'!D156="","",'Configurações'!D156)</f>
        <v/>
      </c>
    </row>
    <row r="156" ht="22" customHeight="1">
      <c r="A156" s="23" t="n"/>
      <c r="B156" s="31">
        <f>IF($A156="","",IFERROR(INDEX('Configurações'!$B$6:$B$105,MATCH($A156,'Configurações'!$A$6:$A$105,0)),"SKU não cadastrado"))</f>
        <v/>
      </c>
      <c r="C156" s="23" t="n"/>
      <c r="D156" s="32">
        <f>IF(OR($A156="",$C156=""),"",$A156&amp;"|"&amp;$C156)</f>
        <v/>
      </c>
      <c r="E156" s="26" t="n"/>
      <c r="F156" s="26" t="n"/>
      <c r="G156" s="27" t="n"/>
      <c r="H156" s="23" t="n"/>
      <c r="I156" s="23" t="n"/>
      <c r="J156" s="28" t="n"/>
      <c r="K156" s="33">
        <f>IF($D156="","",SUMIFS('Movimentações'!$F$5:$F$304,'Movimentações'!$H$5:$H$304,$D156,'Movimentações'!$B$5:$B$304,"Entrada"))</f>
        <v/>
      </c>
      <c r="L156" s="33">
        <f>IF($D156="","",SUMIFS('Movimentações'!$F$5:$F$304,'Movimentações'!$H$5:$H$304,$D156,'Movimentações'!$B$5:$B$304,"Saída"))</f>
        <v/>
      </c>
      <c r="M156" s="33">
        <f>IF($D156="","",SUMIFS('Movimentações'!$F$5:$F$304,'Movimentações'!$H$5:$H$304,$D156,'Movimentações'!$B$5:$B$304,"Ajuste"))</f>
        <v/>
      </c>
      <c r="N156" s="33">
        <f>IF($D156="","",$G156+$K156-$L156+$M156)</f>
        <v/>
      </c>
      <c r="O156" s="34">
        <f>IF(OR($D156="",$F156=""),"",$F156-'Configurações'!$B$3)</f>
        <v/>
      </c>
      <c r="P156" s="31">
        <f>IF(OR($D156="",$E156="",$F156="",$F156&lt;$E156),"",IF($F156&lt;'Configurações'!$B$3,"Vencido",IF($F156&lt;='Configurações'!$B$3+'Configurações'!$B$2,"Vence em breve","Dentro da validade")))</f>
        <v/>
      </c>
      <c r="Q156" s="31">
        <f>IF($D156="","",IF($R156="Saldo negativo","Saldo negativo",IF($R156&lt;&gt;"OK","Revisar cadastro",IF($I156="Sim","Bloqueado",IF($N156=0,"Sem saldo",IF($P156="Vencido","Bloqueado por validade","Disponível"))))))</f>
        <v/>
      </c>
      <c r="R156" s="31">
        <f>IF(COUNTA($A156,$C156,$E156,$F156,$G156,$H156,$I156)=0,"",IF($A156="","Informar SKU",IF($C156="","Informar lote",IF($B156="SKU não cadastrado","SKU não cadastrado",IF($E156="","Informar fabricação",IF($F156="","Informar validade",IF($F156&lt;$E156,"Validade anterior à fabricação",IF($G156="","Informar quantidade inicial",IF($H156="","Informar localização",IF($I156="","Informar bloqueio",IF(AND($I156="Sim",$J156=""),"Informar motivo do bloqueio",IF(COUNTIFS($A$5:$A$204,$A156,$C$5:$C$204,$C156)&gt;1,"SKU/lote duplicado",IF($N156&lt;0,"Saldo negativo","OK")))))))))))))</f>
        <v/>
      </c>
      <c r="T156">
        <f>IF('Configurações'!A157="","",'Configurações'!A157)</f>
        <v/>
      </c>
      <c r="U156">
        <f>IF('Configurações'!D157="","",'Configurações'!D157)</f>
        <v/>
      </c>
    </row>
    <row r="157" ht="22" customHeight="1">
      <c r="A157" s="23" t="n"/>
      <c r="B157" s="24">
        <f>IF($A157="","",IFERROR(INDEX('Configurações'!$B$6:$B$105,MATCH($A157,'Configurações'!$A$6:$A$105,0)),"SKU não cadastrado"))</f>
        <v/>
      </c>
      <c r="C157" s="23" t="n"/>
      <c r="D157" s="25">
        <f>IF(OR($A157="",$C157=""),"",$A157&amp;"|"&amp;$C157)</f>
        <v/>
      </c>
      <c r="E157" s="26" t="n"/>
      <c r="F157" s="26" t="n"/>
      <c r="G157" s="27" t="n"/>
      <c r="H157" s="23" t="n"/>
      <c r="I157" s="23" t="n"/>
      <c r="J157" s="28" t="n"/>
      <c r="K157" s="29">
        <f>IF($D157="","",SUMIFS('Movimentações'!$F$5:$F$304,'Movimentações'!$H$5:$H$304,$D157,'Movimentações'!$B$5:$B$304,"Entrada"))</f>
        <v/>
      </c>
      <c r="L157" s="29">
        <f>IF($D157="","",SUMIFS('Movimentações'!$F$5:$F$304,'Movimentações'!$H$5:$H$304,$D157,'Movimentações'!$B$5:$B$304,"Saída"))</f>
        <v/>
      </c>
      <c r="M157" s="29">
        <f>IF($D157="","",SUMIFS('Movimentações'!$F$5:$F$304,'Movimentações'!$H$5:$H$304,$D157,'Movimentações'!$B$5:$B$304,"Ajuste"))</f>
        <v/>
      </c>
      <c r="N157" s="29">
        <f>IF($D157="","",$G157+$K157-$L157+$M157)</f>
        <v/>
      </c>
      <c r="O157" s="30">
        <f>IF(OR($D157="",$F157=""),"",$F157-'Configurações'!$B$3)</f>
        <v/>
      </c>
      <c r="P157" s="24">
        <f>IF(OR($D157="",$E157="",$F157="",$F157&lt;$E157),"",IF($F157&lt;'Configurações'!$B$3,"Vencido",IF($F157&lt;='Configurações'!$B$3+'Configurações'!$B$2,"Vence em breve","Dentro da validade")))</f>
        <v/>
      </c>
      <c r="Q157" s="24">
        <f>IF($D157="","",IF($R157="Saldo negativo","Saldo negativo",IF($R157&lt;&gt;"OK","Revisar cadastro",IF($I157="Sim","Bloqueado",IF($N157=0,"Sem saldo",IF($P157="Vencido","Bloqueado por validade","Disponível"))))))</f>
        <v/>
      </c>
      <c r="R157" s="24">
        <f>IF(COUNTA($A157,$C157,$E157,$F157,$G157,$H157,$I157)=0,"",IF($A157="","Informar SKU",IF($C157="","Informar lote",IF($B157="SKU não cadastrado","SKU não cadastrado",IF($E157="","Informar fabricação",IF($F157="","Informar validade",IF($F157&lt;$E157,"Validade anterior à fabricação",IF($G157="","Informar quantidade inicial",IF($H157="","Informar localização",IF($I157="","Informar bloqueio",IF(AND($I157="Sim",$J157=""),"Informar motivo do bloqueio",IF(COUNTIFS($A$5:$A$204,$A157,$C$5:$C$204,$C157)&gt;1,"SKU/lote duplicado",IF($N157&lt;0,"Saldo negativo","OK")))))))))))))</f>
        <v/>
      </c>
      <c r="T157">
        <f>IF('Configurações'!A158="","",'Configurações'!A158)</f>
        <v/>
      </c>
      <c r="U157">
        <f>IF('Configurações'!D158="","",'Configurações'!D158)</f>
        <v/>
      </c>
    </row>
    <row r="158" ht="22" customHeight="1">
      <c r="A158" s="23" t="n"/>
      <c r="B158" s="31">
        <f>IF($A158="","",IFERROR(INDEX('Configurações'!$B$6:$B$105,MATCH($A158,'Configurações'!$A$6:$A$105,0)),"SKU não cadastrado"))</f>
        <v/>
      </c>
      <c r="C158" s="23" t="n"/>
      <c r="D158" s="32">
        <f>IF(OR($A158="",$C158=""),"",$A158&amp;"|"&amp;$C158)</f>
        <v/>
      </c>
      <c r="E158" s="26" t="n"/>
      <c r="F158" s="26" t="n"/>
      <c r="G158" s="27" t="n"/>
      <c r="H158" s="23" t="n"/>
      <c r="I158" s="23" t="n"/>
      <c r="J158" s="28" t="n"/>
      <c r="K158" s="33">
        <f>IF($D158="","",SUMIFS('Movimentações'!$F$5:$F$304,'Movimentações'!$H$5:$H$304,$D158,'Movimentações'!$B$5:$B$304,"Entrada"))</f>
        <v/>
      </c>
      <c r="L158" s="33">
        <f>IF($D158="","",SUMIFS('Movimentações'!$F$5:$F$304,'Movimentações'!$H$5:$H$304,$D158,'Movimentações'!$B$5:$B$304,"Saída"))</f>
        <v/>
      </c>
      <c r="M158" s="33">
        <f>IF($D158="","",SUMIFS('Movimentações'!$F$5:$F$304,'Movimentações'!$H$5:$H$304,$D158,'Movimentações'!$B$5:$B$304,"Ajuste"))</f>
        <v/>
      </c>
      <c r="N158" s="33">
        <f>IF($D158="","",$G158+$K158-$L158+$M158)</f>
        <v/>
      </c>
      <c r="O158" s="34">
        <f>IF(OR($D158="",$F158=""),"",$F158-'Configurações'!$B$3)</f>
        <v/>
      </c>
      <c r="P158" s="31">
        <f>IF(OR($D158="",$E158="",$F158="",$F158&lt;$E158),"",IF($F158&lt;'Configurações'!$B$3,"Vencido",IF($F158&lt;='Configurações'!$B$3+'Configurações'!$B$2,"Vence em breve","Dentro da validade")))</f>
        <v/>
      </c>
      <c r="Q158" s="31">
        <f>IF($D158="","",IF($R158="Saldo negativo","Saldo negativo",IF($R158&lt;&gt;"OK","Revisar cadastro",IF($I158="Sim","Bloqueado",IF($N158=0,"Sem saldo",IF($P158="Vencido","Bloqueado por validade","Disponível"))))))</f>
        <v/>
      </c>
      <c r="R158" s="31">
        <f>IF(COUNTA($A158,$C158,$E158,$F158,$G158,$H158,$I158)=0,"",IF($A158="","Informar SKU",IF($C158="","Informar lote",IF($B158="SKU não cadastrado","SKU não cadastrado",IF($E158="","Informar fabricação",IF($F158="","Informar validade",IF($F158&lt;$E158,"Validade anterior à fabricação",IF($G158="","Informar quantidade inicial",IF($H158="","Informar localização",IF($I158="","Informar bloqueio",IF(AND($I158="Sim",$J158=""),"Informar motivo do bloqueio",IF(COUNTIFS($A$5:$A$204,$A158,$C$5:$C$204,$C158)&gt;1,"SKU/lote duplicado",IF($N158&lt;0,"Saldo negativo","OK")))))))))))))</f>
        <v/>
      </c>
      <c r="T158">
        <f>IF('Configurações'!A159="","",'Configurações'!A159)</f>
        <v/>
      </c>
      <c r="U158">
        <f>IF('Configurações'!D159="","",'Configurações'!D159)</f>
        <v/>
      </c>
    </row>
    <row r="159" ht="22" customHeight="1">
      <c r="A159" s="23" t="n"/>
      <c r="B159" s="24">
        <f>IF($A159="","",IFERROR(INDEX('Configurações'!$B$6:$B$105,MATCH($A159,'Configurações'!$A$6:$A$105,0)),"SKU não cadastrado"))</f>
        <v/>
      </c>
      <c r="C159" s="23" t="n"/>
      <c r="D159" s="25">
        <f>IF(OR($A159="",$C159=""),"",$A159&amp;"|"&amp;$C159)</f>
        <v/>
      </c>
      <c r="E159" s="26" t="n"/>
      <c r="F159" s="26" t="n"/>
      <c r="G159" s="27" t="n"/>
      <c r="H159" s="23" t="n"/>
      <c r="I159" s="23" t="n"/>
      <c r="J159" s="28" t="n"/>
      <c r="K159" s="29">
        <f>IF($D159="","",SUMIFS('Movimentações'!$F$5:$F$304,'Movimentações'!$H$5:$H$304,$D159,'Movimentações'!$B$5:$B$304,"Entrada"))</f>
        <v/>
      </c>
      <c r="L159" s="29">
        <f>IF($D159="","",SUMIFS('Movimentações'!$F$5:$F$304,'Movimentações'!$H$5:$H$304,$D159,'Movimentações'!$B$5:$B$304,"Saída"))</f>
        <v/>
      </c>
      <c r="M159" s="29">
        <f>IF($D159="","",SUMIFS('Movimentações'!$F$5:$F$304,'Movimentações'!$H$5:$H$304,$D159,'Movimentações'!$B$5:$B$304,"Ajuste"))</f>
        <v/>
      </c>
      <c r="N159" s="29">
        <f>IF($D159="","",$G159+$K159-$L159+$M159)</f>
        <v/>
      </c>
      <c r="O159" s="30">
        <f>IF(OR($D159="",$F159=""),"",$F159-'Configurações'!$B$3)</f>
        <v/>
      </c>
      <c r="P159" s="24">
        <f>IF(OR($D159="",$E159="",$F159="",$F159&lt;$E159),"",IF($F159&lt;'Configurações'!$B$3,"Vencido",IF($F159&lt;='Configurações'!$B$3+'Configurações'!$B$2,"Vence em breve","Dentro da validade")))</f>
        <v/>
      </c>
      <c r="Q159" s="24">
        <f>IF($D159="","",IF($R159="Saldo negativo","Saldo negativo",IF($R159&lt;&gt;"OK","Revisar cadastro",IF($I159="Sim","Bloqueado",IF($N159=0,"Sem saldo",IF($P159="Vencido","Bloqueado por validade","Disponível"))))))</f>
        <v/>
      </c>
      <c r="R159" s="24">
        <f>IF(COUNTA($A159,$C159,$E159,$F159,$G159,$H159,$I159)=0,"",IF($A159="","Informar SKU",IF($C159="","Informar lote",IF($B159="SKU não cadastrado","SKU não cadastrado",IF($E159="","Informar fabricação",IF($F159="","Informar validade",IF($F159&lt;$E159,"Validade anterior à fabricação",IF($G159="","Informar quantidade inicial",IF($H159="","Informar localização",IF($I159="","Informar bloqueio",IF(AND($I159="Sim",$J159=""),"Informar motivo do bloqueio",IF(COUNTIFS($A$5:$A$204,$A159,$C$5:$C$204,$C159)&gt;1,"SKU/lote duplicado",IF($N159&lt;0,"Saldo negativo","OK")))))))))))))</f>
        <v/>
      </c>
      <c r="T159">
        <f>IF('Configurações'!A160="","",'Configurações'!A160)</f>
        <v/>
      </c>
      <c r="U159">
        <f>IF('Configurações'!D160="","",'Configurações'!D160)</f>
        <v/>
      </c>
    </row>
    <row r="160" ht="22" customHeight="1">
      <c r="A160" s="23" t="n"/>
      <c r="B160" s="31">
        <f>IF($A160="","",IFERROR(INDEX('Configurações'!$B$6:$B$105,MATCH($A160,'Configurações'!$A$6:$A$105,0)),"SKU não cadastrado"))</f>
        <v/>
      </c>
      <c r="C160" s="23" t="n"/>
      <c r="D160" s="32">
        <f>IF(OR($A160="",$C160=""),"",$A160&amp;"|"&amp;$C160)</f>
        <v/>
      </c>
      <c r="E160" s="26" t="n"/>
      <c r="F160" s="26" t="n"/>
      <c r="G160" s="27" t="n"/>
      <c r="H160" s="23" t="n"/>
      <c r="I160" s="23" t="n"/>
      <c r="J160" s="28" t="n"/>
      <c r="K160" s="33">
        <f>IF($D160="","",SUMIFS('Movimentações'!$F$5:$F$304,'Movimentações'!$H$5:$H$304,$D160,'Movimentações'!$B$5:$B$304,"Entrada"))</f>
        <v/>
      </c>
      <c r="L160" s="33">
        <f>IF($D160="","",SUMIFS('Movimentações'!$F$5:$F$304,'Movimentações'!$H$5:$H$304,$D160,'Movimentações'!$B$5:$B$304,"Saída"))</f>
        <v/>
      </c>
      <c r="M160" s="33">
        <f>IF($D160="","",SUMIFS('Movimentações'!$F$5:$F$304,'Movimentações'!$H$5:$H$304,$D160,'Movimentações'!$B$5:$B$304,"Ajuste"))</f>
        <v/>
      </c>
      <c r="N160" s="33">
        <f>IF($D160="","",$G160+$K160-$L160+$M160)</f>
        <v/>
      </c>
      <c r="O160" s="34">
        <f>IF(OR($D160="",$F160=""),"",$F160-'Configurações'!$B$3)</f>
        <v/>
      </c>
      <c r="P160" s="31">
        <f>IF(OR($D160="",$E160="",$F160="",$F160&lt;$E160),"",IF($F160&lt;'Configurações'!$B$3,"Vencido",IF($F160&lt;='Configurações'!$B$3+'Configurações'!$B$2,"Vence em breve","Dentro da validade")))</f>
        <v/>
      </c>
      <c r="Q160" s="31">
        <f>IF($D160="","",IF($R160="Saldo negativo","Saldo negativo",IF($R160&lt;&gt;"OK","Revisar cadastro",IF($I160="Sim","Bloqueado",IF($N160=0,"Sem saldo",IF($P160="Vencido","Bloqueado por validade","Disponível"))))))</f>
        <v/>
      </c>
      <c r="R160" s="31">
        <f>IF(COUNTA($A160,$C160,$E160,$F160,$G160,$H160,$I160)=0,"",IF($A160="","Informar SKU",IF($C160="","Informar lote",IF($B160="SKU não cadastrado","SKU não cadastrado",IF($E160="","Informar fabricação",IF($F160="","Informar validade",IF($F160&lt;$E160,"Validade anterior à fabricação",IF($G160="","Informar quantidade inicial",IF($H160="","Informar localização",IF($I160="","Informar bloqueio",IF(AND($I160="Sim",$J160=""),"Informar motivo do bloqueio",IF(COUNTIFS($A$5:$A$204,$A160,$C$5:$C$204,$C160)&gt;1,"SKU/lote duplicado",IF($N160&lt;0,"Saldo negativo","OK")))))))))))))</f>
        <v/>
      </c>
      <c r="T160">
        <f>IF('Configurações'!A161="","",'Configurações'!A161)</f>
        <v/>
      </c>
      <c r="U160">
        <f>IF('Configurações'!D161="","",'Configurações'!D161)</f>
        <v/>
      </c>
    </row>
    <row r="161" ht="22" customHeight="1">
      <c r="A161" s="23" t="n"/>
      <c r="B161" s="24">
        <f>IF($A161="","",IFERROR(INDEX('Configurações'!$B$6:$B$105,MATCH($A161,'Configurações'!$A$6:$A$105,0)),"SKU não cadastrado"))</f>
        <v/>
      </c>
      <c r="C161" s="23" t="n"/>
      <c r="D161" s="25">
        <f>IF(OR($A161="",$C161=""),"",$A161&amp;"|"&amp;$C161)</f>
        <v/>
      </c>
      <c r="E161" s="26" t="n"/>
      <c r="F161" s="26" t="n"/>
      <c r="G161" s="27" t="n"/>
      <c r="H161" s="23" t="n"/>
      <c r="I161" s="23" t="n"/>
      <c r="J161" s="28" t="n"/>
      <c r="K161" s="29">
        <f>IF($D161="","",SUMIFS('Movimentações'!$F$5:$F$304,'Movimentações'!$H$5:$H$304,$D161,'Movimentações'!$B$5:$B$304,"Entrada"))</f>
        <v/>
      </c>
      <c r="L161" s="29">
        <f>IF($D161="","",SUMIFS('Movimentações'!$F$5:$F$304,'Movimentações'!$H$5:$H$304,$D161,'Movimentações'!$B$5:$B$304,"Saída"))</f>
        <v/>
      </c>
      <c r="M161" s="29">
        <f>IF($D161="","",SUMIFS('Movimentações'!$F$5:$F$304,'Movimentações'!$H$5:$H$304,$D161,'Movimentações'!$B$5:$B$304,"Ajuste"))</f>
        <v/>
      </c>
      <c r="N161" s="29">
        <f>IF($D161="","",$G161+$K161-$L161+$M161)</f>
        <v/>
      </c>
      <c r="O161" s="30">
        <f>IF(OR($D161="",$F161=""),"",$F161-'Configurações'!$B$3)</f>
        <v/>
      </c>
      <c r="P161" s="24">
        <f>IF(OR($D161="",$E161="",$F161="",$F161&lt;$E161),"",IF($F161&lt;'Configurações'!$B$3,"Vencido",IF($F161&lt;='Configurações'!$B$3+'Configurações'!$B$2,"Vence em breve","Dentro da validade")))</f>
        <v/>
      </c>
      <c r="Q161" s="24">
        <f>IF($D161="","",IF($R161="Saldo negativo","Saldo negativo",IF($R161&lt;&gt;"OK","Revisar cadastro",IF($I161="Sim","Bloqueado",IF($N161=0,"Sem saldo",IF($P161="Vencido","Bloqueado por validade","Disponível"))))))</f>
        <v/>
      </c>
      <c r="R161" s="24">
        <f>IF(COUNTA($A161,$C161,$E161,$F161,$G161,$H161,$I161)=0,"",IF($A161="","Informar SKU",IF($C161="","Informar lote",IF($B161="SKU não cadastrado","SKU não cadastrado",IF($E161="","Informar fabricação",IF($F161="","Informar validade",IF($F161&lt;$E161,"Validade anterior à fabricação",IF($G161="","Informar quantidade inicial",IF($H161="","Informar localização",IF($I161="","Informar bloqueio",IF(AND($I161="Sim",$J161=""),"Informar motivo do bloqueio",IF(COUNTIFS($A$5:$A$204,$A161,$C$5:$C$204,$C161)&gt;1,"SKU/lote duplicado",IF($N161&lt;0,"Saldo negativo","OK")))))))))))))</f>
        <v/>
      </c>
      <c r="T161">
        <f>IF('Configurações'!A162="","",'Configurações'!A162)</f>
        <v/>
      </c>
      <c r="U161">
        <f>IF('Configurações'!D162="","",'Configurações'!D162)</f>
        <v/>
      </c>
    </row>
    <row r="162" ht="22" customHeight="1">
      <c r="A162" s="23" t="n"/>
      <c r="B162" s="31">
        <f>IF($A162="","",IFERROR(INDEX('Configurações'!$B$6:$B$105,MATCH($A162,'Configurações'!$A$6:$A$105,0)),"SKU não cadastrado"))</f>
        <v/>
      </c>
      <c r="C162" s="23" t="n"/>
      <c r="D162" s="32">
        <f>IF(OR($A162="",$C162=""),"",$A162&amp;"|"&amp;$C162)</f>
        <v/>
      </c>
      <c r="E162" s="26" t="n"/>
      <c r="F162" s="26" t="n"/>
      <c r="G162" s="27" t="n"/>
      <c r="H162" s="23" t="n"/>
      <c r="I162" s="23" t="n"/>
      <c r="J162" s="28" t="n"/>
      <c r="K162" s="33">
        <f>IF($D162="","",SUMIFS('Movimentações'!$F$5:$F$304,'Movimentações'!$H$5:$H$304,$D162,'Movimentações'!$B$5:$B$304,"Entrada"))</f>
        <v/>
      </c>
      <c r="L162" s="33">
        <f>IF($D162="","",SUMIFS('Movimentações'!$F$5:$F$304,'Movimentações'!$H$5:$H$304,$D162,'Movimentações'!$B$5:$B$304,"Saída"))</f>
        <v/>
      </c>
      <c r="M162" s="33">
        <f>IF($D162="","",SUMIFS('Movimentações'!$F$5:$F$304,'Movimentações'!$H$5:$H$304,$D162,'Movimentações'!$B$5:$B$304,"Ajuste"))</f>
        <v/>
      </c>
      <c r="N162" s="33">
        <f>IF($D162="","",$G162+$K162-$L162+$M162)</f>
        <v/>
      </c>
      <c r="O162" s="34">
        <f>IF(OR($D162="",$F162=""),"",$F162-'Configurações'!$B$3)</f>
        <v/>
      </c>
      <c r="P162" s="31">
        <f>IF(OR($D162="",$E162="",$F162="",$F162&lt;$E162),"",IF($F162&lt;'Configurações'!$B$3,"Vencido",IF($F162&lt;='Configurações'!$B$3+'Configurações'!$B$2,"Vence em breve","Dentro da validade")))</f>
        <v/>
      </c>
      <c r="Q162" s="31">
        <f>IF($D162="","",IF($R162="Saldo negativo","Saldo negativo",IF($R162&lt;&gt;"OK","Revisar cadastro",IF($I162="Sim","Bloqueado",IF($N162=0,"Sem saldo",IF($P162="Vencido","Bloqueado por validade","Disponível"))))))</f>
        <v/>
      </c>
      <c r="R162" s="31">
        <f>IF(COUNTA($A162,$C162,$E162,$F162,$G162,$H162,$I162)=0,"",IF($A162="","Informar SKU",IF($C162="","Informar lote",IF($B162="SKU não cadastrado","SKU não cadastrado",IF($E162="","Informar fabricação",IF($F162="","Informar validade",IF($F162&lt;$E162,"Validade anterior à fabricação",IF($G162="","Informar quantidade inicial",IF($H162="","Informar localização",IF($I162="","Informar bloqueio",IF(AND($I162="Sim",$J162=""),"Informar motivo do bloqueio",IF(COUNTIFS($A$5:$A$204,$A162,$C$5:$C$204,$C162)&gt;1,"SKU/lote duplicado",IF($N162&lt;0,"Saldo negativo","OK")))))))))))))</f>
        <v/>
      </c>
      <c r="T162">
        <f>IF('Configurações'!A163="","",'Configurações'!A163)</f>
        <v/>
      </c>
      <c r="U162">
        <f>IF('Configurações'!D163="","",'Configurações'!D163)</f>
        <v/>
      </c>
    </row>
    <row r="163" ht="22" customHeight="1">
      <c r="A163" s="23" t="n"/>
      <c r="B163" s="24">
        <f>IF($A163="","",IFERROR(INDEX('Configurações'!$B$6:$B$105,MATCH($A163,'Configurações'!$A$6:$A$105,0)),"SKU não cadastrado"))</f>
        <v/>
      </c>
      <c r="C163" s="23" t="n"/>
      <c r="D163" s="25">
        <f>IF(OR($A163="",$C163=""),"",$A163&amp;"|"&amp;$C163)</f>
        <v/>
      </c>
      <c r="E163" s="26" t="n"/>
      <c r="F163" s="26" t="n"/>
      <c r="G163" s="27" t="n"/>
      <c r="H163" s="23" t="n"/>
      <c r="I163" s="23" t="n"/>
      <c r="J163" s="28" t="n"/>
      <c r="K163" s="29">
        <f>IF($D163="","",SUMIFS('Movimentações'!$F$5:$F$304,'Movimentações'!$H$5:$H$304,$D163,'Movimentações'!$B$5:$B$304,"Entrada"))</f>
        <v/>
      </c>
      <c r="L163" s="29">
        <f>IF($D163="","",SUMIFS('Movimentações'!$F$5:$F$304,'Movimentações'!$H$5:$H$304,$D163,'Movimentações'!$B$5:$B$304,"Saída"))</f>
        <v/>
      </c>
      <c r="M163" s="29">
        <f>IF($D163="","",SUMIFS('Movimentações'!$F$5:$F$304,'Movimentações'!$H$5:$H$304,$D163,'Movimentações'!$B$5:$B$304,"Ajuste"))</f>
        <v/>
      </c>
      <c r="N163" s="29">
        <f>IF($D163="","",$G163+$K163-$L163+$M163)</f>
        <v/>
      </c>
      <c r="O163" s="30">
        <f>IF(OR($D163="",$F163=""),"",$F163-'Configurações'!$B$3)</f>
        <v/>
      </c>
      <c r="P163" s="24">
        <f>IF(OR($D163="",$E163="",$F163="",$F163&lt;$E163),"",IF($F163&lt;'Configurações'!$B$3,"Vencido",IF($F163&lt;='Configurações'!$B$3+'Configurações'!$B$2,"Vence em breve","Dentro da validade")))</f>
        <v/>
      </c>
      <c r="Q163" s="24">
        <f>IF($D163="","",IF($R163="Saldo negativo","Saldo negativo",IF($R163&lt;&gt;"OK","Revisar cadastro",IF($I163="Sim","Bloqueado",IF($N163=0,"Sem saldo",IF($P163="Vencido","Bloqueado por validade","Disponível"))))))</f>
        <v/>
      </c>
      <c r="R163" s="24">
        <f>IF(COUNTA($A163,$C163,$E163,$F163,$G163,$H163,$I163)=0,"",IF($A163="","Informar SKU",IF($C163="","Informar lote",IF($B163="SKU não cadastrado","SKU não cadastrado",IF($E163="","Informar fabricação",IF($F163="","Informar validade",IF($F163&lt;$E163,"Validade anterior à fabricação",IF($G163="","Informar quantidade inicial",IF($H163="","Informar localização",IF($I163="","Informar bloqueio",IF(AND($I163="Sim",$J163=""),"Informar motivo do bloqueio",IF(COUNTIFS($A$5:$A$204,$A163,$C$5:$C$204,$C163)&gt;1,"SKU/lote duplicado",IF($N163&lt;0,"Saldo negativo","OK")))))))))))))</f>
        <v/>
      </c>
      <c r="T163">
        <f>IF('Configurações'!A164="","",'Configurações'!A164)</f>
        <v/>
      </c>
      <c r="U163">
        <f>IF('Configurações'!D164="","",'Configurações'!D164)</f>
        <v/>
      </c>
    </row>
    <row r="164" ht="22" customHeight="1">
      <c r="A164" s="23" t="n"/>
      <c r="B164" s="31">
        <f>IF($A164="","",IFERROR(INDEX('Configurações'!$B$6:$B$105,MATCH($A164,'Configurações'!$A$6:$A$105,0)),"SKU não cadastrado"))</f>
        <v/>
      </c>
      <c r="C164" s="23" t="n"/>
      <c r="D164" s="32">
        <f>IF(OR($A164="",$C164=""),"",$A164&amp;"|"&amp;$C164)</f>
        <v/>
      </c>
      <c r="E164" s="26" t="n"/>
      <c r="F164" s="26" t="n"/>
      <c r="G164" s="27" t="n"/>
      <c r="H164" s="23" t="n"/>
      <c r="I164" s="23" t="n"/>
      <c r="J164" s="28" t="n"/>
      <c r="K164" s="33">
        <f>IF($D164="","",SUMIFS('Movimentações'!$F$5:$F$304,'Movimentações'!$H$5:$H$304,$D164,'Movimentações'!$B$5:$B$304,"Entrada"))</f>
        <v/>
      </c>
      <c r="L164" s="33">
        <f>IF($D164="","",SUMIFS('Movimentações'!$F$5:$F$304,'Movimentações'!$H$5:$H$304,$D164,'Movimentações'!$B$5:$B$304,"Saída"))</f>
        <v/>
      </c>
      <c r="M164" s="33">
        <f>IF($D164="","",SUMIFS('Movimentações'!$F$5:$F$304,'Movimentações'!$H$5:$H$304,$D164,'Movimentações'!$B$5:$B$304,"Ajuste"))</f>
        <v/>
      </c>
      <c r="N164" s="33">
        <f>IF($D164="","",$G164+$K164-$L164+$M164)</f>
        <v/>
      </c>
      <c r="O164" s="34">
        <f>IF(OR($D164="",$F164=""),"",$F164-'Configurações'!$B$3)</f>
        <v/>
      </c>
      <c r="P164" s="31">
        <f>IF(OR($D164="",$E164="",$F164="",$F164&lt;$E164),"",IF($F164&lt;'Configurações'!$B$3,"Vencido",IF($F164&lt;='Configurações'!$B$3+'Configurações'!$B$2,"Vence em breve","Dentro da validade")))</f>
        <v/>
      </c>
      <c r="Q164" s="31">
        <f>IF($D164="","",IF($R164="Saldo negativo","Saldo negativo",IF($R164&lt;&gt;"OK","Revisar cadastro",IF($I164="Sim","Bloqueado",IF($N164=0,"Sem saldo",IF($P164="Vencido","Bloqueado por validade","Disponível"))))))</f>
        <v/>
      </c>
      <c r="R164" s="31">
        <f>IF(COUNTA($A164,$C164,$E164,$F164,$G164,$H164,$I164)=0,"",IF($A164="","Informar SKU",IF($C164="","Informar lote",IF($B164="SKU não cadastrado","SKU não cadastrado",IF($E164="","Informar fabricação",IF($F164="","Informar validade",IF($F164&lt;$E164,"Validade anterior à fabricação",IF($G164="","Informar quantidade inicial",IF($H164="","Informar localização",IF($I164="","Informar bloqueio",IF(AND($I164="Sim",$J164=""),"Informar motivo do bloqueio",IF(COUNTIFS($A$5:$A$204,$A164,$C$5:$C$204,$C164)&gt;1,"SKU/lote duplicado",IF($N164&lt;0,"Saldo negativo","OK")))))))))))))</f>
        <v/>
      </c>
      <c r="T164">
        <f>IF('Configurações'!A165="","",'Configurações'!A165)</f>
        <v/>
      </c>
      <c r="U164">
        <f>IF('Configurações'!D165="","",'Configurações'!D165)</f>
        <v/>
      </c>
    </row>
    <row r="165" ht="22" customHeight="1">
      <c r="A165" s="23" t="n"/>
      <c r="B165" s="24">
        <f>IF($A165="","",IFERROR(INDEX('Configurações'!$B$6:$B$105,MATCH($A165,'Configurações'!$A$6:$A$105,0)),"SKU não cadastrado"))</f>
        <v/>
      </c>
      <c r="C165" s="23" t="n"/>
      <c r="D165" s="25">
        <f>IF(OR($A165="",$C165=""),"",$A165&amp;"|"&amp;$C165)</f>
        <v/>
      </c>
      <c r="E165" s="26" t="n"/>
      <c r="F165" s="26" t="n"/>
      <c r="G165" s="27" t="n"/>
      <c r="H165" s="23" t="n"/>
      <c r="I165" s="23" t="n"/>
      <c r="J165" s="28" t="n"/>
      <c r="K165" s="29">
        <f>IF($D165="","",SUMIFS('Movimentações'!$F$5:$F$304,'Movimentações'!$H$5:$H$304,$D165,'Movimentações'!$B$5:$B$304,"Entrada"))</f>
        <v/>
      </c>
      <c r="L165" s="29">
        <f>IF($D165="","",SUMIFS('Movimentações'!$F$5:$F$304,'Movimentações'!$H$5:$H$304,$D165,'Movimentações'!$B$5:$B$304,"Saída"))</f>
        <v/>
      </c>
      <c r="M165" s="29">
        <f>IF($D165="","",SUMIFS('Movimentações'!$F$5:$F$304,'Movimentações'!$H$5:$H$304,$D165,'Movimentações'!$B$5:$B$304,"Ajuste"))</f>
        <v/>
      </c>
      <c r="N165" s="29">
        <f>IF($D165="","",$G165+$K165-$L165+$M165)</f>
        <v/>
      </c>
      <c r="O165" s="30">
        <f>IF(OR($D165="",$F165=""),"",$F165-'Configurações'!$B$3)</f>
        <v/>
      </c>
      <c r="P165" s="24">
        <f>IF(OR($D165="",$E165="",$F165="",$F165&lt;$E165),"",IF($F165&lt;'Configurações'!$B$3,"Vencido",IF($F165&lt;='Configurações'!$B$3+'Configurações'!$B$2,"Vence em breve","Dentro da validade")))</f>
        <v/>
      </c>
      <c r="Q165" s="24">
        <f>IF($D165="","",IF($R165="Saldo negativo","Saldo negativo",IF($R165&lt;&gt;"OK","Revisar cadastro",IF($I165="Sim","Bloqueado",IF($N165=0,"Sem saldo",IF($P165="Vencido","Bloqueado por validade","Disponível"))))))</f>
        <v/>
      </c>
      <c r="R165" s="24">
        <f>IF(COUNTA($A165,$C165,$E165,$F165,$G165,$H165,$I165)=0,"",IF($A165="","Informar SKU",IF($C165="","Informar lote",IF($B165="SKU não cadastrado","SKU não cadastrado",IF($E165="","Informar fabricação",IF($F165="","Informar validade",IF($F165&lt;$E165,"Validade anterior à fabricação",IF($G165="","Informar quantidade inicial",IF($H165="","Informar localização",IF($I165="","Informar bloqueio",IF(AND($I165="Sim",$J165=""),"Informar motivo do bloqueio",IF(COUNTIFS($A$5:$A$204,$A165,$C$5:$C$204,$C165)&gt;1,"SKU/lote duplicado",IF($N165&lt;0,"Saldo negativo","OK")))))))))))))</f>
        <v/>
      </c>
      <c r="T165">
        <f>IF('Configurações'!A166="","",'Configurações'!A166)</f>
        <v/>
      </c>
      <c r="U165">
        <f>IF('Configurações'!D166="","",'Configurações'!D166)</f>
        <v/>
      </c>
    </row>
    <row r="166" ht="22" customHeight="1">
      <c r="A166" s="23" t="n"/>
      <c r="B166" s="31">
        <f>IF($A166="","",IFERROR(INDEX('Configurações'!$B$6:$B$105,MATCH($A166,'Configurações'!$A$6:$A$105,0)),"SKU não cadastrado"))</f>
        <v/>
      </c>
      <c r="C166" s="23" t="n"/>
      <c r="D166" s="32">
        <f>IF(OR($A166="",$C166=""),"",$A166&amp;"|"&amp;$C166)</f>
        <v/>
      </c>
      <c r="E166" s="26" t="n"/>
      <c r="F166" s="26" t="n"/>
      <c r="G166" s="27" t="n"/>
      <c r="H166" s="23" t="n"/>
      <c r="I166" s="23" t="n"/>
      <c r="J166" s="28" t="n"/>
      <c r="K166" s="33">
        <f>IF($D166="","",SUMIFS('Movimentações'!$F$5:$F$304,'Movimentações'!$H$5:$H$304,$D166,'Movimentações'!$B$5:$B$304,"Entrada"))</f>
        <v/>
      </c>
      <c r="L166" s="33">
        <f>IF($D166="","",SUMIFS('Movimentações'!$F$5:$F$304,'Movimentações'!$H$5:$H$304,$D166,'Movimentações'!$B$5:$B$304,"Saída"))</f>
        <v/>
      </c>
      <c r="M166" s="33">
        <f>IF($D166="","",SUMIFS('Movimentações'!$F$5:$F$304,'Movimentações'!$H$5:$H$304,$D166,'Movimentações'!$B$5:$B$304,"Ajuste"))</f>
        <v/>
      </c>
      <c r="N166" s="33">
        <f>IF($D166="","",$G166+$K166-$L166+$M166)</f>
        <v/>
      </c>
      <c r="O166" s="34">
        <f>IF(OR($D166="",$F166=""),"",$F166-'Configurações'!$B$3)</f>
        <v/>
      </c>
      <c r="P166" s="31">
        <f>IF(OR($D166="",$E166="",$F166="",$F166&lt;$E166),"",IF($F166&lt;'Configurações'!$B$3,"Vencido",IF($F166&lt;='Configurações'!$B$3+'Configurações'!$B$2,"Vence em breve","Dentro da validade")))</f>
        <v/>
      </c>
      <c r="Q166" s="31">
        <f>IF($D166="","",IF($R166="Saldo negativo","Saldo negativo",IF($R166&lt;&gt;"OK","Revisar cadastro",IF($I166="Sim","Bloqueado",IF($N166=0,"Sem saldo",IF($P166="Vencido","Bloqueado por validade","Disponível"))))))</f>
        <v/>
      </c>
      <c r="R166" s="31">
        <f>IF(COUNTA($A166,$C166,$E166,$F166,$G166,$H166,$I166)=0,"",IF($A166="","Informar SKU",IF($C166="","Informar lote",IF($B166="SKU não cadastrado","SKU não cadastrado",IF($E166="","Informar fabricação",IF($F166="","Informar validade",IF($F166&lt;$E166,"Validade anterior à fabricação",IF($G166="","Informar quantidade inicial",IF($H166="","Informar localização",IF($I166="","Informar bloqueio",IF(AND($I166="Sim",$J166=""),"Informar motivo do bloqueio",IF(COUNTIFS($A$5:$A$204,$A166,$C$5:$C$204,$C166)&gt;1,"SKU/lote duplicado",IF($N166&lt;0,"Saldo negativo","OK")))))))))))))</f>
        <v/>
      </c>
      <c r="T166">
        <f>IF('Configurações'!A167="","",'Configurações'!A167)</f>
        <v/>
      </c>
      <c r="U166">
        <f>IF('Configurações'!D167="","",'Configurações'!D167)</f>
        <v/>
      </c>
    </row>
    <row r="167" ht="22" customHeight="1">
      <c r="A167" s="23" t="n"/>
      <c r="B167" s="24">
        <f>IF($A167="","",IFERROR(INDEX('Configurações'!$B$6:$B$105,MATCH($A167,'Configurações'!$A$6:$A$105,0)),"SKU não cadastrado"))</f>
        <v/>
      </c>
      <c r="C167" s="23" t="n"/>
      <c r="D167" s="25">
        <f>IF(OR($A167="",$C167=""),"",$A167&amp;"|"&amp;$C167)</f>
        <v/>
      </c>
      <c r="E167" s="26" t="n"/>
      <c r="F167" s="26" t="n"/>
      <c r="G167" s="27" t="n"/>
      <c r="H167" s="23" t="n"/>
      <c r="I167" s="23" t="n"/>
      <c r="J167" s="28" t="n"/>
      <c r="K167" s="29">
        <f>IF($D167="","",SUMIFS('Movimentações'!$F$5:$F$304,'Movimentações'!$H$5:$H$304,$D167,'Movimentações'!$B$5:$B$304,"Entrada"))</f>
        <v/>
      </c>
      <c r="L167" s="29">
        <f>IF($D167="","",SUMIFS('Movimentações'!$F$5:$F$304,'Movimentações'!$H$5:$H$304,$D167,'Movimentações'!$B$5:$B$304,"Saída"))</f>
        <v/>
      </c>
      <c r="M167" s="29">
        <f>IF($D167="","",SUMIFS('Movimentações'!$F$5:$F$304,'Movimentações'!$H$5:$H$304,$D167,'Movimentações'!$B$5:$B$304,"Ajuste"))</f>
        <v/>
      </c>
      <c r="N167" s="29">
        <f>IF($D167="","",$G167+$K167-$L167+$M167)</f>
        <v/>
      </c>
      <c r="O167" s="30">
        <f>IF(OR($D167="",$F167=""),"",$F167-'Configurações'!$B$3)</f>
        <v/>
      </c>
      <c r="P167" s="24">
        <f>IF(OR($D167="",$E167="",$F167="",$F167&lt;$E167),"",IF($F167&lt;'Configurações'!$B$3,"Vencido",IF($F167&lt;='Configurações'!$B$3+'Configurações'!$B$2,"Vence em breve","Dentro da validade")))</f>
        <v/>
      </c>
      <c r="Q167" s="24">
        <f>IF($D167="","",IF($R167="Saldo negativo","Saldo negativo",IF($R167&lt;&gt;"OK","Revisar cadastro",IF($I167="Sim","Bloqueado",IF($N167=0,"Sem saldo",IF($P167="Vencido","Bloqueado por validade","Disponível"))))))</f>
        <v/>
      </c>
      <c r="R167" s="24">
        <f>IF(COUNTA($A167,$C167,$E167,$F167,$G167,$H167,$I167)=0,"",IF($A167="","Informar SKU",IF($C167="","Informar lote",IF($B167="SKU não cadastrado","SKU não cadastrado",IF($E167="","Informar fabricação",IF($F167="","Informar validade",IF($F167&lt;$E167,"Validade anterior à fabricação",IF($G167="","Informar quantidade inicial",IF($H167="","Informar localização",IF($I167="","Informar bloqueio",IF(AND($I167="Sim",$J167=""),"Informar motivo do bloqueio",IF(COUNTIFS($A$5:$A$204,$A167,$C$5:$C$204,$C167)&gt;1,"SKU/lote duplicado",IF($N167&lt;0,"Saldo negativo","OK")))))))))))))</f>
        <v/>
      </c>
      <c r="T167">
        <f>IF('Configurações'!A168="","",'Configurações'!A168)</f>
        <v/>
      </c>
      <c r="U167">
        <f>IF('Configurações'!D168="","",'Configurações'!D168)</f>
        <v/>
      </c>
    </row>
    <row r="168" ht="22" customHeight="1">
      <c r="A168" s="23" t="n"/>
      <c r="B168" s="31">
        <f>IF($A168="","",IFERROR(INDEX('Configurações'!$B$6:$B$105,MATCH($A168,'Configurações'!$A$6:$A$105,0)),"SKU não cadastrado"))</f>
        <v/>
      </c>
      <c r="C168" s="23" t="n"/>
      <c r="D168" s="32">
        <f>IF(OR($A168="",$C168=""),"",$A168&amp;"|"&amp;$C168)</f>
        <v/>
      </c>
      <c r="E168" s="26" t="n"/>
      <c r="F168" s="26" t="n"/>
      <c r="G168" s="27" t="n"/>
      <c r="H168" s="23" t="n"/>
      <c r="I168" s="23" t="n"/>
      <c r="J168" s="28" t="n"/>
      <c r="K168" s="33">
        <f>IF($D168="","",SUMIFS('Movimentações'!$F$5:$F$304,'Movimentações'!$H$5:$H$304,$D168,'Movimentações'!$B$5:$B$304,"Entrada"))</f>
        <v/>
      </c>
      <c r="L168" s="33">
        <f>IF($D168="","",SUMIFS('Movimentações'!$F$5:$F$304,'Movimentações'!$H$5:$H$304,$D168,'Movimentações'!$B$5:$B$304,"Saída"))</f>
        <v/>
      </c>
      <c r="M168" s="33">
        <f>IF($D168="","",SUMIFS('Movimentações'!$F$5:$F$304,'Movimentações'!$H$5:$H$304,$D168,'Movimentações'!$B$5:$B$304,"Ajuste"))</f>
        <v/>
      </c>
      <c r="N168" s="33">
        <f>IF($D168="","",$G168+$K168-$L168+$M168)</f>
        <v/>
      </c>
      <c r="O168" s="34">
        <f>IF(OR($D168="",$F168=""),"",$F168-'Configurações'!$B$3)</f>
        <v/>
      </c>
      <c r="P168" s="31">
        <f>IF(OR($D168="",$E168="",$F168="",$F168&lt;$E168),"",IF($F168&lt;'Configurações'!$B$3,"Vencido",IF($F168&lt;='Configurações'!$B$3+'Configurações'!$B$2,"Vence em breve","Dentro da validade")))</f>
        <v/>
      </c>
      <c r="Q168" s="31">
        <f>IF($D168="","",IF($R168="Saldo negativo","Saldo negativo",IF($R168&lt;&gt;"OK","Revisar cadastro",IF($I168="Sim","Bloqueado",IF($N168=0,"Sem saldo",IF($P168="Vencido","Bloqueado por validade","Disponível"))))))</f>
        <v/>
      </c>
      <c r="R168" s="31">
        <f>IF(COUNTA($A168,$C168,$E168,$F168,$G168,$H168,$I168)=0,"",IF($A168="","Informar SKU",IF($C168="","Informar lote",IF($B168="SKU não cadastrado","SKU não cadastrado",IF($E168="","Informar fabricação",IF($F168="","Informar validade",IF($F168&lt;$E168,"Validade anterior à fabricação",IF($G168="","Informar quantidade inicial",IF($H168="","Informar localização",IF($I168="","Informar bloqueio",IF(AND($I168="Sim",$J168=""),"Informar motivo do bloqueio",IF(COUNTIFS($A$5:$A$204,$A168,$C$5:$C$204,$C168)&gt;1,"SKU/lote duplicado",IF($N168&lt;0,"Saldo negativo","OK")))))))))))))</f>
        <v/>
      </c>
      <c r="T168">
        <f>IF('Configurações'!A169="","",'Configurações'!A169)</f>
        <v/>
      </c>
      <c r="U168">
        <f>IF('Configurações'!D169="","",'Configurações'!D169)</f>
        <v/>
      </c>
    </row>
    <row r="169" ht="22" customHeight="1">
      <c r="A169" s="23" t="n"/>
      <c r="B169" s="24">
        <f>IF($A169="","",IFERROR(INDEX('Configurações'!$B$6:$B$105,MATCH($A169,'Configurações'!$A$6:$A$105,0)),"SKU não cadastrado"))</f>
        <v/>
      </c>
      <c r="C169" s="23" t="n"/>
      <c r="D169" s="25">
        <f>IF(OR($A169="",$C169=""),"",$A169&amp;"|"&amp;$C169)</f>
        <v/>
      </c>
      <c r="E169" s="26" t="n"/>
      <c r="F169" s="26" t="n"/>
      <c r="G169" s="27" t="n"/>
      <c r="H169" s="23" t="n"/>
      <c r="I169" s="23" t="n"/>
      <c r="J169" s="28" t="n"/>
      <c r="K169" s="29">
        <f>IF($D169="","",SUMIFS('Movimentações'!$F$5:$F$304,'Movimentações'!$H$5:$H$304,$D169,'Movimentações'!$B$5:$B$304,"Entrada"))</f>
        <v/>
      </c>
      <c r="L169" s="29">
        <f>IF($D169="","",SUMIFS('Movimentações'!$F$5:$F$304,'Movimentações'!$H$5:$H$304,$D169,'Movimentações'!$B$5:$B$304,"Saída"))</f>
        <v/>
      </c>
      <c r="M169" s="29">
        <f>IF($D169="","",SUMIFS('Movimentações'!$F$5:$F$304,'Movimentações'!$H$5:$H$304,$D169,'Movimentações'!$B$5:$B$304,"Ajuste"))</f>
        <v/>
      </c>
      <c r="N169" s="29">
        <f>IF($D169="","",$G169+$K169-$L169+$M169)</f>
        <v/>
      </c>
      <c r="O169" s="30">
        <f>IF(OR($D169="",$F169=""),"",$F169-'Configurações'!$B$3)</f>
        <v/>
      </c>
      <c r="P169" s="24">
        <f>IF(OR($D169="",$E169="",$F169="",$F169&lt;$E169),"",IF($F169&lt;'Configurações'!$B$3,"Vencido",IF($F169&lt;='Configurações'!$B$3+'Configurações'!$B$2,"Vence em breve","Dentro da validade")))</f>
        <v/>
      </c>
      <c r="Q169" s="24">
        <f>IF($D169="","",IF($R169="Saldo negativo","Saldo negativo",IF($R169&lt;&gt;"OK","Revisar cadastro",IF($I169="Sim","Bloqueado",IF($N169=0,"Sem saldo",IF($P169="Vencido","Bloqueado por validade","Disponível"))))))</f>
        <v/>
      </c>
      <c r="R169" s="24">
        <f>IF(COUNTA($A169,$C169,$E169,$F169,$G169,$H169,$I169)=0,"",IF($A169="","Informar SKU",IF($C169="","Informar lote",IF($B169="SKU não cadastrado","SKU não cadastrado",IF($E169="","Informar fabricação",IF($F169="","Informar validade",IF($F169&lt;$E169,"Validade anterior à fabricação",IF($G169="","Informar quantidade inicial",IF($H169="","Informar localização",IF($I169="","Informar bloqueio",IF(AND($I169="Sim",$J169=""),"Informar motivo do bloqueio",IF(COUNTIFS($A$5:$A$204,$A169,$C$5:$C$204,$C169)&gt;1,"SKU/lote duplicado",IF($N169&lt;0,"Saldo negativo","OK")))))))))))))</f>
        <v/>
      </c>
      <c r="T169">
        <f>IF('Configurações'!A170="","",'Configurações'!A170)</f>
        <v/>
      </c>
      <c r="U169">
        <f>IF('Configurações'!D170="","",'Configurações'!D170)</f>
        <v/>
      </c>
    </row>
    <row r="170" ht="22" customHeight="1">
      <c r="A170" s="23" t="n"/>
      <c r="B170" s="31">
        <f>IF($A170="","",IFERROR(INDEX('Configurações'!$B$6:$B$105,MATCH($A170,'Configurações'!$A$6:$A$105,0)),"SKU não cadastrado"))</f>
        <v/>
      </c>
      <c r="C170" s="23" t="n"/>
      <c r="D170" s="32">
        <f>IF(OR($A170="",$C170=""),"",$A170&amp;"|"&amp;$C170)</f>
        <v/>
      </c>
      <c r="E170" s="26" t="n"/>
      <c r="F170" s="26" t="n"/>
      <c r="G170" s="27" t="n"/>
      <c r="H170" s="23" t="n"/>
      <c r="I170" s="23" t="n"/>
      <c r="J170" s="28" t="n"/>
      <c r="K170" s="33">
        <f>IF($D170="","",SUMIFS('Movimentações'!$F$5:$F$304,'Movimentações'!$H$5:$H$304,$D170,'Movimentações'!$B$5:$B$304,"Entrada"))</f>
        <v/>
      </c>
      <c r="L170" s="33">
        <f>IF($D170="","",SUMIFS('Movimentações'!$F$5:$F$304,'Movimentações'!$H$5:$H$304,$D170,'Movimentações'!$B$5:$B$304,"Saída"))</f>
        <v/>
      </c>
      <c r="M170" s="33">
        <f>IF($D170="","",SUMIFS('Movimentações'!$F$5:$F$304,'Movimentações'!$H$5:$H$304,$D170,'Movimentações'!$B$5:$B$304,"Ajuste"))</f>
        <v/>
      </c>
      <c r="N170" s="33">
        <f>IF($D170="","",$G170+$K170-$L170+$M170)</f>
        <v/>
      </c>
      <c r="O170" s="34">
        <f>IF(OR($D170="",$F170=""),"",$F170-'Configurações'!$B$3)</f>
        <v/>
      </c>
      <c r="P170" s="31">
        <f>IF(OR($D170="",$E170="",$F170="",$F170&lt;$E170),"",IF($F170&lt;'Configurações'!$B$3,"Vencido",IF($F170&lt;='Configurações'!$B$3+'Configurações'!$B$2,"Vence em breve","Dentro da validade")))</f>
        <v/>
      </c>
      <c r="Q170" s="31">
        <f>IF($D170="","",IF($R170="Saldo negativo","Saldo negativo",IF($R170&lt;&gt;"OK","Revisar cadastro",IF($I170="Sim","Bloqueado",IF($N170=0,"Sem saldo",IF($P170="Vencido","Bloqueado por validade","Disponível"))))))</f>
        <v/>
      </c>
      <c r="R170" s="31">
        <f>IF(COUNTA($A170,$C170,$E170,$F170,$G170,$H170,$I170)=0,"",IF($A170="","Informar SKU",IF($C170="","Informar lote",IF($B170="SKU não cadastrado","SKU não cadastrado",IF($E170="","Informar fabricação",IF($F170="","Informar validade",IF($F170&lt;$E170,"Validade anterior à fabricação",IF($G170="","Informar quantidade inicial",IF($H170="","Informar localização",IF($I170="","Informar bloqueio",IF(AND($I170="Sim",$J170=""),"Informar motivo do bloqueio",IF(COUNTIFS($A$5:$A$204,$A170,$C$5:$C$204,$C170)&gt;1,"SKU/lote duplicado",IF($N170&lt;0,"Saldo negativo","OK")))))))))))))</f>
        <v/>
      </c>
      <c r="T170">
        <f>IF('Configurações'!A171="","",'Configurações'!A171)</f>
        <v/>
      </c>
      <c r="U170">
        <f>IF('Configurações'!D171="","",'Configurações'!D171)</f>
        <v/>
      </c>
    </row>
    <row r="171" ht="22" customHeight="1">
      <c r="A171" s="23" t="n"/>
      <c r="B171" s="24">
        <f>IF($A171="","",IFERROR(INDEX('Configurações'!$B$6:$B$105,MATCH($A171,'Configurações'!$A$6:$A$105,0)),"SKU não cadastrado"))</f>
        <v/>
      </c>
      <c r="C171" s="23" t="n"/>
      <c r="D171" s="25">
        <f>IF(OR($A171="",$C171=""),"",$A171&amp;"|"&amp;$C171)</f>
        <v/>
      </c>
      <c r="E171" s="26" t="n"/>
      <c r="F171" s="26" t="n"/>
      <c r="G171" s="27" t="n"/>
      <c r="H171" s="23" t="n"/>
      <c r="I171" s="23" t="n"/>
      <c r="J171" s="28" t="n"/>
      <c r="K171" s="29">
        <f>IF($D171="","",SUMIFS('Movimentações'!$F$5:$F$304,'Movimentações'!$H$5:$H$304,$D171,'Movimentações'!$B$5:$B$304,"Entrada"))</f>
        <v/>
      </c>
      <c r="L171" s="29">
        <f>IF($D171="","",SUMIFS('Movimentações'!$F$5:$F$304,'Movimentações'!$H$5:$H$304,$D171,'Movimentações'!$B$5:$B$304,"Saída"))</f>
        <v/>
      </c>
      <c r="M171" s="29">
        <f>IF($D171="","",SUMIFS('Movimentações'!$F$5:$F$304,'Movimentações'!$H$5:$H$304,$D171,'Movimentações'!$B$5:$B$304,"Ajuste"))</f>
        <v/>
      </c>
      <c r="N171" s="29">
        <f>IF($D171="","",$G171+$K171-$L171+$M171)</f>
        <v/>
      </c>
      <c r="O171" s="30">
        <f>IF(OR($D171="",$F171=""),"",$F171-'Configurações'!$B$3)</f>
        <v/>
      </c>
      <c r="P171" s="24">
        <f>IF(OR($D171="",$E171="",$F171="",$F171&lt;$E171),"",IF($F171&lt;'Configurações'!$B$3,"Vencido",IF($F171&lt;='Configurações'!$B$3+'Configurações'!$B$2,"Vence em breve","Dentro da validade")))</f>
        <v/>
      </c>
      <c r="Q171" s="24">
        <f>IF($D171="","",IF($R171="Saldo negativo","Saldo negativo",IF($R171&lt;&gt;"OK","Revisar cadastro",IF($I171="Sim","Bloqueado",IF($N171=0,"Sem saldo",IF($P171="Vencido","Bloqueado por validade","Disponível"))))))</f>
        <v/>
      </c>
      <c r="R171" s="24">
        <f>IF(COUNTA($A171,$C171,$E171,$F171,$G171,$H171,$I171)=0,"",IF($A171="","Informar SKU",IF($C171="","Informar lote",IF($B171="SKU não cadastrado","SKU não cadastrado",IF($E171="","Informar fabricação",IF($F171="","Informar validade",IF($F171&lt;$E171,"Validade anterior à fabricação",IF($G171="","Informar quantidade inicial",IF($H171="","Informar localização",IF($I171="","Informar bloqueio",IF(AND($I171="Sim",$J171=""),"Informar motivo do bloqueio",IF(COUNTIFS($A$5:$A$204,$A171,$C$5:$C$204,$C171)&gt;1,"SKU/lote duplicado",IF($N171&lt;0,"Saldo negativo","OK")))))))))))))</f>
        <v/>
      </c>
      <c r="T171">
        <f>IF('Configurações'!A172="","",'Configurações'!A172)</f>
        <v/>
      </c>
      <c r="U171">
        <f>IF('Configurações'!D172="","",'Configurações'!D172)</f>
        <v/>
      </c>
    </row>
    <row r="172" ht="22" customHeight="1">
      <c r="A172" s="23" t="n"/>
      <c r="B172" s="31">
        <f>IF($A172="","",IFERROR(INDEX('Configurações'!$B$6:$B$105,MATCH($A172,'Configurações'!$A$6:$A$105,0)),"SKU não cadastrado"))</f>
        <v/>
      </c>
      <c r="C172" s="23" t="n"/>
      <c r="D172" s="32">
        <f>IF(OR($A172="",$C172=""),"",$A172&amp;"|"&amp;$C172)</f>
        <v/>
      </c>
      <c r="E172" s="26" t="n"/>
      <c r="F172" s="26" t="n"/>
      <c r="G172" s="27" t="n"/>
      <c r="H172" s="23" t="n"/>
      <c r="I172" s="23" t="n"/>
      <c r="J172" s="28" t="n"/>
      <c r="K172" s="33">
        <f>IF($D172="","",SUMIFS('Movimentações'!$F$5:$F$304,'Movimentações'!$H$5:$H$304,$D172,'Movimentações'!$B$5:$B$304,"Entrada"))</f>
        <v/>
      </c>
      <c r="L172" s="33">
        <f>IF($D172="","",SUMIFS('Movimentações'!$F$5:$F$304,'Movimentações'!$H$5:$H$304,$D172,'Movimentações'!$B$5:$B$304,"Saída"))</f>
        <v/>
      </c>
      <c r="M172" s="33">
        <f>IF($D172="","",SUMIFS('Movimentações'!$F$5:$F$304,'Movimentações'!$H$5:$H$304,$D172,'Movimentações'!$B$5:$B$304,"Ajuste"))</f>
        <v/>
      </c>
      <c r="N172" s="33">
        <f>IF($D172="","",$G172+$K172-$L172+$M172)</f>
        <v/>
      </c>
      <c r="O172" s="34">
        <f>IF(OR($D172="",$F172=""),"",$F172-'Configurações'!$B$3)</f>
        <v/>
      </c>
      <c r="P172" s="31">
        <f>IF(OR($D172="",$E172="",$F172="",$F172&lt;$E172),"",IF($F172&lt;'Configurações'!$B$3,"Vencido",IF($F172&lt;='Configurações'!$B$3+'Configurações'!$B$2,"Vence em breve","Dentro da validade")))</f>
        <v/>
      </c>
      <c r="Q172" s="31">
        <f>IF($D172="","",IF($R172="Saldo negativo","Saldo negativo",IF($R172&lt;&gt;"OK","Revisar cadastro",IF($I172="Sim","Bloqueado",IF($N172=0,"Sem saldo",IF($P172="Vencido","Bloqueado por validade","Disponível"))))))</f>
        <v/>
      </c>
      <c r="R172" s="31">
        <f>IF(COUNTA($A172,$C172,$E172,$F172,$G172,$H172,$I172)=0,"",IF($A172="","Informar SKU",IF($C172="","Informar lote",IF($B172="SKU não cadastrado","SKU não cadastrado",IF($E172="","Informar fabricação",IF($F172="","Informar validade",IF($F172&lt;$E172,"Validade anterior à fabricação",IF($G172="","Informar quantidade inicial",IF($H172="","Informar localização",IF($I172="","Informar bloqueio",IF(AND($I172="Sim",$J172=""),"Informar motivo do bloqueio",IF(COUNTIFS($A$5:$A$204,$A172,$C$5:$C$204,$C172)&gt;1,"SKU/lote duplicado",IF($N172&lt;0,"Saldo negativo","OK")))))))))))))</f>
        <v/>
      </c>
      <c r="T172">
        <f>IF('Configurações'!A173="","",'Configurações'!A173)</f>
        <v/>
      </c>
      <c r="U172">
        <f>IF('Configurações'!D173="","",'Configurações'!D173)</f>
        <v/>
      </c>
    </row>
    <row r="173" ht="22" customHeight="1">
      <c r="A173" s="23" t="n"/>
      <c r="B173" s="24">
        <f>IF($A173="","",IFERROR(INDEX('Configurações'!$B$6:$B$105,MATCH($A173,'Configurações'!$A$6:$A$105,0)),"SKU não cadastrado"))</f>
        <v/>
      </c>
      <c r="C173" s="23" t="n"/>
      <c r="D173" s="25">
        <f>IF(OR($A173="",$C173=""),"",$A173&amp;"|"&amp;$C173)</f>
        <v/>
      </c>
      <c r="E173" s="26" t="n"/>
      <c r="F173" s="26" t="n"/>
      <c r="G173" s="27" t="n"/>
      <c r="H173" s="23" t="n"/>
      <c r="I173" s="23" t="n"/>
      <c r="J173" s="28" t="n"/>
      <c r="K173" s="29">
        <f>IF($D173="","",SUMIFS('Movimentações'!$F$5:$F$304,'Movimentações'!$H$5:$H$304,$D173,'Movimentações'!$B$5:$B$304,"Entrada"))</f>
        <v/>
      </c>
      <c r="L173" s="29">
        <f>IF($D173="","",SUMIFS('Movimentações'!$F$5:$F$304,'Movimentações'!$H$5:$H$304,$D173,'Movimentações'!$B$5:$B$304,"Saída"))</f>
        <v/>
      </c>
      <c r="M173" s="29">
        <f>IF($D173="","",SUMIFS('Movimentações'!$F$5:$F$304,'Movimentações'!$H$5:$H$304,$D173,'Movimentações'!$B$5:$B$304,"Ajuste"))</f>
        <v/>
      </c>
      <c r="N173" s="29">
        <f>IF($D173="","",$G173+$K173-$L173+$M173)</f>
        <v/>
      </c>
      <c r="O173" s="30">
        <f>IF(OR($D173="",$F173=""),"",$F173-'Configurações'!$B$3)</f>
        <v/>
      </c>
      <c r="P173" s="24">
        <f>IF(OR($D173="",$E173="",$F173="",$F173&lt;$E173),"",IF($F173&lt;'Configurações'!$B$3,"Vencido",IF($F173&lt;='Configurações'!$B$3+'Configurações'!$B$2,"Vence em breve","Dentro da validade")))</f>
        <v/>
      </c>
      <c r="Q173" s="24">
        <f>IF($D173="","",IF($R173="Saldo negativo","Saldo negativo",IF($R173&lt;&gt;"OK","Revisar cadastro",IF($I173="Sim","Bloqueado",IF($N173=0,"Sem saldo",IF($P173="Vencido","Bloqueado por validade","Disponível"))))))</f>
        <v/>
      </c>
      <c r="R173" s="24">
        <f>IF(COUNTA($A173,$C173,$E173,$F173,$G173,$H173,$I173)=0,"",IF($A173="","Informar SKU",IF($C173="","Informar lote",IF($B173="SKU não cadastrado","SKU não cadastrado",IF($E173="","Informar fabricação",IF($F173="","Informar validade",IF($F173&lt;$E173,"Validade anterior à fabricação",IF($G173="","Informar quantidade inicial",IF($H173="","Informar localização",IF($I173="","Informar bloqueio",IF(AND($I173="Sim",$J173=""),"Informar motivo do bloqueio",IF(COUNTIFS($A$5:$A$204,$A173,$C$5:$C$204,$C173)&gt;1,"SKU/lote duplicado",IF($N173&lt;0,"Saldo negativo","OK")))))))))))))</f>
        <v/>
      </c>
      <c r="T173">
        <f>IF('Configurações'!A174="","",'Configurações'!A174)</f>
        <v/>
      </c>
      <c r="U173">
        <f>IF('Configurações'!D174="","",'Configurações'!D174)</f>
        <v/>
      </c>
    </row>
    <row r="174" ht="22" customHeight="1">
      <c r="A174" s="23" t="n"/>
      <c r="B174" s="31">
        <f>IF($A174="","",IFERROR(INDEX('Configurações'!$B$6:$B$105,MATCH($A174,'Configurações'!$A$6:$A$105,0)),"SKU não cadastrado"))</f>
        <v/>
      </c>
      <c r="C174" s="23" t="n"/>
      <c r="D174" s="32">
        <f>IF(OR($A174="",$C174=""),"",$A174&amp;"|"&amp;$C174)</f>
        <v/>
      </c>
      <c r="E174" s="26" t="n"/>
      <c r="F174" s="26" t="n"/>
      <c r="G174" s="27" t="n"/>
      <c r="H174" s="23" t="n"/>
      <c r="I174" s="23" t="n"/>
      <c r="J174" s="28" t="n"/>
      <c r="K174" s="33">
        <f>IF($D174="","",SUMIFS('Movimentações'!$F$5:$F$304,'Movimentações'!$H$5:$H$304,$D174,'Movimentações'!$B$5:$B$304,"Entrada"))</f>
        <v/>
      </c>
      <c r="L174" s="33">
        <f>IF($D174="","",SUMIFS('Movimentações'!$F$5:$F$304,'Movimentações'!$H$5:$H$304,$D174,'Movimentações'!$B$5:$B$304,"Saída"))</f>
        <v/>
      </c>
      <c r="M174" s="33">
        <f>IF($D174="","",SUMIFS('Movimentações'!$F$5:$F$304,'Movimentações'!$H$5:$H$304,$D174,'Movimentações'!$B$5:$B$304,"Ajuste"))</f>
        <v/>
      </c>
      <c r="N174" s="33">
        <f>IF($D174="","",$G174+$K174-$L174+$M174)</f>
        <v/>
      </c>
      <c r="O174" s="34">
        <f>IF(OR($D174="",$F174=""),"",$F174-'Configurações'!$B$3)</f>
        <v/>
      </c>
      <c r="P174" s="31">
        <f>IF(OR($D174="",$E174="",$F174="",$F174&lt;$E174),"",IF($F174&lt;'Configurações'!$B$3,"Vencido",IF($F174&lt;='Configurações'!$B$3+'Configurações'!$B$2,"Vence em breve","Dentro da validade")))</f>
        <v/>
      </c>
      <c r="Q174" s="31">
        <f>IF($D174="","",IF($R174="Saldo negativo","Saldo negativo",IF($R174&lt;&gt;"OK","Revisar cadastro",IF($I174="Sim","Bloqueado",IF($N174=0,"Sem saldo",IF($P174="Vencido","Bloqueado por validade","Disponível"))))))</f>
        <v/>
      </c>
      <c r="R174" s="31">
        <f>IF(COUNTA($A174,$C174,$E174,$F174,$G174,$H174,$I174)=0,"",IF($A174="","Informar SKU",IF($C174="","Informar lote",IF($B174="SKU não cadastrado","SKU não cadastrado",IF($E174="","Informar fabricação",IF($F174="","Informar validade",IF($F174&lt;$E174,"Validade anterior à fabricação",IF($G174="","Informar quantidade inicial",IF($H174="","Informar localização",IF($I174="","Informar bloqueio",IF(AND($I174="Sim",$J174=""),"Informar motivo do bloqueio",IF(COUNTIFS($A$5:$A$204,$A174,$C$5:$C$204,$C174)&gt;1,"SKU/lote duplicado",IF($N174&lt;0,"Saldo negativo","OK")))))))))))))</f>
        <v/>
      </c>
      <c r="T174">
        <f>IF('Configurações'!A175="","",'Configurações'!A175)</f>
        <v/>
      </c>
      <c r="U174">
        <f>IF('Configurações'!D175="","",'Configurações'!D175)</f>
        <v/>
      </c>
    </row>
    <row r="175" ht="22" customHeight="1">
      <c r="A175" s="23" t="n"/>
      <c r="B175" s="24">
        <f>IF($A175="","",IFERROR(INDEX('Configurações'!$B$6:$B$105,MATCH($A175,'Configurações'!$A$6:$A$105,0)),"SKU não cadastrado"))</f>
        <v/>
      </c>
      <c r="C175" s="23" t="n"/>
      <c r="D175" s="25">
        <f>IF(OR($A175="",$C175=""),"",$A175&amp;"|"&amp;$C175)</f>
        <v/>
      </c>
      <c r="E175" s="26" t="n"/>
      <c r="F175" s="26" t="n"/>
      <c r="G175" s="27" t="n"/>
      <c r="H175" s="23" t="n"/>
      <c r="I175" s="23" t="n"/>
      <c r="J175" s="28" t="n"/>
      <c r="K175" s="29">
        <f>IF($D175="","",SUMIFS('Movimentações'!$F$5:$F$304,'Movimentações'!$H$5:$H$304,$D175,'Movimentações'!$B$5:$B$304,"Entrada"))</f>
        <v/>
      </c>
      <c r="L175" s="29">
        <f>IF($D175="","",SUMIFS('Movimentações'!$F$5:$F$304,'Movimentações'!$H$5:$H$304,$D175,'Movimentações'!$B$5:$B$304,"Saída"))</f>
        <v/>
      </c>
      <c r="M175" s="29">
        <f>IF($D175="","",SUMIFS('Movimentações'!$F$5:$F$304,'Movimentações'!$H$5:$H$304,$D175,'Movimentações'!$B$5:$B$304,"Ajuste"))</f>
        <v/>
      </c>
      <c r="N175" s="29">
        <f>IF($D175="","",$G175+$K175-$L175+$M175)</f>
        <v/>
      </c>
      <c r="O175" s="30">
        <f>IF(OR($D175="",$F175=""),"",$F175-'Configurações'!$B$3)</f>
        <v/>
      </c>
      <c r="P175" s="24">
        <f>IF(OR($D175="",$E175="",$F175="",$F175&lt;$E175),"",IF($F175&lt;'Configurações'!$B$3,"Vencido",IF($F175&lt;='Configurações'!$B$3+'Configurações'!$B$2,"Vence em breve","Dentro da validade")))</f>
        <v/>
      </c>
      <c r="Q175" s="24">
        <f>IF($D175="","",IF($R175="Saldo negativo","Saldo negativo",IF($R175&lt;&gt;"OK","Revisar cadastro",IF($I175="Sim","Bloqueado",IF($N175=0,"Sem saldo",IF($P175="Vencido","Bloqueado por validade","Disponível"))))))</f>
        <v/>
      </c>
      <c r="R175" s="24">
        <f>IF(COUNTA($A175,$C175,$E175,$F175,$G175,$H175,$I175)=0,"",IF($A175="","Informar SKU",IF($C175="","Informar lote",IF($B175="SKU não cadastrado","SKU não cadastrado",IF($E175="","Informar fabricação",IF($F175="","Informar validade",IF($F175&lt;$E175,"Validade anterior à fabricação",IF($G175="","Informar quantidade inicial",IF($H175="","Informar localização",IF($I175="","Informar bloqueio",IF(AND($I175="Sim",$J175=""),"Informar motivo do bloqueio",IF(COUNTIFS($A$5:$A$204,$A175,$C$5:$C$204,$C175)&gt;1,"SKU/lote duplicado",IF($N175&lt;0,"Saldo negativo","OK")))))))))))))</f>
        <v/>
      </c>
      <c r="T175">
        <f>IF('Configurações'!A176="","",'Configurações'!A176)</f>
        <v/>
      </c>
      <c r="U175">
        <f>IF('Configurações'!D176="","",'Configurações'!D176)</f>
        <v/>
      </c>
    </row>
    <row r="176" ht="22" customHeight="1">
      <c r="A176" s="23" t="n"/>
      <c r="B176" s="31">
        <f>IF($A176="","",IFERROR(INDEX('Configurações'!$B$6:$B$105,MATCH($A176,'Configurações'!$A$6:$A$105,0)),"SKU não cadastrado"))</f>
        <v/>
      </c>
      <c r="C176" s="23" t="n"/>
      <c r="D176" s="32">
        <f>IF(OR($A176="",$C176=""),"",$A176&amp;"|"&amp;$C176)</f>
        <v/>
      </c>
      <c r="E176" s="26" t="n"/>
      <c r="F176" s="26" t="n"/>
      <c r="G176" s="27" t="n"/>
      <c r="H176" s="23" t="n"/>
      <c r="I176" s="23" t="n"/>
      <c r="J176" s="28" t="n"/>
      <c r="K176" s="33">
        <f>IF($D176="","",SUMIFS('Movimentações'!$F$5:$F$304,'Movimentações'!$H$5:$H$304,$D176,'Movimentações'!$B$5:$B$304,"Entrada"))</f>
        <v/>
      </c>
      <c r="L176" s="33">
        <f>IF($D176="","",SUMIFS('Movimentações'!$F$5:$F$304,'Movimentações'!$H$5:$H$304,$D176,'Movimentações'!$B$5:$B$304,"Saída"))</f>
        <v/>
      </c>
      <c r="M176" s="33">
        <f>IF($D176="","",SUMIFS('Movimentações'!$F$5:$F$304,'Movimentações'!$H$5:$H$304,$D176,'Movimentações'!$B$5:$B$304,"Ajuste"))</f>
        <v/>
      </c>
      <c r="N176" s="33">
        <f>IF($D176="","",$G176+$K176-$L176+$M176)</f>
        <v/>
      </c>
      <c r="O176" s="34">
        <f>IF(OR($D176="",$F176=""),"",$F176-'Configurações'!$B$3)</f>
        <v/>
      </c>
      <c r="P176" s="31">
        <f>IF(OR($D176="",$E176="",$F176="",$F176&lt;$E176),"",IF($F176&lt;'Configurações'!$B$3,"Vencido",IF($F176&lt;='Configurações'!$B$3+'Configurações'!$B$2,"Vence em breve","Dentro da validade")))</f>
        <v/>
      </c>
      <c r="Q176" s="31">
        <f>IF($D176="","",IF($R176="Saldo negativo","Saldo negativo",IF($R176&lt;&gt;"OK","Revisar cadastro",IF($I176="Sim","Bloqueado",IF($N176=0,"Sem saldo",IF($P176="Vencido","Bloqueado por validade","Disponível"))))))</f>
        <v/>
      </c>
      <c r="R176" s="31">
        <f>IF(COUNTA($A176,$C176,$E176,$F176,$G176,$H176,$I176)=0,"",IF($A176="","Informar SKU",IF($C176="","Informar lote",IF($B176="SKU não cadastrado","SKU não cadastrado",IF($E176="","Informar fabricação",IF($F176="","Informar validade",IF($F176&lt;$E176,"Validade anterior à fabricação",IF($G176="","Informar quantidade inicial",IF($H176="","Informar localização",IF($I176="","Informar bloqueio",IF(AND($I176="Sim",$J176=""),"Informar motivo do bloqueio",IF(COUNTIFS($A$5:$A$204,$A176,$C$5:$C$204,$C176)&gt;1,"SKU/lote duplicado",IF($N176&lt;0,"Saldo negativo","OK")))))))))))))</f>
        <v/>
      </c>
      <c r="T176">
        <f>IF('Configurações'!A177="","",'Configurações'!A177)</f>
        <v/>
      </c>
      <c r="U176">
        <f>IF('Configurações'!D177="","",'Configurações'!D177)</f>
        <v/>
      </c>
    </row>
    <row r="177" ht="22" customHeight="1">
      <c r="A177" s="23" t="n"/>
      <c r="B177" s="24">
        <f>IF($A177="","",IFERROR(INDEX('Configurações'!$B$6:$B$105,MATCH($A177,'Configurações'!$A$6:$A$105,0)),"SKU não cadastrado"))</f>
        <v/>
      </c>
      <c r="C177" s="23" t="n"/>
      <c r="D177" s="25">
        <f>IF(OR($A177="",$C177=""),"",$A177&amp;"|"&amp;$C177)</f>
        <v/>
      </c>
      <c r="E177" s="26" t="n"/>
      <c r="F177" s="26" t="n"/>
      <c r="G177" s="27" t="n"/>
      <c r="H177" s="23" t="n"/>
      <c r="I177" s="23" t="n"/>
      <c r="J177" s="28" t="n"/>
      <c r="K177" s="29">
        <f>IF($D177="","",SUMIFS('Movimentações'!$F$5:$F$304,'Movimentações'!$H$5:$H$304,$D177,'Movimentações'!$B$5:$B$304,"Entrada"))</f>
        <v/>
      </c>
      <c r="L177" s="29">
        <f>IF($D177="","",SUMIFS('Movimentações'!$F$5:$F$304,'Movimentações'!$H$5:$H$304,$D177,'Movimentações'!$B$5:$B$304,"Saída"))</f>
        <v/>
      </c>
      <c r="M177" s="29">
        <f>IF($D177="","",SUMIFS('Movimentações'!$F$5:$F$304,'Movimentações'!$H$5:$H$304,$D177,'Movimentações'!$B$5:$B$304,"Ajuste"))</f>
        <v/>
      </c>
      <c r="N177" s="29">
        <f>IF($D177="","",$G177+$K177-$L177+$M177)</f>
        <v/>
      </c>
      <c r="O177" s="30">
        <f>IF(OR($D177="",$F177=""),"",$F177-'Configurações'!$B$3)</f>
        <v/>
      </c>
      <c r="P177" s="24">
        <f>IF(OR($D177="",$E177="",$F177="",$F177&lt;$E177),"",IF($F177&lt;'Configurações'!$B$3,"Vencido",IF($F177&lt;='Configurações'!$B$3+'Configurações'!$B$2,"Vence em breve","Dentro da validade")))</f>
        <v/>
      </c>
      <c r="Q177" s="24">
        <f>IF($D177="","",IF($R177="Saldo negativo","Saldo negativo",IF($R177&lt;&gt;"OK","Revisar cadastro",IF($I177="Sim","Bloqueado",IF($N177=0,"Sem saldo",IF($P177="Vencido","Bloqueado por validade","Disponível"))))))</f>
        <v/>
      </c>
      <c r="R177" s="24">
        <f>IF(COUNTA($A177,$C177,$E177,$F177,$G177,$H177,$I177)=0,"",IF($A177="","Informar SKU",IF($C177="","Informar lote",IF($B177="SKU não cadastrado","SKU não cadastrado",IF($E177="","Informar fabricação",IF($F177="","Informar validade",IF($F177&lt;$E177,"Validade anterior à fabricação",IF($G177="","Informar quantidade inicial",IF($H177="","Informar localização",IF($I177="","Informar bloqueio",IF(AND($I177="Sim",$J177=""),"Informar motivo do bloqueio",IF(COUNTIFS($A$5:$A$204,$A177,$C$5:$C$204,$C177)&gt;1,"SKU/lote duplicado",IF($N177&lt;0,"Saldo negativo","OK")))))))))))))</f>
        <v/>
      </c>
      <c r="T177">
        <f>IF('Configurações'!A178="","",'Configurações'!A178)</f>
        <v/>
      </c>
      <c r="U177">
        <f>IF('Configurações'!D178="","",'Configurações'!D178)</f>
        <v/>
      </c>
    </row>
    <row r="178" ht="22" customHeight="1">
      <c r="A178" s="23" t="n"/>
      <c r="B178" s="31">
        <f>IF($A178="","",IFERROR(INDEX('Configurações'!$B$6:$B$105,MATCH($A178,'Configurações'!$A$6:$A$105,0)),"SKU não cadastrado"))</f>
        <v/>
      </c>
      <c r="C178" s="23" t="n"/>
      <c r="D178" s="32">
        <f>IF(OR($A178="",$C178=""),"",$A178&amp;"|"&amp;$C178)</f>
        <v/>
      </c>
      <c r="E178" s="26" t="n"/>
      <c r="F178" s="26" t="n"/>
      <c r="G178" s="27" t="n"/>
      <c r="H178" s="23" t="n"/>
      <c r="I178" s="23" t="n"/>
      <c r="J178" s="28" t="n"/>
      <c r="K178" s="33">
        <f>IF($D178="","",SUMIFS('Movimentações'!$F$5:$F$304,'Movimentações'!$H$5:$H$304,$D178,'Movimentações'!$B$5:$B$304,"Entrada"))</f>
        <v/>
      </c>
      <c r="L178" s="33">
        <f>IF($D178="","",SUMIFS('Movimentações'!$F$5:$F$304,'Movimentações'!$H$5:$H$304,$D178,'Movimentações'!$B$5:$B$304,"Saída"))</f>
        <v/>
      </c>
      <c r="M178" s="33">
        <f>IF($D178="","",SUMIFS('Movimentações'!$F$5:$F$304,'Movimentações'!$H$5:$H$304,$D178,'Movimentações'!$B$5:$B$304,"Ajuste"))</f>
        <v/>
      </c>
      <c r="N178" s="33">
        <f>IF($D178="","",$G178+$K178-$L178+$M178)</f>
        <v/>
      </c>
      <c r="O178" s="34">
        <f>IF(OR($D178="",$F178=""),"",$F178-'Configurações'!$B$3)</f>
        <v/>
      </c>
      <c r="P178" s="31">
        <f>IF(OR($D178="",$E178="",$F178="",$F178&lt;$E178),"",IF($F178&lt;'Configurações'!$B$3,"Vencido",IF($F178&lt;='Configurações'!$B$3+'Configurações'!$B$2,"Vence em breve","Dentro da validade")))</f>
        <v/>
      </c>
      <c r="Q178" s="31">
        <f>IF($D178="","",IF($R178="Saldo negativo","Saldo negativo",IF($R178&lt;&gt;"OK","Revisar cadastro",IF($I178="Sim","Bloqueado",IF($N178=0,"Sem saldo",IF($P178="Vencido","Bloqueado por validade","Disponível"))))))</f>
        <v/>
      </c>
      <c r="R178" s="31">
        <f>IF(COUNTA($A178,$C178,$E178,$F178,$G178,$H178,$I178)=0,"",IF($A178="","Informar SKU",IF($C178="","Informar lote",IF($B178="SKU não cadastrado","SKU não cadastrado",IF($E178="","Informar fabricação",IF($F178="","Informar validade",IF($F178&lt;$E178,"Validade anterior à fabricação",IF($G178="","Informar quantidade inicial",IF($H178="","Informar localização",IF($I178="","Informar bloqueio",IF(AND($I178="Sim",$J178=""),"Informar motivo do bloqueio",IF(COUNTIFS($A$5:$A$204,$A178,$C$5:$C$204,$C178)&gt;1,"SKU/lote duplicado",IF($N178&lt;0,"Saldo negativo","OK")))))))))))))</f>
        <v/>
      </c>
      <c r="T178">
        <f>IF('Configurações'!A179="","",'Configurações'!A179)</f>
        <v/>
      </c>
      <c r="U178">
        <f>IF('Configurações'!D179="","",'Configurações'!D179)</f>
        <v/>
      </c>
    </row>
    <row r="179" ht="22" customHeight="1">
      <c r="A179" s="23" t="n"/>
      <c r="B179" s="24">
        <f>IF($A179="","",IFERROR(INDEX('Configurações'!$B$6:$B$105,MATCH($A179,'Configurações'!$A$6:$A$105,0)),"SKU não cadastrado"))</f>
        <v/>
      </c>
      <c r="C179" s="23" t="n"/>
      <c r="D179" s="25">
        <f>IF(OR($A179="",$C179=""),"",$A179&amp;"|"&amp;$C179)</f>
        <v/>
      </c>
      <c r="E179" s="26" t="n"/>
      <c r="F179" s="26" t="n"/>
      <c r="G179" s="27" t="n"/>
      <c r="H179" s="23" t="n"/>
      <c r="I179" s="23" t="n"/>
      <c r="J179" s="28" t="n"/>
      <c r="K179" s="29">
        <f>IF($D179="","",SUMIFS('Movimentações'!$F$5:$F$304,'Movimentações'!$H$5:$H$304,$D179,'Movimentações'!$B$5:$B$304,"Entrada"))</f>
        <v/>
      </c>
      <c r="L179" s="29">
        <f>IF($D179="","",SUMIFS('Movimentações'!$F$5:$F$304,'Movimentações'!$H$5:$H$304,$D179,'Movimentações'!$B$5:$B$304,"Saída"))</f>
        <v/>
      </c>
      <c r="M179" s="29">
        <f>IF($D179="","",SUMIFS('Movimentações'!$F$5:$F$304,'Movimentações'!$H$5:$H$304,$D179,'Movimentações'!$B$5:$B$304,"Ajuste"))</f>
        <v/>
      </c>
      <c r="N179" s="29">
        <f>IF($D179="","",$G179+$K179-$L179+$M179)</f>
        <v/>
      </c>
      <c r="O179" s="30">
        <f>IF(OR($D179="",$F179=""),"",$F179-'Configurações'!$B$3)</f>
        <v/>
      </c>
      <c r="P179" s="24">
        <f>IF(OR($D179="",$E179="",$F179="",$F179&lt;$E179),"",IF($F179&lt;'Configurações'!$B$3,"Vencido",IF($F179&lt;='Configurações'!$B$3+'Configurações'!$B$2,"Vence em breve","Dentro da validade")))</f>
        <v/>
      </c>
      <c r="Q179" s="24">
        <f>IF($D179="","",IF($R179="Saldo negativo","Saldo negativo",IF($R179&lt;&gt;"OK","Revisar cadastro",IF($I179="Sim","Bloqueado",IF($N179=0,"Sem saldo",IF($P179="Vencido","Bloqueado por validade","Disponível"))))))</f>
        <v/>
      </c>
      <c r="R179" s="24">
        <f>IF(COUNTA($A179,$C179,$E179,$F179,$G179,$H179,$I179)=0,"",IF($A179="","Informar SKU",IF($C179="","Informar lote",IF($B179="SKU não cadastrado","SKU não cadastrado",IF($E179="","Informar fabricação",IF($F179="","Informar validade",IF($F179&lt;$E179,"Validade anterior à fabricação",IF($G179="","Informar quantidade inicial",IF($H179="","Informar localização",IF($I179="","Informar bloqueio",IF(AND($I179="Sim",$J179=""),"Informar motivo do bloqueio",IF(COUNTIFS($A$5:$A$204,$A179,$C$5:$C$204,$C179)&gt;1,"SKU/lote duplicado",IF($N179&lt;0,"Saldo negativo","OK")))))))))))))</f>
        <v/>
      </c>
      <c r="T179">
        <f>IF('Configurações'!A180="","",'Configurações'!A180)</f>
        <v/>
      </c>
      <c r="U179">
        <f>IF('Configurações'!D180="","",'Configurações'!D180)</f>
        <v/>
      </c>
    </row>
    <row r="180" ht="22" customHeight="1">
      <c r="A180" s="23" t="n"/>
      <c r="B180" s="31">
        <f>IF($A180="","",IFERROR(INDEX('Configurações'!$B$6:$B$105,MATCH($A180,'Configurações'!$A$6:$A$105,0)),"SKU não cadastrado"))</f>
        <v/>
      </c>
      <c r="C180" s="23" t="n"/>
      <c r="D180" s="32">
        <f>IF(OR($A180="",$C180=""),"",$A180&amp;"|"&amp;$C180)</f>
        <v/>
      </c>
      <c r="E180" s="26" t="n"/>
      <c r="F180" s="26" t="n"/>
      <c r="G180" s="27" t="n"/>
      <c r="H180" s="23" t="n"/>
      <c r="I180" s="23" t="n"/>
      <c r="J180" s="28" t="n"/>
      <c r="K180" s="33">
        <f>IF($D180="","",SUMIFS('Movimentações'!$F$5:$F$304,'Movimentações'!$H$5:$H$304,$D180,'Movimentações'!$B$5:$B$304,"Entrada"))</f>
        <v/>
      </c>
      <c r="L180" s="33">
        <f>IF($D180="","",SUMIFS('Movimentações'!$F$5:$F$304,'Movimentações'!$H$5:$H$304,$D180,'Movimentações'!$B$5:$B$304,"Saída"))</f>
        <v/>
      </c>
      <c r="M180" s="33">
        <f>IF($D180="","",SUMIFS('Movimentações'!$F$5:$F$304,'Movimentações'!$H$5:$H$304,$D180,'Movimentações'!$B$5:$B$304,"Ajuste"))</f>
        <v/>
      </c>
      <c r="N180" s="33">
        <f>IF($D180="","",$G180+$K180-$L180+$M180)</f>
        <v/>
      </c>
      <c r="O180" s="34">
        <f>IF(OR($D180="",$F180=""),"",$F180-'Configurações'!$B$3)</f>
        <v/>
      </c>
      <c r="P180" s="31">
        <f>IF(OR($D180="",$E180="",$F180="",$F180&lt;$E180),"",IF($F180&lt;'Configurações'!$B$3,"Vencido",IF($F180&lt;='Configurações'!$B$3+'Configurações'!$B$2,"Vence em breve","Dentro da validade")))</f>
        <v/>
      </c>
      <c r="Q180" s="31">
        <f>IF($D180="","",IF($R180="Saldo negativo","Saldo negativo",IF($R180&lt;&gt;"OK","Revisar cadastro",IF($I180="Sim","Bloqueado",IF($N180=0,"Sem saldo",IF($P180="Vencido","Bloqueado por validade","Disponível"))))))</f>
        <v/>
      </c>
      <c r="R180" s="31">
        <f>IF(COUNTA($A180,$C180,$E180,$F180,$G180,$H180,$I180)=0,"",IF($A180="","Informar SKU",IF($C180="","Informar lote",IF($B180="SKU não cadastrado","SKU não cadastrado",IF($E180="","Informar fabricação",IF($F180="","Informar validade",IF($F180&lt;$E180,"Validade anterior à fabricação",IF($G180="","Informar quantidade inicial",IF($H180="","Informar localização",IF($I180="","Informar bloqueio",IF(AND($I180="Sim",$J180=""),"Informar motivo do bloqueio",IF(COUNTIFS($A$5:$A$204,$A180,$C$5:$C$204,$C180)&gt;1,"SKU/lote duplicado",IF($N180&lt;0,"Saldo negativo","OK")))))))))))))</f>
        <v/>
      </c>
      <c r="T180">
        <f>IF('Configurações'!A181="","",'Configurações'!A181)</f>
        <v/>
      </c>
      <c r="U180">
        <f>IF('Configurações'!D181="","",'Configurações'!D181)</f>
        <v/>
      </c>
    </row>
    <row r="181" ht="22" customHeight="1">
      <c r="A181" s="23" t="n"/>
      <c r="B181" s="24">
        <f>IF($A181="","",IFERROR(INDEX('Configurações'!$B$6:$B$105,MATCH($A181,'Configurações'!$A$6:$A$105,0)),"SKU não cadastrado"))</f>
        <v/>
      </c>
      <c r="C181" s="23" t="n"/>
      <c r="D181" s="25">
        <f>IF(OR($A181="",$C181=""),"",$A181&amp;"|"&amp;$C181)</f>
        <v/>
      </c>
      <c r="E181" s="26" t="n"/>
      <c r="F181" s="26" t="n"/>
      <c r="G181" s="27" t="n"/>
      <c r="H181" s="23" t="n"/>
      <c r="I181" s="23" t="n"/>
      <c r="J181" s="28" t="n"/>
      <c r="K181" s="29">
        <f>IF($D181="","",SUMIFS('Movimentações'!$F$5:$F$304,'Movimentações'!$H$5:$H$304,$D181,'Movimentações'!$B$5:$B$304,"Entrada"))</f>
        <v/>
      </c>
      <c r="L181" s="29">
        <f>IF($D181="","",SUMIFS('Movimentações'!$F$5:$F$304,'Movimentações'!$H$5:$H$304,$D181,'Movimentações'!$B$5:$B$304,"Saída"))</f>
        <v/>
      </c>
      <c r="M181" s="29">
        <f>IF($D181="","",SUMIFS('Movimentações'!$F$5:$F$304,'Movimentações'!$H$5:$H$304,$D181,'Movimentações'!$B$5:$B$304,"Ajuste"))</f>
        <v/>
      </c>
      <c r="N181" s="29">
        <f>IF($D181="","",$G181+$K181-$L181+$M181)</f>
        <v/>
      </c>
      <c r="O181" s="30">
        <f>IF(OR($D181="",$F181=""),"",$F181-'Configurações'!$B$3)</f>
        <v/>
      </c>
      <c r="P181" s="24">
        <f>IF(OR($D181="",$E181="",$F181="",$F181&lt;$E181),"",IF($F181&lt;'Configurações'!$B$3,"Vencido",IF($F181&lt;='Configurações'!$B$3+'Configurações'!$B$2,"Vence em breve","Dentro da validade")))</f>
        <v/>
      </c>
      <c r="Q181" s="24">
        <f>IF($D181="","",IF($R181="Saldo negativo","Saldo negativo",IF($R181&lt;&gt;"OK","Revisar cadastro",IF($I181="Sim","Bloqueado",IF($N181=0,"Sem saldo",IF($P181="Vencido","Bloqueado por validade","Disponível"))))))</f>
        <v/>
      </c>
      <c r="R181" s="24">
        <f>IF(COUNTA($A181,$C181,$E181,$F181,$G181,$H181,$I181)=0,"",IF($A181="","Informar SKU",IF($C181="","Informar lote",IF($B181="SKU não cadastrado","SKU não cadastrado",IF($E181="","Informar fabricação",IF($F181="","Informar validade",IF($F181&lt;$E181,"Validade anterior à fabricação",IF($G181="","Informar quantidade inicial",IF($H181="","Informar localização",IF($I181="","Informar bloqueio",IF(AND($I181="Sim",$J181=""),"Informar motivo do bloqueio",IF(COUNTIFS($A$5:$A$204,$A181,$C$5:$C$204,$C181)&gt;1,"SKU/lote duplicado",IF($N181&lt;0,"Saldo negativo","OK")))))))))))))</f>
        <v/>
      </c>
      <c r="T181">
        <f>IF('Configurações'!A182="","",'Configurações'!A182)</f>
        <v/>
      </c>
      <c r="U181">
        <f>IF('Configurações'!D182="","",'Configurações'!D182)</f>
        <v/>
      </c>
    </row>
    <row r="182" ht="22" customHeight="1">
      <c r="A182" s="23" t="n"/>
      <c r="B182" s="31">
        <f>IF($A182="","",IFERROR(INDEX('Configurações'!$B$6:$B$105,MATCH($A182,'Configurações'!$A$6:$A$105,0)),"SKU não cadastrado"))</f>
        <v/>
      </c>
      <c r="C182" s="23" t="n"/>
      <c r="D182" s="32">
        <f>IF(OR($A182="",$C182=""),"",$A182&amp;"|"&amp;$C182)</f>
        <v/>
      </c>
      <c r="E182" s="26" t="n"/>
      <c r="F182" s="26" t="n"/>
      <c r="G182" s="27" t="n"/>
      <c r="H182" s="23" t="n"/>
      <c r="I182" s="23" t="n"/>
      <c r="J182" s="28" t="n"/>
      <c r="K182" s="33">
        <f>IF($D182="","",SUMIFS('Movimentações'!$F$5:$F$304,'Movimentações'!$H$5:$H$304,$D182,'Movimentações'!$B$5:$B$304,"Entrada"))</f>
        <v/>
      </c>
      <c r="L182" s="33">
        <f>IF($D182="","",SUMIFS('Movimentações'!$F$5:$F$304,'Movimentações'!$H$5:$H$304,$D182,'Movimentações'!$B$5:$B$304,"Saída"))</f>
        <v/>
      </c>
      <c r="M182" s="33">
        <f>IF($D182="","",SUMIFS('Movimentações'!$F$5:$F$304,'Movimentações'!$H$5:$H$304,$D182,'Movimentações'!$B$5:$B$304,"Ajuste"))</f>
        <v/>
      </c>
      <c r="N182" s="33">
        <f>IF($D182="","",$G182+$K182-$L182+$M182)</f>
        <v/>
      </c>
      <c r="O182" s="34">
        <f>IF(OR($D182="",$F182=""),"",$F182-'Configurações'!$B$3)</f>
        <v/>
      </c>
      <c r="P182" s="31">
        <f>IF(OR($D182="",$E182="",$F182="",$F182&lt;$E182),"",IF($F182&lt;'Configurações'!$B$3,"Vencido",IF($F182&lt;='Configurações'!$B$3+'Configurações'!$B$2,"Vence em breve","Dentro da validade")))</f>
        <v/>
      </c>
      <c r="Q182" s="31">
        <f>IF($D182="","",IF($R182="Saldo negativo","Saldo negativo",IF($R182&lt;&gt;"OK","Revisar cadastro",IF($I182="Sim","Bloqueado",IF($N182=0,"Sem saldo",IF($P182="Vencido","Bloqueado por validade","Disponível"))))))</f>
        <v/>
      </c>
      <c r="R182" s="31">
        <f>IF(COUNTA($A182,$C182,$E182,$F182,$G182,$H182,$I182)=0,"",IF($A182="","Informar SKU",IF($C182="","Informar lote",IF($B182="SKU não cadastrado","SKU não cadastrado",IF($E182="","Informar fabricação",IF($F182="","Informar validade",IF($F182&lt;$E182,"Validade anterior à fabricação",IF($G182="","Informar quantidade inicial",IF($H182="","Informar localização",IF($I182="","Informar bloqueio",IF(AND($I182="Sim",$J182=""),"Informar motivo do bloqueio",IF(COUNTIFS($A$5:$A$204,$A182,$C$5:$C$204,$C182)&gt;1,"SKU/lote duplicado",IF($N182&lt;0,"Saldo negativo","OK")))))))))))))</f>
        <v/>
      </c>
      <c r="T182">
        <f>IF('Configurações'!A183="","",'Configurações'!A183)</f>
        <v/>
      </c>
      <c r="U182">
        <f>IF('Configurações'!D183="","",'Configurações'!D183)</f>
        <v/>
      </c>
    </row>
    <row r="183" ht="22" customHeight="1">
      <c r="A183" s="23" t="n"/>
      <c r="B183" s="24">
        <f>IF($A183="","",IFERROR(INDEX('Configurações'!$B$6:$B$105,MATCH($A183,'Configurações'!$A$6:$A$105,0)),"SKU não cadastrado"))</f>
        <v/>
      </c>
      <c r="C183" s="23" t="n"/>
      <c r="D183" s="25">
        <f>IF(OR($A183="",$C183=""),"",$A183&amp;"|"&amp;$C183)</f>
        <v/>
      </c>
      <c r="E183" s="26" t="n"/>
      <c r="F183" s="26" t="n"/>
      <c r="G183" s="27" t="n"/>
      <c r="H183" s="23" t="n"/>
      <c r="I183" s="23" t="n"/>
      <c r="J183" s="28" t="n"/>
      <c r="K183" s="29">
        <f>IF($D183="","",SUMIFS('Movimentações'!$F$5:$F$304,'Movimentações'!$H$5:$H$304,$D183,'Movimentações'!$B$5:$B$304,"Entrada"))</f>
        <v/>
      </c>
      <c r="L183" s="29">
        <f>IF($D183="","",SUMIFS('Movimentações'!$F$5:$F$304,'Movimentações'!$H$5:$H$304,$D183,'Movimentações'!$B$5:$B$304,"Saída"))</f>
        <v/>
      </c>
      <c r="M183" s="29">
        <f>IF($D183="","",SUMIFS('Movimentações'!$F$5:$F$304,'Movimentações'!$H$5:$H$304,$D183,'Movimentações'!$B$5:$B$304,"Ajuste"))</f>
        <v/>
      </c>
      <c r="N183" s="29">
        <f>IF($D183="","",$G183+$K183-$L183+$M183)</f>
        <v/>
      </c>
      <c r="O183" s="30">
        <f>IF(OR($D183="",$F183=""),"",$F183-'Configurações'!$B$3)</f>
        <v/>
      </c>
      <c r="P183" s="24">
        <f>IF(OR($D183="",$E183="",$F183="",$F183&lt;$E183),"",IF($F183&lt;'Configurações'!$B$3,"Vencido",IF($F183&lt;='Configurações'!$B$3+'Configurações'!$B$2,"Vence em breve","Dentro da validade")))</f>
        <v/>
      </c>
      <c r="Q183" s="24">
        <f>IF($D183="","",IF($R183="Saldo negativo","Saldo negativo",IF($R183&lt;&gt;"OK","Revisar cadastro",IF($I183="Sim","Bloqueado",IF($N183=0,"Sem saldo",IF($P183="Vencido","Bloqueado por validade","Disponível"))))))</f>
        <v/>
      </c>
      <c r="R183" s="24">
        <f>IF(COUNTA($A183,$C183,$E183,$F183,$G183,$H183,$I183)=0,"",IF($A183="","Informar SKU",IF($C183="","Informar lote",IF($B183="SKU não cadastrado","SKU não cadastrado",IF($E183="","Informar fabricação",IF($F183="","Informar validade",IF($F183&lt;$E183,"Validade anterior à fabricação",IF($G183="","Informar quantidade inicial",IF($H183="","Informar localização",IF($I183="","Informar bloqueio",IF(AND($I183="Sim",$J183=""),"Informar motivo do bloqueio",IF(COUNTIFS($A$5:$A$204,$A183,$C$5:$C$204,$C183)&gt;1,"SKU/lote duplicado",IF($N183&lt;0,"Saldo negativo","OK")))))))))))))</f>
        <v/>
      </c>
      <c r="T183">
        <f>IF('Configurações'!A184="","",'Configurações'!A184)</f>
        <v/>
      </c>
      <c r="U183">
        <f>IF('Configurações'!D184="","",'Configurações'!D184)</f>
        <v/>
      </c>
    </row>
    <row r="184" ht="22" customHeight="1">
      <c r="A184" s="23" t="n"/>
      <c r="B184" s="31">
        <f>IF($A184="","",IFERROR(INDEX('Configurações'!$B$6:$B$105,MATCH($A184,'Configurações'!$A$6:$A$105,0)),"SKU não cadastrado"))</f>
        <v/>
      </c>
      <c r="C184" s="23" t="n"/>
      <c r="D184" s="32">
        <f>IF(OR($A184="",$C184=""),"",$A184&amp;"|"&amp;$C184)</f>
        <v/>
      </c>
      <c r="E184" s="26" t="n"/>
      <c r="F184" s="26" t="n"/>
      <c r="G184" s="27" t="n"/>
      <c r="H184" s="23" t="n"/>
      <c r="I184" s="23" t="n"/>
      <c r="J184" s="28" t="n"/>
      <c r="K184" s="33">
        <f>IF($D184="","",SUMIFS('Movimentações'!$F$5:$F$304,'Movimentações'!$H$5:$H$304,$D184,'Movimentações'!$B$5:$B$304,"Entrada"))</f>
        <v/>
      </c>
      <c r="L184" s="33">
        <f>IF($D184="","",SUMIFS('Movimentações'!$F$5:$F$304,'Movimentações'!$H$5:$H$304,$D184,'Movimentações'!$B$5:$B$304,"Saída"))</f>
        <v/>
      </c>
      <c r="M184" s="33">
        <f>IF($D184="","",SUMIFS('Movimentações'!$F$5:$F$304,'Movimentações'!$H$5:$H$304,$D184,'Movimentações'!$B$5:$B$304,"Ajuste"))</f>
        <v/>
      </c>
      <c r="N184" s="33">
        <f>IF($D184="","",$G184+$K184-$L184+$M184)</f>
        <v/>
      </c>
      <c r="O184" s="34">
        <f>IF(OR($D184="",$F184=""),"",$F184-'Configurações'!$B$3)</f>
        <v/>
      </c>
      <c r="P184" s="31">
        <f>IF(OR($D184="",$E184="",$F184="",$F184&lt;$E184),"",IF($F184&lt;'Configurações'!$B$3,"Vencido",IF($F184&lt;='Configurações'!$B$3+'Configurações'!$B$2,"Vence em breve","Dentro da validade")))</f>
        <v/>
      </c>
      <c r="Q184" s="31">
        <f>IF($D184="","",IF($R184="Saldo negativo","Saldo negativo",IF($R184&lt;&gt;"OK","Revisar cadastro",IF($I184="Sim","Bloqueado",IF($N184=0,"Sem saldo",IF($P184="Vencido","Bloqueado por validade","Disponível"))))))</f>
        <v/>
      </c>
      <c r="R184" s="31">
        <f>IF(COUNTA($A184,$C184,$E184,$F184,$G184,$H184,$I184)=0,"",IF($A184="","Informar SKU",IF($C184="","Informar lote",IF($B184="SKU não cadastrado","SKU não cadastrado",IF($E184="","Informar fabricação",IF($F184="","Informar validade",IF($F184&lt;$E184,"Validade anterior à fabricação",IF($G184="","Informar quantidade inicial",IF($H184="","Informar localização",IF($I184="","Informar bloqueio",IF(AND($I184="Sim",$J184=""),"Informar motivo do bloqueio",IF(COUNTIFS($A$5:$A$204,$A184,$C$5:$C$204,$C184)&gt;1,"SKU/lote duplicado",IF($N184&lt;0,"Saldo negativo","OK")))))))))))))</f>
        <v/>
      </c>
      <c r="T184">
        <f>IF('Configurações'!A185="","",'Configurações'!A185)</f>
        <v/>
      </c>
      <c r="U184">
        <f>IF('Configurações'!D185="","",'Configurações'!D185)</f>
        <v/>
      </c>
    </row>
    <row r="185" ht="22" customHeight="1">
      <c r="A185" s="23" t="n"/>
      <c r="B185" s="24">
        <f>IF($A185="","",IFERROR(INDEX('Configurações'!$B$6:$B$105,MATCH($A185,'Configurações'!$A$6:$A$105,0)),"SKU não cadastrado"))</f>
        <v/>
      </c>
      <c r="C185" s="23" t="n"/>
      <c r="D185" s="25">
        <f>IF(OR($A185="",$C185=""),"",$A185&amp;"|"&amp;$C185)</f>
        <v/>
      </c>
      <c r="E185" s="26" t="n"/>
      <c r="F185" s="26" t="n"/>
      <c r="G185" s="27" t="n"/>
      <c r="H185" s="23" t="n"/>
      <c r="I185" s="23" t="n"/>
      <c r="J185" s="28" t="n"/>
      <c r="K185" s="29">
        <f>IF($D185="","",SUMIFS('Movimentações'!$F$5:$F$304,'Movimentações'!$H$5:$H$304,$D185,'Movimentações'!$B$5:$B$304,"Entrada"))</f>
        <v/>
      </c>
      <c r="L185" s="29">
        <f>IF($D185="","",SUMIFS('Movimentações'!$F$5:$F$304,'Movimentações'!$H$5:$H$304,$D185,'Movimentações'!$B$5:$B$304,"Saída"))</f>
        <v/>
      </c>
      <c r="M185" s="29">
        <f>IF($D185="","",SUMIFS('Movimentações'!$F$5:$F$304,'Movimentações'!$H$5:$H$304,$D185,'Movimentações'!$B$5:$B$304,"Ajuste"))</f>
        <v/>
      </c>
      <c r="N185" s="29">
        <f>IF($D185="","",$G185+$K185-$L185+$M185)</f>
        <v/>
      </c>
      <c r="O185" s="30">
        <f>IF(OR($D185="",$F185=""),"",$F185-'Configurações'!$B$3)</f>
        <v/>
      </c>
      <c r="P185" s="24">
        <f>IF(OR($D185="",$E185="",$F185="",$F185&lt;$E185),"",IF($F185&lt;'Configurações'!$B$3,"Vencido",IF($F185&lt;='Configurações'!$B$3+'Configurações'!$B$2,"Vence em breve","Dentro da validade")))</f>
        <v/>
      </c>
      <c r="Q185" s="24">
        <f>IF($D185="","",IF($R185="Saldo negativo","Saldo negativo",IF($R185&lt;&gt;"OK","Revisar cadastro",IF($I185="Sim","Bloqueado",IF($N185=0,"Sem saldo",IF($P185="Vencido","Bloqueado por validade","Disponível"))))))</f>
        <v/>
      </c>
      <c r="R185" s="24">
        <f>IF(COUNTA($A185,$C185,$E185,$F185,$G185,$H185,$I185)=0,"",IF($A185="","Informar SKU",IF($C185="","Informar lote",IF($B185="SKU não cadastrado","SKU não cadastrado",IF($E185="","Informar fabricação",IF($F185="","Informar validade",IF($F185&lt;$E185,"Validade anterior à fabricação",IF($G185="","Informar quantidade inicial",IF($H185="","Informar localização",IF($I185="","Informar bloqueio",IF(AND($I185="Sim",$J185=""),"Informar motivo do bloqueio",IF(COUNTIFS($A$5:$A$204,$A185,$C$5:$C$204,$C185)&gt;1,"SKU/lote duplicado",IF($N185&lt;0,"Saldo negativo","OK")))))))))))))</f>
        <v/>
      </c>
      <c r="T185">
        <f>IF('Configurações'!A186="","",'Configurações'!A186)</f>
        <v/>
      </c>
      <c r="U185">
        <f>IF('Configurações'!D186="","",'Configurações'!D186)</f>
        <v/>
      </c>
    </row>
    <row r="186" ht="22" customHeight="1">
      <c r="A186" s="23" t="n"/>
      <c r="B186" s="31">
        <f>IF($A186="","",IFERROR(INDEX('Configurações'!$B$6:$B$105,MATCH($A186,'Configurações'!$A$6:$A$105,0)),"SKU não cadastrado"))</f>
        <v/>
      </c>
      <c r="C186" s="23" t="n"/>
      <c r="D186" s="32">
        <f>IF(OR($A186="",$C186=""),"",$A186&amp;"|"&amp;$C186)</f>
        <v/>
      </c>
      <c r="E186" s="26" t="n"/>
      <c r="F186" s="26" t="n"/>
      <c r="G186" s="27" t="n"/>
      <c r="H186" s="23" t="n"/>
      <c r="I186" s="23" t="n"/>
      <c r="J186" s="28" t="n"/>
      <c r="K186" s="33">
        <f>IF($D186="","",SUMIFS('Movimentações'!$F$5:$F$304,'Movimentações'!$H$5:$H$304,$D186,'Movimentações'!$B$5:$B$304,"Entrada"))</f>
        <v/>
      </c>
      <c r="L186" s="33">
        <f>IF($D186="","",SUMIFS('Movimentações'!$F$5:$F$304,'Movimentações'!$H$5:$H$304,$D186,'Movimentações'!$B$5:$B$304,"Saída"))</f>
        <v/>
      </c>
      <c r="M186" s="33">
        <f>IF($D186="","",SUMIFS('Movimentações'!$F$5:$F$304,'Movimentações'!$H$5:$H$304,$D186,'Movimentações'!$B$5:$B$304,"Ajuste"))</f>
        <v/>
      </c>
      <c r="N186" s="33">
        <f>IF($D186="","",$G186+$K186-$L186+$M186)</f>
        <v/>
      </c>
      <c r="O186" s="34">
        <f>IF(OR($D186="",$F186=""),"",$F186-'Configurações'!$B$3)</f>
        <v/>
      </c>
      <c r="P186" s="31">
        <f>IF(OR($D186="",$E186="",$F186="",$F186&lt;$E186),"",IF($F186&lt;'Configurações'!$B$3,"Vencido",IF($F186&lt;='Configurações'!$B$3+'Configurações'!$B$2,"Vence em breve","Dentro da validade")))</f>
        <v/>
      </c>
      <c r="Q186" s="31">
        <f>IF($D186="","",IF($R186="Saldo negativo","Saldo negativo",IF($R186&lt;&gt;"OK","Revisar cadastro",IF($I186="Sim","Bloqueado",IF($N186=0,"Sem saldo",IF($P186="Vencido","Bloqueado por validade","Disponível"))))))</f>
        <v/>
      </c>
      <c r="R186" s="31">
        <f>IF(COUNTA($A186,$C186,$E186,$F186,$G186,$H186,$I186)=0,"",IF($A186="","Informar SKU",IF($C186="","Informar lote",IF($B186="SKU não cadastrado","SKU não cadastrado",IF($E186="","Informar fabricação",IF($F186="","Informar validade",IF($F186&lt;$E186,"Validade anterior à fabricação",IF($G186="","Informar quantidade inicial",IF($H186="","Informar localização",IF($I186="","Informar bloqueio",IF(AND($I186="Sim",$J186=""),"Informar motivo do bloqueio",IF(COUNTIFS($A$5:$A$204,$A186,$C$5:$C$204,$C186)&gt;1,"SKU/lote duplicado",IF($N186&lt;0,"Saldo negativo","OK")))))))))))))</f>
        <v/>
      </c>
      <c r="T186">
        <f>IF('Configurações'!A187="","",'Configurações'!A187)</f>
        <v/>
      </c>
      <c r="U186">
        <f>IF('Configurações'!D187="","",'Configurações'!D187)</f>
        <v/>
      </c>
    </row>
    <row r="187" ht="22" customHeight="1">
      <c r="A187" s="23" t="n"/>
      <c r="B187" s="24">
        <f>IF($A187="","",IFERROR(INDEX('Configurações'!$B$6:$B$105,MATCH($A187,'Configurações'!$A$6:$A$105,0)),"SKU não cadastrado"))</f>
        <v/>
      </c>
      <c r="C187" s="23" t="n"/>
      <c r="D187" s="25">
        <f>IF(OR($A187="",$C187=""),"",$A187&amp;"|"&amp;$C187)</f>
        <v/>
      </c>
      <c r="E187" s="26" t="n"/>
      <c r="F187" s="26" t="n"/>
      <c r="G187" s="27" t="n"/>
      <c r="H187" s="23" t="n"/>
      <c r="I187" s="23" t="n"/>
      <c r="J187" s="28" t="n"/>
      <c r="K187" s="29">
        <f>IF($D187="","",SUMIFS('Movimentações'!$F$5:$F$304,'Movimentações'!$H$5:$H$304,$D187,'Movimentações'!$B$5:$B$304,"Entrada"))</f>
        <v/>
      </c>
      <c r="L187" s="29">
        <f>IF($D187="","",SUMIFS('Movimentações'!$F$5:$F$304,'Movimentações'!$H$5:$H$304,$D187,'Movimentações'!$B$5:$B$304,"Saída"))</f>
        <v/>
      </c>
      <c r="M187" s="29">
        <f>IF($D187="","",SUMIFS('Movimentações'!$F$5:$F$304,'Movimentações'!$H$5:$H$304,$D187,'Movimentações'!$B$5:$B$304,"Ajuste"))</f>
        <v/>
      </c>
      <c r="N187" s="29">
        <f>IF($D187="","",$G187+$K187-$L187+$M187)</f>
        <v/>
      </c>
      <c r="O187" s="30">
        <f>IF(OR($D187="",$F187=""),"",$F187-'Configurações'!$B$3)</f>
        <v/>
      </c>
      <c r="P187" s="24">
        <f>IF(OR($D187="",$E187="",$F187="",$F187&lt;$E187),"",IF($F187&lt;'Configurações'!$B$3,"Vencido",IF($F187&lt;='Configurações'!$B$3+'Configurações'!$B$2,"Vence em breve","Dentro da validade")))</f>
        <v/>
      </c>
      <c r="Q187" s="24">
        <f>IF($D187="","",IF($R187="Saldo negativo","Saldo negativo",IF($R187&lt;&gt;"OK","Revisar cadastro",IF($I187="Sim","Bloqueado",IF($N187=0,"Sem saldo",IF($P187="Vencido","Bloqueado por validade","Disponível"))))))</f>
        <v/>
      </c>
      <c r="R187" s="24">
        <f>IF(COUNTA($A187,$C187,$E187,$F187,$G187,$H187,$I187)=0,"",IF($A187="","Informar SKU",IF($C187="","Informar lote",IF($B187="SKU não cadastrado","SKU não cadastrado",IF($E187="","Informar fabricação",IF($F187="","Informar validade",IF($F187&lt;$E187,"Validade anterior à fabricação",IF($G187="","Informar quantidade inicial",IF($H187="","Informar localização",IF($I187="","Informar bloqueio",IF(AND($I187="Sim",$J187=""),"Informar motivo do bloqueio",IF(COUNTIFS($A$5:$A$204,$A187,$C$5:$C$204,$C187)&gt;1,"SKU/lote duplicado",IF($N187&lt;0,"Saldo negativo","OK")))))))))))))</f>
        <v/>
      </c>
      <c r="T187">
        <f>IF('Configurações'!A188="","",'Configurações'!A188)</f>
        <v/>
      </c>
      <c r="U187">
        <f>IF('Configurações'!D188="","",'Configurações'!D188)</f>
        <v/>
      </c>
    </row>
    <row r="188" ht="22" customHeight="1">
      <c r="A188" s="23" t="n"/>
      <c r="B188" s="31">
        <f>IF($A188="","",IFERROR(INDEX('Configurações'!$B$6:$B$105,MATCH($A188,'Configurações'!$A$6:$A$105,0)),"SKU não cadastrado"))</f>
        <v/>
      </c>
      <c r="C188" s="23" t="n"/>
      <c r="D188" s="32">
        <f>IF(OR($A188="",$C188=""),"",$A188&amp;"|"&amp;$C188)</f>
        <v/>
      </c>
      <c r="E188" s="26" t="n"/>
      <c r="F188" s="26" t="n"/>
      <c r="G188" s="27" t="n"/>
      <c r="H188" s="23" t="n"/>
      <c r="I188" s="23" t="n"/>
      <c r="J188" s="28" t="n"/>
      <c r="K188" s="33">
        <f>IF($D188="","",SUMIFS('Movimentações'!$F$5:$F$304,'Movimentações'!$H$5:$H$304,$D188,'Movimentações'!$B$5:$B$304,"Entrada"))</f>
        <v/>
      </c>
      <c r="L188" s="33">
        <f>IF($D188="","",SUMIFS('Movimentações'!$F$5:$F$304,'Movimentações'!$H$5:$H$304,$D188,'Movimentações'!$B$5:$B$304,"Saída"))</f>
        <v/>
      </c>
      <c r="M188" s="33">
        <f>IF($D188="","",SUMIFS('Movimentações'!$F$5:$F$304,'Movimentações'!$H$5:$H$304,$D188,'Movimentações'!$B$5:$B$304,"Ajuste"))</f>
        <v/>
      </c>
      <c r="N188" s="33">
        <f>IF($D188="","",$G188+$K188-$L188+$M188)</f>
        <v/>
      </c>
      <c r="O188" s="34">
        <f>IF(OR($D188="",$F188=""),"",$F188-'Configurações'!$B$3)</f>
        <v/>
      </c>
      <c r="P188" s="31">
        <f>IF(OR($D188="",$E188="",$F188="",$F188&lt;$E188),"",IF($F188&lt;'Configurações'!$B$3,"Vencido",IF($F188&lt;='Configurações'!$B$3+'Configurações'!$B$2,"Vence em breve","Dentro da validade")))</f>
        <v/>
      </c>
      <c r="Q188" s="31">
        <f>IF($D188="","",IF($R188="Saldo negativo","Saldo negativo",IF($R188&lt;&gt;"OK","Revisar cadastro",IF($I188="Sim","Bloqueado",IF($N188=0,"Sem saldo",IF($P188="Vencido","Bloqueado por validade","Disponível"))))))</f>
        <v/>
      </c>
      <c r="R188" s="31">
        <f>IF(COUNTA($A188,$C188,$E188,$F188,$G188,$H188,$I188)=0,"",IF($A188="","Informar SKU",IF($C188="","Informar lote",IF($B188="SKU não cadastrado","SKU não cadastrado",IF($E188="","Informar fabricação",IF($F188="","Informar validade",IF($F188&lt;$E188,"Validade anterior à fabricação",IF($G188="","Informar quantidade inicial",IF($H188="","Informar localização",IF($I188="","Informar bloqueio",IF(AND($I188="Sim",$J188=""),"Informar motivo do bloqueio",IF(COUNTIFS($A$5:$A$204,$A188,$C$5:$C$204,$C188)&gt;1,"SKU/lote duplicado",IF($N188&lt;0,"Saldo negativo","OK")))))))))))))</f>
        <v/>
      </c>
      <c r="T188">
        <f>IF('Configurações'!A189="","",'Configurações'!A189)</f>
        <v/>
      </c>
      <c r="U188">
        <f>IF('Configurações'!D189="","",'Configurações'!D189)</f>
        <v/>
      </c>
    </row>
    <row r="189" ht="22" customHeight="1">
      <c r="A189" s="23" t="n"/>
      <c r="B189" s="24">
        <f>IF($A189="","",IFERROR(INDEX('Configurações'!$B$6:$B$105,MATCH($A189,'Configurações'!$A$6:$A$105,0)),"SKU não cadastrado"))</f>
        <v/>
      </c>
      <c r="C189" s="23" t="n"/>
      <c r="D189" s="25">
        <f>IF(OR($A189="",$C189=""),"",$A189&amp;"|"&amp;$C189)</f>
        <v/>
      </c>
      <c r="E189" s="26" t="n"/>
      <c r="F189" s="26" t="n"/>
      <c r="G189" s="27" t="n"/>
      <c r="H189" s="23" t="n"/>
      <c r="I189" s="23" t="n"/>
      <c r="J189" s="28" t="n"/>
      <c r="K189" s="29">
        <f>IF($D189="","",SUMIFS('Movimentações'!$F$5:$F$304,'Movimentações'!$H$5:$H$304,$D189,'Movimentações'!$B$5:$B$304,"Entrada"))</f>
        <v/>
      </c>
      <c r="L189" s="29">
        <f>IF($D189="","",SUMIFS('Movimentações'!$F$5:$F$304,'Movimentações'!$H$5:$H$304,$D189,'Movimentações'!$B$5:$B$304,"Saída"))</f>
        <v/>
      </c>
      <c r="M189" s="29">
        <f>IF($D189="","",SUMIFS('Movimentações'!$F$5:$F$304,'Movimentações'!$H$5:$H$304,$D189,'Movimentações'!$B$5:$B$304,"Ajuste"))</f>
        <v/>
      </c>
      <c r="N189" s="29">
        <f>IF($D189="","",$G189+$K189-$L189+$M189)</f>
        <v/>
      </c>
      <c r="O189" s="30">
        <f>IF(OR($D189="",$F189=""),"",$F189-'Configurações'!$B$3)</f>
        <v/>
      </c>
      <c r="P189" s="24">
        <f>IF(OR($D189="",$E189="",$F189="",$F189&lt;$E189),"",IF($F189&lt;'Configurações'!$B$3,"Vencido",IF($F189&lt;='Configurações'!$B$3+'Configurações'!$B$2,"Vence em breve","Dentro da validade")))</f>
        <v/>
      </c>
      <c r="Q189" s="24">
        <f>IF($D189="","",IF($R189="Saldo negativo","Saldo negativo",IF($R189&lt;&gt;"OK","Revisar cadastro",IF($I189="Sim","Bloqueado",IF($N189=0,"Sem saldo",IF($P189="Vencido","Bloqueado por validade","Disponível"))))))</f>
        <v/>
      </c>
      <c r="R189" s="24">
        <f>IF(COUNTA($A189,$C189,$E189,$F189,$G189,$H189,$I189)=0,"",IF($A189="","Informar SKU",IF($C189="","Informar lote",IF($B189="SKU não cadastrado","SKU não cadastrado",IF($E189="","Informar fabricação",IF($F189="","Informar validade",IF($F189&lt;$E189,"Validade anterior à fabricação",IF($G189="","Informar quantidade inicial",IF($H189="","Informar localização",IF($I189="","Informar bloqueio",IF(AND($I189="Sim",$J189=""),"Informar motivo do bloqueio",IF(COUNTIFS($A$5:$A$204,$A189,$C$5:$C$204,$C189)&gt;1,"SKU/lote duplicado",IF($N189&lt;0,"Saldo negativo","OK")))))))))))))</f>
        <v/>
      </c>
      <c r="T189">
        <f>IF('Configurações'!A190="","",'Configurações'!A190)</f>
        <v/>
      </c>
      <c r="U189">
        <f>IF('Configurações'!D190="","",'Configurações'!D190)</f>
        <v/>
      </c>
    </row>
    <row r="190" ht="22" customHeight="1">
      <c r="A190" s="23" t="n"/>
      <c r="B190" s="31">
        <f>IF($A190="","",IFERROR(INDEX('Configurações'!$B$6:$B$105,MATCH($A190,'Configurações'!$A$6:$A$105,0)),"SKU não cadastrado"))</f>
        <v/>
      </c>
      <c r="C190" s="23" t="n"/>
      <c r="D190" s="32">
        <f>IF(OR($A190="",$C190=""),"",$A190&amp;"|"&amp;$C190)</f>
        <v/>
      </c>
      <c r="E190" s="26" t="n"/>
      <c r="F190" s="26" t="n"/>
      <c r="G190" s="27" t="n"/>
      <c r="H190" s="23" t="n"/>
      <c r="I190" s="23" t="n"/>
      <c r="J190" s="28" t="n"/>
      <c r="K190" s="33">
        <f>IF($D190="","",SUMIFS('Movimentações'!$F$5:$F$304,'Movimentações'!$H$5:$H$304,$D190,'Movimentações'!$B$5:$B$304,"Entrada"))</f>
        <v/>
      </c>
      <c r="L190" s="33">
        <f>IF($D190="","",SUMIFS('Movimentações'!$F$5:$F$304,'Movimentações'!$H$5:$H$304,$D190,'Movimentações'!$B$5:$B$304,"Saída"))</f>
        <v/>
      </c>
      <c r="M190" s="33">
        <f>IF($D190="","",SUMIFS('Movimentações'!$F$5:$F$304,'Movimentações'!$H$5:$H$304,$D190,'Movimentações'!$B$5:$B$304,"Ajuste"))</f>
        <v/>
      </c>
      <c r="N190" s="33">
        <f>IF($D190="","",$G190+$K190-$L190+$M190)</f>
        <v/>
      </c>
      <c r="O190" s="34">
        <f>IF(OR($D190="",$F190=""),"",$F190-'Configurações'!$B$3)</f>
        <v/>
      </c>
      <c r="P190" s="31">
        <f>IF(OR($D190="",$E190="",$F190="",$F190&lt;$E190),"",IF($F190&lt;'Configurações'!$B$3,"Vencido",IF($F190&lt;='Configurações'!$B$3+'Configurações'!$B$2,"Vence em breve","Dentro da validade")))</f>
        <v/>
      </c>
      <c r="Q190" s="31">
        <f>IF($D190="","",IF($R190="Saldo negativo","Saldo negativo",IF($R190&lt;&gt;"OK","Revisar cadastro",IF($I190="Sim","Bloqueado",IF($N190=0,"Sem saldo",IF($P190="Vencido","Bloqueado por validade","Disponível"))))))</f>
        <v/>
      </c>
      <c r="R190" s="31">
        <f>IF(COUNTA($A190,$C190,$E190,$F190,$G190,$H190,$I190)=0,"",IF($A190="","Informar SKU",IF($C190="","Informar lote",IF($B190="SKU não cadastrado","SKU não cadastrado",IF($E190="","Informar fabricação",IF($F190="","Informar validade",IF($F190&lt;$E190,"Validade anterior à fabricação",IF($G190="","Informar quantidade inicial",IF($H190="","Informar localização",IF($I190="","Informar bloqueio",IF(AND($I190="Sim",$J190=""),"Informar motivo do bloqueio",IF(COUNTIFS($A$5:$A$204,$A190,$C$5:$C$204,$C190)&gt;1,"SKU/lote duplicado",IF($N190&lt;0,"Saldo negativo","OK")))))))))))))</f>
        <v/>
      </c>
      <c r="T190">
        <f>IF('Configurações'!A191="","",'Configurações'!A191)</f>
        <v/>
      </c>
      <c r="U190">
        <f>IF('Configurações'!D191="","",'Configurações'!D191)</f>
        <v/>
      </c>
    </row>
    <row r="191" ht="22" customHeight="1">
      <c r="A191" s="23" t="n"/>
      <c r="B191" s="24">
        <f>IF($A191="","",IFERROR(INDEX('Configurações'!$B$6:$B$105,MATCH($A191,'Configurações'!$A$6:$A$105,0)),"SKU não cadastrado"))</f>
        <v/>
      </c>
      <c r="C191" s="23" t="n"/>
      <c r="D191" s="25">
        <f>IF(OR($A191="",$C191=""),"",$A191&amp;"|"&amp;$C191)</f>
        <v/>
      </c>
      <c r="E191" s="26" t="n"/>
      <c r="F191" s="26" t="n"/>
      <c r="G191" s="27" t="n"/>
      <c r="H191" s="23" t="n"/>
      <c r="I191" s="23" t="n"/>
      <c r="J191" s="28" t="n"/>
      <c r="K191" s="29">
        <f>IF($D191="","",SUMIFS('Movimentações'!$F$5:$F$304,'Movimentações'!$H$5:$H$304,$D191,'Movimentações'!$B$5:$B$304,"Entrada"))</f>
        <v/>
      </c>
      <c r="L191" s="29">
        <f>IF($D191="","",SUMIFS('Movimentações'!$F$5:$F$304,'Movimentações'!$H$5:$H$304,$D191,'Movimentações'!$B$5:$B$304,"Saída"))</f>
        <v/>
      </c>
      <c r="M191" s="29">
        <f>IF($D191="","",SUMIFS('Movimentações'!$F$5:$F$304,'Movimentações'!$H$5:$H$304,$D191,'Movimentações'!$B$5:$B$304,"Ajuste"))</f>
        <v/>
      </c>
      <c r="N191" s="29">
        <f>IF($D191="","",$G191+$K191-$L191+$M191)</f>
        <v/>
      </c>
      <c r="O191" s="30">
        <f>IF(OR($D191="",$F191=""),"",$F191-'Configurações'!$B$3)</f>
        <v/>
      </c>
      <c r="P191" s="24">
        <f>IF(OR($D191="",$E191="",$F191="",$F191&lt;$E191),"",IF($F191&lt;'Configurações'!$B$3,"Vencido",IF($F191&lt;='Configurações'!$B$3+'Configurações'!$B$2,"Vence em breve","Dentro da validade")))</f>
        <v/>
      </c>
      <c r="Q191" s="24">
        <f>IF($D191="","",IF($R191="Saldo negativo","Saldo negativo",IF($R191&lt;&gt;"OK","Revisar cadastro",IF($I191="Sim","Bloqueado",IF($N191=0,"Sem saldo",IF($P191="Vencido","Bloqueado por validade","Disponível"))))))</f>
        <v/>
      </c>
      <c r="R191" s="24">
        <f>IF(COUNTA($A191,$C191,$E191,$F191,$G191,$H191,$I191)=0,"",IF($A191="","Informar SKU",IF($C191="","Informar lote",IF($B191="SKU não cadastrado","SKU não cadastrado",IF($E191="","Informar fabricação",IF($F191="","Informar validade",IF($F191&lt;$E191,"Validade anterior à fabricação",IF($G191="","Informar quantidade inicial",IF($H191="","Informar localização",IF($I191="","Informar bloqueio",IF(AND($I191="Sim",$J191=""),"Informar motivo do bloqueio",IF(COUNTIFS($A$5:$A$204,$A191,$C$5:$C$204,$C191)&gt;1,"SKU/lote duplicado",IF($N191&lt;0,"Saldo negativo","OK")))))))))))))</f>
        <v/>
      </c>
      <c r="T191">
        <f>IF('Configurações'!A192="","",'Configurações'!A192)</f>
        <v/>
      </c>
      <c r="U191">
        <f>IF('Configurações'!D192="","",'Configurações'!D192)</f>
        <v/>
      </c>
    </row>
    <row r="192" ht="22" customHeight="1">
      <c r="A192" s="23" t="n"/>
      <c r="B192" s="31">
        <f>IF($A192="","",IFERROR(INDEX('Configurações'!$B$6:$B$105,MATCH($A192,'Configurações'!$A$6:$A$105,0)),"SKU não cadastrado"))</f>
        <v/>
      </c>
      <c r="C192" s="23" t="n"/>
      <c r="D192" s="32">
        <f>IF(OR($A192="",$C192=""),"",$A192&amp;"|"&amp;$C192)</f>
        <v/>
      </c>
      <c r="E192" s="26" t="n"/>
      <c r="F192" s="26" t="n"/>
      <c r="G192" s="27" t="n"/>
      <c r="H192" s="23" t="n"/>
      <c r="I192" s="23" t="n"/>
      <c r="J192" s="28" t="n"/>
      <c r="K192" s="33">
        <f>IF($D192="","",SUMIFS('Movimentações'!$F$5:$F$304,'Movimentações'!$H$5:$H$304,$D192,'Movimentações'!$B$5:$B$304,"Entrada"))</f>
        <v/>
      </c>
      <c r="L192" s="33">
        <f>IF($D192="","",SUMIFS('Movimentações'!$F$5:$F$304,'Movimentações'!$H$5:$H$304,$D192,'Movimentações'!$B$5:$B$304,"Saída"))</f>
        <v/>
      </c>
      <c r="M192" s="33">
        <f>IF($D192="","",SUMIFS('Movimentações'!$F$5:$F$304,'Movimentações'!$H$5:$H$304,$D192,'Movimentações'!$B$5:$B$304,"Ajuste"))</f>
        <v/>
      </c>
      <c r="N192" s="33">
        <f>IF($D192="","",$G192+$K192-$L192+$M192)</f>
        <v/>
      </c>
      <c r="O192" s="34">
        <f>IF(OR($D192="",$F192=""),"",$F192-'Configurações'!$B$3)</f>
        <v/>
      </c>
      <c r="P192" s="31">
        <f>IF(OR($D192="",$E192="",$F192="",$F192&lt;$E192),"",IF($F192&lt;'Configurações'!$B$3,"Vencido",IF($F192&lt;='Configurações'!$B$3+'Configurações'!$B$2,"Vence em breve","Dentro da validade")))</f>
        <v/>
      </c>
      <c r="Q192" s="31">
        <f>IF($D192="","",IF($R192="Saldo negativo","Saldo negativo",IF($R192&lt;&gt;"OK","Revisar cadastro",IF($I192="Sim","Bloqueado",IF($N192=0,"Sem saldo",IF($P192="Vencido","Bloqueado por validade","Disponível"))))))</f>
        <v/>
      </c>
      <c r="R192" s="31">
        <f>IF(COUNTA($A192,$C192,$E192,$F192,$G192,$H192,$I192)=0,"",IF($A192="","Informar SKU",IF($C192="","Informar lote",IF($B192="SKU não cadastrado","SKU não cadastrado",IF($E192="","Informar fabricação",IF($F192="","Informar validade",IF($F192&lt;$E192,"Validade anterior à fabricação",IF($G192="","Informar quantidade inicial",IF($H192="","Informar localização",IF($I192="","Informar bloqueio",IF(AND($I192="Sim",$J192=""),"Informar motivo do bloqueio",IF(COUNTIFS($A$5:$A$204,$A192,$C$5:$C$204,$C192)&gt;1,"SKU/lote duplicado",IF($N192&lt;0,"Saldo negativo","OK")))))))))))))</f>
        <v/>
      </c>
      <c r="T192">
        <f>IF('Configurações'!A193="","",'Configurações'!A193)</f>
        <v/>
      </c>
      <c r="U192">
        <f>IF('Configurações'!D193="","",'Configurações'!D193)</f>
        <v/>
      </c>
    </row>
    <row r="193" ht="22" customHeight="1">
      <c r="A193" s="23" t="n"/>
      <c r="B193" s="24">
        <f>IF($A193="","",IFERROR(INDEX('Configurações'!$B$6:$B$105,MATCH($A193,'Configurações'!$A$6:$A$105,0)),"SKU não cadastrado"))</f>
        <v/>
      </c>
      <c r="C193" s="23" t="n"/>
      <c r="D193" s="25">
        <f>IF(OR($A193="",$C193=""),"",$A193&amp;"|"&amp;$C193)</f>
        <v/>
      </c>
      <c r="E193" s="26" t="n"/>
      <c r="F193" s="26" t="n"/>
      <c r="G193" s="27" t="n"/>
      <c r="H193" s="23" t="n"/>
      <c r="I193" s="23" t="n"/>
      <c r="J193" s="28" t="n"/>
      <c r="K193" s="29">
        <f>IF($D193="","",SUMIFS('Movimentações'!$F$5:$F$304,'Movimentações'!$H$5:$H$304,$D193,'Movimentações'!$B$5:$B$304,"Entrada"))</f>
        <v/>
      </c>
      <c r="L193" s="29">
        <f>IF($D193="","",SUMIFS('Movimentações'!$F$5:$F$304,'Movimentações'!$H$5:$H$304,$D193,'Movimentações'!$B$5:$B$304,"Saída"))</f>
        <v/>
      </c>
      <c r="M193" s="29">
        <f>IF($D193="","",SUMIFS('Movimentações'!$F$5:$F$304,'Movimentações'!$H$5:$H$304,$D193,'Movimentações'!$B$5:$B$304,"Ajuste"))</f>
        <v/>
      </c>
      <c r="N193" s="29">
        <f>IF($D193="","",$G193+$K193-$L193+$M193)</f>
        <v/>
      </c>
      <c r="O193" s="30">
        <f>IF(OR($D193="",$F193=""),"",$F193-'Configurações'!$B$3)</f>
        <v/>
      </c>
      <c r="P193" s="24">
        <f>IF(OR($D193="",$E193="",$F193="",$F193&lt;$E193),"",IF($F193&lt;'Configurações'!$B$3,"Vencido",IF($F193&lt;='Configurações'!$B$3+'Configurações'!$B$2,"Vence em breve","Dentro da validade")))</f>
        <v/>
      </c>
      <c r="Q193" s="24">
        <f>IF($D193="","",IF($R193="Saldo negativo","Saldo negativo",IF($R193&lt;&gt;"OK","Revisar cadastro",IF($I193="Sim","Bloqueado",IF($N193=0,"Sem saldo",IF($P193="Vencido","Bloqueado por validade","Disponível"))))))</f>
        <v/>
      </c>
      <c r="R193" s="24">
        <f>IF(COUNTA($A193,$C193,$E193,$F193,$G193,$H193,$I193)=0,"",IF($A193="","Informar SKU",IF($C193="","Informar lote",IF($B193="SKU não cadastrado","SKU não cadastrado",IF($E193="","Informar fabricação",IF($F193="","Informar validade",IF($F193&lt;$E193,"Validade anterior à fabricação",IF($G193="","Informar quantidade inicial",IF($H193="","Informar localização",IF($I193="","Informar bloqueio",IF(AND($I193="Sim",$J193=""),"Informar motivo do bloqueio",IF(COUNTIFS($A$5:$A$204,$A193,$C$5:$C$204,$C193)&gt;1,"SKU/lote duplicado",IF($N193&lt;0,"Saldo negativo","OK")))))))))))))</f>
        <v/>
      </c>
      <c r="T193">
        <f>IF('Configurações'!A194="","",'Configurações'!A194)</f>
        <v/>
      </c>
      <c r="U193">
        <f>IF('Configurações'!D194="","",'Configurações'!D194)</f>
        <v/>
      </c>
    </row>
    <row r="194" ht="22" customHeight="1">
      <c r="A194" s="23" t="n"/>
      <c r="B194" s="31">
        <f>IF($A194="","",IFERROR(INDEX('Configurações'!$B$6:$B$105,MATCH($A194,'Configurações'!$A$6:$A$105,0)),"SKU não cadastrado"))</f>
        <v/>
      </c>
      <c r="C194" s="23" t="n"/>
      <c r="D194" s="32">
        <f>IF(OR($A194="",$C194=""),"",$A194&amp;"|"&amp;$C194)</f>
        <v/>
      </c>
      <c r="E194" s="26" t="n"/>
      <c r="F194" s="26" t="n"/>
      <c r="G194" s="27" t="n"/>
      <c r="H194" s="23" t="n"/>
      <c r="I194" s="23" t="n"/>
      <c r="J194" s="28" t="n"/>
      <c r="K194" s="33">
        <f>IF($D194="","",SUMIFS('Movimentações'!$F$5:$F$304,'Movimentações'!$H$5:$H$304,$D194,'Movimentações'!$B$5:$B$304,"Entrada"))</f>
        <v/>
      </c>
      <c r="L194" s="33">
        <f>IF($D194="","",SUMIFS('Movimentações'!$F$5:$F$304,'Movimentações'!$H$5:$H$304,$D194,'Movimentações'!$B$5:$B$304,"Saída"))</f>
        <v/>
      </c>
      <c r="M194" s="33">
        <f>IF($D194="","",SUMIFS('Movimentações'!$F$5:$F$304,'Movimentações'!$H$5:$H$304,$D194,'Movimentações'!$B$5:$B$304,"Ajuste"))</f>
        <v/>
      </c>
      <c r="N194" s="33">
        <f>IF($D194="","",$G194+$K194-$L194+$M194)</f>
        <v/>
      </c>
      <c r="O194" s="34">
        <f>IF(OR($D194="",$F194=""),"",$F194-'Configurações'!$B$3)</f>
        <v/>
      </c>
      <c r="P194" s="31">
        <f>IF(OR($D194="",$E194="",$F194="",$F194&lt;$E194),"",IF($F194&lt;'Configurações'!$B$3,"Vencido",IF($F194&lt;='Configurações'!$B$3+'Configurações'!$B$2,"Vence em breve","Dentro da validade")))</f>
        <v/>
      </c>
      <c r="Q194" s="31">
        <f>IF($D194="","",IF($R194="Saldo negativo","Saldo negativo",IF($R194&lt;&gt;"OK","Revisar cadastro",IF($I194="Sim","Bloqueado",IF($N194=0,"Sem saldo",IF($P194="Vencido","Bloqueado por validade","Disponível"))))))</f>
        <v/>
      </c>
      <c r="R194" s="31">
        <f>IF(COUNTA($A194,$C194,$E194,$F194,$G194,$H194,$I194)=0,"",IF($A194="","Informar SKU",IF($C194="","Informar lote",IF($B194="SKU não cadastrado","SKU não cadastrado",IF($E194="","Informar fabricação",IF($F194="","Informar validade",IF($F194&lt;$E194,"Validade anterior à fabricação",IF($G194="","Informar quantidade inicial",IF($H194="","Informar localização",IF($I194="","Informar bloqueio",IF(AND($I194="Sim",$J194=""),"Informar motivo do bloqueio",IF(COUNTIFS($A$5:$A$204,$A194,$C$5:$C$204,$C194)&gt;1,"SKU/lote duplicado",IF($N194&lt;0,"Saldo negativo","OK")))))))))))))</f>
        <v/>
      </c>
      <c r="T194">
        <f>IF('Configurações'!A195="","",'Configurações'!A195)</f>
        <v/>
      </c>
      <c r="U194">
        <f>IF('Configurações'!D195="","",'Configurações'!D195)</f>
        <v/>
      </c>
    </row>
    <row r="195" ht="22" customHeight="1">
      <c r="A195" s="23" t="n"/>
      <c r="B195" s="24">
        <f>IF($A195="","",IFERROR(INDEX('Configurações'!$B$6:$B$105,MATCH($A195,'Configurações'!$A$6:$A$105,0)),"SKU não cadastrado"))</f>
        <v/>
      </c>
      <c r="C195" s="23" t="n"/>
      <c r="D195" s="25">
        <f>IF(OR($A195="",$C195=""),"",$A195&amp;"|"&amp;$C195)</f>
        <v/>
      </c>
      <c r="E195" s="26" t="n"/>
      <c r="F195" s="26" t="n"/>
      <c r="G195" s="27" t="n"/>
      <c r="H195" s="23" t="n"/>
      <c r="I195" s="23" t="n"/>
      <c r="J195" s="28" t="n"/>
      <c r="K195" s="29">
        <f>IF($D195="","",SUMIFS('Movimentações'!$F$5:$F$304,'Movimentações'!$H$5:$H$304,$D195,'Movimentações'!$B$5:$B$304,"Entrada"))</f>
        <v/>
      </c>
      <c r="L195" s="29">
        <f>IF($D195="","",SUMIFS('Movimentações'!$F$5:$F$304,'Movimentações'!$H$5:$H$304,$D195,'Movimentações'!$B$5:$B$304,"Saída"))</f>
        <v/>
      </c>
      <c r="M195" s="29">
        <f>IF($D195="","",SUMIFS('Movimentações'!$F$5:$F$304,'Movimentações'!$H$5:$H$304,$D195,'Movimentações'!$B$5:$B$304,"Ajuste"))</f>
        <v/>
      </c>
      <c r="N195" s="29">
        <f>IF($D195="","",$G195+$K195-$L195+$M195)</f>
        <v/>
      </c>
      <c r="O195" s="30">
        <f>IF(OR($D195="",$F195=""),"",$F195-'Configurações'!$B$3)</f>
        <v/>
      </c>
      <c r="P195" s="24">
        <f>IF(OR($D195="",$E195="",$F195="",$F195&lt;$E195),"",IF($F195&lt;'Configurações'!$B$3,"Vencido",IF($F195&lt;='Configurações'!$B$3+'Configurações'!$B$2,"Vence em breve","Dentro da validade")))</f>
        <v/>
      </c>
      <c r="Q195" s="24">
        <f>IF($D195="","",IF($R195="Saldo negativo","Saldo negativo",IF($R195&lt;&gt;"OK","Revisar cadastro",IF($I195="Sim","Bloqueado",IF($N195=0,"Sem saldo",IF($P195="Vencido","Bloqueado por validade","Disponível"))))))</f>
        <v/>
      </c>
      <c r="R195" s="24">
        <f>IF(COUNTA($A195,$C195,$E195,$F195,$G195,$H195,$I195)=0,"",IF($A195="","Informar SKU",IF($C195="","Informar lote",IF($B195="SKU não cadastrado","SKU não cadastrado",IF($E195="","Informar fabricação",IF($F195="","Informar validade",IF($F195&lt;$E195,"Validade anterior à fabricação",IF($G195="","Informar quantidade inicial",IF($H195="","Informar localização",IF($I195="","Informar bloqueio",IF(AND($I195="Sim",$J195=""),"Informar motivo do bloqueio",IF(COUNTIFS($A$5:$A$204,$A195,$C$5:$C$204,$C195)&gt;1,"SKU/lote duplicado",IF($N195&lt;0,"Saldo negativo","OK")))))))))))))</f>
        <v/>
      </c>
      <c r="T195">
        <f>IF('Configurações'!A196="","",'Configurações'!A196)</f>
        <v/>
      </c>
      <c r="U195">
        <f>IF('Configurações'!D196="","",'Configurações'!D196)</f>
        <v/>
      </c>
    </row>
    <row r="196" ht="22" customHeight="1">
      <c r="A196" s="23" t="n"/>
      <c r="B196" s="31">
        <f>IF($A196="","",IFERROR(INDEX('Configurações'!$B$6:$B$105,MATCH($A196,'Configurações'!$A$6:$A$105,0)),"SKU não cadastrado"))</f>
        <v/>
      </c>
      <c r="C196" s="23" t="n"/>
      <c r="D196" s="32">
        <f>IF(OR($A196="",$C196=""),"",$A196&amp;"|"&amp;$C196)</f>
        <v/>
      </c>
      <c r="E196" s="26" t="n"/>
      <c r="F196" s="26" t="n"/>
      <c r="G196" s="27" t="n"/>
      <c r="H196" s="23" t="n"/>
      <c r="I196" s="23" t="n"/>
      <c r="J196" s="28" t="n"/>
      <c r="K196" s="33">
        <f>IF($D196="","",SUMIFS('Movimentações'!$F$5:$F$304,'Movimentações'!$H$5:$H$304,$D196,'Movimentações'!$B$5:$B$304,"Entrada"))</f>
        <v/>
      </c>
      <c r="L196" s="33">
        <f>IF($D196="","",SUMIFS('Movimentações'!$F$5:$F$304,'Movimentações'!$H$5:$H$304,$D196,'Movimentações'!$B$5:$B$304,"Saída"))</f>
        <v/>
      </c>
      <c r="M196" s="33">
        <f>IF($D196="","",SUMIFS('Movimentações'!$F$5:$F$304,'Movimentações'!$H$5:$H$304,$D196,'Movimentações'!$B$5:$B$304,"Ajuste"))</f>
        <v/>
      </c>
      <c r="N196" s="33">
        <f>IF($D196="","",$G196+$K196-$L196+$M196)</f>
        <v/>
      </c>
      <c r="O196" s="34">
        <f>IF(OR($D196="",$F196=""),"",$F196-'Configurações'!$B$3)</f>
        <v/>
      </c>
      <c r="P196" s="31">
        <f>IF(OR($D196="",$E196="",$F196="",$F196&lt;$E196),"",IF($F196&lt;'Configurações'!$B$3,"Vencido",IF($F196&lt;='Configurações'!$B$3+'Configurações'!$B$2,"Vence em breve","Dentro da validade")))</f>
        <v/>
      </c>
      <c r="Q196" s="31">
        <f>IF($D196="","",IF($R196="Saldo negativo","Saldo negativo",IF($R196&lt;&gt;"OK","Revisar cadastro",IF($I196="Sim","Bloqueado",IF($N196=0,"Sem saldo",IF($P196="Vencido","Bloqueado por validade","Disponível"))))))</f>
        <v/>
      </c>
      <c r="R196" s="31">
        <f>IF(COUNTA($A196,$C196,$E196,$F196,$G196,$H196,$I196)=0,"",IF($A196="","Informar SKU",IF($C196="","Informar lote",IF($B196="SKU não cadastrado","SKU não cadastrado",IF($E196="","Informar fabricação",IF($F196="","Informar validade",IF($F196&lt;$E196,"Validade anterior à fabricação",IF($G196="","Informar quantidade inicial",IF($H196="","Informar localização",IF($I196="","Informar bloqueio",IF(AND($I196="Sim",$J196=""),"Informar motivo do bloqueio",IF(COUNTIFS($A$5:$A$204,$A196,$C$5:$C$204,$C196)&gt;1,"SKU/lote duplicado",IF($N196&lt;0,"Saldo negativo","OK")))))))))))))</f>
        <v/>
      </c>
      <c r="T196">
        <f>IF('Configurações'!A197="","",'Configurações'!A197)</f>
        <v/>
      </c>
      <c r="U196">
        <f>IF('Configurações'!D197="","",'Configurações'!D197)</f>
        <v/>
      </c>
    </row>
    <row r="197" ht="22" customHeight="1">
      <c r="A197" s="23" t="n"/>
      <c r="B197" s="24">
        <f>IF($A197="","",IFERROR(INDEX('Configurações'!$B$6:$B$105,MATCH($A197,'Configurações'!$A$6:$A$105,0)),"SKU não cadastrado"))</f>
        <v/>
      </c>
      <c r="C197" s="23" t="n"/>
      <c r="D197" s="25">
        <f>IF(OR($A197="",$C197=""),"",$A197&amp;"|"&amp;$C197)</f>
        <v/>
      </c>
      <c r="E197" s="26" t="n"/>
      <c r="F197" s="26" t="n"/>
      <c r="G197" s="27" t="n"/>
      <c r="H197" s="23" t="n"/>
      <c r="I197" s="23" t="n"/>
      <c r="J197" s="28" t="n"/>
      <c r="K197" s="29">
        <f>IF($D197="","",SUMIFS('Movimentações'!$F$5:$F$304,'Movimentações'!$H$5:$H$304,$D197,'Movimentações'!$B$5:$B$304,"Entrada"))</f>
        <v/>
      </c>
      <c r="L197" s="29">
        <f>IF($D197="","",SUMIFS('Movimentações'!$F$5:$F$304,'Movimentações'!$H$5:$H$304,$D197,'Movimentações'!$B$5:$B$304,"Saída"))</f>
        <v/>
      </c>
      <c r="M197" s="29">
        <f>IF($D197="","",SUMIFS('Movimentações'!$F$5:$F$304,'Movimentações'!$H$5:$H$304,$D197,'Movimentações'!$B$5:$B$304,"Ajuste"))</f>
        <v/>
      </c>
      <c r="N197" s="29">
        <f>IF($D197="","",$G197+$K197-$L197+$M197)</f>
        <v/>
      </c>
      <c r="O197" s="30">
        <f>IF(OR($D197="",$F197=""),"",$F197-'Configurações'!$B$3)</f>
        <v/>
      </c>
      <c r="P197" s="24">
        <f>IF(OR($D197="",$E197="",$F197="",$F197&lt;$E197),"",IF($F197&lt;'Configurações'!$B$3,"Vencido",IF($F197&lt;='Configurações'!$B$3+'Configurações'!$B$2,"Vence em breve","Dentro da validade")))</f>
        <v/>
      </c>
      <c r="Q197" s="24">
        <f>IF($D197="","",IF($R197="Saldo negativo","Saldo negativo",IF($R197&lt;&gt;"OK","Revisar cadastro",IF($I197="Sim","Bloqueado",IF($N197=0,"Sem saldo",IF($P197="Vencido","Bloqueado por validade","Disponível"))))))</f>
        <v/>
      </c>
      <c r="R197" s="24">
        <f>IF(COUNTA($A197,$C197,$E197,$F197,$G197,$H197,$I197)=0,"",IF($A197="","Informar SKU",IF($C197="","Informar lote",IF($B197="SKU não cadastrado","SKU não cadastrado",IF($E197="","Informar fabricação",IF($F197="","Informar validade",IF($F197&lt;$E197,"Validade anterior à fabricação",IF($G197="","Informar quantidade inicial",IF($H197="","Informar localização",IF($I197="","Informar bloqueio",IF(AND($I197="Sim",$J197=""),"Informar motivo do bloqueio",IF(COUNTIFS($A$5:$A$204,$A197,$C$5:$C$204,$C197)&gt;1,"SKU/lote duplicado",IF($N197&lt;0,"Saldo negativo","OK")))))))))))))</f>
        <v/>
      </c>
      <c r="T197">
        <f>IF('Configurações'!A198="","",'Configurações'!A198)</f>
        <v/>
      </c>
      <c r="U197">
        <f>IF('Configurações'!D198="","",'Configurações'!D198)</f>
        <v/>
      </c>
    </row>
    <row r="198" ht="22" customHeight="1">
      <c r="A198" s="23" t="n"/>
      <c r="B198" s="31">
        <f>IF($A198="","",IFERROR(INDEX('Configurações'!$B$6:$B$105,MATCH($A198,'Configurações'!$A$6:$A$105,0)),"SKU não cadastrado"))</f>
        <v/>
      </c>
      <c r="C198" s="23" t="n"/>
      <c r="D198" s="32">
        <f>IF(OR($A198="",$C198=""),"",$A198&amp;"|"&amp;$C198)</f>
        <v/>
      </c>
      <c r="E198" s="26" t="n"/>
      <c r="F198" s="26" t="n"/>
      <c r="G198" s="27" t="n"/>
      <c r="H198" s="23" t="n"/>
      <c r="I198" s="23" t="n"/>
      <c r="J198" s="28" t="n"/>
      <c r="K198" s="33">
        <f>IF($D198="","",SUMIFS('Movimentações'!$F$5:$F$304,'Movimentações'!$H$5:$H$304,$D198,'Movimentações'!$B$5:$B$304,"Entrada"))</f>
        <v/>
      </c>
      <c r="L198" s="33">
        <f>IF($D198="","",SUMIFS('Movimentações'!$F$5:$F$304,'Movimentações'!$H$5:$H$304,$D198,'Movimentações'!$B$5:$B$304,"Saída"))</f>
        <v/>
      </c>
      <c r="M198" s="33">
        <f>IF($D198="","",SUMIFS('Movimentações'!$F$5:$F$304,'Movimentações'!$H$5:$H$304,$D198,'Movimentações'!$B$5:$B$304,"Ajuste"))</f>
        <v/>
      </c>
      <c r="N198" s="33">
        <f>IF($D198="","",$G198+$K198-$L198+$M198)</f>
        <v/>
      </c>
      <c r="O198" s="34">
        <f>IF(OR($D198="",$F198=""),"",$F198-'Configurações'!$B$3)</f>
        <v/>
      </c>
      <c r="P198" s="31">
        <f>IF(OR($D198="",$E198="",$F198="",$F198&lt;$E198),"",IF($F198&lt;'Configurações'!$B$3,"Vencido",IF($F198&lt;='Configurações'!$B$3+'Configurações'!$B$2,"Vence em breve","Dentro da validade")))</f>
        <v/>
      </c>
      <c r="Q198" s="31">
        <f>IF($D198="","",IF($R198="Saldo negativo","Saldo negativo",IF($R198&lt;&gt;"OK","Revisar cadastro",IF($I198="Sim","Bloqueado",IF($N198=0,"Sem saldo",IF($P198="Vencido","Bloqueado por validade","Disponível"))))))</f>
        <v/>
      </c>
      <c r="R198" s="31">
        <f>IF(COUNTA($A198,$C198,$E198,$F198,$G198,$H198,$I198)=0,"",IF($A198="","Informar SKU",IF($C198="","Informar lote",IF($B198="SKU não cadastrado","SKU não cadastrado",IF($E198="","Informar fabricação",IF($F198="","Informar validade",IF($F198&lt;$E198,"Validade anterior à fabricação",IF($G198="","Informar quantidade inicial",IF($H198="","Informar localização",IF($I198="","Informar bloqueio",IF(AND($I198="Sim",$J198=""),"Informar motivo do bloqueio",IF(COUNTIFS($A$5:$A$204,$A198,$C$5:$C$204,$C198)&gt;1,"SKU/lote duplicado",IF($N198&lt;0,"Saldo negativo","OK")))))))))))))</f>
        <v/>
      </c>
      <c r="T198">
        <f>IF('Configurações'!A199="","",'Configurações'!A199)</f>
        <v/>
      </c>
      <c r="U198">
        <f>IF('Configurações'!D199="","",'Configurações'!D199)</f>
        <v/>
      </c>
    </row>
    <row r="199" ht="22" customHeight="1">
      <c r="A199" s="23" t="n"/>
      <c r="B199" s="24">
        <f>IF($A199="","",IFERROR(INDEX('Configurações'!$B$6:$B$105,MATCH($A199,'Configurações'!$A$6:$A$105,0)),"SKU não cadastrado"))</f>
        <v/>
      </c>
      <c r="C199" s="23" t="n"/>
      <c r="D199" s="25">
        <f>IF(OR($A199="",$C199=""),"",$A199&amp;"|"&amp;$C199)</f>
        <v/>
      </c>
      <c r="E199" s="26" t="n"/>
      <c r="F199" s="26" t="n"/>
      <c r="G199" s="27" t="n"/>
      <c r="H199" s="23" t="n"/>
      <c r="I199" s="23" t="n"/>
      <c r="J199" s="28" t="n"/>
      <c r="K199" s="29">
        <f>IF($D199="","",SUMIFS('Movimentações'!$F$5:$F$304,'Movimentações'!$H$5:$H$304,$D199,'Movimentações'!$B$5:$B$304,"Entrada"))</f>
        <v/>
      </c>
      <c r="L199" s="29">
        <f>IF($D199="","",SUMIFS('Movimentações'!$F$5:$F$304,'Movimentações'!$H$5:$H$304,$D199,'Movimentações'!$B$5:$B$304,"Saída"))</f>
        <v/>
      </c>
      <c r="M199" s="29">
        <f>IF($D199="","",SUMIFS('Movimentações'!$F$5:$F$304,'Movimentações'!$H$5:$H$304,$D199,'Movimentações'!$B$5:$B$304,"Ajuste"))</f>
        <v/>
      </c>
      <c r="N199" s="29">
        <f>IF($D199="","",$G199+$K199-$L199+$M199)</f>
        <v/>
      </c>
      <c r="O199" s="30">
        <f>IF(OR($D199="",$F199=""),"",$F199-'Configurações'!$B$3)</f>
        <v/>
      </c>
      <c r="P199" s="24">
        <f>IF(OR($D199="",$E199="",$F199="",$F199&lt;$E199),"",IF($F199&lt;'Configurações'!$B$3,"Vencido",IF($F199&lt;='Configurações'!$B$3+'Configurações'!$B$2,"Vence em breve","Dentro da validade")))</f>
        <v/>
      </c>
      <c r="Q199" s="24">
        <f>IF($D199="","",IF($R199="Saldo negativo","Saldo negativo",IF($R199&lt;&gt;"OK","Revisar cadastro",IF($I199="Sim","Bloqueado",IF($N199=0,"Sem saldo",IF($P199="Vencido","Bloqueado por validade","Disponível"))))))</f>
        <v/>
      </c>
      <c r="R199" s="24">
        <f>IF(COUNTA($A199,$C199,$E199,$F199,$G199,$H199,$I199)=0,"",IF($A199="","Informar SKU",IF($C199="","Informar lote",IF($B199="SKU não cadastrado","SKU não cadastrado",IF($E199="","Informar fabricação",IF($F199="","Informar validade",IF($F199&lt;$E199,"Validade anterior à fabricação",IF($G199="","Informar quantidade inicial",IF($H199="","Informar localização",IF($I199="","Informar bloqueio",IF(AND($I199="Sim",$J199=""),"Informar motivo do bloqueio",IF(COUNTIFS($A$5:$A$204,$A199,$C$5:$C$204,$C199)&gt;1,"SKU/lote duplicado",IF($N199&lt;0,"Saldo negativo","OK")))))))))))))</f>
        <v/>
      </c>
      <c r="T199">
        <f>IF('Configurações'!A200="","",'Configurações'!A200)</f>
        <v/>
      </c>
      <c r="U199">
        <f>IF('Configurações'!D200="","",'Configurações'!D200)</f>
        <v/>
      </c>
    </row>
    <row r="200" ht="22" customHeight="1">
      <c r="A200" s="23" t="n"/>
      <c r="B200" s="31">
        <f>IF($A200="","",IFERROR(INDEX('Configurações'!$B$6:$B$105,MATCH($A200,'Configurações'!$A$6:$A$105,0)),"SKU não cadastrado"))</f>
        <v/>
      </c>
      <c r="C200" s="23" t="n"/>
      <c r="D200" s="32">
        <f>IF(OR($A200="",$C200=""),"",$A200&amp;"|"&amp;$C200)</f>
        <v/>
      </c>
      <c r="E200" s="26" t="n"/>
      <c r="F200" s="26" t="n"/>
      <c r="G200" s="27" t="n"/>
      <c r="H200" s="23" t="n"/>
      <c r="I200" s="23" t="n"/>
      <c r="J200" s="28" t="n"/>
      <c r="K200" s="33">
        <f>IF($D200="","",SUMIFS('Movimentações'!$F$5:$F$304,'Movimentações'!$H$5:$H$304,$D200,'Movimentações'!$B$5:$B$304,"Entrada"))</f>
        <v/>
      </c>
      <c r="L200" s="33">
        <f>IF($D200="","",SUMIFS('Movimentações'!$F$5:$F$304,'Movimentações'!$H$5:$H$304,$D200,'Movimentações'!$B$5:$B$304,"Saída"))</f>
        <v/>
      </c>
      <c r="M200" s="33">
        <f>IF($D200="","",SUMIFS('Movimentações'!$F$5:$F$304,'Movimentações'!$H$5:$H$304,$D200,'Movimentações'!$B$5:$B$304,"Ajuste"))</f>
        <v/>
      </c>
      <c r="N200" s="33">
        <f>IF($D200="","",$G200+$K200-$L200+$M200)</f>
        <v/>
      </c>
      <c r="O200" s="34">
        <f>IF(OR($D200="",$F200=""),"",$F200-'Configurações'!$B$3)</f>
        <v/>
      </c>
      <c r="P200" s="31">
        <f>IF(OR($D200="",$E200="",$F200="",$F200&lt;$E200),"",IF($F200&lt;'Configurações'!$B$3,"Vencido",IF($F200&lt;='Configurações'!$B$3+'Configurações'!$B$2,"Vence em breve","Dentro da validade")))</f>
        <v/>
      </c>
      <c r="Q200" s="31">
        <f>IF($D200="","",IF($R200="Saldo negativo","Saldo negativo",IF($R200&lt;&gt;"OK","Revisar cadastro",IF($I200="Sim","Bloqueado",IF($N200=0,"Sem saldo",IF($P200="Vencido","Bloqueado por validade","Disponível"))))))</f>
        <v/>
      </c>
      <c r="R200" s="31">
        <f>IF(COUNTA($A200,$C200,$E200,$F200,$G200,$H200,$I200)=0,"",IF($A200="","Informar SKU",IF($C200="","Informar lote",IF($B200="SKU não cadastrado","SKU não cadastrado",IF($E200="","Informar fabricação",IF($F200="","Informar validade",IF($F200&lt;$E200,"Validade anterior à fabricação",IF($G200="","Informar quantidade inicial",IF($H200="","Informar localização",IF($I200="","Informar bloqueio",IF(AND($I200="Sim",$J200=""),"Informar motivo do bloqueio",IF(COUNTIFS($A$5:$A$204,$A200,$C$5:$C$204,$C200)&gt;1,"SKU/lote duplicado",IF($N200&lt;0,"Saldo negativo","OK")))))))))))))</f>
        <v/>
      </c>
      <c r="T200">
        <f>IF('Configurações'!A201="","",'Configurações'!A201)</f>
        <v/>
      </c>
      <c r="U200">
        <f>IF('Configurações'!D201="","",'Configurações'!D201)</f>
        <v/>
      </c>
    </row>
    <row r="201" ht="22" customHeight="1">
      <c r="A201" s="23" t="n"/>
      <c r="B201" s="24">
        <f>IF($A201="","",IFERROR(INDEX('Configurações'!$B$6:$B$105,MATCH($A201,'Configurações'!$A$6:$A$105,0)),"SKU não cadastrado"))</f>
        <v/>
      </c>
      <c r="C201" s="23" t="n"/>
      <c r="D201" s="25">
        <f>IF(OR($A201="",$C201=""),"",$A201&amp;"|"&amp;$C201)</f>
        <v/>
      </c>
      <c r="E201" s="26" t="n"/>
      <c r="F201" s="26" t="n"/>
      <c r="G201" s="27" t="n"/>
      <c r="H201" s="23" t="n"/>
      <c r="I201" s="23" t="n"/>
      <c r="J201" s="28" t="n"/>
      <c r="K201" s="29">
        <f>IF($D201="","",SUMIFS('Movimentações'!$F$5:$F$304,'Movimentações'!$H$5:$H$304,$D201,'Movimentações'!$B$5:$B$304,"Entrada"))</f>
        <v/>
      </c>
      <c r="L201" s="29">
        <f>IF($D201="","",SUMIFS('Movimentações'!$F$5:$F$304,'Movimentações'!$H$5:$H$304,$D201,'Movimentações'!$B$5:$B$304,"Saída"))</f>
        <v/>
      </c>
      <c r="M201" s="29">
        <f>IF($D201="","",SUMIFS('Movimentações'!$F$5:$F$304,'Movimentações'!$H$5:$H$304,$D201,'Movimentações'!$B$5:$B$304,"Ajuste"))</f>
        <v/>
      </c>
      <c r="N201" s="29">
        <f>IF($D201="","",$G201+$K201-$L201+$M201)</f>
        <v/>
      </c>
      <c r="O201" s="30">
        <f>IF(OR($D201="",$F201=""),"",$F201-'Configurações'!$B$3)</f>
        <v/>
      </c>
      <c r="P201" s="24">
        <f>IF(OR($D201="",$E201="",$F201="",$F201&lt;$E201),"",IF($F201&lt;'Configurações'!$B$3,"Vencido",IF($F201&lt;='Configurações'!$B$3+'Configurações'!$B$2,"Vence em breve","Dentro da validade")))</f>
        <v/>
      </c>
      <c r="Q201" s="24">
        <f>IF($D201="","",IF($R201="Saldo negativo","Saldo negativo",IF($R201&lt;&gt;"OK","Revisar cadastro",IF($I201="Sim","Bloqueado",IF($N201=0,"Sem saldo",IF($P201="Vencido","Bloqueado por validade","Disponível"))))))</f>
        <v/>
      </c>
      <c r="R201" s="24">
        <f>IF(COUNTA($A201,$C201,$E201,$F201,$G201,$H201,$I201)=0,"",IF($A201="","Informar SKU",IF($C201="","Informar lote",IF($B201="SKU não cadastrado","SKU não cadastrado",IF($E201="","Informar fabricação",IF($F201="","Informar validade",IF($F201&lt;$E201,"Validade anterior à fabricação",IF($G201="","Informar quantidade inicial",IF($H201="","Informar localização",IF($I201="","Informar bloqueio",IF(AND($I201="Sim",$J201=""),"Informar motivo do bloqueio",IF(COUNTIFS($A$5:$A$204,$A201,$C$5:$C$204,$C201)&gt;1,"SKU/lote duplicado",IF($N201&lt;0,"Saldo negativo","OK")))))))))))))</f>
        <v/>
      </c>
      <c r="T201">
        <f>IF('Configurações'!A202="","",'Configurações'!A202)</f>
        <v/>
      </c>
      <c r="U201">
        <f>IF('Configurações'!D202="","",'Configurações'!D202)</f>
        <v/>
      </c>
    </row>
    <row r="202" ht="22" customHeight="1">
      <c r="A202" s="23" t="n"/>
      <c r="B202" s="31">
        <f>IF($A202="","",IFERROR(INDEX('Configurações'!$B$6:$B$105,MATCH($A202,'Configurações'!$A$6:$A$105,0)),"SKU não cadastrado"))</f>
        <v/>
      </c>
      <c r="C202" s="23" t="n"/>
      <c r="D202" s="32">
        <f>IF(OR($A202="",$C202=""),"",$A202&amp;"|"&amp;$C202)</f>
        <v/>
      </c>
      <c r="E202" s="26" t="n"/>
      <c r="F202" s="26" t="n"/>
      <c r="G202" s="27" t="n"/>
      <c r="H202" s="23" t="n"/>
      <c r="I202" s="23" t="n"/>
      <c r="J202" s="28" t="n"/>
      <c r="K202" s="33">
        <f>IF($D202="","",SUMIFS('Movimentações'!$F$5:$F$304,'Movimentações'!$H$5:$H$304,$D202,'Movimentações'!$B$5:$B$304,"Entrada"))</f>
        <v/>
      </c>
      <c r="L202" s="33">
        <f>IF($D202="","",SUMIFS('Movimentações'!$F$5:$F$304,'Movimentações'!$H$5:$H$304,$D202,'Movimentações'!$B$5:$B$304,"Saída"))</f>
        <v/>
      </c>
      <c r="M202" s="33">
        <f>IF($D202="","",SUMIFS('Movimentações'!$F$5:$F$304,'Movimentações'!$H$5:$H$304,$D202,'Movimentações'!$B$5:$B$304,"Ajuste"))</f>
        <v/>
      </c>
      <c r="N202" s="33">
        <f>IF($D202="","",$G202+$K202-$L202+$M202)</f>
        <v/>
      </c>
      <c r="O202" s="34">
        <f>IF(OR($D202="",$F202=""),"",$F202-'Configurações'!$B$3)</f>
        <v/>
      </c>
      <c r="P202" s="31">
        <f>IF(OR($D202="",$E202="",$F202="",$F202&lt;$E202),"",IF($F202&lt;'Configurações'!$B$3,"Vencido",IF($F202&lt;='Configurações'!$B$3+'Configurações'!$B$2,"Vence em breve","Dentro da validade")))</f>
        <v/>
      </c>
      <c r="Q202" s="31">
        <f>IF($D202="","",IF($R202="Saldo negativo","Saldo negativo",IF($R202&lt;&gt;"OK","Revisar cadastro",IF($I202="Sim","Bloqueado",IF($N202=0,"Sem saldo",IF($P202="Vencido","Bloqueado por validade","Disponível"))))))</f>
        <v/>
      </c>
      <c r="R202" s="31">
        <f>IF(COUNTA($A202,$C202,$E202,$F202,$G202,$H202,$I202)=0,"",IF($A202="","Informar SKU",IF($C202="","Informar lote",IF($B202="SKU não cadastrado","SKU não cadastrado",IF($E202="","Informar fabricação",IF($F202="","Informar validade",IF($F202&lt;$E202,"Validade anterior à fabricação",IF($G202="","Informar quantidade inicial",IF($H202="","Informar localização",IF($I202="","Informar bloqueio",IF(AND($I202="Sim",$J202=""),"Informar motivo do bloqueio",IF(COUNTIFS($A$5:$A$204,$A202,$C$5:$C$204,$C202)&gt;1,"SKU/lote duplicado",IF($N202&lt;0,"Saldo negativo","OK")))))))))))))</f>
        <v/>
      </c>
      <c r="T202">
        <f>IF('Configurações'!A203="","",'Configurações'!A203)</f>
        <v/>
      </c>
      <c r="U202">
        <f>IF('Configurações'!D203="","",'Configurações'!D203)</f>
        <v/>
      </c>
    </row>
    <row r="203" ht="22" customHeight="1">
      <c r="A203" s="23" t="n"/>
      <c r="B203" s="24">
        <f>IF($A203="","",IFERROR(INDEX('Configurações'!$B$6:$B$105,MATCH($A203,'Configurações'!$A$6:$A$105,0)),"SKU não cadastrado"))</f>
        <v/>
      </c>
      <c r="C203" s="23" t="n"/>
      <c r="D203" s="25">
        <f>IF(OR($A203="",$C203=""),"",$A203&amp;"|"&amp;$C203)</f>
        <v/>
      </c>
      <c r="E203" s="26" t="n"/>
      <c r="F203" s="26" t="n"/>
      <c r="G203" s="27" t="n"/>
      <c r="H203" s="23" t="n"/>
      <c r="I203" s="23" t="n"/>
      <c r="J203" s="28" t="n"/>
      <c r="K203" s="29">
        <f>IF($D203="","",SUMIFS('Movimentações'!$F$5:$F$304,'Movimentações'!$H$5:$H$304,$D203,'Movimentações'!$B$5:$B$304,"Entrada"))</f>
        <v/>
      </c>
      <c r="L203" s="29">
        <f>IF($D203="","",SUMIFS('Movimentações'!$F$5:$F$304,'Movimentações'!$H$5:$H$304,$D203,'Movimentações'!$B$5:$B$304,"Saída"))</f>
        <v/>
      </c>
      <c r="M203" s="29">
        <f>IF($D203="","",SUMIFS('Movimentações'!$F$5:$F$304,'Movimentações'!$H$5:$H$304,$D203,'Movimentações'!$B$5:$B$304,"Ajuste"))</f>
        <v/>
      </c>
      <c r="N203" s="29">
        <f>IF($D203="","",$G203+$K203-$L203+$M203)</f>
        <v/>
      </c>
      <c r="O203" s="30">
        <f>IF(OR($D203="",$F203=""),"",$F203-'Configurações'!$B$3)</f>
        <v/>
      </c>
      <c r="P203" s="24">
        <f>IF(OR($D203="",$E203="",$F203="",$F203&lt;$E203),"",IF($F203&lt;'Configurações'!$B$3,"Vencido",IF($F203&lt;='Configurações'!$B$3+'Configurações'!$B$2,"Vence em breve","Dentro da validade")))</f>
        <v/>
      </c>
      <c r="Q203" s="24">
        <f>IF($D203="","",IF($R203="Saldo negativo","Saldo negativo",IF($R203&lt;&gt;"OK","Revisar cadastro",IF($I203="Sim","Bloqueado",IF($N203=0,"Sem saldo",IF($P203="Vencido","Bloqueado por validade","Disponível"))))))</f>
        <v/>
      </c>
      <c r="R203" s="24">
        <f>IF(COUNTA($A203,$C203,$E203,$F203,$G203,$H203,$I203)=0,"",IF($A203="","Informar SKU",IF($C203="","Informar lote",IF($B203="SKU não cadastrado","SKU não cadastrado",IF($E203="","Informar fabricação",IF($F203="","Informar validade",IF($F203&lt;$E203,"Validade anterior à fabricação",IF($G203="","Informar quantidade inicial",IF($H203="","Informar localização",IF($I203="","Informar bloqueio",IF(AND($I203="Sim",$J203=""),"Informar motivo do bloqueio",IF(COUNTIFS($A$5:$A$204,$A203,$C$5:$C$204,$C203)&gt;1,"SKU/lote duplicado",IF($N203&lt;0,"Saldo negativo","OK")))))))))))))</f>
        <v/>
      </c>
      <c r="T203">
        <f>IF('Configurações'!A204="","",'Configurações'!A204)</f>
        <v/>
      </c>
      <c r="U203">
        <f>IF('Configurações'!D204="","",'Configurações'!D204)</f>
        <v/>
      </c>
    </row>
    <row r="204" ht="22" customHeight="1">
      <c r="A204" s="23" t="n"/>
      <c r="B204" s="31">
        <f>IF($A204="","",IFERROR(INDEX('Configurações'!$B$6:$B$105,MATCH($A204,'Configurações'!$A$6:$A$105,0)),"SKU não cadastrado"))</f>
        <v/>
      </c>
      <c r="C204" s="23" t="n"/>
      <c r="D204" s="32">
        <f>IF(OR($A204="",$C204=""),"",$A204&amp;"|"&amp;$C204)</f>
        <v/>
      </c>
      <c r="E204" s="26" t="n"/>
      <c r="F204" s="26" t="n"/>
      <c r="G204" s="27" t="n"/>
      <c r="H204" s="23" t="n"/>
      <c r="I204" s="23" t="n"/>
      <c r="J204" s="28" t="n"/>
      <c r="K204" s="33">
        <f>IF($D204="","",SUMIFS('Movimentações'!$F$5:$F$304,'Movimentações'!$H$5:$H$304,$D204,'Movimentações'!$B$5:$B$304,"Entrada"))</f>
        <v/>
      </c>
      <c r="L204" s="33">
        <f>IF($D204="","",SUMIFS('Movimentações'!$F$5:$F$304,'Movimentações'!$H$5:$H$304,$D204,'Movimentações'!$B$5:$B$304,"Saída"))</f>
        <v/>
      </c>
      <c r="M204" s="33">
        <f>IF($D204="","",SUMIFS('Movimentações'!$F$5:$F$304,'Movimentações'!$H$5:$H$304,$D204,'Movimentações'!$B$5:$B$304,"Ajuste"))</f>
        <v/>
      </c>
      <c r="N204" s="33">
        <f>IF($D204="","",$G204+$K204-$L204+$M204)</f>
        <v/>
      </c>
      <c r="O204" s="34">
        <f>IF(OR($D204="",$F204=""),"",$F204-'Configurações'!$B$3)</f>
        <v/>
      </c>
      <c r="P204" s="31">
        <f>IF(OR($D204="",$E204="",$F204="",$F204&lt;$E204),"",IF($F204&lt;'Configurações'!$B$3,"Vencido",IF($F204&lt;='Configurações'!$B$3+'Configurações'!$B$2,"Vence em breve","Dentro da validade")))</f>
        <v/>
      </c>
      <c r="Q204" s="31">
        <f>IF($D204="","",IF($R204="Saldo negativo","Saldo negativo",IF($R204&lt;&gt;"OK","Revisar cadastro",IF($I204="Sim","Bloqueado",IF($N204=0,"Sem saldo",IF($P204="Vencido","Bloqueado por validade","Disponível"))))))</f>
        <v/>
      </c>
      <c r="R204" s="31">
        <f>IF(COUNTA($A204,$C204,$E204,$F204,$G204,$H204,$I204)=0,"",IF($A204="","Informar SKU",IF($C204="","Informar lote",IF($B204="SKU não cadastrado","SKU não cadastrado",IF($E204="","Informar fabricação",IF($F204="","Informar validade",IF($F204&lt;$E204,"Validade anterior à fabricação",IF($G204="","Informar quantidade inicial",IF($H204="","Informar localização",IF($I204="","Informar bloqueio",IF(AND($I204="Sim",$J204=""),"Informar motivo do bloqueio",IF(COUNTIFS($A$5:$A$204,$A204,$C$5:$C$204,$C204)&gt;1,"SKU/lote duplicado",IF($N204&lt;0,"Saldo negativo","OK")))))))))))))</f>
        <v/>
      </c>
      <c r="T204">
        <f>IF('Configurações'!A205="","",'Configurações'!A205)</f>
        <v/>
      </c>
      <c r="U204">
        <f>IF('Configurações'!D205="","",'Configurações'!D205)</f>
        <v/>
      </c>
    </row>
  </sheetData>
  <mergeCells count="1">
    <mergeCell ref="A1:R1"/>
  </mergeCells>
  <conditionalFormatting sqref="A5:R204">
    <cfRule type="expression" priority="1" dxfId="3" stopIfTrue="1">
      <formula>$R5="Saldo negativo"</formula>
    </cfRule>
    <cfRule type="expression" priority="2" dxfId="1" stopIfTrue="1">
      <formula>AND($R5&lt;&gt;"",$R5&lt;&gt;"OK")</formula>
    </cfRule>
    <cfRule type="expression" priority="3" dxfId="1" stopIfTrue="1">
      <formula>$Q5="Bloqueado por validade"</formula>
    </cfRule>
    <cfRule type="expression" priority="4" dxfId="4" stopIfTrue="1">
      <formula>$Q5="Bloqueado"</formula>
    </cfRule>
    <cfRule type="expression" priority="5" dxfId="1" stopIfTrue="1">
      <formula>$P5="Vencido"</formula>
    </cfRule>
    <cfRule type="expression" priority="6" dxfId="5" stopIfTrue="1">
      <formula>$P5="Vence em breve"</formula>
    </cfRule>
    <cfRule type="expression" priority="7" dxfId="6" stopIfTrue="1">
      <formula>$Q5="Sem saldo"</formula>
    </cfRule>
    <cfRule type="expression" priority="8" dxfId="0">
      <formula>AND($Q5="Disponível",$P5="Dentro da validade")</formula>
    </cfRule>
  </conditionalFormatting>
  <dataValidations count="8">
    <dataValidation sqref="A5:A204" showDropDown="0" showInputMessage="0" showErrorMessage="1" allowBlank="0" errorTitle="SKU inválido" error="Selecione um SKU cadastrado na aba Configurações." type="list" errorStyle="stop">
      <formula1>$T$5:$T$104</formula1>
    </dataValidation>
    <dataValidation sqref="C5:C204" showDropDown="0" showInputMessage="0" showErrorMessage="1" allowBlank="0" errorTitle="Lote inválido" error="O lote deve ter até 30 caracteres e a combinação SKU/lote não pode se repetir." type="custom" errorStyle="stop">
      <formula1>=OR($C5="",AND(LEN($C5)&lt;=30,COUNTIFS($A$5:$A$204,$A5,$C$5:$C$204,$C5)=1))</formula1>
    </dataValidation>
    <dataValidation sqref="E5:E204" showDropDown="0" showInputMessage="0" showErrorMessage="1" allowBlank="0" errorTitle="Data inválida" error="Informe uma data de fabricação válida." type="custom" errorStyle="stop">
      <formula1>=OR($E5="",AND(ISNUMBER($E5),$E5&gt;=DATE(2020,1,1),$E5&lt;=DATE(2035,12,31)))</formula1>
    </dataValidation>
    <dataValidation sqref="F5:F204" showDropDown="0" showInputMessage="0" showErrorMessage="1" allowBlank="0" errorTitle="Validade inválida" error="A validade deve ser igual ou posterior à fabricação." type="custom" errorStyle="stop">
      <formula1>=OR($F5="",AND(ISNUMBER($F5),$F5&gt;=DATE(2020,1,1),$F5&lt;=DATE(2035,12,31),OR($E5="",$F5&gt;=$E5)))</formula1>
    </dataValidation>
    <dataValidation sqref="G5:G204" showDropDown="0" showInputMessage="0" showErrorMessage="1" allowBlank="0" errorTitle="Quantidade inválida" error="Informe uma quantidade entre 0 e 1.000.000.000." type="decimal" errorStyle="stop" operator="between">
      <formula1>0</formula1>
      <formula2>1000000000</formula2>
    </dataValidation>
    <dataValidation sqref="H5:H204" showDropDown="0" showInputMessage="0" showErrorMessage="1" allowBlank="0" errorTitle="Localização inválida" error="Selecione uma localização cadastrada na aba Configurações." type="list" errorStyle="stop">
      <formula1>$U$5:$U$104</formula1>
    </dataValidation>
    <dataValidation sqref="I5:I204" showDropDown="0" showInputMessage="0" showErrorMessage="1" allowBlank="0" errorTitle="Opção inválida" error="Selecione Não ou Sim." type="list" errorStyle="stop">
      <formula1>"Não,Sim"</formula1>
    </dataValidation>
    <dataValidation sqref="J5:J204" showDropDown="0" showInputMessage="0" showErrorMessage="1" allowBlank="0" errorTitle="Motivo inválido" error="O motivo do bloqueio deve ter no máximo 120 caracteres." type="custom" errorStyle="stop">
      <formula1>=OR($J5="",LEN($J5)&lt;=120)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tabColor rgb="00C65D32"/>
    <outlinePr summaryBelow="1" summaryRight="1"/>
    <pageSetUpPr fitToPage="1"/>
  </sheetPr>
  <dimension ref="A1:M304"/>
  <sheetViews>
    <sheetView zoomScale="90" workbookViewId="0">
      <pane ySplit="4" topLeftCell="A5" activePane="bottomLeft" state="frozen"/>
      <selection pane="bottomLeft" activeCell="A1" sqref="A1"/>
    </sheetView>
  </sheetViews>
  <sheetFormatPr baseColWidth="8" defaultRowHeight="18"/>
  <cols>
    <col width="13" customWidth="1" min="1" max="1"/>
    <col width="13" customWidth="1" min="2" max="2"/>
    <col width="23" customWidth="1" min="3" max="3"/>
    <col width="17" customWidth="1" min="4" max="4"/>
    <col width="18" customWidth="1" min="5" max="5"/>
    <col width="15" customWidth="1" min="6" max="6"/>
    <col width="38" customWidth="1" min="7" max="7"/>
    <col width="28" customWidth="1" min="8" max="8"/>
    <col width="32" customWidth="1" min="9" max="9"/>
    <col hidden="1" width="13" customWidth="1" min="10" max="10"/>
    <col hidden="1" width="13" customWidth="1" min="11" max="11"/>
    <col hidden="1" width="13" customWidth="1" min="12" max="12"/>
    <col hidden="1" width="13" customWidth="1" min="13" max="13"/>
  </cols>
  <sheetData>
    <row r="1" ht="28" customHeight="1">
      <c r="A1" s="1" t="inlineStr">
        <is>
          <t>Movimentações por Lote</t>
        </is>
      </c>
      <c r="B1" s="56" t="n"/>
      <c r="C1" s="56" t="n"/>
      <c r="D1" s="56" t="n"/>
      <c r="E1" s="56" t="n"/>
      <c r="F1" s="56" t="n"/>
      <c r="G1" s="56" t="n"/>
      <c r="H1" s="56" t="n"/>
      <c r="I1" s="57" t="n"/>
    </row>
    <row r="2" ht="22" customHeight="1">
      <c r="A2" s="2" t="inlineStr">
        <is>
          <t>Registre quantidades positivas para entradas e saídas; ajustes podem ser positivos ou negativos.</t>
        </is>
      </c>
    </row>
    <row r="3"/>
    <row r="4" ht="36" customHeight="1">
      <c r="A4" s="11" t="inlineStr">
        <is>
          <t>Data</t>
        </is>
      </c>
      <c r="B4" s="11" t="inlineStr">
        <is>
          <t>Tipo</t>
        </is>
      </c>
      <c r="C4" s="11" t="inlineStr">
        <is>
          <t>Documento/Referência</t>
        </is>
      </c>
      <c r="D4" s="11" t="inlineStr">
        <is>
          <t>SKU</t>
        </is>
      </c>
      <c r="E4" s="11" t="inlineStr">
        <is>
          <t>Lote</t>
        </is>
      </c>
      <c r="F4" s="11" t="inlineStr">
        <is>
          <t>Quantidade</t>
        </is>
      </c>
      <c r="G4" s="11" t="inlineStr">
        <is>
          <t>Observação</t>
        </is>
      </c>
      <c r="H4" s="11" t="inlineStr">
        <is>
          <t>Chave SKU/Lote</t>
        </is>
      </c>
      <c r="I4" s="11" t="inlineStr">
        <is>
          <t>Verificação</t>
        </is>
      </c>
    </row>
    <row r="5" ht="22" customHeight="1">
      <c r="A5" s="26" t="n">
        <v>46266</v>
      </c>
      <c r="B5" s="23" t="inlineStr">
        <is>
          <t>Saída</t>
        </is>
      </c>
      <c r="C5" s="23" t="inlineStr">
        <is>
          <t>PED-FIC-0001</t>
        </is>
      </c>
      <c r="D5" s="23" t="inlineStr">
        <is>
          <t>FIC-CHA-001</t>
        </is>
      </c>
      <c r="E5" s="23" t="inlineStr">
        <is>
          <t>LT-CHA-2601</t>
        </is>
      </c>
      <c r="F5" s="27" t="n">
        <v>20</v>
      </c>
      <c r="G5" s="28" t="inlineStr">
        <is>
          <t>Separação fictícia</t>
        </is>
      </c>
      <c r="H5" s="25">
        <f>IF(OR($D5="",$E5=""),"",$D5&amp;"|"&amp;$E5)</f>
        <v/>
      </c>
      <c r="I5" s="24">
        <f>IF(COUNTA($A5:$G5)=0,"",IF($A5="","Informar data",IF($B5="","Informar tipo",IF($D5="","Informar SKU",IF($E5="","Informar lote",IF($F5="","Informar quantidade",IF(COUNTIF(Lotes!$D$5:$D$204,$H5)=0,"SKU/lote não cadastrado",IF(COUNTIF(Lotes!$D$5:$D$204,$H5)&gt;1,"SKU/lote duplicado no cadastro",IF($A5&gt;'Configurações'!$B$3,"Data futura",IF($A5&lt;IFERROR(INDEX(Lotes!$E$5:$E$204,MATCH($H5,Lotes!$D$5:$D$204,0)),$A5),"Data anterior à fabricação",IF(AND(OR($B5="Entrada",$B5="Saída"),$F5&lt;=0),"Quantidade deve ser positiva",IF(AND($B5="Ajuste",$F5=0),"Ajuste não pode ser zero","OK"))))))))))))</f>
        <v/>
      </c>
      <c r="K5">
        <f>IF('Configurações'!A6="","",'Configurações'!A6)</f>
        <v/>
      </c>
      <c r="M5">
        <f>IF(Lotes!D5="","",Lotes!D5)</f>
        <v/>
      </c>
    </row>
    <row r="6" ht="22" customHeight="1">
      <c r="A6" s="26" t="n">
        <v>46096</v>
      </c>
      <c r="B6" s="23" t="inlineStr">
        <is>
          <t>Entrada</t>
        </is>
      </c>
      <c r="C6" s="23" t="inlineStr">
        <is>
          <t>REC-FIC-0002</t>
        </is>
      </c>
      <c r="D6" s="23" t="inlineStr">
        <is>
          <t>FIC-CAFE-002</t>
        </is>
      </c>
      <c r="E6" s="23" t="inlineStr">
        <is>
          <t>LT-CAF-2602</t>
        </is>
      </c>
      <c r="F6" s="27" t="n">
        <v>20</v>
      </c>
      <c r="G6" s="28" t="inlineStr">
        <is>
          <t>Complemento fictício</t>
        </is>
      </c>
      <c r="H6" s="32">
        <f>IF(OR($D6="",$E6=""),"",$D6&amp;"|"&amp;$E6)</f>
        <v/>
      </c>
      <c r="I6" s="31">
        <f>IF(COUNTA($A6:$G6)=0,"",IF($A6="","Informar data",IF($B6="","Informar tipo",IF($D6="","Informar SKU",IF($E6="","Informar lote",IF($F6="","Informar quantidade",IF(COUNTIF(Lotes!$D$5:$D$204,$H6)=0,"SKU/lote não cadastrado",IF(COUNTIF(Lotes!$D$5:$D$204,$H6)&gt;1,"SKU/lote duplicado no cadastro",IF($A6&gt;'Configurações'!$B$3,"Data futura",IF($A6&lt;IFERROR(INDEX(Lotes!$E$5:$E$204,MATCH($H6,Lotes!$D$5:$D$204,0)),$A6),"Data anterior à fabricação",IF(AND(OR($B6="Entrada",$B6="Saída"),$F6&lt;=0),"Quantidade deve ser positiva",IF(AND($B6="Ajuste",$F6=0),"Ajuste não pode ser zero","OK"))))))))))))</f>
        <v/>
      </c>
      <c r="K6">
        <f>IF('Configurações'!A7="","",'Configurações'!A7)</f>
        <v/>
      </c>
      <c r="M6">
        <f>IF(Lotes!D6="","",Lotes!D6)</f>
        <v/>
      </c>
    </row>
    <row r="7" ht="22" customHeight="1">
      <c r="A7" s="26" t="n">
        <v>46267</v>
      </c>
      <c r="B7" s="23" t="inlineStr">
        <is>
          <t>Saída</t>
        </is>
      </c>
      <c r="C7" s="23" t="inlineStr">
        <is>
          <t>PED-FIC-0003</t>
        </is>
      </c>
      <c r="D7" s="23" t="inlineStr">
        <is>
          <t>FIC-CAFE-002</t>
        </is>
      </c>
      <c r="E7" s="23" t="inlineStr">
        <is>
          <t>LT-CAF-2602</t>
        </is>
      </c>
      <c r="F7" s="27" t="n">
        <v>15</v>
      </c>
      <c r="G7" s="28" t="inlineStr">
        <is>
          <t>Separação fictícia</t>
        </is>
      </c>
      <c r="H7" s="25">
        <f>IF(OR($D7="",$E7=""),"",$D7&amp;"|"&amp;$E7)</f>
        <v/>
      </c>
      <c r="I7" s="24">
        <f>IF(COUNTA($A7:$G7)=0,"",IF($A7="","Informar data",IF($B7="","Informar tipo",IF($D7="","Informar SKU",IF($E7="","Informar lote",IF($F7="","Informar quantidade",IF(COUNTIF(Lotes!$D$5:$D$204,$H7)=0,"SKU/lote não cadastrado",IF(COUNTIF(Lotes!$D$5:$D$204,$H7)&gt;1,"SKU/lote duplicado no cadastro",IF($A7&gt;'Configurações'!$B$3,"Data futura",IF($A7&lt;IFERROR(INDEX(Lotes!$E$5:$E$204,MATCH($H7,Lotes!$D$5:$D$204,0)),$A7),"Data anterior à fabricação",IF(AND(OR($B7="Entrada",$B7="Saída"),$F7&lt;=0),"Quantidade deve ser positiva",IF(AND($B7="Ajuste",$F7=0),"Ajuste não pode ser zero","OK"))))))))))))</f>
        <v/>
      </c>
      <c r="K7">
        <f>IF('Configurações'!A8="","",'Configurações'!A8)</f>
        <v/>
      </c>
      <c r="M7">
        <f>IF(Lotes!D7="","",Lotes!D7)</f>
        <v/>
      </c>
    </row>
    <row r="8" ht="22" customHeight="1">
      <c r="A8" s="26" t="n">
        <v>46254</v>
      </c>
      <c r="B8" s="23" t="inlineStr">
        <is>
          <t>Saída</t>
        </is>
      </c>
      <c r="C8" s="23" t="inlineStr">
        <is>
          <t>PED-FIC-0004</t>
        </is>
      </c>
      <c r="D8" s="23" t="inlineStr">
        <is>
          <t>FIC-BISC-003</t>
        </is>
      </c>
      <c r="E8" s="23" t="inlineStr">
        <is>
          <t>LT-BIS-2603</t>
        </is>
      </c>
      <c r="F8" s="27" t="n">
        <v>10</v>
      </c>
      <c r="G8" s="28" t="inlineStr">
        <is>
          <t>Separação fictícia</t>
        </is>
      </c>
      <c r="H8" s="32">
        <f>IF(OR($D8="",$E8=""),"",$D8&amp;"|"&amp;$E8)</f>
        <v/>
      </c>
      <c r="I8" s="31">
        <f>IF(COUNTA($A8:$G8)=0,"",IF($A8="","Informar data",IF($B8="","Informar tipo",IF($D8="","Informar SKU",IF($E8="","Informar lote",IF($F8="","Informar quantidade",IF(COUNTIF(Lotes!$D$5:$D$204,$H8)=0,"SKU/lote não cadastrado",IF(COUNTIF(Lotes!$D$5:$D$204,$H8)&gt;1,"SKU/lote duplicado no cadastro",IF($A8&gt;'Configurações'!$B$3,"Data futura",IF($A8&lt;IFERROR(INDEX(Lotes!$E$5:$E$204,MATCH($H8,Lotes!$D$5:$D$204,0)),$A8),"Data anterior à fabricação",IF(AND(OR($B8="Entrada",$B8="Saída"),$F8&lt;=0),"Quantidade deve ser positiva",IF(AND($B8="Ajuste",$F8=0),"Ajuste não pode ser zero","OK"))))))))))))</f>
        <v/>
      </c>
      <c r="K8">
        <f>IF('Configurações'!A9="","",'Configurações'!A9)</f>
        <v/>
      </c>
      <c r="M8">
        <f>IF(Lotes!D8="","",Lotes!D8)</f>
        <v/>
      </c>
    </row>
    <row r="9" ht="22" customHeight="1">
      <c r="A9" s="26" t="n">
        <v>46259</v>
      </c>
      <c r="B9" s="23" t="inlineStr">
        <is>
          <t>Entrada</t>
        </is>
      </c>
      <c r="C9" s="23" t="inlineStr">
        <is>
          <t>REC-FIC-0005</t>
        </is>
      </c>
      <c r="D9" s="23" t="inlineStr">
        <is>
          <t>FIC-GRAN-004</t>
        </is>
      </c>
      <c r="E9" s="23" t="inlineStr">
        <is>
          <t>LT-GRA-2604</t>
        </is>
      </c>
      <c r="F9" s="27" t="n">
        <v>5</v>
      </c>
      <c r="G9" s="28" t="inlineStr">
        <is>
          <t>Complemento fictício</t>
        </is>
      </c>
      <c r="H9" s="25">
        <f>IF(OR($D9="",$E9=""),"",$D9&amp;"|"&amp;$E9)</f>
        <v/>
      </c>
      <c r="I9" s="24">
        <f>IF(COUNTA($A9:$G9)=0,"",IF($A9="","Informar data",IF($B9="","Informar tipo",IF($D9="","Informar SKU",IF($E9="","Informar lote",IF($F9="","Informar quantidade",IF(COUNTIF(Lotes!$D$5:$D$204,$H9)=0,"SKU/lote não cadastrado",IF(COUNTIF(Lotes!$D$5:$D$204,$H9)&gt;1,"SKU/lote duplicado no cadastro",IF($A9&gt;'Configurações'!$B$3,"Data futura",IF($A9&lt;IFERROR(INDEX(Lotes!$E$5:$E$204,MATCH($H9,Lotes!$D$5:$D$204,0)),$A9),"Data anterior à fabricação",IF(AND(OR($B9="Entrada",$B9="Saída"),$F9&lt;=0),"Quantidade deve ser positiva",IF(AND($B9="Ajuste",$F9=0),"Ajuste não pode ser zero","OK"))))))))))))</f>
        <v/>
      </c>
      <c r="K9">
        <f>IF('Configurações'!A10="","",'Configurações'!A10)</f>
        <v/>
      </c>
      <c r="M9">
        <f>IF(Lotes!D9="","",Lotes!D9)</f>
        <v/>
      </c>
    </row>
    <row r="10" ht="22" customHeight="1">
      <c r="A10" s="26" t="n">
        <v>46266</v>
      </c>
      <c r="B10" s="23" t="inlineStr">
        <is>
          <t>Saída</t>
        </is>
      </c>
      <c r="C10" s="23" t="inlineStr">
        <is>
          <t>PED-FIC-0006</t>
        </is>
      </c>
      <c r="D10" s="23" t="inlineStr">
        <is>
          <t>FIC-MOLH-005</t>
        </is>
      </c>
      <c r="E10" s="23" t="inlineStr">
        <is>
          <t>LT-MOL-2605</t>
        </is>
      </c>
      <c r="F10" s="27" t="n">
        <v>40</v>
      </c>
      <c r="G10" s="28" t="inlineStr">
        <is>
          <t>Separação fictícia</t>
        </is>
      </c>
      <c r="H10" s="32">
        <f>IF(OR($D10="",$E10=""),"",$D10&amp;"|"&amp;$E10)</f>
        <v/>
      </c>
      <c r="I10" s="31">
        <f>IF(COUNTA($A10:$G10)=0,"",IF($A10="","Informar data",IF($B10="","Informar tipo",IF($D10="","Informar SKU",IF($E10="","Informar lote",IF($F10="","Informar quantidade",IF(COUNTIF(Lotes!$D$5:$D$204,$H10)=0,"SKU/lote não cadastrado",IF(COUNTIF(Lotes!$D$5:$D$204,$H10)&gt;1,"SKU/lote duplicado no cadastro",IF($A10&gt;'Configurações'!$B$3,"Data futura",IF($A10&lt;IFERROR(INDEX(Lotes!$E$5:$E$204,MATCH($H10,Lotes!$D$5:$D$204,0)),$A10),"Data anterior à fabricação",IF(AND(OR($B10="Entrada",$B10="Saída"),$F10&lt;=0),"Quantidade deve ser positiva",IF(AND($B10="Ajuste",$F10=0),"Ajuste não pode ser zero","OK"))))))))))))</f>
        <v/>
      </c>
      <c r="K10">
        <f>IF('Configurações'!A11="","",'Configurações'!A11)</f>
        <v/>
      </c>
      <c r="M10">
        <f>IF(Lotes!D10="","",Lotes!D10)</f>
        <v/>
      </c>
    </row>
    <row r="11" ht="22" customHeight="1">
      <c r="A11" s="26" t="n">
        <v>46270</v>
      </c>
      <c r="B11" s="23" t="inlineStr">
        <is>
          <t>Saída</t>
        </is>
      </c>
      <c r="C11" s="23" t="inlineStr">
        <is>
          <t>PED-FIC-0007</t>
        </is>
      </c>
      <c r="D11" s="23" t="inlineStr">
        <is>
          <t>FIC-CHA-001</t>
        </is>
      </c>
      <c r="E11" s="23" t="inlineStr">
        <is>
          <t>LT-CHA-2606</t>
        </is>
      </c>
      <c r="F11" s="27" t="n">
        <v>70</v>
      </c>
      <c r="G11" s="28" t="inlineStr">
        <is>
          <t>Esgotamento fictício do lote</t>
        </is>
      </c>
      <c r="H11" s="25">
        <f>IF(OR($D11="",$E11=""),"",$D11&amp;"|"&amp;$E11)</f>
        <v/>
      </c>
      <c r="I11" s="24">
        <f>IF(COUNTA($A11:$G11)=0,"",IF($A11="","Informar data",IF($B11="","Informar tipo",IF($D11="","Informar SKU",IF($E11="","Informar lote",IF($F11="","Informar quantidade",IF(COUNTIF(Lotes!$D$5:$D$204,$H11)=0,"SKU/lote não cadastrado",IF(COUNTIF(Lotes!$D$5:$D$204,$H11)&gt;1,"SKU/lote duplicado no cadastro",IF($A11&gt;'Configurações'!$B$3,"Data futura",IF($A11&lt;IFERROR(INDEX(Lotes!$E$5:$E$204,MATCH($H11,Lotes!$D$5:$D$204,0)),$A11),"Data anterior à fabricação",IF(AND(OR($B11="Entrada",$B11="Saída"),$F11&lt;=0),"Quantidade deve ser positiva",IF(AND($B11="Ajuste",$F11=0),"Ajuste não pode ser zero","OK"))))))))))))</f>
        <v/>
      </c>
      <c r="K11">
        <f>IF('Configurações'!A12="","",'Configurações'!A12)</f>
        <v/>
      </c>
      <c r="M11">
        <f>IF(Lotes!D11="","",Lotes!D11)</f>
        <v/>
      </c>
    </row>
    <row r="12" ht="22" customHeight="1">
      <c r="A12" s="26" t="n">
        <v>46266</v>
      </c>
      <c r="B12" s="23" t="inlineStr">
        <is>
          <t>Ajuste</t>
        </is>
      </c>
      <c r="C12" s="23" t="inlineStr">
        <is>
          <t>AJU-FIC-0008</t>
        </is>
      </c>
      <c r="D12" s="23" t="inlineStr">
        <is>
          <t>FIC-CAFE-002</t>
        </is>
      </c>
      <c r="E12" s="23" t="inlineStr">
        <is>
          <t>LT-CAF-2607</t>
        </is>
      </c>
      <c r="F12" s="27" t="n">
        <v>-5</v>
      </c>
      <c r="G12" s="28" t="inlineStr">
        <is>
          <t>Ajuste fictício de contagem</t>
        </is>
      </c>
      <c r="H12" s="32">
        <f>IF(OR($D12="",$E12=""),"",$D12&amp;"|"&amp;$E12)</f>
        <v/>
      </c>
      <c r="I12" s="31">
        <f>IF(COUNTA($A12:$G12)=0,"",IF($A12="","Informar data",IF($B12="","Informar tipo",IF($D12="","Informar SKU",IF($E12="","Informar lote",IF($F12="","Informar quantidade",IF(COUNTIF(Lotes!$D$5:$D$204,$H12)=0,"SKU/lote não cadastrado",IF(COUNTIF(Lotes!$D$5:$D$204,$H12)&gt;1,"SKU/lote duplicado no cadastro",IF($A12&gt;'Configurações'!$B$3,"Data futura",IF($A12&lt;IFERROR(INDEX(Lotes!$E$5:$E$204,MATCH($H12,Lotes!$D$5:$D$204,0)),$A12),"Data anterior à fabricação",IF(AND(OR($B12="Entrada",$B12="Saída"),$F12&lt;=0),"Quantidade deve ser positiva",IF(AND($B12="Ajuste",$F12=0),"Ajuste não pode ser zero","OK"))))))))))))</f>
        <v/>
      </c>
      <c r="K12">
        <f>IF('Configurações'!A13="","",'Configurações'!A13)</f>
        <v/>
      </c>
      <c r="M12">
        <f>IF(Lotes!D12="","",Lotes!D12)</f>
        <v/>
      </c>
    </row>
    <row r="13" ht="22" customHeight="1">
      <c r="A13" s="26" t="n">
        <v>46259</v>
      </c>
      <c r="B13" s="23" t="inlineStr">
        <is>
          <t>Entrada</t>
        </is>
      </c>
      <c r="C13" s="23" t="inlineStr">
        <is>
          <t>REC-FIC-0009</t>
        </is>
      </c>
      <c r="D13" s="23" t="inlineStr">
        <is>
          <t>FIC-BISC-003</t>
        </is>
      </c>
      <c r="E13" s="23" t="inlineStr">
        <is>
          <t>LT-BIS-2608</t>
        </is>
      </c>
      <c r="F13" s="27" t="n">
        <v>30</v>
      </c>
      <c r="G13" s="28" t="inlineStr">
        <is>
          <t>Complemento fictício</t>
        </is>
      </c>
      <c r="H13" s="25">
        <f>IF(OR($D13="",$E13=""),"",$D13&amp;"|"&amp;$E13)</f>
        <v/>
      </c>
      <c r="I13" s="24">
        <f>IF(COUNTA($A13:$G13)=0,"",IF($A13="","Informar data",IF($B13="","Informar tipo",IF($D13="","Informar SKU",IF($E13="","Informar lote",IF($F13="","Informar quantidade",IF(COUNTIF(Lotes!$D$5:$D$204,$H13)=0,"SKU/lote não cadastrado",IF(COUNTIF(Lotes!$D$5:$D$204,$H13)&gt;1,"SKU/lote duplicado no cadastro",IF($A13&gt;'Configurações'!$B$3,"Data futura",IF($A13&lt;IFERROR(INDEX(Lotes!$E$5:$E$204,MATCH($H13,Lotes!$D$5:$D$204,0)),$A13),"Data anterior à fabricação",IF(AND(OR($B13="Entrada",$B13="Saída"),$F13&lt;=0),"Quantidade deve ser positiva",IF(AND($B13="Ajuste",$F13=0),"Ajuste não pode ser zero","OK"))))))))))))</f>
        <v/>
      </c>
      <c r="K13">
        <f>IF('Configurações'!A14="","",'Configurações'!A14)</f>
        <v/>
      </c>
      <c r="M13">
        <f>IF(Lotes!D13="","",Lotes!D13)</f>
        <v/>
      </c>
    </row>
    <row r="14" ht="22" customHeight="1">
      <c r="A14" s="26" t="n">
        <v>46268</v>
      </c>
      <c r="B14" s="23" t="inlineStr">
        <is>
          <t>Saída</t>
        </is>
      </c>
      <c r="C14" s="23" t="inlineStr">
        <is>
          <t>PED-FIC-0010</t>
        </is>
      </c>
      <c r="D14" s="23" t="inlineStr">
        <is>
          <t>FIC-MOLH-005</t>
        </is>
      </c>
      <c r="E14" s="23" t="inlineStr">
        <is>
          <t>LT-MOL-2610</t>
        </is>
      </c>
      <c r="F14" s="27" t="n">
        <v>10</v>
      </c>
      <c r="G14" s="28" t="inlineStr">
        <is>
          <t>Separação anterior ao bloqueio</t>
        </is>
      </c>
      <c r="H14" s="32">
        <f>IF(OR($D14="",$E14=""),"",$D14&amp;"|"&amp;$E14)</f>
        <v/>
      </c>
      <c r="I14" s="31">
        <f>IF(COUNTA($A14:$G14)=0,"",IF($A14="","Informar data",IF($B14="","Informar tipo",IF($D14="","Informar SKU",IF($E14="","Informar lote",IF($F14="","Informar quantidade",IF(COUNTIF(Lotes!$D$5:$D$204,$H14)=0,"SKU/lote não cadastrado",IF(COUNTIF(Lotes!$D$5:$D$204,$H14)&gt;1,"SKU/lote duplicado no cadastro",IF($A14&gt;'Configurações'!$B$3,"Data futura",IF($A14&lt;IFERROR(INDEX(Lotes!$E$5:$E$204,MATCH($H14,Lotes!$D$5:$D$204,0)),$A14),"Data anterior à fabricação",IF(AND(OR($B14="Entrada",$B14="Saída"),$F14&lt;=0),"Quantidade deve ser positiva",IF(AND($B14="Ajuste",$F14=0),"Ajuste não pode ser zero","OK"))))))))))))</f>
        <v/>
      </c>
      <c r="K14">
        <f>IF('Configurações'!A15="","",'Configurações'!A15)</f>
        <v/>
      </c>
      <c r="M14">
        <f>IF(Lotes!D14="","",Lotes!D14)</f>
        <v/>
      </c>
    </row>
    <row r="15" ht="22" customHeight="1">
      <c r="A15" s="26" t="n"/>
      <c r="B15" s="23" t="n"/>
      <c r="C15" s="23" t="n"/>
      <c r="D15" s="23" t="n"/>
      <c r="E15" s="23" t="n"/>
      <c r="F15" s="27" t="n"/>
      <c r="G15" s="28" t="n"/>
      <c r="H15" s="25">
        <f>IF(OR($D15="",$E15=""),"",$D15&amp;"|"&amp;$E15)</f>
        <v/>
      </c>
      <c r="I15" s="24">
        <f>IF(COUNTA($A15:$G15)=0,"",IF($A15="","Informar data",IF($B15="","Informar tipo",IF($D15="","Informar SKU",IF($E15="","Informar lote",IF($F15="","Informar quantidade",IF(COUNTIF(Lotes!$D$5:$D$204,$H15)=0,"SKU/lote não cadastrado",IF(COUNTIF(Lotes!$D$5:$D$204,$H15)&gt;1,"SKU/lote duplicado no cadastro",IF($A15&gt;'Configurações'!$B$3,"Data futura",IF($A15&lt;IFERROR(INDEX(Lotes!$E$5:$E$204,MATCH($H15,Lotes!$D$5:$D$204,0)),$A15),"Data anterior à fabricação",IF(AND(OR($B15="Entrada",$B15="Saída"),$F15&lt;=0),"Quantidade deve ser positiva",IF(AND($B15="Ajuste",$F15=0),"Ajuste não pode ser zero","OK"))))))))))))</f>
        <v/>
      </c>
      <c r="K15">
        <f>IF('Configurações'!A16="","",'Configurações'!A16)</f>
        <v/>
      </c>
      <c r="M15">
        <f>IF(Lotes!D15="","",Lotes!D15)</f>
        <v/>
      </c>
    </row>
    <row r="16" ht="22" customHeight="1">
      <c r="A16" s="26" t="n"/>
      <c r="B16" s="23" t="n"/>
      <c r="C16" s="23" t="n"/>
      <c r="D16" s="23" t="n"/>
      <c r="E16" s="23" t="n"/>
      <c r="F16" s="27" t="n"/>
      <c r="G16" s="28" t="n"/>
      <c r="H16" s="32">
        <f>IF(OR($D16="",$E16=""),"",$D16&amp;"|"&amp;$E16)</f>
        <v/>
      </c>
      <c r="I16" s="31">
        <f>IF(COUNTA($A16:$G16)=0,"",IF($A16="","Informar data",IF($B16="","Informar tipo",IF($D16="","Informar SKU",IF($E16="","Informar lote",IF($F16="","Informar quantidade",IF(COUNTIF(Lotes!$D$5:$D$204,$H16)=0,"SKU/lote não cadastrado",IF(COUNTIF(Lotes!$D$5:$D$204,$H16)&gt;1,"SKU/lote duplicado no cadastro",IF($A16&gt;'Configurações'!$B$3,"Data futura",IF($A16&lt;IFERROR(INDEX(Lotes!$E$5:$E$204,MATCH($H16,Lotes!$D$5:$D$204,0)),$A16),"Data anterior à fabricação",IF(AND(OR($B16="Entrada",$B16="Saída"),$F16&lt;=0),"Quantidade deve ser positiva",IF(AND($B16="Ajuste",$F16=0),"Ajuste não pode ser zero","OK"))))))))))))</f>
        <v/>
      </c>
      <c r="K16">
        <f>IF('Configurações'!A17="","",'Configurações'!A17)</f>
        <v/>
      </c>
      <c r="M16">
        <f>IF(Lotes!D16="","",Lotes!D16)</f>
        <v/>
      </c>
    </row>
    <row r="17" ht="22" customHeight="1">
      <c r="A17" s="26" t="n"/>
      <c r="B17" s="23" t="n"/>
      <c r="C17" s="23" t="n"/>
      <c r="D17" s="23" t="n"/>
      <c r="E17" s="23" t="n"/>
      <c r="F17" s="27" t="n"/>
      <c r="G17" s="28" t="n"/>
      <c r="H17" s="25">
        <f>IF(OR($D17="",$E17=""),"",$D17&amp;"|"&amp;$E17)</f>
        <v/>
      </c>
      <c r="I17" s="24">
        <f>IF(COUNTA($A17:$G17)=0,"",IF($A17="","Informar data",IF($B17="","Informar tipo",IF($D17="","Informar SKU",IF($E17="","Informar lote",IF($F17="","Informar quantidade",IF(COUNTIF(Lotes!$D$5:$D$204,$H17)=0,"SKU/lote não cadastrado",IF(COUNTIF(Lotes!$D$5:$D$204,$H17)&gt;1,"SKU/lote duplicado no cadastro",IF($A17&gt;'Configurações'!$B$3,"Data futura",IF($A17&lt;IFERROR(INDEX(Lotes!$E$5:$E$204,MATCH($H17,Lotes!$D$5:$D$204,0)),$A17),"Data anterior à fabricação",IF(AND(OR($B17="Entrada",$B17="Saída"),$F17&lt;=0),"Quantidade deve ser positiva",IF(AND($B17="Ajuste",$F17=0),"Ajuste não pode ser zero","OK"))))))))))))</f>
        <v/>
      </c>
      <c r="K17">
        <f>IF('Configurações'!A18="","",'Configurações'!A18)</f>
        <v/>
      </c>
      <c r="M17">
        <f>IF(Lotes!D17="","",Lotes!D17)</f>
        <v/>
      </c>
    </row>
    <row r="18" ht="22" customHeight="1">
      <c r="A18" s="26" t="n"/>
      <c r="B18" s="23" t="n"/>
      <c r="C18" s="23" t="n"/>
      <c r="D18" s="23" t="n"/>
      <c r="E18" s="23" t="n"/>
      <c r="F18" s="27" t="n"/>
      <c r="G18" s="28" t="n"/>
      <c r="H18" s="32">
        <f>IF(OR($D18="",$E18=""),"",$D18&amp;"|"&amp;$E18)</f>
        <v/>
      </c>
      <c r="I18" s="31">
        <f>IF(COUNTA($A18:$G18)=0,"",IF($A18="","Informar data",IF($B18="","Informar tipo",IF($D18="","Informar SKU",IF($E18="","Informar lote",IF($F18="","Informar quantidade",IF(COUNTIF(Lotes!$D$5:$D$204,$H18)=0,"SKU/lote não cadastrado",IF(COUNTIF(Lotes!$D$5:$D$204,$H18)&gt;1,"SKU/lote duplicado no cadastro",IF($A18&gt;'Configurações'!$B$3,"Data futura",IF($A18&lt;IFERROR(INDEX(Lotes!$E$5:$E$204,MATCH($H18,Lotes!$D$5:$D$204,0)),$A18),"Data anterior à fabricação",IF(AND(OR($B18="Entrada",$B18="Saída"),$F18&lt;=0),"Quantidade deve ser positiva",IF(AND($B18="Ajuste",$F18=0),"Ajuste não pode ser zero","OK"))))))))))))</f>
        <v/>
      </c>
      <c r="K18">
        <f>IF('Configurações'!A19="","",'Configurações'!A19)</f>
        <v/>
      </c>
      <c r="M18">
        <f>IF(Lotes!D18="","",Lotes!D18)</f>
        <v/>
      </c>
    </row>
    <row r="19" ht="22" customHeight="1">
      <c r="A19" s="26" t="n"/>
      <c r="B19" s="23" t="n"/>
      <c r="C19" s="23" t="n"/>
      <c r="D19" s="23" t="n"/>
      <c r="E19" s="23" t="n"/>
      <c r="F19" s="27" t="n"/>
      <c r="G19" s="28" t="n"/>
      <c r="H19" s="25">
        <f>IF(OR($D19="",$E19=""),"",$D19&amp;"|"&amp;$E19)</f>
        <v/>
      </c>
      <c r="I19" s="24">
        <f>IF(COUNTA($A19:$G19)=0,"",IF($A19="","Informar data",IF($B19="","Informar tipo",IF($D19="","Informar SKU",IF($E19="","Informar lote",IF($F19="","Informar quantidade",IF(COUNTIF(Lotes!$D$5:$D$204,$H19)=0,"SKU/lote não cadastrado",IF(COUNTIF(Lotes!$D$5:$D$204,$H19)&gt;1,"SKU/lote duplicado no cadastro",IF($A19&gt;'Configurações'!$B$3,"Data futura",IF($A19&lt;IFERROR(INDEX(Lotes!$E$5:$E$204,MATCH($H19,Lotes!$D$5:$D$204,0)),$A19),"Data anterior à fabricação",IF(AND(OR($B19="Entrada",$B19="Saída"),$F19&lt;=0),"Quantidade deve ser positiva",IF(AND($B19="Ajuste",$F19=0),"Ajuste não pode ser zero","OK"))))))))))))</f>
        <v/>
      </c>
      <c r="K19">
        <f>IF('Configurações'!A20="","",'Configurações'!A20)</f>
        <v/>
      </c>
      <c r="M19">
        <f>IF(Lotes!D19="","",Lotes!D19)</f>
        <v/>
      </c>
    </row>
    <row r="20" ht="22" customHeight="1">
      <c r="A20" s="26" t="n"/>
      <c r="B20" s="23" t="n"/>
      <c r="C20" s="23" t="n"/>
      <c r="D20" s="23" t="n"/>
      <c r="E20" s="23" t="n"/>
      <c r="F20" s="27" t="n"/>
      <c r="G20" s="28" t="n"/>
      <c r="H20" s="32">
        <f>IF(OR($D20="",$E20=""),"",$D20&amp;"|"&amp;$E20)</f>
        <v/>
      </c>
      <c r="I20" s="31">
        <f>IF(COUNTA($A20:$G20)=0,"",IF($A20="","Informar data",IF($B20="","Informar tipo",IF($D20="","Informar SKU",IF($E20="","Informar lote",IF($F20="","Informar quantidade",IF(COUNTIF(Lotes!$D$5:$D$204,$H20)=0,"SKU/lote não cadastrado",IF(COUNTIF(Lotes!$D$5:$D$204,$H20)&gt;1,"SKU/lote duplicado no cadastro",IF($A20&gt;'Configurações'!$B$3,"Data futura",IF($A20&lt;IFERROR(INDEX(Lotes!$E$5:$E$204,MATCH($H20,Lotes!$D$5:$D$204,0)),$A20),"Data anterior à fabricação",IF(AND(OR($B20="Entrada",$B20="Saída"),$F20&lt;=0),"Quantidade deve ser positiva",IF(AND($B20="Ajuste",$F20=0),"Ajuste não pode ser zero","OK"))))))))))))</f>
        <v/>
      </c>
      <c r="K20">
        <f>IF('Configurações'!A21="","",'Configurações'!A21)</f>
        <v/>
      </c>
      <c r="M20">
        <f>IF(Lotes!D20="","",Lotes!D20)</f>
        <v/>
      </c>
    </row>
    <row r="21" ht="22" customHeight="1">
      <c r="A21" s="26" t="n"/>
      <c r="B21" s="23" t="n"/>
      <c r="C21" s="23" t="n"/>
      <c r="D21" s="23" t="n"/>
      <c r="E21" s="23" t="n"/>
      <c r="F21" s="27" t="n"/>
      <c r="G21" s="28" t="n"/>
      <c r="H21" s="25">
        <f>IF(OR($D21="",$E21=""),"",$D21&amp;"|"&amp;$E21)</f>
        <v/>
      </c>
      <c r="I21" s="24">
        <f>IF(COUNTA($A21:$G21)=0,"",IF($A21="","Informar data",IF($B21="","Informar tipo",IF($D21="","Informar SKU",IF($E21="","Informar lote",IF($F21="","Informar quantidade",IF(COUNTIF(Lotes!$D$5:$D$204,$H21)=0,"SKU/lote não cadastrado",IF(COUNTIF(Lotes!$D$5:$D$204,$H21)&gt;1,"SKU/lote duplicado no cadastro",IF($A21&gt;'Configurações'!$B$3,"Data futura",IF($A21&lt;IFERROR(INDEX(Lotes!$E$5:$E$204,MATCH($H21,Lotes!$D$5:$D$204,0)),$A21),"Data anterior à fabricação",IF(AND(OR($B21="Entrada",$B21="Saída"),$F21&lt;=0),"Quantidade deve ser positiva",IF(AND($B21="Ajuste",$F21=0),"Ajuste não pode ser zero","OK"))))))))))))</f>
        <v/>
      </c>
      <c r="K21">
        <f>IF('Configurações'!A22="","",'Configurações'!A22)</f>
        <v/>
      </c>
      <c r="M21">
        <f>IF(Lotes!D21="","",Lotes!D21)</f>
        <v/>
      </c>
    </row>
    <row r="22" ht="22" customHeight="1">
      <c r="A22" s="26" t="n"/>
      <c r="B22" s="23" t="n"/>
      <c r="C22" s="23" t="n"/>
      <c r="D22" s="23" t="n"/>
      <c r="E22" s="23" t="n"/>
      <c r="F22" s="27" t="n"/>
      <c r="G22" s="28" t="n"/>
      <c r="H22" s="32">
        <f>IF(OR($D22="",$E22=""),"",$D22&amp;"|"&amp;$E22)</f>
        <v/>
      </c>
      <c r="I22" s="31">
        <f>IF(COUNTA($A22:$G22)=0,"",IF($A22="","Informar data",IF($B22="","Informar tipo",IF($D22="","Informar SKU",IF($E22="","Informar lote",IF($F22="","Informar quantidade",IF(COUNTIF(Lotes!$D$5:$D$204,$H22)=0,"SKU/lote não cadastrado",IF(COUNTIF(Lotes!$D$5:$D$204,$H22)&gt;1,"SKU/lote duplicado no cadastro",IF($A22&gt;'Configurações'!$B$3,"Data futura",IF($A22&lt;IFERROR(INDEX(Lotes!$E$5:$E$204,MATCH($H22,Lotes!$D$5:$D$204,0)),$A22),"Data anterior à fabricação",IF(AND(OR($B22="Entrada",$B22="Saída"),$F22&lt;=0),"Quantidade deve ser positiva",IF(AND($B22="Ajuste",$F22=0),"Ajuste não pode ser zero","OK"))))))))))))</f>
        <v/>
      </c>
      <c r="K22">
        <f>IF('Configurações'!A23="","",'Configurações'!A23)</f>
        <v/>
      </c>
      <c r="M22">
        <f>IF(Lotes!D22="","",Lotes!D22)</f>
        <v/>
      </c>
    </row>
    <row r="23" ht="22" customHeight="1">
      <c r="A23" s="26" t="n"/>
      <c r="B23" s="23" t="n"/>
      <c r="C23" s="23" t="n"/>
      <c r="D23" s="23" t="n"/>
      <c r="E23" s="23" t="n"/>
      <c r="F23" s="27" t="n"/>
      <c r="G23" s="28" t="n"/>
      <c r="H23" s="25">
        <f>IF(OR($D23="",$E23=""),"",$D23&amp;"|"&amp;$E23)</f>
        <v/>
      </c>
      <c r="I23" s="24">
        <f>IF(COUNTA($A23:$G23)=0,"",IF($A23="","Informar data",IF($B23="","Informar tipo",IF($D23="","Informar SKU",IF($E23="","Informar lote",IF($F23="","Informar quantidade",IF(COUNTIF(Lotes!$D$5:$D$204,$H23)=0,"SKU/lote não cadastrado",IF(COUNTIF(Lotes!$D$5:$D$204,$H23)&gt;1,"SKU/lote duplicado no cadastro",IF($A23&gt;'Configurações'!$B$3,"Data futura",IF($A23&lt;IFERROR(INDEX(Lotes!$E$5:$E$204,MATCH($H23,Lotes!$D$5:$D$204,0)),$A23),"Data anterior à fabricação",IF(AND(OR($B23="Entrada",$B23="Saída"),$F23&lt;=0),"Quantidade deve ser positiva",IF(AND($B23="Ajuste",$F23=0),"Ajuste não pode ser zero","OK"))))))))))))</f>
        <v/>
      </c>
      <c r="K23">
        <f>IF('Configurações'!A24="","",'Configurações'!A24)</f>
        <v/>
      </c>
      <c r="M23">
        <f>IF(Lotes!D23="","",Lotes!D23)</f>
        <v/>
      </c>
    </row>
    <row r="24" ht="22" customHeight="1">
      <c r="A24" s="26" t="n"/>
      <c r="B24" s="23" t="n"/>
      <c r="C24" s="23" t="n"/>
      <c r="D24" s="23" t="n"/>
      <c r="E24" s="23" t="n"/>
      <c r="F24" s="27" t="n"/>
      <c r="G24" s="28" t="n"/>
      <c r="H24" s="32">
        <f>IF(OR($D24="",$E24=""),"",$D24&amp;"|"&amp;$E24)</f>
        <v/>
      </c>
      <c r="I24" s="31">
        <f>IF(COUNTA($A24:$G24)=0,"",IF($A24="","Informar data",IF($B24="","Informar tipo",IF($D24="","Informar SKU",IF($E24="","Informar lote",IF($F24="","Informar quantidade",IF(COUNTIF(Lotes!$D$5:$D$204,$H24)=0,"SKU/lote não cadastrado",IF(COUNTIF(Lotes!$D$5:$D$204,$H24)&gt;1,"SKU/lote duplicado no cadastro",IF($A24&gt;'Configurações'!$B$3,"Data futura",IF($A24&lt;IFERROR(INDEX(Lotes!$E$5:$E$204,MATCH($H24,Lotes!$D$5:$D$204,0)),$A24),"Data anterior à fabricação",IF(AND(OR($B24="Entrada",$B24="Saída"),$F24&lt;=0),"Quantidade deve ser positiva",IF(AND($B24="Ajuste",$F24=0),"Ajuste não pode ser zero","OK"))))))))))))</f>
        <v/>
      </c>
      <c r="K24">
        <f>IF('Configurações'!A25="","",'Configurações'!A25)</f>
        <v/>
      </c>
      <c r="M24">
        <f>IF(Lotes!D24="","",Lotes!D24)</f>
        <v/>
      </c>
    </row>
    <row r="25" ht="22" customHeight="1">
      <c r="A25" s="26" t="n"/>
      <c r="B25" s="23" t="n"/>
      <c r="C25" s="23" t="n"/>
      <c r="D25" s="23" t="n"/>
      <c r="E25" s="23" t="n"/>
      <c r="F25" s="27" t="n"/>
      <c r="G25" s="28" t="n"/>
      <c r="H25" s="25">
        <f>IF(OR($D25="",$E25=""),"",$D25&amp;"|"&amp;$E25)</f>
        <v/>
      </c>
      <c r="I25" s="24">
        <f>IF(COUNTA($A25:$G25)=0,"",IF($A25="","Informar data",IF($B25="","Informar tipo",IF($D25="","Informar SKU",IF($E25="","Informar lote",IF($F25="","Informar quantidade",IF(COUNTIF(Lotes!$D$5:$D$204,$H25)=0,"SKU/lote não cadastrado",IF(COUNTIF(Lotes!$D$5:$D$204,$H25)&gt;1,"SKU/lote duplicado no cadastro",IF($A25&gt;'Configurações'!$B$3,"Data futura",IF($A25&lt;IFERROR(INDEX(Lotes!$E$5:$E$204,MATCH($H25,Lotes!$D$5:$D$204,0)),$A25),"Data anterior à fabricação",IF(AND(OR($B25="Entrada",$B25="Saída"),$F25&lt;=0),"Quantidade deve ser positiva",IF(AND($B25="Ajuste",$F25=0),"Ajuste não pode ser zero","OK"))))))))))))</f>
        <v/>
      </c>
      <c r="K25">
        <f>IF('Configurações'!A26="","",'Configurações'!A26)</f>
        <v/>
      </c>
      <c r="M25">
        <f>IF(Lotes!D25="","",Lotes!D25)</f>
        <v/>
      </c>
    </row>
    <row r="26" ht="22" customHeight="1">
      <c r="A26" s="26" t="n"/>
      <c r="B26" s="23" t="n"/>
      <c r="C26" s="23" t="n"/>
      <c r="D26" s="23" t="n"/>
      <c r="E26" s="23" t="n"/>
      <c r="F26" s="27" t="n"/>
      <c r="G26" s="28" t="n"/>
      <c r="H26" s="32">
        <f>IF(OR($D26="",$E26=""),"",$D26&amp;"|"&amp;$E26)</f>
        <v/>
      </c>
      <c r="I26" s="31">
        <f>IF(COUNTA($A26:$G26)=0,"",IF($A26="","Informar data",IF($B26="","Informar tipo",IF($D26="","Informar SKU",IF($E26="","Informar lote",IF($F26="","Informar quantidade",IF(COUNTIF(Lotes!$D$5:$D$204,$H26)=0,"SKU/lote não cadastrado",IF(COUNTIF(Lotes!$D$5:$D$204,$H26)&gt;1,"SKU/lote duplicado no cadastro",IF($A26&gt;'Configurações'!$B$3,"Data futura",IF($A26&lt;IFERROR(INDEX(Lotes!$E$5:$E$204,MATCH($H26,Lotes!$D$5:$D$204,0)),$A26),"Data anterior à fabricação",IF(AND(OR($B26="Entrada",$B26="Saída"),$F26&lt;=0),"Quantidade deve ser positiva",IF(AND($B26="Ajuste",$F26=0),"Ajuste não pode ser zero","OK"))))))))))))</f>
        <v/>
      </c>
      <c r="K26">
        <f>IF('Configurações'!A27="","",'Configurações'!A27)</f>
        <v/>
      </c>
      <c r="M26">
        <f>IF(Lotes!D26="","",Lotes!D26)</f>
        <v/>
      </c>
    </row>
    <row r="27" ht="22" customHeight="1">
      <c r="A27" s="26" t="n"/>
      <c r="B27" s="23" t="n"/>
      <c r="C27" s="23" t="n"/>
      <c r="D27" s="23" t="n"/>
      <c r="E27" s="23" t="n"/>
      <c r="F27" s="27" t="n"/>
      <c r="G27" s="28" t="n"/>
      <c r="H27" s="25">
        <f>IF(OR($D27="",$E27=""),"",$D27&amp;"|"&amp;$E27)</f>
        <v/>
      </c>
      <c r="I27" s="24">
        <f>IF(COUNTA($A27:$G27)=0,"",IF($A27="","Informar data",IF($B27="","Informar tipo",IF($D27="","Informar SKU",IF($E27="","Informar lote",IF($F27="","Informar quantidade",IF(COUNTIF(Lotes!$D$5:$D$204,$H27)=0,"SKU/lote não cadastrado",IF(COUNTIF(Lotes!$D$5:$D$204,$H27)&gt;1,"SKU/lote duplicado no cadastro",IF($A27&gt;'Configurações'!$B$3,"Data futura",IF($A27&lt;IFERROR(INDEX(Lotes!$E$5:$E$204,MATCH($H27,Lotes!$D$5:$D$204,0)),$A27),"Data anterior à fabricação",IF(AND(OR($B27="Entrada",$B27="Saída"),$F27&lt;=0),"Quantidade deve ser positiva",IF(AND($B27="Ajuste",$F27=0),"Ajuste não pode ser zero","OK"))))))))))))</f>
        <v/>
      </c>
      <c r="K27">
        <f>IF('Configurações'!A28="","",'Configurações'!A28)</f>
        <v/>
      </c>
      <c r="M27">
        <f>IF(Lotes!D27="","",Lotes!D27)</f>
        <v/>
      </c>
    </row>
    <row r="28" ht="22" customHeight="1">
      <c r="A28" s="26" t="n"/>
      <c r="B28" s="23" t="n"/>
      <c r="C28" s="23" t="n"/>
      <c r="D28" s="23" t="n"/>
      <c r="E28" s="23" t="n"/>
      <c r="F28" s="27" t="n"/>
      <c r="G28" s="28" t="n"/>
      <c r="H28" s="32">
        <f>IF(OR($D28="",$E28=""),"",$D28&amp;"|"&amp;$E28)</f>
        <v/>
      </c>
      <c r="I28" s="31">
        <f>IF(COUNTA($A28:$G28)=0,"",IF($A28="","Informar data",IF($B28="","Informar tipo",IF($D28="","Informar SKU",IF($E28="","Informar lote",IF($F28="","Informar quantidade",IF(COUNTIF(Lotes!$D$5:$D$204,$H28)=0,"SKU/lote não cadastrado",IF(COUNTIF(Lotes!$D$5:$D$204,$H28)&gt;1,"SKU/lote duplicado no cadastro",IF($A28&gt;'Configurações'!$B$3,"Data futura",IF($A28&lt;IFERROR(INDEX(Lotes!$E$5:$E$204,MATCH($H28,Lotes!$D$5:$D$204,0)),$A28),"Data anterior à fabricação",IF(AND(OR($B28="Entrada",$B28="Saída"),$F28&lt;=0),"Quantidade deve ser positiva",IF(AND($B28="Ajuste",$F28=0),"Ajuste não pode ser zero","OK"))))))))))))</f>
        <v/>
      </c>
      <c r="K28">
        <f>IF('Configurações'!A29="","",'Configurações'!A29)</f>
        <v/>
      </c>
      <c r="M28">
        <f>IF(Lotes!D28="","",Lotes!D28)</f>
        <v/>
      </c>
    </row>
    <row r="29" ht="22" customHeight="1">
      <c r="A29" s="26" t="n"/>
      <c r="B29" s="23" t="n"/>
      <c r="C29" s="23" t="n"/>
      <c r="D29" s="23" t="n"/>
      <c r="E29" s="23" t="n"/>
      <c r="F29" s="27" t="n"/>
      <c r="G29" s="28" t="n"/>
      <c r="H29" s="25">
        <f>IF(OR($D29="",$E29=""),"",$D29&amp;"|"&amp;$E29)</f>
        <v/>
      </c>
      <c r="I29" s="24">
        <f>IF(COUNTA($A29:$G29)=0,"",IF($A29="","Informar data",IF($B29="","Informar tipo",IF($D29="","Informar SKU",IF($E29="","Informar lote",IF($F29="","Informar quantidade",IF(COUNTIF(Lotes!$D$5:$D$204,$H29)=0,"SKU/lote não cadastrado",IF(COUNTIF(Lotes!$D$5:$D$204,$H29)&gt;1,"SKU/lote duplicado no cadastro",IF($A29&gt;'Configurações'!$B$3,"Data futura",IF($A29&lt;IFERROR(INDEX(Lotes!$E$5:$E$204,MATCH($H29,Lotes!$D$5:$D$204,0)),$A29),"Data anterior à fabricação",IF(AND(OR($B29="Entrada",$B29="Saída"),$F29&lt;=0),"Quantidade deve ser positiva",IF(AND($B29="Ajuste",$F29=0),"Ajuste não pode ser zero","OK"))))))))))))</f>
        <v/>
      </c>
      <c r="K29">
        <f>IF('Configurações'!A30="","",'Configurações'!A30)</f>
        <v/>
      </c>
      <c r="M29">
        <f>IF(Lotes!D29="","",Lotes!D29)</f>
        <v/>
      </c>
    </row>
    <row r="30" ht="22" customHeight="1">
      <c r="A30" s="26" t="n"/>
      <c r="B30" s="23" t="n"/>
      <c r="C30" s="23" t="n"/>
      <c r="D30" s="23" t="n"/>
      <c r="E30" s="23" t="n"/>
      <c r="F30" s="27" t="n"/>
      <c r="G30" s="28" t="n"/>
      <c r="H30" s="32">
        <f>IF(OR($D30="",$E30=""),"",$D30&amp;"|"&amp;$E30)</f>
        <v/>
      </c>
      <c r="I30" s="31">
        <f>IF(COUNTA($A30:$G30)=0,"",IF($A30="","Informar data",IF($B30="","Informar tipo",IF($D30="","Informar SKU",IF($E30="","Informar lote",IF($F30="","Informar quantidade",IF(COUNTIF(Lotes!$D$5:$D$204,$H30)=0,"SKU/lote não cadastrado",IF(COUNTIF(Lotes!$D$5:$D$204,$H30)&gt;1,"SKU/lote duplicado no cadastro",IF($A30&gt;'Configurações'!$B$3,"Data futura",IF($A30&lt;IFERROR(INDEX(Lotes!$E$5:$E$204,MATCH($H30,Lotes!$D$5:$D$204,0)),$A30),"Data anterior à fabricação",IF(AND(OR($B30="Entrada",$B30="Saída"),$F30&lt;=0),"Quantidade deve ser positiva",IF(AND($B30="Ajuste",$F30=0),"Ajuste não pode ser zero","OK"))))))))))))</f>
        <v/>
      </c>
      <c r="K30">
        <f>IF('Configurações'!A31="","",'Configurações'!A31)</f>
        <v/>
      </c>
      <c r="M30">
        <f>IF(Lotes!D30="","",Lotes!D30)</f>
        <v/>
      </c>
    </row>
    <row r="31" ht="22" customHeight="1">
      <c r="A31" s="26" t="n"/>
      <c r="B31" s="23" t="n"/>
      <c r="C31" s="23" t="n"/>
      <c r="D31" s="23" t="n"/>
      <c r="E31" s="23" t="n"/>
      <c r="F31" s="27" t="n"/>
      <c r="G31" s="28" t="n"/>
      <c r="H31" s="25">
        <f>IF(OR($D31="",$E31=""),"",$D31&amp;"|"&amp;$E31)</f>
        <v/>
      </c>
      <c r="I31" s="24">
        <f>IF(COUNTA($A31:$G31)=0,"",IF($A31="","Informar data",IF($B31="","Informar tipo",IF($D31="","Informar SKU",IF($E31="","Informar lote",IF($F31="","Informar quantidade",IF(COUNTIF(Lotes!$D$5:$D$204,$H31)=0,"SKU/lote não cadastrado",IF(COUNTIF(Lotes!$D$5:$D$204,$H31)&gt;1,"SKU/lote duplicado no cadastro",IF($A31&gt;'Configurações'!$B$3,"Data futura",IF($A31&lt;IFERROR(INDEX(Lotes!$E$5:$E$204,MATCH($H31,Lotes!$D$5:$D$204,0)),$A31),"Data anterior à fabricação",IF(AND(OR($B31="Entrada",$B31="Saída"),$F31&lt;=0),"Quantidade deve ser positiva",IF(AND($B31="Ajuste",$F31=0),"Ajuste não pode ser zero","OK"))))))))))))</f>
        <v/>
      </c>
      <c r="K31">
        <f>IF('Configurações'!A32="","",'Configurações'!A32)</f>
        <v/>
      </c>
      <c r="M31">
        <f>IF(Lotes!D31="","",Lotes!D31)</f>
        <v/>
      </c>
    </row>
    <row r="32" ht="22" customHeight="1">
      <c r="A32" s="26" t="n"/>
      <c r="B32" s="23" t="n"/>
      <c r="C32" s="23" t="n"/>
      <c r="D32" s="23" t="n"/>
      <c r="E32" s="23" t="n"/>
      <c r="F32" s="27" t="n"/>
      <c r="G32" s="28" t="n"/>
      <c r="H32" s="32">
        <f>IF(OR($D32="",$E32=""),"",$D32&amp;"|"&amp;$E32)</f>
        <v/>
      </c>
      <c r="I32" s="31">
        <f>IF(COUNTA($A32:$G32)=0,"",IF($A32="","Informar data",IF($B32="","Informar tipo",IF($D32="","Informar SKU",IF($E32="","Informar lote",IF($F32="","Informar quantidade",IF(COUNTIF(Lotes!$D$5:$D$204,$H32)=0,"SKU/lote não cadastrado",IF(COUNTIF(Lotes!$D$5:$D$204,$H32)&gt;1,"SKU/lote duplicado no cadastro",IF($A32&gt;'Configurações'!$B$3,"Data futura",IF($A32&lt;IFERROR(INDEX(Lotes!$E$5:$E$204,MATCH($H32,Lotes!$D$5:$D$204,0)),$A32),"Data anterior à fabricação",IF(AND(OR($B32="Entrada",$B32="Saída"),$F32&lt;=0),"Quantidade deve ser positiva",IF(AND($B32="Ajuste",$F32=0),"Ajuste não pode ser zero","OK"))))))))))))</f>
        <v/>
      </c>
      <c r="K32">
        <f>IF('Configurações'!A33="","",'Configurações'!A33)</f>
        <v/>
      </c>
      <c r="M32">
        <f>IF(Lotes!D32="","",Lotes!D32)</f>
        <v/>
      </c>
    </row>
    <row r="33" ht="22" customHeight="1">
      <c r="A33" s="26" t="n"/>
      <c r="B33" s="23" t="n"/>
      <c r="C33" s="23" t="n"/>
      <c r="D33" s="23" t="n"/>
      <c r="E33" s="23" t="n"/>
      <c r="F33" s="27" t="n"/>
      <c r="G33" s="28" t="n"/>
      <c r="H33" s="25">
        <f>IF(OR($D33="",$E33=""),"",$D33&amp;"|"&amp;$E33)</f>
        <v/>
      </c>
      <c r="I33" s="24">
        <f>IF(COUNTA($A33:$G33)=0,"",IF($A33="","Informar data",IF($B33="","Informar tipo",IF($D33="","Informar SKU",IF($E33="","Informar lote",IF($F33="","Informar quantidade",IF(COUNTIF(Lotes!$D$5:$D$204,$H33)=0,"SKU/lote não cadastrado",IF(COUNTIF(Lotes!$D$5:$D$204,$H33)&gt;1,"SKU/lote duplicado no cadastro",IF($A33&gt;'Configurações'!$B$3,"Data futura",IF($A33&lt;IFERROR(INDEX(Lotes!$E$5:$E$204,MATCH($H33,Lotes!$D$5:$D$204,0)),$A33),"Data anterior à fabricação",IF(AND(OR($B33="Entrada",$B33="Saída"),$F33&lt;=0),"Quantidade deve ser positiva",IF(AND($B33="Ajuste",$F33=0),"Ajuste não pode ser zero","OK"))))))))))))</f>
        <v/>
      </c>
      <c r="K33">
        <f>IF('Configurações'!A34="","",'Configurações'!A34)</f>
        <v/>
      </c>
      <c r="M33">
        <f>IF(Lotes!D33="","",Lotes!D33)</f>
        <v/>
      </c>
    </row>
    <row r="34" ht="22" customHeight="1">
      <c r="A34" s="26" t="n"/>
      <c r="B34" s="23" t="n"/>
      <c r="C34" s="23" t="n"/>
      <c r="D34" s="23" t="n"/>
      <c r="E34" s="23" t="n"/>
      <c r="F34" s="27" t="n"/>
      <c r="G34" s="28" t="n"/>
      <c r="H34" s="32">
        <f>IF(OR($D34="",$E34=""),"",$D34&amp;"|"&amp;$E34)</f>
        <v/>
      </c>
      <c r="I34" s="31">
        <f>IF(COUNTA($A34:$G34)=0,"",IF($A34="","Informar data",IF($B34="","Informar tipo",IF($D34="","Informar SKU",IF($E34="","Informar lote",IF($F34="","Informar quantidade",IF(COUNTIF(Lotes!$D$5:$D$204,$H34)=0,"SKU/lote não cadastrado",IF(COUNTIF(Lotes!$D$5:$D$204,$H34)&gt;1,"SKU/lote duplicado no cadastro",IF($A34&gt;'Configurações'!$B$3,"Data futura",IF($A34&lt;IFERROR(INDEX(Lotes!$E$5:$E$204,MATCH($H34,Lotes!$D$5:$D$204,0)),$A34),"Data anterior à fabricação",IF(AND(OR($B34="Entrada",$B34="Saída"),$F34&lt;=0),"Quantidade deve ser positiva",IF(AND($B34="Ajuste",$F34=0),"Ajuste não pode ser zero","OK"))))))))))))</f>
        <v/>
      </c>
      <c r="K34">
        <f>IF('Configurações'!A35="","",'Configurações'!A35)</f>
        <v/>
      </c>
      <c r="M34">
        <f>IF(Lotes!D34="","",Lotes!D34)</f>
        <v/>
      </c>
    </row>
    <row r="35" ht="22" customHeight="1">
      <c r="A35" s="26" t="n"/>
      <c r="B35" s="23" t="n"/>
      <c r="C35" s="23" t="n"/>
      <c r="D35" s="23" t="n"/>
      <c r="E35" s="23" t="n"/>
      <c r="F35" s="27" t="n"/>
      <c r="G35" s="28" t="n"/>
      <c r="H35" s="25">
        <f>IF(OR($D35="",$E35=""),"",$D35&amp;"|"&amp;$E35)</f>
        <v/>
      </c>
      <c r="I35" s="24">
        <f>IF(COUNTA($A35:$G35)=0,"",IF($A35="","Informar data",IF($B35="","Informar tipo",IF($D35="","Informar SKU",IF($E35="","Informar lote",IF($F35="","Informar quantidade",IF(COUNTIF(Lotes!$D$5:$D$204,$H35)=0,"SKU/lote não cadastrado",IF(COUNTIF(Lotes!$D$5:$D$204,$H35)&gt;1,"SKU/lote duplicado no cadastro",IF($A35&gt;'Configurações'!$B$3,"Data futura",IF($A35&lt;IFERROR(INDEX(Lotes!$E$5:$E$204,MATCH($H35,Lotes!$D$5:$D$204,0)),$A35),"Data anterior à fabricação",IF(AND(OR($B35="Entrada",$B35="Saída"),$F35&lt;=0),"Quantidade deve ser positiva",IF(AND($B35="Ajuste",$F35=0),"Ajuste não pode ser zero","OK"))))))))))))</f>
        <v/>
      </c>
      <c r="K35">
        <f>IF('Configurações'!A36="","",'Configurações'!A36)</f>
        <v/>
      </c>
      <c r="M35">
        <f>IF(Lotes!D35="","",Lotes!D35)</f>
        <v/>
      </c>
    </row>
    <row r="36" ht="22" customHeight="1">
      <c r="A36" s="26" t="n"/>
      <c r="B36" s="23" t="n"/>
      <c r="C36" s="23" t="n"/>
      <c r="D36" s="23" t="n"/>
      <c r="E36" s="23" t="n"/>
      <c r="F36" s="27" t="n"/>
      <c r="G36" s="28" t="n"/>
      <c r="H36" s="32">
        <f>IF(OR($D36="",$E36=""),"",$D36&amp;"|"&amp;$E36)</f>
        <v/>
      </c>
      <c r="I36" s="31">
        <f>IF(COUNTA($A36:$G36)=0,"",IF($A36="","Informar data",IF($B36="","Informar tipo",IF($D36="","Informar SKU",IF($E36="","Informar lote",IF($F36="","Informar quantidade",IF(COUNTIF(Lotes!$D$5:$D$204,$H36)=0,"SKU/lote não cadastrado",IF(COUNTIF(Lotes!$D$5:$D$204,$H36)&gt;1,"SKU/lote duplicado no cadastro",IF($A36&gt;'Configurações'!$B$3,"Data futura",IF($A36&lt;IFERROR(INDEX(Lotes!$E$5:$E$204,MATCH($H36,Lotes!$D$5:$D$204,0)),$A36),"Data anterior à fabricação",IF(AND(OR($B36="Entrada",$B36="Saída"),$F36&lt;=0),"Quantidade deve ser positiva",IF(AND($B36="Ajuste",$F36=0),"Ajuste não pode ser zero","OK"))))))))))))</f>
        <v/>
      </c>
      <c r="K36">
        <f>IF('Configurações'!A37="","",'Configurações'!A37)</f>
        <v/>
      </c>
      <c r="M36">
        <f>IF(Lotes!D36="","",Lotes!D36)</f>
        <v/>
      </c>
    </row>
    <row r="37" ht="22" customHeight="1">
      <c r="A37" s="26" t="n"/>
      <c r="B37" s="23" t="n"/>
      <c r="C37" s="23" t="n"/>
      <c r="D37" s="23" t="n"/>
      <c r="E37" s="23" t="n"/>
      <c r="F37" s="27" t="n"/>
      <c r="G37" s="28" t="n"/>
      <c r="H37" s="25">
        <f>IF(OR($D37="",$E37=""),"",$D37&amp;"|"&amp;$E37)</f>
        <v/>
      </c>
      <c r="I37" s="24">
        <f>IF(COUNTA($A37:$G37)=0,"",IF($A37="","Informar data",IF($B37="","Informar tipo",IF($D37="","Informar SKU",IF($E37="","Informar lote",IF($F37="","Informar quantidade",IF(COUNTIF(Lotes!$D$5:$D$204,$H37)=0,"SKU/lote não cadastrado",IF(COUNTIF(Lotes!$D$5:$D$204,$H37)&gt;1,"SKU/lote duplicado no cadastro",IF($A37&gt;'Configurações'!$B$3,"Data futura",IF($A37&lt;IFERROR(INDEX(Lotes!$E$5:$E$204,MATCH($H37,Lotes!$D$5:$D$204,0)),$A37),"Data anterior à fabricação",IF(AND(OR($B37="Entrada",$B37="Saída"),$F37&lt;=0),"Quantidade deve ser positiva",IF(AND($B37="Ajuste",$F37=0),"Ajuste não pode ser zero","OK"))))))))))))</f>
        <v/>
      </c>
      <c r="K37">
        <f>IF('Configurações'!A38="","",'Configurações'!A38)</f>
        <v/>
      </c>
      <c r="M37">
        <f>IF(Lotes!D37="","",Lotes!D37)</f>
        <v/>
      </c>
    </row>
    <row r="38" ht="22" customHeight="1">
      <c r="A38" s="26" t="n"/>
      <c r="B38" s="23" t="n"/>
      <c r="C38" s="23" t="n"/>
      <c r="D38" s="23" t="n"/>
      <c r="E38" s="23" t="n"/>
      <c r="F38" s="27" t="n"/>
      <c r="G38" s="28" t="n"/>
      <c r="H38" s="32">
        <f>IF(OR($D38="",$E38=""),"",$D38&amp;"|"&amp;$E38)</f>
        <v/>
      </c>
      <c r="I38" s="31">
        <f>IF(COUNTA($A38:$G38)=0,"",IF($A38="","Informar data",IF($B38="","Informar tipo",IF($D38="","Informar SKU",IF($E38="","Informar lote",IF($F38="","Informar quantidade",IF(COUNTIF(Lotes!$D$5:$D$204,$H38)=0,"SKU/lote não cadastrado",IF(COUNTIF(Lotes!$D$5:$D$204,$H38)&gt;1,"SKU/lote duplicado no cadastro",IF($A38&gt;'Configurações'!$B$3,"Data futura",IF($A38&lt;IFERROR(INDEX(Lotes!$E$5:$E$204,MATCH($H38,Lotes!$D$5:$D$204,0)),$A38),"Data anterior à fabricação",IF(AND(OR($B38="Entrada",$B38="Saída"),$F38&lt;=0),"Quantidade deve ser positiva",IF(AND($B38="Ajuste",$F38=0),"Ajuste não pode ser zero","OK"))))))))))))</f>
        <v/>
      </c>
      <c r="K38">
        <f>IF('Configurações'!A39="","",'Configurações'!A39)</f>
        <v/>
      </c>
      <c r="M38">
        <f>IF(Lotes!D38="","",Lotes!D38)</f>
        <v/>
      </c>
    </row>
    <row r="39" ht="22" customHeight="1">
      <c r="A39" s="26" t="n"/>
      <c r="B39" s="23" t="n"/>
      <c r="C39" s="23" t="n"/>
      <c r="D39" s="23" t="n"/>
      <c r="E39" s="23" t="n"/>
      <c r="F39" s="27" t="n"/>
      <c r="G39" s="28" t="n"/>
      <c r="H39" s="25">
        <f>IF(OR($D39="",$E39=""),"",$D39&amp;"|"&amp;$E39)</f>
        <v/>
      </c>
      <c r="I39" s="24">
        <f>IF(COUNTA($A39:$G39)=0,"",IF($A39="","Informar data",IF($B39="","Informar tipo",IF($D39="","Informar SKU",IF($E39="","Informar lote",IF($F39="","Informar quantidade",IF(COUNTIF(Lotes!$D$5:$D$204,$H39)=0,"SKU/lote não cadastrado",IF(COUNTIF(Lotes!$D$5:$D$204,$H39)&gt;1,"SKU/lote duplicado no cadastro",IF($A39&gt;'Configurações'!$B$3,"Data futura",IF($A39&lt;IFERROR(INDEX(Lotes!$E$5:$E$204,MATCH($H39,Lotes!$D$5:$D$204,0)),$A39),"Data anterior à fabricação",IF(AND(OR($B39="Entrada",$B39="Saída"),$F39&lt;=0),"Quantidade deve ser positiva",IF(AND($B39="Ajuste",$F39=0),"Ajuste não pode ser zero","OK"))))))))))))</f>
        <v/>
      </c>
      <c r="K39">
        <f>IF('Configurações'!A40="","",'Configurações'!A40)</f>
        <v/>
      </c>
      <c r="M39">
        <f>IF(Lotes!D39="","",Lotes!D39)</f>
        <v/>
      </c>
    </row>
    <row r="40" ht="22" customHeight="1">
      <c r="A40" s="26" t="n"/>
      <c r="B40" s="23" t="n"/>
      <c r="C40" s="23" t="n"/>
      <c r="D40" s="23" t="n"/>
      <c r="E40" s="23" t="n"/>
      <c r="F40" s="27" t="n"/>
      <c r="G40" s="28" t="n"/>
      <c r="H40" s="32">
        <f>IF(OR($D40="",$E40=""),"",$D40&amp;"|"&amp;$E40)</f>
        <v/>
      </c>
      <c r="I40" s="31">
        <f>IF(COUNTA($A40:$G40)=0,"",IF($A40="","Informar data",IF($B40="","Informar tipo",IF($D40="","Informar SKU",IF($E40="","Informar lote",IF($F40="","Informar quantidade",IF(COUNTIF(Lotes!$D$5:$D$204,$H40)=0,"SKU/lote não cadastrado",IF(COUNTIF(Lotes!$D$5:$D$204,$H40)&gt;1,"SKU/lote duplicado no cadastro",IF($A40&gt;'Configurações'!$B$3,"Data futura",IF($A40&lt;IFERROR(INDEX(Lotes!$E$5:$E$204,MATCH($H40,Lotes!$D$5:$D$204,0)),$A40),"Data anterior à fabricação",IF(AND(OR($B40="Entrada",$B40="Saída"),$F40&lt;=0),"Quantidade deve ser positiva",IF(AND($B40="Ajuste",$F40=0),"Ajuste não pode ser zero","OK"))))))))))))</f>
        <v/>
      </c>
      <c r="K40">
        <f>IF('Configurações'!A41="","",'Configurações'!A41)</f>
        <v/>
      </c>
      <c r="M40">
        <f>IF(Lotes!D40="","",Lotes!D40)</f>
        <v/>
      </c>
    </row>
    <row r="41" ht="22" customHeight="1">
      <c r="A41" s="26" t="n"/>
      <c r="B41" s="23" t="n"/>
      <c r="C41" s="23" t="n"/>
      <c r="D41" s="23" t="n"/>
      <c r="E41" s="23" t="n"/>
      <c r="F41" s="27" t="n"/>
      <c r="G41" s="28" t="n"/>
      <c r="H41" s="25">
        <f>IF(OR($D41="",$E41=""),"",$D41&amp;"|"&amp;$E41)</f>
        <v/>
      </c>
      <c r="I41" s="24">
        <f>IF(COUNTA($A41:$G41)=0,"",IF($A41="","Informar data",IF($B41="","Informar tipo",IF($D41="","Informar SKU",IF($E41="","Informar lote",IF($F41="","Informar quantidade",IF(COUNTIF(Lotes!$D$5:$D$204,$H41)=0,"SKU/lote não cadastrado",IF(COUNTIF(Lotes!$D$5:$D$204,$H41)&gt;1,"SKU/lote duplicado no cadastro",IF($A41&gt;'Configurações'!$B$3,"Data futura",IF($A41&lt;IFERROR(INDEX(Lotes!$E$5:$E$204,MATCH($H41,Lotes!$D$5:$D$204,0)),$A41),"Data anterior à fabricação",IF(AND(OR($B41="Entrada",$B41="Saída"),$F41&lt;=0),"Quantidade deve ser positiva",IF(AND($B41="Ajuste",$F41=0),"Ajuste não pode ser zero","OK"))))))))))))</f>
        <v/>
      </c>
      <c r="K41">
        <f>IF('Configurações'!A42="","",'Configurações'!A42)</f>
        <v/>
      </c>
      <c r="M41">
        <f>IF(Lotes!D41="","",Lotes!D41)</f>
        <v/>
      </c>
    </row>
    <row r="42" ht="22" customHeight="1">
      <c r="A42" s="26" t="n"/>
      <c r="B42" s="23" t="n"/>
      <c r="C42" s="23" t="n"/>
      <c r="D42" s="23" t="n"/>
      <c r="E42" s="23" t="n"/>
      <c r="F42" s="27" t="n"/>
      <c r="G42" s="28" t="n"/>
      <c r="H42" s="32">
        <f>IF(OR($D42="",$E42=""),"",$D42&amp;"|"&amp;$E42)</f>
        <v/>
      </c>
      <c r="I42" s="31">
        <f>IF(COUNTA($A42:$G42)=0,"",IF($A42="","Informar data",IF($B42="","Informar tipo",IF($D42="","Informar SKU",IF($E42="","Informar lote",IF($F42="","Informar quantidade",IF(COUNTIF(Lotes!$D$5:$D$204,$H42)=0,"SKU/lote não cadastrado",IF(COUNTIF(Lotes!$D$5:$D$204,$H42)&gt;1,"SKU/lote duplicado no cadastro",IF($A42&gt;'Configurações'!$B$3,"Data futura",IF($A42&lt;IFERROR(INDEX(Lotes!$E$5:$E$204,MATCH($H42,Lotes!$D$5:$D$204,0)),$A42),"Data anterior à fabricação",IF(AND(OR($B42="Entrada",$B42="Saída"),$F42&lt;=0),"Quantidade deve ser positiva",IF(AND($B42="Ajuste",$F42=0),"Ajuste não pode ser zero","OK"))))))))))))</f>
        <v/>
      </c>
      <c r="K42">
        <f>IF('Configurações'!A43="","",'Configurações'!A43)</f>
        <v/>
      </c>
      <c r="M42">
        <f>IF(Lotes!D42="","",Lotes!D42)</f>
        <v/>
      </c>
    </row>
    <row r="43" ht="22" customHeight="1">
      <c r="A43" s="26" t="n"/>
      <c r="B43" s="23" t="n"/>
      <c r="C43" s="23" t="n"/>
      <c r="D43" s="23" t="n"/>
      <c r="E43" s="23" t="n"/>
      <c r="F43" s="27" t="n"/>
      <c r="G43" s="28" t="n"/>
      <c r="H43" s="25">
        <f>IF(OR($D43="",$E43=""),"",$D43&amp;"|"&amp;$E43)</f>
        <v/>
      </c>
      <c r="I43" s="24">
        <f>IF(COUNTA($A43:$G43)=0,"",IF($A43="","Informar data",IF($B43="","Informar tipo",IF($D43="","Informar SKU",IF($E43="","Informar lote",IF($F43="","Informar quantidade",IF(COUNTIF(Lotes!$D$5:$D$204,$H43)=0,"SKU/lote não cadastrado",IF(COUNTIF(Lotes!$D$5:$D$204,$H43)&gt;1,"SKU/lote duplicado no cadastro",IF($A43&gt;'Configurações'!$B$3,"Data futura",IF($A43&lt;IFERROR(INDEX(Lotes!$E$5:$E$204,MATCH($H43,Lotes!$D$5:$D$204,0)),$A43),"Data anterior à fabricação",IF(AND(OR($B43="Entrada",$B43="Saída"),$F43&lt;=0),"Quantidade deve ser positiva",IF(AND($B43="Ajuste",$F43=0),"Ajuste não pode ser zero","OK"))))))))))))</f>
        <v/>
      </c>
      <c r="K43">
        <f>IF('Configurações'!A44="","",'Configurações'!A44)</f>
        <v/>
      </c>
      <c r="M43">
        <f>IF(Lotes!D43="","",Lotes!D43)</f>
        <v/>
      </c>
    </row>
    <row r="44" ht="22" customHeight="1">
      <c r="A44" s="26" t="n"/>
      <c r="B44" s="23" t="n"/>
      <c r="C44" s="23" t="n"/>
      <c r="D44" s="23" t="n"/>
      <c r="E44" s="23" t="n"/>
      <c r="F44" s="27" t="n"/>
      <c r="G44" s="28" t="n"/>
      <c r="H44" s="32">
        <f>IF(OR($D44="",$E44=""),"",$D44&amp;"|"&amp;$E44)</f>
        <v/>
      </c>
      <c r="I44" s="31">
        <f>IF(COUNTA($A44:$G44)=0,"",IF($A44="","Informar data",IF($B44="","Informar tipo",IF($D44="","Informar SKU",IF($E44="","Informar lote",IF($F44="","Informar quantidade",IF(COUNTIF(Lotes!$D$5:$D$204,$H44)=0,"SKU/lote não cadastrado",IF(COUNTIF(Lotes!$D$5:$D$204,$H44)&gt;1,"SKU/lote duplicado no cadastro",IF($A44&gt;'Configurações'!$B$3,"Data futura",IF($A44&lt;IFERROR(INDEX(Lotes!$E$5:$E$204,MATCH($H44,Lotes!$D$5:$D$204,0)),$A44),"Data anterior à fabricação",IF(AND(OR($B44="Entrada",$B44="Saída"),$F44&lt;=0),"Quantidade deve ser positiva",IF(AND($B44="Ajuste",$F44=0),"Ajuste não pode ser zero","OK"))))))))))))</f>
        <v/>
      </c>
      <c r="K44">
        <f>IF('Configurações'!A45="","",'Configurações'!A45)</f>
        <v/>
      </c>
      <c r="M44">
        <f>IF(Lotes!D44="","",Lotes!D44)</f>
        <v/>
      </c>
    </row>
    <row r="45" ht="22" customHeight="1">
      <c r="A45" s="26" t="n"/>
      <c r="B45" s="23" t="n"/>
      <c r="C45" s="23" t="n"/>
      <c r="D45" s="23" t="n"/>
      <c r="E45" s="23" t="n"/>
      <c r="F45" s="27" t="n"/>
      <c r="G45" s="28" t="n"/>
      <c r="H45" s="25">
        <f>IF(OR($D45="",$E45=""),"",$D45&amp;"|"&amp;$E45)</f>
        <v/>
      </c>
      <c r="I45" s="24">
        <f>IF(COUNTA($A45:$G45)=0,"",IF($A45="","Informar data",IF($B45="","Informar tipo",IF($D45="","Informar SKU",IF($E45="","Informar lote",IF($F45="","Informar quantidade",IF(COUNTIF(Lotes!$D$5:$D$204,$H45)=0,"SKU/lote não cadastrado",IF(COUNTIF(Lotes!$D$5:$D$204,$H45)&gt;1,"SKU/lote duplicado no cadastro",IF($A45&gt;'Configurações'!$B$3,"Data futura",IF($A45&lt;IFERROR(INDEX(Lotes!$E$5:$E$204,MATCH($H45,Lotes!$D$5:$D$204,0)),$A45),"Data anterior à fabricação",IF(AND(OR($B45="Entrada",$B45="Saída"),$F45&lt;=0),"Quantidade deve ser positiva",IF(AND($B45="Ajuste",$F45=0),"Ajuste não pode ser zero","OK"))))))))))))</f>
        <v/>
      </c>
      <c r="K45">
        <f>IF('Configurações'!A46="","",'Configurações'!A46)</f>
        <v/>
      </c>
      <c r="M45">
        <f>IF(Lotes!D45="","",Lotes!D45)</f>
        <v/>
      </c>
    </row>
    <row r="46" ht="22" customHeight="1">
      <c r="A46" s="26" t="n"/>
      <c r="B46" s="23" t="n"/>
      <c r="C46" s="23" t="n"/>
      <c r="D46" s="23" t="n"/>
      <c r="E46" s="23" t="n"/>
      <c r="F46" s="27" t="n"/>
      <c r="G46" s="28" t="n"/>
      <c r="H46" s="32">
        <f>IF(OR($D46="",$E46=""),"",$D46&amp;"|"&amp;$E46)</f>
        <v/>
      </c>
      <c r="I46" s="31">
        <f>IF(COUNTA($A46:$G46)=0,"",IF($A46="","Informar data",IF($B46="","Informar tipo",IF($D46="","Informar SKU",IF($E46="","Informar lote",IF($F46="","Informar quantidade",IF(COUNTIF(Lotes!$D$5:$D$204,$H46)=0,"SKU/lote não cadastrado",IF(COUNTIF(Lotes!$D$5:$D$204,$H46)&gt;1,"SKU/lote duplicado no cadastro",IF($A46&gt;'Configurações'!$B$3,"Data futura",IF($A46&lt;IFERROR(INDEX(Lotes!$E$5:$E$204,MATCH($H46,Lotes!$D$5:$D$204,0)),$A46),"Data anterior à fabricação",IF(AND(OR($B46="Entrada",$B46="Saída"),$F46&lt;=0),"Quantidade deve ser positiva",IF(AND($B46="Ajuste",$F46=0),"Ajuste não pode ser zero","OK"))))))))))))</f>
        <v/>
      </c>
      <c r="K46">
        <f>IF('Configurações'!A47="","",'Configurações'!A47)</f>
        <v/>
      </c>
      <c r="M46">
        <f>IF(Lotes!D46="","",Lotes!D46)</f>
        <v/>
      </c>
    </row>
    <row r="47" ht="22" customHeight="1">
      <c r="A47" s="26" t="n"/>
      <c r="B47" s="23" t="n"/>
      <c r="C47" s="23" t="n"/>
      <c r="D47" s="23" t="n"/>
      <c r="E47" s="23" t="n"/>
      <c r="F47" s="27" t="n"/>
      <c r="G47" s="28" t="n"/>
      <c r="H47" s="25">
        <f>IF(OR($D47="",$E47=""),"",$D47&amp;"|"&amp;$E47)</f>
        <v/>
      </c>
      <c r="I47" s="24">
        <f>IF(COUNTA($A47:$G47)=0,"",IF($A47="","Informar data",IF($B47="","Informar tipo",IF($D47="","Informar SKU",IF($E47="","Informar lote",IF($F47="","Informar quantidade",IF(COUNTIF(Lotes!$D$5:$D$204,$H47)=0,"SKU/lote não cadastrado",IF(COUNTIF(Lotes!$D$5:$D$204,$H47)&gt;1,"SKU/lote duplicado no cadastro",IF($A47&gt;'Configurações'!$B$3,"Data futura",IF($A47&lt;IFERROR(INDEX(Lotes!$E$5:$E$204,MATCH($H47,Lotes!$D$5:$D$204,0)),$A47),"Data anterior à fabricação",IF(AND(OR($B47="Entrada",$B47="Saída"),$F47&lt;=0),"Quantidade deve ser positiva",IF(AND($B47="Ajuste",$F47=0),"Ajuste não pode ser zero","OK"))))))))))))</f>
        <v/>
      </c>
      <c r="K47">
        <f>IF('Configurações'!A48="","",'Configurações'!A48)</f>
        <v/>
      </c>
      <c r="M47">
        <f>IF(Lotes!D47="","",Lotes!D47)</f>
        <v/>
      </c>
    </row>
    <row r="48" ht="22" customHeight="1">
      <c r="A48" s="26" t="n"/>
      <c r="B48" s="23" t="n"/>
      <c r="C48" s="23" t="n"/>
      <c r="D48" s="23" t="n"/>
      <c r="E48" s="23" t="n"/>
      <c r="F48" s="27" t="n"/>
      <c r="G48" s="28" t="n"/>
      <c r="H48" s="32">
        <f>IF(OR($D48="",$E48=""),"",$D48&amp;"|"&amp;$E48)</f>
        <v/>
      </c>
      <c r="I48" s="31">
        <f>IF(COUNTA($A48:$G48)=0,"",IF($A48="","Informar data",IF($B48="","Informar tipo",IF($D48="","Informar SKU",IF($E48="","Informar lote",IF($F48="","Informar quantidade",IF(COUNTIF(Lotes!$D$5:$D$204,$H48)=0,"SKU/lote não cadastrado",IF(COUNTIF(Lotes!$D$5:$D$204,$H48)&gt;1,"SKU/lote duplicado no cadastro",IF($A48&gt;'Configurações'!$B$3,"Data futura",IF($A48&lt;IFERROR(INDEX(Lotes!$E$5:$E$204,MATCH($H48,Lotes!$D$5:$D$204,0)),$A48),"Data anterior à fabricação",IF(AND(OR($B48="Entrada",$B48="Saída"),$F48&lt;=0),"Quantidade deve ser positiva",IF(AND($B48="Ajuste",$F48=0),"Ajuste não pode ser zero","OK"))))))))))))</f>
        <v/>
      </c>
      <c r="K48">
        <f>IF('Configurações'!A49="","",'Configurações'!A49)</f>
        <v/>
      </c>
      <c r="M48">
        <f>IF(Lotes!D48="","",Lotes!D48)</f>
        <v/>
      </c>
    </row>
    <row r="49" ht="22" customHeight="1">
      <c r="A49" s="26" t="n"/>
      <c r="B49" s="23" t="n"/>
      <c r="C49" s="23" t="n"/>
      <c r="D49" s="23" t="n"/>
      <c r="E49" s="23" t="n"/>
      <c r="F49" s="27" t="n"/>
      <c r="G49" s="28" t="n"/>
      <c r="H49" s="25">
        <f>IF(OR($D49="",$E49=""),"",$D49&amp;"|"&amp;$E49)</f>
        <v/>
      </c>
      <c r="I49" s="24">
        <f>IF(COUNTA($A49:$G49)=0,"",IF($A49="","Informar data",IF($B49="","Informar tipo",IF($D49="","Informar SKU",IF($E49="","Informar lote",IF($F49="","Informar quantidade",IF(COUNTIF(Lotes!$D$5:$D$204,$H49)=0,"SKU/lote não cadastrado",IF(COUNTIF(Lotes!$D$5:$D$204,$H49)&gt;1,"SKU/lote duplicado no cadastro",IF($A49&gt;'Configurações'!$B$3,"Data futura",IF($A49&lt;IFERROR(INDEX(Lotes!$E$5:$E$204,MATCH($H49,Lotes!$D$5:$D$204,0)),$A49),"Data anterior à fabricação",IF(AND(OR($B49="Entrada",$B49="Saída"),$F49&lt;=0),"Quantidade deve ser positiva",IF(AND($B49="Ajuste",$F49=0),"Ajuste não pode ser zero","OK"))))))))))))</f>
        <v/>
      </c>
      <c r="K49">
        <f>IF('Configurações'!A50="","",'Configurações'!A50)</f>
        <v/>
      </c>
      <c r="M49">
        <f>IF(Lotes!D49="","",Lotes!D49)</f>
        <v/>
      </c>
    </row>
    <row r="50" ht="22" customHeight="1">
      <c r="A50" s="26" t="n"/>
      <c r="B50" s="23" t="n"/>
      <c r="C50" s="23" t="n"/>
      <c r="D50" s="23" t="n"/>
      <c r="E50" s="23" t="n"/>
      <c r="F50" s="27" t="n"/>
      <c r="G50" s="28" t="n"/>
      <c r="H50" s="32">
        <f>IF(OR($D50="",$E50=""),"",$D50&amp;"|"&amp;$E50)</f>
        <v/>
      </c>
      <c r="I50" s="31">
        <f>IF(COUNTA($A50:$G50)=0,"",IF($A50="","Informar data",IF($B50="","Informar tipo",IF($D50="","Informar SKU",IF($E50="","Informar lote",IF($F50="","Informar quantidade",IF(COUNTIF(Lotes!$D$5:$D$204,$H50)=0,"SKU/lote não cadastrado",IF(COUNTIF(Lotes!$D$5:$D$204,$H50)&gt;1,"SKU/lote duplicado no cadastro",IF($A50&gt;'Configurações'!$B$3,"Data futura",IF($A50&lt;IFERROR(INDEX(Lotes!$E$5:$E$204,MATCH($H50,Lotes!$D$5:$D$204,0)),$A50),"Data anterior à fabricação",IF(AND(OR($B50="Entrada",$B50="Saída"),$F50&lt;=0),"Quantidade deve ser positiva",IF(AND($B50="Ajuste",$F50=0),"Ajuste não pode ser zero","OK"))))))))))))</f>
        <v/>
      </c>
      <c r="K50">
        <f>IF('Configurações'!A51="","",'Configurações'!A51)</f>
        <v/>
      </c>
      <c r="M50">
        <f>IF(Lotes!D50="","",Lotes!D50)</f>
        <v/>
      </c>
    </row>
    <row r="51" ht="22" customHeight="1">
      <c r="A51" s="26" t="n"/>
      <c r="B51" s="23" t="n"/>
      <c r="C51" s="23" t="n"/>
      <c r="D51" s="23" t="n"/>
      <c r="E51" s="23" t="n"/>
      <c r="F51" s="27" t="n"/>
      <c r="G51" s="28" t="n"/>
      <c r="H51" s="25">
        <f>IF(OR($D51="",$E51=""),"",$D51&amp;"|"&amp;$E51)</f>
        <v/>
      </c>
      <c r="I51" s="24">
        <f>IF(COUNTA($A51:$G51)=0,"",IF($A51="","Informar data",IF($B51="","Informar tipo",IF($D51="","Informar SKU",IF($E51="","Informar lote",IF($F51="","Informar quantidade",IF(COUNTIF(Lotes!$D$5:$D$204,$H51)=0,"SKU/lote não cadastrado",IF(COUNTIF(Lotes!$D$5:$D$204,$H51)&gt;1,"SKU/lote duplicado no cadastro",IF($A51&gt;'Configurações'!$B$3,"Data futura",IF($A51&lt;IFERROR(INDEX(Lotes!$E$5:$E$204,MATCH($H51,Lotes!$D$5:$D$204,0)),$A51),"Data anterior à fabricação",IF(AND(OR($B51="Entrada",$B51="Saída"),$F51&lt;=0),"Quantidade deve ser positiva",IF(AND($B51="Ajuste",$F51=0),"Ajuste não pode ser zero","OK"))))))))))))</f>
        <v/>
      </c>
      <c r="K51">
        <f>IF('Configurações'!A52="","",'Configurações'!A52)</f>
        <v/>
      </c>
      <c r="M51">
        <f>IF(Lotes!D51="","",Lotes!D51)</f>
        <v/>
      </c>
    </row>
    <row r="52" ht="22" customHeight="1">
      <c r="A52" s="26" t="n"/>
      <c r="B52" s="23" t="n"/>
      <c r="C52" s="23" t="n"/>
      <c r="D52" s="23" t="n"/>
      <c r="E52" s="23" t="n"/>
      <c r="F52" s="27" t="n"/>
      <c r="G52" s="28" t="n"/>
      <c r="H52" s="32">
        <f>IF(OR($D52="",$E52=""),"",$D52&amp;"|"&amp;$E52)</f>
        <v/>
      </c>
      <c r="I52" s="31">
        <f>IF(COUNTA($A52:$G52)=0,"",IF($A52="","Informar data",IF($B52="","Informar tipo",IF($D52="","Informar SKU",IF($E52="","Informar lote",IF($F52="","Informar quantidade",IF(COUNTIF(Lotes!$D$5:$D$204,$H52)=0,"SKU/lote não cadastrado",IF(COUNTIF(Lotes!$D$5:$D$204,$H52)&gt;1,"SKU/lote duplicado no cadastro",IF($A52&gt;'Configurações'!$B$3,"Data futura",IF($A52&lt;IFERROR(INDEX(Lotes!$E$5:$E$204,MATCH($H52,Lotes!$D$5:$D$204,0)),$A52),"Data anterior à fabricação",IF(AND(OR($B52="Entrada",$B52="Saída"),$F52&lt;=0),"Quantidade deve ser positiva",IF(AND($B52="Ajuste",$F52=0),"Ajuste não pode ser zero","OK"))))))))))))</f>
        <v/>
      </c>
      <c r="K52">
        <f>IF('Configurações'!A53="","",'Configurações'!A53)</f>
        <v/>
      </c>
      <c r="M52">
        <f>IF(Lotes!D52="","",Lotes!D52)</f>
        <v/>
      </c>
    </row>
    <row r="53" ht="22" customHeight="1">
      <c r="A53" s="26" t="n"/>
      <c r="B53" s="23" t="n"/>
      <c r="C53" s="23" t="n"/>
      <c r="D53" s="23" t="n"/>
      <c r="E53" s="23" t="n"/>
      <c r="F53" s="27" t="n"/>
      <c r="G53" s="28" t="n"/>
      <c r="H53" s="25">
        <f>IF(OR($D53="",$E53=""),"",$D53&amp;"|"&amp;$E53)</f>
        <v/>
      </c>
      <c r="I53" s="24">
        <f>IF(COUNTA($A53:$G53)=0,"",IF($A53="","Informar data",IF($B53="","Informar tipo",IF($D53="","Informar SKU",IF($E53="","Informar lote",IF($F53="","Informar quantidade",IF(COUNTIF(Lotes!$D$5:$D$204,$H53)=0,"SKU/lote não cadastrado",IF(COUNTIF(Lotes!$D$5:$D$204,$H53)&gt;1,"SKU/lote duplicado no cadastro",IF($A53&gt;'Configurações'!$B$3,"Data futura",IF($A53&lt;IFERROR(INDEX(Lotes!$E$5:$E$204,MATCH($H53,Lotes!$D$5:$D$204,0)),$A53),"Data anterior à fabricação",IF(AND(OR($B53="Entrada",$B53="Saída"),$F53&lt;=0),"Quantidade deve ser positiva",IF(AND($B53="Ajuste",$F53=0),"Ajuste não pode ser zero","OK"))))))))))))</f>
        <v/>
      </c>
      <c r="K53">
        <f>IF('Configurações'!A54="","",'Configurações'!A54)</f>
        <v/>
      </c>
      <c r="M53">
        <f>IF(Lotes!D53="","",Lotes!D53)</f>
        <v/>
      </c>
    </row>
    <row r="54" ht="22" customHeight="1">
      <c r="A54" s="26" t="n"/>
      <c r="B54" s="23" t="n"/>
      <c r="C54" s="23" t="n"/>
      <c r="D54" s="23" t="n"/>
      <c r="E54" s="23" t="n"/>
      <c r="F54" s="27" t="n"/>
      <c r="G54" s="28" t="n"/>
      <c r="H54" s="32">
        <f>IF(OR($D54="",$E54=""),"",$D54&amp;"|"&amp;$E54)</f>
        <v/>
      </c>
      <c r="I54" s="31">
        <f>IF(COUNTA($A54:$G54)=0,"",IF($A54="","Informar data",IF($B54="","Informar tipo",IF($D54="","Informar SKU",IF($E54="","Informar lote",IF($F54="","Informar quantidade",IF(COUNTIF(Lotes!$D$5:$D$204,$H54)=0,"SKU/lote não cadastrado",IF(COUNTIF(Lotes!$D$5:$D$204,$H54)&gt;1,"SKU/lote duplicado no cadastro",IF($A54&gt;'Configurações'!$B$3,"Data futura",IF($A54&lt;IFERROR(INDEX(Lotes!$E$5:$E$204,MATCH($H54,Lotes!$D$5:$D$204,0)),$A54),"Data anterior à fabricação",IF(AND(OR($B54="Entrada",$B54="Saída"),$F54&lt;=0),"Quantidade deve ser positiva",IF(AND($B54="Ajuste",$F54=0),"Ajuste não pode ser zero","OK"))))))))))))</f>
        <v/>
      </c>
      <c r="K54">
        <f>IF('Configurações'!A55="","",'Configurações'!A55)</f>
        <v/>
      </c>
      <c r="M54">
        <f>IF(Lotes!D54="","",Lotes!D54)</f>
        <v/>
      </c>
    </row>
    <row r="55" ht="22" customHeight="1">
      <c r="A55" s="26" t="n"/>
      <c r="B55" s="23" t="n"/>
      <c r="C55" s="23" t="n"/>
      <c r="D55" s="23" t="n"/>
      <c r="E55" s="23" t="n"/>
      <c r="F55" s="27" t="n"/>
      <c r="G55" s="28" t="n"/>
      <c r="H55" s="25">
        <f>IF(OR($D55="",$E55=""),"",$D55&amp;"|"&amp;$E55)</f>
        <v/>
      </c>
      <c r="I55" s="24">
        <f>IF(COUNTA($A55:$G55)=0,"",IF($A55="","Informar data",IF($B55="","Informar tipo",IF($D55="","Informar SKU",IF($E55="","Informar lote",IF($F55="","Informar quantidade",IF(COUNTIF(Lotes!$D$5:$D$204,$H55)=0,"SKU/lote não cadastrado",IF(COUNTIF(Lotes!$D$5:$D$204,$H55)&gt;1,"SKU/lote duplicado no cadastro",IF($A55&gt;'Configurações'!$B$3,"Data futura",IF($A55&lt;IFERROR(INDEX(Lotes!$E$5:$E$204,MATCH($H55,Lotes!$D$5:$D$204,0)),$A55),"Data anterior à fabricação",IF(AND(OR($B55="Entrada",$B55="Saída"),$F55&lt;=0),"Quantidade deve ser positiva",IF(AND($B55="Ajuste",$F55=0),"Ajuste não pode ser zero","OK"))))))))))))</f>
        <v/>
      </c>
      <c r="K55">
        <f>IF('Configurações'!A56="","",'Configurações'!A56)</f>
        <v/>
      </c>
      <c r="M55">
        <f>IF(Lotes!D55="","",Lotes!D55)</f>
        <v/>
      </c>
    </row>
    <row r="56" ht="22" customHeight="1">
      <c r="A56" s="26" t="n"/>
      <c r="B56" s="23" t="n"/>
      <c r="C56" s="23" t="n"/>
      <c r="D56" s="23" t="n"/>
      <c r="E56" s="23" t="n"/>
      <c r="F56" s="27" t="n"/>
      <c r="G56" s="28" t="n"/>
      <c r="H56" s="32">
        <f>IF(OR($D56="",$E56=""),"",$D56&amp;"|"&amp;$E56)</f>
        <v/>
      </c>
      <c r="I56" s="31">
        <f>IF(COUNTA($A56:$G56)=0,"",IF($A56="","Informar data",IF($B56="","Informar tipo",IF($D56="","Informar SKU",IF($E56="","Informar lote",IF($F56="","Informar quantidade",IF(COUNTIF(Lotes!$D$5:$D$204,$H56)=0,"SKU/lote não cadastrado",IF(COUNTIF(Lotes!$D$5:$D$204,$H56)&gt;1,"SKU/lote duplicado no cadastro",IF($A56&gt;'Configurações'!$B$3,"Data futura",IF($A56&lt;IFERROR(INDEX(Lotes!$E$5:$E$204,MATCH($H56,Lotes!$D$5:$D$204,0)),$A56),"Data anterior à fabricação",IF(AND(OR($B56="Entrada",$B56="Saída"),$F56&lt;=0),"Quantidade deve ser positiva",IF(AND($B56="Ajuste",$F56=0),"Ajuste não pode ser zero","OK"))))))))))))</f>
        <v/>
      </c>
      <c r="K56">
        <f>IF('Configurações'!A57="","",'Configurações'!A57)</f>
        <v/>
      </c>
      <c r="M56">
        <f>IF(Lotes!D56="","",Lotes!D56)</f>
        <v/>
      </c>
    </row>
    <row r="57" ht="22" customHeight="1">
      <c r="A57" s="26" t="n"/>
      <c r="B57" s="23" t="n"/>
      <c r="C57" s="23" t="n"/>
      <c r="D57" s="23" t="n"/>
      <c r="E57" s="23" t="n"/>
      <c r="F57" s="27" t="n"/>
      <c r="G57" s="28" t="n"/>
      <c r="H57" s="25">
        <f>IF(OR($D57="",$E57=""),"",$D57&amp;"|"&amp;$E57)</f>
        <v/>
      </c>
      <c r="I57" s="24">
        <f>IF(COUNTA($A57:$G57)=0,"",IF($A57="","Informar data",IF($B57="","Informar tipo",IF($D57="","Informar SKU",IF($E57="","Informar lote",IF($F57="","Informar quantidade",IF(COUNTIF(Lotes!$D$5:$D$204,$H57)=0,"SKU/lote não cadastrado",IF(COUNTIF(Lotes!$D$5:$D$204,$H57)&gt;1,"SKU/lote duplicado no cadastro",IF($A57&gt;'Configurações'!$B$3,"Data futura",IF($A57&lt;IFERROR(INDEX(Lotes!$E$5:$E$204,MATCH($H57,Lotes!$D$5:$D$204,0)),$A57),"Data anterior à fabricação",IF(AND(OR($B57="Entrada",$B57="Saída"),$F57&lt;=0),"Quantidade deve ser positiva",IF(AND($B57="Ajuste",$F57=0),"Ajuste não pode ser zero","OK"))))))))))))</f>
        <v/>
      </c>
      <c r="K57">
        <f>IF('Configurações'!A58="","",'Configurações'!A58)</f>
        <v/>
      </c>
      <c r="M57">
        <f>IF(Lotes!D57="","",Lotes!D57)</f>
        <v/>
      </c>
    </row>
    <row r="58" ht="22" customHeight="1">
      <c r="A58" s="26" t="n"/>
      <c r="B58" s="23" t="n"/>
      <c r="C58" s="23" t="n"/>
      <c r="D58" s="23" t="n"/>
      <c r="E58" s="23" t="n"/>
      <c r="F58" s="27" t="n"/>
      <c r="G58" s="28" t="n"/>
      <c r="H58" s="32">
        <f>IF(OR($D58="",$E58=""),"",$D58&amp;"|"&amp;$E58)</f>
        <v/>
      </c>
      <c r="I58" s="31">
        <f>IF(COUNTA($A58:$G58)=0,"",IF($A58="","Informar data",IF($B58="","Informar tipo",IF($D58="","Informar SKU",IF($E58="","Informar lote",IF($F58="","Informar quantidade",IF(COUNTIF(Lotes!$D$5:$D$204,$H58)=0,"SKU/lote não cadastrado",IF(COUNTIF(Lotes!$D$5:$D$204,$H58)&gt;1,"SKU/lote duplicado no cadastro",IF($A58&gt;'Configurações'!$B$3,"Data futura",IF($A58&lt;IFERROR(INDEX(Lotes!$E$5:$E$204,MATCH($H58,Lotes!$D$5:$D$204,0)),$A58),"Data anterior à fabricação",IF(AND(OR($B58="Entrada",$B58="Saída"),$F58&lt;=0),"Quantidade deve ser positiva",IF(AND($B58="Ajuste",$F58=0),"Ajuste não pode ser zero","OK"))))))))))))</f>
        <v/>
      </c>
      <c r="K58">
        <f>IF('Configurações'!A59="","",'Configurações'!A59)</f>
        <v/>
      </c>
      <c r="M58">
        <f>IF(Lotes!D58="","",Lotes!D58)</f>
        <v/>
      </c>
    </row>
    <row r="59" ht="22" customHeight="1">
      <c r="A59" s="26" t="n"/>
      <c r="B59" s="23" t="n"/>
      <c r="C59" s="23" t="n"/>
      <c r="D59" s="23" t="n"/>
      <c r="E59" s="23" t="n"/>
      <c r="F59" s="27" t="n"/>
      <c r="G59" s="28" t="n"/>
      <c r="H59" s="25">
        <f>IF(OR($D59="",$E59=""),"",$D59&amp;"|"&amp;$E59)</f>
        <v/>
      </c>
      <c r="I59" s="24">
        <f>IF(COUNTA($A59:$G59)=0,"",IF($A59="","Informar data",IF($B59="","Informar tipo",IF($D59="","Informar SKU",IF($E59="","Informar lote",IF($F59="","Informar quantidade",IF(COUNTIF(Lotes!$D$5:$D$204,$H59)=0,"SKU/lote não cadastrado",IF(COUNTIF(Lotes!$D$5:$D$204,$H59)&gt;1,"SKU/lote duplicado no cadastro",IF($A59&gt;'Configurações'!$B$3,"Data futura",IF($A59&lt;IFERROR(INDEX(Lotes!$E$5:$E$204,MATCH($H59,Lotes!$D$5:$D$204,0)),$A59),"Data anterior à fabricação",IF(AND(OR($B59="Entrada",$B59="Saída"),$F59&lt;=0),"Quantidade deve ser positiva",IF(AND($B59="Ajuste",$F59=0),"Ajuste não pode ser zero","OK"))))))))))))</f>
        <v/>
      </c>
      <c r="K59">
        <f>IF('Configurações'!A60="","",'Configurações'!A60)</f>
        <v/>
      </c>
      <c r="M59">
        <f>IF(Lotes!D59="","",Lotes!D59)</f>
        <v/>
      </c>
    </row>
    <row r="60" ht="22" customHeight="1">
      <c r="A60" s="26" t="n"/>
      <c r="B60" s="23" t="n"/>
      <c r="C60" s="23" t="n"/>
      <c r="D60" s="23" t="n"/>
      <c r="E60" s="23" t="n"/>
      <c r="F60" s="27" t="n"/>
      <c r="G60" s="28" t="n"/>
      <c r="H60" s="32">
        <f>IF(OR($D60="",$E60=""),"",$D60&amp;"|"&amp;$E60)</f>
        <v/>
      </c>
      <c r="I60" s="31">
        <f>IF(COUNTA($A60:$G60)=0,"",IF($A60="","Informar data",IF($B60="","Informar tipo",IF($D60="","Informar SKU",IF($E60="","Informar lote",IF($F60="","Informar quantidade",IF(COUNTIF(Lotes!$D$5:$D$204,$H60)=0,"SKU/lote não cadastrado",IF(COUNTIF(Lotes!$D$5:$D$204,$H60)&gt;1,"SKU/lote duplicado no cadastro",IF($A60&gt;'Configurações'!$B$3,"Data futura",IF($A60&lt;IFERROR(INDEX(Lotes!$E$5:$E$204,MATCH($H60,Lotes!$D$5:$D$204,0)),$A60),"Data anterior à fabricação",IF(AND(OR($B60="Entrada",$B60="Saída"),$F60&lt;=0),"Quantidade deve ser positiva",IF(AND($B60="Ajuste",$F60=0),"Ajuste não pode ser zero","OK"))))))))))))</f>
        <v/>
      </c>
      <c r="K60">
        <f>IF('Configurações'!A61="","",'Configurações'!A61)</f>
        <v/>
      </c>
      <c r="M60">
        <f>IF(Lotes!D60="","",Lotes!D60)</f>
        <v/>
      </c>
    </row>
    <row r="61" ht="22" customHeight="1">
      <c r="A61" s="26" t="n"/>
      <c r="B61" s="23" t="n"/>
      <c r="C61" s="23" t="n"/>
      <c r="D61" s="23" t="n"/>
      <c r="E61" s="23" t="n"/>
      <c r="F61" s="27" t="n"/>
      <c r="G61" s="28" t="n"/>
      <c r="H61" s="25">
        <f>IF(OR($D61="",$E61=""),"",$D61&amp;"|"&amp;$E61)</f>
        <v/>
      </c>
      <c r="I61" s="24">
        <f>IF(COUNTA($A61:$G61)=0,"",IF($A61="","Informar data",IF($B61="","Informar tipo",IF($D61="","Informar SKU",IF($E61="","Informar lote",IF($F61="","Informar quantidade",IF(COUNTIF(Lotes!$D$5:$D$204,$H61)=0,"SKU/lote não cadastrado",IF(COUNTIF(Lotes!$D$5:$D$204,$H61)&gt;1,"SKU/lote duplicado no cadastro",IF($A61&gt;'Configurações'!$B$3,"Data futura",IF($A61&lt;IFERROR(INDEX(Lotes!$E$5:$E$204,MATCH($H61,Lotes!$D$5:$D$204,0)),$A61),"Data anterior à fabricação",IF(AND(OR($B61="Entrada",$B61="Saída"),$F61&lt;=0),"Quantidade deve ser positiva",IF(AND($B61="Ajuste",$F61=0),"Ajuste não pode ser zero","OK"))))))))))))</f>
        <v/>
      </c>
      <c r="K61">
        <f>IF('Configurações'!A62="","",'Configurações'!A62)</f>
        <v/>
      </c>
      <c r="M61">
        <f>IF(Lotes!D61="","",Lotes!D61)</f>
        <v/>
      </c>
    </row>
    <row r="62" ht="22" customHeight="1">
      <c r="A62" s="26" t="n"/>
      <c r="B62" s="23" t="n"/>
      <c r="C62" s="23" t="n"/>
      <c r="D62" s="23" t="n"/>
      <c r="E62" s="23" t="n"/>
      <c r="F62" s="27" t="n"/>
      <c r="G62" s="28" t="n"/>
      <c r="H62" s="32">
        <f>IF(OR($D62="",$E62=""),"",$D62&amp;"|"&amp;$E62)</f>
        <v/>
      </c>
      <c r="I62" s="31">
        <f>IF(COUNTA($A62:$G62)=0,"",IF($A62="","Informar data",IF($B62="","Informar tipo",IF($D62="","Informar SKU",IF($E62="","Informar lote",IF($F62="","Informar quantidade",IF(COUNTIF(Lotes!$D$5:$D$204,$H62)=0,"SKU/lote não cadastrado",IF(COUNTIF(Lotes!$D$5:$D$204,$H62)&gt;1,"SKU/lote duplicado no cadastro",IF($A62&gt;'Configurações'!$B$3,"Data futura",IF($A62&lt;IFERROR(INDEX(Lotes!$E$5:$E$204,MATCH($H62,Lotes!$D$5:$D$204,0)),$A62),"Data anterior à fabricação",IF(AND(OR($B62="Entrada",$B62="Saída"),$F62&lt;=0),"Quantidade deve ser positiva",IF(AND($B62="Ajuste",$F62=0),"Ajuste não pode ser zero","OK"))))))))))))</f>
        <v/>
      </c>
      <c r="K62">
        <f>IF('Configurações'!A63="","",'Configurações'!A63)</f>
        <v/>
      </c>
      <c r="M62">
        <f>IF(Lotes!D62="","",Lotes!D62)</f>
        <v/>
      </c>
    </row>
    <row r="63" ht="22" customHeight="1">
      <c r="A63" s="26" t="n"/>
      <c r="B63" s="23" t="n"/>
      <c r="C63" s="23" t="n"/>
      <c r="D63" s="23" t="n"/>
      <c r="E63" s="23" t="n"/>
      <c r="F63" s="27" t="n"/>
      <c r="G63" s="28" t="n"/>
      <c r="H63" s="25">
        <f>IF(OR($D63="",$E63=""),"",$D63&amp;"|"&amp;$E63)</f>
        <v/>
      </c>
      <c r="I63" s="24">
        <f>IF(COUNTA($A63:$G63)=0,"",IF($A63="","Informar data",IF($B63="","Informar tipo",IF($D63="","Informar SKU",IF($E63="","Informar lote",IF($F63="","Informar quantidade",IF(COUNTIF(Lotes!$D$5:$D$204,$H63)=0,"SKU/lote não cadastrado",IF(COUNTIF(Lotes!$D$5:$D$204,$H63)&gt;1,"SKU/lote duplicado no cadastro",IF($A63&gt;'Configurações'!$B$3,"Data futura",IF($A63&lt;IFERROR(INDEX(Lotes!$E$5:$E$204,MATCH($H63,Lotes!$D$5:$D$204,0)),$A63),"Data anterior à fabricação",IF(AND(OR($B63="Entrada",$B63="Saída"),$F63&lt;=0),"Quantidade deve ser positiva",IF(AND($B63="Ajuste",$F63=0),"Ajuste não pode ser zero","OK"))))))))))))</f>
        <v/>
      </c>
      <c r="K63">
        <f>IF('Configurações'!A64="","",'Configurações'!A64)</f>
        <v/>
      </c>
      <c r="M63">
        <f>IF(Lotes!D63="","",Lotes!D63)</f>
        <v/>
      </c>
    </row>
    <row r="64" ht="22" customHeight="1">
      <c r="A64" s="26" t="n"/>
      <c r="B64" s="23" t="n"/>
      <c r="C64" s="23" t="n"/>
      <c r="D64" s="23" t="n"/>
      <c r="E64" s="23" t="n"/>
      <c r="F64" s="27" t="n"/>
      <c r="G64" s="28" t="n"/>
      <c r="H64" s="32">
        <f>IF(OR($D64="",$E64=""),"",$D64&amp;"|"&amp;$E64)</f>
        <v/>
      </c>
      <c r="I64" s="31">
        <f>IF(COUNTA($A64:$G64)=0,"",IF($A64="","Informar data",IF($B64="","Informar tipo",IF($D64="","Informar SKU",IF($E64="","Informar lote",IF($F64="","Informar quantidade",IF(COUNTIF(Lotes!$D$5:$D$204,$H64)=0,"SKU/lote não cadastrado",IF(COUNTIF(Lotes!$D$5:$D$204,$H64)&gt;1,"SKU/lote duplicado no cadastro",IF($A64&gt;'Configurações'!$B$3,"Data futura",IF($A64&lt;IFERROR(INDEX(Lotes!$E$5:$E$204,MATCH($H64,Lotes!$D$5:$D$204,0)),$A64),"Data anterior à fabricação",IF(AND(OR($B64="Entrada",$B64="Saída"),$F64&lt;=0),"Quantidade deve ser positiva",IF(AND($B64="Ajuste",$F64=0),"Ajuste não pode ser zero","OK"))))))))))))</f>
        <v/>
      </c>
      <c r="K64">
        <f>IF('Configurações'!A65="","",'Configurações'!A65)</f>
        <v/>
      </c>
      <c r="M64">
        <f>IF(Lotes!D64="","",Lotes!D64)</f>
        <v/>
      </c>
    </row>
    <row r="65" ht="22" customHeight="1">
      <c r="A65" s="26" t="n"/>
      <c r="B65" s="23" t="n"/>
      <c r="C65" s="23" t="n"/>
      <c r="D65" s="23" t="n"/>
      <c r="E65" s="23" t="n"/>
      <c r="F65" s="27" t="n"/>
      <c r="G65" s="28" t="n"/>
      <c r="H65" s="25">
        <f>IF(OR($D65="",$E65=""),"",$D65&amp;"|"&amp;$E65)</f>
        <v/>
      </c>
      <c r="I65" s="24">
        <f>IF(COUNTA($A65:$G65)=0,"",IF($A65="","Informar data",IF($B65="","Informar tipo",IF($D65="","Informar SKU",IF($E65="","Informar lote",IF($F65="","Informar quantidade",IF(COUNTIF(Lotes!$D$5:$D$204,$H65)=0,"SKU/lote não cadastrado",IF(COUNTIF(Lotes!$D$5:$D$204,$H65)&gt;1,"SKU/lote duplicado no cadastro",IF($A65&gt;'Configurações'!$B$3,"Data futura",IF($A65&lt;IFERROR(INDEX(Lotes!$E$5:$E$204,MATCH($H65,Lotes!$D$5:$D$204,0)),$A65),"Data anterior à fabricação",IF(AND(OR($B65="Entrada",$B65="Saída"),$F65&lt;=0),"Quantidade deve ser positiva",IF(AND($B65="Ajuste",$F65=0),"Ajuste não pode ser zero","OK"))))))))))))</f>
        <v/>
      </c>
      <c r="K65">
        <f>IF('Configurações'!A66="","",'Configurações'!A66)</f>
        <v/>
      </c>
      <c r="M65">
        <f>IF(Lotes!D65="","",Lotes!D65)</f>
        <v/>
      </c>
    </row>
    <row r="66" ht="22" customHeight="1">
      <c r="A66" s="26" t="n"/>
      <c r="B66" s="23" t="n"/>
      <c r="C66" s="23" t="n"/>
      <c r="D66" s="23" t="n"/>
      <c r="E66" s="23" t="n"/>
      <c r="F66" s="27" t="n"/>
      <c r="G66" s="28" t="n"/>
      <c r="H66" s="32">
        <f>IF(OR($D66="",$E66=""),"",$D66&amp;"|"&amp;$E66)</f>
        <v/>
      </c>
      <c r="I66" s="31">
        <f>IF(COUNTA($A66:$G66)=0,"",IF($A66="","Informar data",IF($B66="","Informar tipo",IF($D66="","Informar SKU",IF($E66="","Informar lote",IF($F66="","Informar quantidade",IF(COUNTIF(Lotes!$D$5:$D$204,$H66)=0,"SKU/lote não cadastrado",IF(COUNTIF(Lotes!$D$5:$D$204,$H66)&gt;1,"SKU/lote duplicado no cadastro",IF($A66&gt;'Configurações'!$B$3,"Data futura",IF($A66&lt;IFERROR(INDEX(Lotes!$E$5:$E$204,MATCH($H66,Lotes!$D$5:$D$204,0)),$A66),"Data anterior à fabricação",IF(AND(OR($B66="Entrada",$B66="Saída"),$F66&lt;=0),"Quantidade deve ser positiva",IF(AND($B66="Ajuste",$F66=0),"Ajuste não pode ser zero","OK"))))))))))))</f>
        <v/>
      </c>
      <c r="K66">
        <f>IF('Configurações'!A67="","",'Configurações'!A67)</f>
        <v/>
      </c>
      <c r="M66">
        <f>IF(Lotes!D66="","",Lotes!D66)</f>
        <v/>
      </c>
    </row>
    <row r="67" ht="22" customHeight="1">
      <c r="A67" s="26" t="n"/>
      <c r="B67" s="23" t="n"/>
      <c r="C67" s="23" t="n"/>
      <c r="D67" s="23" t="n"/>
      <c r="E67" s="23" t="n"/>
      <c r="F67" s="27" t="n"/>
      <c r="G67" s="28" t="n"/>
      <c r="H67" s="25">
        <f>IF(OR($D67="",$E67=""),"",$D67&amp;"|"&amp;$E67)</f>
        <v/>
      </c>
      <c r="I67" s="24">
        <f>IF(COUNTA($A67:$G67)=0,"",IF($A67="","Informar data",IF($B67="","Informar tipo",IF($D67="","Informar SKU",IF($E67="","Informar lote",IF($F67="","Informar quantidade",IF(COUNTIF(Lotes!$D$5:$D$204,$H67)=0,"SKU/lote não cadastrado",IF(COUNTIF(Lotes!$D$5:$D$204,$H67)&gt;1,"SKU/lote duplicado no cadastro",IF($A67&gt;'Configurações'!$B$3,"Data futura",IF($A67&lt;IFERROR(INDEX(Lotes!$E$5:$E$204,MATCH($H67,Lotes!$D$5:$D$204,0)),$A67),"Data anterior à fabricação",IF(AND(OR($B67="Entrada",$B67="Saída"),$F67&lt;=0),"Quantidade deve ser positiva",IF(AND($B67="Ajuste",$F67=0),"Ajuste não pode ser zero","OK"))))))))))))</f>
        <v/>
      </c>
      <c r="K67">
        <f>IF('Configurações'!A68="","",'Configurações'!A68)</f>
        <v/>
      </c>
      <c r="M67">
        <f>IF(Lotes!D67="","",Lotes!D67)</f>
        <v/>
      </c>
    </row>
    <row r="68" ht="22" customHeight="1">
      <c r="A68" s="26" t="n"/>
      <c r="B68" s="23" t="n"/>
      <c r="C68" s="23" t="n"/>
      <c r="D68" s="23" t="n"/>
      <c r="E68" s="23" t="n"/>
      <c r="F68" s="27" t="n"/>
      <c r="G68" s="28" t="n"/>
      <c r="H68" s="32">
        <f>IF(OR($D68="",$E68=""),"",$D68&amp;"|"&amp;$E68)</f>
        <v/>
      </c>
      <c r="I68" s="31">
        <f>IF(COUNTA($A68:$G68)=0,"",IF($A68="","Informar data",IF($B68="","Informar tipo",IF($D68="","Informar SKU",IF($E68="","Informar lote",IF($F68="","Informar quantidade",IF(COUNTIF(Lotes!$D$5:$D$204,$H68)=0,"SKU/lote não cadastrado",IF(COUNTIF(Lotes!$D$5:$D$204,$H68)&gt;1,"SKU/lote duplicado no cadastro",IF($A68&gt;'Configurações'!$B$3,"Data futura",IF($A68&lt;IFERROR(INDEX(Lotes!$E$5:$E$204,MATCH($H68,Lotes!$D$5:$D$204,0)),$A68),"Data anterior à fabricação",IF(AND(OR($B68="Entrada",$B68="Saída"),$F68&lt;=0),"Quantidade deve ser positiva",IF(AND($B68="Ajuste",$F68=0),"Ajuste não pode ser zero","OK"))))))))))))</f>
        <v/>
      </c>
      <c r="K68">
        <f>IF('Configurações'!A69="","",'Configurações'!A69)</f>
        <v/>
      </c>
      <c r="M68">
        <f>IF(Lotes!D68="","",Lotes!D68)</f>
        <v/>
      </c>
    </row>
    <row r="69" ht="22" customHeight="1">
      <c r="A69" s="26" t="n"/>
      <c r="B69" s="23" t="n"/>
      <c r="C69" s="23" t="n"/>
      <c r="D69" s="23" t="n"/>
      <c r="E69" s="23" t="n"/>
      <c r="F69" s="27" t="n"/>
      <c r="G69" s="28" t="n"/>
      <c r="H69" s="25">
        <f>IF(OR($D69="",$E69=""),"",$D69&amp;"|"&amp;$E69)</f>
        <v/>
      </c>
      <c r="I69" s="24">
        <f>IF(COUNTA($A69:$G69)=0,"",IF($A69="","Informar data",IF($B69="","Informar tipo",IF($D69="","Informar SKU",IF($E69="","Informar lote",IF($F69="","Informar quantidade",IF(COUNTIF(Lotes!$D$5:$D$204,$H69)=0,"SKU/lote não cadastrado",IF(COUNTIF(Lotes!$D$5:$D$204,$H69)&gt;1,"SKU/lote duplicado no cadastro",IF($A69&gt;'Configurações'!$B$3,"Data futura",IF($A69&lt;IFERROR(INDEX(Lotes!$E$5:$E$204,MATCH($H69,Lotes!$D$5:$D$204,0)),$A69),"Data anterior à fabricação",IF(AND(OR($B69="Entrada",$B69="Saída"),$F69&lt;=0),"Quantidade deve ser positiva",IF(AND($B69="Ajuste",$F69=0),"Ajuste não pode ser zero","OK"))))))))))))</f>
        <v/>
      </c>
      <c r="K69">
        <f>IF('Configurações'!A70="","",'Configurações'!A70)</f>
        <v/>
      </c>
      <c r="M69">
        <f>IF(Lotes!D69="","",Lotes!D69)</f>
        <v/>
      </c>
    </row>
    <row r="70" ht="22" customHeight="1">
      <c r="A70" s="26" t="n"/>
      <c r="B70" s="23" t="n"/>
      <c r="C70" s="23" t="n"/>
      <c r="D70" s="23" t="n"/>
      <c r="E70" s="23" t="n"/>
      <c r="F70" s="27" t="n"/>
      <c r="G70" s="28" t="n"/>
      <c r="H70" s="32">
        <f>IF(OR($D70="",$E70=""),"",$D70&amp;"|"&amp;$E70)</f>
        <v/>
      </c>
      <c r="I70" s="31">
        <f>IF(COUNTA($A70:$G70)=0,"",IF($A70="","Informar data",IF($B70="","Informar tipo",IF($D70="","Informar SKU",IF($E70="","Informar lote",IF($F70="","Informar quantidade",IF(COUNTIF(Lotes!$D$5:$D$204,$H70)=0,"SKU/lote não cadastrado",IF(COUNTIF(Lotes!$D$5:$D$204,$H70)&gt;1,"SKU/lote duplicado no cadastro",IF($A70&gt;'Configurações'!$B$3,"Data futura",IF($A70&lt;IFERROR(INDEX(Lotes!$E$5:$E$204,MATCH($H70,Lotes!$D$5:$D$204,0)),$A70),"Data anterior à fabricação",IF(AND(OR($B70="Entrada",$B70="Saída"),$F70&lt;=0),"Quantidade deve ser positiva",IF(AND($B70="Ajuste",$F70=0),"Ajuste não pode ser zero","OK"))))))))))))</f>
        <v/>
      </c>
      <c r="K70">
        <f>IF('Configurações'!A71="","",'Configurações'!A71)</f>
        <v/>
      </c>
      <c r="M70">
        <f>IF(Lotes!D70="","",Lotes!D70)</f>
        <v/>
      </c>
    </row>
    <row r="71" ht="22" customHeight="1">
      <c r="A71" s="26" t="n"/>
      <c r="B71" s="23" t="n"/>
      <c r="C71" s="23" t="n"/>
      <c r="D71" s="23" t="n"/>
      <c r="E71" s="23" t="n"/>
      <c r="F71" s="27" t="n"/>
      <c r="G71" s="28" t="n"/>
      <c r="H71" s="25">
        <f>IF(OR($D71="",$E71=""),"",$D71&amp;"|"&amp;$E71)</f>
        <v/>
      </c>
      <c r="I71" s="24">
        <f>IF(COUNTA($A71:$G71)=0,"",IF($A71="","Informar data",IF($B71="","Informar tipo",IF($D71="","Informar SKU",IF($E71="","Informar lote",IF($F71="","Informar quantidade",IF(COUNTIF(Lotes!$D$5:$D$204,$H71)=0,"SKU/lote não cadastrado",IF(COUNTIF(Lotes!$D$5:$D$204,$H71)&gt;1,"SKU/lote duplicado no cadastro",IF($A71&gt;'Configurações'!$B$3,"Data futura",IF($A71&lt;IFERROR(INDEX(Lotes!$E$5:$E$204,MATCH($H71,Lotes!$D$5:$D$204,0)),$A71),"Data anterior à fabricação",IF(AND(OR($B71="Entrada",$B71="Saída"),$F71&lt;=0),"Quantidade deve ser positiva",IF(AND($B71="Ajuste",$F71=0),"Ajuste não pode ser zero","OK"))))))))))))</f>
        <v/>
      </c>
      <c r="K71">
        <f>IF('Configurações'!A72="","",'Configurações'!A72)</f>
        <v/>
      </c>
      <c r="M71">
        <f>IF(Lotes!D71="","",Lotes!D71)</f>
        <v/>
      </c>
    </row>
    <row r="72" ht="22" customHeight="1">
      <c r="A72" s="26" t="n"/>
      <c r="B72" s="23" t="n"/>
      <c r="C72" s="23" t="n"/>
      <c r="D72" s="23" t="n"/>
      <c r="E72" s="23" t="n"/>
      <c r="F72" s="27" t="n"/>
      <c r="G72" s="28" t="n"/>
      <c r="H72" s="32">
        <f>IF(OR($D72="",$E72=""),"",$D72&amp;"|"&amp;$E72)</f>
        <v/>
      </c>
      <c r="I72" s="31">
        <f>IF(COUNTA($A72:$G72)=0,"",IF($A72="","Informar data",IF($B72="","Informar tipo",IF($D72="","Informar SKU",IF($E72="","Informar lote",IF($F72="","Informar quantidade",IF(COUNTIF(Lotes!$D$5:$D$204,$H72)=0,"SKU/lote não cadastrado",IF(COUNTIF(Lotes!$D$5:$D$204,$H72)&gt;1,"SKU/lote duplicado no cadastro",IF($A72&gt;'Configurações'!$B$3,"Data futura",IF($A72&lt;IFERROR(INDEX(Lotes!$E$5:$E$204,MATCH($H72,Lotes!$D$5:$D$204,0)),$A72),"Data anterior à fabricação",IF(AND(OR($B72="Entrada",$B72="Saída"),$F72&lt;=0),"Quantidade deve ser positiva",IF(AND($B72="Ajuste",$F72=0),"Ajuste não pode ser zero","OK"))))))))))))</f>
        <v/>
      </c>
      <c r="K72">
        <f>IF('Configurações'!A73="","",'Configurações'!A73)</f>
        <v/>
      </c>
      <c r="M72">
        <f>IF(Lotes!D72="","",Lotes!D72)</f>
        <v/>
      </c>
    </row>
    <row r="73" ht="22" customHeight="1">
      <c r="A73" s="26" t="n"/>
      <c r="B73" s="23" t="n"/>
      <c r="C73" s="23" t="n"/>
      <c r="D73" s="23" t="n"/>
      <c r="E73" s="23" t="n"/>
      <c r="F73" s="27" t="n"/>
      <c r="G73" s="28" t="n"/>
      <c r="H73" s="25">
        <f>IF(OR($D73="",$E73=""),"",$D73&amp;"|"&amp;$E73)</f>
        <v/>
      </c>
      <c r="I73" s="24">
        <f>IF(COUNTA($A73:$G73)=0,"",IF($A73="","Informar data",IF($B73="","Informar tipo",IF($D73="","Informar SKU",IF($E73="","Informar lote",IF($F73="","Informar quantidade",IF(COUNTIF(Lotes!$D$5:$D$204,$H73)=0,"SKU/lote não cadastrado",IF(COUNTIF(Lotes!$D$5:$D$204,$H73)&gt;1,"SKU/lote duplicado no cadastro",IF($A73&gt;'Configurações'!$B$3,"Data futura",IF($A73&lt;IFERROR(INDEX(Lotes!$E$5:$E$204,MATCH($H73,Lotes!$D$5:$D$204,0)),$A73),"Data anterior à fabricação",IF(AND(OR($B73="Entrada",$B73="Saída"),$F73&lt;=0),"Quantidade deve ser positiva",IF(AND($B73="Ajuste",$F73=0),"Ajuste não pode ser zero","OK"))))))))))))</f>
        <v/>
      </c>
      <c r="K73">
        <f>IF('Configurações'!A74="","",'Configurações'!A74)</f>
        <v/>
      </c>
      <c r="M73">
        <f>IF(Lotes!D73="","",Lotes!D73)</f>
        <v/>
      </c>
    </row>
    <row r="74" ht="22" customHeight="1">
      <c r="A74" s="26" t="n"/>
      <c r="B74" s="23" t="n"/>
      <c r="C74" s="23" t="n"/>
      <c r="D74" s="23" t="n"/>
      <c r="E74" s="23" t="n"/>
      <c r="F74" s="27" t="n"/>
      <c r="G74" s="28" t="n"/>
      <c r="H74" s="32">
        <f>IF(OR($D74="",$E74=""),"",$D74&amp;"|"&amp;$E74)</f>
        <v/>
      </c>
      <c r="I74" s="31">
        <f>IF(COUNTA($A74:$G74)=0,"",IF($A74="","Informar data",IF($B74="","Informar tipo",IF($D74="","Informar SKU",IF($E74="","Informar lote",IF($F74="","Informar quantidade",IF(COUNTIF(Lotes!$D$5:$D$204,$H74)=0,"SKU/lote não cadastrado",IF(COUNTIF(Lotes!$D$5:$D$204,$H74)&gt;1,"SKU/lote duplicado no cadastro",IF($A74&gt;'Configurações'!$B$3,"Data futura",IF($A74&lt;IFERROR(INDEX(Lotes!$E$5:$E$204,MATCH($H74,Lotes!$D$5:$D$204,0)),$A74),"Data anterior à fabricação",IF(AND(OR($B74="Entrada",$B74="Saída"),$F74&lt;=0),"Quantidade deve ser positiva",IF(AND($B74="Ajuste",$F74=0),"Ajuste não pode ser zero","OK"))))))))))))</f>
        <v/>
      </c>
      <c r="K74">
        <f>IF('Configurações'!A75="","",'Configurações'!A75)</f>
        <v/>
      </c>
      <c r="M74">
        <f>IF(Lotes!D74="","",Lotes!D74)</f>
        <v/>
      </c>
    </row>
    <row r="75" ht="22" customHeight="1">
      <c r="A75" s="26" t="n"/>
      <c r="B75" s="23" t="n"/>
      <c r="C75" s="23" t="n"/>
      <c r="D75" s="23" t="n"/>
      <c r="E75" s="23" t="n"/>
      <c r="F75" s="27" t="n"/>
      <c r="G75" s="28" t="n"/>
      <c r="H75" s="25">
        <f>IF(OR($D75="",$E75=""),"",$D75&amp;"|"&amp;$E75)</f>
        <v/>
      </c>
      <c r="I75" s="24">
        <f>IF(COUNTA($A75:$G75)=0,"",IF($A75="","Informar data",IF($B75="","Informar tipo",IF($D75="","Informar SKU",IF($E75="","Informar lote",IF($F75="","Informar quantidade",IF(COUNTIF(Lotes!$D$5:$D$204,$H75)=0,"SKU/lote não cadastrado",IF(COUNTIF(Lotes!$D$5:$D$204,$H75)&gt;1,"SKU/lote duplicado no cadastro",IF($A75&gt;'Configurações'!$B$3,"Data futura",IF($A75&lt;IFERROR(INDEX(Lotes!$E$5:$E$204,MATCH($H75,Lotes!$D$5:$D$204,0)),$A75),"Data anterior à fabricação",IF(AND(OR($B75="Entrada",$B75="Saída"),$F75&lt;=0),"Quantidade deve ser positiva",IF(AND($B75="Ajuste",$F75=0),"Ajuste não pode ser zero","OK"))))))))))))</f>
        <v/>
      </c>
      <c r="K75">
        <f>IF('Configurações'!A76="","",'Configurações'!A76)</f>
        <v/>
      </c>
      <c r="M75">
        <f>IF(Lotes!D75="","",Lotes!D75)</f>
        <v/>
      </c>
    </row>
    <row r="76" ht="22" customHeight="1">
      <c r="A76" s="26" t="n"/>
      <c r="B76" s="23" t="n"/>
      <c r="C76" s="23" t="n"/>
      <c r="D76" s="23" t="n"/>
      <c r="E76" s="23" t="n"/>
      <c r="F76" s="27" t="n"/>
      <c r="G76" s="28" t="n"/>
      <c r="H76" s="32">
        <f>IF(OR($D76="",$E76=""),"",$D76&amp;"|"&amp;$E76)</f>
        <v/>
      </c>
      <c r="I76" s="31">
        <f>IF(COUNTA($A76:$G76)=0,"",IF($A76="","Informar data",IF($B76="","Informar tipo",IF($D76="","Informar SKU",IF($E76="","Informar lote",IF($F76="","Informar quantidade",IF(COUNTIF(Lotes!$D$5:$D$204,$H76)=0,"SKU/lote não cadastrado",IF(COUNTIF(Lotes!$D$5:$D$204,$H76)&gt;1,"SKU/lote duplicado no cadastro",IF($A76&gt;'Configurações'!$B$3,"Data futura",IF($A76&lt;IFERROR(INDEX(Lotes!$E$5:$E$204,MATCH($H76,Lotes!$D$5:$D$204,0)),$A76),"Data anterior à fabricação",IF(AND(OR($B76="Entrada",$B76="Saída"),$F76&lt;=0),"Quantidade deve ser positiva",IF(AND($B76="Ajuste",$F76=0),"Ajuste não pode ser zero","OK"))))))))))))</f>
        <v/>
      </c>
      <c r="K76">
        <f>IF('Configurações'!A77="","",'Configurações'!A77)</f>
        <v/>
      </c>
      <c r="M76">
        <f>IF(Lotes!D76="","",Lotes!D76)</f>
        <v/>
      </c>
    </row>
    <row r="77" ht="22" customHeight="1">
      <c r="A77" s="26" t="n"/>
      <c r="B77" s="23" t="n"/>
      <c r="C77" s="23" t="n"/>
      <c r="D77" s="23" t="n"/>
      <c r="E77" s="23" t="n"/>
      <c r="F77" s="27" t="n"/>
      <c r="G77" s="28" t="n"/>
      <c r="H77" s="25">
        <f>IF(OR($D77="",$E77=""),"",$D77&amp;"|"&amp;$E77)</f>
        <v/>
      </c>
      <c r="I77" s="24">
        <f>IF(COUNTA($A77:$G77)=0,"",IF($A77="","Informar data",IF($B77="","Informar tipo",IF($D77="","Informar SKU",IF($E77="","Informar lote",IF($F77="","Informar quantidade",IF(COUNTIF(Lotes!$D$5:$D$204,$H77)=0,"SKU/lote não cadastrado",IF(COUNTIF(Lotes!$D$5:$D$204,$H77)&gt;1,"SKU/lote duplicado no cadastro",IF($A77&gt;'Configurações'!$B$3,"Data futura",IF($A77&lt;IFERROR(INDEX(Lotes!$E$5:$E$204,MATCH($H77,Lotes!$D$5:$D$204,0)),$A77),"Data anterior à fabricação",IF(AND(OR($B77="Entrada",$B77="Saída"),$F77&lt;=0),"Quantidade deve ser positiva",IF(AND($B77="Ajuste",$F77=0),"Ajuste não pode ser zero","OK"))))))))))))</f>
        <v/>
      </c>
      <c r="K77">
        <f>IF('Configurações'!A78="","",'Configurações'!A78)</f>
        <v/>
      </c>
      <c r="M77">
        <f>IF(Lotes!D77="","",Lotes!D77)</f>
        <v/>
      </c>
    </row>
    <row r="78" ht="22" customHeight="1">
      <c r="A78" s="26" t="n"/>
      <c r="B78" s="23" t="n"/>
      <c r="C78" s="23" t="n"/>
      <c r="D78" s="23" t="n"/>
      <c r="E78" s="23" t="n"/>
      <c r="F78" s="27" t="n"/>
      <c r="G78" s="28" t="n"/>
      <c r="H78" s="32">
        <f>IF(OR($D78="",$E78=""),"",$D78&amp;"|"&amp;$E78)</f>
        <v/>
      </c>
      <c r="I78" s="31">
        <f>IF(COUNTA($A78:$G78)=0,"",IF($A78="","Informar data",IF($B78="","Informar tipo",IF($D78="","Informar SKU",IF($E78="","Informar lote",IF($F78="","Informar quantidade",IF(COUNTIF(Lotes!$D$5:$D$204,$H78)=0,"SKU/lote não cadastrado",IF(COUNTIF(Lotes!$D$5:$D$204,$H78)&gt;1,"SKU/lote duplicado no cadastro",IF($A78&gt;'Configurações'!$B$3,"Data futura",IF($A78&lt;IFERROR(INDEX(Lotes!$E$5:$E$204,MATCH($H78,Lotes!$D$5:$D$204,0)),$A78),"Data anterior à fabricação",IF(AND(OR($B78="Entrada",$B78="Saída"),$F78&lt;=0),"Quantidade deve ser positiva",IF(AND($B78="Ajuste",$F78=0),"Ajuste não pode ser zero","OK"))))))))))))</f>
        <v/>
      </c>
      <c r="K78">
        <f>IF('Configurações'!A79="","",'Configurações'!A79)</f>
        <v/>
      </c>
      <c r="M78">
        <f>IF(Lotes!D78="","",Lotes!D78)</f>
        <v/>
      </c>
    </row>
    <row r="79" ht="22" customHeight="1">
      <c r="A79" s="26" t="n"/>
      <c r="B79" s="23" t="n"/>
      <c r="C79" s="23" t="n"/>
      <c r="D79" s="23" t="n"/>
      <c r="E79" s="23" t="n"/>
      <c r="F79" s="27" t="n"/>
      <c r="G79" s="28" t="n"/>
      <c r="H79" s="25">
        <f>IF(OR($D79="",$E79=""),"",$D79&amp;"|"&amp;$E79)</f>
        <v/>
      </c>
      <c r="I79" s="24">
        <f>IF(COUNTA($A79:$G79)=0,"",IF($A79="","Informar data",IF($B79="","Informar tipo",IF($D79="","Informar SKU",IF($E79="","Informar lote",IF($F79="","Informar quantidade",IF(COUNTIF(Lotes!$D$5:$D$204,$H79)=0,"SKU/lote não cadastrado",IF(COUNTIF(Lotes!$D$5:$D$204,$H79)&gt;1,"SKU/lote duplicado no cadastro",IF($A79&gt;'Configurações'!$B$3,"Data futura",IF($A79&lt;IFERROR(INDEX(Lotes!$E$5:$E$204,MATCH($H79,Lotes!$D$5:$D$204,0)),$A79),"Data anterior à fabricação",IF(AND(OR($B79="Entrada",$B79="Saída"),$F79&lt;=0),"Quantidade deve ser positiva",IF(AND($B79="Ajuste",$F79=0),"Ajuste não pode ser zero","OK"))))))))))))</f>
        <v/>
      </c>
      <c r="K79">
        <f>IF('Configurações'!A80="","",'Configurações'!A80)</f>
        <v/>
      </c>
      <c r="M79">
        <f>IF(Lotes!D79="","",Lotes!D79)</f>
        <v/>
      </c>
    </row>
    <row r="80" ht="22" customHeight="1">
      <c r="A80" s="26" t="n"/>
      <c r="B80" s="23" t="n"/>
      <c r="C80" s="23" t="n"/>
      <c r="D80" s="23" t="n"/>
      <c r="E80" s="23" t="n"/>
      <c r="F80" s="27" t="n"/>
      <c r="G80" s="28" t="n"/>
      <c r="H80" s="32">
        <f>IF(OR($D80="",$E80=""),"",$D80&amp;"|"&amp;$E80)</f>
        <v/>
      </c>
      <c r="I80" s="31">
        <f>IF(COUNTA($A80:$G80)=0,"",IF($A80="","Informar data",IF($B80="","Informar tipo",IF($D80="","Informar SKU",IF($E80="","Informar lote",IF($F80="","Informar quantidade",IF(COUNTIF(Lotes!$D$5:$D$204,$H80)=0,"SKU/lote não cadastrado",IF(COUNTIF(Lotes!$D$5:$D$204,$H80)&gt;1,"SKU/lote duplicado no cadastro",IF($A80&gt;'Configurações'!$B$3,"Data futura",IF($A80&lt;IFERROR(INDEX(Lotes!$E$5:$E$204,MATCH($H80,Lotes!$D$5:$D$204,0)),$A80),"Data anterior à fabricação",IF(AND(OR($B80="Entrada",$B80="Saída"),$F80&lt;=0),"Quantidade deve ser positiva",IF(AND($B80="Ajuste",$F80=0),"Ajuste não pode ser zero","OK"))))))))))))</f>
        <v/>
      </c>
      <c r="K80">
        <f>IF('Configurações'!A81="","",'Configurações'!A81)</f>
        <v/>
      </c>
      <c r="M80">
        <f>IF(Lotes!D80="","",Lotes!D80)</f>
        <v/>
      </c>
    </row>
    <row r="81" ht="22" customHeight="1">
      <c r="A81" s="26" t="n"/>
      <c r="B81" s="23" t="n"/>
      <c r="C81" s="23" t="n"/>
      <c r="D81" s="23" t="n"/>
      <c r="E81" s="23" t="n"/>
      <c r="F81" s="27" t="n"/>
      <c r="G81" s="28" t="n"/>
      <c r="H81" s="25">
        <f>IF(OR($D81="",$E81=""),"",$D81&amp;"|"&amp;$E81)</f>
        <v/>
      </c>
      <c r="I81" s="24">
        <f>IF(COUNTA($A81:$G81)=0,"",IF($A81="","Informar data",IF($B81="","Informar tipo",IF($D81="","Informar SKU",IF($E81="","Informar lote",IF($F81="","Informar quantidade",IF(COUNTIF(Lotes!$D$5:$D$204,$H81)=0,"SKU/lote não cadastrado",IF(COUNTIF(Lotes!$D$5:$D$204,$H81)&gt;1,"SKU/lote duplicado no cadastro",IF($A81&gt;'Configurações'!$B$3,"Data futura",IF($A81&lt;IFERROR(INDEX(Lotes!$E$5:$E$204,MATCH($H81,Lotes!$D$5:$D$204,0)),$A81),"Data anterior à fabricação",IF(AND(OR($B81="Entrada",$B81="Saída"),$F81&lt;=0),"Quantidade deve ser positiva",IF(AND($B81="Ajuste",$F81=0),"Ajuste não pode ser zero","OK"))))))))))))</f>
        <v/>
      </c>
      <c r="K81">
        <f>IF('Configurações'!A82="","",'Configurações'!A82)</f>
        <v/>
      </c>
      <c r="M81">
        <f>IF(Lotes!D81="","",Lotes!D81)</f>
        <v/>
      </c>
    </row>
    <row r="82" ht="22" customHeight="1">
      <c r="A82" s="26" t="n"/>
      <c r="B82" s="23" t="n"/>
      <c r="C82" s="23" t="n"/>
      <c r="D82" s="23" t="n"/>
      <c r="E82" s="23" t="n"/>
      <c r="F82" s="27" t="n"/>
      <c r="G82" s="28" t="n"/>
      <c r="H82" s="32">
        <f>IF(OR($D82="",$E82=""),"",$D82&amp;"|"&amp;$E82)</f>
        <v/>
      </c>
      <c r="I82" s="31">
        <f>IF(COUNTA($A82:$G82)=0,"",IF($A82="","Informar data",IF($B82="","Informar tipo",IF($D82="","Informar SKU",IF($E82="","Informar lote",IF($F82="","Informar quantidade",IF(COUNTIF(Lotes!$D$5:$D$204,$H82)=0,"SKU/lote não cadastrado",IF(COUNTIF(Lotes!$D$5:$D$204,$H82)&gt;1,"SKU/lote duplicado no cadastro",IF($A82&gt;'Configurações'!$B$3,"Data futura",IF($A82&lt;IFERROR(INDEX(Lotes!$E$5:$E$204,MATCH($H82,Lotes!$D$5:$D$204,0)),$A82),"Data anterior à fabricação",IF(AND(OR($B82="Entrada",$B82="Saída"),$F82&lt;=0),"Quantidade deve ser positiva",IF(AND($B82="Ajuste",$F82=0),"Ajuste não pode ser zero","OK"))))))))))))</f>
        <v/>
      </c>
      <c r="K82">
        <f>IF('Configurações'!A83="","",'Configurações'!A83)</f>
        <v/>
      </c>
      <c r="M82">
        <f>IF(Lotes!D82="","",Lotes!D82)</f>
        <v/>
      </c>
    </row>
    <row r="83" ht="22" customHeight="1">
      <c r="A83" s="26" t="n"/>
      <c r="B83" s="23" t="n"/>
      <c r="C83" s="23" t="n"/>
      <c r="D83" s="23" t="n"/>
      <c r="E83" s="23" t="n"/>
      <c r="F83" s="27" t="n"/>
      <c r="G83" s="28" t="n"/>
      <c r="H83" s="25">
        <f>IF(OR($D83="",$E83=""),"",$D83&amp;"|"&amp;$E83)</f>
        <v/>
      </c>
      <c r="I83" s="24">
        <f>IF(COUNTA($A83:$G83)=0,"",IF($A83="","Informar data",IF($B83="","Informar tipo",IF($D83="","Informar SKU",IF($E83="","Informar lote",IF($F83="","Informar quantidade",IF(COUNTIF(Lotes!$D$5:$D$204,$H83)=0,"SKU/lote não cadastrado",IF(COUNTIF(Lotes!$D$5:$D$204,$H83)&gt;1,"SKU/lote duplicado no cadastro",IF($A83&gt;'Configurações'!$B$3,"Data futura",IF($A83&lt;IFERROR(INDEX(Lotes!$E$5:$E$204,MATCH($H83,Lotes!$D$5:$D$204,0)),$A83),"Data anterior à fabricação",IF(AND(OR($B83="Entrada",$B83="Saída"),$F83&lt;=0),"Quantidade deve ser positiva",IF(AND($B83="Ajuste",$F83=0),"Ajuste não pode ser zero","OK"))))))))))))</f>
        <v/>
      </c>
      <c r="K83">
        <f>IF('Configurações'!A84="","",'Configurações'!A84)</f>
        <v/>
      </c>
      <c r="M83">
        <f>IF(Lotes!D83="","",Lotes!D83)</f>
        <v/>
      </c>
    </row>
    <row r="84" ht="22" customHeight="1">
      <c r="A84" s="26" t="n"/>
      <c r="B84" s="23" t="n"/>
      <c r="C84" s="23" t="n"/>
      <c r="D84" s="23" t="n"/>
      <c r="E84" s="23" t="n"/>
      <c r="F84" s="27" t="n"/>
      <c r="G84" s="28" t="n"/>
      <c r="H84" s="32">
        <f>IF(OR($D84="",$E84=""),"",$D84&amp;"|"&amp;$E84)</f>
        <v/>
      </c>
      <c r="I84" s="31">
        <f>IF(COUNTA($A84:$G84)=0,"",IF($A84="","Informar data",IF($B84="","Informar tipo",IF($D84="","Informar SKU",IF($E84="","Informar lote",IF($F84="","Informar quantidade",IF(COUNTIF(Lotes!$D$5:$D$204,$H84)=0,"SKU/lote não cadastrado",IF(COUNTIF(Lotes!$D$5:$D$204,$H84)&gt;1,"SKU/lote duplicado no cadastro",IF($A84&gt;'Configurações'!$B$3,"Data futura",IF($A84&lt;IFERROR(INDEX(Lotes!$E$5:$E$204,MATCH($H84,Lotes!$D$5:$D$204,0)),$A84),"Data anterior à fabricação",IF(AND(OR($B84="Entrada",$B84="Saída"),$F84&lt;=0),"Quantidade deve ser positiva",IF(AND($B84="Ajuste",$F84=0),"Ajuste não pode ser zero","OK"))))))))))))</f>
        <v/>
      </c>
      <c r="K84">
        <f>IF('Configurações'!A85="","",'Configurações'!A85)</f>
        <v/>
      </c>
      <c r="M84">
        <f>IF(Lotes!D84="","",Lotes!D84)</f>
        <v/>
      </c>
    </row>
    <row r="85" ht="22" customHeight="1">
      <c r="A85" s="26" t="n"/>
      <c r="B85" s="23" t="n"/>
      <c r="C85" s="23" t="n"/>
      <c r="D85" s="23" t="n"/>
      <c r="E85" s="23" t="n"/>
      <c r="F85" s="27" t="n"/>
      <c r="G85" s="28" t="n"/>
      <c r="H85" s="25">
        <f>IF(OR($D85="",$E85=""),"",$D85&amp;"|"&amp;$E85)</f>
        <v/>
      </c>
      <c r="I85" s="24">
        <f>IF(COUNTA($A85:$G85)=0,"",IF($A85="","Informar data",IF($B85="","Informar tipo",IF($D85="","Informar SKU",IF($E85="","Informar lote",IF($F85="","Informar quantidade",IF(COUNTIF(Lotes!$D$5:$D$204,$H85)=0,"SKU/lote não cadastrado",IF(COUNTIF(Lotes!$D$5:$D$204,$H85)&gt;1,"SKU/lote duplicado no cadastro",IF($A85&gt;'Configurações'!$B$3,"Data futura",IF($A85&lt;IFERROR(INDEX(Lotes!$E$5:$E$204,MATCH($H85,Lotes!$D$5:$D$204,0)),$A85),"Data anterior à fabricação",IF(AND(OR($B85="Entrada",$B85="Saída"),$F85&lt;=0),"Quantidade deve ser positiva",IF(AND($B85="Ajuste",$F85=0),"Ajuste não pode ser zero","OK"))))))))))))</f>
        <v/>
      </c>
      <c r="K85">
        <f>IF('Configurações'!A86="","",'Configurações'!A86)</f>
        <v/>
      </c>
      <c r="M85">
        <f>IF(Lotes!D85="","",Lotes!D85)</f>
        <v/>
      </c>
    </row>
    <row r="86" ht="22" customHeight="1">
      <c r="A86" s="26" t="n"/>
      <c r="B86" s="23" t="n"/>
      <c r="C86" s="23" t="n"/>
      <c r="D86" s="23" t="n"/>
      <c r="E86" s="23" t="n"/>
      <c r="F86" s="27" t="n"/>
      <c r="G86" s="28" t="n"/>
      <c r="H86" s="32">
        <f>IF(OR($D86="",$E86=""),"",$D86&amp;"|"&amp;$E86)</f>
        <v/>
      </c>
      <c r="I86" s="31">
        <f>IF(COUNTA($A86:$G86)=0,"",IF($A86="","Informar data",IF($B86="","Informar tipo",IF($D86="","Informar SKU",IF($E86="","Informar lote",IF($F86="","Informar quantidade",IF(COUNTIF(Lotes!$D$5:$D$204,$H86)=0,"SKU/lote não cadastrado",IF(COUNTIF(Lotes!$D$5:$D$204,$H86)&gt;1,"SKU/lote duplicado no cadastro",IF($A86&gt;'Configurações'!$B$3,"Data futura",IF($A86&lt;IFERROR(INDEX(Lotes!$E$5:$E$204,MATCH($H86,Lotes!$D$5:$D$204,0)),$A86),"Data anterior à fabricação",IF(AND(OR($B86="Entrada",$B86="Saída"),$F86&lt;=0),"Quantidade deve ser positiva",IF(AND($B86="Ajuste",$F86=0),"Ajuste não pode ser zero","OK"))))))))))))</f>
        <v/>
      </c>
      <c r="K86">
        <f>IF('Configurações'!A87="","",'Configurações'!A87)</f>
        <v/>
      </c>
      <c r="M86">
        <f>IF(Lotes!D86="","",Lotes!D86)</f>
        <v/>
      </c>
    </row>
    <row r="87" ht="22" customHeight="1">
      <c r="A87" s="26" t="n"/>
      <c r="B87" s="23" t="n"/>
      <c r="C87" s="23" t="n"/>
      <c r="D87" s="23" t="n"/>
      <c r="E87" s="23" t="n"/>
      <c r="F87" s="27" t="n"/>
      <c r="G87" s="28" t="n"/>
      <c r="H87" s="25">
        <f>IF(OR($D87="",$E87=""),"",$D87&amp;"|"&amp;$E87)</f>
        <v/>
      </c>
      <c r="I87" s="24">
        <f>IF(COUNTA($A87:$G87)=0,"",IF($A87="","Informar data",IF($B87="","Informar tipo",IF($D87="","Informar SKU",IF($E87="","Informar lote",IF($F87="","Informar quantidade",IF(COUNTIF(Lotes!$D$5:$D$204,$H87)=0,"SKU/lote não cadastrado",IF(COUNTIF(Lotes!$D$5:$D$204,$H87)&gt;1,"SKU/lote duplicado no cadastro",IF($A87&gt;'Configurações'!$B$3,"Data futura",IF($A87&lt;IFERROR(INDEX(Lotes!$E$5:$E$204,MATCH($H87,Lotes!$D$5:$D$204,0)),$A87),"Data anterior à fabricação",IF(AND(OR($B87="Entrada",$B87="Saída"),$F87&lt;=0),"Quantidade deve ser positiva",IF(AND($B87="Ajuste",$F87=0),"Ajuste não pode ser zero","OK"))))))))))))</f>
        <v/>
      </c>
      <c r="K87">
        <f>IF('Configurações'!A88="","",'Configurações'!A88)</f>
        <v/>
      </c>
      <c r="M87">
        <f>IF(Lotes!D87="","",Lotes!D87)</f>
        <v/>
      </c>
    </row>
    <row r="88" ht="22" customHeight="1">
      <c r="A88" s="26" t="n"/>
      <c r="B88" s="23" t="n"/>
      <c r="C88" s="23" t="n"/>
      <c r="D88" s="23" t="n"/>
      <c r="E88" s="23" t="n"/>
      <c r="F88" s="27" t="n"/>
      <c r="G88" s="28" t="n"/>
      <c r="H88" s="32">
        <f>IF(OR($D88="",$E88=""),"",$D88&amp;"|"&amp;$E88)</f>
        <v/>
      </c>
      <c r="I88" s="31">
        <f>IF(COUNTA($A88:$G88)=0,"",IF($A88="","Informar data",IF($B88="","Informar tipo",IF($D88="","Informar SKU",IF($E88="","Informar lote",IF($F88="","Informar quantidade",IF(COUNTIF(Lotes!$D$5:$D$204,$H88)=0,"SKU/lote não cadastrado",IF(COUNTIF(Lotes!$D$5:$D$204,$H88)&gt;1,"SKU/lote duplicado no cadastro",IF($A88&gt;'Configurações'!$B$3,"Data futura",IF($A88&lt;IFERROR(INDEX(Lotes!$E$5:$E$204,MATCH($H88,Lotes!$D$5:$D$204,0)),$A88),"Data anterior à fabricação",IF(AND(OR($B88="Entrada",$B88="Saída"),$F88&lt;=0),"Quantidade deve ser positiva",IF(AND($B88="Ajuste",$F88=0),"Ajuste não pode ser zero","OK"))))))))))))</f>
        <v/>
      </c>
      <c r="K88">
        <f>IF('Configurações'!A89="","",'Configurações'!A89)</f>
        <v/>
      </c>
      <c r="M88">
        <f>IF(Lotes!D88="","",Lotes!D88)</f>
        <v/>
      </c>
    </row>
    <row r="89" ht="22" customHeight="1">
      <c r="A89" s="26" t="n"/>
      <c r="B89" s="23" t="n"/>
      <c r="C89" s="23" t="n"/>
      <c r="D89" s="23" t="n"/>
      <c r="E89" s="23" t="n"/>
      <c r="F89" s="27" t="n"/>
      <c r="G89" s="28" t="n"/>
      <c r="H89" s="25">
        <f>IF(OR($D89="",$E89=""),"",$D89&amp;"|"&amp;$E89)</f>
        <v/>
      </c>
      <c r="I89" s="24">
        <f>IF(COUNTA($A89:$G89)=0,"",IF($A89="","Informar data",IF($B89="","Informar tipo",IF($D89="","Informar SKU",IF($E89="","Informar lote",IF($F89="","Informar quantidade",IF(COUNTIF(Lotes!$D$5:$D$204,$H89)=0,"SKU/lote não cadastrado",IF(COUNTIF(Lotes!$D$5:$D$204,$H89)&gt;1,"SKU/lote duplicado no cadastro",IF($A89&gt;'Configurações'!$B$3,"Data futura",IF($A89&lt;IFERROR(INDEX(Lotes!$E$5:$E$204,MATCH($H89,Lotes!$D$5:$D$204,0)),$A89),"Data anterior à fabricação",IF(AND(OR($B89="Entrada",$B89="Saída"),$F89&lt;=0),"Quantidade deve ser positiva",IF(AND($B89="Ajuste",$F89=0),"Ajuste não pode ser zero","OK"))))))))))))</f>
        <v/>
      </c>
      <c r="K89">
        <f>IF('Configurações'!A90="","",'Configurações'!A90)</f>
        <v/>
      </c>
      <c r="M89">
        <f>IF(Lotes!D89="","",Lotes!D89)</f>
        <v/>
      </c>
    </row>
    <row r="90" ht="22" customHeight="1">
      <c r="A90" s="26" t="n"/>
      <c r="B90" s="23" t="n"/>
      <c r="C90" s="23" t="n"/>
      <c r="D90" s="23" t="n"/>
      <c r="E90" s="23" t="n"/>
      <c r="F90" s="27" t="n"/>
      <c r="G90" s="28" t="n"/>
      <c r="H90" s="32">
        <f>IF(OR($D90="",$E90=""),"",$D90&amp;"|"&amp;$E90)</f>
        <v/>
      </c>
      <c r="I90" s="31">
        <f>IF(COUNTA($A90:$G90)=0,"",IF($A90="","Informar data",IF($B90="","Informar tipo",IF($D90="","Informar SKU",IF($E90="","Informar lote",IF($F90="","Informar quantidade",IF(COUNTIF(Lotes!$D$5:$D$204,$H90)=0,"SKU/lote não cadastrado",IF(COUNTIF(Lotes!$D$5:$D$204,$H90)&gt;1,"SKU/lote duplicado no cadastro",IF($A90&gt;'Configurações'!$B$3,"Data futura",IF($A90&lt;IFERROR(INDEX(Lotes!$E$5:$E$204,MATCH($H90,Lotes!$D$5:$D$204,0)),$A90),"Data anterior à fabricação",IF(AND(OR($B90="Entrada",$B90="Saída"),$F90&lt;=0),"Quantidade deve ser positiva",IF(AND($B90="Ajuste",$F90=0),"Ajuste não pode ser zero","OK"))))))))))))</f>
        <v/>
      </c>
      <c r="K90">
        <f>IF('Configurações'!A91="","",'Configurações'!A91)</f>
        <v/>
      </c>
      <c r="M90">
        <f>IF(Lotes!D90="","",Lotes!D90)</f>
        <v/>
      </c>
    </row>
    <row r="91" ht="22" customHeight="1">
      <c r="A91" s="26" t="n"/>
      <c r="B91" s="23" t="n"/>
      <c r="C91" s="23" t="n"/>
      <c r="D91" s="23" t="n"/>
      <c r="E91" s="23" t="n"/>
      <c r="F91" s="27" t="n"/>
      <c r="G91" s="28" t="n"/>
      <c r="H91" s="25">
        <f>IF(OR($D91="",$E91=""),"",$D91&amp;"|"&amp;$E91)</f>
        <v/>
      </c>
      <c r="I91" s="24">
        <f>IF(COUNTA($A91:$G91)=0,"",IF($A91="","Informar data",IF($B91="","Informar tipo",IF($D91="","Informar SKU",IF($E91="","Informar lote",IF($F91="","Informar quantidade",IF(COUNTIF(Lotes!$D$5:$D$204,$H91)=0,"SKU/lote não cadastrado",IF(COUNTIF(Lotes!$D$5:$D$204,$H91)&gt;1,"SKU/lote duplicado no cadastro",IF($A91&gt;'Configurações'!$B$3,"Data futura",IF($A91&lt;IFERROR(INDEX(Lotes!$E$5:$E$204,MATCH($H91,Lotes!$D$5:$D$204,0)),$A91),"Data anterior à fabricação",IF(AND(OR($B91="Entrada",$B91="Saída"),$F91&lt;=0),"Quantidade deve ser positiva",IF(AND($B91="Ajuste",$F91=0),"Ajuste não pode ser zero","OK"))))))))))))</f>
        <v/>
      </c>
      <c r="K91">
        <f>IF('Configurações'!A92="","",'Configurações'!A92)</f>
        <v/>
      </c>
      <c r="M91">
        <f>IF(Lotes!D91="","",Lotes!D91)</f>
        <v/>
      </c>
    </row>
    <row r="92" ht="22" customHeight="1">
      <c r="A92" s="26" t="n"/>
      <c r="B92" s="23" t="n"/>
      <c r="C92" s="23" t="n"/>
      <c r="D92" s="23" t="n"/>
      <c r="E92" s="23" t="n"/>
      <c r="F92" s="27" t="n"/>
      <c r="G92" s="28" t="n"/>
      <c r="H92" s="32">
        <f>IF(OR($D92="",$E92=""),"",$D92&amp;"|"&amp;$E92)</f>
        <v/>
      </c>
      <c r="I92" s="31">
        <f>IF(COUNTA($A92:$G92)=0,"",IF($A92="","Informar data",IF($B92="","Informar tipo",IF($D92="","Informar SKU",IF($E92="","Informar lote",IF($F92="","Informar quantidade",IF(COUNTIF(Lotes!$D$5:$D$204,$H92)=0,"SKU/lote não cadastrado",IF(COUNTIF(Lotes!$D$5:$D$204,$H92)&gt;1,"SKU/lote duplicado no cadastro",IF($A92&gt;'Configurações'!$B$3,"Data futura",IF($A92&lt;IFERROR(INDEX(Lotes!$E$5:$E$204,MATCH($H92,Lotes!$D$5:$D$204,0)),$A92),"Data anterior à fabricação",IF(AND(OR($B92="Entrada",$B92="Saída"),$F92&lt;=0),"Quantidade deve ser positiva",IF(AND($B92="Ajuste",$F92=0),"Ajuste não pode ser zero","OK"))))))))))))</f>
        <v/>
      </c>
      <c r="K92">
        <f>IF('Configurações'!A93="","",'Configurações'!A93)</f>
        <v/>
      </c>
      <c r="M92">
        <f>IF(Lotes!D92="","",Lotes!D92)</f>
        <v/>
      </c>
    </row>
    <row r="93" ht="22" customHeight="1">
      <c r="A93" s="26" t="n"/>
      <c r="B93" s="23" t="n"/>
      <c r="C93" s="23" t="n"/>
      <c r="D93" s="23" t="n"/>
      <c r="E93" s="23" t="n"/>
      <c r="F93" s="27" t="n"/>
      <c r="G93" s="28" t="n"/>
      <c r="H93" s="25">
        <f>IF(OR($D93="",$E93=""),"",$D93&amp;"|"&amp;$E93)</f>
        <v/>
      </c>
      <c r="I93" s="24">
        <f>IF(COUNTA($A93:$G93)=0,"",IF($A93="","Informar data",IF($B93="","Informar tipo",IF($D93="","Informar SKU",IF($E93="","Informar lote",IF($F93="","Informar quantidade",IF(COUNTIF(Lotes!$D$5:$D$204,$H93)=0,"SKU/lote não cadastrado",IF(COUNTIF(Lotes!$D$5:$D$204,$H93)&gt;1,"SKU/lote duplicado no cadastro",IF($A93&gt;'Configurações'!$B$3,"Data futura",IF($A93&lt;IFERROR(INDEX(Lotes!$E$5:$E$204,MATCH($H93,Lotes!$D$5:$D$204,0)),$A93),"Data anterior à fabricação",IF(AND(OR($B93="Entrada",$B93="Saída"),$F93&lt;=0),"Quantidade deve ser positiva",IF(AND($B93="Ajuste",$F93=0),"Ajuste não pode ser zero","OK"))))))))))))</f>
        <v/>
      </c>
      <c r="K93">
        <f>IF('Configurações'!A94="","",'Configurações'!A94)</f>
        <v/>
      </c>
      <c r="M93">
        <f>IF(Lotes!D93="","",Lotes!D93)</f>
        <v/>
      </c>
    </row>
    <row r="94" ht="22" customHeight="1">
      <c r="A94" s="26" t="n"/>
      <c r="B94" s="23" t="n"/>
      <c r="C94" s="23" t="n"/>
      <c r="D94" s="23" t="n"/>
      <c r="E94" s="23" t="n"/>
      <c r="F94" s="27" t="n"/>
      <c r="G94" s="28" t="n"/>
      <c r="H94" s="32">
        <f>IF(OR($D94="",$E94=""),"",$D94&amp;"|"&amp;$E94)</f>
        <v/>
      </c>
      <c r="I94" s="31">
        <f>IF(COUNTA($A94:$G94)=0,"",IF($A94="","Informar data",IF($B94="","Informar tipo",IF($D94="","Informar SKU",IF($E94="","Informar lote",IF($F94="","Informar quantidade",IF(COUNTIF(Lotes!$D$5:$D$204,$H94)=0,"SKU/lote não cadastrado",IF(COUNTIF(Lotes!$D$5:$D$204,$H94)&gt;1,"SKU/lote duplicado no cadastro",IF($A94&gt;'Configurações'!$B$3,"Data futura",IF($A94&lt;IFERROR(INDEX(Lotes!$E$5:$E$204,MATCH($H94,Lotes!$D$5:$D$204,0)),$A94),"Data anterior à fabricação",IF(AND(OR($B94="Entrada",$B94="Saída"),$F94&lt;=0),"Quantidade deve ser positiva",IF(AND($B94="Ajuste",$F94=0),"Ajuste não pode ser zero","OK"))))))))))))</f>
        <v/>
      </c>
      <c r="K94">
        <f>IF('Configurações'!A95="","",'Configurações'!A95)</f>
        <v/>
      </c>
      <c r="M94">
        <f>IF(Lotes!D94="","",Lotes!D94)</f>
        <v/>
      </c>
    </row>
    <row r="95" ht="22" customHeight="1">
      <c r="A95" s="26" t="n"/>
      <c r="B95" s="23" t="n"/>
      <c r="C95" s="23" t="n"/>
      <c r="D95" s="23" t="n"/>
      <c r="E95" s="23" t="n"/>
      <c r="F95" s="27" t="n"/>
      <c r="G95" s="28" t="n"/>
      <c r="H95" s="25">
        <f>IF(OR($D95="",$E95=""),"",$D95&amp;"|"&amp;$E95)</f>
        <v/>
      </c>
      <c r="I95" s="24">
        <f>IF(COUNTA($A95:$G95)=0,"",IF($A95="","Informar data",IF($B95="","Informar tipo",IF($D95="","Informar SKU",IF($E95="","Informar lote",IF($F95="","Informar quantidade",IF(COUNTIF(Lotes!$D$5:$D$204,$H95)=0,"SKU/lote não cadastrado",IF(COUNTIF(Lotes!$D$5:$D$204,$H95)&gt;1,"SKU/lote duplicado no cadastro",IF($A95&gt;'Configurações'!$B$3,"Data futura",IF($A95&lt;IFERROR(INDEX(Lotes!$E$5:$E$204,MATCH($H95,Lotes!$D$5:$D$204,0)),$A95),"Data anterior à fabricação",IF(AND(OR($B95="Entrada",$B95="Saída"),$F95&lt;=0),"Quantidade deve ser positiva",IF(AND($B95="Ajuste",$F95=0),"Ajuste não pode ser zero","OK"))))))))))))</f>
        <v/>
      </c>
      <c r="K95">
        <f>IF('Configurações'!A96="","",'Configurações'!A96)</f>
        <v/>
      </c>
      <c r="M95">
        <f>IF(Lotes!D95="","",Lotes!D95)</f>
        <v/>
      </c>
    </row>
    <row r="96" ht="22" customHeight="1">
      <c r="A96" s="26" t="n"/>
      <c r="B96" s="23" t="n"/>
      <c r="C96" s="23" t="n"/>
      <c r="D96" s="23" t="n"/>
      <c r="E96" s="23" t="n"/>
      <c r="F96" s="27" t="n"/>
      <c r="G96" s="28" t="n"/>
      <c r="H96" s="32">
        <f>IF(OR($D96="",$E96=""),"",$D96&amp;"|"&amp;$E96)</f>
        <v/>
      </c>
      <c r="I96" s="31">
        <f>IF(COUNTA($A96:$G96)=0,"",IF($A96="","Informar data",IF($B96="","Informar tipo",IF($D96="","Informar SKU",IF($E96="","Informar lote",IF($F96="","Informar quantidade",IF(COUNTIF(Lotes!$D$5:$D$204,$H96)=0,"SKU/lote não cadastrado",IF(COUNTIF(Lotes!$D$5:$D$204,$H96)&gt;1,"SKU/lote duplicado no cadastro",IF($A96&gt;'Configurações'!$B$3,"Data futura",IF($A96&lt;IFERROR(INDEX(Lotes!$E$5:$E$204,MATCH($H96,Lotes!$D$5:$D$204,0)),$A96),"Data anterior à fabricação",IF(AND(OR($B96="Entrada",$B96="Saída"),$F96&lt;=0),"Quantidade deve ser positiva",IF(AND($B96="Ajuste",$F96=0),"Ajuste não pode ser zero","OK"))))))))))))</f>
        <v/>
      </c>
      <c r="K96">
        <f>IF('Configurações'!A97="","",'Configurações'!A97)</f>
        <v/>
      </c>
      <c r="M96">
        <f>IF(Lotes!D96="","",Lotes!D96)</f>
        <v/>
      </c>
    </row>
    <row r="97" ht="22" customHeight="1">
      <c r="A97" s="26" t="n"/>
      <c r="B97" s="23" t="n"/>
      <c r="C97" s="23" t="n"/>
      <c r="D97" s="23" t="n"/>
      <c r="E97" s="23" t="n"/>
      <c r="F97" s="27" t="n"/>
      <c r="G97" s="28" t="n"/>
      <c r="H97" s="25">
        <f>IF(OR($D97="",$E97=""),"",$D97&amp;"|"&amp;$E97)</f>
        <v/>
      </c>
      <c r="I97" s="24">
        <f>IF(COUNTA($A97:$G97)=0,"",IF($A97="","Informar data",IF($B97="","Informar tipo",IF($D97="","Informar SKU",IF($E97="","Informar lote",IF($F97="","Informar quantidade",IF(COUNTIF(Lotes!$D$5:$D$204,$H97)=0,"SKU/lote não cadastrado",IF(COUNTIF(Lotes!$D$5:$D$204,$H97)&gt;1,"SKU/lote duplicado no cadastro",IF($A97&gt;'Configurações'!$B$3,"Data futura",IF($A97&lt;IFERROR(INDEX(Lotes!$E$5:$E$204,MATCH($H97,Lotes!$D$5:$D$204,0)),$A97),"Data anterior à fabricação",IF(AND(OR($B97="Entrada",$B97="Saída"),$F97&lt;=0),"Quantidade deve ser positiva",IF(AND($B97="Ajuste",$F97=0),"Ajuste não pode ser zero","OK"))))))))))))</f>
        <v/>
      </c>
      <c r="K97">
        <f>IF('Configurações'!A98="","",'Configurações'!A98)</f>
        <v/>
      </c>
      <c r="M97">
        <f>IF(Lotes!D97="","",Lotes!D97)</f>
        <v/>
      </c>
    </row>
    <row r="98" ht="22" customHeight="1">
      <c r="A98" s="26" t="n"/>
      <c r="B98" s="23" t="n"/>
      <c r="C98" s="23" t="n"/>
      <c r="D98" s="23" t="n"/>
      <c r="E98" s="23" t="n"/>
      <c r="F98" s="27" t="n"/>
      <c r="G98" s="28" t="n"/>
      <c r="H98" s="32">
        <f>IF(OR($D98="",$E98=""),"",$D98&amp;"|"&amp;$E98)</f>
        <v/>
      </c>
      <c r="I98" s="31">
        <f>IF(COUNTA($A98:$G98)=0,"",IF($A98="","Informar data",IF($B98="","Informar tipo",IF($D98="","Informar SKU",IF($E98="","Informar lote",IF($F98="","Informar quantidade",IF(COUNTIF(Lotes!$D$5:$D$204,$H98)=0,"SKU/lote não cadastrado",IF(COUNTIF(Lotes!$D$5:$D$204,$H98)&gt;1,"SKU/lote duplicado no cadastro",IF($A98&gt;'Configurações'!$B$3,"Data futura",IF($A98&lt;IFERROR(INDEX(Lotes!$E$5:$E$204,MATCH($H98,Lotes!$D$5:$D$204,0)),$A98),"Data anterior à fabricação",IF(AND(OR($B98="Entrada",$B98="Saída"),$F98&lt;=0),"Quantidade deve ser positiva",IF(AND($B98="Ajuste",$F98=0),"Ajuste não pode ser zero","OK"))))))))))))</f>
        <v/>
      </c>
      <c r="K98">
        <f>IF('Configurações'!A99="","",'Configurações'!A99)</f>
        <v/>
      </c>
      <c r="M98">
        <f>IF(Lotes!D98="","",Lotes!D98)</f>
        <v/>
      </c>
    </row>
    <row r="99" ht="22" customHeight="1">
      <c r="A99" s="26" t="n"/>
      <c r="B99" s="23" t="n"/>
      <c r="C99" s="23" t="n"/>
      <c r="D99" s="23" t="n"/>
      <c r="E99" s="23" t="n"/>
      <c r="F99" s="27" t="n"/>
      <c r="G99" s="28" t="n"/>
      <c r="H99" s="25">
        <f>IF(OR($D99="",$E99=""),"",$D99&amp;"|"&amp;$E99)</f>
        <v/>
      </c>
      <c r="I99" s="24">
        <f>IF(COUNTA($A99:$G99)=0,"",IF($A99="","Informar data",IF($B99="","Informar tipo",IF($D99="","Informar SKU",IF($E99="","Informar lote",IF($F99="","Informar quantidade",IF(COUNTIF(Lotes!$D$5:$D$204,$H99)=0,"SKU/lote não cadastrado",IF(COUNTIF(Lotes!$D$5:$D$204,$H99)&gt;1,"SKU/lote duplicado no cadastro",IF($A99&gt;'Configurações'!$B$3,"Data futura",IF($A99&lt;IFERROR(INDEX(Lotes!$E$5:$E$204,MATCH($H99,Lotes!$D$5:$D$204,0)),$A99),"Data anterior à fabricação",IF(AND(OR($B99="Entrada",$B99="Saída"),$F99&lt;=0),"Quantidade deve ser positiva",IF(AND($B99="Ajuste",$F99=0),"Ajuste não pode ser zero","OK"))))))))))))</f>
        <v/>
      </c>
      <c r="K99">
        <f>IF('Configurações'!A100="","",'Configurações'!A100)</f>
        <v/>
      </c>
      <c r="M99">
        <f>IF(Lotes!D99="","",Lotes!D99)</f>
        <v/>
      </c>
    </row>
    <row r="100" ht="22" customHeight="1">
      <c r="A100" s="26" t="n"/>
      <c r="B100" s="23" t="n"/>
      <c r="C100" s="23" t="n"/>
      <c r="D100" s="23" t="n"/>
      <c r="E100" s="23" t="n"/>
      <c r="F100" s="27" t="n"/>
      <c r="G100" s="28" t="n"/>
      <c r="H100" s="32">
        <f>IF(OR($D100="",$E100=""),"",$D100&amp;"|"&amp;$E100)</f>
        <v/>
      </c>
      <c r="I100" s="31">
        <f>IF(COUNTA($A100:$G100)=0,"",IF($A100="","Informar data",IF($B100="","Informar tipo",IF($D100="","Informar SKU",IF($E100="","Informar lote",IF($F100="","Informar quantidade",IF(COUNTIF(Lotes!$D$5:$D$204,$H100)=0,"SKU/lote não cadastrado",IF(COUNTIF(Lotes!$D$5:$D$204,$H100)&gt;1,"SKU/lote duplicado no cadastro",IF($A100&gt;'Configurações'!$B$3,"Data futura",IF($A100&lt;IFERROR(INDEX(Lotes!$E$5:$E$204,MATCH($H100,Lotes!$D$5:$D$204,0)),$A100),"Data anterior à fabricação",IF(AND(OR($B100="Entrada",$B100="Saída"),$F100&lt;=0),"Quantidade deve ser positiva",IF(AND($B100="Ajuste",$F100=0),"Ajuste não pode ser zero","OK"))))))))))))</f>
        <v/>
      </c>
      <c r="K100">
        <f>IF('Configurações'!A101="","",'Configurações'!A101)</f>
        <v/>
      </c>
      <c r="M100">
        <f>IF(Lotes!D100="","",Lotes!D100)</f>
        <v/>
      </c>
    </row>
    <row r="101" ht="22" customHeight="1">
      <c r="A101" s="26" t="n"/>
      <c r="B101" s="23" t="n"/>
      <c r="C101" s="23" t="n"/>
      <c r="D101" s="23" t="n"/>
      <c r="E101" s="23" t="n"/>
      <c r="F101" s="27" t="n"/>
      <c r="G101" s="28" t="n"/>
      <c r="H101" s="25">
        <f>IF(OR($D101="",$E101=""),"",$D101&amp;"|"&amp;$E101)</f>
        <v/>
      </c>
      <c r="I101" s="24">
        <f>IF(COUNTA($A101:$G101)=0,"",IF($A101="","Informar data",IF($B101="","Informar tipo",IF($D101="","Informar SKU",IF($E101="","Informar lote",IF($F101="","Informar quantidade",IF(COUNTIF(Lotes!$D$5:$D$204,$H101)=0,"SKU/lote não cadastrado",IF(COUNTIF(Lotes!$D$5:$D$204,$H101)&gt;1,"SKU/lote duplicado no cadastro",IF($A101&gt;'Configurações'!$B$3,"Data futura",IF($A101&lt;IFERROR(INDEX(Lotes!$E$5:$E$204,MATCH($H101,Lotes!$D$5:$D$204,0)),$A101),"Data anterior à fabricação",IF(AND(OR($B101="Entrada",$B101="Saída"),$F101&lt;=0),"Quantidade deve ser positiva",IF(AND($B101="Ajuste",$F101=0),"Ajuste não pode ser zero","OK"))))))))))))</f>
        <v/>
      </c>
      <c r="K101">
        <f>IF('Configurações'!A102="","",'Configurações'!A102)</f>
        <v/>
      </c>
      <c r="M101">
        <f>IF(Lotes!D101="","",Lotes!D101)</f>
        <v/>
      </c>
    </row>
    <row r="102" ht="22" customHeight="1">
      <c r="A102" s="26" t="n"/>
      <c r="B102" s="23" t="n"/>
      <c r="C102" s="23" t="n"/>
      <c r="D102" s="23" t="n"/>
      <c r="E102" s="23" t="n"/>
      <c r="F102" s="27" t="n"/>
      <c r="G102" s="28" t="n"/>
      <c r="H102" s="32">
        <f>IF(OR($D102="",$E102=""),"",$D102&amp;"|"&amp;$E102)</f>
        <v/>
      </c>
      <c r="I102" s="31">
        <f>IF(COUNTA($A102:$G102)=0,"",IF($A102="","Informar data",IF($B102="","Informar tipo",IF($D102="","Informar SKU",IF($E102="","Informar lote",IF($F102="","Informar quantidade",IF(COUNTIF(Lotes!$D$5:$D$204,$H102)=0,"SKU/lote não cadastrado",IF(COUNTIF(Lotes!$D$5:$D$204,$H102)&gt;1,"SKU/lote duplicado no cadastro",IF($A102&gt;'Configurações'!$B$3,"Data futura",IF($A102&lt;IFERROR(INDEX(Lotes!$E$5:$E$204,MATCH($H102,Lotes!$D$5:$D$204,0)),$A102),"Data anterior à fabricação",IF(AND(OR($B102="Entrada",$B102="Saída"),$F102&lt;=0),"Quantidade deve ser positiva",IF(AND($B102="Ajuste",$F102=0),"Ajuste não pode ser zero","OK"))))))))))))</f>
        <v/>
      </c>
      <c r="K102">
        <f>IF('Configurações'!A103="","",'Configurações'!A103)</f>
        <v/>
      </c>
      <c r="M102">
        <f>IF(Lotes!D102="","",Lotes!D102)</f>
        <v/>
      </c>
    </row>
    <row r="103" ht="22" customHeight="1">
      <c r="A103" s="26" t="n"/>
      <c r="B103" s="23" t="n"/>
      <c r="C103" s="23" t="n"/>
      <c r="D103" s="23" t="n"/>
      <c r="E103" s="23" t="n"/>
      <c r="F103" s="27" t="n"/>
      <c r="G103" s="28" t="n"/>
      <c r="H103" s="25">
        <f>IF(OR($D103="",$E103=""),"",$D103&amp;"|"&amp;$E103)</f>
        <v/>
      </c>
      <c r="I103" s="24">
        <f>IF(COUNTA($A103:$G103)=0,"",IF($A103="","Informar data",IF($B103="","Informar tipo",IF($D103="","Informar SKU",IF($E103="","Informar lote",IF($F103="","Informar quantidade",IF(COUNTIF(Lotes!$D$5:$D$204,$H103)=0,"SKU/lote não cadastrado",IF(COUNTIF(Lotes!$D$5:$D$204,$H103)&gt;1,"SKU/lote duplicado no cadastro",IF($A103&gt;'Configurações'!$B$3,"Data futura",IF($A103&lt;IFERROR(INDEX(Lotes!$E$5:$E$204,MATCH($H103,Lotes!$D$5:$D$204,0)),$A103),"Data anterior à fabricação",IF(AND(OR($B103="Entrada",$B103="Saída"),$F103&lt;=0),"Quantidade deve ser positiva",IF(AND($B103="Ajuste",$F103=0),"Ajuste não pode ser zero","OK"))))))))))))</f>
        <v/>
      </c>
      <c r="K103">
        <f>IF('Configurações'!A104="","",'Configurações'!A104)</f>
        <v/>
      </c>
      <c r="M103">
        <f>IF(Lotes!D103="","",Lotes!D103)</f>
        <v/>
      </c>
    </row>
    <row r="104" ht="22" customHeight="1">
      <c r="A104" s="26" t="n"/>
      <c r="B104" s="23" t="n"/>
      <c r="C104" s="23" t="n"/>
      <c r="D104" s="23" t="n"/>
      <c r="E104" s="23" t="n"/>
      <c r="F104" s="27" t="n"/>
      <c r="G104" s="28" t="n"/>
      <c r="H104" s="32">
        <f>IF(OR($D104="",$E104=""),"",$D104&amp;"|"&amp;$E104)</f>
        <v/>
      </c>
      <c r="I104" s="31">
        <f>IF(COUNTA($A104:$G104)=0,"",IF($A104="","Informar data",IF($B104="","Informar tipo",IF($D104="","Informar SKU",IF($E104="","Informar lote",IF($F104="","Informar quantidade",IF(COUNTIF(Lotes!$D$5:$D$204,$H104)=0,"SKU/lote não cadastrado",IF(COUNTIF(Lotes!$D$5:$D$204,$H104)&gt;1,"SKU/lote duplicado no cadastro",IF($A104&gt;'Configurações'!$B$3,"Data futura",IF($A104&lt;IFERROR(INDEX(Lotes!$E$5:$E$204,MATCH($H104,Lotes!$D$5:$D$204,0)),$A104),"Data anterior à fabricação",IF(AND(OR($B104="Entrada",$B104="Saída"),$F104&lt;=0),"Quantidade deve ser positiva",IF(AND($B104="Ajuste",$F104=0),"Ajuste não pode ser zero","OK"))))))))))))</f>
        <v/>
      </c>
      <c r="K104">
        <f>IF('Configurações'!A105="","",'Configurações'!A105)</f>
        <v/>
      </c>
      <c r="M104">
        <f>IF(Lotes!D104="","",Lotes!D104)</f>
        <v/>
      </c>
    </row>
    <row r="105" ht="22" customHeight="1">
      <c r="A105" s="26" t="n"/>
      <c r="B105" s="23" t="n"/>
      <c r="C105" s="23" t="n"/>
      <c r="D105" s="23" t="n"/>
      <c r="E105" s="23" t="n"/>
      <c r="F105" s="27" t="n"/>
      <c r="G105" s="28" t="n"/>
      <c r="H105" s="25">
        <f>IF(OR($D105="",$E105=""),"",$D105&amp;"|"&amp;$E105)</f>
        <v/>
      </c>
      <c r="I105" s="24">
        <f>IF(COUNTA($A105:$G105)=0,"",IF($A105="","Informar data",IF($B105="","Informar tipo",IF($D105="","Informar SKU",IF($E105="","Informar lote",IF($F105="","Informar quantidade",IF(COUNTIF(Lotes!$D$5:$D$204,$H105)=0,"SKU/lote não cadastrado",IF(COUNTIF(Lotes!$D$5:$D$204,$H105)&gt;1,"SKU/lote duplicado no cadastro",IF($A105&gt;'Configurações'!$B$3,"Data futura",IF($A105&lt;IFERROR(INDEX(Lotes!$E$5:$E$204,MATCH($H105,Lotes!$D$5:$D$204,0)),$A105),"Data anterior à fabricação",IF(AND(OR($B105="Entrada",$B105="Saída"),$F105&lt;=0),"Quantidade deve ser positiva",IF(AND($B105="Ajuste",$F105=0),"Ajuste não pode ser zero","OK"))))))))))))</f>
        <v/>
      </c>
      <c r="K105">
        <f>IF('Configurações'!A106="","",'Configurações'!A106)</f>
        <v/>
      </c>
      <c r="M105">
        <f>IF(Lotes!D105="","",Lotes!D105)</f>
        <v/>
      </c>
    </row>
    <row r="106" ht="22" customHeight="1">
      <c r="A106" s="26" t="n"/>
      <c r="B106" s="23" t="n"/>
      <c r="C106" s="23" t="n"/>
      <c r="D106" s="23" t="n"/>
      <c r="E106" s="23" t="n"/>
      <c r="F106" s="27" t="n"/>
      <c r="G106" s="28" t="n"/>
      <c r="H106" s="32">
        <f>IF(OR($D106="",$E106=""),"",$D106&amp;"|"&amp;$E106)</f>
        <v/>
      </c>
      <c r="I106" s="31">
        <f>IF(COUNTA($A106:$G106)=0,"",IF($A106="","Informar data",IF($B106="","Informar tipo",IF($D106="","Informar SKU",IF($E106="","Informar lote",IF($F106="","Informar quantidade",IF(COUNTIF(Lotes!$D$5:$D$204,$H106)=0,"SKU/lote não cadastrado",IF(COUNTIF(Lotes!$D$5:$D$204,$H106)&gt;1,"SKU/lote duplicado no cadastro",IF($A106&gt;'Configurações'!$B$3,"Data futura",IF($A106&lt;IFERROR(INDEX(Lotes!$E$5:$E$204,MATCH($H106,Lotes!$D$5:$D$204,0)),$A106),"Data anterior à fabricação",IF(AND(OR($B106="Entrada",$B106="Saída"),$F106&lt;=0),"Quantidade deve ser positiva",IF(AND($B106="Ajuste",$F106=0),"Ajuste não pode ser zero","OK"))))))))))))</f>
        <v/>
      </c>
      <c r="K106">
        <f>IF('Configurações'!A107="","",'Configurações'!A107)</f>
        <v/>
      </c>
      <c r="M106">
        <f>IF(Lotes!D106="","",Lotes!D106)</f>
        <v/>
      </c>
    </row>
    <row r="107" ht="22" customHeight="1">
      <c r="A107" s="26" t="n"/>
      <c r="B107" s="23" t="n"/>
      <c r="C107" s="23" t="n"/>
      <c r="D107" s="23" t="n"/>
      <c r="E107" s="23" t="n"/>
      <c r="F107" s="27" t="n"/>
      <c r="G107" s="28" t="n"/>
      <c r="H107" s="25">
        <f>IF(OR($D107="",$E107=""),"",$D107&amp;"|"&amp;$E107)</f>
        <v/>
      </c>
      <c r="I107" s="24">
        <f>IF(COUNTA($A107:$G107)=0,"",IF($A107="","Informar data",IF($B107="","Informar tipo",IF($D107="","Informar SKU",IF($E107="","Informar lote",IF($F107="","Informar quantidade",IF(COUNTIF(Lotes!$D$5:$D$204,$H107)=0,"SKU/lote não cadastrado",IF(COUNTIF(Lotes!$D$5:$D$204,$H107)&gt;1,"SKU/lote duplicado no cadastro",IF($A107&gt;'Configurações'!$B$3,"Data futura",IF($A107&lt;IFERROR(INDEX(Lotes!$E$5:$E$204,MATCH($H107,Lotes!$D$5:$D$204,0)),$A107),"Data anterior à fabricação",IF(AND(OR($B107="Entrada",$B107="Saída"),$F107&lt;=0),"Quantidade deve ser positiva",IF(AND($B107="Ajuste",$F107=0),"Ajuste não pode ser zero","OK"))))))))))))</f>
        <v/>
      </c>
      <c r="K107">
        <f>IF('Configurações'!A108="","",'Configurações'!A108)</f>
        <v/>
      </c>
      <c r="M107">
        <f>IF(Lotes!D107="","",Lotes!D107)</f>
        <v/>
      </c>
    </row>
    <row r="108" ht="22" customHeight="1">
      <c r="A108" s="26" t="n"/>
      <c r="B108" s="23" t="n"/>
      <c r="C108" s="23" t="n"/>
      <c r="D108" s="23" t="n"/>
      <c r="E108" s="23" t="n"/>
      <c r="F108" s="27" t="n"/>
      <c r="G108" s="28" t="n"/>
      <c r="H108" s="32">
        <f>IF(OR($D108="",$E108=""),"",$D108&amp;"|"&amp;$E108)</f>
        <v/>
      </c>
      <c r="I108" s="31">
        <f>IF(COUNTA($A108:$G108)=0,"",IF($A108="","Informar data",IF($B108="","Informar tipo",IF($D108="","Informar SKU",IF($E108="","Informar lote",IF($F108="","Informar quantidade",IF(COUNTIF(Lotes!$D$5:$D$204,$H108)=0,"SKU/lote não cadastrado",IF(COUNTIF(Lotes!$D$5:$D$204,$H108)&gt;1,"SKU/lote duplicado no cadastro",IF($A108&gt;'Configurações'!$B$3,"Data futura",IF($A108&lt;IFERROR(INDEX(Lotes!$E$5:$E$204,MATCH($H108,Lotes!$D$5:$D$204,0)),$A108),"Data anterior à fabricação",IF(AND(OR($B108="Entrada",$B108="Saída"),$F108&lt;=0),"Quantidade deve ser positiva",IF(AND($B108="Ajuste",$F108=0),"Ajuste não pode ser zero","OK"))))))))))))</f>
        <v/>
      </c>
      <c r="K108">
        <f>IF('Configurações'!A109="","",'Configurações'!A109)</f>
        <v/>
      </c>
      <c r="M108">
        <f>IF(Lotes!D108="","",Lotes!D108)</f>
        <v/>
      </c>
    </row>
    <row r="109" ht="22" customHeight="1">
      <c r="A109" s="26" t="n"/>
      <c r="B109" s="23" t="n"/>
      <c r="C109" s="23" t="n"/>
      <c r="D109" s="23" t="n"/>
      <c r="E109" s="23" t="n"/>
      <c r="F109" s="27" t="n"/>
      <c r="G109" s="28" t="n"/>
      <c r="H109" s="25">
        <f>IF(OR($D109="",$E109=""),"",$D109&amp;"|"&amp;$E109)</f>
        <v/>
      </c>
      <c r="I109" s="24">
        <f>IF(COUNTA($A109:$G109)=0,"",IF($A109="","Informar data",IF($B109="","Informar tipo",IF($D109="","Informar SKU",IF($E109="","Informar lote",IF($F109="","Informar quantidade",IF(COUNTIF(Lotes!$D$5:$D$204,$H109)=0,"SKU/lote não cadastrado",IF(COUNTIF(Lotes!$D$5:$D$204,$H109)&gt;1,"SKU/lote duplicado no cadastro",IF($A109&gt;'Configurações'!$B$3,"Data futura",IF($A109&lt;IFERROR(INDEX(Lotes!$E$5:$E$204,MATCH($H109,Lotes!$D$5:$D$204,0)),$A109),"Data anterior à fabricação",IF(AND(OR($B109="Entrada",$B109="Saída"),$F109&lt;=0),"Quantidade deve ser positiva",IF(AND($B109="Ajuste",$F109=0),"Ajuste não pode ser zero","OK"))))))))))))</f>
        <v/>
      </c>
      <c r="K109">
        <f>IF('Configurações'!A110="","",'Configurações'!A110)</f>
        <v/>
      </c>
      <c r="M109">
        <f>IF(Lotes!D109="","",Lotes!D109)</f>
        <v/>
      </c>
    </row>
    <row r="110" ht="22" customHeight="1">
      <c r="A110" s="26" t="n"/>
      <c r="B110" s="23" t="n"/>
      <c r="C110" s="23" t="n"/>
      <c r="D110" s="23" t="n"/>
      <c r="E110" s="23" t="n"/>
      <c r="F110" s="27" t="n"/>
      <c r="G110" s="28" t="n"/>
      <c r="H110" s="32">
        <f>IF(OR($D110="",$E110=""),"",$D110&amp;"|"&amp;$E110)</f>
        <v/>
      </c>
      <c r="I110" s="31">
        <f>IF(COUNTA($A110:$G110)=0,"",IF($A110="","Informar data",IF($B110="","Informar tipo",IF($D110="","Informar SKU",IF($E110="","Informar lote",IF($F110="","Informar quantidade",IF(COUNTIF(Lotes!$D$5:$D$204,$H110)=0,"SKU/lote não cadastrado",IF(COUNTIF(Lotes!$D$5:$D$204,$H110)&gt;1,"SKU/lote duplicado no cadastro",IF($A110&gt;'Configurações'!$B$3,"Data futura",IF($A110&lt;IFERROR(INDEX(Lotes!$E$5:$E$204,MATCH($H110,Lotes!$D$5:$D$204,0)),$A110),"Data anterior à fabricação",IF(AND(OR($B110="Entrada",$B110="Saída"),$F110&lt;=0),"Quantidade deve ser positiva",IF(AND($B110="Ajuste",$F110=0),"Ajuste não pode ser zero","OK"))))))))))))</f>
        <v/>
      </c>
      <c r="K110">
        <f>IF('Configurações'!A111="","",'Configurações'!A111)</f>
        <v/>
      </c>
      <c r="M110">
        <f>IF(Lotes!D110="","",Lotes!D110)</f>
        <v/>
      </c>
    </row>
    <row r="111" ht="22" customHeight="1">
      <c r="A111" s="26" t="n"/>
      <c r="B111" s="23" t="n"/>
      <c r="C111" s="23" t="n"/>
      <c r="D111" s="23" t="n"/>
      <c r="E111" s="23" t="n"/>
      <c r="F111" s="27" t="n"/>
      <c r="G111" s="28" t="n"/>
      <c r="H111" s="25">
        <f>IF(OR($D111="",$E111=""),"",$D111&amp;"|"&amp;$E111)</f>
        <v/>
      </c>
      <c r="I111" s="24">
        <f>IF(COUNTA($A111:$G111)=0,"",IF($A111="","Informar data",IF($B111="","Informar tipo",IF($D111="","Informar SKU",IF($E111="","Informar lote",IF($F111="","Informar quantidade",IF(COUNTIF(Lotes!$D$5:$D$204,$H111)=0,"SKU/lote não cadastrado",IF(COUNTIF(Lotes!$D$5:$D$204,$H111)&gt;1,"SKU/lote duplicado no cadastro",IF($A111&gt;'Configurações'!$B$3,"Data futura",IF($A111&lt;IFERROR(INDEX(Lotes!$E$5:$E$204,MATCH($H111,Lotes!$D$5:$D$204,0)),$A111),"Data anterior à fabricação",IF(AND(OR($B111="Entrada",$B111="Saída"),$F111&lt;=0),"Quantidade deve ser positiva",IF(AND($B111="Ajuste",$F111=0),"Ajuste não pode ser zero","OK"))))))))))))</f>
        <v/>
      </c>
      <c r="K111">
        <f>IF('Configurações'!A112="","",'Configurações'!A112)</f>
        <v/>
      </c>
      <c r="M111">
        <f>IF(Lotes!D111="","",Lotes!D111)</f>
        <v/>
      </c>
    </row>
    <row r="112" ht="22" customHeight="1">
      <c r="A112" s="26" t="n"/>
      <c r="B112" s="23" t="n"/>
      <c r="C112" s="23" t="n"/>
      <c r="D112" s="23" t="n"/>
      <c r="E112" s="23" t="n"/>
      <c r="F112" s="27" t="n"/>
      <c r="G112" s="28" t="n"/>
      <c r="H112" s="32">
        <f>IF(OR($D112="",$E112=""),"",$D112&amp;"|"&amp;$E112)</f>
        <v/>
      </c>
      <c r="I112" s="31">
        <f>IF(COUNTA($A112:$G112)=0,"",IF($A112="","Informar data",IF($B112="","Informar tipo",IF($D112="","Informar SKU",IF($E112="","Informar lote",IF($F112="","Informar quantidade",IF(COUNTIF(Lotes!$D$5:$D$204,$H112)=0,"SKU/lote não cadastrado",IF(COUNTIF(Lotes!$D$5:$D$204,$H112)&gt;1,"SKU/lote duplicado no cadastro",IF($A112&gt;'Configurações'!$B$3,"Data futura",IF($A112&lt;IFERROR(INDEX(Lotes!$E$5:$E$204,MATCH($H112,Lotes!$D$5:$D$204,0)),$A112),"Data anterior à fabricação",IF(AND(OR($B112="Entrada",$B112="Saída"),$F112&lt;=0),"Quantidade deve ser positiva",IF(AND($B112="Ajuste",$F112=0),"Ajuste não pode ser zero","OK"))))))))))))</f>
        <v/>
      </c>
      <c r="K112">
        <f>IF('Configurações'!A113="","",'Configurações'!A113)</f>
        <v/>
      </c>
      <c r="M112">
        <f>IF(Lotes!D112="","",Lotes!D112)</f>
        <v/>
      </c>
    </row>
    <row r="113" ht="22" customHeight="1">
      <c r="A113" s="26" t="n"/>
      <c r="B113" s="23" t="n"/>
      <c r="C113" s="23" t="n"/>
      <c r="D113" s="23" t="n"/>
      <c r="E113" s="23" t="n"/>
      <c r="F113" s="27" t="n"/>
      <c r="G113" s="28" t="n"/>
      <c r="H113" s="25">
        <f>IF(OR($D113="",$E113=""),"",$D113&amp;"|"&amp;$E113)</f>
        <v/>
      </c>
      <c r="I113" s="24">
        <f>IF(COUNTA($A113:$G113)=0,"",IF($A113="","Informar data",IF($B113="","Informar tipo",IF($D113="","Informar SKU",IF($E113="","Informar lote",IF($F113="","Informar quantidade",IF(COUNTIF(Lotes!$D$5:$D$204,$H113)=0,"SKU/lote não cadastrado",IF(COUNTIF(Lotes!$D$5:$D$204,$H113)&gt;1,"SKU/lote duplicado no cadastro",IF($A113&gt;'Configurações'!$B$3,"Data futura",IF($A113&lt;IFERROR(INDEX(Lotes!$E$5:$E$204,MATCH($H113,Lotes!$D$5:$D$204,0)),$A113),"Data anterior à fabricação",IF(AND(OR($B113="Entrada",$B113="Saída"),$F113&lt;=0),"Quantidade deve ser positiva",IF(AND($B113="Ajuste",$F113=0),"Ajuste não pode ser zero","OK"))))))))))))</f>
        <v/>
      </c>
      <c r="K113">
        <f>IF('Configurações'!A114="","",'Configurações'!A114)</f>
        <v/>
      </c>
      <c r="M113">
        <f>IF(Lotes!D113="","",Lotes!D113)</f>
        <v/>
      </c>
    </row>
    <row r="114" ht="22" customHeight="1">
      <c r="A114" s="26" t="n"/>
      <c r="B114" s="23" t="n"/>
      <c r="C114" s="23" t="n"/>
      <c r="D114" s="23" t="n"/>
      <c r="E114" s="23" t="n"/>
      <c r="F114" s="27" t="n"/>
      <c r="G114" s="28" t="n"/>
      <c r="H114" s="32">
        <f>IF(OR($D114="",$E114=""),"",$D114&amp;"|"&amp;$E114)</f>
        <v/>
      </c>
      <c r="I114" s="31">
        <f>IF(COUNTA($A114:$G114)=0,"",IF($A114="","Informar data",IF($B114="","Informar tipo",IF($D114="","Informar SKU",IF($E114="","Informar lote",IF($F114="","Informar quantidade",IF(COUNTIF(Lotes!$D$5:$D$204,$H114)=0,"SKU/lote não cadastrado",IF(COUNTIF(Lotes!$D$5:$D$204,$H114)&gt;1,"SKU/lote duplicado no cadastro",IF($A114&gt;'Configurações'!$B$3,"Data futura",IF($A114&lt;IFERROR(INDEX(Lotes!$E$5:$E$204,MATCH($H114,Lotes!$D$5:$D$204,0)),$A114),"Data anterior à fabricação",IF(AND(OR($B114="Entrada",$B114="Saída"),$F114&lt;=0),"Quantidade deve ser positiva",IF(AND($B114="Ajuste",$F114=0),"Ajuste não pode ser zero","OK"))))))))))))</f>
        <v/>
      </c>
      <c r="K114">
        <f>IF('Configurações'!A115="","",'Configurações'!A115)</f>
        <v/>
      </c>
      <c r="M114">
        <f>IF(Lotes!D114="","",Lotes!D114)</f>
        <v/>
      </c>
    </row>
    <row r="115" ht="22" customHeight="1">
      <c r="A115" s="26" t="n"/>
      <c r="B115" s="23" t="n"/>
      <c r="C115" s="23" t="n"/>
      <c r="D115" s="23" t="n"/>
      <c r="E115" s="23" t="n"/>
      <c r="F115" s="27" t="n"/>
      <c r="G115" s="28" t="n"/>
      <c r="H115" s="25">
        <f>IF(OR($D115="",$E115=""),"",$D115&amp;"|"&amp;$E115)</f>
        <v/>
      </c>
      <c r="I115" s="24">
        <f>IF(COUNTA($A115:$G115)=0,"",IF($A115="","Informar data",IF($B115="","Informar tipo",IF($D115="","Informar SKU",IF($E115="","Informar lote",IF($F115="","Informar quantidade",IF(COUNTIF(Lotes!$D$5:$D$204,$H115)=0,"SKU/lote não cadastrado",IF(COUNTIF(Lotes!$D$5:$D$204,$H115)&gt;1,"SKU/lote duplicado no cadastro",IF($A115&gt;'Configurações'!$B$3,"Data futura",IF($A115&lt;IFERROR(INDEX(Lotes!$E$5:$E$204,MATCH($H115,Lotes!$D$5:$D$204,0)),$A115),"Data anterior à fabricação",IF(AND(OR($B115="Entrada",$B115="Saída"),$F115&lt;=0),"Quantidade deve ser positiva",IF(AND($B115="Ajuste",$F115=0),"Ajuste não pode ser zero","OK"))))))))))))</f>
        <v/>
      </c>
      <c r="K115">
        <f>IF('Configurações'!A116="","",'Configurações'!A116)</f>
        <v/>
      </c>
      <c r="M115">
        <f>IF(Lotes!D115="","",Lotes!D115)</f>
        <v/>
      </c>
    </row>
    <row r="116" ht="22" customHeight="1">
      <c r="A116" s="26" t="n"/>
      <c r="B116" s="23" t="n"/>
      <c r="C116" s="23" t="n"/>
      <c r="D116" s="23" t="n"/>
      <c r="E116" s="23" t="n"/>
      <c r="F116" s="27" t="n"/>
      <c r="G116" s="28" t="n"/>
      <c r="H116" s="32">
        <f>IF(OR($D116="",$E116=""),"",$D116&amp;"|"&amp;$E116)</f>
        <v/>
      </c>
      <c r="I116" s="31">
        <f>IF(COUNTA($A116:$G116)=0,"",IF($A116="","Informar data",IF($B116="","Informar tipo",IF($D116="","Informar SKU",IF($E116="","Informar lote",IF($F116="","Informar quantidade",IF(COUNTIF(Lotes!$D$5:$D$204,$H116)=0,"SKU/lote não cadastrado",IF(COUNTIF(Lotes!$D$5:$D$204,$H116)&gt;1,"SKU/lote duplicado no cadastro",IF($A116&gt;'Configurações'!$B$3,"Data futura",IF($A116&lt;IFERROR(INDEX(Lotes!$E$5:$E$204,MATCH($H116,Lotes!$D$5:$D$204,0)),$A116),"Data anterior à fabricação",IF(AND(OR($B116="Entrada",$B116="Saída"),$F116&lt;=0),"Quantidade deve ser positiva",IF(AND($B116="Ajuste",$F116=0),"Ajuste não pode ser zero","OK"))))))))))))</f>
        <v/>
      </c>
      <c r="K116">
        <f>IF('Configurações'!A117="","",'Configurações'!A117)</f>
        <v/>
      </c>
      <c r="M116">
        <f>IF(Lotes!D116="","",Lotes!D116)</f>
        <v/>
      </c>
    </row>
    <row r="117" ht="22" customHeight="1">
      <c r="A117" s="26" t="n"/>
      <c r="B117" s="23" t="n"/>
      <c r="C117" s="23" t="n"/>
      <c r="D117" s="23" t="n"/>
      <c r="E117" s="23" t="n"/>
      <c r="F117" s="27" t="n"/>
      <c r="G117" s="28" t="n"/>
      <c r="H117" s="25">
        <f>IF(OR($D117="",$E117=""),"",$D117&amp;"|"&amp;$E117)</f>
        <v/>
      </c>
      <c r="I117" s="24">
        <f>IF(COUNTA($A117:$G117)=0,"",IF($A117="","Informar data",IF($B117="","Informar tipo",IF($D117="","Informar SKU",IF($E117="","Informar lote",IF($F117="","Informar quantidade",IF(COUNTIF(Lotes!$D$5:$D$204,$H117)=0,"SKU/lote não cadastrado",IF(COUNTIF(Lotes!$D$5:$D$204,$H117)&gt;1,"SKU/lote duplicado no cadastro",IF($A117&gt;'Configurações'!$B$3,"Data futura",IF($A117&lt;IFERROR(INDEX(Lotes!$E$5:$E$204,MATCH($H117,Lotes!$D$5:$D$204,0)),$A117),"Data anterior à fabricação",IF(AND(OR($B117="Entrada",$B117="Saída"),$F117&lt;=0),"Quantidade deve ser positiva",IF(AND($B117="Ajuste",$F117=0),"Ajuste não pode ser zero","OK"))))))))))))</f>
        <v/>
      </c>
      <c r="K117">
        <f>IF('Configurações'!A118="","",'Configurações'!A118)</f>
        <v/>
      </c>
      <c r="M117">
        <f>IF(Lotes!D117="","",Lotes!D117)</f>
        <v/>
      </c>
    </row>
    <row r="118" ht="22" customHeight="1">
      <c r="A118" s="26" t="n"/>
      <c r="B118" s="23" t="n"/>
      <c r="C118" s="23" t="n"/>
      <c r="D118" s="23" t="n"/>
      <c r="E118" s="23" t="n"/>
      <c r="F118" s="27" t="n"/>
      <c r="G118" s="28" t="n"/>
      <c r="H118" s="32">
        <f>IF(OR($D118="",$E118=""),"",$D118&amp;"|"&amp;$E118)</f>
        <v/>
      </c>
      <c r="I118" s="31">
        <f>IF(COUNTA($A118:$G118)=0,"",IF($A118="","Informar data",IF($B118="","Informar tipo",IF($D118="","Informar SKU",IF($E118="","Informar lote",IF($F118="","Informar quantidade",IF(COUNTIF(Lotes!$D$5:$D$204,$H118)=0,"SKU/lote não cadastrado",IF(COUNTIF(Lotes!$D$5:$D$204,$H118)&gt;1,"SKU/lote duplicado no cadastro",IF($A118&gt;'Configurações'!$B$3,"Data futura",IF($A118&lt;IFERROR(INDEX(Lotes!$E$5:$E$204,MATCH($H118,Lotes!$D$5:$D$204,0)),$A118),"Data anterior à fabricação",IF(AND(OR($B118="Entrada",$B118="Saída"),$F118&lt;=0),"Quantidade deve ser positiva",IF(AND($B118="Ajuste",$F118=0),"Ajuste não pode ser zero","OK"))))))))))))</f>
        <v/>
      </c>
      <c r="K118">
        <f>IF('Configurações'!A119="","",'Configurações'!A119)</f>
        <v/>
      </c>
      <c r="M118">
        <f>IF(Lotes!D118="","",Lotes!D118)</f>
        <v/>
      </c>
    </row>
    <row r="119" ht="22" customHeight="1">
      <c r="A119" s="26" t="n"/>
      <c r="B119" s="23" t="n"/>
      <c r="C119" s="23" t="n"/>
      <c r="D119" s="23" t="n"/>
      <c r="E119" s="23" t="n"/>
      <c r="F119" s="27" t="n"/>
      <c r="G119" s="28" t="n"/>
      <c r="H119" s="25">
        <f>IF(OR($D119="",$E119=""),"",$D119&amp;"|"&amp;$E119)</f>
        <v/>
      </c>
      <c r="I119" s="24">
        <f>IF(COUNTA($A119:$G119)=0,"",IF($A119="","Informar data",IF($B119="","Informar tipo",IF($D119="","Informar SKU",IF($E119="","Informar lote",IF($F119="","Informar quantidade",IF(COUNTIF(Lotes!$D$5:$D$204,$H119)=0,"SKU/lote não cadastrado",IF(COUNTIF(Lotes!$D$5:$D$204,$H119)&gt;1,"SKU/lote duplicado no cadastro",IF($A119&gt;'Configurações'!$B$3,"Data futura",IF($A119&lt;IFERROR(INDEX(Lotes!$E$5:$E$204,MATCH($H119,Lotes!$D$5:$D$204,0)),$A119),"Data anterior à fabricação",IF(AND(OR($B119="Entrada",$B119="Saída"),$F119&lt;=0),"Quantidade deve ser positiva",IF(AND($B119="Ajuste",$F119=0),"Ajuste não pode ser zero","OK"))))))))))))</f>
        <v/>
      </c>
      <c r="K119">
        <f>IF('Configurações'!A120="","",'Configurações'!A120)</f>
        <v/>
      </c>
      <c r="M119">
        <f>IF(Lotes!D119="","",Lotes!D119)</f>
        <v/>
      </c>
    </row>
    <row r="120" ht="22" customHeight="1">
      <c r="A120" s="26" t="n"/>
      <c r="B120" s="23" t="n"/>
      <c r="C120" s="23" t="n"/>
      <c r="D120" s="23" t="n"/>
      <c r="E120" s="23" t="n"/>
      <c r="F120" s="27" t="n"/>
      <c r="G120" s="28" t="n"/>
      <c r="H120" s="32">
        <f>IF(OR($D120="",$E120=""),"",$D120&amp;"|"&amp;$E120)</f>
        <v/>
      </c>
      <c r="I120" s="31">
        <f>IF(COUNTA($A120:$G120)=0,"",IF($A120="","Informar data",IF($B120="","Informar tipo",IF($D120="","Informar SKU",IF($E120="","Informar lote",IF($F120="","Informar quantidade",IF(COUNTIF(Lotes!$D$5:$D$204,$H120)=0,"SKU/lote não cadastrado",IF(COUNTIF(Lotes!$D$5:$D$204,$H120)&gt;1,"SKU/lote duplicado no cadastro",IF($A120&gt;'Configurações'!$B$3,"Data futura",IF($A120&lt;IFERROR(INDEX(Lotes!$E$5:$E$204,MATCH($H120,Lotes!$D$5:$D$204,0)),$A120),"Data anterior à fabricação",IF(AND(OR($B120="Entrada",$B120="Saída"),$F120&lt;=0),"Quantidade deve ser positiva",IF(AND($B120="Ajuste",$F120=0),"Ajuste não pode ser zero","OK"))))))))))))</f>
        <v/>
      </c>
      <c r="K120">
        <f>IF('Configurações'!A121="","",'Configurações'!A121)</f>
        <v/>
      </c>
      <c r="M120">
        <f>IF(Lotes!D120="","",Lotes!D120)</f>
        <v/>
      </c>
    </row>
    <row r="121" ht="22" customHeight="1">
      <c r="A121" s="26" t="n"/>
      <c r="B121" s="23" t="n"/>
      <c r="C121" s="23" t="n"/>
      <c r="D121" s="23" t="n"/>
      <c r="E121" s="23" t="n"/>
      <c r="F121" s="27" t="n"/>
      <c r="G121" s="28" t="n"/>
      <c r="H121" s="25">
        <f>IF(OR($D121="",$E121=""),"",$D121&amp;"|"&amp;$E121)</f>
        <v/>
      </c>
      <c r="I121" s="24">
        <f>IF(COUNTA($A121:$G121)=0,"",IF($A121="","Informar data",IF($B121="","Informar tipo",IF($D121="","Informar SKU",IF($E121="","Informar lote",IF($F121="","Informar quantidade",IF(COUNTIF(Lotes!$D$5:$D$204,$H121)=0,"SKU/lote não cadastrado",IF(COUNTIF(Lotes!$D$5:$D$204,$H121)&gt;1,"SKU/lote duplicado no cadastro",IF($A121&gt;'Configurações'!$B$3,"Data futura",IF($A121&lt;IFERROR(INDEX(Lotes!$E$5:$E$204,MATCH($H121,Lotes!$D$5:$D$204,0)),$A121),"Data anterior à fabricação",IF(AND(OR($B121="Entrada",$B121="Saída"),$F121&lt;=0),"Quantidade deve ser positiva",IF(AND($B121="Ajuste",$F121=0),"Ajuste não pode ser zero","OK"))))))))))))</f>
        <v/>
      </c>
      <c r="K121">
        <f>IF('Configurações'!A122="","",'Configurações'!A122)</f>
        <v/>
      </c>
      <c r="M121">
        <f>IF(Lotes!D121="","",Lotes!D121)</f>
        <v/>
      </c>
    </row>
    <row r="122" ht="22" customHeight="1">
      <c r="A122" s="26" t="n"/>
      <c r="B122" s="23" t="n"/>
      <c r="C122" s="23" t="n"/>
      <c r="D122" s="23" t="n"/>
      <c r="E122" s="23" t="n"/>
      <c r="F122" s="27" t="n"/>
      <c r="G122" s="28" t="n"/>
      <c r="H122" s="32">
        <f>IF(OR($D122="",$E122=""),"",$D122&amp;"|"&amp;$E122)</f>
        <v/>
      </c>
      <c r="I122" s="31">
        <f>IF(COUNTA($A122:$G122)=0,"",IF($A122="","Informar data",IF($B122="","Informar tipo",IF($D122="","Informar SKU",IF($E122="","Informar lote",IF($F122="","Informar quantidade",IF(COUNTIF(Lotes!$D$5:$D$204,$H122)=0,"SKU/lote não cadastrado",IF(COUNTIF(Lotes!$D$5:$D$204,$H122)&gt;1,"SKU/lote duplicado no cadastro",IF($A122&gt;'Configurações'!$B$3,"Data futura",IF($A122&lt;IFERROR(INDEX(Lotes!$E$5:$E$204,MATCH($H122,Lotes!$D$5:$D$204,0)),$A122),"Data anterior à fabricação",IF(AND(OR($B122="Entrada",$B122="Saída"),$F122&lt;=0),"Quantidade deve ser positiva",IF(AND($B122="Ajuste",$F122=0),"Ajuste não pode ser zero","OK"))))))))))))</f>
        <v/>
      </c>
      <c r="K122">
        <f>IF('Configurações'!A123="","",'Configurações'!A123)</f>
        <v/>
      </c>
      <c r="M122">
        <f>IF(Lotes!D122="","",Lotes!D122)</f>
        <v/>
      </c>
    </row>
    <row r="123" ht="22" customHeight="1">
      <c r="A123" s="26" t="n"/>
      <c r="B123" s="23" t="n"/>
      <c r="C123" s="23" t="n"/>
      <c r="D123" s="23" t="n"/>
      <c r="E123" s="23" t="n"/>
      <c r="F123" s="27" t="n"/>
      <c r="G123" s="28" t="n"/>
      <c r="H123" s="25">
        <f>IF(OR($D123="",$E123=""),"",$D123&amp;"|"&amp;$E123)</f>
        <v/>
      </c>
      <c r="I123" s="24">
        <f>IF(COUNTA($A123:$G123)=0,"",IF($A123="","Informar data",IF($B123="","Informar tipo",IF($D123="","Informar SKU",IF($E123="","Informar lote",IF($F123="","Informar quantidade",IF(COUNTIF(Lotes!$D$5:$D$204,$H123)=0,"SKU/lote não cadastrado",IF(COUNTIF(Lotes!$D$5:$D$204,$H123)&gt;1,"SKU/lote duplicado no cadastro",IF($A123&gt;'Configurações'!$B$3,"Data futura",IF($A123&lt;IFERROR(INDEX(Lotes!$E$5:$E$204,MATCH($H123,Lotes!$D$5:$D$204,0)),$A123),"Data anterior à fabricação",IF(AND(OR($B123="Entrada",$B123="Saída"),$F123&lt;=0),"Quantidade deve ser positiva",IF(AND($B123="Ajuste",$F123=0),"Ajuste não pode ser zero","OK"))))))))))))</f>
        <v/>
      </c>
      <c r="K123">
        <f>IF('Configurações'!A124="","",'Configurações'!A124)</f>
        <v/>
      </c>
      <c r="M123">
        <f>IF(Lotes!D123="","",Lotes!D123)</f>
        <v/>
      </c>
    </row>
    <row r="124" ht="22" customHeight="1">
      <c r="A124" s="26" t="n"/>
      <c r="B124" s="23" t="n"/>
      <c r="C124" s="23" t="n"/>
      <c r="D124" s="23" t="n"/>
      <c r="E124" s="23" t="n"/>
      <c r="F124" s="27" t="n"/>
      <c r="G124" s="28" t="n"/>
      <c r="H124" s="32">
        <f>IF(OR($D124="",$E124=""),"",$D124&amp;"|"&amp;$E124)</f>
        <v/>
      </c>
      <c r="I124" s="31">
        <f>IF(COUNTA($A124:$G124)=0,"",IF($A124="","Informar data",IF($B124="","Informar tipo",IF($D124="","Informar SKU",IF($E124="","Informar lote",IF($F124="","Informar quantidade",IF(COUNTIF(Lotes!$D$5:$D$204,$H124)=0,"SKU/lote não cadastrado",IF(COUNTIF(Lotes!$D$5:$D$204,$H124)&gt;1,"SKU/lote duplicado no cadastro",IF($A124&gt;'Configurações'!$B$3,"Data futura",IF($A124&lt;IFERROR(INDEX(Lotes!$E$5:$E$204,MATCH($H124,Lotes!$D$5:$D$204,0)),$A124),"Data anterior à fabricação",IF(AND(OR($B124="Entrada",$B124="Saída"),$F124&lt;=0),"Quantidade deve ser positiva",IF(AND($B124="Ajuste",$F124=0),"Ajuste não pode ser zero","OK"))))))))))))</f>
        <v/>
      </c>
      <c r="K124">
        <f>IF('Configurações'!A125="","",'Configurações'!A125)</f>
        <v/>
      </c>
      <c r="M124">
        <f>IF(Lotes!D124="","",Lotes!D124)</f>
        <v/>
      </c>
    </row>
    <row r="125" ht="22" customHeight="1">
      <c r="A125" s="26" t="n"/>
      <c r="B125" s="23" t="n"/>
      <c r="C125" s="23" t="n"/>
      <c r="D125" s="23" t="n"/>
      <c r="E125" s="23" t="n"/>
      <c r="F125" s="27" t="n"/>
      <c r="G125" s="28" t="n"/>
      <c r="H125" s="25">
        <f>IF(OR($D125="",$E125=""),"",$D125&amp;"|"&amp;$E125)</f>
        <v/>
      </c>
      <c r="I125" s="24">
        <f>IF(COUNTA($A125:$G125)=0,"",IF($A125="","Informar data",IF($B125="","Informar tipo",IF($D125="","Informar SKU",IF($E125="","Informar lote",IF($F125="","Informar quantidade",IF(COUNTIF(Lotes!$D$5:$D$204,$H125)=0,"SKU/lote não cadastrado",IF(COUNTIF(Lotes!$D$5:$D$204,$H125)&gt;1,"SKU/lote duplicado no cadastro",IF($A125&gt;'Configurações'!$B$3,"Data futura",IF($A125&lt;IFERROR(INDEX(Lotes!$E$5:$E$204,MATCH($H125,Lotes!$D$5:$D$204,0)),$A125),"Data anterior à fabricação",IF(AND(OR($B125="Entrada",$B125="Saída"),$F125&lt;=0),"Quantidade deve ser positiva",IF(AND($B125="Ajuste",$F125=0),"Ajuste não pode ser zero","OK"))))))))))))</f>
        <v/>
      </c>
      <c r="K125">
        <f>IF('Configurações'!A126="","",'Configurações'!A126)</f>
        <v/>
      </c>
      <c r="M125">
        <f>IF(Lotes!D125="","",Lotes!D125)</f>
        <v/>
      </c>
    </row>
    <row r="126" ht="22" customHeight="1">
      <c r="A126" s="26" t="n"/>
      <c r="B126" s="23" t="n"/>
      <c r="C126" s="23" t="n"/>
      <c r="D126" s="23" t="n"/>
      <c r="E126" s="23" t="n"/>
      <c r="F126" s="27" t="n"/>
      <c r="G126" s="28" t="n"/>
      <c r="H126" s="32">
        <f>IF(OR($D126="",$E126=""),"",$D126&amp;"|"&amp;$E126)</f>
        <v/>
      </c>
      <c r="I126" s="31">
        <f>IF(COUNTA($A126:$G126)=0,"",IF($A126="","Informar data",IF($B126="","Informar tipo",IF($D126="","Informar SKU",IF($E126="","Informar lote",IF($F126="","Informar quantidade",IF(COUNTIF(Lotes!$D$5:$D$204,$H126)=0,"SKU/lote não cadastrado",IF(COUNTIF(Lotes!$D$5:$D$204,$H126)&gt;1,"SKU/lote duplicado no cadastro",IF($A126&gt;'Configurações'!$B$3,"Data futura",IF($A126&lt;IFERROR(INDEX(Lotes!$E$5:$E$204,MATCH($H126,Lotes!$D$5:$D$204,0)),$A126),"Data anterior à fabricação",IF(AND(OR($B126="Entrada",$B126="Saída"),$F126&lt;=0),"Quantidade deve ser positiva",IF(AND($B126="Ajuste",$F126=0),"Ajuste não pode ser zero","OK"))))))))))))</f>
        <v/>
      </c>
      <c r="K126">
        <f>IF('Configurações'!A127="","",'Configurações'!A127)</f>
        <v/>
      </c>
      <c r="M126">
        <f>IF(Lotes!D126="","",Lotes!D126)</f>
        <v/>
      </c>
    </row>
    <row r="127" ht="22" customHeight="1">
      <c r="A127" s="26" t="n"/>
      <c r="B127" s="23" t="n"/>
      <c r="C127" s="23" t="n"/>
      <c r="D127" s="23" t="n"/>
      <c r="E127" s="23" t="n"/>
      <c r="F127" s="27" t="n"/>
      <c r="G127" s="28" t="n"/>
      <c r="H127" s="25">
        <f>IF(OR($D127="",$E127=""),"",$D127&amp;"|"&amp;$E127)</f>
        <v/>
      </c>
      <c r="I127" s="24">
        <f>IF(COUNTA($A127:$G127)=0,"",IF($A127="","Informar data",IF($B127="","Informar tipo",IF($D127="","Informar SKU",IF($E127="","Informar lote",IF($F127="","Informar quantidade",IF(COUNTIF(Lotes!$D$5:$D$204,$H127)=0,"SKU/lote não cadastrado",IF(COUNTIF(Lotes!$D$5:$D$204,$H127)&gt;1,"SKU/lote duplicado no cadastro",IF($A127&gt;'Configurações'!$B$3,"Data futura",IF($A127&lt;IFERROR(INDEX(Lotes!$E$5:$E$204,MATCH($H127,Lotes!$D$5:$D$204,0)),$A127),"Data anterior à fabricação",IF(AND(OR($B127="Entrada",$B127="Saída"),$F127&lt;=0),"Quantidade deve ser positiva",IF(AND($B127="Ajuste",$F127=0),"Ajuste não pode ser zero","OK"))))))))))))</f>
        <v/>
      </c>
      <c r="K127">
        <f>IF('Configurações'!A128="","",'Configurações'!A128)</f>
        <v/>
      </c>
      <c r="M127">
        <f>IF(Lotes!D127="","",Lotes!D127)</f>
        <v/>
      </c>
    </row>
    <row r="128" ht="22" customHeight="1">
      <c r="A128" s="26" t="n"/>
      <c r="B128" s="23" t="n"/>
      <c r="C128" s="23" t="n"/>
      <c r="D128" s="23" t="n"/>
      <c r="E128" s="23" t="n"/>
      <c r="F128" s="27" t="n"/>
      <c r="G128" s="28" t="n"/>
      <c r="H128" s="32">
        <f>IF(OR($D128="",$E128=""),"",$D128&amp;"|"&amp;$E128)</f>
        <v/>
      </c>
      <c r="I128" s="31">
        <f>IF(COUNTA($A128:$G128)=0,"",IF($A128="","Informar data",IF($B128="","Informar tipo",IF($D128="","Informar SKU",IF($E128="","Informar lote",IF($F128="","Informar quantidade",IF(COUNTIF(Lotes!$D$5:$D$204,$H128)=0,"SKU/lote não cadastrado",IF(COUNTIF(Lotes!$D$5:$D$204,$H128)&gt;1,"SKU/lote duplicado no cadastro",IF($A128&gt;'Configurações'!$B$3,"Data futura",IF($A128&lt;IFERROR(INDEX(Lotes!$E$5:$E$204,MATCH($H128,Lotes!$D$5:$D$204,0)),$A128),"Data anterior à fabricação",IF(AND(OR($B128="Entrada",$B128="Saída"),$F128&lt;=0),"Quantidade deve ser positiva",IF(AND($B128="Ajuste",$F128=0),"Ajuste não pode ser zero","OK"))))))))))))</f>
        <v/>
      </c>
      <c r="K128">
        <f>IF('Configurações'!A129="","",'Configurações'!A129)</f>
        <v/>
      </c>
      <c r="M128">
        <f>IF(Lotes!D128="","",Lotes!D128)</f>
        <v/>
      </c>
    </row>
    <row r="129" ht="22" customHeight="1">
      <c r="A129" s="26" t="n"/>
      <c r="B129" s="23" t="n"/>
      <c r="C129" s="23" t="n"/>
      <c r="D129" s="23" t="n"/>
      <c r="E129" s="23" t="n"/>
      <c r="F129" s="27" t="n"/>
      <c r="G129" s="28" t="n"/>
      <c r="H129" s="25">
        <f>IF(OR($D129="",$E129=""),"",$D129&amp;"|"&amp;$E129)</f>
        <v/>
      </c>
      <c r="I129" s="24">
        <f>IF(COUNTA($A129:$G129)=0,"",IF($A129="","Informar data",IF($B129="","Informar tipo",IF($D129="","Informar SKU",IF($E129="","Informar lote",IF($F129="","Informar quantidade",IF(COUNTIF(Lotes!$D$5:$D$204,$H129)=0,"SKU/lote não cadastrado",IF(COUNTIF(Lotes!$D$5:$D$204,$H129)&gt;1,"SKU/lote duplicado no cadastro",IF($A129&gt;'Configurações'!$B$3,"Data futura",IF($A129&lt;IFERROR(INDEX(Lotes!$E$5:$E$204,MATCH($H129,Lotes!$D$5:$D$204,0)),$A129),"Data anterior à fabricação",IF(AND(OR($B129="Entrada",$B129="Saída"),$F129&lt;=0),"Quantidade deve ser positiva",IF(AND($B129="Ajuste",$F129=0),"Ajuste não pode ser zero","OK"))))))))))))</f>
        <v/>
      </c>
      <c r="K129">
        <f>IF('Configurações'!A130="","",'Configurações'!A130)</f>
        <v/>
      </c>
      <c r="M129">
        <f>IF(Lotes!D129="","",Lotes!D129)</f>
        <v/>
      </c>
    </row>
    <row r="130" ht="22" customHeight="1">
      <c r="A130" s="26" t="n"/>
      <c r="B130" s="23" t="n"/>
      <c r="C130" s="23" t="n"/>
      <c r="D130" s="23" t="n"/>
      <c r="E130" s="23" t="n"/>
      <c r="F130" s="27" t="n"/>
      <c r="G130" s="28" t="n"/>
      <c r="H130" s="32">
        <f>IF(OR($D130="",$E130=""),"",$D130&amp;"|"&amp;$E130)</f>
        <v/>
      </c>
      <c r="I130" s="31">
        <f>IF(COUNTA($A130:$G130)=0,"",IF($A130="","Informar data",IF($B130="","Informar tipo",IF($D130="","Informar SKU",IF($E130="","Informar lote",IF($F130="","Informar quantidade",IF(COUNTIF(Lotes!$D$5:$D$204,$H130)=0,"SKU/lote não cadastrado",IF(COUNTIF(Lotes!$D$5:$D$204,$H130)&gt;1,"SKU/lote duplicado no cadastro",IF($A130&gt;'Configurações'!$B$3,"Data futura",IF($A130&lt;IFERROR(INDEX(Lotes!$E$5:$E$204,MATCH($H130,Lotes!$D$5:$D$204,0)),$A130),"Data anterior à fabricação",IF(AND(OR($B130="Entrada",$B130="Saída"),$F130&lt;=0),"Quantidade deve ser positiva",IF(AND($B130="Ajuste",$F130=0),"Ajuste não pode ser zero","OK"))))))))))))</f>
        <v/>
      </c>
      <c r="K130">
        <f>IF('Configurações'!A131="","",'Configurações'!A131)</f>
        <v/>
      </c>
      <c r="M130">
        <f>IF(Lotes!D130="","",Lotes!D130)</f>
        <v/>
      </c>
    </row>
    <row r="131" ht="22" customHeight="1">
      <c r="A131" s="26" t="n"/>
      <c r="B131" s="23" t="n"/>
      <c r="C131" s="23" t="n"/>
      <c r="D131" s="23" t="n"/>
      <c r="E131" s="23" t="n"/>
      <c r="F131" s="27" t="n"/>
      <c r="G131" s="28" t="n"/>
      <c r="H131" s="25">
        <f>IF(OR($D131="",$E131=""),"",$D131&amp;"|"&amp;$E131)</f>
        <v/>
      </c>
      <c r="I131" s="24">
        <f>IF(COUNTA($A131:$G131)=0,"",IF($A131="","Informar data",IF($B131="","Informar tipo",IF($D131="","Informar SKU",IF($E131="","Informar lote",IF($F131="","Informar quantidade",IF(COUNTIF(Lotes!$D$5:$D$204,$H131)=0,"SKU/lote não cadastrado",IF(COUNTIF(Lotes!$D$5:$D$204,$H131)&gt;1,"SKU/lote duplicado no cadastro",IF($A131&gt;'Configurações'!$B$3,"Data futura",IF($A131&lt;IFERROR(INDEX(Lotes!$E$5:$E$204,MATCH($H131,Lotes!$D$5:$D$204,0)),$A131),"Data anterior à fabricação",IF(AND(OR($B131="Entrada",$B131="Saída"),$F131&lt;=0),"Quantidade deve ser positiva",IF(AND($B131="Ajuste",$F131=0),"Ajuste não pode ser zero","OK"))))))))))))</f>
        <v/>
      </c>
      <c r="K131">
        <f>IF('Configurações'!A132="","",'Configurações'!A132)</f>
        <v/>
      </c>
      <c r="M131">
        <f>IF(Lotes!D131="","",Lotes!D131)</f>
        <v/>
      </c>
    </row>
    <row r="132" ht="22" customHeight="1">
      <c r="A132" s="26" t="n"/>
      <c r="B132" s="23" t="n"/>
      <c r="C132" s="23" t="n"/>
      <c r="D132" s="23" t="n"/>
      <c r="E132" s="23" t="n"/>
      <c r="F132" s="27" t="n"/>
      <c r="G132" s="28" t="n"/>
      <c r="H132" s="32">
        <f>IF(OR($D132="",$E132=""),"",$D132&amp;"|"&amp;$E132)</f>
        <v/>
      </c>
      <c r="I132" s="31">
        <f>IF(COUNTA($A132:$G132)=0,"",IF($A132="","Informar data",IF($B132="","Informar tipo",IF($D132="","Informar SKU",IF($E132="","Informar lote",IF($F132="","Informar quantidade",IF(COUNTIF(Lotes!$D$5:$D$204,$H132)=0,"SKU/lote não cadastrado",IF(COUNTIF(Lotes!$D$5:$D$204,$H132)&gt;1,"SKU/lote duplicado no cadastro",IF($A132&gt;'Configurações'!$B$3,"Data futura",IF($A132&lt;IFERROR(INDEX(Lotes!$E$5:$E$204,MATCH($H132,Lotes!$D$5:$D$204,0)),$A132),"Data anterior à fabricação",IF(AND(OR($B132="Entrada",$B132="Saída"),$F132&lt;=0),"Quantidade deve ser positiva",IF(AND($B132="Ajuste",$F132=0),"Ajuste não pode ser zero","OK"))))))))))))</f>
        <v/>
      </c>
      <c r="K132">
        <f>IF('Configurações'!A133="","",'Configurações'!A133)</f>
        <v/>
      </c>
      <c r="M132">
        <f>IF(Lotes!D132="","",Lotes!D132)</f>
        <v/>
      </c>
    </row>
    <row r="133" ht="22" customHeight="1">
      <c r="A133" s="26" t="n"/>
      <c r="B133" s="23" t="n"/>
      <c r="C133" s="23" t="n"/>
      <c r="D133" s="23" t="n"/>
      <c r="E133" s="23" t="n"/>
      <c r="F133" s="27" t="n"/>
      <c r="G133" s="28" t="n"/>
      <c r="H133" s="25">
        <f>IF(OR($D133="",$E133=""),"",$D133&amp;"|"&amp;$E133)</f>
        <v/>
      </c>
      <c r="I133" s="24">
        <f>IF(COUNTA($A133:$G133)=0,"",IF($A133="","Informar data",IF($B133="","Informar tipo",IF($D133="","Informar SKU",IF($E133="","Informar lote",IF($F133="","Informar quantidade",IF(COUNTIF(Lotes!$D$5:$D$204,$H133)=0,"SKU/lote não cadastrado",IF(COUNTIF(Lotes!$D$5:$D$204,$H133)&gt;1,"SKU/lote duplicado no cadastro",IF($A133&gt;'Configurações'!$B$3,"Data futura",IF($A133&lt;IFERROR(INDEX(Lotes!$E$5:$E$204,MATCH($H133,Lotes!$D$5:$D$204,0)),$A133),"Data anterior à fabricação",IF(AND(OR($B133="Entrada",$B133="Saída"),$F133&lt;=0),"Quantidade deve ser positiva",IF(AND($B133="Ajuste",$F133=0),"Ajuste não pode ser zero","OK"))))))))))))</f>
        <v/>
      </c>
      <c r="K133">
        <f>IF('Configurações'!A134="","",'Configurações'!A134)</f>
        <v/>
      </c>
      <c r="M133">
        <f>IF(Lotes!D133="","",Lotes!D133)</f>
        <v/>
      </c>
    </row>
    <row r="134" ht="22" customHeight="1">
      <c r="A134" s="26" t="n"/>
      <c r="B134" s="23" t="n"/>
      <c r="C134" s="23" t="n"/>
      <c r="D134" s="23" t="n"/>
      <c r="E134" s="23" t="n"/>
      <c r="F134" s="27" t="n"/>
      <c r="G134" s="28" t="n"/>
      <c r="H134" s="32">
        <f>IF(OR($D134="",$E134=""),"",$D134&amp;"|"&amp;$E134)</f>
        <v/>
      </c>
      <c r="I134" s="31">
        <f>IF(COUNTA($A134:$G134)=0,"",IF($A134="","Informar data",IF($B134="","Informar tipo",IF($D134="","Informar SKU",IF($E134="","Informar lote",IF($F134="","Informar quantidade",IF(COUNTIF(Lotes!$D$5:$D$204,$H134)=0,"SKU/lote não cadastrado",IF(COUNTIF(Lotes!$D$5:$D$204,$H134)&gt;1,"SKU/lote duplicado no cadastro",IF($A134&gt;'Configurações'!$B$3,"Data futura",IF($A134&lt;IFERROR(INDEX(Lotes!$E$5:$E$204,MATCH($H134,Lotes!$D$5:$D$204,0)),$A134),"Data anterior à fabricação",IF(AND(OR($B134="Entrada",$B134="Saída"),$F134&lt;=0),"Quantidade deve ser positiva",IF(AND($B134="Ajuste",$F134=0),"Ajuste não pode ser zero","OK"))))))))))))</f>
        <v/>
      </c>
      <c r="K134">
        <f>IF('Configurações'!A135="","",'Configurações'!A135)</f>
        <v/>
      </c>
      <c r="M134">
        <f>IF(Lotes!D134="","",Lotes!D134)</f>
        <v/>
      </c>
    </row>
    <row r="135" ht="22" customHeight="1">
      <c r="A135" s="26" t="n"/>
      <c r="B135" s="23" t="n"/>
      <c r="C135" s="23" t="n"/>
      <c r="D135" s="23" t="n"/>
      <c r="E135" s="23" t="n"/>
      <c r="F135" s="27" t="n"/>
      <c r="G135" s="28" t="n"/>
      <c r="H135" s="25">
        <f>IF(OR($D135="",$E135=""),"",$D135&amp;"|"&amp;$E135)</f>
        <v/>
      </c>
      <c r="I135" s="24">
        <f>IF(COUNTA($A135:$G135)=0,"",IF($A135="","Informar data",IF($B135="","Informar tipo",IF($D135="","Informar SKU",IF($E135="","Informar lote",IF($F135="","Informar quantidade",IF(COUNTIF(Lotes!$D$5:$D$204,$H135)=0,"SKU/lote não cadastrado",IF(COUNTIF(Lotes!$D$5:$D$204,$H135)&gt;1,"SKU/lote duplicado no cadastro",IF($A135&gt;'Configurações'!$B$3,"Data futura",IF($A135&lt;IFERROR(INDEX(Lotes!$E$5:$E$204,MATCH($H135,Lotes!$D$5:$D$204,0)),$A135),"Data anterior à fabricação",IF(AND(OR($B135="Entrada",$B135="Saída"),$F135&lt;=0),"Quantidade deve ser positiva",IF(AND($B135="Ajuste",$F135=0),"Ajuste não pode ser zero","OK"))))))))))))</f>
        <v/>
      </c>
      <c r="K135">
        <f>IF('Configurações'!A136="","",'Configurações'!A136)</f>
        <v/>
      </c>
      <c r="M135">
        <f>IF(Lotes!D135="","",Lotes!D135)</f>
        <v/>
      </c>
    </row>
    <row r="136" ht="22" customHeight="1">
      <c r="A136" s="26" t="n"/>
      <c r="B136" s="23" t="n"/>
      <c r="C136" s="23" t="n"/>
      <c r="D136" s="23" t="n"/>
      <c r="E136" s="23" t="n"/>
      <c r="F136" s="27" t="n"/>
      <c r="G136" s="28" t="n"/>
      <c r="H136" s="32">
        <f>IF(OR($D136="",$E136=""),"",$D136&amp;"|"&amp;$E136)</f>
        <v/>
      </c>
      <c r="I136" s="31">
        <f>IF(COUNTA($A136:$G136)=0,"",IF($A136="","Informar data",IF($B136="","Informar tipo",IF($D136="","Informar SKU",IF($E136="","Informar lote",IF($F136="","Informar quantidade",IF(COUNTIF(Lotes!$D$5:$D$204,$H136)=0,"SKU/lote não cadastrado",IF(COUNTIF(Lotes!$D$5:$D$204,$H136)&gt;1,"SKU/lote duplicado no cadastro",IF($A136&gt;'Configurações'!$B$3,"Data futura",IF($A136&lt;IFERROR(INDEX(Lotes!$E$5:$E$204,MATCH($H136,Lotes!$D$5:$D$204,0)),$A136),"Data anterior à fabricação",IF(AND(OR($B136="Entrada",$B136="Saída"),$F136&lt;=0),"Quantidade deve ser positiva",IF(AND($B136="Ajuste",$F136=0),"Ajuste não pode ser zero","OK"))))))))))))</f>
        <v/>
      </c>
      <c r="K136">
        <f>IF('Configurações'!A137="","",'Configurações'!A137)</f>
        <v/>
      </c>
      <c r="M136">
        <f>IF(Lotes!D136="","",Lotes!D136)</f>
        <v/>
      </c>
    </row>
    <row r="137" ht="22" customHeight="1">
      <c r="A137" s="26" t="n"/>
      <c r="B137" s="23" t="n"/>
      <c r="C137" s="23" t="n"/>
      <c r="D137" s="23" t="n"/>
      <c r="E137" s="23" t="n"/>
      <c r="F137" s="27" t="n"/>
      <c r="G137" s="28" t="n"/>
      <c r="H137" s="25">
        <f>IF(OR($D137="",$E137=""),"",$D137&amp;"|"&amp;$E137)</f>
        <v/>
      </c>
      <c r="I137" s="24">
        <f>IF(COUNTA($A137:$G137)=0,"",IF($A137="","Informar data",IF($B137="","Informar tipo",IF($D137="","Informar SKU",IF($E137="","Informar lote",IF($F137="","Informar quantidade",IF(COUNTIF(Lotes!$D$5:$D$204,$H137)=0,"SKU/lote não cadastrado",IF(COUNTIF(Lotes!$D$5:$D$204,$H137)&gt;1,"SKU/lote duplicado no cadastro",IF($A137&gt;'Configurações'!$B$3,"Data futura",IF($A137&lt;IFERROR(INDEX(Lotes!$E$5:$E$204,MATCH($H137,Lotes!$D$5:$D$204,0)),$A137),"Data anterior à fabricação",IF(AND(OR($B137="Entrada",$B137="Saída"),$F137&lt;=0),"Quantidade deve ser positiva",IF(AND($B137="Ajuste",$F137=0),"Ajuste não pode ser zero","OK"))))))))))))</f>
        <v/>
      </c>
      <c r="K137">
        <f>IF('Configurações'!A138="","",'Configurações'!A138)</f>
        <v/>
      </c>
      <c r="M137">
        <f>IF(Lotes!D137="","",Lotes!D137)</f>
        <v/>
      </c>
    </row>
    <row r="138" ht="22" customHeight="1">
      <c r="A138" s="26" t="n"/>
      <c r="B138" s="23" t="n"/>
      <c r="C138" s="23" t="n"/>
      <c r="D138" s="23" t="n"/>
      <c r="E138" s="23" t="n"/>
      <c r="F138" s="27" t="n"/>
      <c r="G138" s="28" t="n"/>
      <c r="H138" s="32">
        <f>IF(OR($D138="",$E138=""),"",$D138&amp;"|"&amp;$E138)</f>
        <v/>
      </c>
      <c r="I138" s="31">
        <f>IF(COUNTA($A138:$G138)=0,"",IF($A138="","Informar data",IF($B138="","Informar tipo",IF($D138="","Informar SKU",IF($E138="","Informar lote",IF($F138="","Informar quantidade",IF(COUNTIF(Lotes!$D$5:$D$204,$H138)=0,"SKU/lote não cadastrado",IF(COUNTIF(Lotes!$D$5:$D$204,$H138)&gt;1,"SKU/lote duplicado no cadastro",IF($A138&gt;'Configurações'!$B$3,"Data futura",IF($A138&lt;IFERROR(INDEX(Lotes!$E$5:$E$204,MATCH($H138,Lotes!$D$5:$D$204,0)),$A138),"Data anterior à fabricação",IF(AND(OR($B138="Entrada",$B138="Saída"),$F138&lt;=0),"Quantidade deve ser positiva",IF(AND($B138="Ajuste",$F138=0),"Ajuste não pode ser zero","OK"))))))))))))</f>
        <v/>
      </c>
      <c r="K138">
        <f>IF('Configurações'!A139="","",'Configurações'!A139)</f>
        <v/>
      </c>
      <c r="M138">
        <f>IF(Lotes!D138="","",Lotes!D138)</f>
        <v/>
      </c>
    </row>
    <row r="139" ht="22" customHeight="1">
      <c r="A139" s="26" t="n"/>
      <c r="B139" s="23" t="n"/>
      <c r="C139" s="23" t="n"/>
      <c r="D139" s="23" t="n"/>
      <c r="E139" s="23" t="n"/>
      <c r="F139" s="27" t="n"/>
      <c r="G139" s="28" t="n"/>
      <c r="H139" s="25">
        <f>IF(OR($D139="",$E139=""),"",$D139&amp;"|"&amp;$E139)</f>
        <v/>
      </c>
      <c r="I139" s="24">
        <f>IF(COUNTA($A139:$G139)=0,"",IF($A139="","Informar data",IF($B139="","Informar tipo",IF($D139="","Informar SKU",IF($E139="","Informar lote",IF($F139="","Informar quantidade",IF(COUNTIF(Lotes!$D$5:$D$204,$H139)=0,"SKU/lote não cadastrado",IF(COUNTIF(Lotes!$D$5:$D$204,$H139)&gt;1,"SKU/lote duplicado no cadastro",IF($A139&gt;'Configurações'!$B$3,"Data futura",IF($A139&lt;IFERROR(INDEX(Lotes!$E$5:$E$204,MATCH($H139,Lotes!$D$5:$D$204,0)),$A139),"Data anterior à fabricação",IF(AND(OR($B139="Entrada",$B139="Saída"),$F139&lt;=0),"Quantidade deve ser positiva",IF(AND($B139="Ajuste",$F139=0),"Ajuste não pode ser zero","OK"))))))))))))</f>
        <v/>
      </c>
      <c r="K139">
        <f>IF('Configurações'!A140="","",'Configurações'!A140)</f>
        <v/>
      </c>
      <c r="M139">
        <f>IF(Lotes!D139="","",Lotes!D139)</f>
        <v/>
      </c>
    </row>
    <row r="140" ht="22" customHeight="1">
      <c r="A140" s="26" t="n"/>
      <c r="B140" s="23" t="n"/>
      <c r="C140" s="23" t="n"/>
      <c r="D140" s="23" t="n"/>
      <c r="E140" s="23" t="n"/>
      <c r="F140" s="27" t="n"/>
      <c r="G140" s="28" t="n"/>
      <c r="H140" s="32">
        <f>IF(OR($D140="",$E140=""),"",$D140&amp;"|"&amp;$E140)</f>
        <v/>
      </c>
      <c r="I140" s="31">
        <f>IF(COUNTA($A140:$G140)=0,"",IF($A140="","Informar data",IF($B140="","Informar tipo",IF($D140="","Informar SKU",IF($E140="","Informar lote",IF($F140="","Informar quantidade",IF(COUNTIF(Lotes!$D$5:$D$204,$H140)=0,"SKU/lote não cadastrado",IF(COUNTIF(Lotes!$D$5:$D$204,$H140)&gt;1,"SKU/lote duplicado no cadastro",IF($A140&gt;'Configurações'!$B$3,"Data futura",IF($A140&lt;IFERROR(INDEX(Lotes!$E$5:$E$204,MATCH($H140,Lotes!$D$5:$D$204,0)),$A140),"Data anterior à fabricação",IF(AND(OR($B140="Entrada",$B140="Saída"),$F140&lt;=0),"Quantidade deve ser positiva",IF(AND($B140="Ajuste",$F140=0),"Ajuste não pode ser zero","OK"))))))))))))</f>
        <v/>
      </c>
      <c r="K140">
        <f>IF('Configurações'!A141="","",'Configurações'!A141)</f>
        <v/>
      </c>
      <c r="M140">
        <f>IF(Lotes!D140="","",Lotes!D140)</f>
        <v/>
      </c>
    </row>
    <row r="141" ht="22" customHeight="1">
      <c r="A141" s="26" t="n"/>
      <c r="B141" s="23" t="n"/>
      <c r="C141" s="23" t="n"/>
      <c r="D141" s="23" t="n"/>
      <c r="E141" s="23" t="n"/>
      <c r="F141" s="27" t="n"/>
      <c r="G141" s="28" t="n"/>
      <c r="H141" s="25">
        <f>IF(OR($D141="",$E141=""),"",$D141&amp;"|"&amp;$E141)</f>
        <v/>
      </c>
      <c r="I141" s="24">
        <f>IF(COUNTA($A141:$G141)=0,"",IF($A141="","Informar data",IF($B141="","Informar tipo",IF($D141="","Informar SKU",IF($E141="","Informar lote",IF($F141="","Informar quantidade",IF(COUNTIF(Lotes!$D$5:$D$204,$H141)=0,"SKU/lote não cadastrado",IF(COUNTIF(Lotes!$D$5:$D$204,$H141)&gt;1,"SKU/lote duplicado no cadastro",IF($A141&gt;'Configurações'!$B$3,"Data futura",IF($A141&lt;IFERROR(INDEX(Lotes!$E$5:$E$204,MATCH($H141,Lotes!$D$5:$D$204,0)),$A141),"Data anterior à fabricação",IF(AND(OR($B141="Entrada",$B141="Saída"),$F141&lt;=0),"Quantidade deve ser positiva",IF(AND($B141="Ajuste",$F141=0),"Ajuste não pode ser zero","OK"))))))))))))</f>
        <v/>
      </c>
      <c r="K141">
        <f>IF('Configurações'!A142="","",'Configurações'!A142)</f>
        <v/>
      </c>
      <c r="M141">
        <f>IF(Lotes!D141="","",Lotes!D141)</f>
        <v/>
      </c>
    </row>
    <row r="142" ht="22" customHeight="1">
      <c r="A142" s="26" t="n"/>
      <c r="B142" s="23" t="n"/>
      <c r="C142" s="23" t="n"/>
      <c r="D142" s="23" t="n"/>
      <c r="E142" s="23" t="n"/>
      <c r="F142" s="27" t="n"/>
      <c r="G142" s="28" t="n"/>
      <c r="H142" s="32">
        <f>IF(OR($D142="",$E142=""),"",$D142&amp;"|"&amp;$E142)</f>
        <v/>
      </c>
      <c r="I142" s="31">
        <f>IF(COUNTA($A142:$G142)=0,"",IF($A142="","Informar data",IF($B142="","Informar tipo",IF($D142="","Informar SKU",IF($E142="","Informar lote",IF($F142="","Informar quantidade",IF(COUNTIF(Lotes!$D$5:$D$204,$H142)=0,"SKU/lote não cadastrado",IF(COUNTIF(Lotes!$D$5:$D$204,$H142)&gt;1,"SKU/lote duplicado no cadastro",IF($A142&gt;'Configurações'!$B$3,"Data futura",IF($A142&lt;IFERROR(INDEX(Lotes!$E$5:$E$204,MATCH($H142,Lotes!$D$5:$D$204,0)),$A142),"Data anterior à fabricação",IF(AND(OR($B142="Entrada",$B142="Saída"),$F142&lt;=0),"Quantidade deve ser positiva",IF(AND($B142="Ajuste",$F142=0),"Ajuste não pode ser zero","OK"))))))))))))</f>
        <v/>
      </c>
      <c r="K142">
        <f>IF('Configurações'!A143="","",'Configurações'!A143)</f>
        <v/>
      </c>
      <c r="M142">
        <f>IF(Lotes!D142="","",Lotes!D142)</f>
        <v/>
      </c>
    </row>
    <row r="143" ht="22" customHeight="1">
      <c r="A143" s="26" t="n"/>
      <c r="B143" s="23" t="n"/>
      <c r="C143" s="23" t="n"/>
      <c r="D143" s="23" t="n"/>
      <c r="E143" s="23" t="n"/>
      <c r="F143" s="27" t="n"/>
      <c r="G143" s="28" t="n"/>
      <c r="H143" s="25">
        <f>IF(OR($D143="",$E143=""),"",$D143&amp;"|"&amp;$E143)</f>
        <v/>
      </c>
      <c r="I143" s="24">
        <f>IF(COUNTA($A143:$G143)=0,"",IF($A143="","Informar data",IF($B143="","Informar tipo",IF($D143="","Informar SKU",IF($E143="","Informar lote",IF($F143="","Informar quantidade",IF(COUNTIF(Lotes!$D$5:$D$204,$H143)=0,"SKU/lote não cadastrado",IF(COUNTIF(Lotes!$D$5:$D$204,$H143)&gt;1,"SKU/lote duplicado no cadastro",IF($A143&gt;'Configurações'!$B$3,"Data futura",IF($A143&lt;IFERROR(INDEX(Lotes!$E$5:$E$204,MATCH($H143,Lotes!$D$5:$D$204,0)),$A143),"Data anterior à fabricação",IF(AND(OR($B143="Entrada",$B143="Saída"),$F143&lt;=0),"Quantidade deve ser positiva",IF(AND($B143="Ajuste",$F143=0),"Ajuste não pode ser zero","OK"))))))))))))</f>
        <v/>
      </c>
      <c r="K143">
        <f>IF('Configurações'!A144="","",'Configurações'!A144)</f>
        <v/>
      </c>
      <c r="M143">
        <f>IF(Lotes!D143="","",Lotes!D143)</f>
        <v/>
      </c>
    </row>
    <row r="144" ht="22" customHeight="1">
      <c r="A144" s="26" t="n"/>
      <c r="B144" s="23" t="n"/>
      <c r="C144" s="23" t="n"/>
      <c r="D144" s="23" t="n"/>
      <c r="E144" s="23" t="n"/>
      <c r="F144" s="27" t="n"/>
      <c r="G144" s="28" t="n"/>
      <c r="H144" s="32">
        <f>IF(OR($D144="",$E144=""),"",$D144&amp;"|"&amp;$E144)</f>
        <v/>
      </c>
      <c r="I144" s="31">
        <f>IF(COUNTA($A144:$G144)=0,"",IF($A144="","Informar data",IF($B144="","Informar tipo",IF($D144="","Informar SKU",IF($E144="","Informar lote",IF($F144="","Informar quantidade",IF(COUNTIF(Lotes!$D$5:$D$204,$H144)=0,"SKU/lote não cadastrado",IF(COUNTIF(Lotes!$D$5:$D$204,$H144)&gt;1,"SKU/lote duplicado no cadastro",IF($A144&gt;'Configurações'!$B$3,"Data futura",IF($A144&lt;IFERROR(INDEX(Lotes!$E$5:$E$204,MATCH($H144,Lotes!$D$5:$D$204,0)),$A144),"Data anterior à fabricação",IF(AND(OR($B144="Entrada",$B144="Saída"),$F144&lt;=0),"Quantidade deve ser positiva",IF(AND($B144="Ajuste",$F144=0),"Ajuste não pode ser zero","OK"))))))))))))</f>
        <v/>
      </c>
      <c r="K144">
        <f>IF('Configurações'!A145="","",'Configurações'!A145)</f>
        <v/>
      </c>
      <c r="M144">
        <f>IF(Lotes!D144="","",Lotes!D144)</f>
        <v/>
      </c>
    </row>
    <row r="145" ht="22" customHeight="1">
      <c r="A145" s="26" t="n"/>
      <c r="B145" s="23" t="n"/>
      <c r="C145" s="23" t="n"/>
      <c r="D145" s="23" t="n"/>
      <c r="E145" s="23" t="n"/>
      <c r="F145" s="27" t="n"/>
      <c r="G145" s="28" t="n"/>
      <c r="H145" s="25">
        <f>IF(OR($D145="",$E145=""),"",$D145&amp;"|"&amp;$E145)</f>
        <v/>
      </c>
      <c r="I145" s="24">
        <f>IF(COUNTA($A145:$G145)=0,"",IF($A145="","Informar data",IF($B145="","Informar tipo",IF($D145="","Informar SKU",IF($E145="","Informar lote",IF($F145="","Informar quantidade",IF(COUNTIF(Lotes!$D$5:$D$204,$H145)=0,"SKU/lote não cadastrado",IF(COUNTIF(Lotes!$D$5:$D$204,$H145)&gt;1,"SKU/lote duplicado no cadastro",IF($A145&gt;'Configurações'!$B$3,"Data futura",IF($A145&lt;IFERROR(INDEX(Lotes!$E$5:$E$204,MATCH($H145,Lotes!$D$5:$D$204,0)),$A145),"Data anterior à fabricação",IF(AND(OR($B145="Entrada",$B145="Saída"),$F145&lt;=0),"Quantidade deve ser positiva",IF(AND($B145="Ajuste",$F145=0),"Ajuste não pode ser zero","OK"))))))))))))</f>
        <v/>
      </c>
      <c r="K145">
        <f>IF('Configurações'!A146="","",'Configurações'!A146)</f>
        <v/>
      </c>
      <c r="M145">
        <f>IF(Lotes!D145="","",Lotes!D145)</f>
        <v/>
      </c>
    </row>
    <row r="146" ht="22" customHeight="1">
      <c r="A146" s="26" t="n"/>
      <c r="B146" s="23" t="n"/>
      <c r="C146" s="23" t="n"/>
      <c r="D146" s="23" t="n"/>
      <c r="E146" s="23" t="n"/>
      <c r="F146" s="27" t="n"/>
      <c r="G146" s="28" t="n"/>
      <c r="H146" s="32">
        <f>IF(OR($D146="",$E146=""),"",$D146&amp;"|"&amp;$E146)</f>
        <v/>
      </c>
      <c r="I146" s="31">
        <f>IF(COUNTA($A146:$G146)=0,"",IF($A146="","Informar data",IF($B146="","Informar tipo",IF($D146="","Informar SKU",IF($E146="","Informar lote",IF($F146="","Informar quantidade",IF(COUNTIF(Lotes!$D$5:$D$204,$H146)=0,"SKU/lote não cadastrado",IF(COUNTIF(Lotes!$D$5:$D$204,$H146)&gt;1,"SKU/lote duplicado no cadastro",IF($A146&gt;'Configurações'!$B$3,"Data futura",IF($A146&lt;IFERROR(INDEX(Lotes!$E$5:$E$204,MATCH($H146,Lotes!$D$5:$D$204,0)),$A146),"Data anterior à fabricação",IF(AND(OR($B146="Entrada",$B146="Saída"),$F146&lt;=0),"Quantidade deve ser positiva",IF(AND($B146="Ajuste",$F146=0),"Ajuste não pode ser zero","OK"))))))))))))</f>
        <v/>
      </c>
      <c r="K146">
        <f>IF('Configurações'!A147="","",'Configurações'!A147)</f>
        <v/>
      </c>
      <c r="M146">
        <f>IF(Lotes!D146="","",Lotes!D146)</f>
        <v/>
      </c>
    </row>
    <row r="147" ht="22" customHeight="1">
      <c r="A147" s="26" t="n"/>
      <c r="B147" s="23" t="n"/>
      <c r="C147" s="23" t="n"/>
      <c r="D147" s="23" t="n"/>
      <c r="E147" s="23" t="n"/>
      <c r="F147" s="27" t="n"/>
      <c r="G147" s="28" t="n"/>
      <c r="H147" s="25">
        <f>IF(OR($D147="",$E147=""),"",$D147&amp;"|"&amp;$E147)</f>
        <v/>
      </c>
      <c r="I147" s="24">
        <f>IF(COUNTA($A147:$G147)=0,"",IF($A147="","Informar data",IF($B147="","Informar tipo",IF($D147="","Informar SKU",IF($E147="","Informar lote",IF($F147="","Informar quantidade",IF(COUNTIF(Lotes!$D$5:$D$204,$H147)=0,"SKU/lote não cadastrado",IF(COUNTIF(Lotes!$D$5:$D$204,$H147)&gt;1,"SKU/lote duplicado no cadastro",IF($A147&gt;'Configurações'!$B$3,"Data futura",IF($A147&lt;IFERROR(INDEX(Lotes!$E$5:$E$204,MATCH($H147,Lotes!$D$5:$D$204,0)),$A147),"Data anterior à fabricação",IF(AND(OR($B147="Entrada",$B147="Saída"),$F147&lt;=0),"Quantidade deve ser positiva",IF(AND($B147="Ajuste",$F147=0),"Ajuste não pode ser zero","OK"))))))))))))</f>
        <v/>
      </c>
      <c r="K147">
        <f>IF('Configurações'!A148="","",'Configurações'!A148)</f>
        <v/>
      </c>
      <c r="M147">
        <f>IF(Lotes!D147="","",Lotes!D147)</f>
        <v/>
      </c>
    </row>
    <row r="148" ht="22" customHeight="1">
      <c r="A148" s="26" t="n"/>
      <c r="B148" s="23" t="n"/>
      <c r="C148" s="23" t="n"/>
      <c r="D148" s="23" t="n"/>
      <c r="E148" s="23" t="n"/>
      <c r="F148" s="27" t="n"/>
      <c r="G148" s="28" t="n"/>
      <c r="H148" s="32">
        <f>IF(OR($D148="",$E148=""),"",$D148&amp;"|"&amp;$E148)</f>
        <v/>
      </c>
      <c r="I148" s="31">
        <f>IF(COUNTA($A148:$G148)=0,"",IF($A148="","Informar data",IF($B148="","Informar tipo",IF($D148="","Informar SKU",IF($E148="","Informar lote",IF($F148="","Informar quantidade",IF(COUNTIF(Lotes!$D$5:$D$204,$H148)=0,"SKU/lote não cadastrado",IF(COUNTIF(Lotes!$D$5:$D$204,$H148)&gt;1,"SKU/lote duplicado no cadastro",IF($A148&gt;'Configurações'!$B$3,"Data futura",IF($A148&lt;IFERROR(INDEX(Lotes!$E$5:$E$204,MATCH($H148,Lotes!$D$5:$D$204,0)),$A148),"Data anterior à fabricação",IF(AND(OR($B148="Entrada",$B148="Saída"),$F148&lt;=0),"Quantidade deve ser positiva",IF(AND($B148="Ajuste",$F148=0),"Ajuste não pode ser zero","OK"))))))))))))</f>
        <v/>
      </c>
      <c r="K148">
        <f>IF('Configurações'!A149="","",'Configurações'!A149)</f>
        <v/>
      </c>
      <c r="M148">
        <f>IF(Lotes!D148="","",Lotes!D148)</f>
        <v/>
      </c>
    </row>
    <row r="149" ht="22" customHeight="1">
      <c r="A149" s="26" t="n"/>
      <c r="B149" s="23" t="n"/>
      <c r="C149" s="23" t="n"/>
      <c r="D149" s="23" t="n"/>
      <c r="E149" s="23" t="n"/>
      <c r="F149" s="27" t="n"/>
      <c r="G149" s="28" t="n"/>
      <c r="H149" s="25">
        <f>IF(OR($D149="",$E149=""),"",$D149&amp;"|"&amp;$E149)</f>
        <v/>
      </c>
      <c r="I149" s="24">
        <f>IF(COUNTA($A149:$G149)=0,"",IF($A149="","Informar data",IF($B149="","Informar tipo",IF($D149="","Informar SKU",IF($E149="","Informar lote",IF($F149="","Informar quantidade",IF(COUNTIF(Lotes!$D$5:$D$204,$H149)=0,"SKU/lote não cadastrado",IF(COUNTIF(Lotes!$D$5:$D$204,$H149)&gt;1,"SKU/lote duplicado no cadastro",IF($A149&gt;'Configurações'!$B$3,"Data futura",IF($A149&lt;IFERROR(INDEX(Lotes!$E$5:$E$204,MATCH($H149,Lotes!$D$5:$D$204,0)),$A149),"Data anterior à fabricação",IF(AND(OR($B149="Entrada",$B149="Saída"),$F149&lt;=0),"Quantidade deve ser positiva",IF(AND($B149="Ajuste",$F149=0),"Ajuste não pode ser zero","OK"))))))))))))</f>
        <v/>
      </c>
      <c r="K149">
        <f>IF('Configurações'!A150="","",'Configurações'!A150)</f>
        <v/>
      </c>
      <c r="M149">
        <f>IF(Lotes!D149="","",Lotes!D149)</f>
        <v/>
      </c>
    </row>
    <row r="150" ht="22" customHeight="1">
      <c r="A150" s="26" t="n"/>
      <c r="B150" s="23" t="n"/>
      <c r="C150" s="23" t="n"/>
      <c r="D150" s="23" t="n"/>
      <c r="E150" s="23" t="n"/>
      <c r="F150" s="27" t="n"/>
      <c r="G150" s="28" t="n"/>
      <c r="H150" s="32">
        <f>IF(OR($D150="",$E150=""),"",$D150&amp;"|"&amp;$E150)</f>
        <v/>
      </c>
      <c r="I150" s="31">
        <f>IF(COUNTA($A150:$G150)=0,"",IF($A150="","Informar data",IF($B150="","Informar tipo",IF($D150="","Informar SKU",IF($E150="","Informar lote",IF($F150="","Informar quantidade",IF(COUNTIF(Lotes!$D$5:$D$204,$H150)=0,"SKU/lote não cadastrado",IF(COUNTIF(Lotes!$D$5:$D$204,$H150)&gt;1,"SKU/lote duplicado no cadastro",IF($A150&gt;'Configurações'!$B$3,"Data futura",IF($A150&lt;IFERROR(INDEX(Lotes!$E$5:$E$204,MATCH($H150,Lotes!$D$5:$D$204,0)),$A150),"Data anterior à fabricação",IF(AND(OR($B150="Entrada",$B150="Saída"),$F150&lt;=0),"Quantidade deve ser positiva",IF(AND($B150="Ajuste",$F150=0),"Ajuste não pode ser zero","OK"))))))))))))</f>
        <v/>
      </c>
      <c r="K150">
        <f>IF('Configurações'!A151="","",'Configurações'!A151)</f>
        <v/>
      </c>
      <c r="M150">
        <f>IF(Lotes!D150="","",Lotes!D150)</f>
        <v/>
      </c>
    </row>
    <row r="151" ht="22" customHeight="1">
      <c r="A151" s="26" t="n"/>
      <c r="B151" s="23" t="n"/>
      <c r="C151" s="23" t="n"/>
      <c r="D151" s="23" t="n"/>
      <c r="E151" s="23" t="n"/>
      <c r="F151" s="27" t="n"/>
      <c r="G151" s="28" t="n"/>
      <c r="H151" s="25">
        <f>IF(OR($D151="",$E151=""),"",$D151&amp;"|"&amp;$E151)</f>
        <v/>
      </c>
      <c r="I151" s="24">
        <f>IF(COUNTA($A151:$G151)=0,"",IF($A151="","Informar data",IF($B151="","Informar tipo",IF($D151="","Informar SKU",IF($E151="","Informar lote",IF($F151="","Informar quantidade",IF(COUNTIF(Lotes!$D$5:$D$204,$H151)=0,"SKU/lote não cadastrado",IF(COUNTIF(Lotes!$D$5:$D$204,$H151)&gt;1,"SKU/lote duplicado no cadastro",IF($A151&gt;'Configurações'!$B$3,"Data futura",IF($A151&lt;IFERROR(INDEX(Lotes!$E$5:$E$204,MATCH($H151,Lotes!$D$5:$D$204,0)),$A151),"Data anterior à fabricação",IF(AND(OR($B151="Entrada",$B151="Saída"),$F151&lt;=0),"Quantidade deve ser positiva",IF(AND($B151="Ajuste",$F151=0),"Ajuste não pode ser zero","OK"))))))))))))</f>
        <v/>
      </c>
      <c r="K151">
        <f>IF('Configurações'!A152="","",'Configurações'!A152)</f>
        <v/>
      </c>
      <c r="M151">
        <f>IF(Lotes!D151="","",Lotes!D151)</f>
        <v/>
      </c>
    </row>
    <row r="152" ht="22" customHeight="1">
      <c r="A152" s="26" t="n"/>
      <c r="B152" s="23" t="n"/>
      <c r="C152" s="23" t="n"/>
      <c r="D152" s="23" t="n"/>
      <c r="E152" s="23" t="n"/>
      <c r="F152" s="27" t="n"/>
      <c r="G152" s="28" t="n"/>
      <c r="H152" s="32">
        <f>IF(OR($D152="",$E152=""),"",$D152&amp;"|"&amp;$E152)</f>
        <v/>
      </c>
      <c r="I152" s="31">
        <f>IF(COUNTA($A152:$G152)=0,"",IF($A152="","Informar data",IF($B152="","Informar tipo",IF($D152="","Informar SKU",IF($E152="","Informar lote",IF($F152="","Informar quantidade",IF(COUNTIF(Lotes!$D$5:$D$204,$H152)=0,"SKU/lote não cadastrado",IF(COUNTIF(Lotes!$D$5:$D$204,$H152)&gt;1,"SKU/lote duplicado no cadastro",IF($A152&gt;'Configurações'!$B$3,"Data futura",IF($A152&lt;IFERROR(INDEX(Lotes!$E$5:$E$204,MATCH($H152,Lotes!$D$5:$D$204,0)),$A152),"Data anterior à fabricação",IF(AND(OR($B152="Entrada",$B152="Saída"),$F152&lt;=0),"Quantidade deve ser positiva",IF(AND($B152="Ajuste",$F152=0),"Ajuste não pode ser zero","OK"))))))))))))</f>
        <v/>
      </c>
      <c r="K152">
        <f>IF('Configurações'!A153="","",'Configurações'!A153)</f>
        <v/>
      </c>
      <c r="M152">
        <f>IF(Lotes!D152="","",Lotes!D152)</f>
        <v/>
      </c>
    </row>
    <row r="153" ht="22" customHeight="1">
      <c r="A153" s="26" t="n"/>
      <c r="B153" s="23" t="n"/>
      <c r="C153" s="23" t="n"/>
      <c r="D153" s="23" t="n"/>
      <c r="E153" s="23" t="n"/>
      <c r="F153" s="27" t="n"/>
      <c r="G153" s="28" t="n"/>
      <c r="H153" s="25">
        <f>IF(OR($D153="",$E153=""),"",$D153&amp;"|"&amp;$E153)</f>
        <v/>
      </c>
      <c r="I153" s="24">
        <f>IF(COUNTA($A153:$G153)=0,"",IF($A153="","Informar data",IF($B153="","Informar tipo",IF($D153="","Informar SKU",IF($E153="","Informar lote",IF($F153="","Informar quantidade",IF(COUNTIF(Lotes!$D$5:$D$204,$H153)=0,"SKU/lote não cadastrado",IF(COUNTIF(Lotes!$D$5:$D$204,$H153)&gt;1,"SKU/lote duplicado no cadastro",IF($A153&gt;'Configurações'!$B$3,"Data futura",IF($A153&lt;IFERROR(INDEX(Lotes!$E$5:$E$204,MATCH($H153,Lotes!$D$5:$D$204,0)),$A153),"Data anterior à fabricação",IF(AND(OR($B153="Entrada",$B153="Saída"),$F153&lt;=0),"Quantidade deve ser positiva",IF(AND($B153="Ajuste",$F153=0),"Ajuste não pode ser zero","OK"))))))))))))</f>
        <v/>
      </c>
      <c r="K153">
        <f>IF('Configurações'!A154="","",'Configurações'!A154)</f>
        <v/>
      </c>
      <c r="M153">
        <f>IF(Lotes!D153="","",Lotes!D153)</f>
        <v/>
      </c>
    </row>
    <row r="154" ht="22" customHeight="1">
      <c r="A154" s="26" t="n"/>
      <c r="B154" s="23" t="n"/>
      <c r="C154" s="23" t="n"/>
      <c r="D154" s="23" t="n"/>
      <c r="E154" s="23" t="n"/>
      <c r="F154" s="27" t="n"/>
      <c r="G154" s="28" t="n"/>
      <c r="H154" s="32">
        <f>IF(OR($D154="",$E154=""),"",$D154&amp;"|"&amp;$E154)</f>
        <v/>
      </c>
      <c r="I154" s="31">
        <f>IF(COUNTA($A154:$G154)=0,"",IF($A154="","Informar data",IF($B154="","Informar tipo",IF($D154="","Informar SKU",IF($E154="","Informar lote",IF($F154="","Informar quantidade",IF(COUNTIF(Lotes!$D$5:$D$204,$H154)=0,"SKU/lote não cadastrado",IF(COUNTIF(Lotes!$D$5:$D$204,$H154)&gt;1,"SKU/lote duplicado no cadastro",IF($A154&gt;'Configurações'!$B$3,"Data futura",IF($A154&lt;IFERROR(INDEX(Lotes!$E$5:$E$204,MATCH($H154,Lotes!$D$5:$D$204,0)),$A154),"Data anterior à fabricação",IF(AND(OR($B154="Entrada",$B154="Saída"),$F154&lt;=0),"Quantidade deve ser positiva",IF(AND($B154="Ajuste",$F154=0),"Ajuste não pode ser zero","OK"))))))))))))</f>
        <v/>
      </c>
      <c r="K154">
        <f>IF('Configurações'!A155="","",'Configurações'!A155)</f>
        <v/>
      </c>
      <c r="M154">
        <f>IF(Lotes!D154="","",Lotes!D154)</f>
        <v/>
      </c>
    </row>
    <row r="155" ht="22" customHeight="1">
      <c r="A155" s="26" t="n"/>
      <c r="B155" s="23" t="n"/>
      <c r="C155" s="23" t="n"/>
      <c r="D155" s="23" t="n"/>
      <c r="E155" s="23" t="n"/>
      <c r="F155" s="27" t="n"/>
      <c r="G155" s="28" t="n"/>
      <c r="H155" s="25">
        <f>IF(OR($D155="",$E155=""),"",$D155&amp;"|"&amp;$E155)</f>
        <v/>
      </c>
      <c r="I155" s="24">
        <f>IF(COUNTA($A155:$G155)=0,"",IF($A155="","Informar data",IF($B155="","Informar tipo",IF($D155="","Informar SKU",IF($E155="","Informar lote",IF($F155="","Informar quantidade",IF(COUNTIF(Lotes!$D$5:$D$204,$H155)=0,"SKU/lote não cadastrado",IF(COUNTIF(Lotes!$D$5:$D$204,$H155)&gt;1,"SKU/lote duplicado no cadastro",IF($A155&gt;'Configurações'!$B$3,"Data futura",IF($A155&lt;IFERROR(INDEX(Lotes!$E$5:$E$204,MATCH($H155,Lotes!$D$5:$D$204,0)),$A155),"Data anterior à fabricação",IF(AND(OR($B155="Entrada",$B155="Saída"),$F155&lt;=0),"Quantidade deve ser positiva",IF(AND($B155="Ajuste",$F155=0),"Ajuste não pode ser zero","OK"))))))))))))</f>
        <v/>
      </c>
      <c r="K155">
        <f>IF('Configurações'!A156="","",'Configurações'!A156)</f>
        <v/>
      </c>
      <c r="M155">
        <f>IF(Lotes!D155="","",Lotes!D155)</f>
        <v/>
      </c>
    </row>
    <row r="156" ht="22" customHeight="1">
      <c r="A156" s="26" t="n"/>
      <c r="B156" s="23" t="n"/>
      <c r="C156" s="23" t="n"/>
      <c r="D156" s="23" t="n"/>
      <c r="E156" s="23" t="n"/>
      <c r="F156" s="27" t="n"/>
      <c r="G156" s="28" t="n"/>
      <c r="H156" s="32">
        <f>IF(OR($D156="",$E156=""),"",$D156&amp;"|"&amp;$E156)</f>
        <v/>
      </c>
      <c r="I156" s="31">
        <f>IF(COUNTA($A156:$G156)=0,"",IF($A156="","Informar data",IF($B156="","Informar tipo",IF($D156="","Informar SKU",IF($E156="","Informar lote",IF($F156="","Informar quantidade",IF(COUNTIF(Lotes!$D$5:$D$204,$H156)=0,"SKU/lote não cadastrado",IF(COUNTIF(Lotes!$D$5:$D$204,$H156)&gt;1,"SKU/lote duplicado no cadastro",IF($A156&gt;'Configurações'!$B$3,"Data futura",IF($A156&lt;IFERROR(INDEX(Lotes!$E$5:$E$204,MATCH($H156,Lotes!$D$5:$D$204,0)),$A156),"Data anterior à fabricação",IF(AND(OR($B156="Entrada",$B156="Saída"),$F156&lt;=0),"Quantidade deve ser positiva",IF(AND($B156="Ajuste",$F156=0),"Ajuste não pode ser zero","OK"))))))))))))</f>
        <v/>
      </c>
      <c r="K156">
        <f>IF('Configurações'!A157="","",'Configurações'!A157)</f>
        <v/>
      </c>
      <c r="M156">
        <f>IF(Lotes!D156="","",Lotes!D156)</f>
        <v/>
      </c>
    </row>
    <row r="157" ht="22" customHeight="1">
      <c r="A157" s="26" t="n"/>
      <c r="B157" s="23" t="n"/>
      <c r="C157" s="23" t="n"/>
      <c r="D157" s="23" t="n"/>
      <c r="E157" s="23" t="n"/>
      <c r="F157" s="27" t="n"/>
      <c r="G157" s="28" t="n"/>
      <c r="H157" s="25">
        <f>IF(OR($D157="",$E157=""),"",$D157&amp;"|"&amp;$E157)</f>
        <v/>
      </c>
      <c r="I157" s="24">
        <f>IF(COUNTA($A157:$G157)=0,"",IF($A157="","Informar data",IF($B157="","Informar tipo",IF($D157="","Informar SKU",IF($E157="","Informar lote",IF($F157="","Informar quantidade",IF(COUNTIF(Lotes!$D$5:$D$204,$H157)=0,"SKU/lote não cadastrado",IF(COUNTIF(Lotes!$D$5:$D$204,$H157)&gt;1,"SKU/lote duplicado no cadastro",IF($A157&gt;'Configurações'!$B$3,"Data futura",IF($A157&lt;IFERROR(INDEX(Lotes!$E$5:$E$204,MATCH($H157,Lotes!$D$5:$D$204,0)),$A157),"Data anterior à fabricação",IF(AND(OR($B157="Entrada",$B157="Saída"),$F157&lt;=0),"Quantidade deve ser positiva",IF(AND($B157="Ajuste",$F157=0),"Ajuste não pode ser zero","OK"))))))))))))</f>
        <v/>
      </c>
      <c r="K157">
        <f>IF('Configurações'!A158="","",'Configurações'!A158)</f>
        <v/>
      </c>
      <c r="M157">
        <f>IF(Lotes!D157="","",Lotes!D157)</f>
        <v/>
      </c>
    </row>
    <row r="158" ht="22" customHeight="1">
      <c r="A158" s="26" t="n"/>
      <c r="B158" s="23" t="n"/>
      <c r="C158" s="23" t="n"/>
      <c r="D158" s="23" t="n"/>
      <c r="E158" s="23" t="n"/>
      <c r="F158" s="27" t="n"/>
      <c r="G158" s="28" t="n"/>
      <c r="H158" s="32">
        <f>IF(OR($D158="",$E158=""),"",$D158&amp;"|"&amp;$E158)</f>
        <v/>
      </c>
      <c r="I158" s="31">
        <f>IF(COUNTA($A158:$G158)=0,"",IF($A158="","Informar data",IF($B158="","Informar tipo",IF($D158="","Informar SKU",IF($E158="","Informar lote",IF($F158="","Informar quantidade",IF(COUNTIF(Lotes!$D$5:$D$204,$H158)=0,"SKU/lote não cadastrado",IF(COUNTIF(Lotes!$D$5:$D$204,$H158)&gt;1,"SKU/lote duplicado no cadastro",IF($A158&gt;'Configurações'!$B$3,"Data futura",IF($A158&lt;IFERROR(INDEX(Lotes!$E$5:$E$204,MATCH($H158,Lotes!$D$5:$D$204,0)),$A158),"Data anterior à fabricação",IF(AND(OR($B158="Entrada",$B158="Saída"),$F158&lt;=0),"Quantidade deve ser positiva",IF(AND($B158="Ajuste",$F158=0),"Ajuste não pode ser zero","OK"))))))))))))</f>
        <v/>
      </c>
      <c r="K158">
        <f>IF('Configurações'!A159="","",'Configurações'!A159)</f>
        <v/>
      </c>
      <c r="M158">
        <f>IF(Lotes!D158="","",Lotes!D158)</f>
        <v/>
      </c>
    </row>
    <row r="159" ht="22" customHeight="1">
      <c r="A159" s="26" t="n"/>
      <c r="B159" s="23" t="n"/>
      <c r="C159" s="23" t="n"/>
      <c r="D159" s="23" t="n"/>
      <c r="E159" s="23" t="n"/>
      <c r="F159" s="27" t="n"/>
      <c r="G159" s="28" t="n"/>
      <c r="H159" s="25">
        <f>IF(OR($D159="",$E159=""),"",$D159&amp;"|"&amp;$E159)</f>
        <v/>
      </c>
      <c r="I159" s="24">
        <f>IF(COUNTA($A159:$G159)=0,"",IF($A159="","Informar data",IF($B159="","Informar tipo",IF($D159="","Informar SKU",IF($E159="","Informar lote",IF($F159="","Informar quantidade",IF(COUNTIF(Lotes!$D$5:$D$204,$H159)=0,"SKU/lote não cadastrado",IF(COUNTIF(Lotes!$D$5:$D$204,$H159)&gt;1,"SKU/lote duplicado no cadastro",IF($A159&gt;'Configurações'!$B$3,"Data futura",IF($A159&lt;IFERROR(INDEX(Lotes!$E$5:$E$204,MATCH($H159,Lotes!$D$5:$D$204,0)),$A159),"Data anterior à fabricação",IF(AND(OR($B159="Entrada",$B159="Saída"),$F159&lt;=0),"Quantidade deve ser positiva",IF(AND($B159="Ajuste",$F159=0),"Ajuste não pode ser zero","OK"))))))))))))</f>
        <v/>
      </c>
      <c r="K159">
        <f>IF('Configurações'!A160="","",'Configurações'!A160)</f>
        <v/>
      </c>
      <c r="M159">
        <f>IF(Lotes!D159="","",Lotes!D159)</f>
        <v/>
      </c>
    </row>
    <row r="160" ht="22" customHeight="1">
      <c r="A160" s="26" t="n"/>
      <c r="B160" s="23" t="n"/>
      <c r="C160" s="23" t="n"/>
      <c r="D160" s="23" t="n"/>
      <c r="E160" s="23" t="n"/>
      <c r="F160" s="27" t="n"/>
      <c r="G160" s="28" t="n"/>
      <c r="H160" s="32">
        <f>IF(OR($D160="",$E160=""),"",$D160&amp;"|"&amp;$E160)</f>
        <v/>
      </c>
      <c r="I160" s="31">
        <f>IF(COUNTA($A160:$G160)=0,"",IF($A160="","Informar data",IF($B160="","Informar tipo",IF($D160="","Informar SKU",IF($E160="","Informar lote",IF($F160="","Informar quantidade",IF(COUNTIF(Lotes!$D$5:$D$204,$H160)=0,"SKU/lote não cadastrado",IF(COUNTIF(Lotes!$D$5:$D$204,$H160)&gt;1,"SKU/lote duplicado no cadastro",IF($A160&gt;'Configurações'!$B$3,"Data futura",IF($A160&lt;IFERROR(INDEX(Lotes!$E$5:$E$204,MATCH($H160,Lotes!$D$5:$D$204,0)),$A160),"Data anterior à fabricação",IF(AND(OR($B160="Entrada",$B160="Saída"),$F160&lt;=0),"Quantidade deve ser positiva",IF(AND($B160="Ajuste",$F160=0),"Ajuste não pode ser zero","OK"))))))))))))</f>
        <v/>
      </c>
      <c r="K160">
        <f>IF('Configurações'!A161="","",'Configurações'!A161)</f>
        <v/>
      </c>
      <c r="M160">
        <f>IF(Lotes!D160="","",Lotes!D160)</f>
        <v/>
      </c>
    </row>
    <row r="161" ht="22" customHeight="1">
      <c r="A161" s="26" t="n"/>
      <c r="B161" s="23" t="n"/>
      <c r="C161" s="23" t="n"/>
      <c r="D161" s="23" t="n"/>
      <c r="E161" s="23" t="n"/>
      <c r="F161" s="27" t="n"/>
      <c r="G161" s="28" t="n"/>
      <c r="H161" s="25">
        <f>IF(OR($D161="",$E161=""),"",$D161&amp;"|"&amp;$E161)</f>
        <v/>
      </c>
      <c r="I161" s="24">
        <f>IF(COUNTA($A161:$G161)=0,"",IF($A161="","Informar data",IF($B161="","Informar tipo",IF($D161="","Informar SKU",IF($E161="","Informar lote",IF($F161="","Informar quantidade",IF(COUNTIF(Lotes!$D$5:$D$204,$H161)=0,"SKU/lote não cadastrado",IF(COUNTIF(Lotes!$D$5:$D$204,$H161)&gt;1,"SKU/lote duplicado no cadastro",IF($A161&gt;'Configurações'!$B$3,"Data futura",IF($A161&lt;IFERROR(INDEX(Lotes!$E$5:$E$204,MATCH($H161,Lotes!$D$5:$D$204,0)),$A161),"Data anterior à fabricação",IF(AND(OR($B161="Entrada",$B161="Saída"),$F161&lt;=0),"Quantidade deve ser positiva",IF(AND($B161="Ajuste",$F161=0),"Ajuste não pode ser zero","OK"))))))))))))</f>
        <v/>
      </c>
      <c r="K161">
        <f>IF('Configurações'!A162="","",'Configurações'!A162)</f>
        <v/>
      </c>
      <c r="M161">
        <f>IF(Lotes!D161="","",Lotes!D161)</f>
        <v/>
      </c>
    </row>
    <row r="162" ht="22" customHeight="1">
      <c r="A162" s="26" t="n"/>
      <c r="B162" s="23" t="n"/>
      <c r="C162" s="23" t="n"/>
      <c r="D162" s="23" t="n"/>
      <c r="E162" s="23" t="n"/>
      <c r="F162" s="27" t="n"/>
      <c r="G162" s="28" t="n"/>
      <c r="H162" s="32">
        <f>IF(OR($D162="",$E162=""),"",$D162&amp;"|"&amp;$E162)</f>
        <v/>
      </c>
      <c r="I162" s="31">
        <f>IF(COUNTA($A162:$G162)=0,"",IF($A162="","Informar data",IF($B162="","Informar tipo",IF($D162="","Informar SKU",IF($E162="","Informar lote",IF($F162="","Informar quantidade",IF(COUNTIF(Lotes!$D$5:$D$204,$H162)=0,"SKU/lote não cadastrado",IF(COUNTIF(Lotes!$D$5:$D$204,$H162)&gt;1,"SKU/lote duplicado no cadastro",IF($A162&gt;'Configurações'!$B$3,"Data futura",IF($A162&lt;IFERROR(INDEX(Lotes!$E$5:$E$204,MATCH($H162,Lotes!$D$5:$D$204,0)),$A162),"Data anterior à fabricação",IF(AND(OR($B162="Entrada",$B162="Saída"),$F162&lt;=0),"Quantidade deve ser positiva",IF(AND($B162="Ajuste",$F162=0),"Ajuste não pode ser zero","OK"))))))))))))</f>
        <v/>
      </c>
      <c r="K162">
        <f>IF('Configurações'!A163="","",'Configurações'!A163)</f>
        <v/>
      </c>
      <c r="M162">
        <f>IF(Lotes!D162="","",Lotes!D162)</f>
        <v/>
      </c>
    </row>
    <row r="163" ht="22" customHeight="1">
      <c r="A163" s="26" t="n"/>
      <c r="B163" s="23" t="n"/>
      <c r="C163" s="23" t="n"/>
      <c r="D163" s="23" t="n"/>
      <c r="E163" s="23" t="n"/>
      <c r="F163" s="27" t="n"/>
      <c r="G163" s="28" t="n"/>
      <c r="H163" s="25">
        <f>IF(OR($D163="",$E163=""),"",$D163&amp;"|"&amp;$E163)</f>
        <v/>
      </c>
      <c r="I163" s="24">
        <f>IF(COUNTA($A163:$G163)=0,"",IF($A163="","Informar data",IF($B163="","Informar tipo",IF($D163="","Informar SKU",IF($E163="","Informar lote",IF($F163="","Informar quantidade",IF(COUNTIF(Lotes!$D$5:$D$204,$H163)=0,"SKU/lote não cadastrado",IF(COUNTIF(Lotes!$D$5:$D$204,$H163)&gt;1,"SKU/lote duplicado no cadastro",IF($A163&gt;'Configurações'!$B$3,"Data futura",IF($A163&lt;IFERROR(INDEX(Lotes!$E$5:$E$204,MATCH($H163,Lotes!$D$5:$D$204,0)),$A163),"Data anterior à fabricação",IF(AND(OR($B163="Entrada",$B163="Saída"),$F163&lt;=0),"Quantidade deve ser positiva",IF(AND($B163="Ajuste",$F163=0),"Ajuste não pode ser zero","OK"))))))))))))</f>
        <v/>
      </c>
      <c r="K163">
        <f>IF('Configurações'!A164="","",'Configurações'!A164)</f>
        <v/>
      </c>
      <c r="M163">
        <f>IF(Lotes!D163="","",Lotes!D163)</f>
        <v/>
      </c>
    </row>
    <row r="164" ht="22" customHeight="1">
      <c r="A164" s="26" t="n"/>
      <c r="B164" s="23" t="n"/>
      <c r="C164" s="23" t="n"/>
      <c r="D164" s="23" t="n"/>
      <c r="E164" s="23" t="n"/>
      <c r="F164" s="27" t="n"/>
      <c r="G164" s="28" t="n"/>
      <c r="H164" s="32">
        <f>IF(OR($D164="",$E164=""),"",$D164&amp;"|"&amp;$E164)</f>
        <v/>
      </c>
      <c r="I164" s="31">
        <f>IF(COUNTA($A164:$G164)=0,"",IF($A164="","Informar data",IF($B164="","Informar tipo",IF($D164="","Informar SKU",IF($E164="","Informar lote",IF($F164="","Informar quantidade",IF(COUNTIF(Lotes!$D$5:$D$204,$H164)=0,"SKU/lote não cadastrado",IF(COUNTIF(Lotes!$D$5:$D$204,$H164)&gt;1,"SKU/lote duplicado no cadastro",IF($A164&gt;'Configurações'!$B$3,"Data futura",IF($A164&lt;IFERROR(INDEX(Lotes!$E$5:$E$204,MATCH($H164,Lotes!$D$5:$D$204,0)),$A164),"Data anterior à fabricação",IF(AND(OR($B164="Entrada",$B164="Saída"),$F164&lt;=0),"Quantidade deve ser positiva",IF(AND($B164="Ajuste",$F164=0),"Ajuste não pode ser zero","OK"))))))))))))</f>
        <v/>
      </c>
      <c r="K164">
        <f>IF('Configurações'!A165="","",'Configurações'!A165)</f>
        <v/>
      </c>
      <c r="M164">
        <f>IF(Lotes!D164="","",Lotes!D164)</f>
        <v/>
      </c>
    </row>
    <row r="165" ht="22" customHeight="1">
      <c r="A165" s="26" t="n"/>
      <c r="B165" s="23" t="n"/>
      <c r="C165" s="23" t="n"/>
      <c r="D165" s="23" t="n"/>
      <c r="E165" s="23" t="n"/>
      <c r="F165" s="27" t="n"/>
      <c r="G165" s="28" t="n"/>
      <c r="H165" s="25">
        <f>IF(OR($D165="",$E165=""),"",$D165&amp;"|"&amp;$E165)</f>
        <v/>
      </c>
      <c r="I165" s="24">
        <f>IF(COUNTA($A165:$G165)=0,"",IF($A165="","Informar data",IF($B165="","Informar tipo",IF($D165="","Informar SKU",IF($E165="","Informar lote",IF($F165="","Informar quantidade",IF(COUNTIF(Lotes!$D$5:$D$204,$H165)=0,"SKU/lote não cadastrado",IF(COUNTIF(Lotes!$D$5:$D$204,$H165)&gt;1,"SKU/lote duplicado no cadastro",IF($A165&gt;'Configurações'!$B$3,"Data futura",IF($A165&lt;IFERROR(INDEX(Lotes!$E$5:$E$204,MATCH($H165,Lotes!$D$5:$D$204,0)),$A165),"Data anterior à fabricação",IF(AND(OR($B165="Entrada",$B165="Saída"),$F165&lt;=0),"Quantidade deve ser positiva",IF(AND($B165="Ajuste",$F165=0),"Ajuste não pode ser zero","OK"))))))))))))</f>
        <v/>
      </c>
      <c r="K165">
        <f>IF('Configurações'!A166="","",'Configurações'!A166)</f>
        <v/>
      </c>
      <c r="M165">
        <f>IF(Lotes!D165="","",Lotes!D165)</f>
        <v/>
      </c>
    </row>
    <row r="166" ht="22" customHeight="1">
      <c r="A166" s="26" t="n"/>
      <c r="B166" s="23" t="n"/>
      <c r="C166" s="23" t="n"/>
      <c r="D166" s="23" t="n"/>
      <c r="E166" s="23" t="n"/>
      <c r="F166" s="27" t="n"/>
      <c r="G166" s="28" t="n"/>
      <c r="H166" s="32">
        <f>IF(OR($D166="",$E166=""),"",$D166&amp;"|"&amp;$E166)</f>
        <v/>
      </c>
      <c r="I166" s="31">
        <f>IF(COUNTA($A166:$G166)=0,"",IF($A166="","Informar data",IF($B166="","Informar tipo",IF($D166="","Informar SKU",IF($E166="","Informar lote",IF($F166="","Informar quantidade",IF(COUNTIF(Lotes!$D$5:$D$204,$H166)=0,"SKU/lote não cadastrado",IF(COUNTIF(Lotes!$D$5:$D$204,$H166)&gt;1,"SKU/lote duplicado no cadastro",IF($A166&gt;'Configurações'!$B$3,"Data futura",IF($A166&lt;IFERROR(INDEX(Lotes!$E$5:$E$204,MATCH($H166,Lotes!$D$5:$D$204,0)),$A166),"Data anterior à fabricação",IF(AND(OR($B166="Entrada",$B166="Saída"),$F166&lt;=0),"Quantidade deve ser positiva",IF(AND($B166="Ajuste",$F166=0),"Ajuste não pode ser zero","OK"))))))))))))</f>
        <v/>
      </c>
      <c r="K166">
        <f>IF('Configurações'!A167="","",'Configurações'!A167)</f>
        <v/>
      </c>
      <c r="M166">
        <f>IF(Lotes!D166="","",Lotes!D166)</f>
        <v/>
      </c>
    </row>
    <row r="167" ht="22" customHeight="1">
      <c r="A167" s="26" t="n"/>
      <c r="B167" s="23" t="n"/>
      <c r="C167" s="23" t="n"/>
      <c r="D167" s="23" t="n"/>
      <c r="E167" s="23" t="n"/>
      <c r="F167" s="27" t="n"/>
      <c r="G167" s="28" t="n"/>
      <c r="H167" s="25">
        <f>IF(OR($D167="",$E167=""),"",$D167&amp;"|"&amp;$E167)</f>
        <v/>
      </c>
      <c r="I167" s="24">
        <f>IF(COUNTA($A167:$G167)=0,"",IF($A167="","Informar data",IF($B167="","Informar tipo",IF($D167="","Informar SKU",IF($E167="","Informar lote",IF($F167="","Informar quantidade",IF(COUNTIF(Lotes!$D$5:$D$204,$H167)=0,"SKU/lote não cadastrado",IF(COUNTIF(Lotes!$D$5:$D$204,$H167)&gt;1,"SKU/lote duplicado no cadastro",IF($A167&gt;'Configurações'!$B$3,"Data futura",IF($A167&lt;IFERROR(INDEX(Lotes!$E$5:$E$204,MATCH($H167,Lotes!$D$5:$D$204,0)),$A167),"Data anterior à fabricação",IF(AND(OR($B167="Entrada",$B167="Saída"),$F167&lt;=0),"Quantidade deve ser positiva",IF(AND($B167="Ajuste",$F167=0),"Ajuste não pode ser zero","OK"))))))))))))</f>
        <v/>
      </c>
      <c r="K167">
        <f>IF('Configurações'!A168="","",'Configurações'!A168)</f>
        <v/>
      </c>
      <c r="M167">
        <f>IF(Lotes!D167="","",Lotes!D167)</f>
        <v/>
      </c>
    </row>
    <row r="168" ht="22" customHeight="1">
      <c r="A168" s="26" t="n"/>
      <c r="B168" s="23" t="n"/>
      <c r="C168" s="23" t="n"/>
      <c r="D168" s="23" t="n"/>
      <c r="E168" s="23" t="n"/>
      <c r="F168" s="27" t="n"/>
      <c r="G168" s="28" t="n"/>
      <c r="H168" s="32">
        <f>IF(OR($D168="",$E168=""),"",$D168&amp;"|"&amp;$E168)</f>
        <v/>
      </c>
      <c r="I168" s="31">
        <f>IF(COUNTA($A168:$G168)=0,"",IF($A168="","Informar data",IF($B168="","Informar tipo",IF($D168="","Informar SKU",IF($E168="","Informar lote",IF($F168="","Informar quantidade",IF(COUNTIF(Lotes!$D$5:$D$204,$H168)=0,"SKU/lote não cadastrado",IF(COUNTIF(Lotes!$D$5:$D$204,$H168)&gt;1,"SKU/lote duplicado no cadastro",IF($A168&gt;'Configurações'!$B$3,"Data futura",IF($A168&lt;IFERROR(INDEX(Lotes!$E$5:$E$204,MATCH($H168,Lotes!$D$5:$D$204,0)),$A168),"Data anterior à fabricação",IF(AND(OR($B168="Entrada",$B168="Saída"),$F168&lt;=0),"Quantidade deve ser positiva",IF(AND($B168="Ajuste",$F168=0),"Ajuste não pode ser zero","OK"))))))))))))</f>
        <v/>
      </c>
      <c r="K168">
        <f>IF('Configurações'!A169="","",'Configurações'!A169)</f>
        <v/>
      </c>
      <c r="M168">
        <f>IF(Lotes!D168="","",Lotes!D168)</f>
        <v/>
      </c>
    </row>
    <row r="169" ht="22" customHeight="1">
      <c r="A169" s="26" t="n"/>
      <c r="B169" s="23" t="n"/>
      <c r="C169" s="23" t="n"/>
      <c r="D169" s="23" t="n"/>
      <c r="E169" s="23" t="n"/>
      <c r="F169" s="27" t="n"/>
      <c r="G169" s="28" t="n"/>
      <c r="H169" s="25">
        <f>IF(OR($D169="",$E169=""),"",$D169&amp;"|"&amp;$E169)</f>
        <v/>
      </c>
      <c r="I169" s="24">
        <f>IF(COUNTA($A169:$G169)=0,"",IF($A169="","Informar data",IF($B169="","Informar tipo",IF($D169="","Informar SKU",IF($E169="","Informar lote",IF($F169="","Informar quantidade",IF(COUNTIF(Lotes!$D$5:$D$204,$H169)=0,"SKU/lote não cadastrado",IF(COUNTIF(Lotes!$D$5:$D$204,$H169)&gt;1,"SKU/lote duplicado no cadastro",IF($A169&gt;'Configurações'!$B$3,"Data futura",IF($A169&lt;IFERROR(INDEX(Lotes!$E$5:$E$204,MATCH($H169,Lotes!$D$5:$D$204,0)),$A169),"Data anterior à fabricação",IF(AND(OR($B169="Entrada",$B169="Saída"),$F169&lt;=0),"Quantidade deve ser positiva",IF(AND($B169="Ajuste",$F169=0),"Ajuste não pode ser zero","OK"))))))))))))</f>
        <v/>
      </c>
      <c r="K169">
        <f>IF('Configurações'!A170="","",'Configurações'!A170)</f>
        <v/>
      </c>
      <c r="M169">
        <f>IF(Lotes!D169="","",Lotes!D169)</f>
        <v/>
      </c>
    </row>
    <row r="170" ht="22" customHeight="1">
      <c r="A170" s="26" t="n"/>
      <c r="B170" s="23" t="n"/>
      <c r="C170" s="23" t="n"/>
      <c r="D170" s="23" t="n"/>
      <c r="E170" s="23" t="n"/>
      <c r="F170" s="27" t="n"/>
      <c r="G170" s="28" t="n"/>
      <c r="H170" s="32">
        <f>IF(OR($D170="",$E170=""),"",$D170&amp;"|"&amp;$E170)</f>
        <v/>
      </c>
      <c r="I170" s="31">
        <f>IF(COUNTA($A170:$G170)=0,"",IF($A170="","Informar data",IF($B170="","Informar tipo",IF($D170="","Informar SKU",IF($E170="","Informar lote",IF($F170="","Informar quantidade",IF(COUNTIF(Lotes!$D$5:$D$204,$H170)=0,"SKU/lote não cadastrado",IF(COUNTIF(Lotes!$D$5:$D$204,$H170)&gt;1,"SKU/lote duplicado no cadastro",IF($A170&gt;'Configurações'!$B$3,"Data futura",IF($A170&lt;IFERROR(INDEX(Lotes!$E$5:$E$204,MATCH($H170,Lotes!$D$5:$D$204,0)),$A170),"Data anterior à fabricação",IF(AND(OR($B170="Entrada",$B170="Saída"),$F170&lt;=0),"Quantidade deve ser positiva",IF(AND($B170="Ajuste",$F170=0),"Ajuste não pode ser zero","OK"))))))))))))</f>
        <v/>
      </c>
      <c r="K170">
        <f>IF('Configurações'!A171="","",'Configurações'!A171)</f>
        <v/>
      </c>
      <c r="M170">
        <f>IF(Lotes!D170="","",Lotes!D170)</f>
        <v/>
      </c>
    </row>
    <row r="171" ht="22" customHeight="1">
      <c r="A171" s="26" t="n"/>
      <c r="B171" s="23" t="n"/>
      <c r="C171" s="23" t="n"/>
      <c r="D171" s="23" t="n"/>
      <c r="E171" s="23" t="n"/>
      <c r="F171" s="27" t="n"/>
      <c r="G171" s="28" t="n"/>
      <c r="H171" s="25">
        <f>IF(OR($D171="",$E171=""),"",$D171&amp;"|"&amp;$E171)</f>
        <v/>
      </c>
      <c r="I171" s="24">
        <f>IF(COUNTA($A171:$G171)=0,"",IF($A171="","Informar data",IF($B171="","Informar tipo",IF($D171="","Informar SKU",IF($E171="","Informar lote",IF($F171="","Informar quantidade",IF(COUNTIF(Lotes!$D$5:$D$204,$H171)=0,"SKU/lote não cadastrado",IF(COUNTIF(Lotes!$D$5:$D$204,$H171)&gt;1,"SKU/lote duplicado no cadastro",IF($A171&gt;'Configurações'!$B$3,"Data futura",IF($A171&lt;IFERROR(INDEX(Lotes!$E$5:$E$204,MATCH($H171,Lotes!$D$5:$D$204,0)),$A171),"Data anterior à fabricação",IF(AND(OR($B171="Entrada",$B171="Saída"),$F171&lt;=0),"Quantidade deve ser positiva",IF(AND($B171="Ajuste",$F171=0),"Ajuste não pode ser zero","OK"))))))))))))</f>
        <v/>
      </c>
      <c r="K171">
        <f>IF('Configurações'!A172="","",'Configurações'!A172)</f>
        <v/>
      </c>
      <c r="M171">
        <f>IF(Lotes!D171="","",Lotes!D171)</f>
        <v/>
      </c>
    </row>
    <row r="172" ht="22" customHeight="1">
      <c r="A172" s="26" t="n"/>
      <c r="B172" s="23" t="n"/>
      <c r="C172" s="23" t="n"/>
      <c r="D172" s="23" t="n"/>
      <c r="E172" s="23" t="n"/>
      <c r="F172" s="27" t="n"/>
      <c r="G172" s="28" t="n"/>
      <c r="H172" s="32">
        <f>IF(OR($D172="",$E172=""),"",$D172&amp;"|"&amp;$E172)</f>
        <v/>
      </c>
      <c r="I172" s="31">
        <f>IF(COUNTA($A172:$G172)=0,"",IF($A172="","Informar data",IF($B172="","Informar tipo",IF($D172="","Informar SKU",IF($E172="","Informar lote",IF($F172="","Informar quantidade",IF(COUNTIF(Lotes!$D$5:$D$204,$H172)=0,"SKU/lote não cadastrado",IF(COUNTIF(Lotes!$D$5:$D$204,$H172)&gt;1,"SKU/lote duplicado no cadastro",IF($A172&gt;'Configurações'!$B$3,"Data futura",IF($A172&lt;IFERROR(INDEX(Lotes!$E$5:$E$204,MATCH($H172,Lotes!$D$5:$D$204,0)),$A172),"Data anterior à fabricação",IF(AND(OR($B172="Entrada",$B172="Saída"),$F172&lt;=0),"Quantidade deve ser positiva",IF(AND($B172="Ajuste",$F172=0),"Ajuste não pode ser zero","OK"))))))))))))</f>
        <v/>
      </c>
      <c r="K172">
        <f>IF('Configurações'!A173="","",'Configurações'!A173)</f>
        <v/>
      </c>
      <c r="M172">
        <f>IF(Lotes!D172="","",Lotes!D172)</f>
        <v/>
      </c>
    </row>
    <row r="173" ht="22" customHeight="1">
      <c r="A173" s="26" t="n"/>
      <c r="B173" s="23" t="n"/>
      <c r="C173" s="23" t="n"/>
      <c r="D173" s="23" t="n"/>
      <c r="E173" s="23" t="n"/>
      <c r="F173" s="27" t="n"/>
      <c r="G173" s="28" t="n"/>
      <c r="H173" s="25">
        <f>IF(OR($D173="",$E173=""),"",$D173&amp;"|"&amp;$E173)</f>
        <v/>
      </c>
      <c r="I173" s="24">
        <f>IF(COUNTA($A173:$G173)=0,"",IF($A173="","Informar data",IF($B173="","Informar tipo",IF($D173="","Informar SKU",IF($E173="","Informar lote",IF($F173="","Informar quantidade",IF(COUNTIF(Lotes!$D$5:$D$204,$H173)=0,"SKU/lote não cadastrado",IF(COUNTIF(Lotes!$D$5:$D$204,$H173)&gt;1,"SKU/lote duplicado no cadastro",IF($A173&gt;'Configurações'!$B$3,"Data futura",IF($A173&lt;IFERROR(INDEX(Lotes!$E$5:$E$204,MATCH($H173,Lotes!$D$5:$D$204,0)),$A173),"Data anterior à fabricação",IF(AND(OR($B173="Entrada",$B173="Saída"),$F173&lt;=0),"Quantidade deve ser positiva",IF(AND($B173="Ajuste",$F173=0),"Ajuste não pode ser zero","OK"))))))))))))</f>
        <v/>
      </c>
      <c r="K173">
        <f>IF('Configurações'!A174="","",'Configurações'!A174)</f>
        <v/>
      </c>
      <c r="M173">
        <f>IF(Lotes!D173="","",Lotes!D173)</f>
        <v/>
      </c>
    </row>
    <row r="174" ht="22" customHeight="1">
      <c r="A174" s="26" t="n"/>
      <c r="B174" s="23" t="n"/>
      <c r="C174" s="23" t="n"/>
      <c r="D174" s="23" t="n"/>
      <c r="E174" s="23" t="n"/>
      <c r="F174" s="27" t="n"/>
      <c r="G174" s="28" t="n"/>
      <c r="H174" s="32">
        <f>IF(OR($D174="",$E174=""),"",$D174&amp;"|"&amp;$E174)</f>
        <v/>
      </c>
      <c r="I174" s="31">
        <f>IF(COUNTA($A174:$G174)=0,"",IF($A174="","Informar data",IF($B174="","Informar tipo",IF($D174="","Informar SKU",IF($E174="","Informar lote",IF($F174="","Informar quantidade",IF(COUNTIF(Lotes!$D$5:$D$204,$H174)=0,"SKU/lote não cadastrado",IF(COUNTIF(Lotes!$D$5:$D$204,$H174)&gt;1,"SKU/lote duplicado no cadastro",IF($A174&gt;'Configurações'!$B$3,"Data futura",IF($A174&lt;IFERROR(INDEX(Lotes!$E$5:$E$204,MATCH($H174,Lotes!$D$5:$D$204,0)),$A174),"Data anterior à fabricação",IF(AND(OR($B174="Entrada",$B174="Saída"),$F174&lt;=0),"Quantidade deve ser positiva",IF(AND($B174="Ajuste",$F174=0),"Ajuste não pode ser zero","OK"))))))))))))</f>
        <v/>
      </c>
      <c r="K174">
        <f>IF('Configurações'!A175="","",'Configurações'!A175)</f>
        <v/>
      </c>
      <c r="M174">
        <f>IF(Lotes!D174="","",Lotes!D174)</f>
        <v/>
      </c>
    </row>
    <row r="175" ht="22" customHeight="1">
      <c r="A175" s="26" t="n"/>
      <c r="B175" s="23" t="n"/>
      <c r="C175" s="23" t="n"/>
      <c r="D175" s="23" t="n"/>
      <c r="E175" s="23" t="n"/>
      <c r="F175" s="27" t="n"/>
      <c r="G175" s="28" t="n"/>
      <c r="H175" s="25">
        <f>IF(OR($D175="",$E175=""),"",$D175&amp;"|"&amp;$E175)</f>
        <v/>
      </c>
      <c r="I175" s="24">
        <f>IF(COUNTA($A175:$G175)=0,"",IF($A175="","Informar data",IF($B175="","Informar tipo",IF($D175="","Informar SKU",IF($E175="","Informar lote",IF($F175="","Informar quantidade",IF(COUNTIF(Lotes!$D$5:$D$204,$H175)=0,"SKU/lote não cadastrado",IF(COUNTIF(Lotes!$D$5:$D$204,$H175)&gt;1,"SKU/lote duplicado no cadastro",IF($A175&gt;'Configurações'!$B$3,"Data futura",IF($A175&lt;IFERROR(INDEX(Lotes!$E$5:$E$204,MATCH($H175,Lotes!$D$5:$D$204,0)),$A175),"Data anterior à fabricação",IF(AND(OR($B175="Entrada",$B175="Saída"),$F175&lt;=0),"Quantidade deve ser positiva",IF(AND($B175="Ajuste",$F175=0),"Ajuste não pode ser zero","OK"))))))))))))</f>
        <v/>
      </c>
      <c r="K175">
        <f>IF('Configurações'!A176="","",'Configurações'!A176)</f>
        <v/>
      </c>
      <c r="M175">
        <f>IF(Lotes!D175="","",Lotes!D175)</f>
        <v/>
      </c>
    </row>
    <row r="176" ht="22" customHeight="1">
      <c r="A176" s="26" t="n"/>
      <c r="B176" s="23" t="n"/>
      <c r="C176" s="23" t="n"/>
      <c r="D176" s="23" t="n"/>
      <c r="E176" s="23" t="n"/>
      <c r="F176" s="27" t="n"/>
      <c r="G176" s="28" t="n"/>
      <c r="H176" s="32">
        <f>IF(OR($D176="",$E176=""),"",$D176&amp;"|"&amp;$E176)</f>
        <v/>
      </c>
      <c r="I176" s="31">
        <f>IF(COUNTA($A176:$G176)=0,"",IF($A176="","Informar data",IF($B176="","Informar tipo",IF($D176="","Informar SKU",IF($E176="","Informar lote",IF($F176="","Informar quantidade",IF(COUNTIF(Lotes!$D$5:$D$204,$H176)=0,"SKU/lote não cadastrado",IF(COUNTIF(Lotes!$D$5:$D$204,$H176)&gt;1,"SKU/lote duplicado no cadastro",IF($A176&gt;'Configurações'!$B$3,"Data futura",IF($A176&lt;IFERROR(INDEX(Lotes!$E$5:$E$204,MATCH($H176,Lotes!$D$5:$D$204,0)),$A176),"Data anterior à fabricação",IF(AND(OR($B176="Entrada",$B176="Saída"),$F176&lt;=0),"Quantidade deve ser positiva",IF(AND($B176="Ajuste",$F176=0),"Ajuste não pode ser zero","OK"))))))))))))</f>
        <v/>
      </c>
      <c r="K176">
        <f>IF('Configurações'!A177="","",'Configurações'!A177)</f>
        <v/>
      </c>
      <c r="M176">
        <f>IF(Lotes!D176="","",Lotes!D176)</f>
        <v/>
      </c>
    </row>
    <row r="177" ht="22" customHeight="1">
      <c r="A177" s="26" t="n"/>
      <c r="B177" s="23" t="n"/>
      <c r="C177" s="23" t="n"/>
      <c r="D177" s="23" t="n"/>
      <c r="E177" s="23" t="n"/>
      <c r="F177" s="27" t="n"/>
      <c r="G177" s="28" t="n"/>
      <c r="H177" s="25">
        <f>IF(OR($D177="",$E177=""),"",$D177&amp;"|"&amp;$E177)</f>
        <v/>
      </c>
      <c r="I177" s="24">
        <f>IF(COUNTA($A177:$G177)=0,"",IF($A177="","Informar data",IF($B177="","Informar tipo",IF($D177="","Informar SKU",IF($E177="","Informar lote",IF($F177="","Informar quantidade",IF(COUNTIF(Lotes!$D$5:$D$204,$H177)=0,"SKU/lote não cadastrado",IF(COUNTIF(Lotes!$D$5:$D$204,$H177)&gt;1,"SKU/lote duplicado no cadastro",IF($A177&gt;'Configurações'!$B$3,"Data futura",IF($A177&lt;IFERROR(INDEX(Lotes!$E$5:$E$204,MATCH($H177,Lotes!$D$5:$D$204,0)),$A177),"Data anterior à fabricação",IF(AND(OR($B177="Entrada",$B177="Saída"),$F177&lt;=0),"Quantidade deve ser positiva",IF(AND($B177="Ajuste",$F177=0),"Ajuste não pode ser zero","OK"))))))))))))</f>
        <v/>
      </c>
      <c r="K177">
        <f>IF('Configurações'!A178="","",'Configurações'!A178)</f>
        <v/>
      </c>
      <c r="M177">
        <f>IF(Lotes!D177="","",Lotes!D177)</f>
        <v/>
      </c>
    </row>
    <row r="178" ht="22" customHeight="1">
      <c r="A178" s="26" t="n"/>
      <c r="B178" s="23" t="n"/>
      <c r="C178" s="23" t="n"/>
      <c r="D178" s="23" t="n"/>
      <c r="E178" s="23" t="n"/>
      <c r="F178" s="27" t="n"/>
      <c r="G178" s="28" t="n"/>
      <c r="H178" s="32">
        <f>IF(OR($D178="",$E178=""),"",$D178&amp;"|"&amp;$E178)</f>
        <v/>
      </c>
      <c r="I178" s="31">
        <f>IF(COUNTA($A178:$G178)=0,"",IF($A178="","Informar data",IF($B178="","Informar tipo",IF($D178="","Informar SKU",IF($E178="","Informar lote",IF($F178="","Informar quantidade",IF(COUNTIF(Lotes!$D$5:$D$204,$H178)=0,"SKU/lote não cadastrado",IF(COUNTIF(Lotes!$D$5:$D$204,$H178)&gt;1,"SKU/lote duplicado no cadastro",IF($A178&gt;'Configurações'!$B$3,"Data futura",IF($A178&lt;IFERROR(INDEX(Lotes!$E$5:$E$204,MATCH($H178,Lotes!$D$5:$D$204,0)),$A178),"Data anterior à fabricação",IF(AND(OR($B178="Entrada",$B178="Saída"),$F178&lt;=0),"Quantidade deve ser positiva",IF(AND($B178="Ajuste",$F178=0),"Ajuste não pode ser zero","OK"))))))))))))</f>
        <v/>
      </c>
      <c r="K178">
        <f>IF('Configurações'!A179="","",'Configurações'!A179)</f>
        <v/>
      </c>
      <c r="M178">
        <f>IF(Lotes!D178="","",Lotes!D178)</f>
        <v/>
      </c>
    </row>
    <row r="179" ht="22" customHeight="1">
      <c r="A179" s="26" t="n"/>
      <c r="B179" s="23" t="n"/>
      <c r="C179" s="23" t="n"/>
      <c r="D179" s="23" t="n"/>
      <c r="E179" s="23" t="n"/>
      <c r="F179" s="27" t="n"/>
      <c r="G179" s="28" t="n"/>
      <c r="H179" s="25">
        <f>IF(OR($D179="",$E179=""),"",$D179&amp;"|"&amp;$E179)</f>
        <v/>
      </c>
      <c r="I179" s="24">
        <f>IF(COUNTA($A179:$G179)=0,"",IF($A179="","Informar data",IF($B179="","Informar tipo",IF($D179="","Informar SKU",IF($E179="","Informar lote",IF($F179="","Informar quantidade",IF(COUNTIF(Lotes!$D$5:$D$204,$H179)=0,"SKU/lote não cadastrado",IF(COUNTIF(Lotes!$D$5:$D$204,$H179)&gt;1,"SKU/lote duplicado no cadastro",IF($A179&gt;'Configurações'!$B$3,"Data futura",IF($A179&lt;IFERROR(INDEX(Lotes!$E$5:$E$204,MATCH($H179,Lotes!$D$5:$D$204,0)),$A179),"Data anterior à fabricação",IF(AND(OR($B179="Entrada",$B179="Saída"),$F179&lt;=0),"Quantidade deve ser positiva",IF(AND($B179="Ajuste",$F179=0),"Ajuste não pode ser zero","OK"))))))))))))</f>
        <v/>
      </c>
      <c r="K179">
        <f>IF('Configurações'!A180="","",'Configurações'!A180)</f>
        <v/>
      </c>
      <c r="M179">
        <f>IF(Lotes!D179="","",Lotes!D179)</f>
        <v/>
      </c>
    </row>
    <row r="180" ht="22" customHeight="1">
      <c r="A180" s="26" t="n"/>
      <c r="B180" s="23" t="n"/>
      <c r="C180" s="23" t="n"/>
      <c r="D180" s="23" t="n"/>
      <c r="E180" s="23" t="n"/>
      <c r="F180" s="27" t="n"/>
      <c r="G180" s="28" t="n"/>
      <c r="H180" s="32">
        <f>IF(OR($D180="",$E180=""),"",$D180&amp;"|"&amp;$E180)</f>
        <v/>
      </c>
      <c r="I180" s="31">
        <f>IF(COUNTA($A180:$G180)=0,"",IF($A180="","Informar data",IF($B180="","Informar tipo",IF($D180="","Informar SKU",IF($E180="","Informar lote",IF($F180="","Informar quantidade",IF(COUNTIF(Lotes!$D$5:$D$204,$H180)=0,"SKU/lote não cadastrado",IF(COUNTIF(Lotes!$D$5:$D$204,$H180)&gt;1,"SKU/lote duplicado no cadastro",IF($A180&gt;'Configurações'!$B$3,"Data futura",IF($A180&lt;IFERROR(INDEX(Lotes!$E$5:$E$204,MATCH($H180,Lotes!$D$5:$D$204,0)),$A180),"Data anterior à fabricação",IF(AND(OR($B180="Entrada",$B180="Saída"),$F180&lt;=0),"Quantidade deve ser positiva",IF(AND($B180="Ajuste",$F180=0),"Ajuste não pode ser zero","OK"))))))))))))</f>
        <v/>
      </c>
      <c r="K180">
        <f>IF('Configurações'!A181="","",'Configurações'!A181)</f>
        <v/>
      </c>
      <c r="M180">
        <f>IF(Lotes!D180="","",Lotes!D180)</f>
        <v/>
      </c>
    </row>
    <row r="181" ht="22" customHeight="1">
      <c r="A181" s="26" t="n"/>
      <c r="B181" s="23" t="n"/>
      <c r="C181" s="23" t="n"/>
      <c r="D181" s="23" t="n"/>
      <c r="E181" s="23" t="n"/>
      <c r="F181" s="27" t="n"/>
      <c r="G181" s="28" t="n"/>
      <c r="H181" s="25">
        <f>IF(OR($D181="",$E181=""),"",$D181&amp;"|"&amp;$E181)</f>
        <v/>
      </c>
      <c r="I181" s="24">
        <f>IF(COUNTA($A181:$G181)=0,"",IF($A181="","Informar data",IF($B181="","Informar tipo",IF($D181="","Informar SKU",IF($E181="","Informar lote",IF($F181="","Informar quantidade",IF(COUNTIF(Lotes!$D$5:$D$204,$H181)=0,"SKU/lote não cadastrado",IF(COUNTIF(Lotes!$D$5:$D$204,$H181)&gt;1,"SKU/lote duplicado no cadastro",IF($A181&gt;'Configurações'!$B$3,"Data futura",IF($A181&lt;IFERROR(INDEX(Lotes!$E$5:$E$204,MATCH($H181,Lotes!$D$5:$D$204,0)),$A181),"Data anterior à fabricação",IF(AND(OR($B181="Entrada",$B181="Saída"),$F181&lt;=0),"Quantidade deve ser positiva",IF(AND($B181="Ajuste",$F181=0),"Ajuste não pode ser zero","OK"))))))))))))</f>
        <v/>
      </c>
      <c r="K181">
        <f>IF('Configurações'!A182="","",'Configurações'!A182)</f>
        <v/>
      </c>
      <c r="M181">
        <f>IF(Lotes!D181="","",Lotes!D181)</f>
        <v/>
      </c>
    </row>
    <row r="182" ht="22" customHeight="1">
      <c r="A182" s="26" t="n"/>
      <c r="B182" s="23" t="n"/>
      <c r="C182" s="23" t="n"/>
      <c r="D182" s="23" t="n"/>
      <c r="E182" s="23" t="n"/>
      <c r="F182" s="27" t="n"/>
      <c r="G182" s="28" t="n"/>
      <c r="H182" s="32">
        <f>IF(OR($D182="",$E182=""),"",$D182&amp;"|"&amp;$E182)</f>
        <v/>
      </c>
      <c r="I182" s="31">
        <f>IF(COUNTA($A182:$G182)=0,"",IF($A182="","Informar data",IF($B182="","Informar tipo",IF($D182="","Informar SKU",IF($E182="","Informar lote",IF($F182="","Informar quantidade",IF(COUNTIF(Lotes!$D$5:$D$204,$H182)=0,"SKU/lote não cadastrado",IF(COUNTIF(Lotes!$D$5:$D$204,$H182)&gt;1,"SKU/lote duplicado no cadastro",IF($A182&gt;'Configurações'!$B$3,"Data futura",IF($A182&lt;IFERROR(INDEX(Lotes!$E$5:$E$204,MATCH($H182,Lotes!$D$5:$D$204,0)),$A182),"Data anterior à fabricação",IF(AND(OR($B182="Entrada",$B182="Saída"),$F182&lt;=0),"Quantidade deve ser positiva",IF(AND($B182="Ajuste",$F182=0),"Ajuste não pode ser zero","OK"))))))))))))</f>
        <v/>
      </c>
      <c r="K182">
        <f>IF('Configurações'!A183="","",'Configurações'!A183)</f>
        <v/>
      </c>
      <c r="M182">
        <f>IF(Lotes!D182="","",Lotes!D182)</f>
        <v/>
      </c>
    </row>
    <row r="183" ht="22" customHeight="1">
      <c r="A183" s="26" t="n"/>
      <c r="B183" s="23" t="n"/>
      <c r="C183" s="23" t="n"/>
      <c r="D183" s="23" t="n"/>
      <c r="E183" s="23" t="n"/>
      <c r="F183" s="27" t="n"/>
      <c r="G183" s="28" t="n"/>
      <c r="H183" s="25">
        <f>IF(OR($D183="",$E183=""),"",$D183&amp;"|"&amp;$E183)</f>
        <v/>
      </c>
      <c r="I183" s="24">
        <f>IF(COUNTA($A183:$G183)=0,"",IF($A183="","Informar data",IF($B183="","Informar tipo",IF($D183="","Informar SKU",IF($E183="","Informar lote",IF($F183="","Informar quantidade",IF(COUNTIF(Lotes!$D$5:$D$204,$H183)=0,"SKU/lote não cadastrado",IF(COUNTIF(Lotes!$D$5:$D$204,$H183)&gt;1,"SKU/lote duplicado no cadastro",IF($A183&gt;'Configurações'!$B$3,"Data futura",IF($A183&lt;IFERROR(INDEX(Lotes!$E$5:$E$204,MATCH($H183,Lotes!$D$5:$D$204,0)),$A183),"Data anterior à fabricação",IF(AND(OR($B183="Entrada",$B183="Saída"),$F183&lt;=0),"Quantidade deve ser positiva",IF(AND($B183="Ajuste",$F183=0),"Ajuste não pode ser zero","OK"))))))))))))</f>
        <v/>
      </c>
      <c r="K183">
        <f>IF('Configurações'!A184="","",'Configurações'!A184)</f>
        <v/>
      </c>
      <c r="M183">
        <f>IF(Lotes!D183="","",Lotes!D183)</f>
        <v/>
      </c>
    </row>
    <row r="184" ht="22" customHeight="1">
      <c r="A184" s="26" t="n"/>
      <c r="B184" s="23" t="n"/>
      <c r="C184" s="23" t="n"/>
      <c r="D184" s="23" t="n"/>
      <c r="E184" s="23" t="n"/>
      <c r="F184" s="27" t="n"/>
      <c r="G184" s="28" t="n"/>
      <c r="H184" s="32">
        <f>IF(OR($D184="",$E184=""),"",$D184&amp;"|"&amp;$E184)</f>
        <v/>
      </c>
      <c r="I184" s="31">
        <f>IF(COUNTA($A184:$G184)=0,"",IF($A184="","Informar data",IF($B184="","Informar tipo",IF($D184="","Informar SKU",IF($E184="","Informar lote",IF($F184="","Informar quantidade",IF(COUNTIF(Lotes!$D$5:$D$204,$H184)=0,"SKU/lote não cadastrado",IF(COUNTIF(Lotes!$D$5:$D$204,$H184)&gt;1,"SKU/lote duplicado no cadastro",IF($A184&gt;'Configurações'!$B$3,"Data futura",IF($A184&lt;IFERROR(INDEX(Lotes!$E$5:$E$204,MATCH($H184,Lotes!$D$5:$D$204,0)),$A184),"Data anterior à fabricação",IF(AND(OR($B184="Entrada",$B184="Saída"),$F184&lt;=0),"Quantidade deve ser positiva",IF(AND($B184="Ajuste",$F184=0),"Ajuste não pode ser zero","OK"))))))))))))</f>
        <v/>
      </c>
      <c r="K184">
        <f>IF('Configurações'!A185="","",'Configurações'!A185)</f>
        <v/>
      </c>
      <c r="M184">
        <f>IF(Lotes!D184="","",Lotes!D184)</f>
        <v/>
      </c>
    </row>
    <row r="185" ht="22" customHeight="1">
      <c r="A185" s="26" t="n"/>
      <c r="B185" s="23" t="n"/>
      <c r="C185" s="23" t="n"/>
      <c r="D185" s="23" t="n"/>
      <c r="E185" s="23" t="n"/>
      <c r="F185" s="27" t="n"/>
      <c r="G185" s="28" t="n"/>
      <c r="H185" s="25">
        <f>IF(OR($D185="",$E185=""),"",$D185&amp;"|"&amp;$E185)</f>
        <v/>
      </c>
      <c r="I185" s="24">
        <f>IF(COUNTA($A185:$G185)=0,"",IF($A185="","Informar data",IF($B185="","Informar tipo",IF($D185="","Informar SKU",IF($E185="","Informar lote",IF($F185="","Informar quantidade",IF(COUNTIF(Lotes!$D$5:$D$204,$H185)=0,"SKU/lote não cadastrado",IF(COUNTIF(Lotes!$D$5:$D$204,$H185)&gt;1,"SKU/lote duplicado no cadastro",IF($A185&gt;'Configurações'!$B$3,"Data futura",IF($A185&lt;IFERROR(INDEX(Lotes!$E$5:$E$204,MATCH($H185,Lotes!$D$5:$D$204,0)),$A185),"Data anterior à fabricação",IF(AND(OR($B185="Entrada",$B185="Saída"),$F185&lt;=0),"Quantidade deve ser positiva",IF(AND($B185="Ajuste",$F185=0),"Ajuste não pode ser zero","OK"))))))))))))</f>
        <v/>
      </c>
      <c r="K185">
        <f>IF('Configurações'!A186="","",'Configurações'!A186)</f>
        <v/>
      </c>
      <c r="M185">
        <f>IF(Lotes!D185="","",Lotes!D185)</f>
        <v/>
      </c>
    </row>
    <row r="186" ht="22" customHeight="1">
      <c r="A186" s="26" t="n"/>
      <c r="B186" s="23" t="n"/>
      <c r="C186" s="23" t="n"/>
      <c r="D186" s="23" t="n"/>
      <c r="E186" s="23" t="n"/>
      <c r="F186" s="27" t="n"/>
      <c r="G186" s="28" t="n"/>
      <c r="H186" s="32">
        <f>IF(OR($D186="",$E186=""),"",$D186&amp;"|"&amp;$E186)</f>
        <v/>
      </c>
      <c r="I186" s="31">
        <f>IF(COUNTA($A186:$G186)=0,"",IF($A186="","Informar data",IF($B186="","Informar tipo",IF($D186="","Informar SKU",IF($E186="","Informar lote",IF($F186="","Informar quantidade",IF(COUNTIF(Lotes!$D$5:$D$204,$H186)=0,"SKU/lote não cadastrado",IF(COUNTIF(Lotes!$D$5:$D$204,$H186)&gt;1,"SKU/lote duplicado no cadastro",IF($A186&gt;'Configurações'!$B$3,"Data futura",IF($A186&lt;IFERROR(INDEX(Lotes!$E$5:$E$204,MATCH($H186,Lotes!$D$5:$D$204,0)),$A186),"Data anterior à fabricação",IF(AND(OR($B186="Entrada",$B186="Saída"),$F186&lt;=0),"Quantidade deve ser positiva",IF(AND($B186="Ajuste",$F186=0),"Ajuste não pode ser zero","OK"))))))))))))</f>
        <v/>
      </c>
      <c r="K186">
        <f>IF('Configurações'!A187="","",'Configurações'!A187)</f>
        <v/>
      </c>
      <c r="M186">
        <f>IF(Lotes!D186="","",Lotes!D186)</f>
        <v/>
      </c>
    </row>
    <row r="187" ht="22" customHeight="1">
      <c r="A187" s="26" t="n"/>
      <c r="B187" s="23" t="n"/>
      <c r="C187" s="23" t="n"/>
      <c r="D187" s="23" t="n"/>
      <c r="E187" s="23" t="n"/>
      <c r="F187" s="27" t="n"/>
      <c r="G187" s="28" t="n"/>
      <c r="H187" s="25">
        <f>IF(OR($D187="",$E187=""),"",$D187&amp;"|"&amp;$E187)</f>
        <v/>
      </c>
      <c r="I187" s="24">
        <f>IF(COUNTA($A187:$G187)=0,"",IF($A187="","Informar data",IF($B187="","Informar tipo",IF($D187="","Informar SKU",IF($E187="","Informar lote",IF($F187="","Informar quantidade",IF(COUNTIF(Lotes!$D$5:$D$204,$H187)=0,"SKU/lote não cadastrado",IF(COUNTIF(Lotes!$D$5:$D$204,$H187)&gt;1,"SKU/lote duplicado no cadastro",IF($A187&gt;'Configurações'!$B$3,"Data futura",IF($A187&lt;IFERROR(INDEX(Lotes!$E$5:$E$204,MATCH($H187,Lotes!$D$5:$D$204,0)),$A187),"Data anterior à fabricação",IF(AND(OR($B187="Entrada",$B187="Saída"),$F187&lt;=0),"Quantidade deve ser positiva",IF(AND($B187="Ajuste",$F187=0),"Ajuste não pode ser zero","OK"))))))))))))</f>
        <v/>
      </c>
      <c r="K187">
        <f>IF('Configurações'!A188="","",'Configurações'!A188)</f>
        <v/>
      </c>
      <c r="M187">
        <f>IF(Lotes!D187="","",Lotes!D187)</f>
        <v/>
      </c>
    </row>
    <row r="188" ht="22" customHeight="1">
      <c r="A188" s="26" t="n"/>
      <c r="B188" s="23" t="n"/>
      <c r="C188" s="23" t="n"/>
      <c r="D188" s="23" t="n"/>
      <c r="E188" s="23" t="n"/>
      <c r="F188" s="27" t="n"/>
      <c r="G188" s="28" t="n"/>
      <c r="H188" s="32">
        <f>IF(OR($D188="",$E188=""),"",$D188&amp;"|"&amp;$E188)</f>
        <v/>
      </c>
      <c r="I188" s="31">
        <f>IF(COUNTA($A188:$G188)=0,"",IF($A188="","Informar data",IF($B188="","Informar tipo",IF($D188="","Informar SKU",IF($E188="","Informar lote",IF($F188="","Informar quantidade",IF(COUNTIF(Lotes!$D$5:$D$204,$H188)=0,"SKU/lote não cadastrado",IF(COUNTIF(Lotes!$D$5:$D$204,$H188)&gt;1,"SKU/lote duplicado no cadastro",IF($A188&gt;'Configurações'!$B$3,"Data futura",IF($A188&lt;IFERROR(INDEX(Lotes!$E$5:$E$204,MATCH($H188,Lotes!$D$5:$D$204,0)),$A188),"Data anterior à fabricação",IF(AND(OR($B188="Entrada",$B188="Saída"),$F188&lt;=0),"Quantidade deve ser positiva",IF(AND($B188="Ajuste",$F188=0),"Ajuste não pode ser zero","OK"))))))))))))</f>
        <v/>
      </c>
      <c r="K188">
        <f>IF('Configurações'!A189="","",'Configurações'!A189)</f>
        <v/>
      </c>
      <c r="M188">
        <f>IF(Lotes!D188="","",Lotes!D188)</f>
        <v/>
      </c>
    </row>
    <row r="189" ht="22" customHeight="1">
      <c r="A189" s="26" t="n"/>
      <c r="B189" s="23" t="n"/>
      <c r="C189" s="23" t="n"/>
      <c r="D189" s="23" t="n"/>
      <c r="E189" s="23" t="n"/>
      <c r="F189" s="27" t="n"/>
      <c r="G189" s="28" t="n"/>
      <c r="H189" s="25">
        <f>IF(OR($D189="",$E189=""),"",$D189&amp;"|"&amp;$E189)</f>
        <v/>
      </c>
      <c r="I189" s="24">
        <f>IF(COUNTA($A189:$G189)=0,"",IF($A189="","Informar data",IF($B189="","Informar tipo",IF($D189="","Informar SKU",IF($E189="","Informar lote",IF($F189="","Informar quantidade",IF(COUNTIF(Lotes!$D$5:$D$204,$H189)=0,"SKU/lote não cadastrado",IF(COUNTIF(Lotes!$D$5:$D$204,$H189)&gt;1,"SKU/lote duplicado no cadastro",IF($A189&gt;'Configurações'!$B$3,"Data futura",IF($A189&lt;IFERROR(INDEX(Lotes!$E$5:$E$204,MATCH($H189,Lotes!$D$5:$D$204,0)),$A189),"Data anterior à fabricação",IF(AND(OR($B189="Entrada",$B189="Saída"),$F189&lt;=0),"Quantidade deve ser positiva",IF(AND($B189="Ajuste",$F189=0),"Ajuste não pode ser zero","OK"))))))))))))</f>
        <v/>
      </c>
      <c r="K189">
        <f>IF('Configurações'!A190="","",'Configurações'!A190)</f>
        <v/>
      </c>
      <c r="M189">
        <f>IF(Lotes!D189="","",Lotes!D189)</f>
        <v/>
      </c>
    </row>
    <row r="190" ht="22" customHeight="1">
      <c r="A190" s="26" t="n"/>
      <c r="B190" s="23" t="n"/>
      <c r="C190" s="23" t="n"/>
      <c r="D190" s="23" t="n"/>
      <c r="E190" s="23" t="n"/>
      <c r="F190" s="27" t="n"/>
      <c r="G190" s="28" t="n"/>
      <c r="H190" s="32">
        <f>IF(OR($D190="",$E190=""),"",$D190&amp;"|"&amp;$E190)</f>
        <v/>
      </c>
      <c r="I190" s="31">
        <f>IF(COUNTA($A190:$G190)=0,"",IF($A190="","Informar data",IF($B190="","Informar tipo",IF($D190="","Informar SKU",IF($E190="","Informar lote",IF($F190="","Informar quantidade",IF(COUNTIF(Lotes!$D$5:$D$204,$H190)=0,"SKU/lote não cadastrado",IF(COUNTIF(Lotes!$D$5:$D$204,$H190)&gt;1,"SKU/lote duplicado no cadastro",IF($A190&gt;'Configurações'!$B$3,"Data futura",IF($A190&lt;IFERROR(INDEX(Lotes!$E$5:$E$204,MATCH($H190,Lotes!$D$5:$D$204,0)),$A190),"Data anterior à fabricação",IF(AND(OR($B190="Entrada",$B190="Saída"),$F190&lt;=0),"Quantidade deve ser positiva",IF(AND($B190="Ajuste",$F190=0),"Ajuste não pode ser zero","OK"))))))))))))</f>
        <v/>
      </c>
      <c r="K190">
        <f>IF('Configurações'!A191="","",'Configurações'!A191)</f>
        <v/>
      </c>
      <c r="M190">
        <f>IF(Lotes!D190="","",Lotes!D190)</f>
        <v/>
      </c>
    </row>
    <row r="191" ht="22" customHeight="1">
      <c r="A191" s="26" t="n"/>
      <c r="B191" s="23" t="n"/>
      <c r="C191" s="23" t="n"/>
      <c r="D191" s="23" t="n"/>
      <c r="E191" s="23" t="n"/>
      <c r="F191" s="27" t="n"/>
      <c r="G191" s="28" t="n"/>
      <c r="H191" s="25">
        <f>IF(OR($D191="",$E191=""),"",$D191&amp;"|"&amp;$E191)</f>
        <v/>
      </c>
      <c r="I191" s="24">
        <f>IF(COUNTA($A191:$G191)=0,"",IF($A191="","Informar data",IF($B191="","Informar tipo",IF($D191="","Informar SKU",IF($E191="","Informar lote",IF($F191="","Informar quantidade",IF(COUNTIF(Lotes!$D$5:$D$204,$H191)=0,"SKU/lote não cadastrado",IF(COUNTIF(Lotes!$D$5:$D$204,$H191)&gt;1,"SKU/lote duplicado no cadastro",IF($A191&gt;'Configurações'!$B$3,"Data futura",IF($A191&lt;IFERROR(INDEX(Lotes!$E$5:$E$204,MATCH($H191,Lotes!$D$5:$D$204,0)),$A191),"Data anterior à fabricação",IF(AND(OR($B191="Entrada",$B191="Saída"),$F191&lt;=0),"Quantidade deve ser positiva",IF(AND($B191="Ajuste",$F191=0),"Ajuste não pode ser zero","OK"))))))))))))</f>
        <v/>
      </c>
      <c r="K191">
        <f>IF('Configurações'!A192="","",'Configurações'!A192)</f>
        <v/>
      </c>
      <c r="M191">
        <f>IF(Lotes!D191="","",Lotes!D191)</f>
        <v/>
      </c>
    </row>
    <row r="192" ht="22" customHeight="1">
      <c r="A192" s="26" t="n"/>
      <c r="B192" s="23" t="n"/>
      <c r="C192" s="23" t="n"/>
      <c r="D192" s="23" t="n"/>
      <c r="E192" s="23" t="n"/>
      <c r="F192" s="27" t="n"/>
      <c r="G192" s="28" t="n"/>
      <c r="H192" s="32">
        <f>IF(OR($D192="",$E192=""),"",$D192&amp;"|"&amp;$E192)</f>
        <v/>
      </c>
      <c r="I192" s="31">
        <f>IF(COUNTA($A192:$G192)=0,"",IF($A192="","Informar data",IF($B192="","Informar tipo",IF($D192="","Informar SKU",IF($E192="","Informar lote",IF($F192="","Informar quantidade",IF(COUNTIF(Lotes!$D$5:$D$204,$H192)=0,"SKU/lote não cadastrado",IF(COUNTIF(Lotes!$D$5:$D$204,$H192)&gt;1,"SKU/lote duplicado no cadastro",IF($A192&gt;'Configurações'!$B$3,"Data futura",IF($A192&lt;IFERROR(INDEX(Lotes!$E$5:$E$204,MATCH($H192,Lotes!$D$5:$D$204,0)),$A192),"Data anterior à fabricação",IF(AND(OR($B192="Entrada",$B192="Saída"),$F192&lt;=0),"Quantidade deve ser positiva",IF(AND($B192="Ajuste",$F192=0),"Ajuste não pode ser zero","OK"))))))))))))</f>
        <v/>
      </c>
      <c r="K192">
        <f>IF('Configurações'!A193="","",'Configurações'!A193)</f>
        <v/>
      </c>
      <c r="M192">
        <f>IF(Lotes!D192="","",Lotes!D192)</f>
        <v/>
      </c>
    </row>
    <row r="193" ht="22" customHeight="1">
      <c r="A193" s="26" t="n"/>
      <c r="B193" s="23" t="n"/>
      <c r="C193" s="23" t="n"/>
      <c r="D193" s="23" t="n"/>
      <c r="E193" s="23" t="n"/>
      <c r="F193" s="27" t="n"/>
      <c r="G193" s="28" t="n"/>
      <c r="H193" s="25">
        <f>IF(OR($D193="",$E193=""),"",$D193&amp;"|"&amp;$E193)</f>
        <v/>
      </c>
      <c r="I193" s="24">
        <f>IF(COUNTA($A193:$G193)=0,"",IF($A193="","Informar data",IF($B193="","Informar tipo",IF($D193="","Informar SKU",IF($E193="","Informar lote",IF($F193="","Informar quantidade",IF(COUNTIF(Lotes!$D$5:$D$204,$H193)=0,"SKU/lote não cadastrado",IF(COUNTIF(Lotes!$D$5:$D$204,$H193)&gt;1,"SKU/lote duplicado no cadastro",IF($A193&gt;'Configurações'!$B$3,"Data futura",IF($A193&lt;IFERROR(INDEX(Lotes!$E$5:$E$204,MATCH($H193,Lotes!$D$5:$D$204,0)),$A193),"Data anterior à fabricação",IF(AND(OR($B193="Entrada",$B193="Saída"),$F193&lt;=0),"Quantidade deve ser positiva",IF(AND($B193="Ajuste",$F193=0),"Ajuste não pode ser zero","OK"))))))))))))</f>
        <v/>
      </c>
      <c r="K193">
        <f>IF('Configurações'!A194="","",'Configurações'!A194)</f>
        <v/>
      </c>
      <c r="M193">
        <f>IF(Lotes!D193="","",Lotes!D193)</f>
        <v/>
      </c>
    </row>
    <row r="194" ht="22" customHeight="1">
      <c r="A194" s="26" t="n"/>
      <c r="B194" s="23" t="n"/>
      <c r="C194" s="23" t="n"/>
      <c r="D194" s="23" t="n"/>
      <c r="E194" s="23" t="n"/>
      <c r="F194" s="27" t="n"/>
      <c r="G194" s="28" t="n"/>
      <c r="H194" s="32">
        <f>IF(OR($D194="",$E194=""),"",$D194&amp;"|"&amp;$E194)</f>
        <v/>
      </c>
      <c r="I194" s="31">
        <f>IF(COUNTA($A194:$G194)=0,"",IF($A194="","Informar data",IF($B194="","Informar tipo",IF($D194="","Informar SKU",IF($E194="","Informar lote",IF($F194="","Informar quantidade",IF(COUNTIF(Lotes!$D$5:$D$204,$H194)=0,"SKU/lote não cadastrado",IF(COUNTIF(Lotes!$D$5:$D$204,$H194)&gt;1,"SKU/lote duplicado no cadastro",IF($A194&gt;'Configurações'!$B$3,"Data futura",IF($A194&lt;IFERROR(INDEX(Lotes!$E$5:$E$204,MATCH($H194,Lotes!$D$5:$D$204,0)),$A194),"Data anterior à fabricação",IF(AND(OR($B194="Entrada",$B194="Saída"),$F194&lt;=0),"Quantidade deve ser positiva",IF(AND($B194="Ajuste",$F194=0),"Ajuste não pode ser zero","OK"))))))))))))</f>
        <v/>
      </c>
      <c r="K194">
        <f>IF('Configurações'!A195="","",'Configurações'!A195)</f>
        <v/>
      </c>
      <c r="M194">
        <f>IF(Lotes!D194="","",Lotes!D194)</f>
        <v/>
      </c>
    </row>
    <row r="195" ht="22" customHeight="1">
      <c r="A195" s="26" t="n"/>
      <c r="B195" s="23" t="n"/>
      <c r="C195" s="23" t="n"/>
      <c r="D195" s="23" t="n"/>
      <c r="E195" s="23" t="n"/>
      <c r="F195" s="27" t="n"/>
      <c r="G195" s="28" t="n"/>
      <c r="H195" s="25">
        <f>IF(OR($D195="",$E195=""),"",$D195&amp;"|"&amp;$E195)</f>
        <v/>
      </c>
      <c r="I195" s="24">
        <f>IF(COUNTA($A195:$G195)=0,"",IF($A195="","Informar data",IF($B195="","Informar tipo",IF($D195="","Informar SKU",IF($E195="","Informar lote",IF($F195="","Informar quantidade",IF(COUNTIF(Lotes!$D$5:$D$204,$H195)=0,"SKU/lote não cadastrado",IF(COUNTIF(Lotes!$D$5:$D$204,$H195)&gt;1,"SKU/lote duplicado no cadastro",IF($A195&gt;'Configurações'!$B$3,"Data futura",IF($A195&lt;IFERROR(INDEX(Lotes!$E$5:$E$204,MATCH($H195,Lotes!$D$5:$D$204,0)),$A195),"Data anterior à fabricação",IF(AND(OR($B195="Entrada",$B195="Saída"),$F195&lt;=0),"Quantidade deve ser positiva",IF(AND($B195="Ajuste",$F195=0),"Ajuste não pode ser zero","OK"))))))))))))</f>
        <v/>
      </c>
      <c r="K195">
        <f>IF('Configurações'!A196="","",'Configurações'!A196)</f>
        <v/>
      </c>
      <c r="M195">
        <f>IF(Lotes!D195="","",Lotes!D195)</f>
        <v/>
      </c>
    </row>
    <row r="196" ht="22" customHeight="1">
      <c r="A196" s="26" t="n"/>
      <c r="B196" s="23" t="n"/>
      <c r="C196" s="23" t="n"/>
      <c r="D196" s="23" t="n"/>
      <c r="E196" s="23" t="n"/>
      <c r="F196" s="27" t="n"/>
      <c r="G196" s="28" t="n"/>
      <c r="H196" s="32">
        <f>IF(OR($D196="",$E196=""),"",$D196&amp;"|"&amp;$E196)</f>
        <v/>
      </c>
      <c r="I196" s="31">
        <f>IF(COUNTA($A196:$G196)=0,"",IF($A196="","Informar data",IF($B196="","Informar tipo",IF($D196="","Informar SKU",IF($E196="","Informar lote",IF($F196="","Informar quantidade",IF(COUNTIF(Lotes!$D$5:$D$204,$H196)=0,"SKU/lote não cadastrado",IF(COUNTIF(Lotes!$D$5:$D$204,$H196)&gt;1,"SKU/lote duplicado no cadastro",IF($A196&gt;'Configurações'!$B$3,"Data futura",IF($A196&lt;IFERROR(INDEX(Lotes!$E$5:$E$204,MATCH($H196,Lotes!$D$5:$D$204,0)),$A196),"Data anterior à fabricação",IF(AND(OR($B196="Entrada",$B196="Saída"),$F196&lt;=0),"Quantidade deve ser positiva",IF(AND($B196="Ajuste",$F196=0),"Ajuste não pode ser zero","OK"))))))))))))</f>
        <v/>
      </c>
      <c r="K196">
        <f>IF('Configurações'!A197="","",'Configurações'!A197)</f>
        <v/>
      </c>
      <c r="M196">
        <f>IF(Lotes!D196="","",Lotes!D196)</f>
        <v/>
      </c>
    </row>
    <row r="197" ht="22" customHeight="1">
      <c r="A197" s="26" t="n"/>
      <c r="B197" s="23" t="n"/>
      <c r="C197" s="23" t="n"/>
      <c r="D197" s="23" t="n"/>
      <c r="E197" s="23" t="n"/>
      <c r="F197" s="27" t="n"/>
      <c r="G197" s="28" t="n"/>
      <c r="H197" s="25">
        <f>IF(OR($D197="",$E197=""),"",$D197&amp;"|"&amp;$E197)</f>
        <v/>
      </c>
      <c r="I197" s="24">
        <f>IF(COUNTA($A197:$G197)=0,"",IF($A197="","Informar data",IF($B197="","Informar tipo",IF($D197="","Informar SKU",IF($E197="","Informar lote",IF($F197="","Informar quantidade",IF(COUNTIF(Lotes!$D$5:$D$204,$H197)=0,"SKU/lote não cadastrado",IF(COUNTIF(Lotes!$D$5:$D$204,$H197)&gt;1,"SKU/lote duplicado no cadastro",IF($A197&gt;'Configurações'!$B$3,"Data futura",IF($A197&lt;IFERROR(INDEX(Lotes!$E$5:$E$204,MATCH($H197,Lotes!$D$5:$D$204,0)),$A197),"Data anterior à fabricação",IF(AND(OR($B197="Entrada",$B197="Saída"),$F197&lt;=0),"Quantidade deve ser positiva",IF(AND($B197="Ajuste",$F197=0),"Ajuste não pode ser zero","OK"))))))))))))</f>
        <v/>
      </c>
      <c r="K197">
        <f>IF('Configurações'!A198="","",'Configurações'!A198)</f>
        <v/>
      </c>
      <c r="M197">
        <f>IF(Lotes!D197="","",Lotes!D197)</f>
        <v/>
      </c>
    </row>
    <row r="198" ht="22" customHeight="1">
      <c r="A198" s="26" t="n"/>
      <c r="B198" s="23" t="n"/>
      <c r="C198" s="23" t="n"/>
      <c r="D198" s="23" t="n"/>
      <c r="E198" s="23" t="n"/>
      <c r="F198" s="27" t="n"/>
      <c r="G198" s="28" t="n"/>
      <c r="H198" s="32">
        <f>IF(OR($D198="",$E198=""),"",$D198&amp;"|"&amp;$E198)</f>
        <v/>
      </c>
      <c r="I198" s="31">
        <f>IF(COUNTA($A198:$G198)=0,"",IF($A198="","Informar data",IF($B198="","Informar tipo",IF($D198="","Informar SKU",IF($E198="","Informar lote",IF($F198="","Informar quantidade",IF(COUNTIF(Lotes!$D$5:$D$204,$H198)=0,"SKU/lote não cadastrado",IF(COUNTIF(Lotes!$D$5:$D$204,$H198)&gt;1,"SKU/lote duplicado no cadastro",IF($A198&gt;'Configurações'!$B$3,"Data futura",IF($A198&lt;IFERROR(INDEX(Lotes!$E$5:$E$204,MATCH($H198,Lotes!$D$5:$D$204,0)),$A198),"Data anterior à fabricação",IF(AND(OR($B198="Entrada",$B198="Saída"),$F198&lt;=0),"Quantidade deve ser positiva",IF(AND($B198="Ajuste",$F198=0),"Ajuste não pode ser zero","OK"))))))))))))</f>
        <v/>
      </c>
      <c r="K198">
        <f>IF('Configurações'!A199="","",'Configurações'!A199)</f>
        <v/>
      </c>
      <c r="M198">
        <f>IF(Lotes!D198="","",Lotes!D198)</f>
        <v/>
      </c>
    </row>
    <row r="199" ht="22" customHeight="1">
      <c r="A199" s="26" t="n"/>
      <c r="B199" s="23" t="n"/>
      <c r="C199" s="23" t="n"/>
      <c r="D199" s="23" t="n"/>
      <c r="E199" s="23" t="n"/>
      <c r="F199" s="27" t="n"/>
      <c r="G199" s="28" t="n"/>
      <c r="H199" s="25">
        <f>IF(OR($D199="",$E199=""),"",$D199&amp;"|"&amp;$E199)</f>
        <v/>
      </c>
      <c r="I199" s="24">
        <f>IF(COUNTA($A199:$G199)=0,"",IF($A199="","Informar data",IF($B199="","Informar tipo",IF($D199="","Informar SKU",IF($E199="","Informar lote",IF($F199="","Informar quantidade",IF(COUNTIF(Lotes!$D$5:$D$204,$H199)=0,"SKU/lote não cadastrado",IF(COUNTIF(Lotes!$D$5:$D$204,$H199)&gt;1,"SKU/lote duplicado no cadastro",IF($A199&gt;'Configurações'!$B$3,"Data futura",IF($A199&lt;IFERROR(INDEX(Lotes!$E$5:$E$204,MATCH($H199,Lotes!$D$5:$D$204,0)),$A199),"Data anterior à fabricação",IF(AND(OR($B199="Entrada",$B199="Saída"),$F199&lt;=0),"Quantidade deve ser positiva",IF(AND($B199="Ajuste",$F199=0),"Ajuste não pode ser zero","OK"))))))))))))</f>
        <v/>
      </c>
      <c r="K199">
        <f>IF('Configurações'!A200="","",'Configurações'!A200)</f>
        <v/>
      </c>
      <c r="M199">
        <f>IF(Lotes!D199="","",Lotes!D199)</f>
        <v/>
      </c>
    </row>
    <row r="200" ht="22" customHeight="1">
      <c r="A200" s="26" t="n"/>
      <c r="B200" s="23" t="n"/>
      <c r="C200" s="23" t="n"/>
      <c r="D200" s="23" t="n"/>
      <c r="E200" s="23" t="n"/>
      <c r="F200" s="27" t="n"/>
      <c r="G200" s="28" t="n"/>
      <c r="H200" s="32">
        <f>IF(OR($D200="",$E200=""),"",$D200&amp;"|"&amp;$E200)</f>
        <v/>
      </c>
      <c r="I200" s="31">
        <f>IF(COUNTA($A200:$G200)=0,"",IF($A200="","Informar data",IF($B200="","Informar tipo",IF($D200="","Informar SKU",IF($E200="","Informar lote",IF($F200="","Informar quantidade",IF(COUNTIF(Lotes!$D$5:$D$204,$H200)=0,"SKU/lote não cadastrado",IF(COUNTIF(Lotes!$D$5:$D$204,$H200)&gt;1,"SKU/lote duplicado no cadastro",IF($A200&gt;'Configurações'!$B$3,"Data futura",IF($A200&lt;IFERROR(INDEX(Lotes!$E$5:$E$204,MATCH($H200,Lotes!$D$5:$D$204,0)),$A200),"Data anterior à fabricação",IF(AND(OR($B200="Entrada",$B200="Saída"),$F200&lt;=0),"Quantidade deve ser positiva",IF(AND($B200="Ajuste",$F200=0),"Ajuste não pode ser zero","OK"))))))))))))</f>
        <v/>
      </c>
      <c r="K200">
        <f>IF('Configurações'!A201="","",'Configurações'!A201)</f>
        <v/>
      </c>
      <c r="M200">
        <f>IF(Lotes!D200="","",Lotes!D200)</f>
        <v/>
      </c>
    </row>
    <row r="201" ht="22" customHeight="1">
      <c r="A201" s="26" t="n"/>
      <c r="B201" s="23" t="n"/>
      <c r="C201" s="23" t="n"/>
      <c r="D201" s="23" t="n"/>
      <c r="E201" s="23" t="n"/>
      <c r="F201" s="27" t="n"/>
      <c r="G201" s="28" t="n"/>
      <c r="H201" s="25">
        <f>IF(OR($D201="",$E201=""),"",$D201&amp;"|"&amp;$E201)</f>
        <v/>
      </c>
      <c r="I201" s="24">
        <f>IF(COUNTA($A201:$G201)=0,"",IF($A201="","Informar data",IF($B201="","Informar tipo",IF($D201="","Informar SKU",IF($E201="","Informar lote",IF($F201="","Informar quantidade",IF(COUNTIF(Lotes!$D$5:$D$204,$H201)=0,"SKU/lote não cadastrado",IF(COUNTIF(Lotes!$D$5:$D$204,$H201)&gt;1,"SKU/lote duplicado no cadastro",IF($A201&gt;'Configurações'!$B$3,"Data futura",IF($A201&lt;IFERROR(INDEX(Lotes!$E$5:$E$204,MATCH($H201,Lotes!$D$5:$D$204,0)),$A201),"Data anterior à fabricação",IF(AND(OR($B201="Entrada",$B201="Saída"),$F201&lt;=0),"Quantidade deve ser positiva",IF(AND($B201="Ajuste",$F201=0),"Ajuste não pode ser zero","OK"))))))))))))</f>
        <v/>
      </c>
      <c r="K201">
        <f>IF('Configurações'!A202="","",'Configurações'!A202)</f>
        <v/>
      </c>
      <c r="M201">
        <f>IF(Lotes!D201="","",Lotes!D201)</f>
        <v/>
      </c>
    </row>
    <row r="202" ht="22" customHeight="1">
      <c r="A202" s="26" t="n"/>
      <c r="B202" s="23" t="n"/>
      <c r="C202" s="23" t="n"/>
      <c r="D202" s="23" t="n"/>
      <c r="E202" s="23" t="n"/>
      <c r="F202" s="27" t="n"/>
      <c r="G202" s="28" t="n"/>
      <c r="H202" s="32">
        <f>IF(OR($D202="",$E202=""),"",$D202&amp;"|"&amp;$E202)</f>
        <v/>
      </c>
      <c r="I202" s="31">
        <f>IF(COUNTA($A202:$G202)=0,"",IF($A202="","Informar data",IF($B202="","Informar tipo",IF($D202="","Informar SKU",IF($E202="","Informar lote",IF($F202="","Informar quantidade",IF(COUNTIF(Lotes!$D$5:$D$204,$H202)=0,"SKU/lote não cadastrado",IF(COUNTIF(Lotes!$D$5:$D$204,$H202)&gt;1,"SKU/lote duplicado no cadastro",IF($A202&gt;'Configurações'!$B$3,"Data futura",IF($A202&lt;IFERROR(INDEX(Lotes!$E$5:$E$204,MATCH($H202,Lotes!$D$5:$D$204,0)),$A202),"Data anterior à fabricação",IF(AND(OR($B202="Entrada",$B202="Saída"),$F202&lt;=0),"Quantidade deve ser positiva",IF(AND($B202="Ajuste",$F202=0),"Ajuste não pode ser zero","OK"))))))))))))</f>
        <v/>
      </c>
      <c r="K202">
        <f>IF('Configurações'!A203="","",'Configurações'!A203)</f>
        <v/>
      </c>
      <c r="M202">
        <f>IF(Lotes!D202="","",Lotes!D202)</f>
        <v/>
      </c>
    </row>
    <row r="203" ht="22" customHeight="1">
      <c r="A203" s="26" t="n"/>
      <c r="B203" s="23" t="n"/>
      <c r="C203" s="23" t="n"/>
      <c r="D203" s="23" t="n"/>
      <c r="E203" s="23" t="n"/>
      <c r="F203" s="27" t="n"/>
      <c r="G203" s="28" t="n"/>
      <c r="H203" s="25">
        <f>IF(OR($D203="",$E203=""),"",$D203&amp;"|"&amp;$E203)</f>
        <v/>
      </c>
      <c r="I203" s="24">
        <f>IF(COUNTA($A203:$G203)=0,"",IF($A203="","Informar data",IF($B203="","Informar tipo",IF($D203="","Informar SKU",IF($E203="","Informar lote",IF($F203="","Informar quantidade",IF(COUNTIF(Lotes!$D$5:$D$204,$H203)=0,"SKU/lote não cadastrado",IF(COUNTIF(Lotes!$D$5:$D$204,$H203)&gt;1,"SKU/lote duplicado no cadastro",IF($A203&gt;'Configurações'!$B$3,"Data futura",IF($A203&lt;IFERROR(INDEX(Lotes!$E$5:$E$204,MATCH($H203,Lotes!$D$5:$D$204,0)),$A203),"Data anterior à fabricação",IF(AND(OR($B203="Entrada",$B203="Saída"),$F203&lt;=0),"Quantidade deve ser positiva",IF(AND($B203="Ajuste",$F203=0),"Ajuste não pode ser zero","OK"))))))))))))</f>
        <v/>
      </c>
      <c r="K203">
        <f>IF('Configurações'!A204="","",'Configurações'!A204)</f>
        <v/>
      </c>
      <c r="M203">
        <f>IF(Lotes!D203="","",Lotes!D203)</f>
        <v/>
      </c>
    </row>
    <row r="204" ht="22" customHeight="1">
      <c r="A204" s="26" t="n"/>
      <c r="B204" s="23" t="n"/>
      <c r="C204" s="23" t="n"/>
      <c r="D204" s="23" t="n"/>
      <c r="E204" s="23" t="n"/>
      <c r="F204" s="27" t="n"/>
      <c r="G204" s="28" t="n"/>
      <c r="H204" s="32">
        <f>IF(OR($D204="",$E204=""),"",$D204&amp;"|"&amp;$E204)</f>
        <v/>
      </c>
      <c r="I204" s="31">
        <f>IF(COUNTA($A204:$G204)=0,"",IF($A204="","Informar data",IF($B204="","Informar tipo",IF($D204="","Informar SKU",IF($E204="","Informar lote",IF($F204="","Informar quantidade",IF(COUNTIF(Lotes!$D$5:$D$204,$H204)=0,"SKU/lote não cadastrado",IF(COUNTIF(Lotes!$D$5:$D$204,$H204)&gt;1,"SKU/lote duplicado no cadastro",IF($A204&gt;'Configurações'!$B$3,"Data futura",IF($A204&lt;IFERROR(INDEX(Lotes!$E$5:$E$204,MATCH($H204,Lotes!$D$5:$D$204,0)),$A204),"Data anterior à fabricação",IF(AND(OR($B204="Entrada",$B204="Saída"),$F204&lt;=0),"Quantidade deve ser positiva",IF(AND($B204="Ajuste",$F204=0),"Ajuste não pode ser zero","OK"))))))))))))</f>
        <v/>
      </c>
      <c r="K204">
        <f>IF('Configurações'!A205="","",'Configurações'!A205)</f>
        <v/>
      </c>
      <c r="M204">
        <f>IF(Lotes!D204="","",Lotes!D204)</f>
        <v/>
      </c>
    </row>
    <row r="205" ht="22" customHeight="1">
      <c r="A205" s="26" t="n"/>
      <c r="B205" s="23" t="n"/>
      <c r="C205" s="23" t="n"/>
      <c r="D205" s="23" t="n"/>
      <c r="E205" s="23" t="n"/>
      <c r="F205" s="27" t="n"/>
      <c r="G205" s="28" t="n"/>
      <c r="H205" s="25">
        <f>IF(OR($D205="",$E205=""),"",$D205&amp;"|"&amp;$E205)</f>
        <v/>
      </c>
      <c r="I205" s="24">
        <f>IF(COUNTA($A205:$G205)=0,"",IF($A205="","Informar data",IF($B205="","Informar tipo",IF($D205="","Informar SKU",IF($E205="","Informar lote",IF($F205="","Informar quantidade",IF(COUNTIF(Lotes!$D$5:$D$204,$H205)=0,"SKU/lote não cadastrado",IF(COUNTIF(Lotes!$D$5:$D$204,$H205)&gt;1,"SKU/lote duplicado no cadastro",IF($A205&gt;'Configurações'!$B$3,"Data futura",IF($A205&lt;IFERROR(INDEX(Lotes!$E$5:$E$204,MATCH($H205,Lotes!$D$5:$D$204,0)),$A205),"Data anterior à fabricação",IF(AND(OR($B205="Entrada",$B205="Saída"),$F205&lt;=0),"Quantidade deve ser positiva",IF(AND($B205="Ajuste",$F205=0),"Ajuste não pode ser zero","OK"))))))))))))</f>
        <v/>
      </c>
      <c r="K205">
        <f>IF('Configurações'!A206="","",'Configurações'!A206)</f>
        <v/>
      </c>
      <c r="M205">
        <f>IF(Lotes!D205="","",Lotes!D205)</f>
        <v/>
      </c>
    </row>
    <row r="206" ht="22" customHeight="1">
      <c r="A206" s="26" t="n"/>
      <c r="B206" s="23" t="n"/>
      <c r="C206" s="23" t="n"/>
      <c r="D206" s="23" t="n"/>
      <c r="E206" s="23" t="n"/>
      <c r="F206" s="27" t="n"/>
      <c r="G206" s="28" t="n"/>
      <c r="H206" s="32">
        <f>IF(OR($D206="",$E206=""),"",$D206&amp;"|"&amp;$E206)</f>
        <v/>
      </c>
      <c r="I206" s="31">
        <f>IF(COUNTA($A206:$G206)=0,"",IF($A206="","Informar data",IF($B206="","Informar tipo",IF($D206="","Informar SKU",IF($E206="","Informar lote",IF($F206="","Informar quantidade",IF(COUNTIF(Lotes!$D$5:$D$204,$H206)=0,"SKU/lote não cadastrado",IF(COUNTIF(Lotes!$D$5:$D$204,$H206)&gt;1,"SKU/lote duplicado no cadastro",IF($A206&gt;'Configurações'!$B$3,"Data futura",IF($A206&lt;IFERROR(INDEX(Lotes!$E$5:$E$204,MATCH($H206,Lotes!$D$5:$D$204,0)),$A206),"Data anterior à fabricação",IF(AND(OR($B206="Entrada",$B206="Saída"),$F206&lt;=0),"Quantidade deve ser positiva",IF(AND($B206="Ajuste",$F206=0),"Ajuste não pode ser zero","OK"))))))))))))</f>
        <v/>
      </c>
      <c r="K206">
        <f>IF('Configurações'!A207="","",'Configurações'!A207)</f>
        <v/>
      </c>
      <c r="M206">
        <f>IF(Lotes!D206="","",Lotes!D206)</f>
        <v/>
      </c>
    </row>
    <row r="207" ht="22" customHeight="1">
      <c r="A207" s="26" t="n"/>
      <c r="B207" s="23" t="n"/>
      <c r="C207" s="23" t="n"/>
      <c r="D207" s="23" t="n"/>
      <c r="E207" s="23" t="n"/>
      <c r="F207" s="27" t="n"/>
      <c r="G207" s="28" t="n"/>
      <c r="H207" s="25">
        <f>IF(OR($D207="",$E207=""),"",$D207&amp;"|"&amp;$E207)</f>
        <v/>
      </c>
      <c r="I207" s="24">
        <f>IF(COUNTA($A207:$G207)=0,"",IF($A207="","Informar data",IF($B207="","Informar tipo",IF($D207="","Informar SKU",IF($E207="","Informar lote",IF($F207="","Informar quantidade",IF(COUNTIF(Lotes!$D$5:$D$204,$H207)=0,"SKU/lote não cadastrado",IF(COUNTIF(Lotes!$D$5:$D$204,$H207)&gt;1,"SKU/lote duplicado no cadastro",IF($A207&gt;'Configurações'!$B$3,"Data futura",IF($A207&lt;IFERROR(INDEX(Lotes!$E$5:$E$204,MATCH($H207,Lotes!$D$5:$D$204,0)),$A207),"Data anterior à fabricação",IF(AND(OR($B207="Entrada",$B207="Saída"),$F207&lt;=0),"Quantidade deve ser positiva",IF(AND($B207="Ajuste",$F207=0),"Ajuste não pode ser zero","OK"))))))))))))</f>
        <v/>
      </c>
      <c r="K207">
        <f>IF('Configurações'!A208="","",'Configurações'!A208)</f>
        <v/>
      </c>
      <c r="M207">
        <f>IF(Lotes!D207="","",Lotes!D207)</f>
        <v/>
      </c>
    </row>
    <row r="208" ht="22" customHeight="1">
      <c r="A208" s="26" t="n"/>
      <c r="B208" s="23" t="n"/>
      <c r="C208" s="23" t="n"/>
      <c r="D208" s="23" t="n"/>
      <c r="E208" s="23" t="n"/>
      <c r="F208" s="27" t="n"/>
      <c r="G208" s="28" t="n"/>
      <c r="H208" s="32">
        <f>IF(OR($D208="",$E208=""),"",$D208&amp;"|"&amp;$E208)</f>
        <v/>
      </c>
      <c r="I208" s="31">
        <f>IF(COUNTA($A208:$G208)=0,"",IF($A208="","Informar data",IF($B208="","Informar tipo",IF($D208="","Informar SKU",IF($E208="","Informar lote",IF($F208="","Informar quantidade",IF(COUNTIF(Lotes!$D$5:$D$204,$H208)=0,"SKU/lote não cadastrado",IF(COUNTIF(Lotes!$D$5:$D$204,$H208)&gt;1,"SKU/lote duplicado no cadastro",IF($A208&gt;'Configurações'!$B$3,"Data futura",IF($A208&lt;IFERROR(INDEX(Lotes!$E$5:$E$204,MATCH($H208,Lotes!$D$5:$D$204,0)),$A208),"Data anterior à fabricação",IF(AND(OR($B208="Entrada",$B208="Saída"),$F208&lt;=0),"Quantidade deve ser positiva",IF(AND($B208="Ajuste",$F208=0),"Ajuste não pode ser zero","OK"))))))))))))</f>
        <v/>
      </c>
      <c r="K208">
        <f>IF('Configurações'!A209="","",'Configurações'!A209)</f>
        <v/>
      </c>
      <c r="M208">
        <f>IF(Lotes!D208="","",Lotes!D208)</f>
        <v/>
      </c>
    </row>
    <row r="209" ht="22" customHeight="1">
      <c r="A209" s="26" t="n"/>
      <c r="B209" s="23" t="n"/>
      <c r="C209" s="23" t="n"/>
      <c r="D209" s="23" t="n"/>
      <c r="E209" s="23" t="n"/>
      <c r="F209" s="27" t="n"/>
      <c r="G209" s="28" t="n"/>
      <c r="H209" s="25">
        <f>IF(OR($D209="",$E209=""),"",$D209&amp;"|"&amp;$E209)</f>
        <v/>
      </c>
      <c r="I209" s="24">
        <f>IF(COUNTA($A209:$G209)=0,"",IF($A209="","Informar data",IF($B209="","Informar tipo",IF($D209="","Informar SKU",IF($E209="","Informar lote",IF($F209="","Informar quantidade",IF(COUNTIF(Lotes!$D$5:$D$204,$H209)=0,"SKU/lote não cadastrado",IF(COUNTIF(Lotes!$D$5:$D$204,$H209)&gt;1,"SKU/lote duplicado no cadastro",IF($A209&gt;'Configurações'!$B$3,"Data futura",IF($A209&lt;IFERROR(INDEX(Lotes!$E$5:$E$204,MATCH($H209,Lotes!$D$5:$D$204,0)),$A209),"Data anterior à fabricação",IF(AND(OR($B209="Entrada",$B209="Saída"),$F209&lt;=0),"Quantidade deve ser positiva",IF(AND($B209="Ajuste",$F209=0),"Ajuste não pode ser zero","OK"))))))))))))</f>
        <v/>
      </c>
      <c r="K209">
        <f>IF('Configurações'!A210="","",'Configurações'!A210)</f>
        <v/>
      </c>
      <c r="M209">
        <f>IF(Lotes!D209="","",Lotes!D209)</f>
        <v/>
      </c>
    </row>
    <row r="210" ht="22" customHeight="1">
      <c r="A210" s="26" t="n"/>
      <c r="B210" s="23" t="n"/>
      <c r="C210" s="23" t="n"/>
      <c r="D210" s="23" t="n"/>
      <c r="E210" s="23" t="n"/>
      <c r="F210" s="27" t="n"/>
      <c r="G210" s="28" t="n"/>
      <c r="H210" s="32">
        <f>IF(OR($D210="",$E210=""),"",$D210&amp;"|"&amp;$E210)</f>
        <v/>
      </c>
      <c r="I210" s="31">
        <f>IF(COUNTA($A210:$G210)=0,"",IF($A210="","Informar data",IF($B210="","Informar tipo",IF($D210="","Informar SKU",IF($E210="","Informar lote",IF($F210="","Informar quantidade",IF(COUNTIF(Lotes!$D$5:$D$204,$H210)=0,"SKU/lote não cadastrado",IF(COUNTIF(Lotes!$D$5:$D$204,$H210)&gt;1,"SKU/lote duplicado no cadastro",IF($A210&gt;'Configurações'!$B$3,"Data futura",IF($A210&lt;IFERROR(INDEX(Lotes!$E$5:$E$204,MATCH($H210,Lotes!$D$5:$D$204,0)),$A210),"Data anterior à fabricação",IF(AND(OR($B210="Entrada",$B210="Saída"),$F210&lt;=0),"Quantidade deve ser positiva",IF(AND($B210="Ajuste",$F210=0),"Ajuste não pode ser zero","OK"))))))))))))</f>
        <v/>
      </c>
      <c r="K210">
        <f>IF('Configurações'!A211="","",'Configurações'!A211)</f>
        <v/>
      </c>
      <c r="M210">
        <f>IF(Lotes!D210="","",Lotes!D210)</f>
        <v/>
      </c>
    </row>
    <row r="211" ht="22" customHeight="1">
      <c r="A211" s="26" t="n"/>
      <c r="B211" s="23" t="n"/>
      <c r="C211" s="23" t="n"/>
      <c r="D211" s="23" t="n"/>
      <c r="E211" s="23" t="n"/>
      <c r="F211" s="27" t="n"/>
      <c r="G211" s="28" t="n"/>
      <c r="H211" s="25">
        <f>IF(OR($D211="",$E211=""),"",$D211&amp;"|"&amp;$E211)</f>
        <v/>
      </c>
      <c r="I211" s="24">
        <f>IF(COUNTA($A211:$G211)=0,"",IF($A211="","Informar data",IF($B211="","Informar tipo",IF($D211="","Informar SKU",IF($E211="","Informar lote",IF($F211="","Informar quantidade",IF(COUNTIF(Lotes!$D$5:$D$204,$H211)=0,"SKU/lote não cadastrado",IF(COUNTIF(Lotes!$D$5:$D$204,$H211)&gt;1,"SKU/lote duplicado no cadastro",IF($A211&gt;'Configurações'!$B$3,"Data futura",IF($A211&lt;IFERROR(INDEX(Lotes!$E$5:$E$204,MATCH($H211,Lotes!$D$5:$D$204,0)),$A211),"Data anterior à fabricação",IF(AND(OR($B211="Entrada",$B211="Saída"),$F211&lt;=0),"Quantidade deve ser positiva",IF(AND($B211="Ajuste",$F211=0),"Ajuste não pode ser zero","OK"))))))))))))</f>
        <v/>
      </c>
      <c r="K211">
        <f>IF('Configurações'!A212="","",'Configurações'!A212)</f>
        <v/>
      </c>
      <c r="M211">
        <f>IF(Lotes!D211="","",Lotes!D211)</f>
        <v/>
      </c>
    </row>
    <row r="212" ht="22" customHeight="1">
      <c r="A212" s="26" t="n"/>
      <c r="B212" s="23" t="n"/>
      <c r="C212" s="23" t="n"/>
      <c r="D212" s="23" t="n"/>
      <c r="E212" s="23" t="n"/>
      <c r="F212" s="27" t="n"/>
      <c r="G212" s="28" t="n"/>
      <c r="H212" s="32">
        <f>IF(OR($D212="",$E212=""),"",$D212&amp;"|"&amp;$E212)</f>
        <v/>
      </c>
      <c r="I212" s="31">
        <f>IF(COUNTA($A212:$G212)=0,"",IF($A212="","Informar data",IF($B212="","Informar tipo",IF($D212="","Informar SKU",IF($E212="","Informar lote",IF($F212="","Informar quantidade",IF(COUNTIF(Lotes!$D$5:$D$204,$H212)=0,"SKU/lote não cadastrado",IF(COUNTIF(Lotes!$D$5:$D$204,$H212)&gt;1,"SKU/lote duplicado no cadastro",IF($A212&gt;'Configurações'!$B$3,"Data futura",IF($A212&lt;IFERROR(INDEX(Lotes!$E$5:$E$204,MATCH($H212,Lotes!$D$5:$D$204,0)),$A212),"Data anterior à fabricação",IF(AND(OR($B212="Entrada",$B212="Saída"),$F212&lt;=0),"Quantidade deve ser positiva",IF(AND($B212="Ajuste",$F212=0),"Ajuste não pode ser zero","OK"))))))))))))</f>
        <v/>
      </c>
      <c r="K212">
        <f>IF('Configurações'!A213="","",'Configurações'!A213)</f>
        <v/>
      </c>
      <c r="M212">
        <f>IF(Lotes!D212="","",Lotes!D212)</f>
        <v/>
      </c>
    </row>
    <row r="213" ht="22" customHeight="1">
      <c r="A213" s="26" t="n"/>
      <c r="B213" s="23" t="n"/>
      <c r="C213" s="23" t="n"/>
      <c r="D213" s="23" t="n"/>
      <c r="E213" s="23" t="n"/>
      <c r="F213" s="27" t="n"/>
      <c r="G213" s="28" t="n"/>
      <c r="H213" s="25">
        <f>IF(OR($D213="",$E213=""),"",$D213&amp;"|"&amp;$E213)</f>
        <v/>
      </c>
      <c r="I213" s="24">
        <f>IF(COUNTA($A213:$G213)=0,"",IF($A213="","Informar data",IF($B213="","Informar tipo",IF($D213="","Informar SKU",IF($E213="","Informar lote",IF($F213="","Informar quantidade",IF(COUNTIF(Lotes!$D$5:$D$204,$H213)=0,"SKU/lote não cadastrado",IF(COUNTIF(Lotes!$D$5:$D$204,$H213)&gt;1,"SKU/lote duplicado no cadastro",IF($A213&gt;'Configurações'!$B$3,"Data futura",IF($A213&lt;IFERROR(INDEX(Lotes!$E$5:$E$204,MATCH($H213,Lotes!$D$5:$D$204,0)),$A213),"Data anterior à fabricação",IF(AND(OR($B213="Entrada",$B213="Saída"),$F213&lt;=0),"Quantidade deve ser positiva",IF(AND($B213="Ajuste",$F213=0),"Ajuste não pode ser zero","OK"))))))))))))</f>
        <v/>
      </c>
      <c r="K213">
        <f>IF('Configurações'!A214="","",'Configurações'!A214)</f>
        <v/>
      </c>
      <c r="M213">
        <f>IF(Lotes!D213="","",Lotes!D213)</f>
        <v/>
      </c>
    </row>
    <row r="214" ht="22" customHeight="1">
      <c r="A214" s="26" t="n"/>
      <c r="B214" s="23" t="n"/>
      <c r="C214" s="23" t="n"/>
      <c r="D214" s="23" t="n"/>
      <c r="E214" s="23" t="n"/>
      <c r="F214" s="27" t="n"/>
      <c r="G214" s="28" t="n"/>
      <c r="H214" s="32">
        <f>IF(OR($D214="",$E214=""),"",$D214&amp;"|"&amp;$E214)</f>
        <v/>
      </c>
      <c r="I214" s="31">
        <f>IF(COUNTA($A214:$G214)=0,"",IF($A214="","Informar data",IF($B214="","Informar tipo",IF($D214="","Informar SKU",IF($E214="","Informar lote",IF($F214="","Informar quantidade",IF(COUNTIF(Lotes!$D$5:$D$204,$H214)=0,"SKU/lote não cadastrado",IF(COUNTIF(Lotes!$D$5:$D$204,$H214)&gt;1,"SKU/lote duplicado no cadastro",IF($A214&gt;'Configurações'!$B$3,"Data futura",IF($A214&lt;IFERROR(INDEX(Lotes!$E$5:$E$204,MATCH($H214,Lotes!$D$5:$D$204,0)),$A214),"Data anterior à fabricação",IF(AND(OR($B214="Entrada",$B214="Saída"),$F214&lt;=0),"Quantidade deve ser positiva",IF(AND($B214="Ajuste",$F214=0),"Ajuste não pode ser zero","OK"))))))))))))</f>
        <v/>
      </c>
      <c r="K214">
        <f>IF('Configurações'!A215="","",'Configurações'!A215)</f>
        <v/>
      </c>
      <c r="M214">
        <f>IF(Lotes!D214="","",Lotes!D214)</f>
        <v/>
      </c>
    </row>
    <row r="215" ht="22" customHeight="1">
      <c r="A215" s="26" t="n"/>
      <c r="B215" s="23" t="n"/>
      <c r="C215" s="23" t="n"/>
      <c r="D215" s="23" t="n"/>
      <c r="E215" s="23" t="n"/>
      <c r="F215" s="27" t="n"/>
      <c r="G215" s="28" t="n"/>
      <c r="H215" s="25">
        <f>IF(OR($D215="",$E215=""),"",$D215&amp;"|"&amp;$E215)</f>
        <v/>
      </c>
      <c r="I215" s="24">
        <f>IF(COUNTA($A215:$G215)=0,"",IF($A215="","Informar data",IF($B215="","Informar tipo",IF($D215="","Informar SKU",IF($E215="","Informar lote",IF($F215="","Informar quantidade",IF(COUNTIF(Lotes!$D$5:$D$204,$H215)=0,"SKU/lote não cadastrado",IF(COUNTIF(Lotes!$D$5:$D$204,$H215)&gt;1,"SKU/lote duplicado no cadastro",IF($A215&gt;'Configurações'!$B$3,"Data futura",IF($A215&lt;IFERROR(INDEX(Lotes!$E$5:$E$204,MATCH($H215,Lotes!$D$5:$D$204,0)),$A215),"Data anterior à fabricação",IF(AND(OR($B215="Entrada",$B215="Saída"),$F215&lt;=0),"Quantidade deve ser positiva",IF(AND($B215="Ajuste",$F215=0),"Ajuste não pode ser zero","OK"))))))))))))</f>
        <v/>
      </c>
      <c r="K215">
        <f>IF('Configurações'!A216="","",'Configurações'!A216)</f>
        <v/>
      </c>
      <c r="M215">
        <f>IF(Lotes!D215="","",Lotes!D215)</f>
        <v/>
      </c>
    </row>
    <row r="216" ht="22" customHeight="1">
      <c r="A216" s="26" t="n"/>
      <c r="B216" s="23" t="n"/>
      <c r="C216" s="23" t="n"/>
      <c r="D216" s="23" t="n"/>
      <c r="E216" s="23" t="n"/>
      <c r="F216" s="27" t="n"/>
      <c r="G216" s="28" t="n"/>
      <c r="H216" s="32">
        <f>IF(OR($D216="",$E216=""),"",$D216&amp;"|"&amp;$E216)</f>
        <v/>
      </c>
      <c r="I216" s="31">
        <f>IF(COUNTA($A216:$G216)=0,"",IF($A216="","Informar data",IF($B216="","Informar tipo",IF($D216="","Informar SKU",IF($E216="","Informar lote",IF($F216="","Informar quantidade",IF(COUNTIF(Lotes!$D$5:$D$204,$H216)=0,"SKU/lote não cadastrado",IF(COUNTIF(Lotes!$D$5:$D$204,$H216)&gt;1,"SKU/lote duplicado no cadastro",IF($A216&gt;'Configurações'!$B$3,"Data futura",IF($A216&lt;IFERROR(INDEX(Lotes!$E$5:$E$204,MATCH($H216,Lotes!$D$5:$D$204,0)),$A216),"Data anterior à fabricação",IF(AND(OR($B216="Entrada",$B216="Saída"),$F216&lt;=0),"Quantidade deve ser positiva",IF(AND($B216="Ajuste",$F216=0),"Ajuste não pode ser zero","OK"))))))))))))</f>
        <v/>
      </c>
      <c r="K216">
        <f>IF('Configurações'!A217="","",'Configurações'!A217)</f>
        <v/>
      </c>
      <c r="M216">
        <f>IF(Lotes!D216="","",Lotes!D216)</f>
        <v/>
      </c>
    </row>
    <row r="217" ht="22" customHeight="1">
      <c r="A217" s="26" t="n"/>
      <c r="B217" s="23" t="n"/>
      <c r="C217" s="23" t="n"/>
      <c r="D217" s="23" t="n"/>
      <c r="E217" s="23" t="n"/>
      <c r="F217" s="27" t="n"/>
      <c r="G217" s="28" t="n"/>
      <c r="H217" s="25">
        <f>IF(OR($D217="",$E217=""),"",$D217&amp;"|"&amp;$E217)</f>
        <v/>
      </c>
      <c r="I217" s="24">
        <f>IF(COUNTA($A217:$G217)=0,"",IF($A217="","Informar data",IF($B217="","Informar tipo",IF($D217="","Informar SKU",IF($E217="","Informar lote",IF($F217="","Informar quantidade",IF(COUNTIF(Lotes!$D$5:$D$204,$H217)=0,"SKU/lote não cadastrado",IF(COUNTIF(Lotes!$D$5:$D$204,$H217)&gt;1,"SKU/lote duplicado no cadastro",IF($A217&gt;'Configurações'!$B$3,"Data futura",IF($A217&lt;IFERROR(INDEX(Lotes!$E$5:$E$204,MATCH($H217,Lotes!$D$5:$D$204,0)),$A217),"Data anterior à fabricação",IF(AND(OR($B217="Entrada",$B217="Saída"),$F217&lt;=0),"Quantidade deve ser positiva",IF(AND($B217="Ajuste",$F217=0),"Ajuste não pode ser zero","OK"))))))))))))</f>
        <v/>
      </c>
      <c r="K217">
        <f>IF('Configurações'!A218="","",'Configurações'!A218)</f>
        <v/>
      </c>
      <c r="M217">
        <f>IF(Lotes!D217="","",Lotes!D217)</f>
        <v/>
      </c>
    </row>
    <row r="218" ht="22" customHeight="1">
      <c r="A218" s="26" t="n"/>
      <c r="B218" s="23" t="n"/>
      <c r="C218" s="23" t="n"/>
      <c r="D218" s="23" t="n"/>
      <c r="E218" s="23" t="n"/>
      <c r="F218" s="27" t="n"/>
      <c r="G218" s="28" t="n"/>
      <c r="H218" s="32">
        <f>IF(OR($D218="",$E218=""),"",$D218&amp;"|"&amp;$E218)</f>
        <v/>
      </c>
      <c r="I218" s="31">
        <f>IF(COUNTA($A218:$G218)=0,"",IF($A218="","Informar data",IF($B218="","Informar tipo",IF($D218="","Informar SKU",IF($E218="","Informar lote",IF($F218="","Informar quantidade",IF(COUNTIF(Lotes!$D$5:$D$204,$H218)=0,"SKU/lote não cadastrado",IF(COUNTIF(Lotes!$D$5:$D$204,$H218)&gt;1,"SKU/lote duplicado no cadastro",IF($A218&gt;'Configurações'!$B$3,"Data futura",IF($A218&lt;IFERROR(INDEX(Lotes!$E$5:$E$204,MATCH($H218,Lotes!$D$5:$D$204,0)),$A218),"Data anterior à fabricação",IF(AND(OR($B218="Entrada",$B218="Saída"),$F218&lt;=0),"Quantidade deve ser positiva",IF(AND($B218="Ajuste",$F218=0),"Ajuste não pode ser zero","OK"))))))))))))</f>
        <v/>
      </c>
      <c r="K218">
        <f>IF('Configurações'!A219="","",'Configurações'!A219)</f>
        <v/>
      </c>
      <c r="M218">
        <f>IF(Lotes!D218="","",Lotes!D218)</f>
        <v/>
      </c>
    </row>
    <row r="219" ht="22" customHeight="1">
      <c r="A219" s="26" t="n"/>
      <c r="B219" s="23" t="n"/>
      <c r="C219" s="23" t="n"/>
      <c r="D219" s="23" t="n"/>
      <c r="E219" s="23" t="n"/>
      <c r="F219" s="27" t="n"/>
      <c r="G219" s="28" t="n"/>
      <c r="H219" s="25">
        <f>IF(OR($D219="",$E219=""),"",$D219&amp;"|"&amp;$E219)</f>
        <v/>
      </c>
      <c r="I219" s="24">
        <f>IF(COUNTA($A219:$G219)=0,"",IF($A219="","Informar data",IF($B219="","Informar tipo",IF($D219="","Informar SKU",IF($E219="","Informar lote",IF($F219="","Informar quantidade",IF(COUNTIF(Lotes!$D$5:$D$204,$H219)=0,"SKU/lote não cadastrado",IF(COUNTIF(Lotes!$D$5:$D$204,$H219)&gt;1,"SKU/lote duplicado no cadastro",IF($A219&gt;'Configurações'!$B$3,"Data futura",IF($A219&lt;IFERROR(INDEX(Lotes!$E$5:$E$204,MATCH($H219,Lotes!$D$5:$D$204,0)),$A219),"Data anterior à fabricação",IF(AND(OR($B219="Entrada",$B219="Saída"),$F219&lt;=0),"Quantidade deve ser positiva",IF(AND($B219="Ajuste",$F219=0),"Ajuste não pode ser zero","OK"))))))))))))</f>
        <v/>
      </c>
      <c r="K219">
        <f>IF('Configurações'!A220="","",'Configurações'!A220)</f>
        <v/>
      </c>
      <c r="M219">
        <f>IF(Lotes!D219="","",Lotes!D219)</f>
        <v/>
      </c>
    </row>
    <row r="220" ht="22" customHeight="1">
      <c r="A220" s="26" t="n"/>
      <c r="B220" s="23" t="n"/>
      <c r="C220" s="23" t="n"/>
      <c r="D220" s="23" t="n"/>
      <c r="E220" s="23" t="n"/>
      <c r="F220" s="27" t="n"/>
      <c r="G220" s="28" t="n"/>
      <c r="H220" s="32">
        <f>IF(OR($D220="",$E220=""),"",$D220&amp;"|"&amp;$E220)</f>
        <v/>
      </c>
      <c r="I220" s="31">
        <f>IF(COUNTA($A220:$G220)=0,"",IF($A220="","Informar data",IF($B220="","Informar tipo",IF($D220="","Informar SKU",IF($E220="","Informar lote",IF($F220="","Informar quantidade",IF(COUNTIF(Lotes!$D$5:$D$204,$H220)=0,"SKU/lote não cadastrado",IF(COUNTIF(Lotes!$D$5:$D$204,$H220)&gt;1,"SKU/lote duplicado no cadastro",IF($A220&gt;'Configurações'!$B$3,"Data futura",IF($A220&lt;IFERROR(INDEX(Lotes!$E$5:$E$204,MATCH($H220,Lotes!$D$5:$D$204,0)),$A220),"Data anterior à fabricação",IF(AND(OR($B220="Entrada",$B220="Saída"),$F220&lt;=0),"Quantidade deve ser positiva",IF(AND($B220="Ajuste",$F220=0),"Ajuste não pode ser zero","OK"))))))))))))</f>
        <v/>
      </c>
      <c r="K220">
        <f>IF('Configurações'!A221="","",'Configurações'!A221)</f>
        <v/>
      </c>
      <c r="M220">
        <f>IF(Lotes!D220="","",Lotes!D220)</f>
        <v/>
      </c>
    </row>
    <row r="221" ht="22" customHeight="1">
      <c r="A221" s="26" t="n"/>
      <c r="B221" s="23" t="n"/>
      <c r="C221" s="23" t="n"/>
      <c r="D221" s="23" t="n"/>
      <c r="E221" s="23" t="n"/>
      <c r="F221" s="27" t="n"/>
      <c r="G221" s="28" t="n"/>
      <c r="H221" s="25">
        <f>IF(OR($D221="",$E221=""),"",$D221&amp;"|"&amp;$E221)</f>
        <v/>
      </c>
      <c r="I221" s="24">
        <f>IF(COUNTA($A221:$G221)=0,"",IF($A221="","Informar data",IF($B221="","Informar tipo",IF($D221="","Informar SKU",IF($E221="","Informar lote",IF($F221="","Informar quantidade",IF(COUNTIF(Lotes!$D$5:$D$204,$H221)=0,"SKU/lote não cadastrado",IF(COUNTIF(Lotes!$D$5:$D$204,$H221)&gt;1,"SKU/lote duplicado no cadastro",IF($A221&gt;'Configurações'!$B$3,"Data futura",IF($A221&lt;IFERROR(INDEX(Lotes!$E$5:$E$204,MATCH($H221,Lotes!$D$5:$D$204,0)),$A221),"Data anterior à fabricação",IF(AND(OR($B221="Entrada",$B221="Saída"),$F221&lt;=0),"Quantidade deve ser positiva",IF(AND($B221="Ajuste",$F221=0),"Ajuste não pode ser zero","OK"))))))))))))</f>
        <v/>
      </c>
      <c r="K221">
        <f>IF('Configurações'!A222="","",'Configurações'!A222)</f>
        <v/>
      </c>
      <c r="M221">
        <f>IF(Lotes!D221="","",Lotes!D221)</f>
        <v/>
      </c>
    </row>
    <row r="222" ht="22" customHeight="1">
      <c r="A222" s="26" t="n"/>
      <c r="B222" s="23" t="n"/>
      <c r="C222" s="23" t="n"/>
      <c r="D222" s="23" t="n"/>
      <c r="E222" s="23" t="n"/>
      <c r="F222" s="27" t="n"/>
      <c r="G222" s="28" t="n"/>
      <c r="H222" s="32">
        <f>IF(OR($D222="",$E222=""),"",$D222&amp;"|"&amp;$E222)</f>
        <v/>
      </c>
      <c r="I222" s="31">
        <f>IF(COUNTA($A222:$G222)=0,"",IF($A222="","Informar data",IF($B222="","Informar tipo",IF($D222="","Informar SKU",IF($E222="","Informar lote",IF($F222="","Informar quantidade",IF(COUNTIF(Lotes!$D$5:$D$204,$H222)=0,"SKU/lote não cadastrado",IF(COUNTIF(Lotes!$D$5:$D$204,$H222)&gt;1,"SKU/lote duplicado no cadastro",IF($A222&gt;'Configurações'!$B$3,"Data futura",IF($A222&lt;IFERROR(INDEX(Lotes!$E$5:$E$204,MATCH($H222,Lotes!$D$5:$D$204,0)),$A222),"Data anterior à fabricação",IF(AND(OR($B222="Entrada",$B222="Saída"),$F222&lt;=0),"Quantidade deve ser positiva",IF(AND($B222="Ajuste",$F222=0),"Ajuste não pode ser zero","OK"))))))))))))</f>
        <v/>
      </c>
      <c r="K222">
        <f>IF('Configurações'!A223="","",'Configurações'!A223)</f>
        <v/>
      </c>
      <c r="M222">
        <f>IF(Lotes!D222="","",Lotes!D222)</f>
        <v/>
      </c>
    </row>
    <row r="223" ht="22" customHeight="1">
      <c r="A223" s="26" t="n"/>
      <c r="B223" s="23" t="n"/>
      <c r="C223" s="23" t="n"/>
      <c r="D223" s="23" t="n"/>
      <c r="E223" s="23" t="n"/>
      <c r="F223" s="27" t="n"/>
      <c r="G223" s="28" t="n"/>
      <c r="H223" s="25">
        <f>IF(OR($D223="",$E223=""),"",$D223&amp;"|"&amp;$E223)</f>
        <v/>
      </c>
      <c r="I223" s="24">
        <f>IF(COUNTA($A223:$G223)=0,"",IF($A223="","Informar data",IF($B223="","Informar tipo",IF($D223="","Informar SKU",IF($E223="","Informar lote",IF($F223="","Informar quantidade",IF(COUNTIF(Lotes!$D$5:$D$204,$H223)=0,"SKU/lote não cadastrado",IF(COUNTIF(Lotes!$D$5:$D$204,$H223)&gt;1,"SKU/lote duplicado no cadastro",IF($A223&gt;'Configurações'!$B$3,"Data futura",IF($A223&lt;IFERROR(INDEX(Lotes!$E$5:$E$204,MATCH($H223,Lotes!$D$5:$D$204,0)),$A223),"Data anterior à fabricação",IF(AND(OR($B223="Entrada",$B223="Saída"),$F223&lt;=0),"Quantidade deve ser positiva",IF(AND($B223="Ajuste",$F223=0),"Ajuste não pode ser zero","OK"))))))))))))</f>
        <v/>
      </c>
      <c r="K223">
        <f>IF('Configurações'!A224="","",'Configurações'!A224)</f>
        <v/>
      </c>
      <c r="M223">
        <f>IF(Lotes!D223="","",Lotes!D223)</f>
        <v/>
      </c>
    </row>
    <row r="224" ht="22" customHeight="1">
      <c r="A224" s="26" t="n"/>
      <c r="B224" s="23" t="n"/>
      <c r="C224" s="23" t="n"/>
      <c r="D224" s="23" t="n"/>
      <c r="E224" s="23" t="n"/>
      <c r="F224" s="27" t="n"/>
      <c r="G224" s="28" t="n"/>
      <c r="H224" s="32">
        <f>IF(OR($D224="",$E224=""),"",$D224&amp;"|"&amp;$E224)</f>
        <v/>
      </c>
      <c r="I224" s="31">
        <f>IF(COUNTA($A224:$G224)=0,"",IF($A224="","Informar data",IF($B224="","Informar tipo",IF($D224="","Informar SKU",IF($E224="","Informar lote",IF($F224="","Informar quantidade",IF(COUNTIF(Lotes!$D$5:$D$204,$H224)=0,"SKU/lote não cadastrado",IF(COUNTIF(Lotes!$D$5:$D$204,$H224)&gt;1,"SKU/lote duplicado no cadastro",IF($A224&gt;'Configurações'!$B$3,"Data futura",IF($A224&lt;IFERROR(INDEX(Lotes!$E$5:$E$204,MATCH($H224,Lotes!$D$5:$D$204,0)),$A224),"Data anterior à fabricação",IF(AND(OR($B224="Entrada",$B224="Saída"),$F224&lt;=0),"Quantidade deve ser positiva",IF(AND($B224="Ajuste",$F224=0),"Ajuste não pode ser zero","OK"))))))))))))</f>
        <v/>
      </c>
      <c r="K224">
        <f>IF('Configurações'!A225="","",'Configurações'!A225)</f>
        <v/>
      </c>
      <c r="M224">
        <f>IF(Lotes!D224="","",Lotes!D224)</f>
        <v/>
      </c>
    </row>
    <row r="225" ht="22" customHeight="1">
      <c r="A225" s="26" t="n"/>
      <c r="B225" s="23" t="n"/>
      <c r="C225" s="23" t="n"/>
      <c r="D225" s="23" t="n"/>
      <c r="E225" s="23" t="n"/>
      <c r="F225" s="27" t="n"/>
      <c r="G225" s="28" t="n"/>
      <c r="H225" s="25">
        <f>IF(OR($D225="",$E225=""),"",$D225&amp;"|"&amp;$E225)</f>
        <v/>
      </c>
      <c r="I225" s="24">
        <f>IF(COUNTA($A225:$G225)=0,"",IF($A225="","Informar data",IF($B225="","Informar tipo",IF($D225="","Informar SKU",IF($E225="","Informar lote",IF($F225="","Informar quantidade",IF(COUNTIF(Lotes!$D$5:$D$204,$H225)=0,"SKU/lote não cadastrado",IF(COUNTIF(Lotes!$D$5:$D$204,$H225)&gt;1,"SKU/lote duplicado no cadastro",IF($A225&gt;'Configurações'!$B$3,"Data futura",IF($A225&lt;IFERROR(INDEX(Lotes!$E$5:$E$204,MATCH($H225,Lotes!$D$5:$D$204,0)),$A225),"Data anterior à fabricação",IF(AND(OR($B225="Entrada",$B225="Saída"),$F225&lt;=0),"Quantidade deve ser positiva",IF(AND($B225="Ajuste",$F225=0),"Ajuste não pode ser zero","OK"))))))))))))</f>
        <v/>
      </c>
      <c r="K225">
        <f>IF('Configurações'!A226="","",'Configurações'!A226)</f>
        <v/>
      </c>
      <c r="M225">
        <f>IF(Lotes!D225="","",Lotes!D225)</f>
        <v/>
      </c>
    </row>
    <row r="226" ht="22" customHeight="1">
      <c r="A226" s="26" t="n"/>
      <c r="B226" s="23" t="n"/>
      <c r="C226" s="23" t="n"/>
      <c r="D226" s="23" t="n"/>
      <c r="E226" s="23" t="n"/>
      <c r="F226" s="27" t="n"/>
      <c r="G226" s="28" t="n"/>
      <c r="H226" s="32">
        <f>IF(OR($D226="",$E226=""),"",$D226&amp;"|"&amp;$E226)</f>
        <v/>
      </c>
      <c r="I226" s="31">
        <f>IF(COUNTA($A226:$G226)=0,"",IF($A226="","Informar data",IF($B226="","Informar tipo",IF($D226="","Informar SKU",IF($E226="","Informar lote",IF($F226="","Informar quantidade",IF(COUNTIF(Lotes!$D$5:$D$204,$H226)=0,"SKU/lote não cadastrado",IF(COUNTIF(Lotes!$D$5:$D$204,$H226)&gt;1,"SKU/lote duplicado no cadastro",IF($A226&gt;'Configurações'!$B$3,"Data futura",IF($A226&lt;IFERROR(INDEX(Lotes!$E$5:$E$204,MATCH($H226,Lotes!$D$5:$D$204,0)),$A226),"Data anterior à fabricação",IF(AND(OR($B226="Entrada",$B226="Saída"),$F226&lt;=0),"Quantidade deve ser positiva",IF(AND($B226="Ajuste",$F226=0),"Ajuste não pode ser zero","OK"))))))))))))</f>
        <v/>
      </c>
      <c r="K226">
        <f>IF('Configurações'!A227="","",'Configurações'!A227)</f>
        <v/>
      </c>
      <c r="M226">
        <f>IF(Lotes!D226="","",Lotes!D226)</f>
        <v/>
      </c>
    </row>
    <row r="227" ht="22" customHeight="1">
      <c r="A227" s="26" t="n"/>
      <c r="B227" s="23" t="n"/>
      <c r="C227" s="23" t="n"/>
      <c r="D227" s="23" t="n"/>
      <c r="E227" s="23" t="n"/>
      <c r="F227" s="27" t="n"/>
      <c r="G227" s="28" t="n"/>
      <c r="H227" s="25">
        <f>IF(OR($D227="",$E227=""),"",$D227&amp;"|"&amp;$E227)</f>
        <v/>
      </c>
      <c r="I227" s="24">
        <f>IF(COUNTA($A227:$G227)=0,"",IF($A227="","Informar data",IF($B227="","Informar tipo",IF($D227="","Informar SKU",IF($E227="","Informar lote",IF($F227="","Informar quantidade",IF(COUNTIF(Lotes!$D$5:$D$204,$H227)=0,"SKU/lote não cadastrado",IF(COUNTIF(Lotes!$D$5:$D$204,$H227)&gt;1,"SKU/lote duplicado no cadastro",IF($A227&gt;'Configurações'!$B$3,"Data futura",IF($A227&lt;IFERROR(INDEX(Lotes!$E$5:$E$204,MATCH($H227,Lotes!$D$5:$D$204,0)),$A227),"Data anterior à fabricação",IF(AND(OR($B227="Entrada",$B227="Saída"),$F227&lt;=0),"Quantidade deve ser positiva",IF(AND($B227="Ajuste",$F227=0),"Ajuste não pode ser zero","OK"))))))))))))</f>
        <v/>
      </c>
      <c r="K227">
        <f>IF('Configurações'!A228="","",'Configurações'!A228)</f>
        <v/>
      </c>
      <c r="M227">
        <f>IF(Lotes!D227="","",Lotes!D227)</f>
        <v/>
      </c>
    </row>
    <row r="228" ht="22" customHeight="1">
      <c r="A228" s="26" t="n"/>
      <c r="B228" s="23" t="n"/>
      <c r="C228" s="23" t="n"/>
      <c r="D228" s="23" t="n"/>
      <c r="E228" s="23" t="n"/>
      <c r="F228" s="27" t="n"/>
      <c r="G228" s="28" t="n"/>
      <c r="H228" s="32">
        <f>IF(OR($D228="",$E228=""),"",$D228&amp;"|"&amp;$E228)</f>
        <v/>
      </c>
      <c r="I228" s="31">
        <f>IF(COUNTA($A228:$G228)=0,"",IF($A228="","Informar data",IF($B228="","Informar tipo",IF($D228="","Informar SKU",IF($E228="","Informar lote",IF($F228="","Informar quantidade",IF(COUNTIF(Lotes!$D$5:$D$204,$H228)=0,"SKU/lote não cadastrado",IF(COUNTIF(Lotes!$D$5:$D$204,$H228)&gt;1,"SKU/lote duplicado no cadastro",IF($A228&gt;'Configurações'!$B$3,"Data futura",IF($A228&lt;IFERROR(INDEX(Lotes!$E$5:$E$204,MATCH($H228,Lotes!$D$5:$D$204,0)),$A228),"Data anterior à fabricação",IF(AND(OR($B228="Entrada",$B228="Saída"),$F228&lt;=0),"Quantidade deve ser positiva",IF(AND($B228="Ajuste",$F228=0),"Ajuste não pode ser zero","OK"))))))))))))</f>
        <v/>
      </c>
      <c r="K228">
        <f>IF('Configurações'!A229="","",'Configurações'!A229)</f>
        <v/>
      </c>
      <c r="M228">
        <f>IF(Lotes!D228="","",Lotes!D228)</f>
        <v/>
      </c>
    </row>
    <row r="229" ht="22" customHeight="1">
      <c r="A229" s="26" t="n"/>
      <c r="B229" s="23" t="n"/>
      <c r="C229" s="23" t="n"/>
      <c r="D229" s="23" t="n"/>
      <c r="E229" s="23" t="n"/>
      <c r="F229" s="27" t="n"/>
      <c r="G229" s="28" t="n"/>
      <c r="H229" s="25">
        <f>IF(OR($D229="",$E229=""),"",$D229&amp;"|"&amp;$E229)</f>
        <v/>
      </c>
      <c r="I229" s="24">
        <f>IF(COUNTA($A229:$G229)=0,"",IF($A229="","Informar data",IF($B229="","Informar tipo",IF($D229="","Informar SKU",IF($E229="","Informar lote",IF($F229="","Informar quantidade",IF(COUNTIF(Lotes!$D$5:$D$204,$H229)=0,"SKU/lote não cadastrado",IF(COUNTIF(Lotes!$D$5:$D$204,$H229)&gt;1,"SKU/lote duplicado no cadastro",IF($A229&gt;'Configurações'!$B$3,"Data futura",IF($A229&lt;IFERROR(INDEX(Lotes!$E$5:$E$204,MATCH($H229,Lotes!$D$5:$D$204,0)),$A229),"Data anterior à fabricação",IF(AND(OR($B229="Entrada",$B229="Saída"),$F229&lt;=0),"Quantidade deve ser positiva",IF(AND($B229="Ajuste",$F229=0),"Ajuste não pode ser zero","OK"))))))))))))</f>
        <v/>
      </c>
      <c r="K229">
        <f>IF('Configurações'!A230="","",'Configurações'!A230)</f>
        <v/>
      </c>
      <c r="M229">
        <f>IF(Lotes!D229="","",Lotes!D229)</f>
        <v/>
      </c>
    </row>
    <row r="230" ht="22" customHeight="1">
      <c r="A230" s="26" t="n"/>
      <c r="B230" s="23" t="n"/>
      <c r="C230" s="23" t="n"/>
      <c r="D230" s="23" t="n"/>
      <c r="E230" s="23" t="n"/>
      <c r="F230" s="27" t="n"/>
      <c r="G230" s="28" t="n"/>
      <c r="H230" s="32">
        <f>IF(OR($D230="",$E230=""),"",$D230&amp;"|"&amp;$E230)</f>
        <v/>
      </c>
      <c r="I230" s="31">
        <f>IF(COUNTA($A230:$G230)=0,"",IF($A230="","Informar data",IF($B230="","Informar tipo",IF($D230="","Informar SKU",IF($E230="","Informar lote",IF($F230="","Informar quantidade",IF(COUNTIF(Lotes!$D$5:$D$204,$H230)=0,"SKU/lote não cadastrado",IF(COUNTIF(Lotes!$D$5:$D$204,$H230)&gt;1,"SKU/lote duplicado no cadastro",IF($A230&gt;'Configurações'!$B$3,"Data futura",IF($A230&lt;IFERROR(INDEX(Lotes!$E$5:$E$204,MATCH($H230,Lotes!$D$5:$D$204,0)),$A230),"Data anterior à fabricação",IF(AND(OR($B230="Entrada",$B230="Saída"),$F230&lt;=0),"Quantidade deve ser positiva",IF(AND($B230="Ajuste",$F230=0),"Ajuste não pode ser zero","OK"))))))))))))</f>
        <v/>
      </c>
      <c r="K230">
        <f>IF('Configurações'!A231="","",'Configurações'!A231)</f>
        <v/>
      </c>
      <c r="M230">
        <f>IF(Lotes!D230="","",Lotes!D230)</f>
        <v/>
      </c>
    </row>
    <row r="231" ht="22" customHeight="1">
      <c r="A231" s="26" t="n"/>
      <c r="B231" s="23" t="n"/>
      <c r="C231" s="23" t="n"/>
      <c r="D231" s="23" t="n"/>
      <c r="E231" s="23" t="n"/>
      <c r="F231" s="27" t="n"/>
      <c r="G231" s="28" t="n"/>
      <c r="H231" s="25">
        <f>IF(OR($D231="",$E231=""),"",$D231&amp;"|"&amp;$E231)</f>
        <v/>
      </c>
      <c r="I231" s="24">
        <f>IF(COUNTA($A231:$G231)=0,"",IF($A231="","Informar data",IF($B231="","Informar tipo",IF($D231="","Informar SKU",IF($E231="","Informar lote",IF($F231="","Informar quantidade",IF(COUNTIF(Lotes!$D$5:$D$204,$H231)=0,"SKU/lote não cadastrado",IF(COUNTIF(Lotes!$D$5:$D$204,$H231)&gt;1,"SKU/lote duplicado no cadastro",IF($A231&gt;'Configurações'!$B$3,"Data futura",IF($A231&lt;IFERROR(INDEX(Lotes!$E$5:$E$204,MATCH($H231,Lotes!$D$5:$D$204,0)),$A231),"Data anterior à fabricação",IF(AND(OR($B231="Entrada",$B231="Saída"),$F231&lt;=0),"Quantidade deve ser positiva",IF(AND($B231="Ajuste",$F231=0),"Ajuste não pode ser zero","OK"))))))))))))</f>
        <v/>
      </c>
      <c r="K231">
        <f>IF('Configurações'!A232="","",'Configurações'!A232)</f>
        <v/>
      </c>
      <c r="M231">
        <f>IF(Lotes!D231="","",Lotes!D231)</f>
        <v/>
      </c>
    </row>
    <row r="232" ht="22" customHeight="1">
      <c r="A232" s="26" t="n"/>
      <c r="B232" s="23" t="n"/>
      <c r="C232" s="23" t="n"/>
      <c r="D232" s="23" t="n"/>
      <c r="E232" s="23" t="n"/>
      <c r="F232" s="27" t="n"/>
      <c r="G232" s="28" t="n"/>
      <c r="H232" s="32">
        <f>IF(OR($D232="",$E232=""),"",$D232&amp;"|"&amp;$E232)</f>
        <v/>
      </c>
      <c r="I232" s="31">
        <f>IF(COUNTA($A232:$G232)=0,"",IF($A232="","Informar data",IF($B232="","Informar tipo",IF($D232="","Informar SKU",IF($E232="","Informar lote",IF($F232="","Informar quantidade",IF(COUNTIF(Lotes!$D$5:$D$204,$H232)=0,"SKU/lote não cadastrado",IF(COUNTIF(Lotes!$D$5:$D$204,$H232)&gt;1,"SKU/lote duplicado no cadastro",IF($A232&gt;'Configurações'!$B$3,"Data futura",IF($A232&lt;IFERROR(INDEX(Lotes!$E$5:$E$204,MATCH($H232,Lotes!$D$5:$D$204,0)),$A232),"Data anterior à fabricação",IF(AND(OR($B232="Entrada",$B232="Saída"),$F232&lt;=0),"Quantidade deve ser positiva",IF(AND($B232="Ajuste",$F232=0),"Ajuste não pode ser zero","OK"))))))))))))</f>
        <v/>
      </c>
      <c r="K232">
        <f>IF('Configurações'!A233="","",'Configurações'!A233)</f>
        <v/>
      </c>
      <c r="M232">
        <f>IF(Lotes!D232="","",Lotes!D232)</f>
        <v/>
      </c>
    </row>
    <row r="233" ht="22" customHeight="1">
      <c r="A233" s="26" t="n"/>
      <c r="B233" s="23" t="n"/>
      <c r="C233" s="23" t="n"/>
      <c r="D233" s="23" t="n"/>
      <c r="E233" s="23" t="n"/>
      <c r="F233" s="27" t="n"/>
      <c r="G233" s="28" t="n"/>
      <c r="H233" s="25">
        <f>IF(OR($D233="",$E233=""),"",$D233&amp;"|"&amp;$E233)</f>
        <v/>
      </c>
      <c r="I233" s="24">
        <f>IF(COUNTA($A233:$G233)=0,"",IF($A233="","Informar data",IF($B233="","Informar tipo",IF($D233="","Informar SKU",IF($E233="","Informar lote",IF($F233="","Informar quantidade",IF(COUNTIF(Lotes!$D$5:$D$204,$H233)=0,"SKU/lote não cadastrado",IF(COUNTIF(Lotes!$D$5:$D$204,$H233)&gt;1,"SKU/lote duplicado no cadastro",IF($A233&gt;'Configurações'!$B$3,"Data futura",IF($A233&lt;IFERROR(INDEX(Lotes!$E$5:$E$204,MATCH($H233,Lotes!$D$5:$D$204,0)),$A233),"Data anterior à fabricação",IF(AND(OR($B233="Entrada",$B233="Saída"),$F233&lt;=0),"Quantidade deve ser positiva",IF(AND($B233="Ajuste",$F233=0),"Ajuste não pode ser zero","OK"))))))))))))</f>
        <v/>
      </c>
      <c r="K233">
        <f>IF('Configurações'!A234="","",'Configurações'!A234)</f>
        <v/>
      </c>
      <c r="M233">
        <f>IF(Lotes!D233="","",Lotes!D233)</f>
        <v/>
      </c>
    </row>
    <row r="234" ht="22" customHeight="1">
      <c r="A234" s="26" t="n"/>
      <c r="B234" s="23" t="n"/>
      <c r="C234" s="23" t="n"/>
      <c r="D234" s="23" t="n"/>
      <c r="E234" s="23" t="n"/>
      <c r="F234" s="27" t="n"/>
      <c r="G234" s="28" t="n"/>
      <c r="H234" s="32">
        <f>IF(OR($D234="",$E234=""),"",$D234&amp;"|"&amp;$E234)</f>
        <v/>
      </c>
      <c r="I234" s="31">
        <f>IF(COUNTA($A234:$G234)=0,"",IF($A234="","Informar data",IF($B234="","Informar tipo",IF($D234="","Informar SKU",IF($E234="","Informar lote",IF($F234="","Informar quantidade",IF(COUNTIF(Lotes!$D$5:$D$204,$H234)=0,"SKU/lote não cadastrado",IF(COUNTIF(Lotes!$D$5:$D$204,$H234)&gt;1,"SKU/lote duplicado no cadastro",IF($A234&gt;'Configurações'!$B$3,"Data futura",IF($A234&lt;IFERROR(INDEX(Lotes!$E$5:$E$204,MATCH($H234,Lotes!$D$5:$D$204,0)),$A234),"Data anterior à fabricação",IF(AND(OR($B234="Entrada",$B234="Saída"),$F234&lt;=0),"Quantidade deve ser positiva",IF(AND($B234="Ajuste",$F234=0),"Ajuste não pode ser zero","OK"))))))))))))</f>
        <v/>
      </c>
      <c r="K234">
        <f>IF('Configurações'!A235="","",'Configurações'!A235)</f>
        <v/>
      </c>
      <c r="M234">
        <f>IF(Lotes!D234="","",Lotes!D234)</f>
        <v/>
      </c>
    </row>
    <row r="235" ht="22" customHeight="1">
      <c r="A235" s="26" t="n"/>
      <c r="B235" s="23" t="n"/>
      <c r="C235" s="23" t="n"/>
      <c r="D235" s="23" t="n"/>
      <c r="E235" s="23" t="n"/>
      <c r="F235" s="27" t="n"/>
      <c r="G235" s="28" t="n"/>
      <c r="H235" s="25">
        <f>IF(OR($D235="",$E235=""),"",$D235&amp;"|"&amp;$E235)</f>
        <v/>
      </c>
      <c r="I235" s="24">
        <f>IF(COUNTA($A235:$G235)=0,"",IF($A235="","Informar data",IF($B235="","Informar tipo",IF($D235="","Informar SKU",IF($E235="","Informar lote",IF($F235="","Informar quantidade",IF(COUNTIF(Lotes!$D$5:$D$204,$H235)=0,"SKU/lote não cadastrado",IF(COUNTIF(Lotes!$D$5:$D$204,$H235)&gt;1,"SKU/lote duplicado no cadastro",IF($A235&gt;'Configurações'!$B$3,"Data futura",IF($A235&lt;IFERROR(INDEX(Lotes!$E$5:$E$204,MATCH($H235,Lotes!$D$5:$D$204,0)),$A235),"Data anterior à fabricação",IF(AND(OR($B235="Entrada",$B235="Saída"),$F235&lt;=0),"Quantidade deve ser positiva",IF(AND($B235="Ajuste",$F235=0),"Ajuste não pode ser zero","OK"))))))))))))</f>
        <v/>
      </c>
      <c r="K235">
        <f>IF('Configurações'!A236="","",'Configurações'!A236)</f>
        <v/>
      </c>
      <c r="M235">
        <f>IF(Lotes!D235="","",Lotes!D235)</f>
        <v/>
      </c>
    </row>
    <row r="236" ht="22" customHeight="1">
      <c r="A236" s="26" t="n"/>
      <c r="B236" s="23" t="n"/>
      <c r="C236" s="23" t="n"/>
      <c r="D236" s="23" t="n"/>
      <c r="E236" s="23" t="n"/>
      <c r="F236" s="27" t="n"/>
      <c r="G236" s="28" t="n"/>
      <c r="H236" s="32">
        <f>IF(OR($D236="",$E236=""),"",$D236&amp;"|"&amp;$E236)</f>
        <v/>
      </c>
      <c r="I236" s="31">
        <f>IF(COUNTA($A236:$G236)=0,"",IF($A236="","Informar data",IF($B236="","Informar tipo",IF($D236="","Informar SKU",IF($E236="","Informar lote",IF($F236="","Informar quantidade",IF(COUNTIF(Lotes!$D$5:$D$204,$H236)=0,"SKU/lote não cadastrado",IF(COUNTIF(Lotes!$D$5:$D$204,$H236)&gt;1,"SKU/lote duplicado no cadastro",IF($A236&gt;'Configurações'!$B$3,"Data futura",IF($A236&lt;IFERROR(INDEX(Lotes!$E$5:$E$204,MATCH($H236,Lotes!$D$5:$D$204,0)),$A236),"Data anterior à fabricação",IF(AND(OR($B236="Entrada",$B236="Saída"),$F236&lt;=0),"Quantidade deve ser positiva",IF(AND($B236="Ajuste",$F236=0),"Ajuste não pode ser zero","OK"))))))))))))</f>
        <v/>
      </c>
      <c r="K236">
        <f>IF('Configurações'!A237="","",'Configurações'!A237)</f>
        <v/>
      </c>
      <c r="M236">
        <f>IF(Lotes!D236="","",Lotes!D236)</f>
        <v/>
      </c>
    </row>
    <row r="237" ht="22" customHeight="1">
      <c r="A237" s="26" t="n"/>
      <c r="B237" s="23" t="n"/>
      <c r="C237" s="23" t="n"/>
      <c r="D237" s="23" t="n"/>
      <c r="E237" s="23" t="n"/>
      <c r="F237" s="27" t="n"/>
      <c r="G237" s="28" t="n"/>
      <c r="H237" s="25">
        <f>IF(OR($D237="",$E237=""),"",$D237&amp;"|"&amp;$E237)</f>
        <v/>
      </c>
      <c r="I237" s="24">
        <f>IF(COUNTA($A237:$G237)=0,"",IF($A237="","Informar data",IF($B237="","Informar tipo",IF($D237="","Informar SKU",IF($E237="","Informar lote",IF($F237="","Informar quantidade",IF(COUNTIF(Lotes!$D$5:$D$204,$H237)=0,"SKU/lote não cadastrado",IF(COUNTIF(Lotes!$D$5:$D$204,$H237)&gt;1,"SKU/lote duplicado no cadastro",IF($A237&gt;'Configurações'!$B$3,"Data futura",IF($A237&lt;IFERROR(INDEX(Lotes!$E$5:$E$204,MATCH($H237,Lotes!$D$5:$D$204,0)),$A237),"Data anterior à fabricação",IF(AND(OR($B237="Entrada",$B237="Saída"),$F237&lt;=0),"Quantidade deve ser positiva",IF(AND($B237="Ajuste",$F237=0),"Ajuste não pode ser zero","OK"))))))))))))</f>
        <v/>
      </c>
      <c r="K237">
        <f>IF('Configurações'!A238="","",'Configurações'!A238)</f>
        <v/>
      </c>
      <c r="M237">
        <f>IF(Lotes!D237="","",Lotes!D237)</f>
        <v/>
      </c>
    </row>
    <row r="238" ht="22" customHeight="1">
      <c r="A238" s="26" t="n"/>
      <c r="B238" s="23" t="n"/>
      <c r="C238" s="23" t="n"/>
      <c r="D238" s="23" t="n"/>
      <c r="E238" s="23" t="n"/>
      <c r="F238" s="27" t="n"/>
      <c r="G238" s="28" t="n"/>
      <c r="H238" s="32">
        <f>IF(OR($D238="",$E238=""),"",$D238&amp;"|"&amp;$E238)</f>
        <v/>
      </c>
      <c r="I238" s="31">
        <f>IF(COUNTA($A238:$G238)=0,"",IF($A238="","Informar data",IF($B238="","Informar tipo",IF($D238="","Informar SKU",IF($E238="","Informar lote",IF($F238="","Informar quantidade",IF(COUNTIF(Lotes!$D$5:$D$204,$H238)=0,"SKU/lote não cadastrado",IF(COUNTIF(Lotes!$D$5:$D$204,$H238)&gt;1,"SKU/lote duplicado no cadastro",IF($A238&gt;'Configurações'!$B$3,"Data futura",IF($A238&lt;IFERROR(INDEX(Lotes!$E$5:$E$204,MATCH($H238,Lotes!$D$5:$D$204,0)),$A238),"Data anterior à fabricação",IF(AND(OR($B238="Entrada",$B238="Saída"),$F238&lt;=0),"Quantidade deve ser positiva",IF(AND($B238="Ajuste",$F238=0),"Ajuste não pode ser zero","OK"))))))))))))</f>
        <v/>
      </c>
      <c r="K238">
        <f>IF('Configurações'!A239="","",'Configurações'!A239)</f>
        <v/>
      </c>
      <c r="M238">
        <f>IF(Lotes!D238="","",Lotes!D238)</f>
        <v/>
      </c>
    </row>
    <row r="239" ht="22" customHeight="1">
      <c r="A239" s="26" t="n"/>
      <c r="B239" s="23" t="n"/>
      <c r="C239" s="23" t="n"/>
      <c r="D239" s="23" t="n"/>
      <c r="E239" s="23" t="n"/>
      <c r="F239" s="27" t="n"/>
      <c r="G239" s="28" t="n"/>
      <c r="H239" s="25">
        <f>IF(OR($D239="",$E239=""),"",$D239&amp;"|"&amp;$E239)</f>
        <v/>
      </c>
      <c r="I239" s="24">
        <f>IF(COUNTA($A239:$G239)=0,"",IF($A239="","Informar data",IF($B239="","Informar tipo",IF($D239="","Informar SKU",IF($E239="","Informar lote",IF($F239="","Informar quantidade",IF(COUNTIF(Lotes!$D$5:$D$204,$H239)=0,"SKU/lote não cadastrado",IF(COUNTIF(Lotes!$D$5:$D$204,$H239)&gt;1,"SKU/lote duplicado no cadastro",IF($A239&gt;'Configurações'!$B$3,"Data futura",IF($A239&lt;IFERROR(INDEX(Lotes!$E$5:$E$204,MATCH($H239,Lotes!$D$5:$D$204,0)),$A239),"Data anterior à fabricação",IF(AND(OR($B239="Entrada",$B239="Saída"),$F239&lt;=0),"Quantidade deve ser positiva",IF(AND($B239="Ajuste",$F239=0),"Ajuste não pode ser zero","OK"))))))))))))</f>
        <v/>
      </c>
      <c r="K239">
        <f>IF('Configurações'!A240="","",'Configurações'!A240)</f>
        <v/>
      </c>
      <c r="M239">
        <f>IF(Lotes!D239="","",Lotes!D239)</f>
        <v/>
      </c>
    </row>
    <row r="240" ht="22" customHeight="1">
      <c r="A240" s="26" t="n"/>
      <c r="B240" s="23" t="n"/>
      <c r="C240" s="23" t="n"/>
      <c r="D240" s="23" t="n"/>
      <c r="E240" s="23" t="n"/>
      <c r="F240" s="27" t="n"/>
      <c r="G240" s="28" t="n"/>
      <c r="H240" s="32">
        <f>IF(OR($D240="",$E240=""),"",$D240&amp;"|"&amp;$E240)</f>
        <v/>
      </c>
      <c r="I240" s="31">
        <f>IF(COUNTA($A240:$G240)=0,"",IF($A240="","Informar data",IF($B240="","Informar tipo",IF($D240="","Informar SKU",IF($E240="","Informar lote",IF($F240="","Informar quantidade",IF(COUNTIF(Lotes!$D$5:$D$204,$H240)=0,"SKU/lote não cadastrado",IF(COUNTIF(Lotes!$D$5:$D$204,$H240)&gt;1,"SKU/lote duplicado no cadastro",IF($A240&gt;'Configurações'!$B$3,"Data futura",IF($A240&lt;IFERROR(INDEX(Lotes!$E$5:$E$204,MATCH($H240,Lotes!$D$5:$D$204,0)),$A240),"Data anterior à fabricação",IF(AND(OR($B240="Entrada",$B240="Saída"),$F240&lt;=0),"Quantidade deve ser positiva",IF(AND($B240="Ajuste",$F240=0),"Ajuste não pode ser zero","OK"))))))))))))</f>
        <v/>
      </c>
      <c r="K240">
        <f>IF('Configurações'!A241="","",'Configurações'!A241)</f>
        <v/>
      </c>
      <c r="M240">
        <f>IF(Lotes!D240="","",Lotes!D240)</f>
        <v/>
      </c>
    </row>
    <row r="241" ht="22" customHeight="1">
      <c r="A241" s="26" t="n"/>
      <c r="B241" s="23" t="n"/>
      <c r="C241" s="23" t="n"/>
      <c r="D241" s="23" t="n"/>
      <c r="E241" s="23" t="n"/>
      <c r="F241" s="27" t="n"/>
      <c r="G241" s="28" t="n"/>
      <c r="H241" s="25">
        <f>IF(OR($D241="",$E241=""),"",$D241&amp;"|"&amp;$E241)</f>
        <v/>
      </c>
      <c r="I241" s="24">
        <f>IF(COUNTA($A241:$G241)=0,"",IF($A241="","Informar data",IF($B241="","Informar tipo",IF($D241="","Informar SKU",IF($E241="","Informar lote",IF($F241="","Informar quantidade",IF(COUNTIF(Lotes!$D$5:$D$204,$H241)=0,"SKU/lote não cadastrado",IF(COUNTIF(Lotes!$D$5:$D$204,$H241)&gt;1,"SKU/lote duplicado no cadastro",IF($A241&gt;'Configurações'!$B$3,"Data futura",IF($A241&lt;IFERROR(INDEX(Lotes!$E$5:$E$204,MATCH($H241,Lotes!$D$5:$D$204,0)),$A241),"Data anterior à fabricação",IF(AND(OR($B241="Entrada",$B241="Saída"),$F241&lt;=0),"Quantidade deve ser positiva",IF(AND($B241="Ajuste",$F241=0),"Ajuste não pode ser zero","OK"))))))))))))</f>
        <v/>
      </c>
      <c r="K241">
        <f>IF('Configurações'!A242="","",'Configurações'!A242)</f>
        <v/>
      </c>
      <c r="M241">
        <f>IF(Lotes!D241="","",Lotes!D241)</f>
        <v/>
      </c>
    </row>
    <row r="242" ht="22" customHeight="1">
      <c r="A242" s="26" t="n"/>
      <c r="B242" s="23" t="n"/>
      <c r="C242" s="23" t="n"/>
      <c r="D242" s="23" t="n"/>
      <c r="E242" s="23" t="n"/>
      <c r="F242" s="27" t="n"/>
      <c r="G242" s="28" t="n"/>
      <c r="H242" s="32">
        <f>IF(OR($D242="",$E242=""),"",$D242&amp;"|"&amp;$E242)</f>
        <v/>
      </c>
      <c r="I242" s="31">
        <f>IF(COUNTA($A242:$G242)=0,"",IF($A242="","Informar data",IF($B242="","Informar tipo",IF($D242="","Informar SKU",IF($E242="","Informar lote",IF($F242="","Informar quantidade",IF(COUNTIF(Lotes!$D$5:$D$204,$H242)=0,"SKU/lote não cadastrado",IF(COUNTIF(Lotes!$D$5:$D$204,$H242)&gt;1,"SKU/lote duplicado no cadastro",IF($A242&gt;'Configurações'!$B$3,"Data futura",IF($A242&lt;IFERROR(INDEX(Lotes!$E$5:$E$204,MATCH($H242,Lotes!$D$5:$D$204,0)),$A242),"Data anterior à fabricação",IF(AND(OR($B242="Entrada",$B242="Saída"),$F242&lt;=0),"Quantidade deve ser positiva",IF(AND($B242="Ajuste",$F242=0),"Ajuste não pode ser zero","OK"))))))))))))</f>
        <v/>
      </c>
      <c r="K242">
        <f>IF('Configurações'!A243="","",'Configurações'!A243)</f>
        <v/>
      </c>
      <c r="M242">
        <f>IF(Lotes!D242="","",Lotes!D242)</f>
        <v/>
      </c>
    </row>
    <row r="243" ht="22" customHeight="1">
      <c r="A243" s="26" t="n"/>
      <c r="B243" s="23" t="n"/>
      <c r="C243" s="23" t="n"/>
      <c r="D243" s="23" t="n"/>
      <c r="E243" s="23" t="n"/>
      <c r="F243" s="27" t="n"/>
      <c r="G243" s="28" t="n"/>
      <c r="H243" s="25">
        <f>IF(OR($D243="",$E243=""),"",$D243&amp;"|"&amp;$E243)</f>
        <v/>
      </c>
      <c r="I243" s="24">
        <f>IF(COUNTA($A243:$G243)=0,"",IF($A243="","Informar data",IF($B243="","Informar tipo",IF($D243="","Informar SKU",IF($E243="","Informar lote",IF($F243="","Informar quantidade",IF(COUNTIF(Lotes!$D$5:$D$204,$H243)=0,"SKU/lote não cadastrado",IF(COUNTIF(Lotes!$D$5:$D$204,$H243)&gt;1,"SKU/lote duplicado no cadastro",IF($A243&gt;'Configurações'!$B$3,"Data futura",IF($A243&lt;IFERROR(INDEX(Lotes!$E$5:$E$204,MATCH($H243,Lotes!$D$5:$D$204,0)),$A243),"Data anterior à fabricação",IF(AND(OR($B243="Entrada",$B243="Saída"),$F243&lt;=0),"Quantidade deve ser positiva",IF(AND($B243="Ajuste",$F243=0),"Ajuste não pode ser zero","OK"))))))))))))</f>
        <v/>
      </c>
      <c r="K243">
        <f>IF('Configurações'!A244="","",'Configurações'!A244)</f>
        <v/>
      </c>
      <c r="M243">
        <f>IF(Lotes!D243="","",Lotes!D243)</f>
        <v/>
      </c>
    </row>
    <row r="244" ht="22" customHeight="1">
      <c r="A244" s="26" t="n"/>
      <c r="B244" s="23" t="n"/>
      <c r="C244" s="23" t="n"/>
      <c r="D244" s="23" t="n"/>
      <c r="E244" s="23" t="n"/>
      <c r="F244" s="27" t="n"/>
      <c r="G244" s="28" t="n"/>
      <c r="H244" s="32">
        <f>IF(OR($D244="",$E244=""),"",$D244&amp;"|"&amp;$E244)</f>
        <v/>
      </c>
      <c r="I244" s="31">
        <f>IF(COUNTA($A244:$G244)=0,"",IF($A244="","Informar data",IF($B244="","Informar tipo",IF($D244="","Informar SKU",IF($E244="","Informar lote",IF($F244="","Informar quantidade",IF(COUNTIF(Lotes!$D$5:$D$204,$H244)=0,"SKU/lote não cadastrado",IF(COUNTIF(Lotes!$D$5:$D$204,$H244)&gt;1,"SKU/lote duplicado no cadastro",IF($A244&gt;'Configurações'!$B$3,"Data futura",IF($A244&lt;IFERROR(INDEX(Lotes!$E$5:$E$204,MATCH($H244,Lotes!$D$5:$D$204,0)),$A244),"Data anterior à fabricação",IF(AND(OR($B244="Entrada",$B244="Saída"),$F244&lt;=0),"Quantidade deve ser positiva",IF(AND($B244="Ajuste",$F244=0),"Ajuste não pode ser zero","OK"))))))))))))</f>
        <v/>
      </c>
      <c r="K244">
        <f>IF('Configurações'!A245="","",'Configurações'!A245)</f>
        <v/>
      </c>
      <c r="M244">
        <f>IF(Lotes!D244="","",Lotes!D244)</f>
        <v/>
      </c>
    </row>
    <row r="245" ht="22" customHeight="1">
      <c r="A245" s="26" t="n"/>
      <c r="B245" s="23" t="n"/>
      <c r="C245" s="23" t="n"/>
      <c r="D245" s="23" t="n"/>
      <c r="E245" s="23" t="n"/>
      <c r="F245" s="27" t="n"/>
      <c r="G245" s="28" t="n"/>
      <c r="H245" s="25">
        <f>IF(OR($D245="",$E245=""),"",$D245&amp;"|"&amp;$E245)</f>
        <v/>
      </c>
      <c r="I245" s="24">
        <f>IF(COUNTA($A245:$G245)=0,"",IF($A245="","Informar data",IF($B245="","Informar tipo",IF($D245="","Informar SKU",IF($E245="","Informar lote",IF($F245="","Informar quantidade",IF(COUNTIF(Lotes!$D$5:$D$204,$H245)=0,"SKU/lote não cadastrado",IF(COUNTIF(Lotes!$D$5:$D$204,$H245)&gt;1,"SKU/lote duplicado no cadastro",IF($A245&gt;'Configurações'!$B$3,"Data futura",IF($A245&lt;IFERROR(INDEX(Lotes!$E$5:$E$204,MATCH($H245,Lotes!$D$5:$D$204,0)),$A245),"Data anterior à fabricação",IF(AND(OR($B245="Entrada",$B245="Saída"),$F245&lt;=0),"Quantidade deve ser positiva",IF(AND($B245="Ajuste",$F245=0),"Ajuste não pode ser zero","OK"))))))))))))</f>
        <v/>
      </c>
      <c r="K245">
        <f>IF('Configurações'!A246="","",'Configurações'!A246)</f>
        <v/>
      </c>
      <c r="M245">
        <f>IF(Lotes!D245="","",Lotes!D245)</f>
        <v/>
      </c>
    </row>
    <row r="246" ht="22" customHeight="1">
      <c r="A246" s="26" t="n"/>
      <c r="B246" s="23" t="n"/>
      <c r="C246" s="23" t="n"/>
      <c r="D246" s="23" t="n"/>
      <c r="E246" s="23" t="n"/>
      <c r="F246" s="27" t="n"/>
      <c r="G246" s="28" t="n"/>
      <c r="H246" s="32">
        <f>IF(OR($D246="",$E246=""),"",$D246&amp;"|"&amp;$E246)</f>
        <v/>
      </c>
      <c r="I246" s="31">
        <f>IF(COUNTA($A246:$G246)=0,"",IF($A246="","Informar data",IF($B246="","Informar tipo",IF($D246="","Informar SKU",IF($E246="","Informar lote",IF($F246="","Informar quantidade",IF(COUNTIF(Lotes!$D$5:$D$204,$H246)=0,"SKU/lote não cadastrado",IF(COUNTIF(Lotes!$D$5:$D$204,$H246)&gt;1,"SKU/lote duplicado no cadastro",IF($A246&gt;'Configurações'!$B$3,"Data futura",IF($A246&lt;IFERROR(INDEX(Lotes!$E$5:$E$204,MATCH($H246,Lotes!$D$5:$D$204,0)),$A246),"Data anterior à fabricação",IF(AND(OR($B246="Entrada",$B246="Saída"),$F246&lt;=0),"Quantidade deve ser positiva",IF(AND($B246="Ajuste",$F246=0),"Ajuste não pode ser zero","OK"))))))))))))</f>
        <v/>
      </c>
      <c r="K246">
        <f>IF('Configurações'!A247="","",'Configurações'!A247)</f>
        <v/>
      </c>
      <c r="M246">
        <f>IF(Lotes!D246="","",Lotes!D246)</f>
        <v/>
      </c>
    </row>
    <row r="247" ht="22" customHeight="1">
      <c r="A247" s="26" t="n"/>
      <c r="B247" s="23" t="n"/>
      <c r="C247" s="23" t="n"/>
      <c r="D247" s="23" t="n"/>
      <c r="E247" s="23" t="n"/>
      <c r="F247" s="27" t="n"/>
      <c r="G247" s="28" t="n"/>
      <c r="H247" s="25">
        <f>IF(OR($D247="",$E247=""),"",$D247&amp;"|"&amp;$E247)</f>
        <v/>
      </c>
      <c r="I247" s="24">
        <f>IF(COUNTA($A247:$G247)=0,"",IF($A247="","Informar data",IF($B247="","Informar tipo",IF($D247="","Informar SKU",IF($E247="","Informar lote",IF($F247="","Informar quantidade",IF(COUNTIF(Lotes!$D$5:$D$204,$H247)=0,"SKU/lote não cadastrado",IF(COUNTIF(Lotes!$D$5:$D$204,$H247)&gt;1,"SKU/lote duplicado no cadastro",IF($A247&gt;'Configurações'!$B$3,"Data futura",IF($A247&lt;IFERROR(INDEX(Lotes!$E$5:$E$204,MATCH($H247,Lotes!$D$5:$D$204,0)),$A247),"Data anterior à fabricação",IF(AND(OR($B247="Entrada",$B247="Saída"),$F247&lt;=0),"Quantidade deve ser positiva",IF(AND($B247="Ajuste",$F247=0),"Ajuste não pode ser zero","OK"))))))))))))</f>
        <v/>
      </c>
      <c r="K247">
        <f>IF('Configurações'!A248="","",'Configurações'!A248)</f>
        <v/>
      </c>
      <c r="M247">
        <f>IF(Lotes!D247="","",Lotes!D247)</f>
        <v/>
      </c>
    </row>
    <row r="248" ht="22" customHeight="1">
      <c r="A248" s="26" t="n"/>
      <c r="B248" s="23" t="n"/>
      <c r="C248" s="23" t="n"/>
      <c r="D248" s="23" t="n"/>
      <c r="E248" s="23" t="n"/>
      <c r="F248" s="27" t="n"/>
      <c r="G248" s="28" t="n"/>
      <c r="H248" s="32">
        <f>IF(OR($D248="",$E248=""),"",$D248&amp;"|"&amp;$E248)</f>
        <v/>
      </c>
      <c r="I248" s="31">
        <f>IF(COUNTA($A248:$G248)=0,"",IF($A248="","Informar data",IF($B248="","Informar tipo",IF($D248="","Informar SKU",IF($E248="","Informar lote",IF($F248="","Informar quantidade",IF(COUNTIF(Lotes!$D$5:$D$204,$H248)=0,"SKU/lote não cadastrado",IF(COUNTIF(Lotes!$D$5:$D$204,$H248)&gt;1,"SKU/lote duplicado no cadastro",IF($A248&gt;'Configurações'!$B$3,"Data futura",IF($A248&lt;IFERROR(INDEX(Lotes!$E$5:$E$204,MATCH($H248,Lotes!$D$5:$D$204,0)),$A248),"Data anterior à fabricação",IF(AND(OR($B248="Entrada",$B248="Saída"),$F248&lt;=0),"Quantidade deve ser positiva",IF(AND($B248="Ajuste",$F248=0),"Ajuste não pode ser zero","OK"))))))))))))</f>
        <v/>
      </c>
      <c r="K248">
        <f>IF('Configurações'!A249="","",'Configurações'!A249)</f>
        <v/>
      </c>
      <c r="M248">
        <f>IF(Lotes!D248="","",Lotes!D248)</f>
        <v/>
      </c>
    </row>
    <row r="249" ht="22" customHeight="1">
      <c r="A249" s="26" t="n"/>
      <c r="B249" s="23" t="n"/>
      <c r="C249" s="23" t="n"/>
      <c r="D249" s="23" t="n"/>
      <c r="E249" s="23" t="n"/>
      <c r="F249" s="27" t="n"/>
      <c r="G249" s="28" t="n"/>
      <c r="H249" s="25">
        <f>IF(OR($D249="",$E249=""),"",$D249&amp;"|"&amp;$E249)</f>
        <v/>
      </c>
      <c r="I249" s="24">
        <f>IF(COUNTA($A249:$G249)=0,"",IF($A249="","Informar data",IF($B249="","Informar tipo",IF($D249="","Informar SKU",IF($E249="","Informar lote",IF($F249="","Informar quantidade",IF(COUNTIF(Lotes!$D$5:$D$204,$H249)=0,"SKU/lote não cadastrado",IF(COUNTIF(Lotes!$D$5:$D$204,$H249)&gt;1,"SKU/lote duplicado no cadastro",IF($A249&gt;'Configurações'!$B$3,"Data futura",IF($A249&lt;IFERROR(INDEX(Lotes!$E$5:$E$204,MATCH($H249,Lotes!$D$5:$D$204,0)),$A249),"Data anterior à fabricação",IF(AND(OR($B249="Entrada",$B249="Saída"),$F249&lt;=0),"Quantidade deve ser positiva",IF(AND($B249="Ajuste",$F249=0),"Ajuste não pode ser zero","OK"))))))))))))</f>
        <v/>
      </c>
      <c r="K249">
        <f>IF('Configurações'!A250="","",'Configurações'!A250)</f>
        <v/>
      </c>
      <c r="M249">
        <f>IF(Lotes!D249="","",Lotes!D249)</f>
        <v/>
      </c>
    </row>
    <row r="250" ht="22" customHeight="1">
      <c r="A250" s="26" t="n"/>
      <c r="B250" s="23" t="n"/>
      <c r="C250" s="23" t="n"/>
      <c r="D250" s="23" t="n"/>
      <c r="E250" s="23" t="n"/>
      <c r="F250" s="27" t="n"/>
      <c r="G250" s="28" t="n"/>
      <c r="H250" s="32">
        <f>IF(OR($D250="",$E250=""),"",$D250&amp;"|"&amp;$E250)</f>
        <v/>
      </c>
      <c r="I250" s="31">
        <f>IF(COUNTA($A250:$G250)=0,"",IF($A250="","Informar data",IF($B250="","Informar tipo",IF($D250="","Informar SKU",IF($E250="","Informar lote",IF($F250="","Informar quantidade",IF(COUNTIF(Lotes!$D$5:$D$204,$H250)=0,"SKU/lote não cadastrado",IF(COUNTIF(Lotes!$D$5:$D$204,$H250)&gt;1,"SKU/lote duplicado no cadastro",IF($A250&gt;'Configurações'!$B$3,"Data futura",IF($A250&lt;IFERROR(INDEX(Lotes!$E$5:$E$204,MATCH($H250,Lotes!$D$5:$D$204,0)),$A250),"Data anterior à fabricação",IF(AND(OR($B250="Entrada",$B250="Saída"),$F250&lt;=0),"Quantidade deve ser positiva",IF(AND($B250="Ajuste",$F250=0),"Ajuste não pode ser zero","OK"))))))))))))</f>
        <v/>
      </c>
      <c r="K250">
        <f>IF('Configurações'!A251="","",'Configurações'!A251)</f>
        <v/>
      </c>
      <c r="M250">
        <f>IF(Lotes!D250="","",Lotes!D250)</f>
        <v/>
      </c>
    </row>
    <row r="251" ht="22" customHeight="1">
      <c r="A251" s="26" t="n"/>
      <c r="B251" s="23" t="n"/>
      <c r="C251" s="23" t="n"/>
      <c r="D251" s="23" t="n"/>
      <c r="E251" s="23" t="n"/>
      <c r="F251" s="27" t="n"/>
      <c r="G251" s="28" t="n"/>
      <c r="H251" s="25">
        <f>IF(OR($D251="",$E251=""),"",$D251&amp;"|"&amp;$E251)</f>
        <v/>
      </c>
      <c r="I251" s="24">
        <f>IF(COUNTA($A251:$G251)=0,"",IF($A251="","Informar data",IF($B251="","Informar tipo",IF($D251="","Informar SKU",IF($E251="","Informar lote",IF($F251="","Informar quantidade",IF(COUNTIF(Lotes!$D$5:$D$204,$H251)=0,"SKU/lote não cadastrado",IF(COUNTIF(Lotes!$D$5:$D$204,$H251)&gt;1,"SKU/lote duplicado no cadastro",IF($A251&gt;'Configurações'!$B$3,"Data futura",IF($A251&lt;IFERROR(INDEX(Lotes!$E$5:$E$204,MATCH($H251,Lotes!$D$5:$D$204,0)),$A251),"Data anterior à fabricação",IF(AND(OR($B251="Entrada",$B251="Saída"),$F251&lt;=0),"Quantidade deve ser positiva",IF(AND($B251="Ajuste",$F251=0),"Ajuste não pode ser zero","OK"))))))))))))</f>
        <v/>
      </c>
      <c r="K251">
        <f>IF('Configurações'!A252="","",'Configurações'!A252)</f>
        <v/>
      </c>
      <c r="M251">
        <f>IF(Lotes!D251="","",Lotes!D251)</f>
        <v/>
      </c>
    </row>
    <row r="252" ht="22" customHeight="1">
      <c r="A252" s="26" t="n"/>
      <c r="B252" s="23" t="n"/>
      <c r="C252" s="23" t="n"/>
      <c r="D252" s="23" t="n"/>
      <c r="E252" s="23" t="n"/>
      <c r="F252" s="27" t="n"/>
      <c r="G252" s="28" t="n"/>
      <c r="H252" s="32">
        <f>IF(OR($D252="",$E252=""),"",$D252&amp;"|"&amp;$E252)</f>
        <v/>
      </c>
      <c r="I252" s="31">
        <f>IF(COUNTA($A252:$G252)=0,"",IF($A252="","Informar data",IF($B252="","Informar tipo",IF($D252="","Informar SKU",IF($E252="","Informar lote",IF($F252="","Informar quantidade",IF(COUNTIF(Lotes!$D$5:$D$204,$H252)=0,"SKU/lote não cadastrado",IF(COUNTIF(Lotes!$D$5:$D$204,$H252)&gt;1,"SKU/lote duplicado no cadastro",IF($A252&gt;'Configurações'!$B$3,"Data futura",IF($A252&lt;IFERROR(INDEX(Lotes!$E$5:$E$204,MATCH($H252,Lotes!$D$5:$D$204,0)),$A252),"Data anterior à fabricação",IF(AND(OR($B252="Entrada",$B252="Saída"),$F252&lt;=0),"Quantidade deve ser positiva",IF(AND($B252="Ajuste",$F252=0),"Ajuste não pode ser zero","OK"))))))))))))</f>
        <v/>
      </c>
      <c r="K252">
        <f>IF('Configurações'!A253="","",'Configurações'!A253)</f>
        <v/>
      </c>
      <c r="M252">
        <f>IF(Lotes!D252="","",Lotes!D252)</f>
        <v/>
      </c>
    </row>
    <row r="253" ht="22" customHeight="1">
      <c r="A253" s="26" t="n"/>
      <c r="B253" s="23" t="n"/>
      <c r="C253" s="23" t="n"/>
      <c r="D253" s="23" t="n"/>
      <c r="E253" s="23" t="n"/>
      <c r="F253" s="27" t="n"/>
      <c r="G253" s="28" t="n"/>
      <c r="H253" s="25">
        <f>IF(OR($D253="",$E253=""),"",$D253&amp;"|"&amp;$E253)</f>
        <v/>
      </c>
      <c r="I253" s="24">
        <f>IF(COUNTA($A253:$G253)=0,"",IF($A253="","Informar data",IF($B253="","Informar tipo",IF($D253="","Informar SKU",IF($E253="","Informar lote",IF($F253="","Informar quantidade",IF(COUNTIF(Lotes!$D$5:$D$204,$H253)=0,"SKU/lote não cadastrado",IF(COUNTIF(Lotes!$D$5:$D$204,$H253)&gt;1,"SKU/lote duplicado no cadastro",IF($A253&gt;'Configurações'!$B$3,"Data futura",IF($A253&lt;IFERROR(INDEX(Lotes!$E$5:$E$204,MATCH($H253,Lotes!$D$5:$D$204,0)),$A253),"Data anterior à fabricação",IF(AND(OR($B253="Entrada",$B253="Saída"),$F253&lt;=0),"Quantidade deve ser positiva",IF(AND($B253="Ajuste",$F253=0),"Ajuste não pode ser zero","OK"))))))))))))</f>
        <v/>
      </c>
      <c r="K253">
        <f>IF('Configurações'!A254="","",'Configurações'!A254)</f>
        <v/>
      </c>
      <c r="M253">
        <f>IF(Lotes!D253="","",Lotes!D253)</f>
        <v/>
      </c>
    </row>
    <row r="254" ht="22" customHeight="1">
      <c r="A254" s="26" t="n"/>
      <c r="B254" s="23" t="n"/>
      <c r="C254" s="23" t="n"/>
      <c r="D254" s="23" t="n"/>
      <c r="E254" s="23" t="n"/>
      <c r="F254" s="27" t="n"/>
      <c r="G254" s="28" t="n"/>
      <c r="H254" s="32">
        <f>IF(OR($D254="",$E254=""),"",$D254&amp;"|"&amp;$E254)</f>
        <v/>
      </c>
      <c r="I254" s="31">
        <f>IF(COUNTA($A254:$G254)=0,"",IF($A254="","Informar data",IF($B254="","Informar tipo",IF($D254="","Informar SKU",IF($E254="","Informar lote",IF($F254="","Informar quantidade",IF(COUNTIF(Lotes!$D$5:$D$204,$H254)=0,"SKU/lote não cadastrado",IF(COUNTIF(Lotes!$D$5:$D$204,$H254)&gt;1,"SKU/lote duplicado no cadastro",IF($A254&gt;'Configurações'!$B$3,"Data futura",IF($A254&lt;IFERROR(INDEX(Lotes!$E$5:$E$204,MATCH($H254,Lotes!$D$5:$D$204,0)),$A254),"Data anterior à fabricação",IF(AND(OR($B254="Entrada",$B254="Saída"),$F254&lt;=0),"Quantidade deve ser positiva",IF(AND($B254="Ajuste",$F254=0),"Ajuste não pode ser zero","OK"))))))))))))</f>
        <v/>
      </c>
      <c r="K254">
        <f>IF('Configurações'!A255="","",'Configurações'!A255)</f>
        <v/>
      </c>
      <c r="M254">
        <f>IF(Lotes!D254="","",Lotes!D254)</f>
        <v/>
      </c>
    </row>
    <row r="255" ht="22" customHeight="1">
      <c r="A255" s="26" t="n"/>
      <c r="B255" s="23" t="n"/>
      <c r="C255" s="23" t="n"/>
      <c r="D255" s="23" t="n"/>
      <c r="E255" s="23" t="n"/>
      <c r="F255" s="27" t="n"/>
      <c r="G255" s="28" t="n"/>
      <c r="H255" s="25">
        <f>IF(OR($D255="",$E255=""),"",$D255&amp;"|"&amp;$E255)</f>
        <v/>
      </c>
      <c r="I255" s="24">
        <f>IF(COUNTA($A255:$G255)=0,"",IF($A255="","Informar data",IF($B255="","Informar tipo",IF($D255="","Informar SKU",IF($E255="","Informar lote",IF($F255="","Informar quantidade",IF(COUNTIF(Lotes!$D$5:$D$204,$H255)=0,"SKU/lote não cadastrado",IF(COUNTIF(Lotes!$D$5:$D$204,$H255)&gt;1,"SKU/lote duplicado no cadastro",IF($A255&gt;'Configurações'!$B$3,"Data futura",IF($A255&lt;IFERROR(INDEX(Lotes!$E$5:$E$204,MATCH($H255,Lotes!$D$5:$D$204,0)),$A255),"Data anterior à fabricação",IF(AND(OR($B255="Entrada",$B255="Saída"),$F255&lt;=0),"Quantidade deve ser positiva",IF(AND($B255="Ajuste",$F255=0),"Ajuste não pode ser zero","OK"))))))))))))</f>
        <v/>
      </c>
      <c r="K255">
        <f>IF('Configurações'!A256="","",'Configurações'!A256)</f>
        <v/>
      </c>
      <c r="M255">
        <f>IF(Lotes!D255="","",Lotes!D255)</f>
        <v/>
      </c>
    </row>
    <row r="256" ht="22" customHeight="1">
      <c r="A256" s="26" t="n"/>
      <c r="B256" s="23" t="n"/>
      <c r="C256" s="23" t="n"/>
      <c r="D256" s="23" t="n"/>
      <c r="E256" s="23" t="n"/>
      <c r="F256" s="27" t="n"/>
      <c r="G256" s="28" t="n"/>
      <c r="H256" s="32">
        <f>IF(OR($D256="",$E256=""),"",$D256&amp;"|"&amp;$E256)</f>
        <v/>
      </c>
      <c r="I256" s="31">
        <f>IF(COUNTA($A256:$G256)=0,"",IF($A256="","Informar data",IF($B256="","Informar tipo",IF($D256="","Informar SKU",IF($E256="","Informar lote",IF($F256="","Informar quantidade",IF(COUNTIF(Lotes!$D$5:$D$204,$H256)=0,"SKU/lote não cadastrado",IF(COUNTIF(Lotes!$D$5:$D$204,$H256)&gt;1,"SKU/lote duplicado no cadastro",IF($A256&gt;'Configurações'!$B$3,"Data futura",IF($A256&lt;IFERROR(INDEX(Lotes!$E$5:$E$204,MATCH($H256,Lotes!$D$5:$D$204,0)),$A256),"Data anterior à fabricação",IF(AND(OR($B256="Entrada",$B256="Saída"),$F256&lt;=0),"Quantidade deve ser positiva",IF(AND($B256="Ajuste",$F256=0),"Ajuste não pode ser zero","OK"))))))))))))</f>
        <v/>
      </c>
      <c r="K256">
        <f>IF('Configurações'!A257="","",'Configurações'!A257)</f>
        <v/>
      </c>
      <c r="M256">
        <f>IF(Lotes!D256="","",Lotes!D256)</f>
        <v/>
      </c>
    </row>
    <row r="257" ht="22" customHeight="1">
      <c r="A257" s="26" t="n"/>
      <c r="B257" s="23" t="n"/>
      <c r="C257" s="23" t="n"/>
      <c r="D257" s="23" t="n"/>
      <c r="E257" s="23" t="n"/>
      <c r="F257" s="27" t="n"/>
      <c r="G257" s="28" t="n"/>
      <c r="H257" s="25">
        <f>IF(OR($D257="",$E257=""),"",$D257&amp;"|"&amp;$E257)</f>
        <v/>
      </c>
      <c r="I257" s="24">
        <f>IF(COUNTA($A257:$G257)=0,"",IF($A257="","Informar data",IF($B257="","Informar tipo",IF($D257="","Informar SKU",IF($E257="","Informar lote",IF($F257="","Informar quantidade",IF(COUNTIF(Lotes!$D$5:$D$204,$H257)=0,"SKU/lote não cadastrado",IF(COUNTIF(Lotes!$D$5:$D$204,$H257)&gt;1,"SKU/lote duplicado no cadastro",IF($A257&gt;'Configurações'!$B$3,"Data futura",IF($A257&lt;IFERROR(INDEX(Lotes!$E$5:$E$204,MATCH($H257,Lotes!$D$5:$D$204,0)),$A257),"Data anterior à fabricação",IF(AND(OR($B257="Entrada",$B257="Saída"),$F257&lt;=0),"Quantidade deve ser positiva",IF(AND($B257="Ajuste",$F257=0),"Ajuste não pode ser zero","OK"))))))))))))</f>
        <v/>
      </c>
      <c r="K257">
        <f>IF('Configurações'!A258="","",'Configurações'!A258)</f>
        <v/>
      </c>
      <c r="M257">
        <f>IF(Lotes!D257="","",Lotes!D257)</f>
        <v/>
      </c>
    </row>
    <row r="258" ht="22" customHeight="1">
      <c r="A258" s="26" t="n"/>
      <c r="B258" s="23" t="n"/>
      <c r="C258" s="23" t="n"/>
      <c r="D258" s="23" t="n"/>
      <c r="E258" s="23" t="n"/>
      <c r="F258" s="27" t="n"/>
      <c r="G258" s="28" t="n"/>
      <c r="H258" s="32">
        <f>IF(OR($D258="",$E258=""),"",$D258&amp;"|"&amp;$E258)</f>
        <v/>
      </c>
      <c r="I258" s="31">
        <f>IF(COUNTA($A258:$G258)=0,"",IF($A258="","Informar data",IF($B258="","Informar tipo",IF($D258="","Informar SKU",IF($E258="","Informar lote",IF($F258="","Informar quantidade",IF(COUNTIF(Lotes!$D$5:$D$204,$H258)=0,"SKU/lote não cadastrado",IF(COUNTIF(Lotes!$D$5:$D$204,$H258)&gt;1,"SKU/lote duplicado no cadastro",IF($A258&gt;'Configurações'!$B$3,"Data futura",IF($A258&lt;IFERROR(INDEX(Lotes!$E$5:$E$204,MATCH($H258,Lotes!$D$5:$D$204,0)),$A258),"Data anterior à fabricação",IF(AND(OR($B258="Entrada",$B258="Saída"),$F258&lt;=0),"Quantidade deve ser positiva",IF(AND($B258="Ajuste",$F258=0),"Ajuste não pode ser zero","OK"))))))))))))</f>
        <v/>
      </c>
      <c r="K258">
        <f>IF('Configurações'!A259="","",'Configurações'!A259)</f>
        <v/>
      </c>
      <c r="M258">
        <f>IF(Lotes!D258="","",Lotes!D258)</f>
        <v/>
      </c>
    </row>
    <row r="259" ht="22" customHeight="1">
      <c r="A259" s="26" t="n"/>
      <c r="B259" s="23" t="n"/>
      <c r="C259" s="23" t="n"/>
      <c r="D259" s="23" t="n"/>
      <c r="E259" s="23" t="n"/>
      <c r="F259" s="27" t="n"/>
      <c r="G259" s="28" t="n"/>
      <c r="H259" s="25">
        <f>IF(OR($D259="",$E259=""),"",$D259&amp;"|"&amp;$E259)</f>
        <v/>
      </c>
      <c r="I259" s="24">
        <f>IF(COUNTA($A259:$G259)=0,"",IF($A259="","Informar data",IF($B259="","Informar tipo",IF($D259="","Informar SKU",IF($E259="","Informar lote",IF($F259="","Informar quantidade",IF(COUNTIF(Lotes!$D$5:$D$204,$H259)=0,"SKU/lote não cadastrado",IF(COUNTIF(Lotes!$D$5:$D$204,$H259)&gt;1,"SKU/lote duplicado no cadastro",IF($A259&gt;'Configurações'!$B$3,"Data futura",IF($A259&lt;IFERROR(INDEX(Lotes!$E$5:$E$204,MATCH($H259,Lotes!$D$5:$D$204,0)),$A259),"Data anterior à fabricação",IF(AND(OR($B259="Entrada",$B259="Saída"),$F259&lt;=0),"Quantidade deve ser positiva",IF(AND($B259="Ajuste",$F259=0),"Ajuste não pode ser zero","OK"))))))))))))</f>
        <v/>
      </c>
      <c r="K259">
        <f>IF('Configurações'!A260="","",'Configurações'!A260)</f>
        <v/>
      </c>
      <c r="M259">
        <f>IF(Lotes!D259="","",Lotes!D259)</f>
        <v/>
      </c>
    </row>
    <row r="260" ht="22" customHeight="1">
      <c r="A260" s="26" t="n"/>
      <c r="B260" s="23" t="n"/>
      <c r="C260" s="23" t="n"/>
      <c r="D260" s="23" t="n"/>
      <c r="E260" s="23" t="n"/>
      <c r="F260" s="27" t="n"/>
      <c r="G260" s="28" t="n"/>
      <c r="H260" s="32">
        <f>IF(OR($D260="",$E260=""),"",$D260&amp;"|"&amp;$E260)</f>
        <v/>
      </c>
      <c r="I260" s="31">
        <f>IF(COUNTA($A260:$G260)=0,"",IF($A260="","Informar data",IF($B260="","Informar tipo",IF($D260="","Informar SKU",IF($E260="","Informar lote",IF($F260="","Informar quantidade",IF(COUNTIF(Lotes!$D$5:$D$204,$H260)=0,"SKU/lote não cadastrado",IF(COUNTIF(Lotes!$D$5:$D$204,$H260)&gt;1,"SKU/lote duplicado no cadastro",IF($A260&gt;'Configurações'!$B$3,"Data futura",IF($A260&lt;IFERROR(INDEX(Lotes!$E$5:$E$204,MATCH($H260,Lotes!$D$5:$D$204,0)),$A260),"Data anterior à fabricação",IF(AND(OR($B260="Entrada",$B260="Saída"),$F260&lt;=0),"Quantidade deve ser positiva",IF(AND($B260="Ajuste",$F260=0),"Ajuste não pode ser zero","OK"))))))))))))</f>
        <v/>
      </c>
      <c r="K260">
        <f>IF('Configurações'!A261="","",'Configurações'!A261)</f>
        <v/>
      </c>
      <c r="M260">
        <f>IF(Lotes!D260="","",Lotes!D260)</f>
        <v/>
      </c>
    </row>
    <row r="261" ht="22" customHeight="1">
      <c r="A261" s="26" t="n"/>
      <c r="B261" s="23" t="n"/>
      <c r="C261" s="23" t="n"/>
      <c r="D261" s="23" t="n"/>
      <c r="E261" s="23" t="n"/>
      <c r="F261" s="27" t="n"/>
      <c r="G261" s="28" t="n"/>
      <c r="H261" s="25">
        <f>IF(OR($D261="",$E261=""),"",$D261&amp;"|"&amp;$E261)</f>
        <v/>
      </c>
      <c r="I261" s="24">
        <f>IF(COUNTA($A261:$G261)=0,"",IF($A261="","Informar data",IF($B261="","Informar tipo",IF($D261="","Informar SKU",IF($E261="","Informar lote",IF($F261="","Informar quantidade",IF(COUNTIF(Lotes!$D$5:$D$204,$H261)=0,"SKU/lote não cadastrado",IF(COUNTIF(Lotes!$D$5:$D$204,$H261)&gt;1,"SKU/lote duplicado no cadastro",IF($A261&gt;'Configurações'!$B$3,"Data futura",IF($A261&lt;IFERROR(INDEX(Lotes!$E$5:$E$204,MATCH($H261,Lotes!$D$5:$D$204,0)),$A261),"Data anterior à fabricação",IF(AND(OR($B261="Entrada",$B261="Saída"),$F261&lt;=0),"Quantidade deve ser positiva",IF(AND($B261="Ajuste",$F261=0),"Ajuste não pode ser zero","OK"))))))))))))</f>
        <v/>
      </c>
      <c r="K261">
        <f>IF('Configurações'!A262="","",'Configurações'!A262)</f>
        <v/>
      </c>
      <c r="M261">
        <f>IF(Lotes!D261="","",Lotes!D261)</f>
        <v/>
      </c>
    </row>
    <row r="262" ht="22" customHeight="1">
      <c r="A262" s="26" t="n"/>
      <c r="B262" s="23" t="n"/>
      <c r="C262" s="23" t="n"/>
      <c r="D262" s="23" t="n"/>
      <c r="E262" s="23" t="n"/>
      <c r="F262" s="27" t="n"/>
      <c r="G262" s="28" t="n"/>
      <c r="H262" s="32">
        <f>IF(OR($D262="",$E262=""),"",$D262&amp;"|"&amp;$E262)</f>
        <v/>
      </c>
      <c r="I262" s="31">
        <f>IF(COUNTA($A262:$G262)=0,"",IF($A262="","Informar data",IF($B262="","Informar tipo",IF($D262="","Informar SKU",IF($E262="","Informar lote",IF($F262="","Informar quantidade",IF(COUNTIF(Lotes!$D$5:$D$204,$H262)=0,"SKU/lote não cadastrado",IF(COUNTIF(Lotes!$D$5:$D$204,$H262)&gt;1,"SKU/lote duplicado no cadastro",IF($A262&gt;'Configurações'!$B$3,"Data futura",IF($A262&lt;IFERROR(INDEX(Lotes!$E$5:$E$204,MATCH($H262,Lotes!$D$5:$D$204,0)),$A262),"Data anterior à fabricação",IF(AND(OR($B262="Entrada",$B262="Saída"),$F262&lt;=0),"Quantidade deve ser positiva",IF(AND($B262="Ajuste",$F262=0),"Ajuste não pode ser zero","OK"))))))))))))</f>
        <v/>
      </c>
      <c r="K262">
        <f>IF('Configurações'!A263="","",'Configurações'!A263)</f>
        <v/>
      </c>
      <c r="M262">
        <f>IF(Lotes!D262="","",Lotes!D262)</f>
        <v/>
      </c>
    </row>
    <row r="263" ht="22" customHeight="1">
      <c r="A263" s="26" t="n"/>
      <c r="B263" s="23" t="n"/>
      <c r="C263" s="23" t="n"/>
      <c r="D263" s="23" t="n"/>
      <c r="E263" s="23" t="n"/>
      <c r="F263" s="27" t="n"/>
      <c r="G263" s="28" t="n"/>
      <c r="H263" s="25">
        <f>IF(OR($D263="",$E263=""),"",$D263&amp;"|"&amp;$E263)</f>
        <v/>
      </c>
      <c r="I263" s="24">
        <f>IF(COUNTA($A263:$G263)=0,"",IF($A263="","Informar data",IF($B263="","Informar tipo",IF($D263="","Informar SKU",IF($E263="","Informar lote",IF($F263="","Informar quantidade",IF(COUNTIF(Lotes!$D$5:$D$204,$H263)=0,"SKU/lote não cadastrado",IF(COUNTIF(Lotes!$D$5:$D$204,$H263)&gt;1,"SKU/lote duplicado no cadastro",IF($A263&gt;'Configurações'!$B$3,"Data futura",IF($A263&lt;IFERROR(INDEX(Lotes!$E$5:$E$204,MATCH($H263,Lotes!$D$5:$D$204,0)),$A263),"Data anterior à fabricação",IF(AND(OR($B263="Entrada",$B263="Saída"),$F263&lt;=0),"Quantidade deve ser positiva",IF(AND($B263="Ajuste",$F263=0),"Ajuste não pode ser zero","OK"))))))))))))</f>
        <v/>
      </c>
      <c r="K263">
        <f>IF('Configurações'!A264="","",'Configurações'!A264)</f>
        <v/>
      </c>
      <c r="M263">
        <f>IF(Lotes!D263="","",Lotes!D263)</f>
        <v/>
      </c>
    </row>
    <row r="264" ht="22" customHeight="1">
      <c r="A264" s="26" t="n"/>
      <c r="B264" s="23" t="n"/>
      <c r="C264" s="23" t="n"/>
      <c r="D264" s="23" t="n"/>
      <c r="E264" s="23" t="n"/>
      <c r="F264" s="27" t="n"/>
      <c r="G264" s="28" t="n"/>
      <c r="H264" s="32">
        <f>IF(OR($D264="",$E264=""),"",$D264&amp;"|"&amp;$E264)</f>
        <v/>
      </c>
      <c r="I264" s="31">
        <f>IF(COUNTA($A264:$G264)=0,"",IF($A264="","Informar data",IF($B264="","Informar tipo",IF($D264="","Informar SKU",IF($E264="","Informar lote",IF($F264="","Informar quantidade",IF(COUNTIF(Lotes!$D$5:$D$204,$H264)=0,"SKU/lote não cadastrado",IF(COUNTIF(Lotes!$D$5:$D$204,$H264)&gt;1,"SKU/lote duplicado no cadastro",IF($A264&gt;'Configurações'!$B$3,"Data futura",IF($A264&lt;IFERROR(INDEX(Lotes!$E$5:$E$204,MATCH($H264,Lotes!$D$5:$D$204,0)),$A264),"Data anterior à fabricação",IF(AND(OR($B264="Entrada",$B264="Saída"),$F264&lt;=0),"Quantidade deve ser positiva",IF(AND($B264="Ajuste",$F264=0),"Ajuste não pode ser zero","OK"))))))))))))</f>
        <v/>
      </c>
      <c r="K264">
        <f>IF('Configurações'!A265="","",'Configurações'!A265)</f>
        <v/>
      </c>
      <c r="M264">
        <f>IF(Lotes!D264="","",Lotes!D264)</f>
        <v/>
      </c>
    </row>
    <row r="265" ht="22" customHeight="1">
      <c r="A265" s="26" t="n"/>
      <c r="B265" s="23" t="n"/>
      <c r="C265" s="23" t="n"/>
      <c r="D265" s="23" t="n"/>
      <c r="E265" s="23" t="n"/>
      <c r="F265" s="27" t="n"/>
      <c r="G265" s="28" t="n"/>
      <c r="H265" s="25">
        <f>IF(OR($D265="",$E265=""),"",$D265&amp;"|"&amp;$E265)</f>
        <v/>
      </c>
      <c r="I265" s="24">
        <f>IF(COUNTA($A265:$G265)=0,"",IF($A265="","Informar data",IF($B265="","Informar tipo",IF($D265="","Informar SKU",IF($E265="","Informar lote",IF($F265="","Informar quantidade",IF(COUNTIF(Lotes!$D$5:$D$204,$H265)=0,"SKU/lote não cadastrado",IF(COUNTIF(Lotes!$D$5:$D$204,$H265)&gt;1,"SKU/lote duplicado no cadastro",IF($A265&gt;'Configurações'!$B$3,"Data futura",IF($A265&lt;IFERROR(INDEX(Lotes!$E$5:$E$204,MATCH($H265,Lotes!$D$5:$D$204,0)),$A265),"Data anterior à fabricação",IF(AND(OR($B265="Entrada",$B265="Saída"),$F265&lt;=0),"Quantidade deve ser positiva",IF(AND($B265="Ajuste",$F265=0),"Ajuste não pode ser zero","OK"))))))))))))</f>
        <v/>
      </c>
      <c r="K265">
        <f>IF('Configurações'!A266="","",'Configurações'!A266)</f>
        <v/>
      </c>
      <c r="M265">
        <f>IF(Lotes!D265="","",Lotes!D265)</f>
        <v/>
      </c>
    </row>
    <row r="266" ht="22" customHeight="1">
      <c r="A266" s="26" t="n"/>
      <c r="B266" s="23" t="n"/>
      <c r="C266" s="23" t="n"/>
      <c r="D266" s="23" t="n"/>
      <c r="E266" s="23" t="n"/>
      <c r="F266" s="27" t="n"/>
      <c r="G266" s="28" t="n"/>
      <c r="H266" s="32">
        <f>IF(OR($D266="",$E266=""),"",$D266&amp;"|"&amp;$E266)</f>
        <v/>
      </c>
      <c r="I266" s="31">
        <f>IF(COUNTA($A266:$G266)=0,"",IF($A266="","Informar data",IF($B266="","Informar tipo",IF($D266="","Informar SKU",IF($E266="","Informar lote",IF($F266="","Informar quantidade",IF(COUNTIF(Lotes!$D$5:$D$204,$H266)=0,"SKU/lote não cadastrado",IF(COUNTIF(Lotes!$D$5:$D$204,$H266)&gt;1,"SKU/lote duplicado no cadastro",IF($A266&gt;'Configurações'!$B$3,"Data futura",IF($A266&lt;IFERROR(INDEX(Lotes!$E$5:$E$204,MATCH($H266,Lotes!$D$5:$D$204,0)),$A266),"Data anterior à fabricação",IF(AND(OR($B266="Entrada",$B266="Saída"),$F266&lt;=0),"Quantidade deve ser positiva",IF(AND($B266="Ajuste",$F266=0),"Ajuste não pode ser zero","OK"))))))))))))</f>
        <v/>
      </c>
      <c r="K266">
        <f>IF('Configurações'!A267="","",'Configurações'!A267)</f>
        <v/>
      </c>
      <c r="M266">
        <f>IF(Lotes!D266="","",Lotes!D266)</f>
        <v/>
      </c>
    </row>
    <row r="267" ht="22" customHeight="1">
      <c r="A267" s="26" t="n"/>
      <c r="B267" s="23" t="n"/>
      <c r="C267" s="23" t="n"/>
      <c r="D267" s="23" t="n"/>
      <c r="E267" s="23" t="n"/>
      <c r="F267" s="27" t="n"/>
      <c r="G267" s="28" t="n"/>
      <c r="H267" s="25">
        <f>IF(OR($D267="",$E267=""),"",$D267&amp;"|"&amp;$E267)</f>
        <v/>
      </c>
      <c r="I267" s="24">
        <f>IF(COUNTA($A267:$G267)=0,"",IF($A267="","Informar data",IF($B267="","Informar tipo",IF($D267="","Informar SKU",IF($E267="","Informar lote",IF($F267="","Informar quantidade",IF(COUNTIF(Lotes!$D$5:$D$204,$H267)=0,"SKU/lote não cadastrado",IF(COUNTIF(Lotes!$D$5:$D$204,$H267)&gt;1,"SKU/lote duplicado no cadastro",IF($A267&gt;'Configurações'!$B$3,"Data futura",IF($A267&lt;IFERROR(INDEX(Lotes!$E$5:$E$204,MATCH($H267,Lotes!$D$5:$D$204,0)),$A267),"Data anterior à fabricação",IF(AND(OR($B267="Entrada",$B267="Saída"),$F267&lt;=0),"Quantidade deve ser positiva",IF(AND($B267="Ajuste",$F267=0),"Ajuste não pode ser zero","OK"))))))))))))</f>
        <v/>
      </c>
      <c r="K267">
        <f>IF('Configurações'!A268="","",'Configurações'!A268)</f>
        <v/>
      </c>
      <c r="M267">
        <f>IF(Lotes!D267="","",Lotes!D267)</f>
        <v/>
      </c>
    </row>
    <row r="268" ht="22" customHeight="1">
      <c r="A268" s="26" t="n"/>
      <c r="B268" s="23" t="n"/>
      <c r="C268" s="23" t="n"/>
      <c r="D268" s="23" t="n"/>
      <c r="E268" s="23" t="n"/>
      <c r="F268" s="27" t="n"/>
      <c r="G268" s="28" t="n"/>
      <c r="H268" s="32">
        <f>IF(OR($D268="",$E268=""),"",$D268&amp;"|"&amp;$E268)</f>
        <v/>
      </c>
      <c r="I268" s="31">
        <f>IF(COUNTA($A268:$G268)=0,"",IF($A268="","Informar data",IF($B268="","Informar tipo",IF($D268="","Informar SKU",IF($E268="","Informar lote",IF($F268="","Informar quantidade",IF(COUNTIF(Lotes!$D$5:$D$204,$H268)=0,"SKU/lote não cadastrado",IF(COUNTIF(Lotes!$D$5:$D$204,$H268)&gt;1,"SKU/lote duplicado no cadastro",IF($A268&gt;'Configurações'!$B$3,"Data futura",IF($A268&lt;IFERROR(INDEX(Lotes!$E$5:$E$204,MATCH($H268,Lotes!$D$5:$D$204,0)),$A268),"Data anterior à fabricação",IF(AND(OR($B268="Entrada",$B268="Saída"),$F268&lt;=0),"Quantidade deve ser positiva",IF(AND($B268="Ajuste",$F268=0),"Ajuste não pode ser zero","OK"))))))))))))</f>
        <v/>
      </c>
      <c r="K268">
        <f>IF('Configurações'!A269="","",'Configurações'!A269)</f>
        <v/>
      </c>
      <c r="M268">
        <f>IF(Lotes!D268="","",Lotes!D268)</f>
        <v/>
      </c>
    </row>
    <row r="269" ht="22" customHeight="1">
      <c r="A269" s="26" t="n"/>
      <c r="B269" s="23" t="n"/>
      <c r="C269" s="23" t="n"/>
      <c r="D269" s="23" t="n"/>
      <c r="E269" s="23" t="n"/>
      <c r="F269" s="27" t="n"/>
      <c r="G269" s="28" t="n"/>
      <c r="H269" s="25">
        <f>IF(OR($D269="",$E269=""),"",$D269&amp;"|"&amp;$E269)</f>
        <v/>
      </c>
      <c r="I269" s="24">
        <f>IF(COUNTA($A269:$G269)=0,"",IF($A269="","Informar data",IF($B269="","Informar tipo",IF($D269="","Informar SKU",IF($E269="","Informar lote",IF($F269="","Informar quantidade",IF(COUNTIF(Lotes!$D$5:$D$204,$H269)=0,"SKU/lote não cadastrado",IF(COUNTIF(Lotes!$D$5:$D$204,$H269)&gt;1,"SKU/lote duplicado no cadastro",IF($A269&gt;'Configurações'!$B$3,"Data futura",IF($A269&lt;IFERROR(INDEX(Lotes!$E$5:$E$204,MATCH($H269,Lotes!$D$5:$D$204,0)),$A269),"Data anterior à fabricação",IF(AND(OR($B269="Entrada",$B269="Saída"),$F269&lt;=0),"Quantidade deve ser positiva",IF(AND($B269="Ajuste",$F269=0),"Ajuste não pode ser zero","OK"))))))))))))</f>
        <v/>
      </c>
      <c r="K269">
        <f>IF('Configurações'!A270="","",'Configurações'!A270)</f>
        <v/>
      </c>
      <c r="M269">
        <f>IF(Lotes!D269="","",Lotes!D269)</f>
        <v/>
      </c>
    </row>
    <row r="270" ht="22" customHeight="1">
      <c r="A270" s="26" t="n"/>
      <c r="B270" s="23" t="n"/>
      <c r="C270" s="23" t="n"/>
      <c r="D270" s="23" t="n"/>
      <c r="E270" s="23" t="n"/>
      <c r="F270" s="27" t="n"/>
      <c r="G270" s="28" t="n"/>
      <c r="H270" s="32">
        <f>IF(OR($D270="",$E270=""),"",$D270&amp;"|"&amp;$E270)</f>
        <v/>
      </c>
      <c r="I270" s="31">
        <f>IF(COUNTA($A270:$G270)=0,"",IF($A270="","Informar data",IF($B270="","Informar tipo",IF($D270="","Informar SKU",IF($E270="","Informar lote",IF($F270="","Informar quantidade",IF(COUNTIF(Lotes!$D$5:$D$204,$H270)=0,"SKU/lote não cadastrado",IF(COUNTIF(Lotes!$D$5:$D$204,$H270)&gt;1,"SKU/lote duplicado no cadastro",IF($A270&gt;'Configurações'!$B$3,"Data futura",IF($A270&lt;IFERROR(INDEX(Lotes!$E$5:$E$204,MATCH($H270,Lotes!$D$5:$D$204,0)),$A270),"Data anterior à fabricação",IF(AND(OR($B270="Entrada",$B270="Saída"),$F270&lt;=0),"Quantidade deve ser positiva",IF(AND($B270="Ajuste",$F270=0),"Ajuste não pode ser zero","OK"))))))))))))</f>
        <v/>
      </c>
      <c r="K270">
        <f>IF('Configurações'!A271="","",'Configurações'!A271)</f>
        <v/>
      </c>
      <c r="M270">
        <f>IF(Lotes!D270="","",Lotes!D270)</f>
        <v/>
      </c>
    </row>
    <row r="271" ht="22" customHeight="1">
      <c r="A271" s="26" t="n"/>
      <c r="B271" s="23" t="n"/>
      <c r="C271" s="23" t="n"/>
      <c r="D271" s="23" t="n"/>
      <c r="E271" s="23" t="n"/>
      <c r="F271" s="27" t="n"/>
      <c r="G271" s="28" t="n"/>
      <c r="H271" s="25">
        <f>IF(OR($D271="",$E271=""),"",$D271&amp;"|"&amp;$E271)</f>
        <v/>
      </c>
      <c r="I271" s="24">
        <f>IF(COUNTA($A271:$G271)=0,"",IF($A271="","Informar data",IF($B271="","Informar tipo",IF($D271="","Informar SKU",IF($E271="","Informar lote",IF($F271="","Informar quantidade",IF(COUNTIF(Lotes!$D$5:$D$204,$H271)=0,"SKU/lote não cadastrado",IF(COUNTIF(Lotes!$D$5:$D$204,$H271)&gt;1,"SKU/lote duplicado no cadastro",IF($A271&gt;'Configurações'!$B$3,"Data futura",IF($A271&lt;IFERROR(INDEX(Lotes!$E$5:$E$204,MATCH($H271,Lotes!$D$5:$D$204,0)),$A271),"Data anterior à fabricação",IF(AND(OR($B271="Entrada",$B271="Saída"),$F271&lt;=0),"Quantidade deve ser positiva",IF(AND($B271="Ajuste",$F271=0),"Ajuste não pode ser zero","OK"))))))))))))</f>
        <v/>
      </c>
      <c r="K271">
        <f>IF('Configurações'!A272="","",'Configurações'!A272)</f>
        <v/>
      </c>
      <c r="M271">
        <f>IF(Lotes!D271="","",Lotes!D271)</f>
        <v/>
      </c>
    </row>
    <row r="272" ht="22" customHeight="1">
      <c r="A272" s="26" t="n"/>
      <c r="B272" s="23" t="n"/>
      <c r="C272" s="23" t="n"/>
      <c r="D272" s="23" t="n"/>
      <c r="E272" s="23" t="n"/>
      <c r="F272" s="27" t="n"/>
      <c r="G272" s="28" t="n"/>
      <c r="H272" s="32">
        <f>IF(OR($D272="",$E272=""),"",$D272&amp;"|"&amp;$E272)</f>
        <v/>
      </c>
      <c r="I272" s="31">
        <f>IF(COUNTA($A272:$G272)=0,"",IF($A272="","Informar data",IF($B272="","Informar tipo",IF($D272="","Informar SKU",IF($E272="","Informar lote",IF($F272="","Informar quantidade",IF(COUNTIF(Lotes!$D$5:$D$204,$H272)=0,"SKU/lote não cadastrado",IF(COUNTIF(Lotes!$D$5:$D$204,$H272)&gt;1,"SKU/lote duplicado no cadastro",IF($A272&gt;'Configurações'!$B$3,"Data futura",IF($A272&lt;IFERROR(INDEX(Lotes!$E$5:$E$204,MATCH($H272,Lotes!$D$5:$D$204,0)),$A272),"Data anterior à fabricação",IF(AND(OR($B272="Entrada",$B272="Saída"),$F272&lt;=0),"Quantidade deve ser positiva",IF(AND($B272="Ajuste",$F272=0),"Ajuste não pode ser zero","OK"))))))))))))</f>
        <v/>
      </c>
      <c r="K272">
        <f>IF('Configurações'!A273="","",'Configurações'!A273)</f>
        <v/>
      </c>
      <c r="M272">
        <f>IF(Lotes!D272="","",Lotes!D272)</f>
        <v/>
      </c>
    </row>
    <row r="273" ht="22" customHeight="1">
      <c r="A273" s="26" t="n"/>
      <c r="B273" s="23" t="n"/>
      <c r="C273" s="23" t="n"/>
      <c r="D273" s="23" t="n"/>
      <c r="E273" s="23" t="n"/>
      <c r="F273" s="27" t="n"/>
      <c r="G273" s="28" t="n"/>
      <c r="H273" s="25">
        <f>IF(OR($D273="",$E273=""),"",$D273&amp;"|"&amp;$E273)</f>
        <v/>
      </c>
      <c r="I273" s="24">
        <f>IF(COUNTA($A273:$G273)=0,"",IF($A273="","Informar data",IF($B273="","Informar tipo",IF($D273="","Informar SKU",IF($E273="","Informar lote",IF($F273="","Informar quantidade",IF(COUNTIF(Lotes!$D$5:$D$204,$H273)=0,"SKU/lote não cadastrado",IF(COUNTIF(Lotes!$D$5:$D$204,$H273)&gt;1,"SKU/lote duplicado no cadastro",IF($A273&gt;'Configurações'!$B$3,"Data futura",IF($A273&lt;IFERROR(INDEX(Lotes!$E$5:$E$204,MATCH($H273,Lotes!$D$5:$D$204,0)),$A273),"Data anterior à fabricação",IF(AND(OR($B273="Entrada",$B273="Saída"),$F273&lt;=0),"Quantidade deve ser positiva",IF(AND($B273="Ajuste",$F273=0),"Ajuste não pode ser zero","OK"))))))))))))</f>
        <v/>
      </c>
      <c r="K273">
        <f>IF('Configurações'!A274="","",'Configurações'!A274)</f>
        <v/>
      </c>
      <c r="M273">
        <f>IF(Lotes!D273="","",Lotes!D273)</f>
        <v/>
      </c>
    </row>
    <row r="274" ht="22" customHeight="1">
      <c r="A274" s="26" t="n"/>
      <c r="B274" s="23" t="n"/>
      <c r="C274" s="23" t="n"/>
      <c r="D274" s="23" t="n"/>
      <c r="E274" s="23" t="n"/>
      <c r="F274" s="27" t="n"/>
      <c r="G274" s="28" t="n"/>
      <c r="H274" s="32">
        <f>IF(OR($D274="",$E274=""),"",$D274&amp;"|"&amp;$E274)</f>
        <v/>
      </c>
      <c r="I274" s="31">
        <f>IF(COUNTA($A274:$G274)=0,"",IF($A274="","Informar data",IF($B274="","Informar tipo",IF($D274="","Informar SKU",IF($E274="","Informar lote",IF($F274="","Informar quantidade",IF(COUNTIF(Lotes!$D$5:$D$204,$H274)=0,"SKU/lote não cadastrado",IF(COUNTIF(Lotes!$D$5:$D$204,$H274)&gt;1,"SKU/lote duplicado no cadastro",IF($A274&gt;'Configurações'!$B$3,"Data futura",IF($A274&lt;IFERROR(INDEX(Lotes!$E$5:$E$204,MATCH($H274,Lotes!$D$5:$D$204,0)),$A274),"Data anterior à fabricação",IF(AND(OR($B274="Entrada",$B274="Saída"),$F274&lt;=0),"Quantidade deve ser positiva",IF(AND($B274="Ajuste",$F274=0),"Ajuste não pode ser zero","OK"))))))))))))</f>
        <v/>
      </c>
      <c r="K274">
        <f>IF('Configurações'!A275="","",'Configurações'!A275)</f>
        <v/>
      </c>
      <c r="M274">
        <f>IF(Lotes!D274="","",Lotes!D274)</f>
        <v/>
      </c>
    </row>
    <row r="275" ht="22" customHeight="1">
      <c r="A275" s="26" t="n"/>
      <c r="B275" s="23" t="n"/>
      <c r="C275" s="23" t="n"/>
      <c r="D275" s="23" t="n"/>
      <c r="E275" s="23" t="n"/>
      <c r="F275" s="27" t="n"/>
      <c r="G275" s="28" t="n"/>
      <c r="H275" s="25">
        <f>IF(OR($D275="",$E275=""),"",$D275&amp;"|"&amp;$E275)</f>
        <v/>
      </c>
      <c r="I275" s="24">
        <f>IF(COUNTA($A275:$G275)=0,"",IF($A275="","Informar data",IF($B275="","Informar tipo",IF($D275="","Informar SKU",IF($E275="","Informar lote",IF($F275="","Informar quantidade",IF(COUNTIF(Lotes!$D$5:$D$204,$H275)=0,"SKU/lote não cadastrado",IF(COUNTIF(Lotes!$D$5:$D$204,$H275)&gt;1,"SKU/lote duplicado no cadastro",IF($A275&gt;'Configurações'!$B$3,"Data futura",IF($A275&lt;IFERROR(INDEX(Lotes!$E$5:$E$204,MATCH($H275,Lotes!$D$5:$D$204,0)),$A275),"Data anterior à fabricação",IF(AND(OR($B275="Entrada",$B275="Saída"),$F275&lt;=0),"Quantidade deve ser positiva",IF(AND($B275="Ajuste",$F275=0),"Ajuste não pode ser zero","OK"))))))))))))</f>
        <v/>
      </c>
      <c r="K275">
        <f>IF('Configurações'!A276="","",'Configurações'!A276)</f>
        <v/>
      </c>
      <c r="M275">
        <f>IF(Lotes!D275="","",Lotes!D275)</f>
        <v/>
      </c>
    </row>
    <row r="276" ht="22" customHeight="1">
      <c r="A276" s="26" t="n"/>
      <c r="B276" s="23" t="n"/>
      <c r="C276" s="23" t="n"/>
      <c r="D276" s="23" t="n"/>
      <c r="E276" s="23" t="n"/>
      <c r="F276" s="27" t="n"/>
      <c r="G276" s="28" t="n"/>
      <c r="H276" s="32">
        <f>IF(OR($D276="",$E276=""),"",$D276&amp;"|"&amp;$E276)</f>
        <v/>
      </c>
      <c r="I276" s="31">
        <f>IF(COUNTA($A276:$G276)=0,"",IF($A276="","Informar data",IF($B276="","Informar tipo",IF($D276="","Informar SKU",IF($E276="","Informar lote",IF($F276="","Informar quantidade",IF(COUNTIF(Lotes!$D$5:$D$204,$H276)=0,"SKU/lote não cadastrado",IF(COUNTIF(Lotes!$D$5:$D$204,$H276)&gt;1,"SKU/lote duplicado no cadastro",IF($A276&gt;'Configurações'!$B$3,"Data futura",IF($A276&lt;IFERROR(INDEX(Lotes!$E$5:$E$204,MATCH($H276,Lotes!$D$5:$D$204,0)),$A276),"Data anterior à fabricação",IF(AND(OR($B276="Entrada",$B276="Saída"),$F276&lt;=0),"Quantidade deve ser positiva",IF(AND($B276="Ajuste",$F276=0),"Ajuste não pode ser zero","OK"))))))))))))</f>
        <v/>
      </c>
      <c r="K276">
        <f>IF('Configurações'!A277="","",'Configurações'!A277)</f>
        <v/>
      </c>
      <c r="M276">
        <f>IF(Lotes!D276="","",Lotes!D276)</f>
        <v/>
      </c>
    </row>
    <row r="277" ht="22" customHeight="1">
      <c r="A277" s="26" t="n"/>
      <c r="B277" s="23" t="n"/>
      <c r="C277" s="23" t="n"/>
      <c r="D277" s="23" t="n"/>
      <c r="E277" s="23" t="n"/>
      <c r="F277" s="27" t="n"/>
      <c r="G277" s="28" t="n"/>
      <c r="H277" s="25">
        <f>IF(OR($D277="",$E277=""),"",$D277&amp;"|"&amp;$E277)</f>
        <v/>
      </c>
      <c r="I277" s="24">
        <f>IF(COUNTA($A277:$G277)=0,"",IF($A277="","Informar data",IF($B277="","Informar tipo",IF($D277="","Informar SKU",IF($E277="","Informar lote",IF($F277="","Informar quantidade",IF(COUNTIF(Lotes!$D$5:$D$204,$H277)=0,"SKU/lote não cadastrado",IF(COUNTIF(Lotes!$D$5:$D$204,$H277)&gt;1,"SKU/lote duplicado no cadastro",IF($A277&gt;'Configurações'!$B$3,"Data futura",IF($A277&lt;IFERROR(INDEX(Lotes!$E$5:$E$204,MATCH($H277,Lotes!$D$5:$D$204,0)),$A277),"Data anterior à fabricação",IF(AND(OR($B277="Entrada",$B277="Saída"),$F277&lt;=0),"Quantidade deve ser positiva",IF(AND($B277="Ajuste",$F277=0),"Ajuste não pode ser zero","OK"))))))))))))</f>
        <v/>
      </c>
      <c r="K277">
        <f>IF('Configurações'!A278="","",'Configurações'!A278)</f>
        <v/>
      </c>
      <c r="M277">
        <f>IF(Lotes!D277="","",Lotes!D277)</f>
        <v/>
      </c>
    </row>
    <row r="278" ht="22" customHeight="1">
      <c r="A278" s="26" t="n"/>
      <c r="B278" s="23" t="n"/>
      <c r="C278" s="23" t="n"/>
      <c r="D278" s="23" t="n"/>
      <c r="E278" s="23" t="n"/>
      <c r="F278" s="27" t="n"/>
      <c r="G278" s="28" t="n"/>
      <c r="H278" s="32">
        <f>IF(OR($D278="",$E278=""),"",$D278&amp;"|"&amp;$E278)</f>
        <v/>
      </c>
      <c r="I278" s="31">
        <f>IF(COUNTA($A278:$G278)=0,"",IF($A278="","Informar data",IF($B278="","Informar tipo",IF($D278="","Informar SKU",IF($E278="","Informar lote",IF($F278="","Informar quantidade",IF(COUNTIF(Lotes!$D$5:$D$204,$H278)=0,"SKU/lote não cadastrado",IF(COUNTIF(Lotes!$D$5:$D$204,$H278)&gt;1,"SKU/lote duplicado no cadastro",IF($A278&gt;'Configurações'!$B$3,"Data futura",IF($A278&lt;IFERROR(INDEX(Lotes!$E$5:$E$204,MATCH($H278,Lotes!$D$5:$D$204,0)),$A278),"Data anterior à fabricação",IF(AND(OR($B278="Entrada",$B278="Saída"),$F278&lt;=0),"Quantidade deve ser positiva",IF(AND($B278="Ajuste",$F278=0),"Ajuste não pode ser zero","OK"))))))))))))</f>
        <v/>
      </c>
      <c r="K278">
        <f>IF('Configurações'!A279="","",'Configurações'!A279)</f>
        <v/>
      </c>
      <c r="M278">
        <f>IF(Lotes!D278="","",Lotes!D278)</f>
        <v/>
      </c>
    </row>
    <row r="279" ht="22" customHeight="1">
      <c r="A279" s="26" t="n"/>
      <c r="B279" s="23" t="n"/>
      <c r="C279" s="23" t="n"/>
      <c r="D279" s="23" t="n"/>
      <c r="E279" s="23" t="n"/>
      <c r="F279" s="27" t="n"/>
      <c r="G279" s="28" t="n"/>
      <c r="H279" s="25">
        <f>IF(OR($D279="",$E279=""),"",$D279&amp;"|"&amp;$E279)</f>
        <v/>
      </c>
      <c r="I279" s="24">
        <f>IF(COUNTA($A279:$G279)=0,"",IF($A279="","Informar data",IF($B279="","Informar tipo",IF($D279="","Informar SKU",IF($E279="","Informar lote",IF($F279="","Informar quantidade",IF(COUNTIF(Lotes!$D$5:$D$204,$H279)=0,"SKU/lote não cadastrado",IF(COUNTIF(Lotes!$D$5:$D$204,$H279)&gt;1,"SKU/lote duplicado no cadastro",IF($A279&gt;'Configurações'!$B$3,"Data futura",IF($A279&lt;IFERROR(INDEX(Lotes!$E$5:$E$204,MATCH($H279,Lotes!$D$5:$D$204,0)),$A279),"Data anterior à fabricação",IF(AND(OR($B279="Entrada",$B279="Saída"),$F279&lt;=0),"Quantidade deve ser positiva",IF(AND($B279="Ajuste",$F279=0),"Ajuste não pode ser zero","OK"))))))))))))</f>
        <v/>
      </c>
      <c r="K279">
        <f>IF('Configurações'!A280="","",'Configurações'!A280)</f>
        <v/>
      </c>
      <c r="M279">
        <f>IF(Lotes!D279="","",Lotes!D279)</f>
        <v/>
      </c>
    </row>
    <row r="280" ht="22" customHeight="1">
      <c r="A280" s="26" t="n"/>
      <c r="B280" s="23" t="n"/>
      <c r="C280" s="23" t="n"/>
      <c r="D280" s="23" t="n"/>
      <c r="E280" s="23" t="n"/>
      <c r="F280" s="27" t="n"/>
      <c r="G280" s="28" t="n"/>
      <c r="H280" s="32">
        <f>IF(OR($D280="",$E280=""),"",$D280&amp;"|"&amp;$E280)</f>
        <v/>
      </c>
      <c r="I280" s="31">
        <f>IF(COUNTA($A280:$G280)=0,"",IF($A280="","Informar data",IF($B280="","Informar tipo",IF($D280="","Informar SKU",IF($E280="","Informar lote",IF($F280="","Informar quantidade",IF(COUNTIF(Lotes!$D$5:$D$204,$H280)=0,"SKU/lote não cadastrado",IF(COUNTIF(Lotes!$D$5:$D$204,$H280)&gt;1,"SKU/lote duplicado no cadastro",IF($A280&gt;'Configurações'!$B$3,"Data futura",IF($A280&lt;IFERROR(INDEX(Lotes!$E$5:$E$204,MATCH($H280,Lotes!$D$5:$D$204,0)),$A280),"Data anterior à fabricação",IF(AND(OR($B280="Entrada",$B280="Saída"),$F280&lt;=0),"Quantidade deve ser positiva",IF(AND($B280="Ajuste",$F280=0),"Ajuste não pode ser zero","OK"))))))))))))</f>
        <v/>
      </c>
      <c r="K280">
        <f>IF('Configurações'!A281="","",'Configurações'!A281)</f>
        <v/>
      </c>
      <c r="M280">
        <f>IF(Lotes!D280="","",Lotes!D280)</f>
        <v/>
      </c>
    </row>
    <row r="281" ht="22" customHeight="1">
      <c r="A281" s="26" t="n"/>
      <c r="B281" s="23" t="n"/>
      <c r="C281" s="23" t="n"/>
      <c r="D281" s="23" t="n"/>
      <c r="E281" s="23" t="n"/>
      <c r="F281" s="27" t="n"/>
      <c r="G281" s="28" t="n"/>
      <c r="H281" s="25">
        <f>IF(OR($D281="",$E281=""),"",$D281&amp;"|"&amp;$E281)</f>
        <v/>
      </c>
      <c r="I281" s="24">
        <f>IF(COUNTA($A281:$G281)=0,"",IF($A281="","Informar data",IF($B281="","Informar tipo",IF($D281="","Informar SKU",IF($E281="","Informar lote",IF($F281="","Informar quantidade",IF(COUNTIF(Lotes!$D$5:$D$204,$H281)=0,"SKU/lote não cadastrado",IF(COUNTIF(Lotes!$D$5:$D$204,$H281)&gt;1,"SKU/lote duplicado no cadastro",IF($A281&gt;'Configurações'!$B$3,"Data futura",IF($A281&lt;IFERROR(INDEX(Lotes!$E$5:$E$204,MATCH($H281,Lotes!$D$5:$D$204,0)),$A281),"Data anterior à fabricação",IF(AND(OR($B281="Entrada",$B281="Saída"),$F281&lt;=0),"Quantidade deve ser positiva",IF(AND($B281="Ajuste",$F281=0),"Ajuste não pode ser zero","OK"))))))))))))</f>
        <v/>
      </c>
      <c r="K281">
        <f>IF('Configurações'!A282="","",'Configurações'!A282)</f>
        <v/>
      </c>
      <c r="M281">
        <f>IF(Lotes!D281="","",Lotes!D281)</f>
        <v/>
      </c>
    </row>
    <row r="282" ht="22" customHeight="1">
      <c r="A282" s="26" t="n"/>
      <c r="B282" s="23" t="n"/>
      <c r="C282" s="23" t="n"/>
      <c r="D282" s="23" t="n"/>
      <c r="E282" s="23" t="n"/>
      <c r="F282" s="27" t="n"/>
      <c r="G282" s="28" t="n"/>
      <c r="H282" s="32">
        <f>IF(OR($D282="",$E282=""),"",$D282&amp;"|"&amp;$E282)</f>
        <v/>
      </c>
      <c r="I282" s="31">
        <f>IF(COUNTA($A282:$G282)=0,"",IF($A282="","Informar data",IF($B282="","Informar tipo",IF($D282="","Informar SKU",IF($E282="","Informar lote",IF($F282="","Informar quantidade",IF(COUNTIF(Lotes!$D$5:$D$204,$H282)=0,"SKU/lote não cadastrado",IF(COUNTIF(Lotes!$D$5:$D$204,$H282)&gt;1,"SKU/lote duplicado no cadastro",IF($A282&gt;'Configurações'!$B$3,"Data futura",IF($A282&lt;IFERROR(INDEX(Lotes!$E$5:$E$204,MATCH($H282,Lotes!$D$5:$D$204,0)),$A282),"Data anterior à fabricação",IF(AND(OR($B282="Entrada",$B282="Saída"),$F282&lt;=0),"Quantidade deve ser positiva",IF(AND($B282="Ajuste",$F282=0),"Ajuste não pode ser zero","OK"))))))))))))</f>
        <v/>
      </c>
      <c r="K282">
        <f>IF('Configurações'!A283="","",'Configurações'!A283)</f>
        <v/>
      </c>
      <c r="M282">
        <f>IF(Lotes!D282="","",Lotes!D282)</f>
        <v/>
      </c>
    </row>
    <row r="283" ht="22" customHeight="1">
      <c r="A283" s="26" t="n"/>
      <c r="B283" s="23" t="n"/>
      <c r="C283" s="23" t="n"/>
      <c r="D283" s="23" t="n"/>
      <c r="E283" s="23" t="n"/>
      <c r="F283" s="27" t="n"/>
      <c r="G283" s="28" t="n"/>
      <c r="H283" s="25">
        <f>IF(OR($D283="",$E283=""),"",$D283&amp;"|"&amp;$E283)</f>
        <v/>
      </c>
      <c r="I283" s="24">
        <f>IF(COUNTA($A283:$G283)=0,"",IF($A283="","Informar data",IF($B283="","Informar tipo",IF($D283="","Informar SKU",IF($E283="","Informar lote",IF($F283="","Informar quantidade",IF(COUNTIF(Lotes!$D$5:$D$204,$H283)=0,"SKU/lote não cadastrado",IF(COUNTIF(Lotes!$D$5:$D$204,$H283)&gt;1,"SKU/lote duplicado no cadastro",IF($A283&gt;'Configurações'!$B$3,"Data futura",IF($A283&lt;IFERROR(INDEX(Lotes!$E$5:$E$204,MATCH($H283,Lotes!$D$5:$D$204,0)),$A283),"Data anterior à fabricação",IF(AND(OR($B283="Entrada",$B283="Saída"),$F283&lt;=0),"Quantidade deve ser positiva",IF(AND($B283="Ajuste",$F283=0),"Ajuste não pode ser zero","OK"))))))))))))</f>
        <v/>
      </c>
      <c r="K283">
        <f>IF('Configurações'!A284="","",'Configurações'!A284)</f>
        <v/>
      </c>
      <c r="M283">
        <f>IF(Lotes!D283="","",Lotes!D283)</f>
        <v/>
      </c>
    </row>
    <row r="284" ht="22" customHeight="1">
      <c r="A284" s="26" t="n"/>
      <c r="B284" s="23" t="n"/>
      <c r="C284" s="23" t="n"/>
      <c r="D284" s="23" t="n"/>
      <c r="E284" s="23" t="n"/>
      <c r="F284" s="27" t="n"/>
      <c r="G284" s="28" t="n"/>
      <c r="H284" s="32">
        <f>IF(OR($D284="",$E284=""),"",$D284&amp;"|"&amp;$E284)</f>
        <v/>
      </c>
      <c r="I284" s="31">
        <f>IF(COUNTA($A284:$G284)=0,"",IF($A284="","Informar data",IF($B284="","Informar tipo",IF($D284="","Informar SKU",IF($E284="","Informar lote",IF($F284="","Informar quantidade",IF(COUNTIF(Lotes!$D$5:$D$204,$H284)=0,"SKU/lote não cadastrado",IF(COUNTIF(Lotes!$D$5:$D$204,$H284)&gt;1,"SKU/lote duplicado no cadastro",IF($A284&gt;'Configurações'!$B$3,"Data futura",IF($A284&lt;IFERROR(INDEX(Lotes!$E$5:$E$204,MATCH($H284,Lotes!$D$5:$D$204,0)),$A284),"Data anterior à fabricação",IF(AND(OR($B284="Entrada",$B284="Saída"),$F284&lt;=0),"Quantidade deve ser positiva",IF(AND($B284="Ajuste",$F284=0),"Ajuste não pode ser zero","OK"))))))))))))</f>
        <v/>
      </c>
      <c r="K284">
        <f>IF('Configurações'!A285="","",'Configurações'!A285)</f>
        <v/>
      </c>
      <c r="M284">
        <f>IF(Lotes!D284="","",Lotes!D284)</f>
        <v/>
      </c>
    </row>
    <row r="285" ht="22" customHeight="1">
      <c r="A285" s="26" t="n"/>
      <c r="B285" s="23" t="n"/>
      <c r="C285" s="23" t="n"/>
      <c r="D285" s="23" t="n"/>
      <c r="E285" s="23" t="n"/>
      <c r="F285" s="27" t="n"/>
      <c r="G285" s="28" t="n"/>
      <c r="H285" s="25">
        <f>IF(OR($D285="",$E285=""),"",$D285&amp;"|"&amp;$E285)</f>
        <v/>
      </c>
      <c r="I285" s="24">
        <f>IF(COUNTA($A285:$G285)=0,"",IF($A285="","Informar data",IF($B285="","Informar tipo",IF($D285="","Informar SKU",IF($E285="","Informar lote",IF($F285="","Informar quantidade",IF(COUNTIF(Lotes!$D$5:$D$204,$H285)=0,"SKU/lote não cadastrado",IF(COUNTIF(Lotes!$D$5:$D$204,$H285)&gt;1,"SKU/lote duplicado no cadastro",IF($A285&gt;'Configurações'!$B$3,"Data futura",IF($A285&lt;IFERROR(INDEX(Lotes!$E$5:$E$204,MATCH($H285,Lotes!$D$5:$D$204,0)),$A285),"Data anterior à fabricação",IF(AND(OR($B285="Entrada",$B285="Saída"),$F285&lt;=0),"Quantidade deve ser positiva",IF(AND($B285="Ajuste",$F285=0),"Ajuste não pode ser zero","OK"))))))))))))</f>
        <v/>
      </c>
      <c r="K285">
        <f>IF('Configurações'!A286="","",'Configurações'!A286)</f>
        <v/>
      </c>
      <c r="M285">
        <f>IF(Lotes!D285="","",Lotes!D285)</f>
        <v/>
      </c>
    </row>
    <row r="286" ht="22" customHeight="1">
      <c r="A286" s="26" t="n"/>
      <c r="B286" s="23" t="n"/>
      <c r="C286" s="23" t="n"/>
      <c r="D286" s="23" t="n"/>
      <c r="E286" s="23" t="n"/>
      <c r="F286" s="27" t="n"/>
      <c r="G286" s="28" t="n"/>
      <c r="H286" s="32">
        <f>IF(OR($D286="",$E286=""),"",$D286&amp;"|"&amp;$E286)</f>
        <v/>
      </c>
      <c r="I286" s="31">
        <f>IF(COUNTA($A286:$G286)=0,"",IF($A286="","Informar data",IF($B286="","Informar tipo",IF($D286="","Informar SKU",IF($E286="","Informar lote",IF($F286="","Informar quantidade",IF(COUNTIF(Lotes!$D$5:$D$204,$H286)=0,"SKU/lote não cadastrado",IF(COUNTIF(Lotes!$D$5:$D$204,$H286)&gt;1,"SKU/lote duplicado no cadastro",IF($A286&gt;'Configurações'!$B$3,"Data futura",IF($A286&lt;IFERROR(INDEX(Lotes!$E$5:$E$204,MATCH($H286,Lotes!$D$5:$D$204,0)),$A286),"Data anterior à fabricação",IF(AND(OR($B286="Entrada",$B286="Saída"),$F286&lt;=0),"Quantidade deve ser positiva",IF(AND($B286="Ajuste",$F286=0),"Ajuste não pode ser zero","OK"))))))))))))</f>
        <v/>
      </c>
      <c r="K286">
        <f>IF('Configurações'!A287="","",'Configurações'!A287)</f>
        <v/>
      </c>
      <c r="M286">
        <f>IF(Lotes!D286="","",Lotes!D286)</f>
        <v/>
      </c>
    </row>
    <row r="287" ht="22" customHeight="1">
      <c r="A287" s="26" t="n"/>
      <c r="B287" s="23" t="n"/>
      <c r="C287" s="23" t="n"/>
      <c r="D287" s="23" t="n"/>
      <c r="E287" s="23" t="n"/>
      <c r="F287" s="27" t="n"/>
      <c r="G287" s="28" t="n"/>
      <c r="H287" s="25">
        <f>IF(OR($D287="",$E287=""),"",$D287&amp;"|"&amp;$E287)</f>
        <v/>
      </c>
      <c r="I287" s="24">
        <f>IF(COUNTA($A287:$G287)=0,"",IF($A287="","Informar data",IF($B287="","Informar tipo",IF($D287="","Informar SKU",IF($E287="","Informar lote",IF($F287="","Informar quantidade",IF(COUNTIF(Lotes!$D$5:$D$204,$H287)=0,"SKU/lote não cadastrado",IF(COUNTIF(Lotes!$D$5:$D$204,$H287)&gt;1,"SKU/lote duplicado no cadastro",IF($A287&gt;'Configurações'!$B$3,"Data futura",IF($A287&lt;IFERROR(INDEX(Lotes!$E$5:$E$204,MATCH($H287,Lotes!$D$5:$D$204,0)),$A287),"Data anterior à fabricação",IF(AND(OR($B287="Entrada",$B287="Saída"),$F287&lt;=0),"Quantidade deve ser positiva",IF(AND($B287="Ajuste",$F287=0),"Ajuste não pode ser zero","OK"))))))))))))</f>
        <v/>
      </c>
      <c r="K287">
        <f>IF('Configurações'!A288="","",'Configurações'!A288)</f>
        <v/>
      </c>
      <c r="M287">
        <f>IF(Lotes!D287="","",Lotes!D287)</f>
        <v/>
      </c>
    </row>
    <row r="288" ht="22" customHeight="1">
      <c r="A288" s="26" t="n"/>
      <c r="B288" s="23" t="n"/>
      <c r="C288" s="23" t="n"/>
      <c r="D288" s="23" t="n"/>
      <c r="E288" s="23" t="n"/>
      <c r="F288" s="27" t="n"/>
      <c r="G288" s="28" t="n"/>
      <c r="H288" s="32">
        <f>IF(OR($D288="",$E288=""),"",$D288&amp;"|"&amp;$E288)</f>
        <v/>
      </c>
      <c r="I288" s="31">
        <f>IF(COUNTA($A288:$G288)=0,"",IF($A288="","Informar data",IF($B288="","Informar tipo",IF($D288="","Informar SKU",IF($E288="","Informar lote",IF($F288="","Informar quantidade",IF(COUNTIF(Lotes!$D$5:$D$204,$H288)=0,"SKU/lote não cadastrado",IF(COUNTIF(Lotes!$D$5:$D$204,$H288)&gt;1,"SKU/lote duplicado no cadastro",IF($A288&gt;'Configurações'!$B$3,"Data futura",IF($A288&lt;IFERROR(INDEX(Lotes!$E$5:$E$204,MATCH($H288,Lotes!$D$5:$D$204,0)),$A288),"Data anterior à fabricação",IF(AND(OR($B288="Entrada",$B288="Saída"),$F288&lt;=0),"Quantidade deve ser positiva",IF(AND($B288="Ajuste",$F288=0),"Ajuste não pode ser zero","OK"))))))))))))</f>
        <v/>
      </c>
      <c r="K288">
        <f>IF('Configurações'!A289="","",'Configurações'!A289)</f>
        <v/>
      </c>
      <c r="M288">
        <f>IF(Lotes!D288="","",Lotes!D288)</f>
        <v/>
      </c>
    </row>
    <row r="289" ht="22" customHeight="1">
      <c r="A289" s="26" t="n"/>
      <c r="B289" s="23" t="n"/>
      <c r="C289" s="23" t="n"/>
      <c r="D289" s="23" t="n"/>
      <c r="E289" s="23" t="n"/>
      <c r="F289" s="27" t="n"/>
      <c r="G289" s="28" t="n"/>
      <c r="H289" s="25">
        <f>IF(OR($D289="",$E289=""),"",$D289&amp;"|"&amp;$E289)</f>
        <v/>
      </c>
      <c r="I289" s="24">
        <f>IF(COUNTA($A289:$G289)=0,"",IF($A289="","Informar data",IF($B289="","Informar tipo",IF($D289="","Informar SKU",IF($E289="","Informar lote",IF($F289="","Informar quantidade",IF(COUNTIF(Lotes!$D$5:$D$204,$H289)=0,"SKU/lote não cadastrado",IF(COUNTIF(Lotes!$D$5:$D$204,$H289)&gt;1,"SKU/lote duplicado no cadastro",IF($A289&gt;'Configurações'!$B$3,"Data futura",IF($A289&lt;IFERROR(INDEX(Lotes!$E$5:$E$204,MATCH($H289,Lotes!$D$5:$D$204,0)),$A289),"Data anterior à fabricação",IF(AND(OR($B289="Entrada",$B289="Saída"),$F289&lt;=0),"Quantidade deve ser positiva",IF(AND($B289="Ajuste",$F289=0),"Ajuste não pode ser zero","OK"))))))))))))</f>
        <v/>
      </c>
      <c r="K289">
        <f>IF('Configurações'!A290="","",'Configurações'!A290)</f>
        <v/>
      </c>
      <c r="M289">
        <f>IF(Lotes!D289="","",Lotes!D289)</f>
        <v/>
      </c>
    </row>
    <row r="290" ht="22" customHeight="1">
      <c r="A290" s="26" t="n"/>
      <c r="B290" s="23" t="n"/>
      <c r="C290" s="23" t="n"/>
      <c r="D290" s="23" t="n"/>
      <c r="E290" s="23" t="n"/>
      <c r="F290" s="27" t="n"/>
      <c r="G290" s="28" t="n"/>
      <c r="H290" s="32">
        <f>IF(OR($D290="",$E290=""),"",$D290&amp;"|"&amp;$E290)</f>
        <v/>
      </c>
      <c r="I290" s="31">
        <f>IF(COUNTA($A290:$G290)=0,"",IF($A290="","Informar data",IF($B290="","Informar tipo",IF($D290="","Informar SKU",IF($E290="","Informar lote",IF($F290="","Informar quantidade",IF(COUNTIF(Lotes!$D$5:$D$204,$H290)=0,"SKU/lote não cadastrado",IF(COUNTIF(Lotes!$D$5:$D$204,$H290)&gt;1,"SKU/lote duplicado no cadastro",IF($A290&gt;'Configurações'!$B$3,"Data futura",IF($A290&lt;IFERROR(INDEX(Lotes!$E$5:$E$204,MATCH($H290,Lotes!$D$5:$D$204,0)),$A290),"Data anterior à fabricação",IF(AND(OR($B290="Entrada",$B290="Saída"),$F290&lt;=0),"Quantidade deve ser positiva",IF(AND($B290="Ajuste",$F290=0),"Ajuste não pode ser zero","OK"))))))))))))</f>
        <v/>
      </c>
      <c r="K290">
        <f>IF('Configurações'!A291="","",'Configurações'!A291)</f>
        <v/>
      </c>
      <c r="M290">
        <f>IF(Lotes!D290="","",Lotes!D290)</f>
        <v/>
      </c>
    </row>
    <row r="291" ht="22" customHeight="1">
      <c r="A291" s="26" t="n"/>
      <c r="B291" s="23" t="n"/>
      <c r="C291" s="23" t="n"/>
      <c r="D291" s="23" t="n"/>
      <c r="E291" s="23" t="n"/>
      <c r="F291" s="27" t="n"/>
      <c r="G291" s="28" t="n"/>
      <c r="H291" s="25">
        <f>IF(OR($D291="",$E291=""),"",$D291&amp;"|"&amp;$E291)</f>
        <v/>
      </c>
      <c r="I291" s="24">
        <f>IF(COUNTA($A291:$G291)=0,"",IF($A291="","Informar data",IF($B291="","Informar tipo",IF($D291="","Informar SKU",IF($E291="","Informar lote",IF($F291="","Informar quantidade",IF(COUNTIF(Lotes!$D$5:$D$204,$H291)=0,"SKU/lote não cadastrado",IF(COUNTIF(Lotes!$D$5:$D$204,$H291)&gt;1,"SKU/lote duplicado no cadastro",IF($A291&gt;'Configurações'!$B$3,"Data futura",IF($A291&lt;IFERROR(INDEX(Lotes!$E$5:$E$204,MATCH($H291,Lotes!$D$5:$D$204,0)),$A291),"Data anterior à fabricação",IF(AND(OR($B291="Entrada",$B291="Saída"),$F291&lt;=0),"Quantidade deve ser positiva",IF(AND($B291="Ajuste",$F291=0),"Ajuste não pode ser zero","OK"))))))))))))</f>
        <v/>
      </c>
      <c r="K291">
        <f>IF('Configurações'!A292="","",'Configurações'!A292)</f>
        <v/>
      </c>
      <c r="M291">
        <f>IF(Lotes!D291="","",Lotes!D291)</f>
        <v/>
      </c>
    </row>
    <row r="292" ht="22" customHeight="1">
      <c r="A292" s="26" t="n"/>
      <c r="B292" s="23" t="n"/>
      <c r="C292" s="23" t="n"/>
      <c r="D292" s="23" t="n"/>
      <c r="E292" s="23" t="n"/>
      <c r="F292" s="27" t="n"/>
      <c r="G292" s="28" t="n"/>
      <c r="H292" s="32">
        <f>IF(OR($D292="",$E292=""),"",$D292&amp;"|"&amp;$E292)</f>
        <v/>
      </c>
      <c r="I292" s="31">
        <f>IF(COUNTA($A292:$G292)=0,"",IF($A292="","Informar data",IF($B292="","Informar tipo",IF($D292="","Informar SKU",IF($E292="","Informar lote",IF($F292="","Informar quantidade",IF(COUNTIF(Lotes!$D$5:$D$204,$H292)=0,"SKU/lote não cadastrado",IF(COUNTIF(Lotes!$D$5:$D$204,$H292)&gt;1,"SKU/lote duplicado no cadastro",IF($A292&gt;'Configurações'!$B$3,"Data futura",IF($A292&lt;IFERROR(INDEX(Lotes!$E$5:$E$204,MATCH($H292,Lotes!$D$5:$D$204,0)),$A292),"Data anterior à fabricação",IF(AND(OR($B292="Entrada",$B292="Saída"),$F292&lt;=0),"Quantidade deve ser positiva",IF(AND($B292="Ajuste",$F292=0),"Ajuste não pode ser zero","OK"))))))))))))</f>
        <v/>
      </c>
      <c r="K292">
        <f>IF('Configurações'!A293="","",'Configurações'!A293)</f>
        <v/>
      </c>
      <c r="M292">
        <f>IF(Lotes!D292="","",Lotes!D292)</f>
        <v/>
      </c>
    </row>
    <row r="293" ht="22" customHeight="1">
      <c r="A293" s="26" t="n"/>
      <c r="B293" s="23" t="n"/>
      <c r="C293" s="23" t="n"/>
      <c r="D293" s="23" t="n"/>
      <c r="E293" s="23" t="n"/>
      <c r="F293" s="27" t="n"/>
      <c r="G293" s="28" t="n"/>
      <c r="H293" s="25">
        <f>IF(OR($D293="",$E293=""),"",$D293&amp;"|"&amp;$E293)</f>
        <v/>
      </c>
      <c r="I293" s="24">
        <f>IF(COUNTA($A293:$G293)=0,"",IF($A293="","Informar data",IF($B293="","Informar tipo",IF($D293="","Informar SKU",IF($E293="","Informar lote",IF($F293="","Informar quantidade",IF(COUNTIF(Lotes!$D$5:$D$204,$H293)=0,"SKU/lote não cadastrado",IF(COUNTIF(Lotes!$D$5:$D$204,$H293)&gt;1,"SKU/lote duplicado no cadastro",IF($A293&gt;'Configurações'!$B$3,"Data futura",IF($A293&lt;IFERROR(INDEX(Lotes!$E$5:$E$204,MATCH($H293,Lotes!$D$5:$D$204,0)),$A293),"Data anterior à fabricação",IF(AND(OR($B293="Entrada",$B293="Saída"),$F293&lt;=0),"Quantidade deve ser positiva",IF(AND($B293="Ajuste",$F293=0),"Ajuste não pode ser zero","OK"))))))))))))</f>
        <v/>
      </c>
      <c r="K293">
        <f>IF('Configurações'!A294="","",'Configurações'!A294)</f>
        <v/>
      </c>
      <c r="M293">
        <f>IF(Lotes!D293="","",Lotes!D293)</f>
        <v/>
      </c>
    </row>
    <row r="294" ht="22" customHeight="1">
      <c r="A294" s="26" t="n"/>
      <c r="B294" s="23" t="n"/>
      <c r="C294" s="23" t="n"/>
      <c r="D294" s="23" t="n"/>
      <c r="E294" s="23" t="n"/>
      <c r="F294" s="27" t="n"/>
      <c r="G294" s="28" t="n"/>
      <c r="H294" s="32">
        <f>IF(OR($D294="",$E294=""),"",$D294&amp;"|"&amp;$E294)</f>
        <v/>
      </c>
      <c r="I294" s="31">
        <f>IF(COUNTA($A294:$G294)=0,"",IF($A294="","Informar data",IF($B294="","Informar tipo",IF($D294="","Informar SKU",IF($E294="","Informar lote",IF($F294="","Informar quantidade",IF(COUNTIF(Lotes!$D$5:$D$204,$H294)=0,"SKU/lote não cadastrado",IF(COUNTIF(Lotes!$D$5:$D$204,$H294)&gt;1,"SKU/lote duplicado no cadastro",IF($A294&gt;'Configurações'!$B$3,"Data futura",IF($A294&lt;IFERROR(INDEX(Lotes!$E$5:$E$204,MATCH($H294,Lotes!$D$5:$D$204,0)),$A294),"Data anterior à fabricação",IF(AND(OR($B294="Entrada",$B294="Saída"),$F294&lt;=0),"Quantidade deve ser positiva",IF(AND($B294="Ajuste",$F294=0),"Ajuste não pode ser zero","OK"))))))))))))</f>
        <v/>
      </c>
      <c r="K294">
        <f>IF('Configurações'!A295="","",'Configurações'!A295)</f>
        <v/>
      </c>
      <c r="M294">
        <f>IF(Lotes!D294="","",Lotes!D294)</f>
        <v/>
      </c>
    </row>
    <row r="295" ht="22" customHeight="1">
      <c r="A295" s="26" t="n"/>
      <c r="B295" s="23" t="n"/>
      <c r="C295" s="23" t="n"/>
      <c r="D295" s="23" t="n"/>
      <c r="E295" s="23" t="n"/>
      <c r="F295" s="27" t="n"/>
      <c r="G295" s="28" t="n"/>
      <c r="H295" s="25">
        <f>IF(OR($D295="",$E295=""),"",$D295&amp;"|"&amp;$E295)</f>
        <v/>
      </c>
      <c r="I295" s="24">
        <f>IF(COUNTA($A295:$G295)=0,"",IF($A295="","Informar data",IF($B295="","Informar tipo",IF($D295="","Informar SKU",IF($E295="","Informar lote",IF($F295="","Informar quantidade",IF(COUNTIF(Lotes!$D$5:$D$204,$H295)=0,"SKU/lote não cadastrado",IF(COUNTIF(Lotes!$D$5:$D$204,$H295)&gt;1,"SKU/lote duplicado no cadastro",IF($A295&gt;'Configurações'!$B$3,"Data futura",IF($A295&lt;IFERROR(INDEX(Lotes!$E$5:$E$204,MATCH($H295,Lotes!$D$5:$D$204,0)),$A295),"Data anterior à fabricação",IF(AND(OR($B295="Entrada",$B295="Saída"),$F295&lt;=0),"Quantidade deve ser positiva",IF(AND($B295="Ajuste",$F295=0),"Ajuste não pode ser zero","OK"))))))))))))</f>
        <v/>
      </c>
      <c r="K295">
        <f>IF('Configurações'!A296="","",'Configurações'!A296)</f>
        <v/>
      </c>
      <c r="M295">
        <f>IF(Lotes!D295="","",Lotes!D295)</f>
        <v/>
      </c>
    </row>
    <row r="296" ht="22" customHeight="1">
      <c r="A296" s="26" t="n"/>
      <c r="B296" s="23" t="n"/>
      <c r="C296" s="23" t="n"/>
      <c r="D296" s="23" t="n"/>
      <c r="E296" s="23" t="n"/>
      <c r="F296" s="27" t="n"/>
      <c r="G296" s="28" t="n"/>
      <c r="H296" s="32">
        <f>IF(OR($D296="",$E296=""),"",$D296&amp;"|"&amp;$E296)</f>
        <v/>
      </c>
      <c r="I296" s="31">
        <f>IF(COUNTA($A296:$G296)=0,"",IF($A296="","Informar data",IF($B296="","Informar tipo",IF($D296="","Informar SKU",IF($E296="","Informar lote",IF($F296="","Informar quantidade",IF(COUNTIF(Lotes!$D$5:$D$204,$H296)=0,"SKU/lote não cadastrado",IF(COUNTIF(Lotes!$D$5:$D$204,$H296)&gt;1,"SKU/lote duplicado no cadastro",IF($A296&gt;'Configurações'!$B$3,"Data futura",IF($A296&lt;IFERROR(INDEX(Lotes!$E$5:$E$204,MATCH($H296,Lotes!$D$5:$D$204,0)),$A296),"Data anterior à fabricação",IF(AND(OR($B296="Entrada",$B296="Saída"),$F296&lt;=0),"Quantidade deve ser positiva",IF(AND($B296="Ajuste",$F296=0),"Ajuste não pode ser zero","OK"))))))))))))</f>
        <v/>
      </c>
      <c r="K296">
        <f>IF('Configurações'!A297="","",'Configurações'!A297)</f>
        <v/>
      </c>
      <c r="M296">
        <f>IF(Lotes!D296="","",Lotes!D296)</f>
        <v/>
      </c>
    </row>
    <row r="297" ht="22" customHeight="1">
      <c r="A297" s="26" t="n"/>
      <c r="B297" s="23" t="n"/>
      <c r="C297" s="23" t="n"/>
      <c r="D297" s="23" t="n"/>
      <c r="E297" s="23" t="n"/>
      <c r="F297" s="27" t="n"/>
      <c r="G297" s="28" t="n"/>
      <c r="H297" s="25">
        <f>IF(OR($D297="",$E297=""),"",$D297&amp;"|"&amp;$E297)</f>
        <v/>
      </c>
      <c r="I297" s="24">
        <f>IF(COUNTA($A297:$G297)=0,"",IF($A297="","Informar data",IF($B297="","Informar tipo",IF($D297="","Informar SKU",IF($E297="","Informar lote",IF($F297="","Informar quantidade",IF(COUNTIF(Lotes!$D$5:$D$204,$H297)=0,"SKU/lote não cadastrado",IF(COUNTIF(Lotes!$D$5:$D$204,$H297)&gt;1,"SKU/lote duplicado no cadastro",IF($A297&gt;'Configurações'!$B$3,"Data futura",IF($A297&lt;IFERROR(INDEX(Lotes!$E$5:$E$204,MATCH($H297,Lotes!$D$5:$D$204,0)),$A297),"Data anterior à fabricação",IF(AND(OR($B297="Entrada",$B297="Saída"),$F297&lt;=0),"Quantidade deve ser positiva",IF(AND($B297="Ajuste",$F297=0),"Ajuste não pode ser zero","OK"))))))))))))</f>
        <v/>
      </c>
      <c r="K297">
        <f>IF('Configurações'!A298="","",'Configurações'!A298)</f>
        <v/>
      </c>
      <c r="M297">
        <f>IF(Lotes!D297="","",Lotes!D297)</f>
        <v/>
      </c>
    </row>
    <row r="298" ht="22" customHeight="1">
      <c r="A298" s="26" t="n"/>
      <c r="B298" s="23" t="n"/>
      <c r="C298" s="23" t="n"/>
      <c r="D298" s="23" t="n"/>
      <c r="E298" s="23" t="n"/>
      <c r="F298" s="27" t="n"/>
      <c r="G298" s="28" t="n"/>
      <c r="H298" s="32">
        <f>IF(OR($D298="",$E298=""),"",$D298&amp;"|"&amp;$E298)</f>
        <v/>
      </c>
      <c r="I298" s="31">
        <f>IF(COUNTA($A298:$G298)=0,"",IF($A298="","Informar data",IF($B298="","Informar tipo",IF($D298="","Informar SKU",IF($E298="","Informar lote",IF($F298="","Informar quantidade",IF(COUNTIF(Lotes!$D$5:$D$204,$H298)=0,"SKU/lote não cadastrado",IF(COUNTIF(Lotes!$D$5:$D$204,$H298)&gt;1,"SKU/lote duplicado no cadastro",IF($A298&gt;'Configurações'!$B$3,"Data futura",IF($A298&lt;IFERROR(INDEX(Lotes!$E$5:$E$204,MATCH($H298,Lotes!$D$5:$D$204,0)),$A298),"Data anterior à fabricação",IF(AND(OR($B298="Entrada",$B298="Saída"),$F298&lt;=0),"Quantidade deve ser positiva",IF(AND($B298="Ajuste",$F298=0),"Ajuste não pode ser zero","OK"))))))))))))</f>
        <v/>
      </c>
      <c r="K298">
        <f>IF('Configurações'!A299="","",'Configurações'!A299)</f>
        <v/>
      </c>
      <c r="M298">
        <f>IF(Lotes!D298="","",Lotes!D298)</f>
        <v/>
      </c>
    </row>
    <row r="299" ht="22" customHeight="1">
      <c r="A299" s="26" t="n"/>
      <c r="B299" s="23" t="n"/>
      <c r="C299" s="23" t="n"/>
      <c r="D299" s="23" t="n"/>
      <c r="E299" s="23" t="n"/>
      <c r="F299" s="27" t="n"/>
      <c r="G299" s="28" t="n"/>
      <c r="H299" s="25">
        <f>IF(OR($D299="",$E299=""),"",$D299&amp;"|"&amp;$E299)</f>
        <v/>
      </c>
      <c r="I299" s="24">
        <f>IF(COUNTA($A299:$G299)=0,"",IF($A299="","Informar data",IF($B299="","Informar tipo",IF($D299="","Informar SKU",IF($E299="","Informar lote",IF($F299="","Informar quantidade",IF(COUNTIF(Lotes!$D$5:$D$204,$H299)=0,"SKU/lote não cadastrado",IF(COUNTIF(Lotes!$D$5:$D$204,$H299)&gt;1,"SKU/lote duplicado no cadastro",IF($A299&gt;'Configurações'!$B$3,"Data futura",IF($A299&lt;IFERROR(INDEX(Lotes!$E$5:$E$204,MATCH($H299,Lotes!$D$5:$D$204,0)),$A299),"Data anterior à fabricação",IF(AND(OR($B299="Entrada",$B299="Saída"),$F299&lt;=0),"Quantidade deve ser positiva",IF(AND($B299="Ajuste",$F299=0),"Ajuste não pode ser zero","OK"))))))))))))</f>
        <v/>
      </c>
      <c r="K299">
        <f>IF('Configurações'!A300="","",'Configurações'!A300)</f>
        <v/>
      </c>
      <c r="M299">
        <f>IF(Lotes!D299="","",Lotes!D299)</f>
        <v/>
      </c>
    </row>
    <row r="300" ht="22" customHeight="1">
      <c r="A300" s="26" t="n"/>
      <c r="B300" s="23" t="n"/>
      <c r="C300" s="23" t="n"/>
      <c r="D300" s="23" t="n"/>
      <c r="E300" s="23" t="n"/>
      <c r="F300" s="27" t="n"/>
      <c r="G300" s="28" t="n"/>
      <c r="H300" s="32">
        <f>IF(OR($D300="",$E300=""),"",$D300&amp;"|"&amp;$E300)</f>
        <v/>
      </c>
      <c r="I300" s="31">
        <f>IF(COUNTA($A300:$G300)=0,"",IF($A300="","Informar data",IF($B300="","Informar tipo",IF($D300="","Informar SKU",IF($E300="","Informar lote",IF($F300="","Informar quantidade",IF(COUNTIF(Lotes!$D$5:$D$204,$H300)=0,"SKU/lote não cadastrado",IF(COUNTIF(Lotes!$D$5:$D$204,$H300)&gt;1,"SKU/lote duplicado no cadastro",IF($A300&gt;'Configurações'!$B$3,"Data futura",IF($A300&lt;IFERROR(INDEX(Lotes!$E$5:$E$204,MATCH($H300,Lotes!$D$5:$D$204,0)),$A300),"Data anterior à fabricação",IF(AND(OR($B300="Entrada",$B300="Saída"),$F300&lt;=0),"Quantidade deve ser positiva",IF(AND($B300="Ajuste",$F300=0),"Ajuste não pode ser zero","OK"))))))))))))</f>
        <v/>
      </c>
      <c r="K300">
        <f>IF('Configurações'!A301="","",'Configurações'!A301)</f>
        <v/>
      </c>
      <c r="M300">
        <f>IF(Lotes!D300="","",Lotes!D300)</f>
        <v/>
      </c>
    </row>
    <row r="301" ht="22" customHeight="1">
      <c r="A301" s="26" t="n"/>
      <c r="B301" s="23" t="n"/>
      <c r="C301" s="23" t="n"/>
      <c r="D301" s="23" t="n"/>
      <c r="E301" s="23" t="n"/>
      <c r="F301" s="27" t="n"/>
      <c r="G301" s="28" t="n"/>
      <c r="H301" s="25">
        <f>IF(OR($D301="",$E301=""),"",$D301&amp;"|"&amp;$E301)</f>
        <v/>
      </c>
      <c r="I301" s="24">
        <f>IF(COUNTA($A301:$G301)=0,"",IF($A301="","Informar data",IF($B301="","Informar tipo",IF($D301="","Informar SKU",IF($E301="","Informar lote",IF($F301="","Informar quantidade",IF(COUNTIF(Lotes!$D$5:$D$204,$H301)=0,"SKU/lote não cadastrado",IF(COUNTIF(Lotes!$D$5:$D$204,$H301)&gt;1,"SKU/lote duplicado no cadastro",IF($A301&gt;'Configurações'!$B$3,"Data futura",IF($A301&lt;IFERROR(INDEX(Lotes!$E$5:$E$204,MATCH($H301,Lotes!$D$5:$D$204,0)),$A301),"Data anterior à fabricação",IF(AND(OR($B301="Entrada",$B301="Saída"),$F301&lt;=0),"Quantidade deve ser positiva",IF(AND($B301="Ajuste",$F301=0),"Ajuste não pode ser zero","OK"))))))))))))</f>
        <v/>
      </c>
      <c r="K301">
        <f>IF('Configurações'!A302="","",'Configurações'!A302)</f>
        <v/>
      </c>
      <c r="M301">
        <f>IF(Lotes!D301="","",Lotes!D301)</f>
        <v/>
      </c>
    </row>
    <row r="302" ht="22" customHeight="1">
      <c r="A302" s="26" t="n"/>
      <c r="B302" s="23" t="n"/>
      <c r="C302" s="23" t="n"/>
      <c r="D302" s="23" t="n"/>
      <c r="E302" s="23" t="n"/>
      <c r="F302" s="27" t="n"/>
      <c r="G302" s="28" t="n"/>
      <c r="H302" s="32">
        <f>IF(OR($D302="",$E302=""),"",$D302&amp;"|"&amp;$E302)</f>
        <v/>
      </c>
      <c r="I302" s="31">
        <f>IF(COUNTA($A302:$G302)=0,"",IF($A302="","Informar data",IF($B302="","Informar tipo",IF($D302="","Informar SKU",IF($E302="","Informar lote",IF($F302="","Informar quantidade",IF(COUNTIF(Lotes!$D$5:$D$204,$H302)=0,"SKU/lote não cadastrado",IF(COUNTIF(Lotes!$D$5:$D$204,$H302)&gt;1,"SKU/lote duplicado no cadastro",IF($A302&gt;'Configurações'!$B$3,"Data futura",IF($A302&lt;IFERROR(INDEX(Lotes!$E$5:$E$204,MATCH($H302,Lotes!$D$5:$D$204,0)),$A302),"Data anterior à fabricação",IF(AND(OR($B302="Entrada",$B302="Saída"),$F302&lt;=0),"Quantidade deve ser positiva",IF(AND($B302="Ajuste",$F302=0),"Ajuste não pode ser zero","OK"))))))))))))</f>
        <v/>
      </c>
      <c r="K302">
        <f>IF('Configurações'!A303="","",'Configurações'!A303)</f>
        <v/>
      </c>
      <c r="M302">
        <f>IF(Lotes!D302="","",Lotes!D302)</f>
        <v/>
      </c>
    </row>
    <row r="303" ht="22" customHeight="1">
      <c r="A303" s="26" t="n"/>
      <c r="B303" s="23" t="n"/>
      <c r="C303" s="23" t="n"/>
      <c r="D303" s="23" t="n"/>
      <c r="E303" s="23" t="n"/>
      <c r="F303" s="27" t="n"/>
      <c r="G303" s="28" t="n"/>
      <c r="H303" s="25">
        <f>IF(OR($D303="",$E303=""),"",$D303&amp;"|"&amp;$E303)</f>
        <v/>
      </c>
      <c r="I303" s="24">
        <f>IF(COUNTA($A303:$G303)=0,"",IF($A303="","Informar data",IF($B303="","Informar tipo",IF($D303="","Informar SKU",IF($E303="","Informar lote",IF($F303="","Informar quantidade",IF(COUNTIF(Lotes!$D$5:$D$204,$H303)=0,"SKU/lote não cadastrado",IF(COUNTIF(Lotes!$D$5:$D$204,$H303)&gt;1,"SKU/lote duplicado no cadastro",IF($A303&gt;'Configurações'!$B$3,"Data futura",IF($A303&lt;IFERROR(INDEX(Lotes!$E$5:$E$204,MATCH($H303,Lotes!$D$5:$D$204,0)),$A303),"Data anterior à fabricação",IF(AND(OR($B303="Entrada",$B303="Saída"),$F303&lt;=0),"Quantidade deve ser positiva",IF(AND($B303="Ajuste",$F303=0),"Ajuste não pode ser zero","OK"))))))))))))</f>
        <v/>
      </c>
      <c r="K303">
        <f>IF('Configurações'!A304="","",'Configurações'!A304)</f>
        <v/>
      </c>
      <c r="M303">
        <f>IF(Lotes!D303="","",Lotes!D303)</f>
        <v/>
      </c>
    </row>
    <row r="304" ht="22" customHeight="1">
      <c r="A304" s="26" t="n"/>
      <c r="B304" s="23" t="n"/>
      <c r="C304" s="23" t="n"/>
      <c r="D304" s="23" t="n"/>
      <c r="E304" s="23" t="n"/>
      <c r="F304" s="27" t="n"/>
      <c r="G304" s="28" t="n"/>
      <c r="H304" s="32">
        <f>IF(OR($D304="",$E304=""),"",$D304&amp;"|"&amp;$E304)</f>
        <v/>
      </c>
      <c r="I304" s="31">
        <f>IF(COUNTA($A304:$G304)=0,"",IF($A304="","Informar data",IF($B304="","Informar tipo",IF($D304="","Informar SKU",IF($E304="","Informar lote",IF($F304="","Informar quantidade",IF(COUNTIF(Lotes!$D$5:$D$204,$H304)=0,"SKU/lote não cadastrado",IF(COUNTIF(Lotes!$D$5:$D$204,$H304)&gt;1,"SKU/lote duplicado no cadastro",IF($A304&gt;'Configurações'!$B$3,"Data futura",IF($A304&lt;IFERROR(INDEX(Lotes!$E$5:$E$204,MATCH($H304,Lotes!$D$5:$D$204,0)),$A304),"Data anterior à fabricação",IF(AND(OR($B304="Entrada",$B304="Saída"),$F304&lt;=0),"Quantidade deve ser positiva",IF(AND($B304="Ajuste",$F304=0),"Ajuste não pode ser zero","OK"))))))))))))</f>
        <v/>
      </c>
      <c r="K304">
        <f>IF('Configurações'!A305="","",'Configurações'!A305)</f>
        <v/>
      </c>
      <c r="M304">
        <f>IF(Lotes!D304="","",Lotes!D304)</f>
        <v/>
      </c>
    </row>
  </sheetData>
  <mergeCells count="1">
    <mergeCell ref="A1:I1"/>
  </mergeCells>
  <conditionalFormatting sqref="A5:I304">
    <cfRule type="expression" priority="1" dxfId="1" stopIfTrue="1">
      <formula>AND($I5&lt;&gt;"",$I5&lt;&gt;"OK")</formula>
    </cfRule>
  </conditionalFormatting>
  <conditionalFormatting sqref="I5:I304">
    <cfRule type="expression" priority="2" dxfId="0">
      <formula>$I5="OK"</formula>
    </cfRule>
  </conditionalFormatting>
  <conditionalFormatting sqref="F5:F304">
    <cfRule type="expression" priority="3" dxfId="7">
      <formula>AND($B5="Ajuste",$F5&lt;0)</formula>
    </cfRule>
  </conditionalFormatting>
  <dataValidations count="7">
    <dataValidation sqref="A5:A304" showDropDown="0" showInputMessage="0" showErrorMessage="1" allowBlank="0" errorTitle="Data inválida" error="Informe uma data válida que não seja futura." type="custom" errorStyle="stop">
      <formula1>=OR($A5="",AND(ISNUMBER($A5),$A5&gt;=DATE(2020,1,1),$A5&lt;='Configurações'!$B$3))</formula1>
    </dataValidation>
    <dataValidation sqref="B5:B304" showDropDown="0" showInputMessage="0" showErrorMessage="1" allowBlank="0" errorTitle="Tipo inválido" error="Selecione Entrada, Saída ou Ajuste." type="list" errorStyle="stop">
      <formula1>"Entrada,Saída,Ajuste"</formula1>
    </dataValidation>
    <dataValidation sqref="C5:C304" showDropDown="0" showInputMessage="0" showErrorMessage="1" allowBlank="0" errorTitle="Referência inválida" error="A referência deve ter no máximo 40 caracteres." type="custom" errorStyle="stop">
      <formula1>=OR($C5="",LEN($C5)&lt;=40)</formula1>
    </dataValidation>
    <dataValidation sqref="D5:D304" showDropDown="0" showInputMessage="0" showErrorMessage="1" allowBlank="0" errorTitle="SKU inválido" error="Selecione um SKU cadastrado na aba Configurações." type="list" errorStyle="stop">
      <formula1>$K$5:$K$104</formula1>
    </dataValidation>
    <dataValidation sqref="E5:E304" showDropDown="0" showInputMessage="0" showErrorMessage="1" allowBlank="0" errorTitle="Lote inválido" error="Informe um lote previamente cadastrado para o SKU selecionado." type="custom" errorStyle="stop">
      <formula1>=OR($E5="",AND(LEN($E5)&lt;=30,COUNTIF($M$5:$M$204,$D5&amp;"|"&amp;$E5)=1))</formula1>
    </dataValidation>
    <dataValidation sqref="F5:F304" showDropDown="0" showInputMessage="0" showErrorMessage="1" allowBlank="0" errorTitle="Quantidade inválida" error="Entradas e saídas devem ser positivas. Ajustes podem ser positivos ou negativos, mas não podem ser zero." type="custom" errorStyle="stop">
      <formula1>=OR($F5="",AND($B5="Ajuste",$F5&lt;&gt;0,ABS($F5)&lt;=1000000000),AND(OR($B5="Entrada",$B5="Saída"),$F5&gt;0,$F5&lt;=1000000000))</formula1>
    </dataValidation>
    <dataValidation sqref="G5:G304" showDropDown="0" showInputMessage="0" showErrorMessage="1" allowBlank="0" errorTitle="Observação inválida" error="A observação deve ter no máximo 120 caracteres." type="custom" errorStyle="stop">
      <formula1>=OR($G5="",LEN($G5)&lt;=120)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tabColor rgb="002D6A57"/>
    <outlinePr summaryBelow="1" summaryRight="1"/>
    <pageSetUpPr fitToPage="1"/>
  </sheetPr>
  <dimension ref="A1:H105"/>
  <sheetViews>
    <sheetView zoomScale="90" workbookViewId="0">
      <pane ySplit="5" topLeftCell="A6" activePane="bottomLeft" state="frozen"/>
      <selection pane="bottomLeft" activeCell="A1" sqref="A1"/>
    </sheetView>
  </sheetViews>
  <sheetFormatPr baseColWidth="8" defaultRowHeight="18"/>
  <cols>
    <col width="18" customWidth="1" min="1" max="1"/>
    <col width="36" customWidth="1" min="2" max="2"/>
    <col width="23" customWidth="1" min="3" max="3"/>
    <col width="18" customWidth="1" min="4" max="4"/>
    <col width="24" customWidth="1" min="5" max="5"/>
    <col width="3" customWidth="1" min="6" max="6"/>
    <col width="20" customWidth="1" min="7" max="7"/>
    <col width="20" customWidth="1" min="8" max="8"/>
  </cols>
  <sheetData>
    <row r="1" ht="28" customHeight="1">
      <c r="A1" s="1" t="inlineStr">
        <is>
          <t>Configurações do Controle por Lote</t>
        </is>
      </c>
      <c r="B1" s="56" t="n"/>
      <c r="C1" s="56" t="n"/>
      <c r="D1" s="56" t="n"/>
      <c r="E1" s="56" t="n"/>
      <c r="F1" s="56" t="n"/>
      <c r="G1" s="56" t="n"/>
      <c r="H1" s="57" t="n"/>
    </row>
    <row r="2">
      <c r="A2" s="3" t="inlineStr">
        <is>
          <t>Dias para alerta de vencimento</t>
        </is>
      </c>
      <c r="B2" s="35" t="n">
        <v>30</v>
      </c>
    </row>
    <row r="3">
      <c r="A3" s="3" t="inlineStr">
        <is>
          <t>Data de referência</t>
        </is>
      </c>
      <c r="B3" s="4">
        <f>TODAY()</f>
        <v/>
      </c>
    </row>
    <row r="4"/>
    <row r="5" ht="30" customHeight="1">
      <c r="A5" s="11" t="inlineStr">
        <is>
          <t>SKU</t>
        </is>
      </c>
      <c r="B5" s="11" t="inlineStr">
        <is>
          <t>Produto</t>
        </is>
      </c>
      <c r="C5" s="11" t="inlineStr">
        <is>
          <t>Verificação</t>
        </is>
      </c>
      <c r="D5" s="11" t="inlineStr">
        <is>
          <t>Localização</t>
        </is>
      </c>
      <c r="E5" s="11" t="inlineStr">
        <is>
          <t>Verificação</t>
        </is>
      </c>
      <c r="G5" s="11" t="inlineStr">
        <is>
          <t>Tipo de movimento</t>
        </is>
      </c>
      <c r="H5" s="11" t="inlineStr">
        <is>
          <t>Bloqueio manual</t>
        </is>
      </c>
    </row>
    <row r="6">
      <c r="A6" s="23" t="inlineStr">
        <is>
          <t>FIC-CHA-001</t>
        </is>
      </c>
      <c r="B6" s="23" t="inlineStr">
        <is>
          <t>Chá Brisa de Amora 20 sachês</t>
        </is>
      </c>
      <c r="C6" s="36">
        <f>IF(COUNTA($A6:$B6)=0,"",IF($A6="","Informar SKU",IF($B6="","Informar produto",IF(COUNTIF($A$6:$A$105,$A6)&gt;1,"SKU duplicado","OK"))))</f>
        <v/>
      </c>
      <c r="D6" s="23" t="inlineStr">
        <is>
          <t>A-01-01</t>
        </is>
      </c>
      <c r="E6" s="36">
        <f>IF($D6="","",IF(LEN($D6)&gt;30,"Localização muito longa",IF(COUNTIF($D$6:$D$105,$D6)&gt;1,"Localização duplicada","OK")))</f>
        <v/>
      </c>
      <c r="G6" s="37" t="inlineStr">
        <is>
          <t>Entrada</t>
        </is>
      </c>
      <c r="H6" s="37" t="inlineStr">
        <is>
          <t>Não</t>
        </is>
      </c>
    </row>
    <row r="7">
      <c r="A7" s="23" t="inlineStr">
        <is>
          <t>FIC-CAFE-002</t>
        </is>
      </c>
      <c r="B7" s="23" t="inlineStr">
        <is>
          <t>Café Nuvem Clara 250 g</t>
        </is>
      </c>
      <c r="C7" s="38">
        <f>IF(COUNTA($A7:$B7)=0,"",IF($A7="","Informar SKU",IF($B7="","Informar produto",IF(COUNTIF($A$6:$A$105,$A7)&gt;1,"SKU duplicado","OK"))))</f>
        <v/>
      </c>
      <c r="D7" s="23" t="inlineStr">
        <is>
          <t>A-01-02</t>
        </is>
      </c>
      <c r="E7" s="38">
        <f>IF($D7="","",IF(LEN($D7)&gt;30,"Localização muito longa",IF(COUNTIF($D$6:$D$105,$D7)&gt;1,"Localização duplicada","OK")))</f>
        <v/>
      </c>
      <c r="G7" s="39" t="inlineStr">
        <is>
          <t>Saída</t>
        </is>
      </c>
      <c r="H7" s="39" t="inlineStr">
        <is>
          <t>Sim</t>
        </is>
      </c>
    </row>
    <row r="8">
      <c r="A8" s="23" t="inlineStr">
        <is>
          <t>FIC-BISC-003</t>
        </is>
      </c>
      <c r="B8" s="23" t="inlineStr">
        <is>
          <t>Biscoito Lua de Canela 120 g</t>
        </is>
      </c>
      <c r="C8" s="36">
        <f>IF(COUNTA($A8:$B8)=0,"",IF($A8="","Informar SKU",IF($B8="","Informar produto",IF(COUNTIF($A$6:$A$105,$A8)&gt;1,"SKU duplicado","OK"))))</f>
        <v/>
      </c>
      <c r="D8" s="23" t="inlineStr">
        <is>
          <t>B-02-01</t>
        </is>
      </c>
      <c r="E8" s="36">
        <f>IF($D8="","",IF(LEN($D8)&gt;30,"Localização muito longa",IF(COUNTIF($D$6:$D$105,$D8)&gt;1,"Localização duplicada","OK")))</f>
        <v/>
      </c>
      <c r="G8" s="37" t="inlineStr">
        <is>
          <t>Ajuste</t>
        </is>
      </c>
      <c r="H8" s="37" t="n"/>
    </row>
    <row r="9">
      <c r="A9" s="23" t="inlineStr">
        <is>
          <t>FIC-GRAN-004</t>
        </is>
      </c>
      <c r="B9" s="23" t="inlineStr">
        <is>
          <t>Granola Vale Dourado 300 g</t>
        </is>
      </c>
      <c r="C9" s="38">
        <f>IF(COUNTA($A9:$B9)=0,"",IF($A9="","Informar SKU",IF($B9="","Informar produto",IF(COUNTIF($A$6:$A$105,$A9)&gt;1,"SKU duplicado","OK"))))</f>
        <v/>
      </c>
      <c r="D9" s="23" t="inlineStr">
        <is>
          <t>B-02-02</t>
        </is>
      </c>
      <c r="E9" s="38">
        <f>IF($D9="","",IF(LEN($D9)&gt;30,"Localização muito longa",IF(COUNTIF($D$6:$D$105,$D9)&gt;1,"Localização duplicada","OK")))</f>
        <v/>
      </c>
    </row>
    <row r="10">
      <c r="A10" s="23" t="inlineStr">
        <is>
          <t>FIC-MOLH-005</t>
        </is>
      </c>
      <c r="B10" s="23" t="inlineStr">
        <is>
          <t>Molho Jardim Rubi 250 ml</t>
        </is>
      </c>
      <c r="C10" s="36">
        <f>IF(COUNTA($A10:$B10)=0,"",IF($A10="","Informar SKU",IF($B10="","Informar produto",IF(COUNTIF($A$6:$A$105,$A10)&gt;1,"SKU duplicado","OK"))))</f>
        <v/>
      </c>
      <c r="D10" s="23" t="inlineStr">
        <is>
          <t>C-03-01</t>
        </is>
      </c>
      <c r="E10" s="36">
        <f>IF($D10="","",IF(LEN($D10)&gt;30,"Localização muito longa",IF(COUNTIF($D$6:$D$105,$D10)&gt;1,"Localização duplicada","OK")))</f>
        <v/>
      </c>
    </row>
    <row r="11">
      <c r="A11" s="23" t="inlineStr">
        <is>
          <t>FIC-AVE-006</t>
        </is>
      </c>
      <c r="B11" s="23" t="inlineStr">
        <is>
          <t>Aveia Estrela Mansa 200 g</t>
        </is>
      </c>
      <c r="C11" s="38">
        <f>IF(COUNTA($A11:$B11)=0,"",IF($A11="","Informar SKU",IF($B11="","Informar produto",IF(COUNTIF($A$6:$A$105,$A11)&gt;1,"SKU duplicado","OK"))))</f>
        <v/>
      </c>
      <c r="D11" s="23" t="inlineStr">
        <is>
          <t>C-03-02</t>
        </is>
      </c>
      <c r="E11" s="38">
        <f>IF($D11="","",IF(LEN($D11)&gt;30,"Localização muito longa",IF(COUNTIF($D$6:$D$105,$D11)&gt;1,"Localização duplicada","OK")))</f>
        <v/>
      </c>
    </row>
    <row r="12">
      <c r="A12" s="23" t="inlineStr">
        <is>
          <t>FIC-CAC-007</t>
        </is>
      </c>
      <c r="B12" s="23" t="inlineStr">
        <is>
          <t>Cacau Horizonte Lilás 150 g</t>
        </is>
      </c>
      <c r="C12" s="36">
        <f>IF(COUNTA($A12:$B12)=0,"",IF($A12="","Informar SKU",IF($B12="","Informar produto",IF(COUNTIF($A$6:$A$105,$A12)&gt;1,"SKU duplicado","OK"))))</f>
        <v/>
      </c>
      <c r="D12" s="23" t="inlineStr">
        <is>
          <t>D-04-01</t>
        </is>
      </c>
      <c r="E12" s="36">
        <f>IF($D12="","",IF(LEN($D12)&gt;30,"Localização muito longa",IF(COUNTIF($D$6:$D$105,$D12)&gt;1,"Localização duplicada","OK")))</f>
        <v/>
      </c>
    </row>
    <row r="13">
      <c r="A13" s="23" t="inlineStr">
        <is>
          <t>FIC-BARR-008</t>
        </is>
      </c>
      <c r="B13" s="23" t="inlineStr">
        <is>
          <t>Barra Sol de Pitanga 35 g</t>
        </is>
      </c>
      <c r="C13" s="38">
        <f>IF(COUNTA($A13:$B13)=0,"",IF($A13="","Informar SKU",IF($B13="","Informar produto",IF(COUNTIF($A$6:$A$105,$A13)&gt;1,"SKU duplicado","OK"))))</f>
        <v/>
      </c>
      <c r="D13" s="23" t="inlineStr">
        <is>
          <t>D-04-02</t>
        </is>
      </c>
      <c r="E13" s="38">
        <f>IF($D13="","",IF(LEN($D13)&gt;30,"Localização muito longa",IF(COUNTIF($D$6:$D$105,$D13)&gt;1,"Localização duplicada","OK")))</f>
        <v/>
      </c>
    </row>
    <row r="14">
      <c r="A14" s="23" t="inlineStr">
        <is>
          <t>FIC-SOPA-009</t>
        </is>
      </c>
      <c r="B14" s="23" t="inlineStr">
        <is>
          <t>Sopa Bosque Azul 60 g</t>
        </is>
      </c>
      <c r="C14" s="36">
        <f>IF(COUNTA($A14:$B14)=0,"",IF($A14="","Informar SKU",IF($B14="","Informar produto",IF(COUNTIF($A$6:$A$105,$A14)&gt;1,"SKU duplicado","OK"))))</f>
        <v/>
      </c>
      <c r="D14" s="23" t="inlineStr">
        <is>
          <t>E-05-01</t>
        </is>
      </c>
      <c r="E14" s="36">
        <f>IF($D14="","",IF(LEN($D14)&gt;30,"Localização muito longa",IF(COUNTIF($D$6:$D$105,$D14)&gt;1,"Localização duplicada","OK")))</f>
        <v/>
      </c>
    </row>
    <row r="15">
      <c r="A15" s="23" t="inlineStr">
        <is>
          <t>FIC-TEMP-010</t>
        </is>
      </c>
      <c r="B15" s="23" t="inlineStr">
        <is>
          <t>Tempero Bruma Verde 50 g</t>
        </is>
      </c>
      <c r="C15" s="38">
        <f>IF(COUNTA($A15:$B15)=0,"",IF($A15="","Informar SKU",IF($B15="","Informar produto",IF(COUNTIF($A$6:$A$105,$A15)&gt;1,"SKU duplicado","OK"))))</f>
        <v/>
      </c>
      <c r="D15" s="23" t="inlineStr">
        <is>
          <t>E-05-02</t>
        </is>
      </c>
      <c r="E15" s="38">
        <f>IF($D15="","",IF(LEN($D15)&gt;30,"Localização muito longa",IF(COUNTIF($D$6:$D$105,$D15)&gt;1,"Localização duplicada","OK")))</f>
        <v/>
      </c>
    </row>
    <row r="16">
      <c r="A16" s="23" t="n"/>
      <c r="B16" s="23" t="n"/>
      <c r="C16" s="36">
        <f>IF(COUNTA($A16:$B16)=0,"",IF($A16="","Informar SKU",IF($B16="","Informar produto",IF(COUNTIF($A$6:$A$105,$A16)&gt;1,"SKU duplicado","OK"))))</f>
        <v/>
      </c>
      <c r="D16" s="23" t="n"/>
      <c r="E16" s="36">
        <f>IF($D16="","",IF(LEN($D16)&gt;30,"Localização muito longa",IF(COUNTIF($D$6:$D$105,$D16)&gt;1,"Localização duplicada","OK")))</f>
        <v/>
      </c>
    </row>
    <row r="17">
      <c r="A17" s="23" t="n"/>
      <c r="B17" s="23" t="n"/>
      <c r="C17" s="38">
        <f>IF(COUNTA($A17:$B17)=0,"",IF($A17="","Informar SKU",IF($B17="","Informar produto",IF(COUNTIF($A$6:$A$105,$A17)&gt;1,"SKU duplicado","OK"))))</f>
        <v/>
      </c>
      <c r="D17" s="23" t="n"/>
      <c r="E17" s="38">
        <f>IF($D17="","",IF(LEN($D17)&gt;30,"Localização muito longa",IF(COUNTIF($D$6:$D$105,$D17)&gt;1,"Localização duplicada","OK")))</f>
        <v/>
      </c>
    </row>
    <row r="18">
      <c r="A18" s="23" t="n"/>
      <c r="B18" s="23" t="n"/>
      <c r="C18" s="36">
        <f>IF(COUNTA($A18:$B18)=0,"",IF($A18="","Informar SKU",IF($B18="","Informar produto",IF(COUNTIF($A$6:$A$105,$A18)&gt;1,"SKU duplicado","OK"))))</f>
        <v/>
      </c>
      <c r="D18" s="23" t="n"/>
      <c r="E18" s="36">
        <f>IF($D18="","",IF(LEN($D18)&gt;30,"Localização muito longa",IF(COUNTIF($D$6:$D$105,$D18)&gt;1,"Localização duplicada","OK")))</f>
        <v/>
      </c>
    </row>
    <row r="19">
      <c r="A19" s="23" t="n"/>
      <c r="B19" s="23" t="n"/>
      <c r="C19" s="38">
        <f>IF(COUNTA($A19:$B19)=0,"",IF($A19="","Informar SKU",IF($B19="","Informar produto",IF(COUNTIF($A$6:$A$105,$A19)&gt;1,"SKU duplicado","OK"))))</f>
        <v/>
      </c>
      <c r="D19" s="23" t="n"/>
      <c r="E19" s="38">
        <f>IF($D19="","",IF(LEN($D19)&gt;30,"Localização muito longa",IF(COUNTIF($D$6:$D$105,$D19)&gt;1,"Localização duplicada","OK")))</f>
        <v/>
      </c>
    </row>
    <row r="20">
      <c r="A20" s="23" t="n"/>
      <c r="B20" s="23" t="n"/>
      <c r="C20" s="36">
        <f>IF(COUNTA($A20:$B20)=0,"",IF($A20="","Informar SKU",IF($B20="","Informar produto",IF(COUNTIF($A$6:$A$105,$A20)&gt;1,"SKU duplicado","OK"))))</f>
        <v/>
      </c>
      <c r="D20" s="23" t="n"/>
      <c r="E20" s="36">
        <f>IF($D20="","",IF(LEN($D20)&gt;30,"Localização muito longa",IF(COUNTIF($D$6:$D$105,$D20)&gt;1,"Localização duplicada","OK")))</f>
        <v/>
      </c>
    </row>
    <row r="21">
      <c r="A21" s="23" t="n"/>
      <c r="B21" s="23" t="n"/>
      <c r="C21" s="38">
        <f>IF(COUNTA($A21:$B21)=0,"",IF($A21="","Informar SKU",IF($B21="","Informar produto",IF(COUNTIF($A$6:$A$105,$A21)&gt;1,"SKU duplicado","OK"))))</f>
        <v/>
      </c>
      <c r="D21" s="23" t="n"/>
      <c r="E21" s="38">
        <f>IF($D21="","",IF(LEN($D21)&gt;30,"Localização muito longa",IF(COUNTIF($D$6:$D$105,$D21)&gt;1,"Localização duplicada","OK")))</f>
        <v/>
      </c>
    </row>
    <row r="22">
      <c r="A22" s="23" t="n"/>
      <c r="B22" s="23" t="n"/>
      <c r="C22" s="36">
        <f>IF(COUNTA($A22:$B22)=0,"",IF($A22="","Informar SKU",IF($B22="","Informar produto",IF(COUNTIF($A$6:$A$105,$A22)&gt;1,"SKU duplicado","OK"))))</f>
        <v/>
      </c>
      <c r="D22" s="23" t="n"/>
      <c r="E22" s="36">
        <f>IF($D22="","",IF(LEN($D22)&gt;30,"Localização muito longa",IF(COUNTIF($D$6:$D$105,$D22)&gt;1,"Localização duplicada","OK")))</f>
        <v/>
      </c>
    </row>
    <row r="23">
      <c r="A23" s="23" t="n"/>
      <c r="B23" s="23" t="n"/>
      <c r="C23" s="38">
        <f>IF(COUNTA($A23:$B23)=0,"",IF($A23="","Informar SKU",IF($B23="","Informar produto",IF(COUNTIF($A$6:$A$105,$A23)&gt;1,"SKU duplicado","OK"))))</f>
        <v/>
      </c>
      <c r="D23" s="23" t="n"/>
      <c r="E23" s="38">
        <f>IF($D23="","",IF(LEN($D23)&gt;30,"Localização muito longa",IF(COUNTIF($D$6:$D$105,$D23)&gt;1,"Localização duplicada","OK")))</f>
        <v/>
      </c>
    </row>
    <row r="24">
      <c r="A24" s="23" t="n"/>
      <c r="B24" s="23" t="n"/>
      <c r="C24" s="36">
        <f>IF(COUNTA($A24:$B24)=0,"",IF($A24="","Informar SKU",IF($B24="","Informar produto",IF(COUNTIF($A$6:$A$105,$A24)&gt;1,"SKU duplicado","OK"))))</f>
        <v/>
      </c>
      <c r="D24" s="23" t="n"/>
      <c r="E24" s="36">
        <f>IF($D24="","",IF(LEN($D24)&gt;30,"Localização muito longa",IF(COUNTIF($D$6:$D$105,$D24)&gt;1,"Localização duplicada","OK")))</f>
        <v/>
      </c>
    </row>
    <row r="25">
      <c r="A25" s="23" t="n"/>
      <c r="B25" s="23" t="n"/>
      <c r="C25" s="38">
        <f>IF(COUNTA($A25:$B25)=0,"",IF($A25="","Informar SKU",IF($B25="","Informar produto",IF(COUNTIF($A$6:$A$105,$A25)&gt;1,"SKU duplicado","OK"))))</f>
        <v/>
      </c>
      <c r="D25" s="23" t="n"/>
      <c r="E25" s="38">
        <f>IF($D25="","",IF(LEN($D25)&gt;30,"Localização muito longa",IF(COUNTIF($D$6:$D$105,$D25)&gt;1,"Localização duplicada","OK")))</f>
        <v/>
      </c>
    </row>
    <row r="26">
      <c r="A26" s="23" t="n"/>
      <c r="B26" s="23" t="n"/>
      <c r="C26" s="36">
        <f>IF(COUNTA($A26:$B26)=0,"",IF($A26="","Informar SKU",IF($B26="","Informar produto",IF(COUNTIF($A$6:$A$105,$A26)&gt;1,"SKU duplicado","OK"))))</f>
        <v/>
      </c>
      <c r="D26" s="23" t="n"/>
      <c r="E26" s="36">
        <f>IF($D26="","",IF(LEN($D26)&gt;30,"Localização muito longa",IF(COUNTIF($D$6:$D$105,$D26)&gt;1,"Localização duplicada","OK")))</f>
        <v/>
      </c>
    </row>
    <row r="27">
      <c r="A27" s="23" t="n"/>
      <c r="B27" s="23" t="n"/>
      <c r="C27" s="38">
        <f>IF(COUNTA($A27:$B27)=0,"",IF($A27="","Informar SKU",IF($B27="","Informar produto",IF(COUNTIF($A$6:$A$105,$A27)&gt;1,"SKU duplicado","OK"))))</f>
        <v/>
      </c>
      <c r="D27" s="23" t="n"/>
      <c r="E27" s="38">
        <f>IF($D27="","",IF(LEN($D27)&gt;30,"Localização muito longa",IF(COUNTIF($D$6:$D$105,$D27)&gt;1,"Localização duplicada","OK")))</f>
        <v/>
      </c>
    </row>
    <row r="28">
      <c r="A28" s="23" t="n"/>
      <c r="B28" s="23" t="n"/>
      <c r="C28" s="36">
        <f>IF(COUNTA($A28:$B28)=0,"",IF($A28="","Informar SKU",IF($B28="","Informar produto",IF(COUNTIF($A$6:$A$105,$A28)&gt;1,"SKU duplicado","OK"))))</f>
        <v/>
      </c>
      <c r="D28" s="23" t="n"/>
      <c r="E28" s="36">
        <f>IF($D28="","",IF(LEN($D28)&gt;30,"Localização muito longa",IF(COUNTIF($D$6:$D$105,$D28)&gt;1,"Localização duplicada","OK")))</f>
        <v/>
      </c>
    </row>
    <row r="29">
      <c r="A29" s="23" t="n"/>
      <c r="B29" s="23" t="n"/>
      <c r="C29" s="38">
        <f>IF(COUNTA($A29:$B29)=0,"",IF($A29="","Informar SKU",IF($B29="","Informar produto",IF(COUNTIF($A$6:$A$105,$A29)&gt;1,"SKU duplicado","OK"))))</f>
        <v/>
      </c>
      <c r="D29" s="23" t="n"/>
      <c r="E29" s="38">
        <f>IF($D29="","",IF(LEN($D29)&gt;30,"Localização muito longa",IF(COUNTIF($D$6:$D$105,$D29)&gt;1,"Localização duplicada","OK")))</f>
        <v/>
      </c>
    </row>
    <row r="30">
      <c r="A30" s="23" t="n"/>
      <c r="B30" s="23" t="n"/>
      <c r="C30" s="36">
        <f>IF(COUNTA($A30:$B30)=0,"",IF($A30="","Informar SKU",IF($B30="","Informar produto",IF(COUNTIF($A$6:$A$105,$A30)&gt;1,"SKU duplicado","OK"))))</f>
        <v/>
      </c>
      <c r="D30" s="23" t="n"/>
      <c r="E30" s="36">
        <f>IF($D30="","",IF(LEN($D30)&gt;30,"Localização muito longa",IF(COUNTIF($D$6:$D$105,$D30)&gt;1,"Localização duplicada","OK")))</f>
        <v/>
      </c>
    </row>
    <row r="31">
      <c r="A31" s="23" t="n"/>
      <c r="B31" s="23" t="n"/>
      <c r="C31" s="38">
        <f>IF(COUNTA($A31:$B31)=0,"",IF($A31="","Informar SKU",IF($B31="","Informar produto",IF(COUNTIF($A$6:$A$105,$A31)&gt;1,"SKU duplicado","OK"))))</f>
        <v/>
      </c>
      <c r="D31" s="23" t="n"/>
      <c r="E31" s="38">
        <f>IF($D31="","",IF(LEN($D31)&gt;30,"Localização muito longa",IF(COUNTIF($D$6:$D$105,$D31)&gt;1,"Localização duplicada","OK")))</f>
        <v/>
      </c>
    </row>
    <row r="32">
      <c r="A32" s="23" t="n"/>
      <c r="B32" s="23" t="n"/>
      <c r="C32" s="36">
        <f>IF(COUNTA($A32:$B32)=0,"",IF($A32="","Informar SKU",IF($B32="","Informar produto",IF(COUNTIF($A$6:$A$105,$A32)&gt;1,"SKU duplicado","OK"))))</f>
        <v/>
      </c>
      <c r="D32" s="23" t="n"/>
      <c r="E32" s="36">
        <f>IF($D32="","",IF(LEN($D32)&gt;30,"Localização muito longa",IF(COUNTIF($D$6:$D$105,$D32)&gt;1,"Localização duplicada","OK")))</f>
        <v/>
      </c>
    </row>
    <row r="33">
      <c r="A33" s="23" t="n"/>
      <c r="B33" s="23" t="n"/>
      <c r="C33" s="38">
        <f>IF(COUNTA($A33:$B33)=0,"",IF($A33="","Informar SKU",IF($B33="","Informar produto",IF(COUNTIF($A$6:$A$105,$A33)&gt;1,"SKU duplicado","OK"))))</f>
        <v/>
      </c>
      <c r="D33" s="23" t="n"/>
      <c r="E33" s="38">
        <f>IF($D33="","",IF(LEN($D33)&gt;30,"Localização muito longa",IF(COUNTIF($D$6:$D$105,$D33)&gt;1,"Localização duplicada","OK")))</f>
        <v/>
      </c>
    </row>
    <row r="34">
      <c r="A34" s="23" t="n"/>
      <c r="B34" s="23" t="n"/>
      <c r="C34" s="36">
        <f>IF(COUNTA($A34:$B34)=0,"",IF($A34="","Informar SKU",IF($B34="","Informar produto",IF(COUNTIF($A$6:$A$105,$A34)&gt;1,"SKU duplicado","OK"))))</f>
        <v/>
      </c>
      <c r="D34" s="23" t="n"/>
      <c r="E34" s="36">
        <f>IF($D34="","",IF(LEN($D34)&gt;30,"Localização muito longa",IF(COUNTIF($D$6:$D$105,$D34)&gt;1,"Localização duplicada","OK")))</f>
        <v/>
      </c>
    </row>
    <row r="35">
      <c r="A35" s="23" t="n"/>
      <c r="B35" s="23" t="n"/>
      <c r="C35" s="38">
        <f>IF(COUNTA($A35:$B35)=0,"",IF($A35="","Informar SKU",IF($B35="","Informar produto",IF(COUNTIF($A$6:$A$105,$A35)&gt;1,"SKU duplicado","OK"))))</f>
        <v/>
      </c>
      <c r="D35" s="23" t="n"/>
      <c r="E35" s="38">
        <f>IF($D35="","",IF(LEN($D35)&gt;30,"Localização muito longa",IF(COUNTIF($D$6:$D$105,$D35)&gt;1,"Localização duplicada","OK")))</f>
        <v/>
      </c>
    </row>
    <row r="36">
      <c r="A36" s="23" t="n"/>
      <c r="B36" s="23" t="n"/>
      <c r="C36" s="36">
        <f>IF(COUNTA($A36:$B36)=0,"",IF($A36="","Informar SKU",IF($B36="","Informar produto",IF(COUNTIF($A$6:$A$105,$A36)&gt;1,"SKU duplicado","OK"))))</f>
        <v/>
      </c>
      <c r="D36" s="23" t="n"/>
      <c r="E36" s="36">
        <f>IF($D36="","",IF(LEN($D36)&gt;30,"Localização muito longa",IF(COUNTIF($D$6:$D$105,$D36)&gt;1,"Localização duplicada","OK")))</f>
        <v/>
      </c>
    </row>
    <row r="37">
      <c r="A37" s="23" t="n"/>
      <c r="B37" s="23" t="n"/>
      <c r="C37" s="38">
        <f>IF(COUNTA($A37:$B37)=0,"",IF($A37="","Informar SKU",IF($B37="","Informar produto",IF(COUNTIF($A$6:$A$105,$A37)&gt;1,"SKU duplicado","OK"))))</f>
        <v/>
      </c>
      <c r="D37" s="23" t="n"/>
      <c r="E37" s="38">
        <f>IF($D37="","",IF(LEN($D37)&gt;30,"Localização muito longa",IF(COUNTIF($D$6:$D$105,$D37)&gt;1,"Localização duplicada","OK")))</f>
        <v/>
      </c>
    </row>
    <row r="38">
      <c r="A38" s="23" t="n"/>
      <c r="B38" s="23" t="n"/>
      <c r="C38" s="36">
        <f>IF(COUNTA($A38:$B38)=0,"",IF($A38="","Informar SKU",IF($B38="","Informar produto",IF(COUNTIF($A$6:$A$105,$A38)&gt;1,"SKU duplicado","OK"))))</f>
        <v/>
      </c>
      <c r="D38" s="23" t="n"/>
      <c r="E38" s="36">
        <f>IF($D38="","",IF(LEN($D38)&gt;30,"Localização muito longa",IF(COUNTIF($D$6:$D$105,$D38)&gt;1,"Localização duplicada","OK")))</f>
        <v/>
      </c>
    </row>
    <row r="39">
      <c r="A39" s="23" t="n"/>
      <c r="B39" s="23" t="n"/>
      <c r="C39" s="38">
        <f>IF(COUNTA($A39:$B39)=0,"",IF($A39="","Informar SKU",IF($B39="","Informar produto",IF(COUNTIF($A$6:$A$105,$A39)&gt;1,"SKU duplicado","OK"))))</f>
        <v/>
      </c>
      <c r="D39" s="23" t="n"/>
      <c r="E39" s="38">
        <f>IF($D39="","",IF(LEN($D39)&gt;30,"Localização muito longa",IF(COUNTIF($D$6:$D$105,$D39)&gt;1,"Localização duplicada","OK")))</f>
        <v/>
      </c>
    </row>
    <row r="40">
      <c r="A40" s="23" t="n"/>
      <c r="B40" s="23" t="n"/>
      <c r="C40" s="36">
        <f>IF(COUNTA($A40:$B40)=0,"",IF($A40="","Informar SKU",IF($B40="","Informar produto",IF(COUNTIF($A$6:$A$105,$A40)&gt;1,"SKU duplicado","OK"))))</f>
        <v/>
      </c>
      <c r="D40" s="23" t="n"/>
      <c r="E40" s="36">
        <f>IF($D40="","",IF(LEN($D40)&gt;30,"Localização muito longa",IF(COUNTIF($D$6:$D$105,$D40)&gt;1,"Localização duplicada","OK")))</f>
        <v/>
      </c>
    </row>
    <row r="41">
      <c r="A41" s="23" t="n"/>
      <c r="B41" s="23" t="n"/>
      <c r="C41" s="38">
        <f>IF(COUNTA($A41:$B41)=0,"",IF($A41="","Informar SKU",IF($B41="","Informar produto",IF(COUNTIF($A$6:$A$105,$A41)&gt;1,"SKU duplicado","OK"))))</f>
        <v/>
      </c>
      <c r="D41" s="23" t="n"/>
      <c r="E41" s="38">
        <f>IF($D41="","",IF(LEN($D41)&gt;30,"Localização muito longa",IF(COUNTIF($D$6:$D$105,$D41)&gt;1,"Localização duplicada","OK")))</f>
        <v/>
      </c>
    </row>
    <row r="42">
      <c r="A42" s="23" t="n"/>
      <c r="B42" s="23" t="n"/>
      <c r="C42" s="36">
        <f>IF(COUNTA($A42:$B42)=0,"",IF($A42="","Informar SKU",IF($B42="","Informar produto",IF(COUNTIF($A$6:$A$105,$A42)&gt;1,"SKU duplicado","OK"))))</f>
        <v/>
      </c>
      <c r="D42" s="23" t="n"/>
      <c r="E42" s="36">
        <f>IF($D42="","",IF(LEN($D42)&gt;30,"Localização muito longa",IF(COUNTIF($D$6:$D$105,$D42)&gt;1,"Localização duplicada","OK")))</f>
        <v/>
      </c>
    </row>
    <row r="43">
      <c r="A43" s="23" t="n"/>
      <c r="B43" s="23" t="n"/>
      <c r="C43" s="38">
        <f>IF(COUNTA($A43:$B43)=0,"",IF($A43="","Informar SKU",IF($B43="","Informar produto",IF(COUNTIF($A$6:$A$105,$A43)&gt;1,"SKU duplicado","OK"))))</f>
        <v/>
      </c>
      <c r="D43" s="23" t="n"/>
      <c r="E43" s="38">
        <f>IF($D43="","",IF(LEN($D43)&gt;30,"Localização muito longa",IF(COUNTIF($D$6:$D$105,$D43)&gt;1,"Localização duplicada","OK")))</f>
        <v/>
      </c>
    </row>
    <row r="44">
      <c r="A44" s="23" t="n"/>
      <c r="B44" s="23" t="n"/>
      <c r="C44" s="36">
        <f>IF(COUNTA($A44:$B44)=0,"",IF($A44="","Informar SKU",IF($B44="","Informar produto",IF(COUNTIF($A$6:$A$105,$A44)&gt;1,"SKU duplicado","OK"))))</f>
        <v/>
      </c>
      <c r="D44" s="23" t="n"/>
      <c r="E44" s="36">
        <f>IF($D44="","",IF(LEN($D44)&gt;30,"Localização muito longa",IF(COUNTIF($D$6:$D$105,$D44)&gt;1,"Localização duplicada","OK")))</f>
        <v/>
      </c>
    </row>
    <row r="45">
      <c r="A45" s="23" t="n"/>
      <c r="B45" s="23" t="n"/>
      <c r="C45" s="38">
        <f>IF(COUNTA($A45:$B45)=0,"",IF($A45="","Informar SKU",IF($B45="","Informar produto",IF(COUNTIF($A$6:$A$105,$A45)&gt;1,"SKU duplicado","OK"))))</f>
        <v/>
      </c>
      <c r="D45" s="23" t="n"/>
      <c r="E45" s="38">
        <f>IF($D45="","",IF(LEN($D45)&gt;30,"Localização muito longa",IF(COUNTIF($D$6:$D$105,$D45)&gt;1,"Localização duplicada","OK")))</f>
        <v/>
      </c>
    </row>
    <row r="46">
      <c r="A46" s="23" t="n"/>
      <c r="B46" s="23" t="n"/>
      <c r="C46" s="36">
        <f>IF(COUNTA($A46:$B46)=0,"",IF($A46="","Informar SKU",IF($B46="","Informar produto",IF(COUNTIF($A$6:$A$105,$A46)&gt;1,"SKU duplicado","OK"))))</f>
        <v/>
      </c>
      <c r="D46" s="23" t="n"/>
      <c r="E46" s="36">
        <f>IF($D46="","",IF(LEN($D46)&gt;30,"Localização muito longa",IF(COUNTIF($D$6:$D$105,$D46)&gt;1,"Localização duplicada","OK")))</f>
        <v/>
      </c>
    </row>
    <row r="47">
      <c r="A47" s="23" t="n"/>
      <c r="B47" s="23" t="n"/>
      <c r="C47" s="38">
        <f>IF(COUNTA($A47:$B47)=0,"",IF($A47="","Informar SKU",IF($B47="","Informar produto",IF(COUNTIF($A$6:$A$105,$A47)&gt;1,"SKU duplicado","OK"))))</f>
        <v/>
      </c>
      <c r="D47" s="23" t="n"/>
      <c r="E47" s="38">
        <f>IF($D47="","",IF(LEN($D47)&gt;30,"Localização muito longa",IF(COUNTIF($D$6:$D$105,$D47)&gt;1,"Localização duplicada","OK")))</f>
        <v/>
      </c>
    </row>
    <row r="48">
      <c r="A48" s="23" t="n"/>
      <c r="B48" s="23" t="n"/>
      <c r="C48" s="36">
        <f>IF(COUNTA($A48:$B48)=0,"",IF($A48="","Informar SKU",IF($B48="","Informar produto",IF(COUNTIF($A$6:$A$105,$A48)&gt;1,"SKU duplicado","OK"))))</f>
        <v/>
      </c>
      <c r="D48" s="23" t="n"/>
      <c r="E48" s="36">
        <f>IF($D48="","",IF(LEN($D48)&gt;30,"Localização muito longa",IF(COUNTIF($D$6:$D$105,$D48)&gt;1,"Localização duplicada","OK")))</f>
        <v/>
      </c>
    </row>
    <row r="49">
      <c r="A49" s="23" t="n"/>
      <c r="B49" s="23" t="n"/>
      <c r="C49" s="38">
        <f>IF(COUNTA($A49:$B49)=0,"",IF($A49="","Informar SKU",IF($B49="","Informar produto",IF(COUNTIF($A$6:$A$105,$A49)&gt;1,"SKU duplicado","OK"))))</f>
        <v/>
      </c>
      <c r="D49" s="23" t="n"/>
      <c r="E49" s="38">
        <f>IF($D49="","",IF(LEN($D49)&gt;30,"Localização muito longa",IF(COUNTIF($D$6:$D$105,$D49)&gt;1,"Localização duplicada","OK")))</f>
        <v/>
      </c>
    </row>
    <row r="50">
      <c r="A50" s="23" t="n"/>
      <c r="B50" s="23" t="n"/>
      <c r="C50" s="36">
        <f>IF(COUNTA($A50:$B50)=0,"",IF($A50="","Informar SKU",IF($B50="","Informar produto",IF(COUNTIF($A$6:$A$105,$A50)&gt;1,"SKU duplicado","OK"))))</f>
        <v/>
      </c>
      <c r="D50" s="23" t="n"/>
      <c r="E50" s="36">
        <f>IF($D50="","",IF(LEN($D50)&gt;30,"Localização muito longa",IF(COUNTIF($D$6:$D$105,$D50)&gt;1,"Localização duplicada","OK")))</f>
        <v/>
      </c>
    </row>
    <row r="51">
      <c r="A51" s="23" t="n"/>
      <c r="B51" s="23" t="n"/>
      <c r="C51" s="38">
        <f>IF(COUNTA($A51:$B51)=0,"",IF($A51="","Informar SKU",IF($B51="","Informar produto",IF(COUNTIF($A$6:$A$105,$A51)&gt;1,"SKU duplicado","OK"))))</f>
        <v/>
      </c>
      <c r="D51" s="23" t="n"/>
      <c r="E51" s="38">
        <f>IF($D51="","",IF(LEN($D51)&gt;30,"Localização muito longa",IF(COUNTIF($D$6:$D$105,$D51)&gt;1,"Localização duplicada","OK")))</f>
        <v/>
      </c>
    </row>
    <row r="52">
      <c r="A52" s="23" t="n"/>
      <c r="B52" s="23" t="n"/>
      <c r="C52" s="36">
        <f>IF(COUNTA($A52:$B52)=0,"",IF($A52="","Informar SKU",IF($B52="","Informar produto",IF(COUNTIF($A$6:$A$105,$A52)&gt;1,"SKU duplicado","OK"))))</f>
        <v/>
      </c>
      <c r="D52" s="23" t="n"/>
      <c r="E52" s="36">
        <f>IF($D52="","",IF(LEN($D52)&gt;30,"Localização muito longa",IF(COUNTIF($D$6:$D$105,$D52)&gt;1,"Localização duplicada","OK")))</f>
        <v/>
      </c>
    </row>
    <row r="53">
      <c r="A53" s="23" t="n"/>
      <c r="B53" s="23" t="n"/>
      <c r="C53" s="38">
        <f>IF(COUNTA($A53:$B53)=0,"",IF($A53="","Informar SKU",IF($B53="","Informar produto",IF(COUNTIF($A$6:$A$105,$A53)&gt;1,"SKU duplicado","OK"))))</f>
        <v/>
      </c>
      <c r="D53" s="23" t="n"/>
      <c r="E53" s="38">
        <f>IF($D53="","",IF(LEN($D53)&gt;30,"Localização muito longa",IF(COUNTIF($D$6:$D$105,$D53)&gt;1,"Localização duplicada","OK")))</f>
        <v/>
      </c>
    </row>
    <row r="54">
      <c r="A54" s="23" t="n"/>
      <c r="B54" s="23" t="n"/>
      <c r="C54" s="36">
        <f>IF(COUNTA($A54:$B54)=0,"",IF($A54="","Informar SKU",IF($B54="","Informar produto",IF(COUNTIF($A$6:$A$105,$A54)&gt;1,"SKU duplicado","OK"))))</f>
        <v/>
      </c>
      <c r="D54" s="23" t="n"/>
      <c r="E54" s="36">
        <f>IF($D54="","",IF(LEN($D54)&gt;30,"Localização muito longa",IF(COUNTIF($D$6:$D$105,$D54)&gt;1,"Localização duplicada","OK")))</f>
        <v/>
      </c>
    </row>
    <row r="55">
      <c r="A55" s="23" t="n"/>
      <c r="B55" s="23" t="n"/>
      <c r="C55" s="38">
        <f>IF(COUNTA($A55:$B55)=0,"",IF($A55="","Informar SKU",IF($B55="","Informar produto",IF(COUNTIF($A$6:$A$105,$A55)&gt;1,"SKU duplicado","OK"))))</f>
        <v/>
      </c>
      <c r="D55" s="23" t="n"/>
      <c r="E55" s="38">
        <f>IF($D55="","",IF(LEN($D55)&gt;30,"Localização muito longa",IF(COUNTIF($D$6:$D$105,$D55)&gt;1,"Localização duplicada","OK")))</f>
        <v/>
      </c>
    </row>
    <row r="56">
      <c r="A56" s="23" t="n"/>
      <c r="B56" s="23" t="n"/>
      <c r="C56" s="36">
        <f>IF(COUNTA($A56:$B56)=0,"",IF($A56="","Informar SKU",IF($B56="","Informar produto",IF(COUNTIF($A$6:$A$105,$A56)&gt;1,"SKU duplicado","OK"))))</f>
        <v/>
      </c>
      <c r="D56" s="23" t="n"/>
      <c r="E56" s="36">
        <f>IF($D56="","",IF(LEN($D56)&gt;30,"Localização muito longa",IF(COUNTIF($D$6:$D$105,$D56)&gt;1,"Localização duplicada","OK")))</f>
        <v/>
      </c>
    </row>
    <row r="57">
      <c r="A57" s="23" t="n"/>
      <c r="B57" s="23" t="n"/>
      <c r="C57" s="38">
        <f>IF(COUNTA($A57:$B57)=0,"",IF($A57="","Informar SKU",IF($B57="","Informar produto",IF(COUNTIF($A$6:$A$105,$A57)&gt;1,"SKU duplicado","OK"))))</f>
        <v/>
      </c>
      <c r="D57" s="23" t="n"/>
      <c r="E57" s="38">
        <f>IF($D57="","",IF(LEN($D57)&gt;30,"Localização muito longa",IF(COUNTIF($D$6:$D$105,$D57)&gt;1,"Localização duplicada","OK")))</f>
        <v/>
      </c>
    </row>
    <row r="58">
      <c r="A58" s="23" t="n"/>
      <c r="B58" s="23" t="n"/>
      <c r="C58" s="36">
        <f>IF(COUNTA($A58:$B58)=0,"",IF($A58="","Informar SKU",IF($B58="","Informar produto",IF(COUNTIF($A$6:$A$105,$A58)&gt;1,"SKU duplicado","OK"))))</f>
        <v/>
      </c>
      <c r="D58" s="23" t="n"/>
      <c r="E58" s="36">
        <f>IF($D58="","",IF(LEN($D58)&gt;30,"Localização muito longa",IF(COUNTIF($D$6:$D$105,$D58)&gt;1,"Localização duplicada","OK")))</f>
        <v/>
      </c>
    </row>
    <row r="59">
      <c r="A59" s="23" t="n"/>
      <c r="B59" s="23" t="n"/>
      <c r="C59" s="38">
        <f>IF(COUNTA($A59:$B59)=0,"",IF($A59="","Informar SKU",IF($B59="","Informar produto",IF(COUNTIF($A$6:$A$105,$A59)&gt;1,"SKU duplicado","OK"))))</f>
        <v/>
      </c>
      <c r="D59" s="23" t="n"/>
      <c r="E59" s="38">
        <f>IF($D59="","",IF(LEN($D59)&gt;30,"Localização muito longa",IF(COUNTIF($D$6:$D$105,$D59)&gt;1,"Localização duplicada","OK")))</f>
        <v/>
      </c>
    </row>
    <row r="60">
      <c r="A60" s="23" t="n"/>
      <c r="B60" s="23" t="n"/>
      <c r="C60" s="36">
        <f>IF(COUNTA($A60:$B60)=0,"",IF($A60="","Informar SKU",IF($B60="","Informar produto",IF(COUNTIF($A$6:$A$105,$A60)&gt;1,"SKU duplicado","OK"))))</f>
        <v/>
      </c>
      <c r="D60" s="23" t="n"/>
      <c r="E60" s="36">
        <f>IF($D60="","",IF(LEN($D60)&gt;30,"Localização muito longa",IF(COUNTIF($D$6:$D$105,$D60)&gt;1,"Localização duplicada","OK")))</f>
        <v/>
      </c>
    </row>
    <row r="61">
      <c r="A61" s="23" t="n"/>
      <c r="B61" s="23" t="n"/>
      <c r="C61" s="38">
        <f>IF(COUNTA($A61:$B61)=0,"",IF($A61="","Informar SKU",IF($B61="","Informar produto",IF(COUNTIF($A$6:$A$105,$A61)&gt;1,"SKU duplicado","OK"))))</f>
        <v/>
      </c>
      <c r="D61" s="23" t="n"/>
      <c r="E61" s="38">
        <f>IF($D61="","",IF(LEN($D61)&gt;30,"Localização muito longa",IF(COUNTIF($D$6:$D$105,$D61)&gt;1,"Localização duplicada","OK")))</f>
        <v/>
      </c>
    </row>
    <row r="62">
      <c r="A62" s="23" t="n"/>
      <c r="B62" s="23" t="n"/>
      <c r="C62" s="36">
        <f>IF(COUNTA($A62:$B62)=0,"",IF($A62="","Informar SKU",IF($B62="","Informar produto",IF(COUNTIF($A$6:$A$105,$A62)&gt;1,"SKU duplicado","OK"))))</f>
        <v/>
      </c>
      <c r="D62" s="23" t="n"/>
      <c r="E62" s="36">
        <f>IF($D62="","",IF(LEN($D62)&gt;30,"Localização muito longa",IF(COUNTIF($D$6:$D$105,$D62)&gt;1,"Localização duplicada","OK")))</f>
        <v/>
      </c>
    </row>
    <row r="63">
      <c r="A63" s="23" t="n"/>
      <c r="B63" s="23" t="n"/>
      <c r="C63" s="38">
        <f>IF(COUNTA($A63:$B63)=0,"",IF($A63="","Informar SKU",IF($B63="","Informar produto",IF(COUNTIF($A$6:$A$105,$A63)&gt;1,"SKU duplicado","OK"))))</f>
        <v/>
      </c>
      <c r="D63" s="23" t="n"/>
      <c r="E63" s="38">
        <f>IF($D63="","",IF(LEN($D63)&gt;30,"Localização muito longa",IF(COUNTIF($D$6:$D$105,$D63)&gt;1,"Localização duplicada","OK")))</f>
        <v/>
      </c>
    </row>
    <row r="64">
      <c r="A64" s="23" t="n"/>
      <c r="B64" s="23" t="n"/>
      <c r="C64" s="36">
        <f>IF(COUNTA($A64:$B64)=0,"",IF($A64="","Informar SKU",IF($B64="","Informar produto",IF(COUNTIF($A$6:$A$105,$A64)&gt;1,"SKU duplicado","OK"))))</f>
        <v/>
      </c>
      <c r="D64" s="23" t="n"/>
      <c r="E64" s="36">
        <f>IF($D64="","",IF(LEN($D64)&gt;30,"Localização muito longa",IF(COUNTIF($D$6:$D$105,$D64)&gt;1,"Localização duplicada","OK")))</f>
        <v/>
      </c>
    </row>
    <row r="65">
      <c r="A65" s="23" t="n"/>
      <c r="B65" s="23" t="n"/>
      <c r="C65" s="38">
        <f>IF(COUNTA($A65:$B65)=0,"",IF($A65="","Informar SKU",IF($B65="","Informar produto",IF(COUNTIF($A$6:$A$105,$A65)&gt;1,"SKU duplicado","OK"))))</f>
        <v/>
      </c>
      <c r="D65" s="23" t="n"/>
      <c r="E65" s="38">
        <f>IF($D65="","",IF(LEN($D65)&gt;30,"Localização muito longa",IF(COUNTIF($D$6:$D$105,$D65)&gt;1,"Localização duplicada","OK")))</f>
        <v/>
      </c>
    </row>
    <row r="66">
      <c r="A66" s="23" t="n"/>
      <c r="B66" s="23" t="n"/>
      <c r="C66" s="36">
        <f>IF(COUNTA($A66:$B66)=0,"",IF($A66="","Informar SKU",IF($B66="","Informar produto",IF(COUNTIF($A$6:$A$105,$A66)&gt;1,"SKU duplicado","OK"))))</f>
        <v/>
      </c>
      <c r="D66" s="23" t="n"/>
      <c r="E66" s="36">
        <f>IF($D66="","",IF(LEN($D66)&gt;30,"Localização muito longa",IF(COUNTIF($D$6:$D$105,$D66)&gt;1,"Localização duplicada","OK")))</f>
        <v/>
      </c>
    </row>
    <row r="67">
      <c r="A67" s="23" t="n"/>
      <c r="B67" s="23" t="n"/>
      <c r="C67" s="38">
        <f>IF(COUNTA($A67:$B67)=0,"",IF($A67="","Informar SKU",IF($B67="","Informar produto",IF(COUNTIF($A$6:$A$105,$A67)&gt;1,"SKU duplicado","OK"))))</f>
        <v/>
      </c>
      <c r="D67" s="23" t="n"/>
      <c r="E67" s="38">
        <f>IF($D67="","",IF(LEN($D67)&gt;30,"Localização muito longa",IF(COUNTIF($D$6:$D$105,$D67)&gt;1,"Localização duplicada","OK")))</f>
        <v/>
      </c>
    </row>
    <row r="68">
      <c r="A68" s="23" t="n"/>
      <c r="B68" s="23" t="n"/>
      <c r="C68" s="36">
        <f>IF(COUNTA($A68:$B68)=0,"",IF($A68="","Informar SKU",IF($B68="","Informar produto",IF(COUNTIF($A$6:$A$105,$A68)&gt;1,"SKU duplicado","OK"))))</f>
        <v/>
      </c>
      <c r="D68" s="23" t="n"/>
      <c r="E68" s="36">
        <f>IF($D68="","",IF(LEN($D68)&gt;30,"Localização muito longa",IF(COUNTIF($D$6:$D$105,$D68)&gt;1,"Localização duplicada","OK")))</f>
        <v/>
      </c>
    </row>
    <row r="69">
      <c r="A69" s="23" t="n"/>
      <c r="B69" s="23" t="n"/>
      <c r="C69" s="38">
        <f>IF(COUNTA($A69:$B69)=0,"",IF($A69="","Informar SKU",IF($B69="","Informar produto",IF(COUNTIF($A$6:$A$105,$A69)&gt;1,"SKU duplicado","OK"))))</f>
        <v/>
      </c>
      <c r="D69" s="23" t="n"/>
      <c r="E69" s="38">
        <f>IF($D69="","",IF(LEN($D69)&gt;30,"Localização muito longa",IF(COUNTIF($D$6:$D$105,$D69)&gt;1,"Localização duplicada","OK")))</f>
        <v/>
      </c>
    </row>
    <row r="70">
      <c r="A70" s="23" t="n"/>
      <c r="B70" s="23" t="n"/>
      <c r="C70" s="36">
        <f>IF(COUNTA($A70:$B70)=0,"",IF($A70="","Informar SKU",IF($B70="","Informar produto",IF(COUNTIF($A$6:$A$105,$A70)&gt;1,"SKU duplicado","OK"))))</f>
        <v/>
      </c>
      <c r="D70" s="23" t="n"/>
      <c r="E70" s="36">
        <f>IF($D70="","",IF(LEN($D70)&gt;30,"Localização muito longa",IF(COUNTIF($D$6:$D$105,$D70)&gt;1,"Localização duplicada","OK")))</f>
        <v/>
      </c>
    </row>
    <row r="71">
      <c r="A71" s="23" t="n"/>
      <c r="B71" s="23" t="n"/>
      <c r="C71" s="38">
        <f>IF(COUNTA($A71:$B71)=0,"",IF($A71="","Informar SKU",IF($B71="","Informar produto",IF(COUNTIF($A$6:$A$105,$A71)&gt;1,"SKU duplicado","OK"))))</f>
        <v/>
      </c>
      <c r="D71" s="23" t="n"/>
      <c r="E71" s="38">
        <f>IF($D71="","",IF(LEN($D71)&gt;30,"Localização muito longa",IF(COUNTIF($D$6:$D$105,$D71)&gt;1,"Localização duplicada","OK")))</f>
        <v/>
      </c>
    </row>
    <row r="72">
      <c r="A72" s="23" t="n"/>
      <c r="B72" s="23" t="n"/>
      <c r="C72" s="36">
        <f>IF(COUNTA($A72:$B72)=0,"",IF($A72="","Informar SKU",IF($B72="","Informar produto",IF(COUNTIF($A$6:$A$105,$A72)&gt;1,"SKU duplicado","OK"))))</f>
        <v/>
      </c>
      <c r="D72" s="23" t="n"/>
      <c r="E72" s="36">
        <f>IF($D72="","",IF(LEN($D72)&gt;30,"Localização muito longa",IF(COUNTIF($D$6:$D$105,$D72)&gt;1,"Localização duplicada","OK")))</f>
        <v/>
      </c>
    </row>
    <row r="73">
      <c r="A73" s="23" t="n"/>
      <c r="B73" s="23" t="n"/>
      <c r="C73" s="38">
        <f>IF(COUNTA($A73:$B73)=0,"",IF($A73="","Informar SKU",IF($B73="","Informar produto",IF(COUNTIF($A$6:$A$105,$A73)&gt;1,"SKU duplicado","OK"))))</f>
        <v/>
      </c>
      <c r="D73" s="23" t="n"/>
      <c r="E73" s="38">
        <f>IF($D73="","",IF(LEN($D73)&gt;30,"Localização muito longa",IF(COUNTIF($D$6:$D$105,$D73)&gt;1,"Localização duplicada","OK")))</f>
        <v/>
      </c>
    </row>
    <row r="74">
      <c r="A74" s="23" t="n"/>
      <c r="B74" s="23" t="n"/>
      <c r="C74" s="36">
        <f>IF(COUNTA($A74:$B74)=0,"",IF($A74="","Informar SKU",IF($B74="","Informar produto",IF(COUNTIF($A$6:$A$105,$A74)&gt;1,"SKU duplicado","OK"))))</f>
        <v/>
      </c>
      <c r="D74" s="23" t="n"/>
      <c r="E74" s="36">
        <f>IF($D74="","",IF(LEN($D74)&gt;30,"Localização muito longa",IF(COUNTIF($D$6:$D$105,$D74)&gt;1,"Localização duplicada","OK")))</f>
        <v/>
      </c>
    </row>
    <row r="75">
      <c r="A75" s="23" t="n"/>
      <c r="B75" s="23" t="n"/>
      <c r="C75" s="38">
        <f>IF(COUNTA($A75:$B75)=0,"",IF($A75="","Informar SKU",IF($B75="","Informar produto",IF(COUNTIF($A$6:$A$105,$A75)&gt;1,"SKU duplicado","OK"))))</f>
        <v/>
      </c>
      <c r="D75" s="23" t="n"/>
      <c r="E75" s="38">
        <f>IF($D75="","",IF(LEN($D75)&gt;30,"Localização muito longa",IF(COUNTIF($D$6:$D$105,$D75)&gt;1,"Localização duplicada","OK")))</f>
        <v/>
      </c>
    </row>
    <row r="76">
      <c r="A76" s="23" t="n"/>
      <c r="B76" s="23" t="n"/>
      <c r="C76" s="36">
        <f>IF(COUNTA($A76:$B76)=0,"",IF($A76="","Informar SKU",IF($B76="","Informar produto",IF(COUNTIF($A$6:$A$105,$A76)&gt;1,"SKU duplicado","OK"))))</f>
        <v/>
      </c>
      <c r="D76" s="23" t="n"/>
      <c r="E76" s="36">
        <f>IF($D76="","",IF(LEN($D76)&gt;30,"Localização muito longa",IF(COUNTIF($D$6:$D$105,$D76)&gt;1,"Localização duplicada","OK")))</f>
        <v/>
      </c>
    </row>
    <row r="77">
      <c r="A77" s="23" t="n"/>
      <c r="B77" s="23" t="n"/>
      <c r="C77" s="38">
        <f>IF(COUNTA($A77:$B77)=0,"",IF($A77="","Informar SKU",IF($B77="","Informar produto",IF(COUNTIF($A$6:$A$105,$A77)&gt;1,"SKU duplicado","OK"))))</f>
        <v/>
      </c>
      <c r="D77" s="23" t="n"/>
      <c r="E77" s="38">
        <f>IF($D77="","",IF(LEN($D77)&gt;30,"Localização muito longa",IF(COUNTIF($D$6:$D$105,$D77)&gt;1,"Localização duplicada","OK")))</f>
        <v/>
      </c>
    </row>
    <row r="78">
      <c r="A78" s="23" t="n"/>
      <c r="B78" s="23" t="n"/>
      <c r="C78" s="36">
        <f>IF(COUNTA($A78:$B78)=0,"",IF($A78="","Informar SKU",IF($B78="","Informar produto",IF(COUNTIF($A$6:$A$105,$A78)&gt;1,"SKU duplicado","OK"))))</f>
        <v/>
      </c>
      <c r="D78" s="23" t="n"/>
      <c r="E78" s="36">
        <f>IF($D78="","",IF(LEN($D78)&gt;30,"Localização muito longa",IF(COUNTIF($D$6:$D$105,$D78)&gt;1,"Localização duplicada","OK")))</f>
        <v/>
      </c>
    </row>
    <row r="79">
      <c r="A79" s="23" t="n"/>
      <c r="B79" s="23" t="n"/>
      <c r="C79" s="38">
        <f>IF(COUNTA($A79:$B79)=0,"",IF($A79="","Informar SKU",IF($B79="","Informar produto",IF(COUNTIF($A$6:$A$105,$A79)&gt;1,"SKU duplicado","OK"))))</f>
        <v/>
      </c>
      <c r="D79" s="23" t="n"/>
      <c r="E79" s="38">
        <f>IF($D79="","",IF(LEN($D79)&gt;30,"Localização muito longa",IF(COUNTIF($D$6:$D$105,$D79)&gt;1,"Localização duplicada","OK")))</f>
        <v/>
      </c>
    </row>
    <row r="80">
      <c r="A80" s="23" t="n"/>
      <c r="B80" s="23" t="n"/>
      <c r="C80" s="36">
        <f>IF(COUNTA($A80:$B80)=0,"",IF($A80="","Informar SKU",IF($B80="","Informar produto",IF(COUNTIF($A$6:$A$105,$A80)&gt;1,"SKU duplicado","OK"))))</f>
        <v/>
      </c>
      <c r="D80" s="23" t="n"/>
      <c r="E80" s="36">
        <f>IF($D80="","",IF(LEN($D80)&gt;30,"Localização muito longa",IF(COUNTIF($D$6:$D$105,$D80)&gt;1,"Localização duplicada","OK")))</f>
        <v/>
      </c>
    </row>
    <row r="81">
      <c r="A81" s="23" t="n"/>
      <c r="B81" s="23" t="n"/>
      <c r="C81" s="38">
        <f>IF(COUNTA($A81:$B81)=0,"",IF($A81="","Informar SKU",IF($B81="","Informar produto",IF(COUNTIF($A$6:$A$105,$A81)&gt;1,"SKU duplicado","OK"))))</f>
        <v/>
      </c>
      <c r="D81" s="23" t="n"/>
      <c r="E81" s="38">
        <f>IF($D81="","",IF(LEN($D81)&gt;30,"Localização muito longa",IF(COUNTIF($D$6:$D$105,$D81)&gt;1,"Localização duplicada","OK")))</f>
        <v/>
      </c>
    </row>
    <row r="82">
      <c r="A82" s="23" t="n"/>
      <c r="B82" s="23" t="n"/>
      <c r="C82" s="36">
        <f>IF(COUNTA($A82:$B82)=0,"",IF($A82="","Informar SKU",IF($B82="","Informar produto",IF(COUNTIF($A$6:$A$105,$A82)&gt;1,"SKU duplicado","OK"))))</f>
        <v/>
      </c>
      <c r="D82" s="23" t="n"/>
      <c r="E82" s="36">
        <f>IF($D82="","",IF(LEN($D82)&gt;30,"Localização muito longa",IF(COUNTIF($D$6:$D$105,$D82)&gt;1,"Localização duplicada","OK")))</f>
        <v/>
      </c>
    </row>
    <row r="83">
      <c r="A83" s="23" t="n"/>
      <c r="B83" s="23" t="n"/>
      <c r="C83" s="38">
        <f>IF(COUNTA($A83:$B83)=0,"",IF($A83="","Informar SKU",IF($B83="","Informar produto",IF(COUNTIF($A$6:$A$105,$A83)&gt;1,"SKU duplicado","OK"))))</f>
        <v/>
      </c>
      <c r="D83" s="23" t="n"/>
      <c r="E83" s="38">
        <f>IF($D83="","",IF(LEN($D83)&gt;30,"Localização muito longa",IF(COUNTIF($D$6:$D$105,$D83)&gt;1,"Localização duplicada","OK")))</f>
        <v/>
      </c>
    </row>
    <row r="84">
      <c r="A84" s="23" t="n"/>
      <c r="B84" s="23" t="n"/>
      <c r="C84" s="36">
        <f>IF(COUNTA($A84:$B84)=0,"",IF($A84="","Informar SKU",IF($B84="","Informar produto",IF(COUNTIF($A$6:$A$105,$A84)&gt;1,"SKU duplicado","OK"))))</f>
        <v/>
      </c>
      <c r="D84" s="23" t="n"/>
      <c r="E84" s="36">
        <f>IF($D84="","",IF(LEN($D84)&gt;30,"Localização muito longa",IF(COUNTIF($D$6:$D$105,$D84)&gt;1,"Localização duplicada","OK")))</f>
        <v/>
      </c>
    </row>
    <row r="85">
      <c r="A85" s="23" t="n"/>
      <c r="B85" s="23" t="n"/>
      <c r="C85" s="38">
        <f>IF(COUNTA($A85:$B85)=0,"",IF($A85="","Informar SKU",IF($B85="","Informar produto",IF(COUNTIF($A$6:$A$105,$A85)&gt;1,"SKU duplicado","OK"))))</f>
        <v/>
      </c>
      <c r="D85" s="23" t="n"/>
      <c r="E85" s="38">
        <f>IF($D85="","",IF(LEN($D85)&gt;30,"Localização muito longa",IF(COUNTIF($D$6:$D$105,$D85)&gt;1,"Localização duplicada","OK")))</f>
        <v/>
      </c>
    </row>
    <row r="86">
      <c r="A86" s="23" t="n"/>
      <c r="B86" s="23" t="n"/>
      <c r="C86" s="36">
        <f>IF(COUNTA($A86:$B86)=0,"",IF($A86="","Informar SKU",IF($B86="","Informar produto",IF(COUNTIF($A$6:$A$105,$A86)&gt;1,"SKU duplicado","OK"))))</f>
        <v/>
      </c>
      <c r="D86" s="23" t="n"/>
      <c r="E86" s="36">
        <f>IF($D86="","",IF(LEN($D86)&gt;30,"Localização muito longa",IF(COUNTIF($D$6:$D$105,$D86)&gt;1,"Localização duplicada","OK")))</f>
        <v/>
      </c>
    </row>
    <row r="87">
      <c r="A87" s="23" t="n"/>
      <c r="B87" s="23" t="n"/>
      <c r="C87" s="38">
        <f>IF(COUNTA($A87:$B87)=0,"",IF($A87="","Informar SKU",IF($B87="","Informar produto",IF(COUNTIF($A$6:$A$105,$A87)&gt;1,"SKU duplicado","OK"))))</f>
        <v/>
      </c>
      <c r="D87" s="23" t="n"/>
      <c r="E87" s="38">
        <f>IF($D87="","",IF(LEN($D87)&gt;30,"Localização muito longa",IF(COUNTIF($D$6:$D$105,$D87)&gt;1,"Localização duplicada","OK")))</f>
        <v/>
      </c>
    </row>
    <row r="88">
      <c r="A88" s="23" t="n"/>
      <c r="B88" s="23" t="n"/>
      <c r="C88" s="36">
        <f>IF(COUNTA($A88:$B88)=0,"",IF($A88="","Informar SKU",IF($B88="","Informar produto",IF(COUNTIF($A$6:$A$105,$A88)&gt;1,"SKU duplicado","OK"))))</f>
        <v/>
      </c>
      <c r="D88" s="23" t="n"/>
      <c r="E88" s="36">
        <f>IF($D88="","",IF(LEN($D88)&gt;30,"Localização muito longa",IF(COUNTIF($D$6:$D$105,$D88)&gt;1,"Localização duplicada","OK")))</f>
        <v/>
      </c>
    </row>
    <row r="89">
      <c r="A89" s="23" t="n"/>
      <c r="B89" s="23" t="n"/>
      <c r="C89" s="38">
        <f>IF(COUNTA($A89:$B89)=0,"",IF($A89="","Informar SKU",IF($B89="","Informar produto",IF(COUNTIF($A$6:$A$105,$A89)&gt;1,"SKU duplicado","OK"))))</f>
        <v/>
      </c>
      <c r="D89" s="23" t="n"/>
      <c r="E89" s="38">
        <f>IF($D89="","",IF(LEN($D89)&gt;30,"Localização muito longa",IF(COUNTIF($D$6:$D$105,$D89)&gt;1,"Localização duplicada","OK")))</f>
        <v/>
      </c>
    </row>
    <row r="90">
      <c r="A90" s="23" t="n"/>
      <c r="B90" s="23" t="n"/>
      <c r="C90" s="36">
        <f>IF(COUNTA($A90:$B90)=0,"",IF($A90="","Informar SKU",IF($B90="","Informar produto",IF(COUNTIF($A$6:$A$105,$A90)&gt;1,"SKU duplicado","OK"))))</f>
        <v/>
      </c>
      <c r="D90" s="23" t="n"/>
      <c r="E90" s="36">
        <f>IF($D90="","",IF(LEN($D90)&gt;30,"Localização muito longa",IF(COUNTIF($D$6:$D$105,$D90)&gt;1,"Localização duplicada","OK")))</f>
        <v/>
      </c>
    </row>
    <row r="91">
      <c r="A91" s="23" t="n"/>
      <c r="B91" s="23" t="n"/>
      <c r="C91" s="38">
        <f>IF(COUNTA($A91:$B91)=0,"",IF($A91="","Informar SKU",IF($B91="","Informar produto",IF(COUNTIF($A$6:$A$105,$A91)&gt;1,"SKU duplicado","OK"))))</f>
        <v/>
      </c>
      <c r="D91" s="23" t="n"/>
      <c r="E91" s="38">
        <f>IF($D91="","",IF(LEN($D91)&gt;30,"Localização muito longa",IF(COUNTIF($D$6:$D$105,$D91)&gt;1,"Localização duplicada","OK")))</f>
        <v/>
      </c>
    </row>
    <row r="92">
      <c r="A92" s="23" t="n"/>
      <c r="B92" s="23" t="n"/>
      <c r="C92" s="36">
        <f>IF(COUNTA($A92:$B92)=0,"",IF($A92="","Informar SKU",IF($B92="","Informar produto",IF(COUNTIF($A$6:$A$105,$A92)&gt;1,"SKU duplicado","OK"))))</f>
        <v/>
      </c>
      <c r="D92" s="23" t="n"/>
      <c r="E92" s="36">
        <f>IF($D92="","",IF(LEN($D92)&gt;30,"Localização muito longa",IF(COUNTIF($D$6:$D$105,$D92)&gt;1,"Localização duplicada","OK")))</f>
        <v/>
      </c>
    </row>
    <row r="93">
      <c r="A93" s="23" t="n"/>
      <c r="B93" s="23" t="n"/>
      <c r="C93" s="38">
        <f>IF(COUNTA($A93:$B93)=0,"",IF($A93="","Informar SKU",IF($B93="","Informar produto",IF(COUNTIF($A$6:$A$105,$A93)&gt;1,"SKU duplicado","OK"))))</f>
        <v/>
      </c>
      <c r="D93" s="23" t="n"/>
      <c r="E93" s="38">
        <f>IF($D93="","",IF(LEN($D93)&gt;30,"Localização muito longa",IF(COUNTIF($D$6:$D$105,$D93)&gt;1,"Localização duplicada","OK")))</f>
        <v/>
      </c>
    </row>
    <row r="94">
      <c r="A94" s="23" t="n"/>
      <c r="B94" s="23" t="n"/>
      <c r="C94" s="36">
        <f>IF(COUNTA($A94:$B94)=0,"",IF($A94="","Informar SKU",IF($B94="","Informar produto",IF(COUNTIF($A$6:$A$105,$A94)&gt;1,"SKU duplicado","OK"))))</f>
        <v/>
      </c>
      <c r="D94" s="23" t="n"/>
      <c r="E94" s="36">
        <f>IF($D94="","",IF(LEN($D94)&gt;30,"Localização muito longa",IF(COUNTIF($D$6:$D$105,$D94)&gt;1,"Localização duplicada","OK")))</f>
        <v/>
      </c>
    </row>
    <row r="95">
      <c r="A95" s="23" t="n"/>
      <c r="B95" s="23" t="n"/>
      <c r="C95" s="38">
        <f>IF(COUNTA($A95:$B95)=0,"",IF($A95="","Informar SKU",IF($B95="","Informar produto",IF(COUNTIF($A$6:$A$105,$A95)&gt;1,"SKU duplicado","OK"))))</f>
        <v/>
      </c>
      <c r="D95" s="23" t="n"/>
      <c r="E95" s="38">
        <f>IF($D95="","",IF(LEN($D95)&gt;30,"Localização muito longa",IF(COUNTIF($D$6:$D$105,$D95)&gt;1,"Localização duplicada","OK")))</f>
        <v/>
      </c>
    </row>
    <row r="96">
      <c r="A96" s="23" t="n"/>
      <c r="B96" s="23" t="n"/>
      <c r="C96" s="36">
        <f>IF(COUNTA($A96:$B96)=0,"",IF($A96="","Informar SKU",IF($B96="","Informar produto",IF(COUNTIF($A$6:$A$105,$A96)&gt;1,"SKU duplicado","OK"))))</f>
        <v/>
      </c>
      <c r="D96" s="23" t="n"/>
      <c r="E96" s="36">
        <f>IF($D96="","",IF(LEN($D96)&gt;30,"Localização muito longa",IF(COUNTIF($D$6:$D$105,$D96)&gt;1,"Localização duplicada","OK")))</f>
        <v/>
      </c>
    </row>
    <row r="97">
      <c r="A97" s="23" t="n"/>
      <c r="B97" s="23" t="n"/>
      <c r="C97" s="38">
        <f>IF(COUNTA($A97:$B97)=0,"",IF($A97="","Informar SKU",IF($B97="","Informar produto",IF(COUNTIF($A$6:$A$105,$A97)&gt;1,"SKU duplicado","OK"))))</f>
        <v/>
      </c>
      <c r="D97" s="23" t="n"/>
      <c r="E97" s="38">
        <f>IF($D97="","",IF(LEN($D97)&gt;30,"Localização muito longa",IF(COUNTIF($D$6:$D$105,$D97)&gt;1,"Localização duplicada","OK")))</f>
        <v/>
      </c>
    </row>
    <row r="98">
      <c r="A98" s="23" t="n"/>
      <c r="B98" s="23" t="n"/>
      <c r="C98" s="36">
        <f>IF(COUNTA($A98:$B98)=0,"",IF($A98="","Informar SKU",IF($B98="","Informar produto",IF(COUNTIF($A$6:$A$105,$A98)&gt;1,"SKU duplicado","OK"))))</f>
        <v/>
      </c>
      <c r="D98" s="23" t="n"/>
      <c r="E98" s="36">
        <f>IF($D98="","",IF(LEN($D98)&gt;30,"Localização muito longa",IF(COUNTIF($D$6:$D$105,$D98)&gt;1,"Localização duplicada","OK")))</f>
        <v/>
      </c>
    </row>
    <row r="99">
      <c r="A99" s="23" t="n"/>
      <c r="B99" s="23" t="n"/>
      <c r="C99" s="38">
        <f>IF(COUNTA($A99:$B99)=0,"",IF($A99="","Informar SKU",IF($B99="","Informar produto",IF(COUNTIF($A$6:$A$105,$A99)&gt;1,"SKU duplicado","OK"))))</f>
        <v/>
      </c>
      <c r="D99" s="23" t="n"/>
      <c r="E99" s="38">
        <f>IF($D99="","",IF(LEN($D99)&gt;30,"Localização muito longa",IF(COUNTIF($D$6:$D$105,$D99)&gt;1,"Localização duplicada","OK")))</f>
        <v/>
      </c>
    </row>
    <row r="100">
      <c r="A100" s="23" t="n"/>
      <c r="B100" s="23" t="n"/>
      <c r="C100" s="36">
        <f>IF(COUNTA($A100:$B100)=0,"",IF($A100="","Informar SKU",IF($B100="","Informar produto",IF(COUNTIF($A$6:$A$105,$A100)&gt;1,"SKU duplicado","OK"))))</f>
        <v/>
      </c>
      <c r="D100" s="23" t="n"/>
      <c r="E100" s="36">
        <f>IF($D100="","",IF(LEN($D100)&gt;30,"Localização muito longa",IF(COUNTIF($D$6:$D$105,$D100)&gt;1,"Localização duplicada","OK")))</f>
        <v/>
      </c>
    </row>
    <row r="101">
      <c r="A101" s="23" t="n"/>
      <c r="B101" s="23" t="n"/>
      <c r="C101" s="38">
        <f>IF(COUNTA($A101:$B101)=0,"",IF($A101="","Informar SKU",IF($B101="","Informar produto",IF(COUNTIF($A$6:$A$105,$A101)&gt;1,"SKU duplicado","OK"))))</f>
        <v/>
      </c>
      <c r="D101" s="23" t="n"/>
      <c r="E101" s="38">
        <f>IF($D101="","",IF(LEN($D101)&gt;30,"Localização muito longa",IF(COUNTIF($D$6:$D$105,$D101)&gt;1,"Localização duplicada","OK")))</f>
        <v/>
      </c>
    </row>
    <row r="102">
      <c r="A102" s="23" t="n"/>
      <c r="B102" s="23" t="n"/>
      <c r="C102" s="36">
        <f>IF(COUNTA($A102:$B102)=0,"",IF($A102="","Informar SKU",IF($B102="","Informar produto",IF(COUNTIF($A$6:$A$105,$A102)&gt;1,"SKU duplicado","OK"))))</f>
        <v/>
      </c>
      <c r="D102" s="23" t="n"/>
      <c r="E102" s="36">
        <f>IF($D102="","",IF(LEN($D102)&gt;30,"Localização muito longa",IF(COUNTIF($D$6:$D$105,$D102)&gt;1,"Localização duplicada","OK")))</f>
        <v/>
      </c>
    </row>
    <row r="103">
      <c r="A103" s="23" t="n"/>
      <c r="B103" s="23" t="n"/>
      <c r="C103" s="38">
        <f>IF(COUNTA($A103:$B103)=0,"",IF($A103="","Informar SKU",IF($B103="","Informar produto",IF(COUNTIF($A$6:$A$105,$A103)&gt;1,"SKU duplicado","OK"))))</f>
        <v/>
      </c>
      <c r="D103" s="23" t="n"/>
      <c r="E103" s="38">
        <f>IF($D103="","",IF(LEN($D103)&gt;30,"Localização muito longa",IF(COUNTIF($D$6:$D$105,$D103)&gt;1,"Localização duplicada","OK")))</f>
        <v/>
      </c>
    </row>
    <row r="104">
      <c r="A104" s="23" t="n"/>
      <c r="B104" s="23" t="n"/>
      <c r="C104" s="36">
        <f>IF(COUNTA($A104:$B104)=0,"",IF($A104="","Informar SKU",IF($B104="","Informar produto",IF(COUNTIF($A$6:$A$105,$A104)&gt;1,"SKU duplicado","OK"))))</f>
        <v/>
      </c>
      <c r="D104" s="23" t="n"/>
      <c r="E104" s="36">
        <f>IF($D104="","",IF(LEN($D104)&gt;30,"Localização muito longa",IF(COUNTIF($D$6:$D$105,$D104)&gt;1,"Localização duplicada","OK")))</f>
        <v/>
      </c>
    </row>
    <row r="105">
      <c r="A105" s="23" t="n"/>
      <c r="B105" s="23" t="n"/>
      <c r="C105" s="38">
        <f>IF(COUNTA($A105:$B105)=0,"",IF($A105="","Informar SKU",IF($B105="","Informar produto",IF(COUNTIF($A$6:$A$105,$A105)&gt;1,"SKU duplicado","OK"))))</f>
        <v/>
      </c>
      <c r="D105" s="23" t="n"/>
      <c r="E105" s="38">
        <f>IF($D105="","",IF(LEN($D105)&gt;30,"Localização muito longa",IF(COUNTIF($D$6:$D$105,$D105)&gt;1,"Localização duplicada","OK")))</f>
        <v/>
      </c>
    </row>
  </sheetData>
  <autoFilter ref="A5:E105"/>
  <mergeCells count="1">
    <mergeCell ref="A1:H1"/>
  </mergeCells>
  <conditionalFormatting sqref="C6:C105">
    <cfRule type="expression" priority="1" dxfId="1" stopIfTrue="1">
      <formula>AND(C6&lt;&gt;"",C6&lt;&gt;"OK")</formula>
    </cfRule>
    <cfRule type="expression" priority="2" dxfId="0">
      <formula>C6="OK"</formula>
    </cfRule>
  </conditionalFormatting>
  <conditionalFormatting sqref="E6:E105">
    <cfRule type="expression" priority="3" dxfId="1" stopIfTrue="1">
      <formula>AND(E6&lt;&gt;"",E6&lt;&gt;"OK")</formula>
    </cfRule>
    <cfRule type="expression" priority="4" dxfId="0">
      <formula>E6="OK"</formula>
    </cfRule>
  </conditionalFormatting>
  <dataValidations count="4">
    <dataValidation sqref="B2" showDropDown="0" showInputMessage="0" showErrorMessage="1" allowBlank="0" errorTitle="Valor inválido" error="Informe a antecedência do alerta de vencimento, em dias." type="whole" errorStyle="stop" operator="between">
      <formula1>1</formula1>
      <formula2>365</formula2>
    </dataValidation>
    <dataValidation sqref="A6:A105" showDropDown="0" showInputMessage="0" showErrorMessage="1" allowBlank="0" errorTitle="SKU inválido" error="O SKU deve ter no máximo 30 caracteres." type="custom" errorStyle="stop">
      <formula1>=OR($A6="",LEN($A6)&lt;=30)</formula1>
    </dataValidation>
    <dataValidation sqref="B6:B105" showDropDown="0" showInputMessage="0" showErrorMessage="1" allowBlank="0" errorTitle="Produto inválido" error="O nome do produto deve ter no máximo 80 caracteres." type="custom" errorStyle="stop">
      <formula1>=OR($B6="",LEN($B6)&lt;=80)</formula1>
    </dataValidation>
    <dataValidation sqref="D6:D105" showDropDown="0" showInputMessage="0" showErrorMessage="1" allowBlank="0" errorTitle="Localização inválida" error="A localização deve ter no máximo 30 caracteres." type="custom" errorStyle="stop">
      <formula1>=OR($D6="",LEN($D6)&lt;=30)</formula1>
    </dataValidation>
  </dataValidations>
  <pageMargins left="0.75" right="0.75" top="1" bottom="1" header="0.5" footer="0.5"/>
  <legacyDrawing xmlns:r="http://schemas.openxmlformats.org/officeDocument/2006/relationships" r:id="anysvml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xl/worksheets/sheet5.xml><?xml version="1.0" encoding="utf-8"?>
<worksheet xmlns="http://schemas.openxmlformats.org/spreadsheetml/2006/main">
  <sheetPr>
    <tabColor rgb="008A8175"/>
    <outlinePr summaryBelow="1" summaryRight="1"/>
    <pageSetUpPr fitToPage="1"/>
  </sheetPr>
  <dimension ref="A1:H35"/>
  <sheetViews>
    <sheetView showGridLines="0" zoomScale="90" workbookViewId="0">
      <pane ySplit="2" topLeftCell="A3" activePane="bottomLeft" state="frozen"/>
      <selection pane="bottomLeft" activeCell="A1" sqref="A1"/>
    </sheetView>
  </sheetViews>
  <sheetFormatPr baseColWidth="8" defaultRowHeight="18"/>
  <cols>
    <col width="20" customWidth="1" min="1" max="1"/>
    <col width="92" customWidth="1" min="2" max="2"/>
    <col width="4" customWidth="1" min="3" max="3"/>
    <col width="4" customWidth="1" min="4" max="4"/>
    <col width="4" customWidth="1" min="5" max="5"/>
    <col width="4" customWidth="1" min="6" max="6"/>
    <col width="4" customWidth="1" min="7" max="7"/>
    <col width="4" customWidth="1" min="8" max="8"/>
  </cols>
  <sheetData>
    <row r="1" ht="30" customHeight="1">
      <c r="A1" s="1" t="inlineStr">
        <is>
          <t>Como usar o Controle de Estoque por Lote</t>
        </is>
      </c>
      <c r="B1" s="56" t="n"/>
      <c r="C1" s="56" t="n"/>
      <c r="D1" s="56" t="n"/>
      <c r="E1" s="56" t="n"/>
      <c r="F1" s="56" t="n"/>
      <c r="G1" s="56" t="n"/>
      <c r="H1" s="57" t="n"/>
    </row>
    <row r="2"/>
    <row r="3">
      <c r="A3" s="40" t="inlineStr">
        <is>
          <t>Objetivo</t>
        </is>
      </c>
      <c r="B3" s="41" t="n"/>
      <c r="C3" s="41" t="n"/>
      <c r="D3" s="41" t="n"/>
      <c r="E3" s="41" t="n"/>
      <c r="F3" s="41" t="n"/>
      <c r="G3" s="41" t="n"/>
      <c r="H3" s="41" t="n"/>
    </row>
    <row r="4" ht="36" customHeight="1">
      <c r="B4" s="42" t="inlineStr">
        <is>
          <t>Esta planilha controla saldo, fabricação, validade, localização e bloqueios para cada combinação de SKU e lote.</t>
        </is>
      </c>
    </row>
    <row r="5"/>
    <row r="6">
      <c r="A6" s="40" t="inlineStr">
        <is>
          <t>Fluxo de uso</t>
        </is>
      </c>
      <c r="B6" s="41" t="n"/>
      <c r="C6" s="41" t="n"/>
      <c r="D6" s="41" t="n"/>
      <c r="E6" s="41" t="n"/>
      <c r="F6" s="41" t="n"/>
      <c r="G6" s="41" t="n"/>
      <c r="H6" s="41" t="n"/>
    </row>
    <row r="7" ht="25" customHeight="1">
      <c r="A7" s="43" t="inlineStr">
        <is>
          <t>1.</t>
        </is>
      </c>
      <c r="B7" s="18" t="inlineStr">
        <is>
          <t>Cadastre os produtos e localizações na aba Configurações.</t>
        </is>
      </c>
    </row>
    <row r="8" ht="25" customHeight="1">
      <c r="A8" s="44" t="inlineStr">
        <is>
          <t>2.</t>
        </is>
      </c>
      <c r="B8" s="13" t="inlineStr">
        <is>
          <t>Cadastre cada combinação única de SKU e lote na aba Lotes.</t>
        </is>
      </c>
    </row>
    <row r="9" ht="25" customHeight="1">
      <c r="A9" s="43" t="inlineStr">
        <is>
          <t>3.</t>
        </is>
      </c>
      <c r="B9" s="18" t="inlineStr">
        <is>
          <t>Informe a quantidade inicial existente na abertura do controle.</t>
        </is>
      </c>
    </row>
    <row r="10" ht="25" customHeight="1">
      <c r="A10" s="44" t="inlineStr">
        <is>
          <t>4.</t>
        </is>
      </c>
      <c r="B10" s="13" t="inlineStr">
        <is>
          <t>Registre somente os movimentos posteriores na aba Movimentações.</t>
        </is>
      </c>
    </row>
    <row r="11" ht="25" customHeight="1">
      <c r="A11" s="43" t="inlineStr">
        <is>
          <t>5.</t>
        </is>
      </c>
      <c r="B11" s="18" t="inlineStr">
        <is>
          <t>Consulte saldo, vencimento e status na aba Lotes.</t>
        </is>
      </c>
    </row>
    <row r="12" ht="25" customHeight="1">
      <c r="A12" s="44" t="inlineStr">
        <is>
          <t>6.</t>
        </is>
      </c>
      <c r="B12" s="13" t="inlineStr">
        <is>
          <t>Use o Resumo para identificar itens que exigem atenção.</t>
        </is>
      </c>
    </row>
    <row r="13" ht="25" customHeight="1">
      <c r="A13" s="43" t="inlineStr">
        <is>
          <t>7.</t>
        </is>
      </c>
      <c r="B13" s="18" t="inlineStr">
        <is>
          <t>Corrija qualquer linha cuja coluna Verificação não apresente OK.</t>
        </is>
      </c>
    </row>
    <row r="14"/>
    <row r="15">
      <c r="A15" s="40" t="inlineStr">
        <is>
          <t>Regras importantes</t>
        </is>
      </c>
      <c r="B15" s="41" t="n"/>
      <c r="C15" s="41" t="n"/>
      <c r="D15" s="41" t="n"/>
      <c r="E15" s="41" t="n"/>
      <c r="F15" s="41" t="n"/>
      <c r="G15" s="41" t="n"/>
      <c r="H15" s="41" t="n"/>
    </row>
    <row r="16" ht="24" customHeight="1">
      <c r="A16" s="44" t="inlineStr">
        <is>
          <t>•</t>
        </is>
      </c>
      <c r="B16" s="13" t="inlineStr">
        <is>
          <t>O saldo é calculado como: Quantidade inicial + Entradas − Saídas + Ajustes.</t>
        </is>
      </c>
    </row>
    <row r="17" ht="24" customHeight="1">
      <c r="A17" s="43" t="inlineStr">
        <is>
          <t>•</t>
        </is>
      </c>
      <c r="B17" s="18" t="inlineStr">
        <is>
          <t>Entradas e saídas devem ter quantidade positiva.</t>
        </is>
      </c>
    </row>
    <row r="18" ht="24" customHeight="1">
      <c r="A18" s="44" t="inlineStr">
        <is>
          <t>•</t>
        </is>
      </c>
      <c r="B18" s="13" t="inlineStr">
        <is>
          <t>Ajustes podem ser positivos ou negativos, mas não podem ser zero.</t>
        </is>
      </c>
    </row>
    <row r="19" ht="24" customHeight="1">
      <c r="A19" s="43" t="inlineStr">
        <is>
          <t>•</t>
        </is>
      </c>
      <c r="B19" s="18" t="inlineStr">
        <is>
          <t>Um lote vencido recebe o status operacional Bloqueado por validade quando possui saldo.</t>
        </is>
      </c>
    </row>
    <row r="20" ht="24" customHeight="1">
      <c r="A20" s="44" t="inlineStr">
        <is>
          <t>•</t>
        </is>
      </c>
      <c r="B20" s="13" t="inlineStr">
        <is>
          <t>O bloqueio manual tem prioridade sobre a disponibilidade normal.</t>
        </is>
      </c>
    </row>
    <row r="21" ht="29" customHeight="1">
      <c r="A21" s="43" t="inlineStr">
        <is>
          <t>•</t>
        </is>
      </c>
      <c r="B21" s="18" t="inlineStr">
        <is>
          <t>Um lote manualmente bloqueado e também vencido continuará mostrando Vencido na situação da validade e Bloqueado no status operacional.</t>
        </is>
      </c>
    </row>
    <row r="22" ht="29" customHeight="1">
      <c r="A22" s="44" t="inlineStr">
        <is>
          <t>•</t>
        </is>
      </c>
      <c r="B22" s="13" t="inlineStr">
        <is>
          <t>O indicador Saldo vencido pode estar contido em Saldo bloqueado. Esses indicadores não devem ser somados.</t>
        </is>
      </c>
    </row>
    <row r="23" ht="24" customHeight="1">
      <c r="A23" s="43" t="inlineStr">
        <is>
          <t>•</t>
        </is>
      </c>
      <c r="B23" s="18" t="inlineStr">
        <is>
          <t>A lista do Resumo mostra no máximo 12 registros; use os filtros da aba Lotes para a consulta completa.</t>
        </is>
      </c>
    </row>
    <row r="24" ht="24" customHeight="1">
      <c r="A24" s="44" t="inlineStr">
        <is>
          <t>•</t>
        </is>
      </c>
      <c r="B24" s="13" t="inlineStr">
        <is>
          <t>Não digite nas colunas cinza, pois elas contêm fórmulas.</t>
        </is>
      </c>
    </row>
    <row r="25" ht="24" customHeight="1">
      <c r="A25" s="43" t="inlineStr">
        <is>
          <t>•</t>
        </is>
      </c>
      <c r="B25" s="18" t="inlineStr">
        <is>
          <t>A quantidade inicial representa o saldo na abertura do controle e não deve ser repetida como entrada.</t>
        </is>
      </c>
    </row>
    <row r="26" ht="24" customHeight="1">
      <c r="A26" s="44" t="inlineStr">
        <is>
          <t>•</t>
        </is>
      </c>
      <c r="B26" s="13" t="inlineStr">
        <is>
          <t>Todos os exemplos fornecidos são fictícios.</t>
        </is>
      </c>
    </row>
    <row r="27"/>
    <row r="28">
      <c r="A28" s="40" t="inlineStr">
        <is>
          <t>Legenda de cores</t>
        </is>
      </c>
      <c r="B28" s="41" t="n"/>
      <c r="C28" s="41" t="n"/>
      <c r="D28" s="41" t="n"/>
      <c r="E28" s="41" t="n"/>
      <c r="F28" s="41" t="n"/>
      <c r="G28" s="41" t="n"/>
      <c r="H28" s="41" t="n"/>
    </row>
    <row r="29">
      <c r="A29" s="45" t="inlineStr">
        <is>
          <t>Cor</t>
        </is>
      </c>
      <c r="B29" s="45" t="inlineStr">
        <is>
          <t>Significado</t>
        </is>
      </c>
    </row>
    <row r="30" ht="24" customHeight="1">
      <c r="A30" s="46" t="inlineStr">
        <is>
          <t>Amarelo-claro</t>
        </is>
      </c>
      <c r="B30" s="28" t="inlineStr">
        <is>
          <t>Campo editável</t>
        </is>
      </c>
    </row>
    <row r="31" ht="24" customHeight="1">
      <c r="A31" s="47" t="inlineStr">
        <is>
          <t>Cinza-claro</t>
        </is>
      </c>
      <c r="B31" s="31" t="inlineStr">
        <is>
          <t>Fórmula ou linha sem saldo</t>
        </is>
      </c>
    </row>
    <row r="32" ht="24" customHeight="1">
      <c r="A32" s="48" t="inlineStr">
        <is>
          <t>Verde-claro</t>
        </is>
      </c>
      <c r="B32" s="49" t="inlineStr">
        <is>
          <t>Disponível ou verificação correta</t>
        </is>
      </c>
    </row>
    <row r="33" ht="24" customHeight="1">
      <c r="A33" s="50" t="inlineStr">
        <is>
          <t>Amarelo/âmbar</t>
        </is>
      </c>
      <c r="B33" s="51" t="inlineStr">
        <is>
          <t>Vence em breve</t>
        </is>
      </c>
    </row>
    <row r="34" ht="24" customHeight="1">
      <c r="A34" s="52" t="inlineStr">
        <is>
          <t>Laranja</t>
        </is>
      </c>
      <c r="B34" s="53" t="inlineStr">
        <is>
          <t>Bloqueio manual</t>
        </is>
      </c>
    </row>
    <row r="35" ht="24" customHeight="1">
      <c r="A35" s="54" t="inlineStr">
        <is>
          <t>Vermelho</t>
        </is>
      </c>
      <c r="B35" s="55" t="inlineStr">
        <is>
          <t>Vencido, saldo negativo ou inconsistência</t>
        </is>
      </c>
    </row>
  </sheetData>
  <mergeCells count="1"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Equipe Fictícia de Operações</dc:creator>
  <dc:title xmlns:dc="http://purl.org/dc/elements/1.1/">Controle de Estoque por Lote</dc:title>
  <dc:subject xmlns:dc="http://purl.org/dc/elements/1.1/">Controle fictício de saldo, validade, localização e bloqueios por SKU e lote</dc:subject>
  <dcterms:created xmlns:dcterms="http://purl.org/dc/terms/" xmlns:xsi="http://www.w3.org/2001/XMLSchema-instance" xsi:type="dcterms:W3CDTF">2026-09-07T03:36:17Z</dcterms:created>
  <dcterms:modified xmlns:dcterms="http://purl.org/dc/terms/" xmlns:xsi="http://www.w3.org/2001/XMLSchema-instance" xsi:type="dcterms:W3CDTF">2026-09-07T03:36:18+00:00Z</dcterms:modified>
</cp:coreProperties>
</file>