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Base de Estoque" sheetId="2" state="visible" r:id="rId2"/>
    <sheet xmlns:r="http://schemas.openxmlformats.org/officeDocument/2006/relationships" name="Curva ABC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1605B"/>
      <sz val="11"/>
    </font>
    <font>
      <name val="Calibri"/>
      <b val="1"/>
      <color rgb="00FFFFFF"/>
      <sz val="11"/>
    </font>
    <font>
      <name val="Calibri"/>
      <b val="1"/>
      <color rgb="0017372E"/>
      <sz val="11"/>
    </font>
    <font>
      <name val="Calibri"/>
      <color rgb="00222222"/>
      <sz val="11"/>
    </font>
  </fonts>
  <fills count="11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4CCCC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E7E7E7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10" fontId="5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4" fontId="4" fillId="8" borderId="1" applyAlignment="1" pivotButton="0" quotePrefix="0" xfId="0">
      <alignment horizontal="center" vertical="center"/>
    </xf>
    <xf numFmtId="10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Continuous" vertical="center"/>
    </xf>
    <xf numFmtId="0" fontId="5" fillId="9" borderId="1" applyAlignment="1" applyProtection="1" pivotButton="0" quotePrefix="0" xfId="0">
      <alignment horizontal="left" vertical="center"/>
      <protection locked="0" hidden="0"/>
    </xf>
    <xf numFmtId="4" fontId="5" fillId="9" borderId="1" applyAlignment="1" applyProtection="1" pivotButton="0" quotePrefix="0" xfId="0">
      <alignment horizontal="center" vertical="center"/>
      <protection locked="0" hidden="0"/>
    </xf>
    <xf numFmtId="164" fontId="5" fillId="9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10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164" fontId="5" fillId="8" borderId="1" applyAlignment="1" pivotButton="0" quotePrefix="0" xfId="0">
      <alignment horizontal="center" vertical="center"/>
    </xf>
    <xf numFmtId="10" fontId="5" fillId="8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4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10" fontId="5" fillId="9" borderId="1" applyAlignment="1" applyProtection="1" pivotButton="0" quotePrefix="0" xfId="0">
      <alignment horizontal="left" vertical="center"/>
      <protection locked="0" hidden="0"/>
    </xf>
    <xf numFmtId="165" fontId="5" fillId="9" borderId="1" applyAlignment="1" applyProtection="1" pivotButton="0" quotePrefix="0" xfId="0">
      <alignment horizontal="left" vertical="center"/>
      <protection locked="0" hidden="0"/>
    </xf>
    <xf numFmtId="1" fontId="5" fillId="9" borderId="1" applyAlignment="1" applyProtection="1" pivotButton="0" quotePrefix="0" xfId="0">
      <alignment horizontal="left" vertical="center"/>
      <protection locked="0" hidden="0"/>
    </xf>
    <xf numFmtId="0" fontId="4" fillId="10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ont>
        <name val="Calibri"/>
        <b val="1"/>
        <color rgb="00B7473A"/>
        <sz val="11"/>
      </font>
      <fill>
        <patternFill patternType="solid">
          <fgColor rgb="00F4CCCC"/>
        </patternFill>
      </fill>
    </dxf>
    <dxf>
      <font>
        <name val="Calibri"/>
        <b val="1"/>
        <color rgb="0017372E"/>
        <sz val="11"/>
      </font>
      <fill>
        <patternFill patternType="solid">
          <fgColor rgb="00FFF2CC"/>
        </patternFill>
      </fill>
    </dxf>
    <dxf>
      <font>
        <name val="Calibri"/>
        <b val="1"/>
        <color rgb="002D6A57"/>
        <sz val="11"/>
      </font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17372E"/>
        <sz val="11"/>
      </font>
      <fill>
        <patternFill patternType="solid">
          <fgColor rgb="00E7E7E7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SKUs por classe ABC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A441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D6A57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'Resumo'!$A$10:$A$12</f>
            </numRef>
          </cat>
          <val>
            <numRef>
              <f>'Resumo'!$B$10:$B$12</f>
            </numRef>
          </val>
        </ser>
        <gapWidth val="6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SKUs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anual por classe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A441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D6A57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'Resumo'!$A$10:$A$12</f>
            </numRef>
          </cat>
          <val>
            <numRef>
              <f>'Resumo'!$C$10:$C$12</f>
            </numRef>
          </val>
        </ser>
        <gapWidth val="6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anual</a:t>
                </a:r>
              </a:p>
            </rich>
          </tx>
        </title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8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23</row>
      <rowOff>0</rowOff>
    </from>
    <ext cx="37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BaseEstoque" displayName="tbBaseEstoque" ref="A4:I104" headerRowCount="1">
  <autoFilter ref="A4:I104"/>
  <tableColumns count="9">
    <tableColumn id="1" name="SKU"/>
    <tableColumn id="2" name="Produto"/>
    <tableColumn id="3" name="Consumo anual"/>
    <tableColumn id="4" name="Custo unitário"/>
    <tableColumn id="5" name="Critério"/>
    <tableColumn id="6" name="Status da linha"/>
    <tableColumn id="7" name="Valor anual de consumo"/>
    <tableColumn id="8" name="Participação no total"/>
    <tableColumn id="9" name="Ordem ABC"/>
  </tableColumns>
</table>
</file>

<file path=xl/tables/table2.xml><?xml version="1.0" encoding="utf-8"?>
<table xmlns="http://schemas.openxmlformats.org/spreadsheetml/2006/main" id="2" name="tbCurvaABC" displayName="tbCurvaABC" ref="A4:L104" headerRowCount="1">
  <autoFilter ref="A4:L104"/>
  <tableColumns count="12">
    <tableColumn id="1" name="Posição"/>
    <tableColumn id="2" name="SKU"/>
    <tableColumn id="3" name="Produto"/>
    <tableColumn id="4" name="Critério"/>
    <tableColumn id="5" name="Consumo anual"/>
    <tableColumn id="6" name="Custo unitário"/>
    <tableColumn id="7" name="Valor anual de consumo"/>
    <tableColumn id="8" name="Participação"/>
    <tableColumn id="9" name="Participação acumulada"/>
    <tableColumn id="10" name="Classe ABC"/>
    <tableColumn id="11" name="Política de contagem sugerida"/>
    <tableColumn id="12" name="Alert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" customWidth="1" min="3" max="3"/>
    <col width="27" customWidth="1" min="4" max="4"/>
    <col width="20" customWidth="1" min="5" max="5"/>
    <col width="13" customWidth="1" min="6" max="6"/>
    <col width="27" customWidth="1" min="7" max="7"/>
    <col width="24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1" t="inlineStr">
        <is>
          <t>Curva ABC de Estoque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5" t="n"/>
      <c r="M1" s="45" t="n"/>
      <c r="N1" s="46" t="n"/>
    </row>
    <row r="2" ht="22" customHeight="1">
      <c r="A2" s="3" t="inlineStr">
        <is>
          <t>Priorização de controle físico pelo valor anual de consumo</t>
        </is>
      </c>
    </row>
    <row r="3" ht="30" customHeight="1">
      <c r="A3" s="4" t="inlineStr">
        <is>
          <t>SKUs prontos</t>
        </is>
      </c>
      <c r="B3" s="5">
        <f>COUNTIF('Base de Estoque'!$F$5:$F$104,"Pronto")</f>
        <v/>
      </c>
      <c r="D3" s="4" t="inlineStr">
        <is>
          <t>Valor anual total</t>
        </is>
      </c>
      <c r="E3" s="6">
        <f>SUM('Base de Estoque'!$G$5:$G$104)</f>
        <v/>
      </c>
      <c r="G3" s="4" t="inlineStr">
        <is>
          <t>Linhas para revisar</t>
        </is>
      </c>
      <c r="H3" s="5">
        <f>COUNTIF('Base de Estoque'!$F$5:$F$104,"Revisar:*")</f>
        <v/>
      </c>
    </row>
    <row r="4"/>
    <row r="5" ht="30" customHeight="1">
      <c r="A5" s="4" t="inlineStr">
        <is>
          <t>SKUs classe A</t>
        </is>
      </c>
      <c r="B5" s="5">
        <f>COUNTIF('Curva ABC'!$J$5:$J$104,"A")</f>
        <v/>
      </c>
      <c r="D5" s="4" t="inlineStr">
        <is>
          <t>Participação da classe A</t>
        </is>
      </c>
      <c r="E5" s="7">
        <f>IFERROR(SUMIF('Curva ABC'!$J$5:$J$104,"A",'Curva ABC'!$G$5:$G$104)/SUM('Curva ABC'!$G$5:$G$104),0)</f>
        <v/>
      </c>
      <c r="G5" s="4" t="inlineStr">
        <is>
          <t>Itens sem valor anual</t>
        </is>
      </c>
      <c r="H5" s="5">
        <f>COUNTIFS('Base de Estoque'!$F$5:$F$104,"Pronto",'Base de Estoque'!$G$5:$G$104,0)</f>
        <v/>
      </c>
    </row>
    <row r="6"/>
    <row r="7" ht="30" customHeight="1">
      <c r="A7" s="4" t="inlineStr">
        <is>
          <t>Critério da análise</t>
        </is>
      </c>
      <c r="B7" s="8">
        <f>Configurações!$B$3</f>
        <v/>
      </c>
      <c r="D7" s="4" t="inlineStr">
        <is>
          <t>Última revisão</t>
        </is>
      </c>
      <c r="E7" s="9">
        <f>Configurações!$B$12</f>
        <v/>
      </c>
      <c r="G7" s="4" t="inlineStr">
        <is>
          <t>Situação da revisão</t>
        </is>
      </c>
      <c r="H7" s="8">
        <f>IF(OR(Configurações!$B$12="",NOT(ISNUMBER(Configurações!$B$12)),Configurações!$B$13="",NOT(ISNUMBER(Configurações!$B$13))),"Revisar configurações",IF(TODAY()&gt;Configurações!$B$12+Configurações!$B$13,"Revisão da curva em atraso","Revisão dentro do prazo"))</f>
        <v/>
      </c>
    </row>
    <row r="8"/>
    <row r="9">
      <c r="A9" s="10" t="inlineStr">
        <is>
          <t>Classe</t>
        </is>
      </c>
      <c r="B9" s="10" t="inlineStr">
        <is>
          <t>Quantidade de SKUs</t>
        </is>
      </c>
      <c r="C9" s="10" t="inlineStr">
        <is>
          <t>Valor anual</t>
        </is>
      </c>
      <c r="D9" s="10" t="inlineStr">
        <is>
          <t>Participação</t>
        </is>
      </c>
    </row>
    <row r="10">
      <c r="A10" s="11" t="inlineStr">
        <is>
          <t>A</t>
        </is>
      </c>
      <c r="B10" s="11">
        <f>COUNTIF('Curva ABC'!$J$5:$J$104,A10)</f>
        <v/>
      </c>
      <c r="C10" s="12">
        <f>SUMIF('Curva ABC'!$J$5:$J$104,A10,'Curva ABC'!$G$5:$G$104)</f>
        <v/>
      </c>
      <c r="D10" s="13">
        <f>IFERROR(C10/SUM($C$10:$C$12),0)</f>
        <v/>
      </c>
    </row>
    <row r="11">
      <c r="A11" s="14" t="inlineStr">
        <is>
          <t>B</t>
        </is>
      </c>
      <c r="B11" s="14">
        <f>COUNTIF('Curva ABC'!$J$5:$J$104,A11)</f>
        <v/>
      </c>
      <c r="C11" s="15">
        <f>SUMIF('Curva ABC'!$J$5:$J$104,A11,'Curva ABC'!$G$5:$G$104)</f>
        <v/>
      </c>
      <c r="D11" s="16">
        <f>IFERROR(C11/SUM($C$10:$C$12),0)</f>
        <v/>
      </c>
    </row>
    <row r="12">
      <c r="A12" s="17" t="inlineStr">
        <is>
          <t>C</t>
        </is>
      </c>
      <c r="B12" s="17">
        <f>COUNTIF('Curva ABC'!$J$5:$J$104,A12)</f>
        <v/>
      </c>
      <c r="C12" s="18">
        <f>SUMIF('Curva ABC'!$J$5:$J$104,A12,'Curva ABC'!$G$5:$G$104)</f>
        <v/>
      </c>
      <c r="D12" s="19">
        <f>IFERROR(C12/SUM($C$10:$C$12),0)</f>
        <v/>
      </c>
    </row>
    <row r="13">
      <c r="A13" s="20" t="inlineStr">
        <is>
          <t>Total</t>
        </is>
      </c>
      <c r="B13" s="20">
        <f>SUM(B10:B12)</f>
        <v/>
      </c>
      <c r="C13" s="21">
        <f>SUM(C10:C12)</f>
        <v/>
      </c>
      <c r="D13" s="22">
        <f>IF(C13=0,0,SUM(D10:D12))</f>
        <v/>
      </c>
    </row>
    <row r="14"/>
    <row r="15"/>
    <row r="16" ht="28" customHeight="1">
      <c r="A16" s="23">
        <f>IF(Configurações!$B$15&lt;&gt;"Configurações válidas","Revisar as configurações da curva",IF(B3=0,IF(H3&gt;0,"Há linhas preenchidas que precisam de revisão","Sem itens prontos para classificar"),IF(E3=0,"Valor anual total igual a zero: classes não calculadas",IF(H3&gt;0,"Curva calculada, com linhas pendentes de revisão","Curva calculada sem pendências"))))</f>
        <v/>
      </c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</row>
  </sheetData>
  <mergeCells count="1">
    <mergeCell ref="A1:N1"/>
  </mergeCells>
  <conditionalFormatting sqref="H3">
    <cfRule type="expression" priority="1" dxfId="0">
      <formula>H3&gt;0</formula>
    </cfRule>
  </conditionalFormatting>
  <conditionalFormatting sqref="H5">
    <cfRule type="expression" priority="2" dxfId="1">
      <formula>H5&gt;0</formula>
    </cfRule>
  </conditionalFormatting>
  <conditionalFormatting sqref="H7">
    <cfRule type="expression" priority="3" dxfId="0">
      <formula>ISNUMBER(SEARCH("em atraso",H7))</formula>
    </cfRule>
    <cfRule type="expression" priority="4" dxfId="1">
      <formula>ISNUMBER(SEARCH("Revisar",H7))</formula>
    </cfRule>
    <cfRule type="expression" priority="5" dxfId="2">
      <formula>H7="Revisão dentro do prazo"</formula>
    </cfRule>
  </conditionalFormatting>
  <conditionalFormatting sqref="A16:N16">
    <cfRule type="expression" priority="6" dxfId="0" stopIfTrue="1">
      <formula>ISNUMBER(SEARCH("igual a zero",$A$16))</formula>
    </cfRule>
    <cfRule type="expression" priority="7" dxfId="2" stopIfTrue="1">
      <formula>ISNUMBER(SEARCH("sem pendências",$A$16))</formula>
    </cfRule>
    <cfRule type="expression" priority="8" dxfId="1">
      <formula>OR(ISNUMBER(SEARCH("pendentes",$A$16)),ISNUMBER(SEARCH("revisão",$A$16)),ISNUMBER(SEARCH("Revisar",$A$16)),ISNUMBER(SEARCH("Sem itens",$A$16)))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18" customWidth="1" min="4" max="4"/>
    <col width="26" customWidth="1" min="5" max="5"/>
    <col width="28" customWidth="1" min="6" max="6"/>
    <col width="22" customWidth="1" min="7" max="7"/>
    <col width="18" customWidth="1" min="8" max="8"/>
    <col width="12" customWidth="1" min="9" max="9"/>
  </cols>
  <sheetData>
    <row r="1" ht="30" customHeight="1">
      <c r="A1" s="1" t="inlineStr">
        <is>
          <t>Base de Estoque</t>
        </is>
      </c>
      <c r="B1" s="45" t="n"/>
      <c r="C1" s="45" t="n"/>
      <c r="D1" s="45" t="n"/>
      <c r="E1" s="45" t="n"/>
      <c r="F1" s="45" t="n"/>
      <c r="G1" s="45" t="n"/>
      <c r="H1" s="45" t="n"/>
      <c r="I1" s="46" t="n"/>
    </row>
    <row r="2" ht="22" customHeight="1">
      <c r="A2" s="3" t="inlineStr">
        <is>
          <t>Preencha somente as colunas em amarelo. As demais colunas são calculadas automaticamente.</t>
        </is>
      </c>
    </row>
    <row r="3"/>
    <row r="4" ht="32" customHeight="1">
      <c r="A4" s="10" t="inlineStr">
        <is>
          <t>SKU</t>
        </is>
      </c>
      <c r="B4" s="10" t="inlineStr">
        <is>
          <t>Produto</t>
        </is>
      </c>
      <c r="C4" s="10" t="inlineStr">
        <is>
          <t>Consumo anual</t>
        </is>
      </c>
      <c r="D4" s="10" t="inlineStr">
        <is>
          <t>Custo unitário</t>
        </is>
      </c>
      <c r="E4" s="10" t="inlineStr">
        <is>
          <t>Critério</t>
        </is>
      </c>
      <c r="F4" s="10" t="inlineStr">
        <is>
          <t>Status da linha</t>
        </is>
      </c>
      <c r="G4" s="10" t="inlineStr">
        <is>
          <t>Valor anual de consumo</t>
        </is>
      </c>
      <c r="H4" s="10" t="inlineStr">
        <is>
          <t>Participação no total</t>
        </is>
      </c>
      <c r="I4" s="10" t="inlineStr">
        <is>
          <t>Ordem ABC</t>
        </is>
      </c>
    </row>
    <row r="5">
      <c r="A5" s="24" t="inlineStr">
        <is>
          <t>FIC-005</t>
        </is>
      </c>
      <c r="B5" s="24" t="inlineStr">
        <is>
          <t>Rolo de Etiqueta Cometa 100x150</t>
        </is>
      </c>
      <c r="C5" s="25" t="n">
        <v>3000</v>
      </c>
      <c r="D5" s="26" t="n">
        <v>1.8</v>
      </c>
      <c r="E5" s="27">
        <f>IF(COUNTA(A5:D5)=0,"",Configurações!$B$3)</f>
        <v/>
      </c>
      <c r="F5" s="27">
        <f>IF(COUNTA(A5:D5)=0,"",IF(Configurações!$B$15&lt;&gt;"Configurações válidas","Revisar: configurações",IF(OR(A5="",B5="",C5="",D5=""),"Revisar: dados incompletos",IF(COUNTIF($A$5:$A$104,A5)&gt;1,"Revisar: SKU duplicado",IF(OR(NOT(ISNUMBER(C5)),NOT(ISNUMBER(D5)),C5&lt;0,D5&lt;0),"Revisar: valor inválido","Pronto")))))</f>
        <v/>
      </c>
      <c r="G5" s="28">
        <f>IF(F5="Pronto",C5*D5,"")</f>
        <v/>
      </c>
      <c r="H5" s="29">
        <f>IFERROR(IF(OR(G5="",SUM($G$5:$G$104)=0),"",G5/SUM($G$5:$G$104)),"")</f>
        <v/>
      </c>
      <c r="I5" s="30">
        <f>IF(F5&lt;&gt;"Pronto","",SUMPRODUCT(--($F$5:$F$104="Pronto"),--($G$5:$G$104&gt;G5))+COUNTIFS($F$5:F5,"Pronto",$G$5:G5,G5))</f>
        <v/>
      </c>
    </row>
    <row r="6">
      <c r="A6" s="24" t="inlineStr">
        <is>
          <t>FIC-001</t>
        </is>
      </c>
      <c r="B6" s="24" t="inlineStr">
        <is>
          <t>Leitor de Código Aurora X1</t>
        </is>
      </c>
      <c r="C6" s="25" t="n">
        <v>120</v>
      </c>
      <c r="D6" s="26" t="n">
        <v>850</v>
      </c>
      <c r="E6" s="31">
        <f>IF(COUNTA(A6:D6)=0,"",Configurações!$B$3)</f>
        <v/>
      </c>
      <c r="F6" s="31">
        <f>IF(COUNTA(A6:D6)=0,"",IF(Configurações!$B$15&lt;&gt;"Configurações válidas","Revisar: configurações",IF(OR(A6="",B6="",C6="",D6=""),"Revisar: dados incompletos",IF(COUNTIF($A$5:$A$104,A6)&gt;1,"Revisar: SKU duplicado",IF(OR(NOT(ISNUMBER(C6)),NOT(ISNUMBER(D6)),C6&lt;0,D6&lt;0),"Revisar: valor inválido","Pronto")))))</f>
        <v/>
      </c>
      <c r="G6" s="32">
        <f>IF(F6="Pronto",C6*D6,"")</f>
        <v/>
      </c>
      <c r="H6" s="33">
        <f>IFERROR(IF(OR(G6="",SUM($G$5:$G$104)=0),"",G6/SUM($G$5:$G$104)),"")</f>
        <v/>
      </c>
      <c r="I6" s="34">
        <f>IF(F6&lt;&gt;"Pronto","",SUMPRODUCT(--($F$5:$F$104="Pronto"),--($G$5:$G$104&gt;G6))+COUNTIFS($F$5:F6,"Pronto",$G$5:G6,G6))</f>
        <v/>
      </c>
    </row>
    <row r="7">
      <c r="A7" s="24" t="inlineStr">
        <is>
          <t>FIC-009</t>
        </is>
      </c>
      <c r="B7" s="24" t="inlineStr">
        <is>
          <t>Suporte Eclipse Ajustável</t>
        </is>
      </c>
      <c r="C7" s="25" t="n">
        <v>300</v>
      </c>
      <c r="D7" s="26" t="n">
        <v>75</v>
      </c>
      <c r="E7" s="27">
        <f>IF(COUNTA(A7:D7)=0,"",Configurações!$B$3)</f>
        <v/>
      </c>
      <c r="F7" s="27">
        <f>IF(COUNTA(A7:D7)=0,"",IF(Configurações!$B$15&lt;&gt;"Configurações válidas","Revisar: configurações",IF(OR(A7="",B7="",C7="",D7=""),"Revisar: dados incompletos",IF(COUNTIF($A$5:$A$104,A7)&gt;1,"Revisar: SKU duplicado",IF(OR(NOT(ISNUMBER(C7)),NOT(ISNUMBER(D7)),C7&lt;0,D7&lt;0),"Revisar: valor inválido","Pronto")))))</f>
        <v/>
      </c>
      <c r="G7" s="28">
        <f>IF(F7="Pronto",C7*D7,"")</f>
        <v/>
      </c>
      <c r="H7" s="29">
        <f>IFERROR(IF(OR(G7="",SUM($G$5:$G$104)=0),"",G7/SUM($G$5:$G$104)),"")</f>
        <v/>
      </c>
      <c r="I7" s="30">
        <f>IF(F7&lt;&gt;"Pronto","",SUMPRODUCT(--($F$5:$F$104="Pronto"),--($G$5:$G$104&gt;G7))+COUNTIFS($F$5:F7,"Pronto",$G$5:G7,G7))</f>
        <v/>
      </c>
    </row>
    <row r="8">
      <c r="A8" s="24" t="inlineStr">
        <is>
          <t>FIC-003</t>
        </is>
      </c>
      <c r="B8" s="24" t="inlineStr">
        <is>
          <t>Balança Compacta Sirius B5</t>
        </is>
      </c>
      <c r="C8" s="25" t="n">
        <v>180</v>
      </c>
      <c r="D8" s="26" t="n">
        <v>420</v>
      </c>
      <c r="E8" s="31">
        <f>IF(COUNTA(A8:D8)=0,"",Configurações!$B$3)</f>
        <v/>
      </c>
      <c r="F8" s="31">
        <f>IF(COUNTA(A8:D8)=0,"",IF(Configurações!$B$15&lt;&gt;"Configurações válidas","Revisar: configurações",IF(OR(A8="",B8="",C8="",D8=""),"Revisar: dados incompletos",IF(COUNTIF($A$5:$A$104,A8)&gt;1,"Revisar: SKU duplicado",IF(OR(NOT(ISNUMBER(C8)),NOT(ISNUMBER(D8)),C8&lt;0,D8&lt;0),"Revisar: valor inválido","Pronto")))))</f>
        <v/>
      </c>
      <c r="G8" s="32">
        <f>IF(F8="Pronto",C8*D8,"")</f>
        <v/>
      </c>
      <c r="H8" s="33">
        <f>IFERROR(IF(OR(G8="",SUM($G$5:$G$104)=0),"",G8/SUM($G$5:$G$104)),"")</f>
        <v/>
      </c>
      <c r="I8" s="34">
        <f>IF(F8&lt;&gt;"Pronto","",SUMPRODUCT(--($F$5:$F$104="Pronto"),--($G$5:$G$104&gt;G8))+COUNTIFS($F$5:F8,"Pronto",$G$5:G8,G8))</f>
        <v/>
      </c>
    </row>
    <row r="9">
      <c r="A9" s="24" t="inlineStr">
        <is>
          <t>FIC-010</t>
        </is>
      </c>
      <c r="B9" s="24" t="inlineStr">
        <is>
          <t>Lacre Nuvem Numerado</t>
        </is>
      </c>
      <c r="C9" s="25" t="n">
        <v>12000</v>
      </c>
      <c r="D9" s="26" t="n">
        <v>0.18</v>
      </c>
      <c r="E9" s="27">
        <f>IF(COUNTA(A9:D9)=0,"",Configurações!$B$3)</f>
        <v/>
      </c>
      <c r="F9" s="27">
        <f>IF(COUNTA(A9:D9)=0,"",IF(Configurações!$B$15&lt;&gt;"Configurações válidas","Revisar: configurações",IF(OR(A9="",B9="",C9="",D9=""),"Revisar: dados incompletos",IF(COUNTIF($A$5:$A$104,A9)&gt;1,"Revisar: SKU duplicado",IF(OR(NOT(ISNUMBER(C9)),NOT(ISNUMBER(D9)),C9&lt;0,D9&lt;0),"Revisar: valor inválido","Pronto")))))</f>
        <v/>
      </c>
      <c r="G9" s="28">
        <f>IF(F9="Pronto",C9*D9,"")</f>
        <v/>
      </c>
      <c r="H9" s="29">
        <f>IFERROR(IF(OR(G9="",SUM($G$5:$G$104)=0),"",G9/SUM($G$5:$G$104)),"")</f>
        <v/>
      </c>
      <c r="I9" s="30">
        <f>IF(F9&lt;&gt;"Pronto","",SUMPRODUCT(--($F$5:$F$104="Pronto"),--($G$5:$G$104&gt;G9))+COUNTIFS($F$5:F9,"Pronto",$G$5:G9,G9))</f>
        <v/>
      </c>
    </row>
    <row r="10">
      <c r="A10" s="24" t="inlineStr">
        <is>
          <t>FIC-007</t>
        </is>
      </c>
      <c r="B10" s="24" t="inlineStr">
        <is>
          <t>Cabo de Dados Prisma USB-C</t>
        </is>
      </c>
      <c r="C10" s="25" t="n">
        <v>900</v>
      </c>
      <c r="D10" s="26" t="n">
        <v>12</v>
      </c>
      <c r="E10" s="31">
        <f>IF(COUNTA(A10:D10)=0,"",Configurações!$B$3)</f>
        <v/>
      </c>
      <c r="F10" s="31">
        <f>IF(COUNTA(A10:D10)=0,"",IF(Configurações!$B$15&lt;&gt;"Configurações válidas","Revisar: configurações",IF(OR(A10="",B10="",C10="",D10=""),"Revisar: dados incompletos",IF(COUNTIF($A$5:$A$104,A10)&gt;1,"Revisar: SKU duplicado",IF(OR(NOT(ISNUMBER(C10)),NOT(ISNUMBER(D10)),C10&lt;0,D10&lt;0),"Revisar: valor inválido","Pronto")))))</f>
        <v/>
      </c>
      <c r="G10" s="32">
        <f>IF(F10="Pronto",C10*D10,"")</f>
        <v/>
      </c>
      <c r="H10" s="33">
        <f>IFERROR(IF(OR(G10="",SUM($G$5:$G$104)=0),"",G10/SUM($G$5:$G$104)),"")</f>
        <v/>
      </c>
      <c r="I10" s="34">
        <f>IF(F10&lt;&gt;"Pronto","",SUMPRODUCT(--($F$5:$F$104="Pronto"),--($G$5:$G$104&gt;G10))+COUNTIFS($F$5:F10,"Pronto",$G$5:G10,G10))</f>
        <v/>
      </c>
    </row>
    <row r="11">
      <c r="A11" s="24" t="inlineStr">
        <is>
          <t>FIC-002</t>
        </is>
      </c>
      <c r="B11" s="24" t="inlineStr">
        <is>
          <t>Impressora de Etiquetas Nebulosa P2</t>
        </is>
      </c>
      <c r="C11" s="25" t="n">
        <v>90</v>
      </c>
      <c r="D11" s="26" t="n">
        <v>1100</v>
      </c>
      <c r="E11" s="27">
        <f>IF(COUNTA(A11:D11)=0,"",Configurações!$B$3)</f>
        <v/>
      </c>
      <c r="F11" s="27">
        <f>IF(COUNTA(A11:D11)=0,"",IF(Configurações!$B$15&lt;&gt;"Configurações válidas","Revisar: configurações",IF(OR(A11="",B11="",C11="",D11=""),"Revisar: dados incompletos",IF(COUNTIF($A$5:$A$104,A11)&gt;1,"Revisar: SKU duplicado",IF(OR(NOT(ISNUMBER(C11)),NOT(ISNUMBER(D11)),C11&lt;0,D11&lt;0),"Revisar: valor inválido","Pronto")))))</f>
        <v/>
      </c>
      <c r="G11" s="28">
        <f>IF(F11="Pronto",C11*D11,"")</f>
        <v/>
      </c>
      <c r="H11" s="29">
        <f>IFERROR(IF(OR(G11="",SUM($G$5:$G$104)=0),"",G11/SUM($G$5:$G$104)),"")</f>
        <v/>
      </c>
      <c r="I11" s="30">
        <f>IF(F11&lt;&gt;"Pronto","",SUMPRODUCT(--($F$5:$F$104="Pronto"),--($G$5:$G$104&gt;G11))+COUNTIFS($F$5:F11,"Pronto",$G$5:G11,G11))</f>
        <v/>
      </c>
    </row>
    <row r="12">
      <c r="A12" s="24" t="inlineStr">
        <is>
          <t>FIC-006</t>
        </is>
      </c>
      <c r="B12" s="24" t="inlineStr">
        <is>
          <t>Bobina Térmica Lua 80 mm</t>
        </is>
      </c>
      <c r="C12" s="25" t="n">
        <v>4800</v>
      </c>
      <c r="D12" s="26" t="n">
        <v>0.95</v>
      </c>
      <c r="E12" s="31">
        <f>IF(COUNTA(A12:D12)=0,"",Configurações!$B$3)</f>
        <v/>
      </c>
      <c r="F12" s="31">
        <f>IF(COUNTA(A12:D12)=0,"",IF(Configurações!$B$15&lt;&gt;"Configurações válidas","Revisar: configurações",IF(OR(A12="",B12="",C12="",D12=""),"Revisar: dados incompletos",IF(COUNTIF($A$5:$A$104,A12)&gt;1,"Revisar: SKU duplicado",IF(OR(NOT(ISNUMBER(C12)),NOT(ISNUMBER(D12)),C12&lt;0,D12&lt;0),"Revisar: valor inválido","Pronto")))))</f>
        <v/>
      </c>
      <c r="G12" s="32">
        <f>IF(F12="Pronto",C12*D12,"")</f>
        <v/>
      </c>
      <c r="H12" s="33">
        <f>IFERROR(IF(OR(G12="",SUM($G$5:$G$104)=0),"",G12/SUM($G$5:$G$104)),"")</f>
        <v/>
      </c>
      <c r="I12" s="34">
        <f>IF(F12&lt;&gt;"Pronto","",SUMPRODUCT(--($F$5:$F$104="Pronto"),--($G$5:$G$104&gt;G12))+COUNTIFS($F$5:F12,"Pronto",$G$5:G12,G12))</f>
        <v/>
      </c>
    </row>
    <row r="13">
      <c r="A13" s="24" t="inlineStr">
        <is>
          <t>FIC-004</t>
        </is>
      </c>
      <c r="B13" s="24" t="inlineStr">
        <is>
          <t>Gaveta Metálica Órbita G4</t>
        </is>
      </c>
      <c r="C13" s="25" t="n">
        <v>240</v>
      </c>
      <c r="D13" s="26" t="n">
        <v>260</v>
      </c>
      <c r="E13" s="27">
        <f>IF(COUNTA(A13:D13)=0,"",Configurações!$B$3)</f>
        <v/>
      </c>
      <c r="F13" s="27">
        <f>IF(COUNTA(A13:D13)=0,"",IF(Configurações!$B$15&lt;&gt;"Configurações válidas","Revisar: configurações",IF(OR(A13="",B13="",C13="",D13=""),"Revisar: dados incompletos",IF(COUNTIF($A$5:$A$104,A13)&gt;1,"Revisar: SKU duplicado",IF(OR(NOT(ISNUMBER(C13)),NOT(ISNUMBER(D13)),C13&lt;0,D13&lt;0),"Revisar: valor inválido","Pronto")))))</f>
        <v/>
      </c>
      <c r="G13" s="28">
        <f>IF(F13="Pronto",C13*D13,"")</f>
        <v/>
      </c>
      <c r="H13" s="29">
        <f>IFERROR(IF(OR(G13="",SUM($G$5:$G$104)=0),"",G13/SUM($G$5:$G$104)),"")</f>
        <v/>
      </c>
      <c r="I13" s="30">
        <f>IF(F13&lt;&gt;"Pronto","",SUMPRODUCT(--($F$5:$F$104="Pronto"),--($G$5:$G$104&gt;G13))+COUNTIFS($F$5:F13,"Pronto",$G$5:G13,G13))</f>
        <v/>
      </c>
    </row>
    <row r="14">
      <c r="A14" s="24" t="inlineStr">
        <is>
          <t>FIC-008</t>
        </is>
      </c>
      <c r="B14" s="24" t="inlineStr">
        <is>
          <t>Fonte Estelar 12 V</t>
        </is>
      </c>
      <c r="C14" s="25" t="n">
        <v>360</v>
      </c>
      <c r="D14" s="26" t="n">
        <v>48</v>
      </c>
      <c r="E14" s="31">
        <f>IF(COUNTA(A14:D14)=0,"",Configurações!$B$3)</f>
        <v/>
      </c>
      <c r="F14" s="31">
        <f>IF(COUNTA(A14:D14)=0,"",IF(Configurações!$B$15&lt;&gt;"Configurações válidas","Revisar: configurações",IF(OR(A14="",B14="",C14="",D14=""),"Revisar: dados incompletos",IF(COUNTIF($A$5:$A$104,A14)&gt;1,"Revisar: SKU duplicado",IF(OR(NOT(ISNUMBER(C14)),NOT(ISNUMBER(D14)),C14&lt;0,D14&lt;0),"Revisar: valor inválido","Pronto")))))</f>
        <v/>
      </c>
      <c r="G14" s="32">
        <f>IF(F14="Pronto",C14*D14,"")</f>
        <v/>
      </c>
      <c r="H14" s="33">
        <f>IFERROR(IF(OR(G14="",SUM($G$5:$G$104)=0),"",G14/SUM($G$5:$G$104)),"")</f>
        <v/>
      </c>
      <c r="I14" s="34">
        <f>IF(F14&lt;&gt;"Pronto","",SUMPRODUCT(--($F$5:$F$104="Pronto"),--($G$5:$G$104&gt;G14))+COUNTIFS($F$5:F14,"Pronto",$G$5:G14,G14))</f>
        <v/>
      </c>
    </row>
    <row r="15">
      <c r="A15" s="24" t="n"/>
      <c r="B15" s="24" t="n"/>
      <c r="C15" s="25" t="n"/>
      <c r="D15" s="26" t="n"/>
      <c r="E15" s="27">
        <f>IF(COUNTA(A15:D15)=0,"",Configurações!$B$3)</f>
        <v/>
      </c>
      <c r="F15" s="27">
        <f>IF(COUNTA(A15:D15)=0,"",IF(Configurações!$B$15&lt;&gt;"Configurações válidas","Revisar: configurações",IF(OR(A15="",B15="",C15="",D15=""),"Revisar: dados incompletos",IF(COUNTIF($A$5:$A$104,A15)&gt;1,"Revisar: SKU duplicado",IF(OR(NOT(ISNUMBER(C15)),NOT(ISNUMBER(D15)),C15&lt;0,D15&lt;0),"Revisar: valor inválido","Pronto")))))</f>
        <v/>
      </c>
      <c r="G15" s="28">
        <f>IF(F15="Pronto",C15*D15,"")</f>
        <v/>
      </c>
      <c r="H15" s="29">
        <f>IFERROR(IF(OR(G15="",SUM($G$5:$G$104)=0),"",G15/SUM($G$5:$G$104)),"")</f>
        <v/>
      </c>
      <c r="I15" s="30">
        <f>IF(F15&lt;&gt;"Pronto","",SUMPRODUCT(--($F$5:$F$104="Pronto"),--($G$5:$G$104&gt;G15))+COUNTIFS($F$5:F15,"Pronto",$G$5:G15,G15))</f>
        <v/>
      </c>
    </row>
    <row r="16">
      <c r="A16" s="24" t="n"/>
      <c r="B16" s="24" t="n"/>
      <c r="C16" s="25" t="n"/>
      <c r="D16" s="26" t="n"/>
      <c r="E16" s="31">
        <f>IF(COUNTA(A16:D16)=0,"",Configurações!$B$3)</f>
        <v/>
      </c>
      <c r="F16" s="31">
        <f>IF(COUNTA(A16:D16)=0,"",IF(Configurações!$B$15&lt;&gt;"Configurações válidas","Revisar: configurações",IF(OR(A16="",B16="",C16="",D16=""),"Revisar: dados incompletos",IF(COUNTIF($A$5:$A$104,A16)&gt;1,"Revisar: SKU duplicado",IF(OR(NOT(ISNUMBER(C16)),NOT(ISNUMBER(D16)),C16&lt;0,D16&lt;0),"Revisar: valor inválido","Pronto")))))</f>
        <v/>
      </c>
      <c r="G16" s="32">
        <f>IF(F16="Pronto",C16*D16,"")</f>
        <v/>
      </c>
      <c r="H16" s="33">
        <f>IFERROR(IF(OR(G16="",SUM($G$5:$G$104)=0),"",G16/SUM($G$5:$G$104)),"")</f>
        <v/>
      </c>
      <c r="I16" s="34">
        <f>IF(F16&lt;&gt;"Pronto","",SUMPRODUCT(--($F$5:$F$104="Pronto"),--($G$5:$G$104&gt;G16))+COUNTIFS($F$5:F16,"Pronto",$G$5:G16,G16))</f>
        <v/>
      </c>
    </row>
    <row r="17">
      <c r="A17" s="24" t="n"/>
      <c r="B17" s="24" t="n"/>
      <c r="C17" s="25" t="n"/>
      <c r="D17" s="26" t="n"/>
      <c r="E17" s="27">
        <f>IF(COUNTA(A17:D17)=0,"",Configurações!$B$3)</f>
        <v/>
      </c>
      <c r="F17" s="27">
        <f>IF(COUNTA(A17:D17)=0,"",IF(Configurações!$B$15&lt;&gt;"Configurações válidas","Revisar: configurações",IF(OR(A17="",B17="",C17="",D17=""),"Revisar: dados incompletos",IF(COUNTIF($A$5:$A$104,A17)&gt;1,"Revisar: SKU duplicado",IF(OR(NOT(ISNUMBER(C17)),NOT(ISNUMBER(D17)),C17&lt;0,D17&lt;0),"Revisar: valor inválido","Pronto")))))</f>
        <v/>
      </c>
      <c r="G17" s="28">
        <f>IF(F17="Pronto",C17*D17,"")</f>
        <v/>
      </c>
      <c r="H17" s="29">
        <f>IFERROR(IF(OR(G17="",SUM($G$5:$G$104)=0),"",G17/SUM($G$5:$G$104)),"")</f>
        <v/>
      </c>
      <c r="I17" s="30">
        <f>IF(F17&lt;&gt;"Pronto","",SUMPRODUCT(--($F$5:$F$104="Pronto"),--($G$5:$G$104&gt;G17))+COUNTIFS($F$5:F17,"Pronto",$G$5:G17,G17))</f>
        <v/>
      </c>
    </row>
    <row r="18">
      <c r="A18" s="24" t="n"/>
      <c r="B18" s="24" t="n"/>
      <c r="C18" s="25" t="n"/>
      <c r="D18" s="26" t="n"/>
      <c r="E18" s="31">
        <f>IF(COUNTA(A18:D18)=0,"",Configurações!$B$3)</f>
        <v/>
      </c>
      <c r="F18" s="31">
        <f>IF(COUNTA(A18:D18)=0,"",IF(Configurações!$B$15&lt;&gt;"Configurações válidas","Revisar: configurações",IF(OR(A18="",B18="",C18="",D18=""),"Revisar: dados incompletos",IF(COUNTIF($A$5:$A$104,A18)&gt;1,"Revisar: SKU duplicado",IF(OR(NOT(ISNUMBER(C18)),NOT(ISNUMBER(D18)),C18&lt;0,D18&lt;0),"Revisar: valor inválido","Pronto")))))</f>
        <v/>
      </c>
      <c r="G18" s="32">
        <f>IF(F18="Pronto",C18*D18,"")</f>
        <v/>
      </c>
      <c r="H18" s="33">
        <f>IFERROR(IF(OR(G18="",SUM($G$5:$G$104)=0),"",G18/SUM($G$5:$G$104)),"")</f>
        <v/>
      </c>
      <c r="I18" s="34">
        <f>IF(F18&lt;&gt;"Pronto","",SUMPRODUCT(--($F$5:$F$104="Pronto"),--($G$5:$G$104&gt;G18))+COUNTIFS($F$5:F18,"Pronto",$G$5:G18,G18))</f>
        <v/>
      </c>
    </row>
    <row r="19">
      <c r="A19" s="24" t="n"/>
      <c r="B19" s="24" t="n"/>
      <c r="C19" s="25" t="n"/>
      <c r="D19" s="26" t="n"/>
      <c r="E19" s="27">
        <f>IF(COUNTA(A19:D19)=0,"",Configurações!$B$3)</f>
        <v/>
      </c>
      <c r="F19" s="27">
        <f>IF(COUNTA(A19:D19)=0,"",IF(Configurações!$B$15&lt;&gt;"Configurações válidas","Revisar: configurações",IF(OR(A19="",B19="",C19="",D19=""),"Revisar: dados incompletos",IF(COUNTIF($A$5:$A$104,A19)&gt;1,"Revisar: SKU duplicado",IF(OR(NOT(ISNUMBER(C19)),NOT(ISNUMBER(D19)),C19&lt;0,D19&lt;0),"Revisar: valor inválido","Pronto")))))</f>
        <v/>
      </c>
      <c r="G19" s="28">
        <f>IF(F19="Pronto",C19*D19,"")</f>
        <v/>
      </c>
      <c r="H19" s="29">
        <f>IFERROR(IF(OR(G19="",SUM($G$5:$G$104)=0),"",G19/SUM($G$5:$G$104)),"")</f>
        <v/>
      </c>
      <c r="I19" s="30">
        <f>IF(F19&lt;&gt;"Pronto","",SUMPRODUCT(--($F$5:$F$104="Pronto"),--($G$5:$G$104&gt;G19))+COUNTIFS($F$5:F19,"Pronto",$G$5:G19,G19))</f>
        <v/>
      </c>
    </row>
    <row r="20">
      <c r="A20" s="24" t="n"/>
      <c r="B20" s="24" t="n"/>
      <c r="C20" s="25" t="n"/>
      <c r="D20" s="26" t="n"/>
      <c r="E20" s="31">
        <f>IF(COUNTA(A20:D20)=0,"",Configurações!$B$3)</f>
        <v/>
      </c>
      <c r="F20" s="31">
        <f>IF(COUNTA(A20:D20)=0,"",IF(Configurações!$B$15&lt;&gt;"Configurações válidas","Revisar: configurações",IF(OR(A20="",B20="",C20="",D20=""),"Revisar: dados incompletos",IF(COUNTIF($A$5:$A$104,A20)&gt;1,"Revisar: SKU duplicado",IF(OR(NOT(ISNUMBER(C20)),NOT(ISNUMBER(D20)),C20&lt;0,D20&lt;0),"Revisar: valor inválido","Pronto")))))</f>
        <v/>
      </c>
      <c r="G20" s="32">
        <f>IF(F20="Pronto",C20*D20,"")</f>
        <v/>
      </c>
      <c r="H20" s="33">
        <f>IFERROR(IF(OR(G20="",SUM($G$5:$G$104)=0),"",G20/SUM($G$5:$G$104)),"")</f>
        <v/>
      </c>
      <c r="I20" s="34">
        <f>IF(F20&lt;&gt;"Pronto","",SUMPRODUCT(--($F$5:$F$104="Pronto"),--($G$5:$G$104&gt;G20))+COUNTIFS($F$5:F20,"Pronto",$G$5:G20,G20))</f>
        <v/>
      </c>
    </row>
    <row r="21">
      <c r="A21" s="24" t="n"/>
      <c r="B21" s="24" t="n"/>
      <c r="C21" s="25" t="n"/>
      <c r="D21" s="26" t="n"/>
      <c r="E21" s="27">
        <f>IF(COUNTA(A21:D21)=0,"",Configurações!$B$3)</f>
        <v/>
      </c>
      <c r="F21" s="27">
        <f>IF(COUNTA(A21:D21)=0,"",IF(Configurações!$B$15&lt;&gt;"Configurações válidas","Revisar: configurações",IF(OR(A21="",B21="",C21="",D21=""),"Revisar: dados incompletos",IF(COUNTIF($A$5:$A$104,A21)&gt;1,"Revisar: SKU duplicado",IF(OR(NOT(ISNUMBER(C21)),NOT(ISNUMBER(D21)),C21&lt;0,D21&lt;0),"Revisar: valor inválido","Pronto")))))</f>
        <v/>
      </c>
      <c r="G21" s="28">
        <f>IF(F21="Pronto",C21*D21,"")</f>
        <v/>
      </c>
      <c r="H21" s="29">
        <f>IFERROR(IF(OR(G21="",SUM($G$5:$G$104)=0),"",G21/SUM($G$5:$G$104)),"")</f>
        <v/>
      </c>
      <c r="I21" s="30">
        <f>IF(F21&lt;&gt;"Pronto","",SUMPRODUCT(--($F$5:$F$104="Pronto"),--($G$5:$G$104&gt;G21))+COUNTIFS($F$5:F21,"Pronto",$G$5:G21,G21))</f>
        <v/>
      </c>
    </row>
    <row r="22">
      <c r="A22" s="24" t="n"/>
      <c r="B22" s="24" t="n"/>
      <c r="C22" s="25" t="n"/>
      <c r="D22" s="26" t="n"/>
      <c r="E22" s="31">
        <f>IF(COUNTA(A22:D22)=0,"",Configurações!$B$3)</f>
        <v/>
      </c>
      <c r="F22" s="31">
        <f>IF(COUNTA(A22:D22)=0,"",IF(Configurações!$B$15&lt;&gt;"Configurações válidas","Revisar: configurações",IF(OR(A22="",B22="",C22="",D22=""),"Revisar: dados incompletos",IF(COUNTIF($A$5:$A$104,A22)&gt;1,"Revisar: SKU duplicado",IF(OR(NOT(ISNUMBER(C22)),NOT(ISNUMBER(D22)),C22&lt;0,D22&lt;0),"Revisar: valor inválido","Pronto")))))</f>
        <v/>
      </c>
      <c r="G22" s="32">
        <f>IF(F22="Pronto",C22*D22,"")</f>
        <v/>
      </c>
      <c r="H22" s="33">
        <f>IFERROR(IF(OR(G22="",SUM($G$5:$G$104)=0),"",G22/SUM($G$5:$G$104)),"")</f>
        <v/>
      </c>
      <c r="I22" s="34">
        <f>IF(F22&lt;&gt;"Pronto","",SUMPRODUCT(--($F$5:$F$104="Pronto"),--($G$5:$G$104&gt;G22))+COUNTIFS($F$5:F22,"Pronto",$G$5:G22,G22))</f>
        <v/>
      </c>
    </row>
    <row r="23">
      <c r="A23" s="24" t="n"/>
      <c r="B23" s="24" t="n"/>
      <c r="C23" s="25" t="n"/>
      <c r="D23" s="26" t="n"/>
      <c r="E23" s="27">
        <f>IF(COUNTA(A23:D23)=0,"",Configurações!$B$3)</f>
        <v/>
      </c>
      <c r="F23" s="27">
        <f>IF(COUNTA(A23:D23)=0,"",IF(Configurações!$B$15&lt;&gt;"Configurações válidas","Revisar: configurações",IF(OR(A23="",B23="",C23="",D23=""),"Revisar: dados incompletos",IF(COUNTIF($A$5:$A$104,A23)&gt;1,"Revisar: SKU duplicado",IF(OR(NOT(ISNUMBER(C23)),NOT(ISNUMBER(D23)),C23&lt;0,D23&lt;0),"Revisar: valor inválido","Pronto")))))</f>
        <v/>
      </c>
      <c r="G23" s="28">
        <f>IF(F23="Pronto",C23*D23,"")</f>
        <v/>
      </c>
      <c r="H23" s="29">
        <f>IFERROR(IF(OR(G23="",SUM($G$5:$G$104)=0),"",G23/SUM($G$5:$G$104)),"")</f>
        <v/>
      </c>
      <c r="I23" s="30">
        <f>IF(F23&lt;&gt;"Pronto","",SUMPRODUCT(--($F$5:$F$104="Pronto"),--($G$5:$G$104&gt;G23))+COUNTIFS($F$5:F23,"Pronto",$G$5:G23,G23))</f>
        <v/>
      </c>
    </row>
    <row r="24">
      <c r="A24" s="24" t="n"/>
      <c r="B24" s="24" t="n"/>
      <c r="C24" s="25" t="n"/>
      <c r="D24" s="26" t="n"/>
      <c r="E24" s="31">
        <f>IF(COUNTA(A24:D24)=0,"",Configurações!$B$3)</f>
        <v/>
      </c>
      <c r="F24" s="31">
        <f>IF(COUNTA(A24:D24)=0,"",IF(Configurações!$B$15&lt;&gt;"Configurações válidas","Revisar: configurações",IF(OR(A24="",B24="",C24="",D24=""),"Revisar: dados incompletos",IF(COUNTIF($A$5:$A$104,A24)&gt;1,"Revisar: SKU duplicado",IF(OR(NOT(ISNUMBER(C24)),NOT(ISNUMBER(D24)),C24&lt;0,D24&lt;0),"Revisar: valor inválido","Pronto")))))</f>
        <v/>
      </c>
      <c r="G24" s="32">
        <f>IF(F24="Pronto",C24*D24,"")</f>
        <v/>
      </c>
      <c r="H24" s="33">
        <f>IFERROR(IF(OR(G24="",SUM($G$5:$G$104)=0),"",G24/SUM($G$5:$G$104)),"")</f>
        <v/>
      </c>
      <c r="I24" s="34">
        <f>IF(F24&lt;&gt;"Pronto","",SUMPRODUCT(--($F$5:$F$104="Pronto"),--($G$5:$G$104&gt;G24))+COUNTIFS($F$5:F24,"Pronto",$G$5:G24,G24))</f>
        <v/>
      </c>
    </row>
    <row r="25">
      <c r="A25" s="24" t="n"/>
      <c r="B25" s="24" t="n"/>
      <c r="C25" s="25" t="n"/>
      <c r="D25" s="26" t="n"/>
      <c r="E25" s="27">
        <f>IF(COUNTA(A25:D25)=0,"",Configurações!$B$3)</f>
        <v/>
      </c>
      <c r="F25" s="27">
        <f>IF(COUNTA(A25:D25)=0,"",IF(Configurações!$B$15&lt;&gt;"Configurações válidas","Revisar: configurações",IF(OR(A25="",B25="",C25="",D25=""),"Revisar: dados incompletos",IF(COUNTIF($A$5:$A$104,A25)&gt;1,"Revisar: SKU duplicado",IF(OR(NOT(ISNUMBER(C25)),NOT(ISNUMBER(D25)),C25&lt;0,D25&lt;0),"Revisar: valor inválido","Pronto")))))</f>
        <v/>
      </c>
      <c r="G25" s="28">
        <f>IF(F25="Pronto",C25*D25,"")</f>
        <v/>
      </c>
      <c r="H25" s="29">
        <f>IFERROR(IF(OR(G25="",SUM($G$5:$G$104)=0),"",G25/SUM($G$5:$G$104)),"")</f>
        <v/>
      </c>
      <c r="I25" s="30">
        <f>IF(F25&lt;&gt;"Pronto","",SUMPRODUCT(--($F$5:$F$104="Pronto"),--($G$5:$G$104&gt;G25))+COUNTIFS($F$5:F25,"Pronto",$G$5:G25,G25))</f>
        <v/>
      </c>
    </row>
    <row r="26">
      <c r="A26" s="24" t="n"/>
      <c r="B26" s="24" t="n"/>
      <c r="C26" s="25" t="n"/>
      <c r="D26" s="26" t="n"/>
      <c r="E26" s="31">
        <f>IF(COUNTA(A26:D26)=0,"",Configurações!$B$3)</f>
        <v/>
      </c>
      <c r="F26" s="31">
        <f>IF(COUNTA(A26:D26)=0,"",IF(Configurações!$B$15&lt;&gt;"Configurações válidas","Revisar: configurações",IF(OR(A26="",B26="",C26="",D26=""),"Revisar: dados incompletos",IF(COUNTIF($A$5:$A$104,A26)&gt;1,"Revisar: SKU duplicado",IF(OR(NOT(ISNUMBER(C26)),NOT(ISNUMBER(D26)),C26&lt;0,D26&lt;0),"Revisar: valor inválido","Pronto")))))</f>
        <v/>
      </c>
      <c r="G26" s="32">
        <f>IF(F26="Pronto",C26*D26,"")</f>
        <v/>
      </c>
      <c r="H26" s="33">
        <f>IFERROR(IF(OR(G26="",SUM($G$5:$G$104)=0),"",G26/SUM($G$5:$G$104)),"")</f>
        <v/>
      </c>
      <c r="I26" s="34">
        <f>IF(F26&lt;&gt;"Pronto","",SUMPRODUCT(--($F$5:$F$104="Pronto"),--($G$5:$G$104&gt;G26))+COUNTIFS($F$5:F26,"Pronto",$G$5:G26,G26))</f>
        <v/>
      </c>
    </row>
    <row r="27">
      <c r="A27" s="24" t="n"/>
      <c r="B27" s="24" t="n"/>
      <c r="C27" s="25" t="n"/>
      <c r="D27" s="26" t="n"/>
      <c r="E27" s="27">
        <f>IF(COUNTA(A27:D27)=0,"",Configurações!$B$3)</f>
        <v/>
      </c>
      <c r="F27" s="27">
        <f>IF(COUNTA(A27:D27)=0,"",IF(Configurações!$B$15&lt;&gt;"Configurações válidas","Revisar: configurações",IF(OR(A27="",B27="",C27="",D27=""),"Revisar: dados incompletos",IF(COUNTIF($A$5:$A$104,A27)&gt;1,"Revisar: SKU duplicado",IF(OR(NOT(ISNUMBER(C27)),NOT(ISNUMBER(D27)),C27&lt;0,D27&lt;0),"Revisar: valor inválido","Pronto")))))</f>
        <v/>
      </c>
      <c r="G27" s="28">
        <f>IF(F27="Pronto",C27*D27,"")</f>
        <v/>
      </c>
      <c r="H27" s="29">
        <f>IFERROR(IF(OR(G27="",SUM($G$5:$G$104)=0),"",G27/SUM($G$5:$G$104)),"")</f>
        <v/>
      </c>
      <c r="I27" s="30">
        <f>IF(F27&lt;&gt;"Pronto","",SUMPRODUCT(--($F$5:$F$104="Pronto"),--($G$5:$G$104&gt;G27))+COUNTIFS($F$5:F27,"Pronto",$G$5:G27,G27))</f>
        <v/>
      </c>
    </row>
    <row r="28">
      <c r="A28" s="24" t="n"/>
      <c r="B28" s="24" t="n"/>
      <c r="C28" s="25" t="n"/>
      <c r="D28" s="26" t="n"/>
      <c r="E28" s="31">
        <f>IF(COUNTA(A28:D28)=0,"",Configurações!$B$3)</f>
        <v/>
      </c>
      <c r="F28" s="31">
        <f>IF(COUNTA(A28:D28)=0,"",IF(Configurações!$B$15&lt;&gt;"Configurações válidas","Revisar: configurações",IF(OR(A28="",B28="",C28="",D28=""),"Revisar: dados incompletos",IF(COUNTIF($A$5:$A$104,A28)&gt;1,"Revisar: SKU duplicado",IF(OR(NOT(ISNUMBER(C28)),NOT(ISNUMBER(D28)),C28&lt;0,D28&lt;0),"Revisar: valor inválido","Pronto")))))</f>
        <v/>
      </c>
      <c r="G28" s="32">
        <f>IF(F28="Pronto",C28*D28,"")</f>
        <v/>
      </c>
      <c r="H28" s="33">
        <f>IFERROR(IF(OR(G28="",SUM($G$5:$G$104)=0),"",G28/SUM($G$5:$G$104)),"")</f>
        <v/>
      </c>
      <c r="I28" s="34">
        <f>IF(F28&lt;&gt;"Pronto","",SUMPRODUCT(--($F$5:$F$104="Pronto"),--($G$5:$G$104&gt;G28))+COUNTIFS($F$5:F28,"Pronto",$G$5:G28,G28))</f>
        <v/>
      </c>
    </row>
    <row r="29">
      <c r="A29" s="24" t="n"/>
      <c r="B29" s="24" t="n"/>
      <c r="C29" s="25" t="n"/>
      <c r="D29" s="26" t="n"/>
      <c r="E29" s="27">
        <f>IF(COUNTA(A29:D29)=0,"",Configurações!$B$3)</f>
        <v/>
      </c>
      <c r="F29" s="27">
        <f>IF(COUNTA(A29:D29)=0,"",IF(Configurações!$B$15&lt;&gt;"Configurações válidas","Revisar: configurações",IF(OR(A29="",B29="",C29="",D29=""),"Revisar: dados incompletos",IF(COUNTIF($A$5:$A$104,A29)&gt;1,"Revisar: SKU duplicado",IF(OR(NOT(ISNUMBER(C29)),NOT(ISNUMBER(D29)),C29&lt;0,D29&lt;0),"Revisar: valor inválido","Pronto")))))</f>
        <v/>
      </c>
      <c r="G29" s="28">
        <f>IF(F29="Pronto",C29*D29,"")</f>
        <v/>
      </c>
      <c r="H29" s="29">
        <f>IFERROR(IF(OR(G29="",SUM($G$5:$G$104)=0),"",G29/SUM($G$5:$G$104)),"")</f>
        <v/>
      </c>
      <c r="I29" s="30">
        <f>IF(F29&lt;&gt;"Pronto","",SUMPRODUCT(--($F$5:$F$104="Pronto"),--($G$5:$G$104&gt;G29))+COUNTIFS($F$5:F29,"Pronto",$G$5:G29,G29))</f>
        <v/>
      </c>
    </row>
    <row r="30">
      <c r="A30" s="24" t="n"/>
      <c r="B30" s="24" t="n"/>
      <c r="C30" s="25" t="n"/>
      <c r="D30" s="26" t="n"/>
      <c r="E30" s="31">
        <f>IF(COUNTA(A30:D30)=0,"",Configurações!$B$3)</f>
        <v/>
      </c>
      <c r="F30" s="31">
        <f>IF(COUNTA(A30:D30)=0,"",IF(Configurações!$B$15&lt;&gt;"Configurações válidas","Revisar: configurações",IF(OR(A30="",B30="",C30="",D30=""),"Revisar: dados incompletos",IF(COUNTIF($A$5:$A$104,A30)&gt;1,"Revisar: SKU duplicado",IF(OR(NOT(ISNUMBER(C30)),NOT(ISNUMBER(D30)),C30&lt;0,D30&lt;0),"Revisar: valor inválido","Pronto")))))</f>
        <v/>
      </c>
      <c r="G30" s="32">
        <f>IF(F30="Pronto",C30*D30,"")</f>
        <v/>
      </c>
      <c r="H30" s="33">
        <f>IFERROR(IF(OR(G30="",SUM($G$5:$G$104)=0),"",G30/SUM($G$5:$G$104)),"")</f>
        <v/>
      </c>
      <c r="I30" s="34">
        <f>IF(F30&lt;&gt;"Pronto","",SUMPRODUCT(--($F$5:$F$104="Pronto"),--($G$5:$G$104&gt;G30))+COUNTIFS($F$5:F30,"Pronto",$G$5:G30,G30))</f>
        <v/>
      </c>
    </row>
    <row r="31">
      <c r="A31" s="24" t="n"/>
      <c r="B31" s="24" t="n"/>
      <c r="C31" s="25" t="n"/>
      <c r="D31" s="26" t="n"/>
      <c r="E31" s="27">
        <f>IF(COUNTA(A31:D31)=0,"",Configurações!$B$3)</f>
        <v/>
      </c>
      <c r="F31" s="27">
        <f>IF(COUNTA(A31:D31)=0,"",IF(Configurações!$B$15&lt;&gt;"Configurações válidas","Revisar: configurações",IF(OR(A31="",B31="",C31="",D31=""),"Revisar: dados incompletos",IF(COUNTIF($A$5:$A$104,A31)&gt;1,"Revisar: SKU duplicado",IF(OR(NOT(ISNUMBER(C31)),NOT(ISNUMBER(D31)),C31&lt;0,D31&lt;0),"Revisar: valor inválido","Pronto")))))</f>
        <v/>
      </c>
      <c r="G31" s="28">
        <f>IF(F31="Pronto",C31*D31,"")</f>
        <v/>
      </c>
      <c r="H31" s="29">
        <f>IFERROR(IF(OR(G31="",SUM($G$5:$G$104)=0),"",G31/SUM($G$5:$G$104)),"")</f>
        <v/>
      </c>
      <c r="I31" s="30">
        <f>IF(F31&lt;&gt;"Pronto","",SUMPRODUCT(--($F$5:$F$104="Pronto"),--($G$5:$G$104&gt;G31))+COUNTIFS($F$5:F31,"Pronto",$G$5:G31,G31))</f>
        <v/>
      </c>
    </row>
    <row r="32">
      <c r="A32" s="24" t="n"/>
      <c r="B32" s="24" t="n"/>
      <c r="C32" s="25" t="n"/>
      <c r="D32" s="26" t="n"/>
      <c r="E32" s="31">
        <f>IF(COUNTA(A32:D32)=0,"",Configurações!$B$3)</f>
        <v/>
      </c>
      <c r="F32" s="31">
        <f>IF(COUNTA(A32:D32)=0,"",IF(Configurações!$B$15&lt;&gt;"Configurações válidas","Revisar: configurações",IF(OR(A32="",B32="",C32="",D32=""),"Revisar: dados incompletos",IF(COUNTIF($A$5:$A$104,A32)&gt;1,"Revisar: SKU duplicado",IF(OR(NOT(ISNUMBER(C32)),NOT(ISNUMBER(D32)),C32&lt;0,D32&lt;0),"Revisar: valor inválido","Pronto")))))</f>
        <v/>
      </c>
      <c r="G32" s="32">
        <f>IF(F32="Pronto",C32*D32,"")</f>
        <v/>
      </c>
      <c r="H32" s="33">
        <f>IFERROR(IF(OR(G32="",SUM($G$5:$G$104)=0),"",G32/SUM($G$5:$G$104)),"")</f>
        <v/>
      </c>
      <c r="I32" s="34">
        <f>IF(F32&lt;&gt;"Pronto","",SUMPRODUCT(--($F$5:$F$104="Pronto"),--($G$5:$G$104&gt;G32))+COUNTIFS($F$5:F32,"Pronto",$G$5:G32,G32))</f>
        <v/>
      </c>
    </row>
    <row r="33">
      <c r="A33" s="24" t="n"/>
      <c r="B33" s="24" t="n"/>
      <c r="C33" s="25" t="n"/>
      <c r="D33" s="26" t="n"/>
      <c r="E33" s="27">
        <f>IF(COUNTA(A33:D33)=0,"",Configurações!$B$3)</f>
        <v/>
      </c>
      <c r="F33" s="27">
        <f>IF(COUNTA(A33:D33)=0,"",IF(Configurações!$B$15&lt;&gt;"Configurações válidas","Revisar: configurações",IF(OR(A33="",B33="",C33="",D33=""),"Revisar: dados incompletos",IF(COUNTIF($A$5:$A$104,A33)&gt;1,"Revisar: SKU duplicado",IF(OR(NOT(ISNUMBER(C33)),NOT(ISNUMBER(D33)),C33&lt;0,D33&lt;0),"Revisar: valor inválido","Pronto")))))</f>
        <v/>
      </c>
      <c r="G33" s="28">
        <f>IF(F33="Pronto",C33*D33,"")</f>
        <v/>
      </c>
      <c r="H33" s="29">
        <f>IFERROR(IF(OR(G33="",SUM($G$5:$G$104)=0),"",G33/SUM($G$5:$G$104)),"")</f>
        <v/>
      </c>
      <c r="I33" s="30">
        <f>IF(F33&lt;&gt;"Pronto","",SUMPRODUCT(--($F$5:$F$104="Pronto"),--($G$5:$G$104&gt;G33))+COUNTIFS($F$5:F33,"Pronto",$G$5:G33,G33))</f>
        <v/>
      </c>
    </row>
    <row r="34">
      <c r="A34" s="24" t="n"/>
      <c r="B34" s="24" t="n"/>
      <c r="C34" s="25" t="n"/>
      <c r="D34" s="26" t="n"/>
      <c r="E34" s="31">
        <f>IF(COUNTA(A34:D34)=0,"",Configurações!$B$3)</f>
        <v/>
      </c>
      <c r="F34" s="31">
        <f>IF(COUNTA(A34:D34)=0,"",IF(Configurações!$B$15&lt;&gt;"Configurações válidas","Revisar: configurações",IF(OR(A34="",B34="",C34="",D34=""),"Revisar: dados incompletos",IF(COUNTIF($A$5:$A$104,A34)&gt;1,"Revisar: SKU duplicado",IF(OR(NOT(ISNUMBER(C34)),NOT(ISNUMBER(D34)),C34&lt;0,D34&lt;0),"Revisar: valor inválido","Pronto")))))</f>
        <v/>
      </c>
      <c r="G34" s="32">
        <f>IF(F34="Pronto",C34*D34,"")</f>
        <v/>
      </c>
      <c r="H34" s="33">
        <f>IFERROR(IF(OR(G34="",SUM($G$5:$G$104)=0),"",G34/SUM($G$5:$G$104)),"")</f>
        <v/>
      </c>
      <c r="I34" s="34">
        <f>IF(F34&lt;&gt;"Pronto","",SUMPRODUCT(--($F$5:$F$104="Pronto"),--($G$5:$G$104&gt;G34))+COUNTIFS($F$5:F34,"Pronto",$G$5:G34,G34))</f>
        <v/>
      </c>
    </row>
    <row r="35">
      <c r="A35" s="24" t="n"/>
      <c r="B35" s="24" t="n"/>
      <c r="C35" s="25" t="n"/>
      <c r="D35" s="26" t="n"/>
      <c r="E35" s="27">
        <f>IF(COUNTA(A35:D35)=0,"",Configurações!$B$3)</f>
        <v/>
      </c>
      <c r="F35" s="27">
        <f>IF(COUNTA(A35:D35)=0,"",IF(Configurações!$B$15&lt;&gt;"Configurações válidas","Revisar: configurações",IF(OR(A35="",B35="",C35="",D35=""),"Revisar: dados incompletos",IF(COUNTIF($A$5:$A$104,A35)&gt;1,"Revisar: SKU duplicado",IF(OR(NOT(ISNUMBER(C35)),NOT(ISNUMBER(D35)),C35&lt;0,D35&lt;0),"Revisar: valor inválido","Pronto")))))</f>
        <v/>
      </c>
      <c r="G35" s="28">
        <f>IF(F35="Pronto",C35*D35,"")</f>
        <v/>
      </c>
      <c r="H35" s="29">
        <f>IFERROR(IF(OR(G35="",SUM($G$5:$G$104)=0),"",G35/SUM($G$5:$G$104)),"")</f>
        <v/>
      </c>
      <c r="I35" s="30">
        <f>IF(F35&lt;&gt;"Pronto","",SUMPRODUCT(--($F$5:$F$104="Pronto"),--($G$5:$G$104&gt;G35))+COUNTIFS($F$5:F35,"Pronto",$G$5:G35,G35))</f>
        <v/>
      </c>
    </row>
    <row r="36">
      <c r="A36" s="24" t="n"/>
      <c r="B36" s="24" t="n"/>
      <c r="C36" s="25" t="n"/>
      <c r="D36" s="26" t="n"/>
      <c r="E36" s="31">
        <f>IF(COUNTA(A36:D36)=0,"",Configurações!$B$3)</f>
        <v/>
      </c>
      <c r="F36" s="31">
        <f>IF(COUNTA(A36:D36)=0,"",IF(Configurações!$B$15&lt;&gt;"Configurações válidas","Revisar: configurações",IF(OR(A36="",B36="",C36="",D36=""),"Revisar: dados incompletos",IF(COUNTIF($A$5:$A$104,A36)&gt;1,"Revisar: SKU duplicado",IF(OR(NOT(ISNUMBER(C36)),NOT(ISNUMBER(D36)),C36&lt;0,D36&lt;0),"Revisar: valor inválido","Pronto")))))</f>
        <v/>
      </c>
      <c r="G36" s="32">
        <f>IF(F36="Pronto",C36*D36,"")</f>
        <v/>
      </c>
      <c r="H36" s="33">
        <f>IFERROR(IF(OR(G36="",SUM($G$5:$G$104)=0),"",G36/SUM($G$5:$G$104)),"")</f>
        <v/>
      </c>
      <c r="I36" s="34">
        <f>IF(F36&lt;&gt;"Pronto","",SUMPRODUCT(--($F$5:$F$104="Pronto"),--($G$5:$G$104&gt;G36))+COUNTIFS($F$5:F36,"Pronto",$G$5:G36,G36))</f>
        <v/>
      </c>
    </row>
    <row r="37">
      <c r="A37" s="24" t="n"/>
      <c r="B37" s="24" t="n"/>
      <c r="C37" s="25" t="n"/>
      <c r="D37" s="26" t="n"/>
      <c r="E37" s="27">
        <f>IF(COUNTA(A37:D37)=0,"",Configurações!$B$3)</f>
        <v/>
      </c>
      <c r="F37" s="27">
        <f>IF(COUNTA(A37:D37)=0,"",IF(Configurações!$B$15&lt;&gt;"Configurações válidas","Revisar: configurações",IF(OR(A37="",B37="",C37="",D37=""),"Revisar: dados incompletos",IF(COUNTIF($A$5:$A$104,A37)&gt;1,"Revisar: SKU duplicado",IF(OR(NOT(ISNUMBER(C37)),NOT(ISNUMBER(D37)),C37&lt;0,D37&lt;0),"Revisar: valor inválido","Pronto")))))</f>
        <v/>
      </c>
      <c r="G37" s="28">
        <f>IF(F37="Pronto",C37*D37,"")</f>
        <v/>
      </c>
      <c r="H37" s="29">
        <f>IFERROR(IF(OR(G37="",SUM($G$5:$G$104)=0),"",G37/SUM($G$5:$G$104)),"")</f>
        <v/>
      </c>
      <c r="I37" s="30">
        <f>IF(F37&lt;&gt;"Pronto","",SUMPRODUCT(--($F$5:$F$104="Pronto"),--($G$5:$G$104&gt;G37))+COUNTIFS($F$5:F37,"Pronto",$G$5:G37,G37))</f>
        <v/>
      </c>
    </row>
    <row r="38">
      <c r="A38" s="24" t="n"/>
      <c r="B38" s="24" t="n"/>
      <c r="C38" s="25" t="n"/>
      <c r="D38" s="26" t="n"/>
      <c r="E38" s="31">
        <f>IF(COUNTA(A38:D38)=0,"",Configurações!$B$3)</f>
        <v/>
      </c>
      <c r="F38" s="31">
        <f>IF(COUNTA(A38:D38)=0,"",IF(Configurações!$B$15&lt;&gt;"Configurações válidas","Revisar: configurações",IF(OR(A38="",B38="",C38="",D38=""),"Revisar: dados incompletos",IF(COUNTIF($A$5:$A$104,A38)&gt;1,"Revisar: SKU duplicado",IF(OR(NOT(ISNUMBER(C38)),NOT(ISNUMBER(D38)),C38&lt;0,D38&lt;0),"Revisar: valor inválido","Pronto")))))</f>
        <v/>
      </c>
      <c r="G38" s="32">
        <f>IF(F38="Pronto",C38*D38,"")</f>
        <v/>
      </c>
      <c r="H38" s="33">
        <f>IFERROR(IF(OR(G38="",SUM($G$5:$G$104)=0),"",G38/SUM($G$5:$G$104)),"")</f>
        <v/>
      </c>
      <c r="I38" s="34">
        <f>IF(F38&lt;&gt;"Pronto","",SUMPRODUCT(--($F$5:$F$104="Pronto"),--($G$5:$G$104&gt;G38))+COUNTIFS($F$5:F38,"Pronto",$G$5:G38,G38))</f>
        <v/>
      </c>
    </row>
    <row r="39">
      <c r="A39" s="24" t="n"/>
      <c r="B39" s="24" t="n"/>
      <c r="C39" s="25" t="n"/>
      <c r="D39" s="26" t="n"/>
      <c r="E39" s="27">
        <f>IF(COUNTA(A39:D39)=0,"",Configurações!$B$3)</f>
        <v/>
      </c>
      <c r="F39" s="27">
        <f>IF(COUNTA(A39:D39)=0,"",IF(Configurações!$B$15&lt;&gt;"Configurações válidas","Revisar: configurações",IF(OR(A39="",B39="",C39="",D39=""),"Revisar: dados incompletos",IF(COUNTIF($A$5:$A$104,A39)&gt;1,"Revisar: SKU duplicado",IF(OR(NOT(ISNUMBER(C39)),NOT(ISNUMBER(D39)),C39&lt;0,D39&lt;0),"Revisar: valor inválido","Pronto")))))</f>
        <v/>
      </c>
      <c r="G39" s="28">
        <f>IF(F39="Pronto",C39*D39,"")</f>
        <v/>
      </c>
      <c r="H39" s="29">
        <f>IFERROR(IF(OR(G39="",SUM($G$5:$G$104)=0),"",G39/SUM($G$5:$G$104)),"")</f>
        <v/>
      </c>
      <c r="I39" s="30">
        <f>IF(F39&lt;&gt;"Pronto","",SUMPRODUCT(--($F$5:$F$104="Pronto"),--($G$5:$G$104&gt;G39))+COUNTIFS($F$5:F39,"Pronto",$G$5:G39,G39))</f>
        <v/>
      </c>
    </row>
    <row r="40">
      <c r="A40" s="24" t="n"/>
      <c r="B40" s="24" t="n"/>
      <c r="C40" s="25" t="n"/>
      <c r="D40" s="26" t="n"/>
      <c r="E40" s="31">
        <f>IF(COUNTA(A40:D40)=0,"",Configurações!$B$3)</f>
        <v/>
      </c>
      <c r="F40" s="31">
        <f>IF(COUNTA(A40:D40)=0,"",IF(Configurações!$B$15&lt;&gt;"Configurações válidas","Revisar: configurações",IF(OR(A40="",B40="",C40="",D40=""),"Revisar: dados incompletos",IF(COUNTIF($A$5:$A$104,A40)&gt;1,"Revisar: SKU duplicado",IF(OR(NOT(ISNUMBER(C40)),NOT(ISNUMBER(D40)),C40&lt;0,D40&lt;0),"Revisar: valor inválido","Pronto")))))</f>
        <v/>
      </c>
      <c r="G40" s="32">
        <f>IF(F40="Pronto",C40*D40,"")</f>
        <v/>
      </c>
      <c r="H40" s="33">
        <f>IFERROR(IF(OR(G40="",SUM($G$5:$G$104)=0),"",G40/SUM($G$5:$G$104)),"")</f>
        <v/>
      </c>
      <c r="I40" s="34">
        <f>IF(F40&lt;&gt;"Pronto","",SUMPRODUCT(--($F$5:$F$104="Pronto"),--($G$5:$G$104&gt;G40))+COUNTIFS($F$5:F40,"Pronto",$G$5:G40,G40))</f>
        <v/>
      </c>
    </row>
    <row r="41">
      <c r="A41" s="24" t="n"/>
      <c r="B41" s="24" t="n"/>
      <c r="C41" s="25" t="n"/>
      <c r="D41" s="26" t="n"/>
      <c r="E41" s="27">
        <f>IF(COUNTA(A41:D41)=0,"",Configurações!$B$3)</f>
        <v/>
      </c>
      <c r="F41" s="27">
        <f>IF(COUNTA(A41:D41)=0,"",IF(Configurações!$B$15&lt;&gt;"Configurações válidas","Revisar: configurações",IF(OR(A41="",B41="",C41="",D41=""),"Revisar: dados incompletos",IF(COUNTIF($A$5:$A$104,A41)&gt;1,"Revisar: SKU duplicado",IF(OR(NOT(ISNUMBER(C41)),NOT(ISNUMBER(D41)),C41&lt;0,D41&lt;0),"Revisar: valor inválido","Pronto")))))</f>
        <v/>
      </c>
      <c r="G41" s="28">
        <f>IF(F41="Pronto",C41*D41,"")</f>
        <v/>
      </c>
      <c r="H41" s="29">
        <f>IFERROR(IF(OR(G41="",SUM($G$5:$G$104)=0),"",G41/SUM($G$5:$G$104)),"")</f>
        <v/>
      </c>
      <c r="I41" s="30">
        <f>IF(F41&lt;&gt;"Pronto","",SUMPRODUCT(--($F$5:$F$104="Pronto"),--($G$5:$G$104&gt;G41))+COUNTIFS($F$5:F41,"Pronto",$G$5:G41,G41))</f>
        <v/>
      </c>
    </row>
    <row r="42">
      <c r="A42" s="24" t="n"/>
      <c r="B42" s="24" t="n"/>
      <c r="C42" s="25" t="n"/>
      <c r="D42" s="26" t="n"/>
      <c r="E42" s="31">
        <f>IF(COUNTA(A42:D42)=0,"",Configurações!$B$3)</f>
        <v/>
      </c>
      <c r="F42" s="31">
        <f>IF(COUNTA(A42:D42)=0,"",IF(Configurações!$B$15&lt;&gt;"Configurações válidas","Revisar: configurações",IF(OR(A42="",B42="",C42="",D42=""),"Revisar: dados incompletos",IF(COUNTIF($A$5:$A$104,A42)&gt;1,"Revisar: SKU duplicado",IF(OR(NOT(ISNUMBER(C42)),NOT(ISNUMBER(D42)),C42&lt;0,D42&lt;0),"Revisar: valor inválido","Pronto")))))</f>
        <v/>
      </c>
      <c r="G42" s="32">
        <f>IF(F42="Pronto",C42*D42,"")</f>
        <v/>
      </c>
      <c r="H42" s="33">
        <f>IFERROR(IF(OR(G42="",SUM($G$5:$G$104)=0),"",G42/SUM($G$5:$G$104)),"")</f>
        <v/>
      </c>
      <c r="I42" s="34">
        <f>IF(F42&lt;&gt;"Pronto","",SUMPRODUCT(--($F$5:$F$104="Pronto"),--($G$5:$G$104&gt;G42))+COUNTIFS($F$5:F42,"Pronto",$G$5:G42,G42))</f>
        <v/>
      </c>
    </row>
    <row r="43">
      <c r="A43" s="24" t="n"/>
      <c r="B43" s="24" t="n"/>
      <c r="C43" s="25" t="n"/>
      <c r="D43" s="26" t="n"/>
      <c r="E43" s="27">
        <f>IF(COUNTA(A43:D43)=0,"",Configurações!$B$3)</f>
        <v/>
      </c>
      <c r="F43" s="27">
        <f>IF(COUNTA(A43:D43)=0,"",IF(Configurações!$B$15&lt;&gt;"Configurações válidas","Revisar: configurações",IF(OR(A43="",B43="",C43="",D43=""),"Revisar: dados incompletos",IF(COUNTIF($A$5:$A$104,A43)&gt;1,"Revisar: SKU duplicado",IF(OR(NOT(ISNUMBER(C43)),NOT(ISNUMBER(D43)),C43&lt;0,D43&lt;0),"Revisar: valor inválido","Pronto")))))</f>
        <v/>
      </c>
      <c r="G43" s="28">
        <f>IF(F43="Pronto",C43*D43,"")</f>
        <v/>
      </c>
      <c r="H43" s="29">
        <f>IFERROR(IF(OR(G43="",SUM($G$5:$G$104)=0),"",G43/SUM($G$5:$G$104)),"")</f>
        <v/>
      </c>
      <c r="I43" s="30">
        <f>IF(F43&lt;&gt;"Pronto","",SUMPRODUCT(--($F$5:$F$104="Pronto"),--($G$5:$G$104&gt;G43))+COUNTIFS($F$5:F43,"Pronto",$G$5:G43,G43))</f>
        <v/>
      </c>
    </row>
    <row r="44">
      <c r="A44" s="24" t="n"/>
      <c r="B44" s="24" t="n"/>
      <c r="C44" s="25" t="n"/>
      <c r="D44" s="26" t="n"/>
      <c r="E44" s="31">
        <f>IF(COUNTA(A44:D44)=0,"",Configurações!$B$3)</f>
        <v/>
      </c>
      <c r="F44" s="31">
        <f>IF(COUNTA(A44:D44)=0,"",IF(Configurações!$B$15&lt;&gt;"Configurações válidas","Revisar: configurações",IF(OR(A44="",B44="",C44="",D44=""),"Revisar: dados incompletos",IF(COUNTIF($A$5:$A$104,A44)&gt;1,"Revisar: SKU duplicado",IF(OR(NOT(ISNUMBER(C44)),NOT(ISNUMBER(D44)),C44&lt;0,D44&lt;0),"Revisar: valor inválido","Pronto")))))</f>
        <v/>
      </c>
      <c r="G44" s="32">
        <f>IF(F44="Pronto",C44*D44,"")</f>
        <v/>
      </c>
      <c r="H44" s="33">
        <f>IFERROR(IF(OR(G44="",SUM($G$5:$G$104)=0),"",G44/SUM($G$5:$G$104)),"")</f>
        <v/>
      </c>
      <c r="I44" s="34">
        <f>IF(F44&lt;&gt;"Pronto","",SUMPRODUCT(--($F$5:$F$104="Pronto"),--($G$5:$G$104&gt;G44))+COUNTIFS($F$5:F44,"Pronto",$G$5:G44,G44))</f>
        <v/>
      </c>
    </row>
    <row r="45">
      <c r="A45" s="24" t="n"/>
      <c r="B45" s="24" t="n"/>
      <c r="C45" s="25" t="n"/>
      <c r="D45" s="26" t="n"/>
      <c r="E45" s="27">
        <f>IF(COUNTA(A45:D45)=0,"",Configurações!$B$3)</f>
        <v/>
      </c>
      <c r="F45" s="27">
        <f>IF(COUNTA(A45:D45)=0,"",IF(Configurações!$B$15&lt;&gt;"Configurações válidas","Revisar: configurações",IF(OR(A45="",B45="",C45="",D45=""),"Revisar: dados incompletos",IF(COUNTIF($A$5:$A$104,A45)&gt;1,"Revisar: SKU duplicado",IF(OR(NOT(ISNUMBER(C45)),NOT(ISNUMBER(D45)),C45&lt;0,D45&lt;0),"Revisar: valor inválido","Pronto")))))</f>
        <v/>
      </c>
      <c r="G45" s="28">
        <f>IF(F45="Pronto",C45*D45,"")</f>
        <v/>
      </c>
      <c r="H45" s="29">
        <f>IFERROR(IF(OR(G45="",SUM($G$5:$G$104)=0),"",G45/SUM($G$5:$G$104)),"")</f>
        <v/>
      </c>
      <c r="I45" s="30">
        <f>IF(F45&lt;&gt;"Pronto","",SUMPRODUCT(--($F$5:$F$104="Pronto"),--($G$5:$G$104&gt;G45))+COUNTIFS($F$5:F45,"Pronto",$G$5:G45,G45))</f>
        <v/>
      </c>
    </row>
    <row r="46">
      <c r="A46" s="24" t="n"/>
      <c r="B46" s="24" t="n"/>
      <c r="C46" s="25" t="n"/>
      <c r="D46" s="26" t="n"/>
      <c r="E46" s="31">
        <f>IF(COUNTA(A46:D46)=0,"",Configurações!$B$3)</f>
        <v/>
      </c>
      <c r="F46" s="31">
        <f>IF(COUNTA(A46:D46)=0,"",IF(Configurações!$B$15&lt;&gt;"Configurações válidas","Revisar: configurações",IF(OR(A46="",B46="",C46="",D46=""),"Revisar: dados incompletos",IF(COUNTIF($A$5:$A$104,A46)&gt;1,"Revisar: SKU duplicado",IF(OR(NOT(ISNUMBER(C46)),NOT(ISNUMBER(D46)),C46&lt;0,D46&lt;0),"Revisar: valor inválido","Pronto")))))</f>
        <v/>
      </c>
      <c r="G46" s="32">
        <f>IF(F46="Pronto",C46*D46,"")</f>
        <v/>
      </c>
      <c r="H46" s="33">
        <f>IFERROR(IF(OR(G46="",SUM($G$5:$G$104)=0),"",G46/SUM($G$5:$G$104)),"")</f>
        <v/>
      </c>
      <c r="I46" s="34">
        <f>IF(F46&lt;&gt;"Pronto","",SUMPRODUCT(--($F$5:$F$104="Pronto"),--($G$5:$G$104&gt;G46))+COUNTIFS($F$5:F46,"Pronto",$G$5:G46,G46))</f>
        <v/>
      </c>
    </row>
    <row r="47">
      <c r="A47" s="24" t="n"/>
      <c r="B47" s="24" t="n"/>
      <c r="C47" s="25" t="n"/>
      <c r="D47" s="26" t="n"/>
      <c r="E47" s="27">
        <f>IF(COUNTA(A47:D47)=0,"",Configurações!$B$3)</f>
        <v/>
      </c>
      <c r="F47" s="27">
        <f>IF(COUNTA(A47:D47)=0,"",IF(Configurações!$B$15&lt;&gt;"Configurações válidas","Revisar: configurações",IF(OR(A47="",B47="",C47="",D47=""),"Revisar: dados incompletos",IF(COUNTIF($A$5:$A$104,A47)&gt;1,"Revisar: SKU duplicado",IF(OR(NOT(ISNUMBER(C47)),NOT(ISNUMBER(D47)),C47&lt;0,D47&lt;0),"Revisar: valor inválido","Pronto")))))</f>
        <v/>
      </c>
      <c r="G47" s="28">
        <f>IF(F47="Pronto",C47*D47,"")</f>
        <v/>
      </c>
      <c r="H47" s="29">
        <f>IFERROR(IF(OR(G47="",SUM($G$5:$G$104)=0),"",G47/SUM($G$5:$G$104)),"")</f>
        <v/>
      </c>
      <c r="I47" s="30">
        <f>IF(F47&lt;&gt;"Pronto","",SUMPRODUCT(--($F$5:$F$104="Pronto"),--($G$5:$G$104&gt;G47))+COUNTIFS($F$5:F47,"Pronto",$G$5:G47,G47))</f>
        <v/>
      </c>
    </row>
    <row r="48">
      <c r="A48" s="24" t="n"/>
      <c r="B48" s="24" t="n"/>
      <c r="C48" s="25" t="n"/>
      <c r="D48" s="26" t="n"/>
      <c r="E48" s="31">
        <f>IF(COUNTA(A48:D48)=0,"",Configurações!$B$3)</f>
        <v/>
      </c>
      <c r="F48" s="31">
        <f>IF(COUNTA(A48:D48)=0,"",IF(Configurações!$B$15&lt;&gt;"Configurações válidas","Revisar: configurações",IF(OR(A48="",B48="",C48="",D48=""),"Revisar: dados incompletos",IF(COUNTIF($A$5:$A$104,A48)&gt;1,"Revisar: SKU duplicado",IF(OR(NOT(ISNUMBER(C48)),NOT(ISNUMBER(D48)),C48&lt;0,D48&lt;0),"Revisar: valor inválido","Pronto")))))</f>
        <v/>
      </c>
      <c r="G48" s="32">
        <f>IF(F48="Pronto",C48*D48,"")</f>
        <v/>
      </c>
      <c r="H48" s="33">
        <f>IFERROR(IF(OR(G48="",SUM($G$5:$G$104)=0),"",G48/SUM($G$5:$G$104)),"")</f>
        <v/>
      </c>
      <c r="I48" s="34">
        <f>IF(F48&lt;&gt;"Pronto","",SUMPRODUCT(--($F$5:$F$104="Pronto"),--($G$5:$G$104&gt;G48))+COUNTIFS($F$5:F48,"Pronto",$G$5:G48,G48))</f>
        <v/>
      </c>
    </row>
    <row r="49">
      <c r="A49" s="24" t="n"/>
      <c r="B49" s="24" t="n"/>
      <c r="C49" s="25" t="n"/>
      <c r="D49" s="26" t="n"/>
      <c r="E49" s="27">
        <f>IF(COUNTA(A49:D49)=0,"",Configurações!$B$3)</f>
        <v/>
      </c>
      <c r="F49" s="27">
        <f>IF(COUNTA(A49:D49)=0,"",IF(Configurações!$B$15&lt;&gt;"Configurações válidas","Revisar: configurações",IF(OR(A49="",B49="",C49="",D49=""),"Revisar: dados incompletos",IF(COUNTIF($A$5:$A$104,A49)&gt;1,"Revisar: SKU duplicado",IF(OR(NOT(ISNUMBER(C49)),NOT(ISNUMBER(D49)),C49&lt;0,D49&lt;0),"Revisar: valor inválido","Pronto")))))</f>
        <v/>
      </c>
      <c r="G49" s="28">
        <f>IF(F49="Pronto",C49*D49,"")</f>
        <v/>
      </c>
      <c r="H49" s="29">
        <f>IFERROR(IF(OR(G49="",SUM($G$5:$G$104)=0),"",G49/SUM($G$5:$G$104)),"")</f>
        <v/>
      </c>
      <c r="I49" s="30">
        <f>IF(F49&lt;&gt;"Pronto","",SUMPRODUCT(--($F$5:$F$104="Pronto"),--($G$5:$G$104&gt;G49))+COUNTIFS($F$5:F49,"Pronto",$G$5:G49,G49))</f>
        <v/>
      </c>
    </row>
    <row r="50">
      <c r="A50" s="24" t="n"/>
      <c r="B50" s="24" t="n"/>
      <c r="C50" s="25" t="n"/>
      <c r="D50" s="26" t="n"/>
      <c r="E50" s="31">
        <f>IF(COUNTA(A50:D50)=0,"",Configurações!$B$3)</f>
        <v/>
      </c>
      <c r="F50" s="31">
        <f>IF(COUNTA(A50:D50)=0,"",IF(Configurações!$B$15&lt;&gt;"Configurações válidas","Revisar: configurações",IF(OR(A50="",B50="",C50="",D50=""),"Revisar: dados incompletos",IF(COUNTIF($A$5:$A$104,A50)&gt;1,"Revisar: SKU duplicado",IF(OR(NOT(ISNUMBER(C50)),NOT(ISNUMBER(D50)),C50&lt;0,D50&lt;0),"Revisar: valor inválido","Pronto")))))</f>
        <v/>
      </c>
      <c r="G50" s="32">
        <f>IF(F50="Pronto",C50*D50,"")</f>
        <v/>
      </c>
      <c r="H50" s="33">
        <f>IFERROR(IF(OR(G50="",SUM($G$5:$G$104)=0),"",G50/SUM($G$5:$G$104)),"")</f>
        <v/>
      </c>
      <c r="I50" s="34">
        <f>IF(F50&lt;&gt;"Pronto","",SUMPRODUCT(--($F$5:$F$104="Pronto"),--($G$5:$G$104&gt;G50))+COUNTIFS($F$5:F50,"Pronto",$G$5:G50,G50))</f>
        <v/>
      </c>
    </row>
    <row r="51">
      <c r="A51" s="24" t="n"/>
      <c r="B51" s="24" t="n"/>
      <c r="C51" s="25" t="n"/>
      <c r="D51" s="26" t="n"/>
      <c r="E51" s="27">
        <f>IF(COUNTA(A51:D51)=0,"",Configurações!$B$3)</f>
        <v/>
      </c>
      <c r="F51" s="27">
        <f>IF(COUNTA(A51:D51)=0,"",IF(Configurações!$B$15&lt;&gt;"Configurações válidas","Revisar: configurações",IF(OR(A51="",B51="",C51="",D51=""),"Revisar: dados incompletos",IF(COUNTIF($A$5:$A$104,A51)&gt;1,"Revisar: SKU duplicado",IF(OR(NOT(ISNUMBER(C51)),NOT(ISNUMBER(D51)),C51&lt;0,D51&lt;0),"Revisar: valor inválido","Pronto")))))</f>
        <v/>
      </c>
      <c r="G51" s="28">
        <f>IF(F51="Pronto",C51*D51,"")</f>
        <v/>
      </c>
      <c r="H51" s="29">
        <f>IFERROR(IF(OR(G51="",SUM($G$5:$G$104)=0),"",G51/SUM($G$5:$G$104)),"")</f>
        <v/>
      </c>
      <c r="I51" s="30">
        <f>IF(F51&lt;&gt;"Pronto","",SUMPRODUCT(--($F$5:$F$104="Pronto"),--($G$5:$G$104&gt;G51))+COUNTIFS($F$5:F51,"Pronto",$G$5:G51,G51))</f>
        <v/>
      </c>
    </row>
    <row r="52">
      <c r="A52" s="24" t="n"/>
      <c r="B52" s="24" t="n"/>
      <c r="C52" s="25" t="n"/>
      <c r="D52" s="26" t="n"/>
      <c r="E52" s="31">
        <f>IF(COUNTA(A52:D52)=0,"",Configurações!$B$3)</f>
        <v/>
      </c>
      <c r="F52" s="31">
        <f>IF(COUNTA(A52:D52)=0,"",IF(Configurações!$B$15&lt;&gt;"Configurações válidas","Revisar: configurações",IF(OR(A52="",B52="",C52="",D52=""),"Revisar: dados incompletos",IF(COUNTIF($A$5:$A$104,A52)&gt;1,"Revisar: SKU duplicado",IF(OR(NOT(ISNUMBER(C52)),NOT(ISNUMBER(D52)),C52&lt;0,D52&lt;0),"Revisar: valor inválido","Pronto")))))</f>
        <v/>
      </c>
      <c r="G52" s="32">
        <f>IF(F52="Pronto",C52*D52,"")</f>
        <v/>
      </c>
      <c r="H52" s="33">
        <f>IFERROR(IF(OR(G52="",SUM($G$5:$G$104)=0),"",G52/SUM($G$5:$G$104)),"")</f>
        <v/>
      </c>
      <c r="I52" s="34">
        <f>IF(F52&lt;&gt;"Pronto","",SUMPRODUCT(--($F$5:$F$104="Pronto"),--($G$5:$G$104&gt;G52))+COUNTIFS($F$5:F52,"Pronto",$G$5:G52,G52))</f>
        <v/>
      </c>
    </row>
    <row r="53">
      <c r="A53" s="24" t="n"/>
      <c r="B53" s="24" t="n"/>
      <c r="C53" s="25" t="n"/>
      <c r="D53" s="26" t="n"/>
      <c r="E53" s="27">
        <f>IF(COUNTA(A53:D53)=0,"",Configurações!$B$3)</f>
        <v/>
      </c>
      <c r="F53" s="27">
        <f>IF(COUNTA(A53:D53)=0,"",IF(Configurações!$B$15&lt;&gt;"Configurações válidas","Revisar: configurações",IF(OR(A53="",B53="",C53="",D53=""),"Revisar: dados incompletos",IF(COUNTIF($A$5:$A$104,A53)&gt;1,"Revisar: SKU duplicado",IF(OR(NOT(ISNUMBER(C53)),NOT(ISNUMBER(D53)),C53&lt;0,D53&lt;0),"Revisar: valor inválido","Pronto")))))</f>
        <v/>
      </c>
      <c r="G53" s="28">
        <f>IF(F53="Pronto",C53*D53,"")</f>
        <v/>
      </c>
      <c r="H53" s="29">
        <f>IFERROR(IF(OR(G53="",SUM($G$5:$G$104)=0),"",G53/SUM($G$5:$G$104)),"")</f>
        <v/>
      </c>
      <c r="I53" s="30">
        <f>IF(F53&lt;&gt;"Pronto","",SUMPRODUCT(--($F$5:$F$104="Pronto"),--($G$5:$G$104&gt;G53))+COUNTIFS($F$5:F53,"Pronto",$G$5:G53,G53))</f>
        <v/>
      </c>
    </row>
    <row r="54">
      <c r="A54" s="24" t="n"/>
      <c r="B54" s="24" t="n"/>
      <c r="C54" s="25" t="n"/>
      <c r="D54" s="26" t="n"/>
      <c r="E54" s="31">
        <f>IF(COUNTA(A54:D54)=0,"",Configurações!$B$3)</f>
        <v/>
      </c>
      <c r="F54" s="31">
        <f>IF(COUNTA(A54:D54)=0,"",IF(Configurações!$B$15&lt;&gt;"Configurações válidas","Revisar: configurações",IF(OR(A54="",B54="",C54="",D54=""),"Revisar: dados incompletos",IF(COUNTIF($A$5:$A$104,A54)&gt;1,"Revisar: SKU duplicado",IF(OR(NOT(ISNUMBER(C54)),NOT(ISNUMBER(D54)),C54&lt;0,D54&lt;0),"Revisar: valor inválido","Pronto")))))</f>
        <v/>
      </c>
      <c r="G54" s="32">
        <f>IF(F54="Pronto",C54*D54,"")</f>
        <v/>
      </c>
      <c r="H54" s="33">
        <f>IFERROR(IF(OR(G54="",SUM($G$5:$G$104)=0),"",G54/SUM($G$5:$G$104)),"")</f>
        <v/>
      </c>
      <c r="I54" s="34">
        <f>IF(F54&lt;&gt;"Pronto","",SUMPRODUCT(--($F$5:$F$104="Pronto"),--($G$5:$G$104&gt;G54))+COUNTIFS($F$5:F54,"Pronto",$G$5:G54,G54))</f>
        <v/>
      </c>
    </row>
    <row r="55">
      <c r="A55" s="24" t="n"/>
      <c r="B55" s="24" t="n"/>
      <c r="C55" s="25" t="n"/>
      <c r="D55" s="26" t="n"/>
      <c r="E55" s="27">
        <f>IF(COUNTA(A55:D55)=0,"",Configurações!$B$3)</f>
        <v/>
      </c>
      <c r="F55" s="27">
        <f>IF(COUNTA(A55:D55)=0,"",IF(Configurações!$B$15&lt;&gt;"Configurações válidas","Revisar: configurações",IF(OR(A55="",B55="",C55="",D55=""),"Revisar: dados incompletos",IF(COUNTIF($A$5:$A$104,A55)&gt;1,"Revisar: SKU duplicado",IF(OR(NOT(ISNUMBER(C55)),NOT(ISNUMBER(D55)),C55&lt;0,D55&lt;0),"Revisar: valor inválido","Pronto")))))</f>
        <v/>
      </c>
      <c r="G55" s="28">
        <f>IF(F55="Pronto",C55*D55,"")</f>
        <v/>
      </c>
      <c r="H55" s="29">
        <f>IFERROR(IF(OR(G55="",SUM($G$5:$G$104)=0),"",G55/SUM($G$5:$G$104)),"")</f>
        <v/>
      </c>
      <c r="I55" s="30">
        <f>IF(F55&lt;&gt;"Pronto","",SUMPRODUCT(--($F$5:$F$104="Pronto"),--($G$5:$G$104&gt;G55))+COUNTIFS($F$5:F55,"Pronto",$G$5:G55,G55))</f>
        <v/>
      </c>
    </row>
    <row r="56">
      <c r="A56" s="24" t="n"/>
      <c r="B56" s="24" t="n"/>
      <c r="C56" s="25" t="n"/>
      <c r="D56" s="26" t="n"/>
      <c r="E56" s="31">
        <f>IF(COUNTA(A56:D56)=0,"",Configurações!$B$3)</f>
        <v/>
      </c>
      <c r="F56" s="31">
        <f>IF(COUNTA(A56:D56)=0,"",IF(Configurações!$B$15&lt;&gt;"Configurações válidas","Revisar: configurações",IF(OR(A56="",B56="",C56="",D56=""),"Revisar: dados incompletos",IF(COUNTIF($A$5:$A$104,A56)&gt;1,"Revisar: SKU duplicado",IF(OR(NOT(ISNUMBER(C56)),NOT(ISNUMBER(D56)),C56&lt;0,D56&lt;0),"Revisar: valor inválido","Pronto")))))</f>
        <v/>
      </c>
      <c r="G56" s="32">
        <f>IF(F56="Pronto",C56*D56,"")</f>
        <v/>
      </c>
      <c r="H56" s="33">
        <f>IFERROR(IF(OR(G56="",SUM($G$5:$G$104)=0),"",G56/SUM($G$5:$G$104)),"")</f>
        <v/>
      </c>
      <c r="I56" s="34">
        <f>IF(F56&lt;&gt;"Pronto","",SUMPRODUCT(--($F$5:$F$104="Pronto"),--($G$5:$G$104&gt;G56))+COUNTIFS($F$5:F56,"Pronto",$G$5:G56,G56))</f>
        <v/>
      </c>
    </row>
    <row r="57">
      <c r="A57" s="24" t="n"/>
      <c r="B57" s="24" t="n"/>
      <c r="C57" s="25" t="n"/>
      <c r="D57" s="26" t="n"/>
      <c r="E57" s="27">
        <f>IF(COUNTA(A57:D57)=0,"",Configurações!$B$3)</f>
        <v/>
      </c>
      <c r="F57" s="27">
        <f>IF(COUNTA(A57:D57)=0,"",IF(Configurações!$B$15&lt;&gt;"Configurações válidas","Revisar: configurações",IF(OR(A57="",B57="",C57="",D57=""),"Revisar: dados incompletos",IF(COUNTIF($A$5:$A$104,A57)&gt;1,"Revisar: SKU duplicado",IF(OR(NOT(ISNUMBER(C57)),NOT(ISNUMBER(D57)),C57&lt;0,D57&lt;0),"Revisar: valor inválido","Pronto")))))</f>
        <v/>
      </c>
      <c r="G57" s="28">
        <f>IF(F57="Pronto",C57*D57,"")</f>
        <v/>
      </c>
      <c r="H57" s="29">
        <f>IFERROR(IF(OR(G57="",SUM($G$5:$G$104)=0),"",G57/SUM($G$5:$G$104)),"")</f>
        <v/>
      </c>
      <c r="I57" s="30">
        <f>IF(F57&lt;&gt;"Pronto","",SUMPRODUCT(--($F$5:$F$104="Pronto"),--($G$5:$G$104&gt;G57))+COUNTIFS($F$5:F57,"Pronto",$G$5:G57,G57))</f>
        <v/>
      </c>
    </row>
    <row r="58">
      <c r="A58" s="24" t="n"/>
      <c r="B58" s="24" t="n"/>
      <c r="C58" s="25" t="n"/>
      <c r="D58" s="26" t="n"/>
      <c r="E58" s="31">
        <f>IF(COUNTA(A58:D58)=0,"",Configurações!$B$3)</f>
        <v/>
      </c>
      <c r="F58" s="31">
        <f>IF(COUNTA(A58:D58)=0,"",IF(Configurações!$B$15&lt;&gt;"Configurações válidas","Revisar: configurações",IF(OR(A58="",B58="",C58="",D58=""),"Revisar: dados incompletos",IF(COUNTIF($A$5:$A$104,A58)&gt;1,"Revisar: SKU duplicado",IF(OR(NOT(ISNUMBER(C58)),NOT(ISNUMBER(D58)),C58&lt;0,D58&lt;0),"Revisar: valor inválido","Pronto")))))</f>
        <v/>
      </c>
      <c r="G58" s="32">
        <f>IF(F58="Pronto",C58*D58,"")</f>
        <v/>
      </c>
      <c r="H58" s="33">
        <f>IFERROR(IF(OR(G58="",SUM($G$5:$G$104)=0),"",G58/SUM($G$5:$G$104)),"")</f>
        <v/>
      </c>
      <c r="I58" s="34">
        <f>IF(F58&lt;&gt;"Pronto","",SUMPRODUCT(--($F$5:$F$104="Pronto"),--($G$5:$G$104&gt;G58))+COUNTIFS($F$5:F58,"Pronto",$G$5:G58,G58))</f>
        <v/>
      </c>
    </row>
    <row r="59">
      <c r="A59" s="24" t="n"/>
      <c r="B59" s="24" t="n"/>
      <c r="C59" s="25" t="n"/>
      <c r="D59" s="26" t="n"/>
      <c r="E59" s="27">
        <f>IF(COUNTA(A59:D59)=0,"",Configurações!$B$3)</f>
        <v/>
      </c>
      <c r="F59" s="27">
        <f>IF(COUNTA(A59:D59)=0,"",IF(Configurações!$B$15&lt;&gt;"Configurações válidas","Revisar: configurações",IF(OR(A59="",B59="",C59="",D59=""),"Revisar: dados incompletos",IF(COUNTIF($A$5:$A$104,A59)&gt;1,"Revisar: SKU duplicado",IF(OR(NOT(ISNUMBER(C59)),NOT(ISNUMBER(D59)),C59&lt;0,D59&lt;0),"Revisar: valor inválido","Pronto")))))</f>
        <v/>
      </c>
      <c r="G59" s="28">
        <f>IF(F59="Pronto",C59*D59,"")</f>
        <v/>
      </c>
      <c r="H59" s="29">
        <f>IFERROR(IF(OR(G59="",SUM($G$5:$G$104)=0),"",G59/SUM($G$5:$G$104)),"")</f>
        <v/>
      </c>
      <c r="I59" s="30">
        <f>IF(F59&lt;&gt;"Pronto","",SUMPRODUCT(--($F$5:$F$104="Pronto"),--($G$5:$G$104&gt;G59))+COUNTIFS($F$5:F59,"Pronto",$G$5:G59,G59))</f>
        <v/>
      </c>
    </row>
    <row r="60">
      <c r="A60" s="24" t="n"/>
      <c r="B60" s="24" t="n"/>
      <c r="C60" s="25" t="n"/>
      <c r="D60" s="26" t="n"/>
      <c r="E60" s="31">
        <f>IF(COUNTA(A60:D60)=0,"",Configurações!$B$3)</f>
        <v/>
      </c>
      <c r="F60" s="31">
        <f>IF(COUNTA(A60:D60)=0,"",IF(Configurações!$B$15&lt;&gt;"Configurações válidas","Revisar: configurações",IF(OR(A60="",B60="",C60="",D60=""),"Revisar: dados incompletos",IF(COUNTIF($A$5:$A$104,A60)&gt;1,"Revisar: SKU duplicado",IF(OR(NOT(ISNUMBER(C60)),NOT(ISNUMBER(D60)),C60&lt;0,D60&lt;0),"Revisar: valor inválido","Pronto")))))</f>
        <v/>
      </c>
      <c r="G60" s="32">
        <f>IF(F60="Pronto",C60*D60,"")</f>
        <v/>
      </c>
      <c r="H60" s="33">
        <f>IFERROR(IF(OR(G60="",SUM($G$5:$G$104)=0),"",G60/SUM($G$5:$G$104)),"")</f>
        <v/>
      </c>
      <c r="I60" s="34">
        <f>IF(F60&lt;&gt;"Pronto","",SUMPRODUCT(--($F$5:$F$104="Pronto"),--($G$5:$G$104&gt;G60))+COUNTIFS($F$5:F60,"Pronto",$G$5:G60,G60))</f>
        <v/>
      </c>
    </row>
    <row r="61">
      <c r="A61" s="24" t="n"/>
      <c r="B61" s="24" t="n"/>
      <c r="C61" s="25" t="n"/>
      <c r="D61" s="26" t="n"/>
      <c r="E61" s="27">
        <f>IF(COUNTA(A61:D61)=0,"",Configurações!$B$3)</f>
        <v/>
      </c>
      <c r="F61" s="27">
        <f>IF(COUNTA(A61:D61)=0,"",IF(Configurações!$B$15&lt;&gt;"Configurações válidas","Revisar: configurações",IF(OR(A61="",B61="",C61="",D61=""),"Revisar: dados incompletos",IF(COUNTIF($A$5:$A$104,A61)&gt;1,"Revisar: SKU duplicado",IF(OR(NOT(ISNUMBER(C61)),NOT(ISNUMBER(D61)),C61&lt;0,D61&lt;0),"Revisar: valor inválido","Pronto")))))</f>
        <v/>
      </c>
      <c r="G61" s="28">
        <f>IF(F61="Pronto",C61*D61,"")</f>
        <v/>
      </c>
      <c r="H61" s="29">
        <f>IFERROR(IF(OR(G61="",SUM($G$5:$G$104)=0),"",G61/SUM($G$5:$G$104)),"")</f>
        <v/>
      </c>
      <c r="I61" s="30">
        <f>IF(F61&lt;&gt;"Pronto","",SUMPRODUCT(--($F$5:$F$104="Pronto"),--($G$5:$G$104&gt;G61))+COUNTIFS($F$5:F61,"Pronto",$G$5:G61,G61))</f>
        <v/>
      </c>
    </row>
    <row r="62">
      <c r="A62" s="24" t="n"/>
      <c r="B62" s="24" t="n"/>
      <c r="C62" s="25" t="n"/>
      <c r="D62" s="26" t="n"/>
      <c r="E62" s="31">
        <f>IF(COUNTA(A62:D62)=0,"",Configurações!$B$3)</f>
        <v/>
      </c>
      <c r="F62" s="31">
        <f>IF(COUNTA(A62:D62)=0,"",IF(Configurações!$B$15&lt;&gt;"Configurações válidas","Revisar: configurações",IF(OR(A62="",B62="",C62="",D62=""),"Revisar: dados incompletos",IF(COUNTIF($A$5:$A$104,A62)&gt;1,"Revisar: SKU duplicado",IF(OR(NOT(ISNUMBER(C62)),NOT(ISNUMBER(D62)),C62&lt;0,D62&lt;0),"Revisar: valor inválido","Pronto")))))</f>
        <v/>
      </c>
      <c r="G62" s="32">
        <f>IF(F62="Pronto",C62*D62,"")</f>
        <v/>
      </c>
      <c r="H62" s="33">
        <f>IFERROR(IF(OR(G62="",SUM($G$5:$G$104)=0),"",G62/SUM($G$5:$G$104)),"")</f>
        <v/>
      </c>
      <c r="I62" s="34">
        <f>IF(F62&lt;&gt;"Pronto","",SUMPRODUCT(--($F$5:$F$104="Pronto"),--($G$5:$G$104&gt;G62))+COUNTIFS($F$5:F62,"Pronto",$G$5:G62,G62))</f>
        <v/>
      </c>
    </row>
    <row r="63">
      <c r="A63" s="24" t="n"/>
      <c r="B63" s="24" t="n"/>
      <c r="C63" s="25" t="n"/>
      <c r="D63" s="26" t="n"/>
      <c r="E63" s="27">
        <f>IF(COUNTA(A63:D63)=0,"",Configurações!$B$3)</f>
        <v/>
      </c>
      <c r="F63" s="27">
        <f>IF(COUNTA(A63:D63)=0,"",IF(Configurações!$B$15&lt;&gt;"Configurações válidas","Revisar: configurações",IF(OR(A63="",B63="",C63="",D63=""),"Revisar: dados incompletos",IF(COUNTIF($A$5:$A$104,A63)&gt;1,"Revisar: SKU duplicado",IF(OR(NOT(ISNUMBER(C63)),NOT(ISNUMBER(D63)),C63&lt;0,D63&lt;0),"Revisar: valor inválido","Pronto")))))</f>
        <v/>
      </c>
      <c r="G63" s="28">
        <f>IF(F63="Pronto",C63*D63,"")</f>
        <v/>
      </c>
      <c r="H63" s="29">
        <f>IFERROR(IF(OR(G63="",SUM($G$5:$G$104)=0),"",G63/SUM($G$5:$G$104)),"")</f>
        <v/>
      </c>
      <c r="I63" s="30">
        <f>IF(F63&lt;&gt;"Pronto","",SUMPRODUCT(--($F$5:$F$104="Pronto"),--($G$5:$G$104&gt;G63))+COUNTIFS($F$5:F63,"Pronto",$G$5:G63,G63))</f>
        <v/>
      </c>
    </row>
    <row r="64">
      <c r="A64" s="24" t="n"/>
      <c r="B64" s="24" t="n"/>
      <c r="C64" s="25" t="n"/>
      <c r="D64" s="26" t="n"/>
      <c r="E64" s="31">
        <f>IF(COUNTA(A64:D64)=0,"",Configurações!$B$3)</f>
        <v/>
      </c>
      <c r="F64" s="31">
        <f>IF(COUNTA(A64:D64)=0,"",IF(Configurações!$B$15&lt;&gt;"Configurações válidas","Revisar: configurações",IF(OR(A64="",B64="",C64="",D64=""),"Revisar: dados incompletos",IF(COUNTIF($A$5:$A$104,A64)&gt;1,"Revisar: SKU duplicado",IF(OR(NOT(ISNUMBER(C64)),NOT(ISNUMBER(D64)),C64&lt;0,D64&lt;0),"Revisar: valor inválido","Pronto")))))</f>
        <v/>
      </c>
      <c r="G64" s="32">
        <f>IF(F64="Pronto",C64*D64,"")</f>
        <v/>
      </c>
      <c r="H64" s="33">
        <f>IFERROR(IF(OR(G64="",SUM($G$5:$G$104)=0),"",G64/SUM($G$5:$G$104)),"")</f>
        <v/>
      </c>
      <c r="I64" s="34">
        <f>IF(F64&lt;&gt;"Pronto","",SUMPRODUCT(--($F$5:$F$104="Pronto"),--($G$5:$G$104&gt;G64))+COUNTIFS($F$5:F64,"Pronto",$G$5:G64,G64))</f>
        <v/>
      </c>
    </row>
    <row r="65">
      <c r="A65" s="24" t="n"/>
      <c r="B65" s="24" t="n"/>
      <c r="C65" s="25" t="n"/>
      <c r="D65" s="26" t="n"/>
      <c r="E65" s="27">
        <f>IF(COUNTA(A65:D65)=0,"",Configurações!$B$3)</f>
        <v/>
      </c>
      <c r="F65" s="27">
        <f>IF(COUNTA(A65:D65)=0,"",IF(Configurações!$B$15&lt;&gt;"Configurações válidas","Revisar: configurações",IF(OR(A65="",B65="",C65="",D65=""),"Revisar: dados incompletos",IF(COUNTIF($A$5:$A$104,A65)&gt;1,"Revisar: SKU duplicado",IF(OR(NOT(ISNUMBER(C65)),NOT(ISNUMBER(D65)),C65&lt;0,D65&lt;0),"Revisar: valor inválido","Pronto")))))</f>
        <v/>
      </c>
      <c r="G65" s="28">
        <f>IF(F65="Pronto",C65*D65,"")</f>
        <v/>
      </c>
      <c r="H65" s="29">
        <f>IFERROR(IF(OR(G65="",SUM($G$5:$G$104)=0),"",G65/SUM($G$5:$G$104)),"")</f>
        <v/>
      </c>
      <c r="I65" s="30">
        <f>IF(F65&lt;&gt;"Pronto","",SUMPRODUCT(--($F$5:$F$104="Pronto"),--($G$5:$G$104&gt;G65))+COUNTIFS($F$5:F65,"Pronto",$G$5:G65,G65))</f>
        <v/>
      </c>
    </row>
    <row r="66">
      <c r="A66" s="24" t="n"/>
      <c r="B66" s="24" t="n"/>
      <c r="C66" s="25" t="n"/>
      <c r="D66" s="26" t="n"/>
      <c r="E66" s="31">
        <f>IF(COUNTA(A66:D66)=0,"",Configurações!$B$3)</f>
        <v/>
      </c>
      <c r="F66" s="31">
        <f>IF(COUNTA(A66:D66)=0,"",IF(Configurações!$B$15&lt;&gt;"Configurações válidas","Revisar: configurações",IF(OR(A66="",B66="",C66="",D66=""),"Revisar: dados incompletos",IF(COUNTIF($A$5:$A$104,A66)&gt;1,"Revisar: SKU duplicado",IF(OR(NOT(ISNUMBER(C66)),NOT(ISNUMBER(D66)),C66&lt;0,D66&lt;0),"Revisar: valor inválido","Pronto")))))</f>
        <v/>
      </c>
      <c r="G66" s="32">
        <f>IF(F66="Pronto",C66*D66,"")</f>
        <v/>
      </c>
      <c r="H66" s="33">
        <f>IFERROR(IF(OR(G66="",SUM($G$5:$G$104)=0),"",G66/SUM($G$5:$G$104)),"")</f>
        <v/>
      </c>
      <c r="I66" s="34">
        <f>IF(F66&lt;&gt;"Pronto","",SUMPRODUCT(--($F$5:$F$104="Pronto"),--($G$5:$G$104&gt;G66))+COUNTIFS($F$5:F66,"Pronto",$G$5:G66,G66))</f>
        <v/>
      </c>
    </row>
    <row r="67">
      <c r="A67" s="24" t="n"/>
      <c r="B67" s="24" t="n"/>
      <c r="C67" s="25" t="n"/>
      <c r="D67" s="26" t="n"/>
      <c r="E67" s="27">
        <f>IF(COUNTA(A67:D67)=0,"",Configurações!$B$3)</f>
        <v/>
      </c>
      <c r="F67" s="27">
        <f>IF(COUNTA(A67:D67)=0,"",IF(Configurações!$B$15&lt;&gt;"Configurações válidas","Revisar: configurações",IF(OR(A67="",B67="",C67="",D67=""),"Revisar: dados incompletos",IF(COUNTIF($A$5:$A$104,A67)&gt;1,"Revisar: SKU duplicado",IF(OR(NOT(ISNUMBER(C67)),NOT(ISNUMBER(D67)),C67&lt;0,D67&lt;0),"Revisar: valor inválido","Pronto")))))</f>
        <v/>
      </c>
      <c r="G67" s="28">
        <f>IF(F67="Pronto",C67*D67,"")</f>
        <v/>
      </c>
      <c r="H67" s="29">
        <f>IFERROR(IF(OR(G67="",SUM($G$5:$G$104)=0),"",G67/SUM($G$5:$G$104)),"")</f>
        <v/>
      </c>
      <c r="I67" s="30">
        <f>IF(F67&lt;&gt;"Pronto","",SUMPRODUCT(--($F$5:$F$104="Pronto"),--($G$5:$G$104&gt;G67))+COUNTIFS($F$5:F67,"Pronto",$G$5:G67,G67))</f>
        <v/>
      </c>
    </row>
    <row r="68">
      <c r="A68" s="24" t="n"/>
      <c r="B68" s="24" t="n"/>
      <c r="C68" s="25" t="n"/>
      <c r="D68" s="26" t="n"/>
      <c r="E68" s="31">
        <f>IF(COUNTA(A68:D68)=0,"",Configurações!$B$3)</f>
        <v/>
      </c>
      <c r="F68" s="31">
        <f>IF(COUNTA(A68:D68)=0,"",IF(Configurações!$B$15&lt;&gt;"Configurações válidas","Revisar: configurações",IF(OR(A68="",B68="",C68="",D68=""),"Revisar: dados incompletos",IF(COUNTIF($A$5:$A$104,A68)&gt;1,"Revisar: SKU duplicado",IF(OR(NOT(ISNUMBER(C68)),NOT(ISNUMBER(D68)),C68&lt;0,D68&lt;0),"Revisar: valor inválido","Pronto")))))</f>
        <v/>
      </c>
      <c r="G68" s="32">
        <f>IF(F68="Pronto",C68*D68,"")</f>
        <v/>
      </c>
      <c r="H68" s="33">
        <f>IFERROR(IF(OR(G68="",SUM($G$5:$G$104)=0),"",G68/SUM($G$5:$G$104)),"")</f>
        <v/>
      </c>
      <c r="I68" s="34">
        <f>IF(F68&lt;&gt;"Pronto","",SUMPRODUCT(--($F$5:$F$104="Pronto"),--($G$5:$G$104&gt;G68))+COUNTIFS($F$5:F68,"Pronto",$G$5:G68,G68))</f>
        <v/>
      </c>
    </row>
    <row r="69">
      <c r="A69" s="24" t="n"/>
      <c r="B69" s="24" t="n"/>
      <c r="C69" s="25" t="n"/>
      <c r="D69" s="26" t="n"/>
      <c r="E69" s="27">
        <f>IF(COUNTA(A69:D69)=0,"",Configurações!$B$3)</f>
        <v/>
      </c>
      <c r="F69" s="27">
        <f>IF(COUNTA(A69:D69)=0,"",IF(Configurações!$B$15&lt;&gt;"Configurações válidas","Revisar: configurações",IF(OR(A69="",B69="",C69="",D69=""),"Revisar: dados incompletos",IF(COUNTIF($A$5:$A$104,A69)&gt;1,"Revisar: SKU duplicado",IF(OR(NOT(ISNUMBER(C69)),NOT(ISNUMBER(D69)),C69&lt;0,D69&lt;0),"Revisar: valor inválido","Pronto")))))</f>
        <v/>
      </c>
      <c r="G69" s="28">
        <f>IF(F69="Pronto",C69*D69,"")</f>
        <v/>
      </c>
      <c r="H69" s="29">
        <f>IFERROR(IF(OR(G69="",SUM($G$5:$G$104)=0),"",G69/SUM($G$5:$G$104)),"")</f>
        <v/>
      </c>
      <c r="I69" s="30">
        <f>IF(F69&lt;&gt;"Pronto","",SUMPRODUCT(--($F$5:$F$104="Pronto"),--($G$5:$G$104&gt;G69))+COUNTIFS($F$5:F69,"Pronto",$G$5:G69,G69))</f>
        <v/>
      </c>
    </row>
    <row r="70">
      <c r="A70" s="24" t="n"/>
      <c r="B70" s="24" t="n"/>
      <c r="C70" s="25" t="n"/>
      <c r="D70" s="26" t="n"/>
      <c r="E70" s="31">
        <f>IF(COUNTA(A70:D70)=0,"",Configurações!$B$3)</f>
        <v/>
      </c>
      <c r="F70" s="31">
        <f>IF(COUNTA(A70:D70)=0,"",IF(Configurações!$B$15&lt;&gt;"Configurações válidas","Revisar: configurações",IF(OR(A70="",B70="",C70="",D70=""),"Revisar: dados incompletos",IF(COUNTIF($A$5:$A$104,A70)&gt;1,"Revisar: SKU duplicado",IF(OR(NOT(ISNUMBER(C70)),NOT(ISNUMBER(D70)),C70&lt;0,D70&lt;0),"Revisar: valor inválido","Pronto")))))</f>
        <v/>
      </c>
      <c r="G70" s="32">
        <f>IF(F70="Pronto",C70*D70,"")</f>
        <v/>
      </c>
      <c r="H70" s="33">
        <f>IFERROR(IF(OR(G70="",SUM($G$5:$G$104)=0),"",G70/SUM($G$5:$G$104)),"")</f>
        <v/>
      </c>
      <c r="I70" s="34">
        <f>IF(F70&lt;&gt;"Pronto","",SUMPRODUCT(--($F$5:$F$104="Pronto"),--($G$5:$G$104&gt;G70))+COUNTIFS($F$5:F70,"Pronto",$G$5:G70,G70))</f>
        <v/>
      </c>
    </row>
    <row r="71">
      <c r="A71" s="24" t="n"/>
      <c r="B71" s="24" t="n"/>
      <c r="C71" s="25" t="n"/>
      <c r="D71" s="26" t="n"/>
      <c r="E71" s="27">
        <f>IF(COUNTA(A71:D71)=0,"",Configurações!$B$3)</f>
        <v/>
      </c>
      <c r="F71" s="27">
        <f>IF(COUNTA(A71:D71)=0,"",IF(Configurações!$B$15&lt;&gt;"Configurações válidas","Revisar: configurações",IF(OR(A71="",B71="",C71="",D71=""),"Revisar: dados incompletos",IF(COUNTIF($A$5:$A$104,A71)&gt;1,"Revisar: SKU duplicado",IF(OR(NOT(ISNUMBER(C71)),NOT(ISNUMBER(D71)),C71&lt;0,D71&lt;0),"Revisar: valor inválido","Pronto")))))</f>
        <v/>
      </c>
      <c r="G71" s="28">
        <f>IF(F71="Pronto",C71*D71,"")</f>
        <v/>
      </c>
      <c r="H71" s="29">
        <f>IFERROR(IF(OR(G71="",SUM($G$5:$G$104)=0),"",G71/SUM($G$5:$G$104)),"")</f>
        <v/>
      </c>
      <c r="I71" s="30">
        <f>IF(F71&lt;&gt;"Pronto","",SUMPRODUCT(--($F$5:$F$104="Pronto"),--($G$5:$G$104&gt;G71))+COUNTIFS($F$5:F71,"Pronto",$G$5:G71,G71))</f>
        <v/>
      </c>
    </row>
    <row r="72">
      <c r="A72" s="24" t="n"/>
      <c r="B72" s="24" t="n"/>
      <c r="C72" s="25" t="n"/>
      <c r="D72" s="26" t="n"/>
      <c r="E72" s="31">
        <f>IF(COUNTA(A72:D72)=0,"",Configurações!$B$3)</f>
        <v/>
      </c>
      <c r="F72" s="31">
        <f>IF(COUNTA(A72:D72)=0,"",IF(Configurações!$B$15&lt;&gt;"Configurações válidas","Revisar: configurações",IF(OR(A72="",B72="",C72="",D72=""),"Revisar: dados incompletos",IF(COUNTIF($A$5:$A$104,A72)&gt;1,"Revisar: SKU duplicado",IF(OR(NOT(ISNUMBER(C72)),NOT(ISNUMBER(D72)),C72&lt;0,D72&lt;0),"Revisar: valor inválido","Pronto")))))</f>
        <v/>
      </c>
      <c r="G72" s="32">
        <f>IF(F72="Pronto",C72*D72,"")</f>
        <v/>
      </c>
      <c r="H72" s="33">
        <f>IFERROR(IF(OR(G72="",SUM($G$5:$G$104)=0),"",G72/SUM($G$5:$G$104)),"")</f>
        <v/>
      </c>
      <c r="I72" s="34">
        <f>IF(F72&lt;&gt;"Pronto","",SUMPRODUCT(--($F$5:$F$104="Pronto"),--($G$5:$G$104&gt;G72))+COUNTIFS($F$5:F72,"Pronto",$G$5:G72,G72))</f>
        <v/>
      </c>
    </row>
    <row r="73">
      <c r="A73" s="24" t="n"/>
      <c r="B73" s="24" t="n"/>
      <c r="C73" s="25" t="n"/>
      <c r="D73" s="26" t="n"/>
      <c r="E73" s="27">
        <f>IF(COUNTA(A73:D73)=0,"",Configurações!$B$3)</f>
        <v/>
      </c>
      <c r="F73" s="27">
        <f>IF(COUNTA(A73:D73)=0,"",IF(Configurações!$B$15&lt;&gt;"Configurações válidas","Revisar: configurações",IF(OR(A73="",B73="",C73="",D73=""),"Revisar: dados incompletos",IF(COUNTIF($A$5:$A$104,A73)&gt;1,"Revisar: SKU duplicado",IF(OR(NOT(ISNUMBER(C73)),NOT(ISNUMBER(D73)),C73&lt;0,D73&lt;0),"Revisar: valor inválido","Pronto")))))</f>
        <v/>
      </c>
      <c r="G73" s="28">
        <f>IF(F73="Pronto",C73*D73,"")</f>
        <v/>
      </c>
      <c r="H73" s="29">
        <f>IFERROR(IF(OR(G73="",SUM($G$5:$G$104)=0),"",G73/SUM($G$5:$G$104)),"")</f>
        <v/>
      </c>
      <c r="I73" s="30">
        <f>IF(F73&lt;&gt;"Pronto","",SUMPRODUCT(--($F$5:$F$104="Pronto"),--($G$5:$G$104&gt;G73))+COUNTIFS($F$5:F73,"Pronto",$G$5:G73,G73))</f>
        <v/>
      </c>
    </row>
    <row r="74">
      <c r="A74" s="24" t="n"/>
      <c r="B74" s="24" t="n"/>
      <c r="C74" s="25" t="n"/>
      <c r="D74" s="26" t="n"/>
      <c r="E74" s="31">
        <f>IF(COUNTA(A74:D74)=0,"",Configurações!$B$3)</f>
        <v/>
      </c>
      <c r="F74" s="31">
        <f>IF(COUNTA(A74:D74)=0,"",IF(Configurações!$B$15&lt;&gt;"Configurações válidas","Revisar: configurações",IF(OR(A74="",B74="",C74="",D74=""),"Revisar: dados incompletos",IF(COUNTIF($A$5:$A$104,A74)&gt;1,"Revisar: SKU duplicado",IF(OR(NOT(ISNUMBER(C74)),NOT(ISNUMBER(D74)),C74&lt;0,D74&lt;0),"Revisar: valor inválido","Pronto")))))</f>
        <v/>
      </c>
      <c r="G74" s="32">
        <f>IF(F74="Pronto",C74*D74,"")</f>
        <v/>
      </c>
      <c r="H74" s="33">
        <f>IFERROR(IF(OR(G74="",SUM($G$5:$G$104)=0),"",G74/SUM($G$5:$G$104)),"")</f>
        <v/>
      </c>
      <c r="I74" s="34">
        <f>IF(F74&lt;&gt;"Pronto","",SUMPRODUCT(--($F$5:$F$104="Pronto"),--($G$5:$G$104&gt;G74))+COUNTIFS($F$5:F74,"Pronto",$G$5:G74,G74))</f>
        <v/>
      </c>
    </row>
    <row r="75">
      <c r="A75" s="24" t="n"/>
      <c r="B75" s="24" t="n"/>
      <c r="C75" s="25" t="n"/>
      <c r="D75" s="26" t="n"/>
      <c r="E75" s="27">
        <f>IF(COUNTA(A75:D75)=0,"",Configurações!$B$3)</f>
        <v/>
      </c>
      <c r="F75" s="27">
        <f>IF(COUNTA(A75:D75)=0,"",IF(Configurações!$B$15&lt;&gt;"Configurações válidas","Revisar: configurações",IF(OR(A75="",B75="",C75="",D75=""),"Revisar: dados incompletos",IF(COUNTIF($A$5:$A$104,A75)&gt;1,"Revisar: SKU duplicado",IF(OR(NOT(ISNUMBER(C75)),NOT(ISNUMBER(D75)),C75&lt;0,D75&lt;0),"Revisar: valor inválido","Pronto")))))</f>
        <v/>
      </c>
      <c r="G75" s="28">
        <f>IF(F75="Pronto",C75*D75,"")</f>
        <v/>
      </c>
      <c r="H75" s="29">
        <f>IFERROR(IF(OR(G75="",SUM($G$5:$G$104)=0),"",G75/SUM($G$5:$G$104)),"")</f>
        <v/>
      </c>
      <c r="I75" s="30">
        <f>IF(F75&lt;&gt;"Pronto","",SUMPRODUCT(--($F$5:$F$104="Pronto"),--($G$5:$G$104&gt;G75))+COUNTIFS($F$5:F75,"Pronto",$G$5:G75,G75))</f>
        <v/>
      </c>
    </row>
    <row r="76">
      <c r="A76" s="24" t="n"/>
      <c r="B76" s="24" t="n"/>
      <c r="C76" s="25" t="n"/>
      <c r="D76" s="26" t="n"/>
      <c r="E76" s="31">
        <f>IF(COUNTA(A76:D76)=0,"",Configurações!$B$3)</f>
        <v/>
      </c>
      <c r="F76" s="31">
        <f>IF(COUNTA(A76:D76)=0,"",IF(Configurações!$B$15&lt;&gt;"Configurações válidas","Revisar: configurações",IF(OR(A76="",B76="",C76="",D76=""),"Revisar: dados incompletos",IF(COUNTIF($A$5:$A$104,A76)&gt;1,"Revisar: SKU duplicado",IF(OR(NOT(ISNUMBER(C76)),NOT(ISNUMBER(D76)),C76&lt;0,D76&lt;0),"Revisar: valor inválido","Pronto")))))</f>
        <v/>
      </c>
      <c r="G76" s="32">
        <f>IF(F76="Pronto",C76*D76,"")</f>
        <v/>
      </c>
      <c r="H76" s="33">
        <f>IFERROR(IF(OR(G76="",SUM($G$5:$G$104)=0),"",G76/SUM($G$5:$G$104)),"")</f>
        <v/>
      </c>
      <c r="I76" s="34">
        <f>IF(F76&lt;&gt;"Pronto","",SUMPRODUCT(--($F$5:$F$104="Pronto"),--($G$5:$G$104&gt;G76))+COUNTIFS($F$5:F76,"Pronto",$G$5:G76,G76))</f>
        <v/>
      </c>
    </row>
    <row r="77">
      <c r="A77" s="24" t="n"/>
      <c r="B77" s="24" t="n"/>
      <c r="C77" s="25" t="n"/>
      <c r="D77" s="26" t="n"/>
      <c r="E77" s="27">
        <f>IF(COUNTA(A77:D77)=0,"",Configurações!$B$3)</f>
        <v/>
      </c>
      <c r="F77" s="27">
        <f>IF(COUNTA(A77:D77)=0,"",IF(Configurações!$B$15&lt;&gt;"Configurações válidas","Revisar: configurações",IF(OR(A77="",B77="",C77="",D77=""),"Revisar: dados incompletos",IF(COUNTIF($A$5:$A$104,A77)&gt;1,"Revisar: SKU duplicado",IF(OR(NOT(ISNUMBER(C77)),NOT(ISNUMBER(D77)),C77&lt;0,D77&lt;0),"Revisar: valor inválido","Pronto")))))</f>
        <v/>
      </c>
      <c r="G77" s="28">
        <f>IF(F77="Pronto",C77*D77,"")</f>
        <v/>
      </c>
      <c r="H77" s="29">
        <f>IFERROR(IF(OR(G77="",SUM($G$5:$G$104)=0),"",G77/SUM($G$5:$G$104)),"")</f>
        <v/>
      </c>
      <c r="I77" s="30">
        <f>IF(F77&lt;&gt;"Pronto","",SUMPRODUCT(--($F$5:$F$104="Pronto"),--($G$5:$G$104&gt;G77))+COUNTIFS($F$5:F77,"Pronto",$G$5:G77,G77))</f>
        <v/>
      </c>
    </row>
    <row r="78">
      <c r="A78" s="24" t="n"/>
      <c r="B78" s="24" t="n"/>
      <c r="C78" s="25" t="n"/>
      <c r="D78" s="26" t="n"/>
      <c r="E78" s="31">
        <f>IF(COUNTA(A78:D78)=0,"",Configurações!$B$3)</f>
        <v/>
      </c>
      <c r="F78" s="31">
        <f>IF(COUNTA(A78:D78)=0,"",IF(Configurações!$B$15&lt;&gt;"Configurações válidas","Revisar: configurações",IF(OR(A78="",B78="",C78="",D78=""),"Revisar: dados incompletos",IF(COUNTIF($A$5:$A$104,A78)&gt;1,"Revisar: SKU duplicado",IF(OR(NOT(ISNUMBER(C78)),NOT(ISNUMBER(D78)),C78&lt;0,D78&lt;0),"Revisar: valor inválido","Pronto")))))</f>
        <v/>
      </c>
      <c r="G78" s="32">
        <f>IF(F78="Pronto",C78*D78,"")</f>
        <v/>
      </c>
      <c r="H78" s="33">
        <f>IFERROR(IF(OR(G78="",SUM($G$5:$G$104)=0),"",G78/SUM($G$5:$G$104)),"")</f>
        <v/>
      </c>
      <c r="I78" s="34">
        <f>IF(F78&lt;&gt;"Pronto","",SUMPRODUCT(--($F$5:$F$104="Pronto"),--($G$5:$G$104&gt;G78))+COUNTIFS($F$5:F78,"Pronto",$G$5:G78,G78))</f>
        <v/>
      </c>
    </row>
    <row r="79">
      <c r="A79" s="24" t="n"/>
      <c r="B79" s="24" t="n"/>
      <c r="C79" s="25" t="n"/>
      <c r="D79" s="26" t="n"/>
      <c r="E79" s="27">
        <f>IF(COUNTA(A79:D79)=0,"",Configurações!$B$3)</f>
        <v/>
      </c>
      <c r="F79" s="27">
        <f>IF(COUNTA(A79:D79)=0,"",IF(Configurações!$B$15&lt;&gt;"Configurações válidas","Revisar: configurações",IF(OR(A79="",B79="",C79="",D79=""),"Revisar: dados incompletos",IF(COUNTIF($A$5:$A$104,A79)&gt;1,"Revisar: SKU duplicado",IF(OR(NOT(ISNUMBER(C79)),NOT(ISNUMBER(D79)),C79&lt;0,D79&lt;0),"Revisar: valor inválido","Pronto")))))</f>
        <v/>
      </c>
      <c r="G79" s="28">
        <f>IF(F79="Pronto",C79*D79,"")</f>
        <v/>
      </c>
      <c r="H79" s="29">
        <f>IFERROR(IF(OR(G79="",SUM($G$5:$G$104)=0),"",G79/SUM($G$5:$G$104)),"")</f>
        <v/>
      </c>
      <c r="I79" s="30">
        <f>IF(F79&lt;&gt;"Pronto","",SUMPRODUCT(--($F$5:$F$104="Pronto"),--($G$5:$G$104&gt;G79))+COUNTIFS($F$5:F79,"Pronto",$G$5:G79,G79))</f>
        <v/>
      </c>
    </row>
    <row r="80">
      <c r="A80" s="24" t="n"/>
      <c r="B80" s="24" t="n"/>
      <c r="C80" s="25" t="n"/>
      <c r="D80" s="26" t="n"/>
      <c r="E80" s="31">
        <f>IF(COUNTA(A80:D80)=0,"",Configurações!$B$3)</f>
        <v/>
      </c>
      <c r="F80" s="31">
        <f>IF(COUNTA(A80:D80)=0,"",IF(Configurações!$B$15&lt;&gt;"Configurações válidas","Revisar: configurações",IF(OR(A80="",B80="",C80="",D80=""),"Revisar: dados incompletos",IF(COUNTIF($A$5:$A$104,A80)&gt;1,"Revisar: SKU duplicado",IF(OR(NOT(ISNUMBER(C80)),NOT(ISNUMBER(D80)),C80&lt;0,D80&lt;0),"Revisar: valor inválido","Pronto")))))</f>
        <v/>
      </c>
      <c r="G80" s="32">
        <f>IF(F80="Pronto",C80*D80,"")</f>
        <v/>
      </c>
      <c r="H80" s="33">
        <f>IFERROR(IF(OR(G80="",SUM($G$5:$G$104)=0),"",G80/SUM($G$5:$G$104)),"")</f>
        <v/>
      </c>
      <c r="I80" s="34">
        <f>IF(F80&lt;&gt;"Pronto","",SUMPRODUCT(--($F$5:$F$104="Pronto"),--($G$5:$G$104&gt;G80))+COUNTIFS($F$5:F80,"Pronto",$G$5:G80,G80))</f>
        <v/>
      </c>
    </row>
    <row r="81">
      <c r="A81" s="24" t="n"/>
      <c r="B81" s="24" t="n"/>
      <c r="C81" s="25" t="n"/>
      <c r="D81" s="26" t="n"/>
      <c r="E81" s="27">
        <f>IF(COUNTA(A81:D81)=0,"",Configurações!$B$3)</f>
        <v/>
      </c>
      <c r="F81" s="27">
        <f>IF(COUNTA(A81:D81)=0,"",IF(Configurações!$B$15&lt;&gt;"Configurações válidas","Revisar: configurações",IF(OR(A81="",B81="",C81="",D81=""),"Revisar: dados incompletos",IF(COUNTIF($A$5:$A$104,A81)&gt;1,"Revisar: SKU duplicado",IF(OR(NOT(ISNUMBER(C81)),NOT(ISNUMBER(D81)),C81&lt;0,D81&lt;0),"Revisar: valor inválido","Pronto")))))</f>
        <v/>
      </c>
      <c r="G81" s="28">
        <f>IF(F81="Pronto",C81*D81,"")</f>
        <v/>
      </c>
      <c r="H81" s="29">
        <f>IFERROR(IF(OR(G81="",SUM($G$5:$G$104)=0),"",G81/SUM($G$5:$G$104)),"")</f>
        <v/>
      </c>
      <c r="I81" s="30">
        <f>IF(F81&lt;&gt;"Pronto","",SUMPRODUCT(--($F$5:$F$104="Pronto"),--($G$5:$G$104&gt;G81))+COUNTIFS($F$5:F81,"Pronto",$G$5:G81,G81))</f>
        <v/>
      </c>
    </row>
    <row r="82">
      <c r="A82" s="24" t="n"/>
      <c r="B82" s="24" t="n"/>
      <c r="C82" s="25" t="n"/>
      <c r="D82" s="26" t="n"/>
      <c r="E82" s="31">
        <f>IF(COUNTA(A82:D82)=0,"",Configurações!$B$3)</f>
        <v/>
      </c>
      <c r="F82" s="31">
        <f>IF(COUNTA(A82:D82)=0,"",IF(Configurações!$B$15&lt;&gt;"Configurações válidas","Revisar: configurações",IF(OR(A82="",B82="",C82="",D82=""),"Revisar: dados incompletos",IF(COUNTIF($A$5:$A$104,A82)&gt;1,"Revisar: SKU duplicado",IF(OR(NOT(ISNUMBER(C82)),NOT(ISNUMBER(D82)),C82&lt;0,D82&lt;0),"Revisar: valor inválido","Pronto")))))</f>
        <v/>
      </c>
      <c r="G82" s="32">
        <f>IF(F82="Pronto",C82*D82,"")</f>
        <v/>
      </c>
      <c r="H82" s="33">
        <f>IFERROR(IF(OR(G82="",SUM($G$5:$G$104)=0),"",G82/SUM($G$5:$G$104)),"")</f>
        <v/>
      </c>
      <c r="I82" s="34">
        <f>IF(F82&lt;&gt;"Pronto","",SUMPRODUCT(--($F$5:$F$104="Pronto"),--($G$5:$G$104&gt;G82))+COUNTIFS($F$5:F82,"Pronto",$G$5:G82,G82))</f>
        <v/>
      </c>
    </row>
    <row r="83">
      <c r="A83" s="24" t="n"/>
      <c r="B83" s="24" t="n"/>
      <c r="C83" s="25" t="n"/>
      <c r="D83" s="26" t="n"/>
      <c r="E83" s="27">
        <f>IF(COUNTA(A83:D83)=0,"",Configurações!$B$3)</f>
        <v/>
      </c>
      <c r="F83" s="27">
        <f>IF(COUNTA(A83:D83)=0,"",IF(Configurações!$B$15&lt;&gt;"Configurações válidas","Revisar: configurações",IF(OR(A83="",B83="",C83="",D83=""),"Revisar: dados incompletos",IF(COUNTIF($A$5:$A$104,A83)&gt;1,"Revisar: SKU duplicado",IF(OR(NOT(ISNUMBER(C83)),NOT(ISNUMBER(D83)),C83&lt;0,D83&lt;0),"Revisar: valor inválido","Pronto")))))</f>
        <v/>
      </c>
      <c r="G83" s="28">
        <f>IF(F83="Pronto",C83*D83,"")</f>
        <v/>
      </c>
      <c r="H83" s="29">
        <f>IFERROR(IF(OR(G83="",SUM($G$5:$G$104)=0),"",G83/SUM($G$5:$G$104)),"")</f>
        <v/>
      </c>
      <c r="I83" s="30">
        <f>IF(F83&lt;&gt;"Pronto","",SUMPRODUCT(--($F$5:$F$104="Pronto"),--($G$5:$G$104&gt;G83))+COUNTIFS($F$5:F83,"Pronto",$G$5:G83,G83))</f>
        <v/>
      </c>
    </row>
    <row r="84">
      <c r="A84" s="24" t="n"/>
      <c r="B84" s="24" t="n"/>
      <c r="C84" s="25" t="n"/>
      <c r="D84" s="26" t="n"/>
      <c r="E84" s="31">
        <f>IF(COUNTA(A84:D84)=0,"",Configurações!$B$3)</f>
        <v/>
      </c>
      <c r="F84" s="31">
        <f>IF(COUNTA(A84:D84)=0,"",IF(Configurações!$B$15&lt;&gt;"Configurações válidas","Revisar: configurações",IF(OR(A84="",B84="",C84="",D84=""),"Revisar: dados incompletos",IF(COUNTIF($A$5:$A$104,A84)&gt;1,"Revisar: SKU duplicado",IF(OR(NOT(ISNUMBER(C84)),NOT(ISNUMBER(D84)),C84&lt;0,D84&lt;0),"Revisar: valor inválido","Pronto")))))</f>
        <v/>
      </c>
      <c r="G84" s="32">
        <f>IF(F84="Pronto",C84*D84,"")</f>
        <v/>
      </c>
      <c r="H84" s="33">
        <f>IFERROR(IF(OR(G84="",SUM($G$5:$G$104)=0),"",G84/SUM($G$5:$G$104)),"")</f>
        <v/>
      </c>
      <c r="I84" s="34">
        <f>IF(F84&lt;&gt;"Pronto","",SUMPRODUCT(--($F$5:$F$104="Pronto"),--($G$5:$G$104&gt;G84))+COUNTIFS($F$5:F84,"Pronto",$G$5:G84,G84))</f>
        <v/>
      </c>
    </row>
    <row r="85">
      <c r="A85" s="24" t="n"/>
      <c r="B85" s="24" t="n"/>
      <c r="C85" s="25" t="n"/>
      <c r="D85" s="26" t="n"/>
      <c r="E85" s="27">
        <f>IF(COUNTA(A85:D85)=0,"",Configurações!$B$3)</f>
        <v/>
      </c>
      <c r="F85" s="27">
        <f>IF(COUNTA(A85:D85)=0,"",IF(Configurações!$B$15&lt;&gt;"Configurações válidas","Revisar: configurações",IF(OR(A85="",B85="",C85="",D85=""),"Revisar: dados incompletos",IF(COUNTIF($A$5:$A$104,A85)&gt;1,"Revisar: SKU duplicado",IF(OR(NOT(ISNUMBER(C85)),NOT(ISNUMBER(D85)),C85&lt;0,D85&lt;0),"Revisar: valor inválido","Pronto")))))</f>
        <v/>
      </c>
      <c r="G85" s="28">
        <f>IF(F85="Pronto",C85*D85,"")</f>
        <v/>
      </c>
      <c r="H85" s="29">
        <f>IFERROR(IF(OR(G85="",SUM($G$5:$G$104)=0),"",G85/SUM($G$5:$G$104)),"")</f>
        <v/>
      </c>
      <c r="I85" s="30">
        <f>IF(F85&lt;&gt;"Pronto","",SUMPRODUCT(--($F$5:$F$104="Pronto"),--($G$5:$G$104&gt;G85))+COUNTIFS($F$5:F85,"Pronto",$G$5:G85,G85))</f>
        <v/>
      </c>
    </row>
    <row r="86">
      <c r="A86" s="24" t="n"/>
      <c r="B86" s="24" t="n"/>
      <c r="C86" s="25" t="n"/>
      <c r="D86" s="26" t="n"/>
      <c r="E86" s="31">
        <f>IF(COUNTA(A86:D86)=0,"",Configurações!$B$3)</f>
        <v/>
      </c>
      <c r="F86" s="31">
        <f>IF(COUNTA(A86:D86)=0,"",IF(Configurações!$B$15&lt;&gt;"Configurações válidas","Revisar: configurações",IF(OR(A86="",B86="",C86="",D86=""),"Revisar: dados incompletos",IF(COUNTIF($A$5:$A$104,A86)&gt;1,"Revisar: SKU duplicado",IF(OR(NOT(ISNUMBER(C86)),NOT(ISNUMBER(D86)),C86&lt;0,D86&lt;0),"Revisar: valor inválido","Pronto")))))</f>
        <v/>
      </c>
      <c r="G86" s="32">
        <f>IF(F86="Pronto",C86*D86,"")</f>
        <v/>
      </c>
      <c r="H86" s="33">
        <f>IFERROR(IF(OR(G86="",SUM($G$5:$G$104)=0),"",G86/SUM($G$5:$G$104)),"")</f>
        <v/>
      </c>
      <c r="I86" s="34">
        <f>IF(F86&lt;&gt;"Pronto","",SUMPRODUCT(--($F$5:$F$104="Pronto"),--($G$5:$G$104&gt;G86))+COUNTIFS($F$5:F86,"Pronto",$G$5:G86,G86))</f>
        <v/>
      </c>
    </row>
    <row r="87">
      <c r="A87" s="24" t="n"/>
      <c r="B87" s="24" t="n"/>
      <c r="C87" s="25" t="n"/>
      <c r="D87" s="26" t="n"/>
      <c r="E87" s="27">
        <f>IF(COUNTA(A87:D87)=0,"",Configurações!$B$3)</f>
        <v/>
      </c>
      <c r="F87" s="27">
        <f>IF(COUNTA(A87:D87)=0,"",IF(Configurações!$B$15&lt;&gt;"Configurações válidas","Revisar: configurações",IF(OR(A87="",B87="",C87="",D87=""),"Revisar: dados incompletos",IF(COUNTIF($A$5:$A$104,A87)&gt;1,"Revisar: SKU duplicado",IF(OR(NOT(ISNUMBER(C87)),NOT(ISNUMBER(D87)),C87&lt;0,D87&lt;0),"Revisar: valor inválido","Pronto")))))</f>
        <v/>
      </c>
      <c r="G87" s="28">
        <f>IF(F87="Pronto",C87*D87,"")</f>
        <v/>
      </c>
      <c r="H87" s="29">
        <f>IFERROR(IF(OR(G87="",SUM($G$5:$G$104)=0),"",G87/SUM($G$5:$G$104)),"")</f>
        <v/>
      </c>
      <c r="I87" s="30">
        <f>IF(F87&lt;&gt;"Pronto","",SUMPRODUCT(--($F$5:$F$104="Pronto"),--($G$5:$G$104&gt;G87))+COUNTIFS($F$5:F87,"Pronto",$G$5:G87,G87))</f>
        <v/>
      </c>
    </row>
    <row r="88">
      <c r="A88" s="24" t="n"/>
      <c r="B88" s="24" t="n"/>
      <c r="C88" s="25" t="n"/>
      <c r="D88" s="26" t="n"/>
      <c r="E88" s="31">
        <f>IF(COUNTA(A88:D88)=0,"",Configurações!$B$3)</f>
        <v/>
      </c>
      <c r="F88" s="31">
        <f>IF(COUNTA(A88:D88)=0,"",IF(Configurações!$B$15&lt;&gt;"Configurações válidas","Revisar: configurações",IF(OR(A88="",B88="",C88="",D88=""),"Revisar: dados incompletos",IF(COUNTIF($A$5:$A$104,A88)&gt;1,"Revisar: SKU duplicado",IF(OR(NOT(ISNUMBER(C88)),NOT(ISNUMBER(D88)),C88&lt;0,D88&lt;0),"Revisar: valor inválido","Pronto")))))</f>
        <v/>
      </c>
      <c r="G88" s="32">
        <f>IF(F88="Pronto",C88*D88,"")</f>
        <v/>
      </c>
      <c r="H88" s="33">
        <f>IFERROR(IF(OR(G88="",SUM($G$5:$G$104)=0),"",G88/SUM($G$5:$G$104)),"")</f>
        <v/>
      </c>
      <c r="I88" s="34">
        <f>IF(F88&lt;&gt;"Pronto","",SUMPRODUCT(--($F$5:$F$104="Pronto"),--($G$5:$G$104&gt;G88))+COUNTIFS($F$5:F88,"Pronto",$G$5:G88,G88))</f>
        <v/>
      </c>
    </row>
    <row r="89">
      <c r="A89" s="24" t="n"/>
      <c r="B89" s="24" t="n"/>
      <c r="C89" s="25" t="n"/>
      <c r="D89" s="26" t="n"/>
      <c r="E89" s="27">
        <f>IF(COUNTA(A89:D89)=0,"",Configurações!$B$3)</f>
        <v/>
      </c>
      <c r="F89" s="27">
        <f>IF(COUNTA(A89:D89)=0,"",IF(Configurações!$B$15&lt;&gt;"Configurações válidas","Revisar: configurações",IF(OR(A89="",B89="",C89="",D89=""),"Revisar: dados incompletos",IF(COUNTIF($A$5:$A$104,A89)&gt;1,"Revisar: SKU duplicado",IF(OR(NOT(ISNUMBER(C89)),NOT(ISNUMBER(D89)),C89&lt;0,D89&lt;0),"Revisar: valor inválido","Pronto")))))</f>
        <v/>
      </c>
      <c r="G89" s="28">
        <f>IF(F89="Pronto",C89*D89,"")</f>
        <v/>
      </c>
      <c r="H89" s="29">
        <f>IFERROR(IF(OR(G89="",SUM($G$5:$G$104)=0),"",G89/SUM($G$5:$G$104)),"")</f>
        <v/>
      </c>
      <c r="I89" s="30">
        <f>IF(F89&lt;&gt;"Pronto","",SUMPRODUCT(--($F$5:$F$104="Pronto"),--($G$5:$G$104&gt;G89))+COUNTIFS($F$5:F89,"Pronto",$G$5:G89,G89))</f>
        <v/>
      </c>
    </row>
    <row r="90">
      <c r="A90" s="24" t="n"/>
      <c r="B90" s="24" t="n"/>
      <c r="C90" s="25" t="n"/>
      <c r="D90" s="26" t="n"/>
      <c r="E90" s="31">
        <f>IF(COUNTA(A90:D90)=0,"",Configurações!$B$3)</f>
        <v/>
      </c>
      <c r="F90" s="31">
        <f>IF(COUNTA(A90:D90)=0,"",IF(Configurações!$B$15&lt;&gt;"Configurações válidas","Revisar: configurações",IF(OR(A90="",B90="",C90="",D90=""),"Revisar: dados incompletos",IF(COUNTIF($A$5:$A$104,A90)&gt;1,"Revisar: SKU duplicado",IF(OR(NOT(ISNUMBER(C90)),NOT(ISNUMBER(D90)),C90&lt;0,D90&lt;0),"Revisar: valor inválido","Pronto")))))</f>
        <v/>
      </c>
      <c r="G90" s="32">
        <f>IF(F90="Pronto",C90*D90,"")</f>
        <v/>
      </c>
      <c r="H90" s="33">
        <f>IFERROR(IF(OR(G90="",SUM($G$5:$G$104)=0),"",G90/SUM($G$5:$G$104)),"")</f>
        <v/>
      </c>
      <c r="I90" s="34">
        <f>IF(F90&lt;&gt;"Pronto","",SUMPRODUCT(--($F$5:$F$104="Pronto"),--($G$5:$G$104&gt;G90))+COUNTIFS($F$5:F90,"Pronto",$G$5:G90,G90))</f>
        <v/>
      </c>
    </row>
    <row r="91">
      <c r="A91" s="24" t="n"/>
      <c r="B91" s="24" t="n"/>
      <c r="C91" s="25" t="n"/>
      <c r="D91" s="26" t="n"/>
      <c r="E91" s="27">
        <f>IF(COUNTA(A91:D91)=0,"",Configurações!$B$3)</f>
        <v/>
      </c>
      <c r="F91" s="27">
        <f>IF(COUNTA(A91:D91)=0,"",IF(Configurações!$B$15&lt;&gt;"Configurações válidas","Revisar: configurações",IF(OR(A91="",B91="",C91="",D91=""),"Revisar: dados incompletos",IF(COUNTIF($A$5:$A$104,A91)&gt;1,"Revisar: SKU duplicado",IF(OR(NOT(ISNUMBER(C91)),NOT(ISNUMBER(D91)),C91&lt;0,D91&lt;0),"Revisar: valor inválido","Pronto")))))</f>
        <v/>
      </c>
      <c r="G91" s="28">
        <f>IF(F91="Pronto",C91*D91,"")</f>
        <v/>
      </c>
      <c r="H91" s="29">
        <f>IFERROR(IF(OR(G91="",SUM($G$5:$G$104)=0),"",G91/SUM($G$5:$G$104)),"")</f>
        <v/>
      </c>
      <c r="I91" s="30">
        <f>IF(F91&lt;&gt;"Pronto","",SUMPRODUCT(--($F$5:$F$104="Pronto"),--($G$5:$G$104&gt;G91))+COUNTIFS($F$5:F91,"Pronto",$G$5:G91,G91))</f>
        <v/>
      </c>
    </row>
    <row r="92">
      <c r="A92" s="24" t="n"/>
      <c r="B92" s="24" t="n"/>
      <c r="C92" s="25" t="n"/>
      <c r="D92" s="26" t="n"/>
      <c r="E92" s="31">
        <f>IF(COUNTA(A92:D92)=0,"",Configurações!$B$3)</f>
        <v/>
      </c>
      <c r="F92" s="31">
        <f>IF(COUNTA(A92:D92)=0,"",IF(Configurações!$B$15&lt;&gt;"Configurações válidas","Revisar: configurações",IF(OR(A92="",B92="",C92="",D92=""),"Revisar: dados incompletos",IF(COUNTIF($A$5:$A$104,A92)&gt;1,"Revisar: SKU duplicado",IF(OR(NOT(ISNUMBER(C92)),NOT(ISNUMBER(D92)),C92&lt;0,D92&lt;0),"Revisar: valor inválido","Pronto")))))</f>
        <v/>
      </c>
      <c r="G92" s="32">
        <f>IF(F92="Pronto",C92*D92,"")</f>
        <v/>
      </c>
      <c r="H92" s="33">
        <f>IFERROR(IF(OR(G92="",SUM($G$5:$G$104)=0),"",G92/SUM($G$5:$G$104)),"")</f>
        <v/>
      </c>
      <c r="I92" s="34">
        <f>IF(F92&lt;&gt;"Pronto","",SUMPRODUCT(--($F$5:$F$104="Pronto"),--($G$5:$G$104&gt;G92))+COUNTIFS($F$5:F92,"Pronto",$G$5:G92,G92))</f>
        <v/>
      </c>
    </row>
    <row r="93">
      <c r="A93" s="24" t="n"/>
      <c r="B93" s="24" t="n"/>
      <c r="C93" s="25" t="n"/>
      <c r="D93" s="26" t="n"/>
      <c r="E93" s="27">
        <f>IF(COUNTA(A93:D93)=0,"",Configurações!$B$3)</f>
        <v/>
      </c>
      <c r="F93" s="27">
        <f>IF(COUNTA(A93:D93)=0,"",IF(Configurações!$B$15&lt;&gt;"Configurações válidas","Revisar: configurações",IF(OR(A93="",B93="",C93="",D93=""),"Revisar: dados incompletos",IF(COUNTIF($A$5:$A$104,A93)&gt;1,"Revisar: SKU duplicado",IF(OR(NOT(ISNUMBER(C93)),NOT(ISNUMBER(D93)),C93&lt;0,D93&lt;0),"Revisar: valor inválido","Pronto")))))</f>
        <v/>
      </c>
      <c r="G93" s="28">
        <f>IF(F93="Pronto",C93*D93,"")</f>
        <v/>
      </c>
      <c r="H93" s="29">
        <f>IFERROR(IF(OR(G93="",SUM($G$5:$G$104)=0),"",G93/SUM($G$5:$G$104)),"")</f>
        <v/>
      </c>
      <c r="I93" s="30">
        <f>IF(F93&lt;&gt;"Pronto","",SUMPRODUCT(--($F$5:$F$104="Pronto"),--($G$5:$G$104&gt;G93))+COUNTIFS($F$5:F93,"Pronto",$G$5:G93,G93))</f>
        <v/>
      </c>
    </row>
    <row r="94">
      <c r="A94" s="24" t="n"/>
      <c r="B94" s="24" t="n"/>
      <c r="C94" s="25" t="n"/>
      <c r="D94" s="26" t="n"/>
      <c r="E94" s="31">
        <f>IF(COUNTA(A94:D94)=0,"",Configurações!$B$3)</f>
        <v/>
      </c>
      <c r="F94" s="31">
        <f>IF(COUNTA(A94:D94)=0,"",IF(Configurações!$B$15&lt;&gt;"Configurações válidas","Revisar: configurações",IF(OR(A94="",B94="",C94="",D94=""),"Revisar: dados incompletos",IF(COUNTIF($A$5:$A$104,A94)&gt;1,"Revisar: SKU duplicado",IF(OR(NOT(ISNUMBER(C94)),NOT(ISNUMBER(D94)),C94&lt;0,D94&lt;0),"Revisar: valor inválido","Pronto")))))</f>
        <v/>
      </c>
      <c r="G94" s="32">
        <f>IF(F94="Pronto",C94*D94,"")</f>
        <v/>
      </c>
      <c r="H94" s="33">
        <f>IFERROR(IF(OR(G94="",SUM($G$5:$G$104)=0),"",G94/SUM($G$5:$G$104)),"")</f>
        <v/>
      </c>
      <c r="I94" s="34">
        <f>IF(F94&lt;&gt;"Pronto","",SUMPRODUCT(--($F$5:$F$104="Pronto"),--($G$5:$G$104&gt;G94))+COUNTIFS($F$5:F94,"Pronto",$G$5:G94,G94))</f>
        <v/>
      </c>
    </row>
    <row r="95">
      <c r="A95" s="24" t="n"/>
      <c r="B95" s="24" t="n"/>
      <c r="C95" s="25" t="n"/>
      <c r="D95" s="26" t="n"/>
      <c r="E95" s="27">
        <f>IF(COUNTA(A95:D95)=0,"",Configurações!$B$3)</f>
        <v/>
      </c>
      <c r="F95" s="27">
        <f>IF(COUNTA(A95:D95)=0,"",IF(Configurações!$B$15&lt;&gt;"Configurações válidas","Revisar: configurações",IF(OR(A95="",B95="",C95="",D95=""),"Revisar: dados incompletos",IF(COUNTIF($A$5:$A$104,A95)&gt;1,"Revisar: SKU duplicado",IF(OR(NOT(ISNUMBER(C95)),NOT(ISNUMBER(D95)),C95&lt;0,D95&lt;0),"Revisar: valor inválido","Pronto")))))</f>
        <v/>
      </c>
      <c r="G95" s="28">
        <f>IF(F95="Pronto",C95*D95,"")</f>
        <v/>
      </c>
      <c r="H95" s="29">
        <f>IFERROR(IF(OR(G95="",SUM($G$5:$G$104)=0),"",G95/SUM($G$5:$G$104)),"")</f>
        <v/>
      </c>
      <c r="I95" s="30">
        <f>IF(F95&lt;&gt;"Pronto","",SUMPRODUCT(--($F$5:$F$104="Pronto"),--($G$5:$G$104&gt;G95))+COUNTIFS($F$5:F95,"Pronto",$G$5:G95,G95))</f>
        <v/>
      </c>
    </row>
    <row r="96">
      <c r="A96" s="24" t="n"/>
      <c r="B96" s="24" t="n"/>
      <c r="C96" s="25" t="n"/>
      <c r="D96" s="26" t="n"/>
      <c r="E96" s="31">
        <f>IF(COUNTA(A96:D96)=0,"",Configurações!$B$3)</f>
        <v/>
      </c>
      <c r="F96" s="31">
        <f>IF(COUNTA(A96:D96)=0,"",IF(Configurações!$B$15&lt;&gt;"Configurações válidas","Revisar: configurações",IF(OR(A96="",B96="",C96="",D96=""),"Revisar: dados incompletos",IF(COUNTIF($A$5:$A$104,A96)&gt;1,"Revisar: SKU duplicado",IF(OR(NOT(ISNUMBER(C96)),NOT(ISNUMBER(D96)),C96&lt;0,D96&lt;0),"Revisar: valor inválido","Pronto")))))</f>
        <v/>
      </c>
      <c r="G96" s="32">
        <f>IF(F96="Pronto",C96*D96,"")</f>
        <v/>
      </c>
      <c r="H96" s="33">
        <f>IFERROR(IF(OR(G96="",SUM($G$5:$G$104)=0),"",G96/SUM($G$5:$G$104)),"")</f>
        <v/>
      </c>
      <c r="I96" s="34">
        <f>IF(F96&lt;&gt;"Pronto","",SUMPRODUCT(--($F$5:$F$104="Pronto"),--($G$5:$G$104&gt;G96))+COUNTIFS($F$5:F96,"Pronto",$G$5:G96,G96))</f>
        <v/>
      </c>
    </row>
    <row r="97">
      <c r="A97" s="24" t="n"/>
      <c r="B97" s="24" t="n"/>
      <c r="C97" s="25" t="n"/>
      <c r="D97" s="26" t="n"/>
      <c r="E97" s="27">
        <f>IF(COUNTA(A97:D97)=0,"",Configurações!$B$3)</f>
        <v/>
      </c>
      <c r="F97" s="27">
        <f>IF(COUNTA(A97:D97)=0,"",IF(Configurações!$B$15&lt;&gt;"Configurações válidas","Revisar: configurações",IF(OR(A97="",B97="",C97="",D97=""),"Revisar: dados incompletos",IF(COUNTIF($A$5:$A$104,A97)&gt;1,"Revisar: SKU duplicado",IF(OR(NOT(ISNUMBER(C97)),NOT(ISNUMBER(D97)),C97&lt;0,D97&lt;0),"Revisar: valor inválido","Pronto")))))</f>
        <v/>
      </c>
      <c r="G97" s="28">
        <f>IF(F97="Pronto",C97*D97,"")</f>
        <v/>
      </c>
      <c r="H97" s="29">
        <f>IFERROR(IF(OR(G97="",SUM($G$5:$G$104)=0),"",G97/SUM($G$5:$G$104)),"")</f>
        <v/>
      </c>
      <c r="I97" s="30">
        <f>IF(F97&lt;&gt;"Pronto","",SUMPRODUCT(--($F$5:$F$104="Pronto"),--($G$5:$G$104&gt;G97))+COUNTIFS($F$5:F97,"Pronto",$G$5:G97,G97))</f>
        <v/>
      </c>
    </row>
    <row r="98">
      <c r="A98" s="24" t="n"/>
      <c r="B98" s="24" t="n"/>
      <c r="C98" s="25" t="n"/>
      <c r="D98" s="26" t="n"/>
      <c r="E98" s="31">
        <f>IF(COUNTA(A98:D98)=0,"",Configurações!$B$3)</f>
        <v/>
      </c>
      <c r="F98" s="31">
        <f>IF(COUNTA(A98:D98)=0,"",IF(Configurações!$B$15&lt;&gt;"Configurações válidas","Revisar: configurações",IF(OR(A98="",B98="",C98="",D98=""),"Revisar: dados incompletos",IF(COUNTIF($A$5:$A$104,A98)&gt;1,"Revisar: SKU duplicado",IF(OR(NOT(ISNUMBER(C98)),NOT(ISNUMBER(D98)),C98&lt;0,D98&lt;0),"Revisar: valor inválido","Pronto")))))</f>
        <v/>
      </c>
      <c r="G98" s="32">
        <f>IF(F98="Pronto",C98*D98,"")</f>
        <v/>
      </c>
      <c r="H98" s="33">
        <f>IFERROR(IF(OR(G98="",SUM($G$5:$G$104)=0),"",G98/SUM($G$5:$G$104)),"")</f>
        <v/>
      </c>
      <c r="I98" s="34">
        <f>IF(F98&lt;&gt;"Pronto","",SUMPRODUCT(--($F$5:$F$104="Pronto"),--($G$5:$G$104&gt;G98))+COUNTIFS($F$5:F98,"Pronto",$G$5:G98,G98))</f>
        <v/>
      </c>
    </row>
    <row r="99">
      <c r="A99" s="24" t="n"/>
      <c r="B99" s="24" t="n"/>
      <c r="C99" s="25" t="n"/>
      <c r="D99" s="26" t="n"/>
      <c r="E99" s="27">
        <f>IF(COUNTA(A99:D99)=0,"",Configurações!$B$3)</f>
        <v/>
      </c>
      <c r="F99" s="27">
        <f>IF(COUNTA(A99:D99)=0,"",IF(Configurações!$B$15&lt;&gt;"Configurações válidas","Revisar: configurações",IF(OR(A99="",B99="",C99="",D99=""),"Revisar: dados incompletos",IF(COUNTIF($A$5:$A$104,A99)&gt;1,"Revisar: SKU duplicado",IF(OR(NOT(ISNUMBER(C99)),NOT(ISNUMBER(D99)),C99&lt;0,D99&lt;0),"Revisar: valor inválido","Pronto")))))</f>
        <v/>
      </c>
      <c r="G99" s="28">
        <f>IF(F99="Pronto",C99*D99,"")</f>
        <v/>
      </c>
      <c r="H99" s="29">
        <f>IFERROR(IF(OR(G99="",SUM($G$5:$G$104)=0),"",G99/SUM($G$5:$G$104)),"")</f>
        <v/>
      </c>
      <c r="I99" s="30">
        <f>IF(F99&lt;&gt;"Pronto","",SUMPRODUCT(--($F$5:$F$104="Pronto"),--($G$5:$G$104&gt;G99))+COUNTIFS($F$5:F99,"Pronto",$G$5:G99,G99))</f>
        <v/>
      </c>
    </row>
    <row r="100">
      <c r="A100" s="24" t="n"/>
      <c r="B100" s="24" t="n"/>
      <c r="C100" s="25" t="n"/>
      <c r="D100" s="26" t="n"/>
      <c r="E100" s="31">
        <f>IF(COUNTA(A100:D100)=0,"",Configurações!$B$3)</f>
        <v/>
      </c>
      <c r="F100" s="31">
        <f>IF(COUNTA(A100:D100)=0,"",IF(Configurações!$B$15&lt;&gt;"Configurações válidas","Revisar: configurações",IF(OR(A100="",B100="",C100="",D100=""),"Revisar: dados incompletos",IF(COUNTIF($A$5:$A$104,A100)&gt;1,"Revisar: SKU duplicado",IF(OR(NOT(ISNUMBER(C100)),NOT(ISNUMBER(D100)),C100&lt;0,D100&lt;0),"Revisar: valor inválido","Pronto")))))</f>
        <v/>
      </c>
      <c r="G100" s="32">
        <f>IF(F100="Pronto",C100*D100,"")</f>
        <v/>
      </c>
      <c r="H100" s="33">
        <f>IFERROR(IF(OR(G100="",SUM($G$5:$G$104)=0),"",G100/SUM($G$5:$G$104)),"")</f>
        <v/>
      </c>
      <c r="I100" s="34">
        <f>IF(F100&lt;&gt;"Pronto","",SUMPRODUCT(--($F$5:$F$104="Pronto"),--($G$5:$G$104&gt;G100))+COUNTIFS($F$5:F100,"Pronto",$G$5:G100,G100))</f>
        <v/>
      </c>
    </row>
    <row r="101">
      <c r="A101" s="24" t="n"/>
      <c r="B101" s="24" t="n"/>
      <c r="C101" s="25" t="n"/>
      <c r="D101" s="26" t="n"/>
      <c r="E101" s="27">
        <f>IF(COUNTA(A101:D101)=0,"",Configurações!$B$3)</f>
        <v/>
      </c>
      <c r="F101" s="27">
        <f>IF(COUNTA(A101:D101)=0,"",IF(Configurações!$B$15&lt;&gt;"Configurações válidas","Revisar: configurações",IF(OR(A101="",B101="",C101="",D101=""),"Revisar: dados incompletos",IF(COUNTIF($A$5:$A$104,A101)&gt;1,"Revisar: SKU duplicado",IF(OR(NOT(ISNUMBER(C101)),NOT(ISNUMBER(D101)),C101&lt;0,D101&lt;0),"Revisar: valor inválido","Pronto")))))</f>
        <v/>
      </c>
      <c r="G101" s="28">
        <f>IF(F101="Pronto",C101*D101,"")</f>
        <v/>
      </c>
      <c r="H101" s="29">
        <f>IFERROR(IF(OR(G101="",SUM($G$5:$G$104)=0),"",G101/SUM($G$5:$G$104)),"")</f>
        <v/>
      </c>
      <c r="I101" s="30">
        <f>IF(F101&lt;&gt;"Pronto","",SUMPRODUCT(--($F$5:$F$104="Pronto"),--($G$5:$G$104&gt;G101))+COUNTIFS($F$5:F101,"Pronto",$G$5:G101,G101))</f>
        <v/>
      </c>
    </row>
    <row r="102">
      <c r="A102" s="24" t="n"/>
      <c r="B102" s="24" t="n"/>
      <c r="C102" s="25" t="n"/>
      <c r="D102" s="26" t="n"/>
      <c r="E102" s="31">
        <f>IF(COUNTA(A102:D102)=0,"",Configurações!$B$3)</f>
        <v/>
      </c>
      <c r="F102" s="31">
        <f>IF(COUNTA(A102:D102)=0,"",IF(Configurações!$B$15&lt;&gt;"Configurações válidas","Revisar: configurações",IF(OR(A102="",B102="",C102="",D102=""),"Revisar: dados incompletos",IF(COUNTIF($A$5:$A$104,A102)&gt;1,"Revisar: SKU duplicado",IF(OR(NOT(ISNUMBER(C102)),NOT(ISNUMBER(D102)),C102&lt;0,D102&lt;0),"Revisar: valor inválido","Pronto")))))</f>
        <v/>
      </c>
      <c r="G102" s="32">
        <f>IF(F102="Pronto",C102*D102,"")</f>
        <v/>
      </c>
      <c r="H102" s="33">
        <f>IFERROR(IF(OR(G102="",SUM($G$5:$G$104)=0),"",G102/SUM($G$5:$G$104)),"")</f>
        <v/>
      </c>
      <c r="I102" s="34">
        <f>IF(F102&lt;&gt;"Pronto","",SUMPRODUCT(--($F$5:$F$104="Pronto"),--($G$5:$G$104&gt;G102))+COUNTIFS($F$5:F102,"Pronto",$G$5:G102,G102))</f>
        <v/>
      </c>
    </row>
    <row r="103">
      <c r="A103" s="24" t="n"/>
      <c r="B103" s="24" t="n"/>
      <c r="C103" s="25" t="n"/>
      <c r="D103" s="26" t="n"/>
      <c r="E103" s="27">
        <f>IF(COUNTA(A103:D103)=0,"",Configurações!$B$3)</f>
        <v/>
      </c>
      <c r="F103" s="27">
        <f>IF(COUNTA(A103:D103)=0,"",IF(Configurações!$B$15&lt;&gt;"Configurações válidas","Revisar: configurações",IF(OR(A103="",B103="",C103="",D103=""),"Revisar: dados incompletos",IF(COUNTIF($A$5:$A$104,A103)&gt;1,"Revisar: SKU duplicado",IF(OR(NOT(ISNUMBER(C103)),NOT(ISNUMBER(D103)),C103&lt;0,D103&lt;0),"Revisar: valor inválido","Pronto")))))</f>
        <v/>
      </c>
      <c r="G103" s="28">
        <f>IF(F103="Pronto",C103*D103,"")</f>
        <v/>
      </c>
      <c r="H103" s="29">
        <f>IFERROR(IF(OR(G103="",SUM($G$5:$G$104)=0),"",G103/SUM($G$5:$G$104)),"")</f>
        <v/>
      </c>
      <c r="I103" s="30">
        <f>IF(F103&lt;&gt;"Pronto","",SUMPRODUCT(--($F$5:$F$104="Pronto"),--($G$5:$G$104&gt;G103))+COUNTIFS($F$5:F103,"Pronto",$G$5:G103,G103))</f>
        <v/>
      </c>
    </row>
    <row r="104">
      <c r="A104" s="24" t="n"/>
      <c r="B104" s="24" t="n"/>
      <c r="C104" s="25" t="n"/>
      <c r="D104" s="26" t="n"/>
      <c r="E104" s="31">
        <f>IF(COUNTA(A104:D104)=0,"",Configurações!$B$3)</f>
        <v/>
      </c>
      <c r="F104" s="31">
        <f>IF(COUNTA(A104:D104)=0,"",IF(Configurações!$B$15&lt;&gt;"Configurações válidas","Revisar: configurações",IF(OR(A104="",B104="",C104="",D104=""),"Revisar: dados incompletos",IF(COUNTIF($A$5:$A$104,A104)&gt;1,"Revisar: SKU duplicado",IF(OR(NOT(ISNUMBER(C104)),NOT(ISNUMBER(D104)),C104&lt;0,D104&lt;0),"Revisar: valor inválido","Pronto")))))</f>
        <v/>
      </c>
      <c r="G104" s="32">
        <f>IF(F104="Pronto",C104*D104,"")</f>
        <v/>
      </c>
      <c r="H104" s="33">
        <f>IFERROR(IF(OR(G104="",SUM($G$5:$G$104)=0),"",G104/SUM($G$5:$G$104)),"")</f>
        <v/>
      </c>
      <c r="I104" s="34">
        <f>IF(F104&lt;&gt;"Pronto","",SUMPRODUCT(--($F$5:$F$104="Pronto"),--($G$5:$G$104&gt;G104))+COUNTIFS($F$5:F104,"Pronto",$G$5:G104,G104))</f>
        <v/>
      </c>
    </row>
  </sheetData>
  <mergeCells count="1">
    <mergeCell ref="A1:I1"/>
  </mergeCells>
  <conditionalFormatting sqref="A5:D104">
    <cfRule type="expression" priority="1" dxfId="3">
      <formula>AND(COUNTA($A5:$D5)&gt;0,OR($A5="",$B5="",$C5="",$D5=""))</formula>
    </cfRule>
  </conditionalFormatting>
  <conditionalFormatting sqref="A5:A104">
    <cfRule type="expression" priority="2" dxfId="0">
      <formula>AND($A5&lt;&gt;"",COUNTIF($A$5:$A$104,$A5)&gt;1)</formula>
    </cfRule>
  </conditionalFormatting>
  <conditionalFormatting sqref="F5:F104">
    <cfRule type="expression" priority="3" dxfId="2">
      <formula>$F5="Pronto"</formula>
    </cfRule>
    <cfRule type="expression" priority="4" dxfId="0">
      <formula>LEFT($F5,8)="Revisar:"</formula>
    </cfRule>
  </conditionalFormatting>
  <conditionalFormatting sqref="G5:G104">
    <cfRule type="dataBar" priority="5">
      <dataBar showValue="1">
        <cfvo type="num" val="0"/>
        <cfvo type="max"/>
        <color rgb="005B9BD5"/>
      </dataBar>
    </cfRule>
  </conditionalFormatting>
  <conditionalFormatting sqref="H5:H104">
    <cfRule type="dataBar" priority="6">
      <dataBar showValue="1">
        <cfvo type="num" val="0"/>
        <cfvo type="num" val="1"/>
        <color rgb="005B9BD5"/>
      </dataBar>
    </cfRule>
  </conditionalFormatting>
  <dataValidations count="4">
    <dataValidation sqref="A5:A104" showDropDown="0" showInputMessage="0" showErrorMessage="1" allowBlank="0" errorTitle="SKU inválido" error="Informe um SKU de até 30 caracteres e não repita códigos." type="custom" errorStyle="stop">
      <formula1>OR(A5="",AND(ISTEXT(A5),LEN(A5)&lt;=30,COUNTIF($A$5:$A$104,A5)=1))</formula1>
    </dataValidation>
    <dataValidation sqref="B5:B104" showDropDown="0" showInputMessage="0" showErrorMessage="1" allowBlank="0" errorTitle="Produto inválido" error="Informe uma descrição de até 80 caracteres." type="custom" errorStyle="stop">
      <formula1>OR(B5="",AND(ISTEXT(B5),LEN(B5)&lt;=80))</formula1>
    </dataValidation>
    <dataValidation sqref="C5:C104" showDropDown="0" showInputMessage="0" showErrorMessage="1" allowBlank="0" errorTitle="Consumo inválido" error="Informe um consumo anual maior ou igual a zero." type="decimal" errorStyle="stop" operator="between">
      <formula1>0</formula1>
      <formula2>1000000000</formula2>
    </dataValidation>
    <dataValidation sqref="D5:D104" showDropDown="0" showInputMessage="0" showErrorMessage="1" allowBlank="0" errorTitle="Custo inválido" error="Informe um custo unitário maior ou igual a zero." type="decimal" errorStyle="stop" operator="between">
      <formula1>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38" customWidth="1" min="3" max="3"/>
    <col width="26" customWidth="1" min="4" max="4"/>
    <col width="18" customWidth="1" min="5" max="5"/>
    <col width="18" customWidth="1" min="6" max="6"/>
    <col width="22" customWidth="1" min="7" max="7"/>
    <col width="16" customWidth="1" min="8" max="8"/>
    <col width="20" customWidth="1" min="9" max="9"/>
    <col width="16" customWidth="1" min="10" max="10"/>
    <col width="28" customWidth="1" min="11" max="11"/>
    <col width="30" customWidth="1" min="12" max="12"/>
  </cols>
  <sheetData>
    <row r="1" ht="30" customHeight="1">
      <c r="A1" s="1" t="inlineStr">
        <is>
          <t>Classificação Curva ABC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6" t="n"/>
    </row>
    <row r="2" ht="22" customHeight="1">
      <c r="A2" s="3" t="inlineStr">
        <is>
          <t>Itens ordenados pelo valor anual de consumo.</t>
        </is>
      </c>
    </row>
    <row r="3"/>
    <row r="4" ht="34" customHeight="1">
      <c r="A4" s="10" t="inlineStr">
        <is>
          <t>Posição</t>
        </is>
      </c>
      <c r="B4" s="10" t="inlineStr">
        <is>
          <t>SKU</t>
        </is>
      </c>
      <c r="C4" s="10" t="inlineStr">
        <is>
          <t>Produto</t>
        </is>
      </c>
      <c r="D4" s="10" t="inlineStr">
        <is>
          <t>Critério</t>
        </is>
      </c>
      <c r="E4" s="10" t="inlineStr">
        <is>
          <t>Consumo anual</t>
        </is>
      </c>
      <c r="F4" s="10" t="inlineStr">
        <is>
          <t>Custo unitário</t>
        </is>
      </c>
      <c r="G4" s="10" t="inlineStr">
        <is>
          <t>Valor anual de consumo</t>
        </is>
      </c>
      <c r="H4" s="10" t="inlineStr">
        <is>
          <t>Participação</t>
        </is>
      </c>
      <c r="I4" s="10" t="inlineStr">
        <is>
          <t>Participação acumulada</t>
        </is>
      </c>
      <c r="J4" s="10" t="inlineStr">
        <is>
          <t>Classe ABC</t>
        </is>
      </c>
      <c r="K4" s="10" t="inlineStr">
        <is>
          <t>Política de contagem sugerida</t>
        </is>
      </c>
      <c r="L4" s="10" t="inlineStr">
        <is>
          <t>Alerta</t>
        </is>
      </c>
    </row>
    <row r="5">
      <c r="A5" s="30">
        <f>IF(ROWS($A$5:A5)&lt;=COUNTIF('Base de Estoque'!$F$5:$F$104,"Pronto"),ROWS($A$5:A5),"")</f>
        <v/>
      </c>
      <c r="B5" s="27">
        <f>IF($A5="","",IFERROR(INDEX('Base de Estoque'!$A$5:$A$104,MATCH($A5,'Base de Estoque'!$I$5:$I$104,0)),""))</f>
        <v/>
      </c>
      <c r="C5" s="27">
        <f>IF($A5="","",IFERROR(INDEX('Base de Estoque'!$B$5:$B$104,MATCH($A5,'Base de Estoque'!$I$5:$I$104,0)),""))</f>
        <v/>
      </c>
      <c r="D5" s="27">
        <f>IF($A5="","",IFERROR(INDEX('Base de Estoque'!$E$5:$E$104,MATCH($A5,'Base de Estoque'!$I$5:$I$104,0)),""))</f>
        <v/>
      </c>
      <c r="E5" s="35">
        <f>IF($A5="","",IFERROR(INDEX('Base de Estoque'!$C$5:$C$104,MATCH($A5,'Base de Estoque'!$I$5:$I$104,0)),""))</f>
        <v/>
      </c>
      <c r="F5" s="28">
        <f>IF($A5="","",IFERROR(INDEX('Base de Estoque'!$D$5:$D$104,MATCH($A5,'Base de Estoque'!$I$5:$I$104,0)),""))</f>
        <v/>
      </c>
      <c r="G5" s="28">
        <f>IF($A5="","",IFERROR(INDEX('Base de Estoque'!$G$5:$G$104,MATCH($A5,'Base de Estoque'!$I$5:$I$104,0)),""))</f>
        <v/>
      </c>
      <c r="H5" s="29">
        <f>IF($A5="","",IFERROR(INDEX('Base de Estoque'!$H$5:$H$104,MATCH($A5,'Base de Estoque'!$I$5:$I$104,0)),""))</f>
        <v/>
      </c>
      <c r="I5" s="29">
        <f>IF(OR(A5="",H5=""),"",SUM($H$5:H5))</f>
        <v/>
      </c>
      <c r="J5" s="36">
        <f>IF(A5="","",IF(SUM('Base de Estoque'!$G$5:$G$104)=0,"Sem classificação",IF(IFERROR(SUM($H$5:H5)-H5,0)&lt;Configurações!$B$5,"A",IF(IFERROR(SUM($H$5:H5)-H5,0)&lt;Configurações!$B$6,"B","C"))))</f>
        <v/>
      </c>
      <c r="K5" s="27">
        <f>IF(OR(J5="",J5="Sem classificação"),"",IF(J5="A",Configurações!$B$8,IF(J5="B",Configurações!$B$9,Configurações!$B$10)))</f>
        <v/>
      </c>
      <c r="L5" s="27">
        <f>IF(A5="","",IF(SUM('Base de Estoque'!$G$5:$G$104)=0,"Total anual igual a zero",IF(G5=0,"Item sem consumo valorizado","")))</f>
        <v/>
      </c>
    </row>
    <row r="6">
      <c r="A6" s="34">
        <f>IF(ROWS($A$5:A6)&lt;=COUNTIF('Base de Estoque'!$F$5:$F$104,"Pronto"),ROWS($A$5:A6),"")</f>
        <v/>
      </c>
      <c r="B6" s="31">
        <f>IF($A6="","",IFERROR(INDEX('Base de Estoque'!$A$5:$A$104,MATCH($A6,'Base de Estoque'!$I$5:$I$104,0)),""))</f>
        <v/>
      </c>
      <c r="C6" s="31">
        <f>IF($A6="","",IFERROR(INDEX('Base de Estoque'!$B$5:$B$104,MATCH($A6,'Base de Estoque'!$I$5:$I$104,0)),""))</f>
        <v/>
      </c>
      <c r="D6" s="31">
        <f>IF($A6="","",IFERROR(INDEX('Base de Estoque'!$E$5:$E$104,MATCH($A6,'Base de Estoque'!$I$5:$I$104,0)),""))</f>
        <v/>
      </c>
      <c r="E6" s="37">
        <f>IF($A6="","",IFERROR(INDEX('Base de Estoque'!$C$5:$C$104,MATCH($A6,'Base de Estoque'!$I$5:$I$104,0)),""))</f>
        <v/>
      </c>
      <c r="F6" s="32">
        <f>IF($A6="","",IFERROR(INDEX('Base de Estoque'!$D$5:$D$104,MATCH($A6,'Base de Estoque'!$I$5:$I$104,0)),""))</f>
        <v/>
      </c>
      <c r="G6" s="32">
        <f>IF($A6="","",IFERROR(INDEX('Base de Estoque'!$G$5:$G$104,MATCH($A6,'Base de Estoque'!$I$5:$I$104,0)),""))</f>
        <v/>
      </c>
      <c r="H6" s="33">
        <f>IF($A6="","",IFERROR(INDEX('Base de Estoque'!$H$5:$H$104,MATCH($A6,'Base de Estoque'!$I$5:$I$104,0)),""))</f>
        <v/>
      </c>
      <c r="I6" s="33">
        <f>IF(OR(A6="",H6=""),"",SUM($H$5:H6))</f>
        <v/>
      </c>
      <c r="J6" s="38">
        <f>IF(A6="","",IF(SUM('Base de Estoque'!$G$5:$G$104)=0,"Sem classificação",IF(IFERROR(SUM($H$5:H6)-H6,0)&lt;Configurações!$B$5,"A",IF(IFERROR(SUM($H$5:H6)-H6,0)&lt;Configurações!$B$6,"B","C"))))</f>
        <v/>
      </c>
      <c r="K6" s="31">
        <f>IF(OR(J6="",J6="Sem classificação"),"",IF(J6="A",Configurações!$B$8,IF(J6="B",Configurações!$B$9,Configurações!$B$10)))</f>
        <v/>
      </c>
      <c r="L6" s="31">
        <f>IF(A6="","",IF(SUM('Base de Estoque'!$G$5:$G$104)=0,"Total anual igual a zero",IF(G6=0,"Item sem consumo valorizado","")))</f>
        <v/>
      </c>
    </row>
    <row r="7">
      <c r="A7" s="30">
        <f>IF(ROWS($A$5:A7)&lt;=COUNTIF('Base de Estoque'!$F$5:$F$104,"Pronto"),ROWS($A$5:A7),"")</f>
        <v/>
      </c>
      <c r="B7" s="27">
        <f>IF($A7="","",IFERROR(INDEX('Base de Estoque'!$A$5:$A$104,MATCH($A7,'Base de Estoque'!$I$5:$I$104,0)),""))</f>
        <v/>
      </c>
      <c r="C7" s="27">
        <f>IF($A7="","",IFERROR(INDEX('Base de Estoque'!$B$5:$B$104,MATCH($A7,'Base de Estoque'!$I$5:$I$104,0)),""))</f>
        <v/>
      </c>
      <c r="D7" s="27">
        <f>IF($A7="","",IFERROR(INDEX('Base de Estoque'!$E$5:$E$104,MATCH($A7,'Base de Estoque'!$I$5:$I$104,0)),""))</f>
        <v/>
      </c>
      <c r="E7" s="35">
        <f>IF($A7="","",IFERROR(INDEX('Base de Estoque'!$C$5:$C$104,MATCH($A7,'Base de Estoque'!$I$5:$I$104,0)),""))</f>
        <v/>
      </c>
      <c r="F7" s="28">
        <f>IF($A7="","",IFERROR(INDEX('Base de Estoque'!$D$5:$D$104,MATCH($A7,'Base de Estoque'!$I$5:$I$104,0)),""))</f>
        <v/>
      </c>
      <c r="G7" s="28">
        <f>IF($A7="","",IFERROR(INDEX('Base de Estoque'!$G$5:$G$104,MATCH($A7,'Base de Estoque'!$I$5:$I$104,0)),""))</f>
        <v/>
      </c>
      <c r="H7" s="29">
        <f>IF($A7="","",IFERROR(INDEX('Base de Estoque'!$H$5:$H$104,MATCH($A7,'Base de Estoque'!$I$5:$I$104,0)),""))</f>
        <v/>
      </c>
      <c r="I7" s="29">
        <f>IF(OR(A7="",H7=""),"",SUM($H$5:H7))</f>
        <v/>
      </c>
      <c r="J7" s="36">
        <f>IF(A7="","",IF(SUM('Base de Estoque'!$G$5:$G$104)=0,"Sem classificação",IF(IFERROR(SUM($H$5:H7)-H7,0)&lt;Configurações!$B$5,"A",IF(IFERROR(SUM($H$5:H7)-H7,0)&lt;Configurações!$B$6,"B","C"))))</f>
        <v/>
      </c>
      <c r="K7" s="27">
        <f>IF(OR(J7="",J7="Sem classificação"),"",IF(J7="A",Configurações!$B$8,IF(J7="B",Configurações!$B$9,Configurações!$B$10)))</f>
        <v/>
      </c>
      <c r="L7" s="27">
        <f>IF(A7="","",IF(SUM('Base de Estoque'!$G$5:$G$104)=0,"Total anual igual a zero",IF(G7=0,"Item sem consumo valorizado","")))</f>
        <v/>
      </c>
    </row>
    <row r="8">
      <c r="A8" s="34">
        <f>IF(ROWS($A$5:A8)&lt;=COUNTIF('Base de Estoque'!$F$5:$F$104,"Pronto"),ROWS($A$5:A8),"")</f>
        <v/>
      </c>
      <c r="B8" s="31">
        <f>IF($A8="","",IFERROR(INDEX('Base de Estoque'!$A$5:$A$104,MATCH($A8,'Base de Estoque'!$I$5:$I$104,0)),""))</f>
        <v/>
      </c>
      <c r="C8" s="31">
        <f>IF($A8="","",IFERROR(INDEX('Base de Estoque'!$B$5:$B$104,MATCH($A8,'Base de Estoque'!$I$5:$I$104,0)),""))</f>
        <v/>
      </c>
      <c r="D8" s="31">
        <f>IF($A8="","",IFERROR(INDEX('Base de Estoque'!$E$5:$E$104,MATCH($A8,'Base de Estoque'!$I$5:$I$104,0)),""))</f>
        <v/>
      </c>
      <c r="E8" s="37">
        <f>IF($A8="","",IFERROR(INDEX('Base de Estoque'!$C$5:$C$104,MATCH($A8,'Base de Estoque'!$I$5:$I$104,0)),""))</f>
        <v/>
      </c>
      <c r="F8" s="32">
        <f>IF($A8="","",IFERROR(INDEX('Base de Estoque'!$D$5:$D$104,MATCH($A8,'Base de Estoque'!$I$5:$I$104,0)),""))</f>
        <v/>
      </c>
      <c r="G8" s="32">
        <f>IF($A8="","",IFERROR(INDEX('Base de Estoque'!$G$5:$G$104,MATCH($A8,'Base de Estoque'!$I$5:$I$104,0)),""))</f>
        <v/>
      </c>
      <c r="H8" s="33">
        <f>IF($A8="","",IFERROR(INDEX('Base de Estoque'!$H$5:$H$104,MATCH($A8,'Base de Estoque'!$I$5:$I$104,0)),""))</f>
        <v/>
      </c>
      <c r="I8" s="33">
        <f>IF(OR(A8="",H8=""),"",SUM($H$5:H8))</f>
        <v/>
      </c>
      <c r="J8" s="38">
        <f>IF(A8="","",IF(SUM('Base de Estoque'!$G$5:$G$104)=0,"Sem classificação",IF(IFERROR(SUM($H$5:H8)-H8,0)&lt;Configurações!$B$5,"A",IF(IFERROR(SUM($H$5:H8)-H8,0)&lt;Configurações!$B$6,"B","C"))))</f>
        <v/>
      </c>
      <c r="K8" s="31">
        <f>IF(OR(J8="",J8="Sem classificação"),"",IF(J8="A",Configurações!$B$8,IF(J8="B",Configurações!$B$9,Configurações!$B$10)))</f>
        <v/>
      </c>
      <c r="L8" s="31">
        <f>IF(A8="","",IF(SUM('Base de Estoque'!$G$5:$G$104)=0,"Total anual igual a zero",IF(G8=0,"Item sem consumo valorizado","")))</f>
        <v/>
      </c>
    </row>
    <row r="9">
      <c r="A9" s="30">
        <f>IF(ROWS($A$5:A9)&lt;=COUNTIF('Base de Estoque'!$F$5:$F$104,"Pronto"),ROWS($A$5:A9),"")</f>
        <v/>
      </c>
      <c r="B9" s="27">
        <f>IF($A9="","",IFERROR(INDEX('Base de Estoque'!$A$5:$A$104,MATCH($A9,'Base de Estoque'!$I$5:$I$104,0)),""))</f>
        <v/>
      </c>
      <c r="C9" s="27">
        <f>IF($A9="","",IFERROR(INDEX('Base de Estoque'!$B$5:$B$104,MATCH($A9,'Base de Estoque'!$I$5:$I$104,0)),""))</f>
        <v/>
      </c>
      <c r="D9" s="27">
        <f>IF($A9="","",IFERROR(INDEX('Base de Estoque'!$E$5:$E$104,MATCH($A9,'Base de Estoque'!$I$5:$I$104,0)),""))</f>
        <v/>
      </c>
      <c r="E9" s="35">
        <f>IF($A9="","",IFERROR(INDEX('Base de Estoque'!$C$5:$C$104,MATCH($A9,'Base de Estoque'!$I$5:$I$104,0)),""))</f>
        <v/>
      </c>
      <c r="F9" s="28">
        <f>IF($A9="","",IFERROR(INDEX('Base de Estoque'!$D$5:$D$104,MATCH($A9,'Base de Estoque'!$I$5:$I$104,0)),""))</f>
        <v/>
      </c>
      <c r="G9" s="28">
        <f>IF($A9="","",IFERROR(INDEX('Base de Estoque'!$G$5:$G$104,MATCH($A9,'Base de Estoque'!$I$5:$I$104,0)),""))</f>
        <v/>
      </c>
      <c r="H9" s="29">
        <f>IF($A9="","",IFERROR(INDEX('Base de Estoque'!$H$5:$H$104,MATCH($A9,'Base de Estoque'!$I$5:$I$104,0)),""))</f>
        <v/>
      </c>
      <c r="I9" s="29">
        <f>IF(OR(A9="",H9=""),"",SUM($H$5:H9))</f>
        <v/>
      </c>
      <c r="J9" s="36">
        <f>IF(A9="","",IF(SUM('Base de Estoque'!$G$5:$G$104)=0,"Sem classificação",IF(IFERROR(SUM($H$5:H9)-H9,0)&lt;Configurações!$B$5,"A",IF(IFERROR(SUM($H$5:H9)-H9,0)&lt;Configurações!$B$6,"B","C"))))</f>
        <v/>
      </c>
      <c r="K9" s="27">
        <f>IF(OR(J9="",J9="Sem classificação"),"",IF(J9="A",Configurações!$B$8,IF(J9="B",Configurações!$B$9,Configurações!$B$10)))</f>
        <v/>
      </c>
      <c r="L9" s="27">
        <f>IF(A9="","",IF(SUM('Base de Estoque'!$G$5:$G$104)=0,"Total anual igual a zero",IF(G9=0,"Item sem consumo valorizado","")))</f>
        <v/>
      </c>
    </row>
    <row r="10">
      <c r="A10" s="34">
        <f>IF(ROWS($A$5:A10)&lt;=COUNTIF('Base de Estoque'!$F$5:$F$104,"Pronto"),ROWS($A$5:A10),"")</f>
        <v/>
      </c>
      <c r="B10" s="31">
        <f>IF($A10="","",IFERROR(INDEX('Base de Estoque'!$A$5:$A$104,MATCH($A10,'Base de Estoque'!$I$5:$I$104,0)),""))</f>
        <v/>
      </c>
      <c r="C10" s="31">
        <f>IF($A10="","",IFERROR(INDEX('Base de Estoque'!$B$5:$B$104,MATCH($A10,'Base de Estoque'!$I$5:$I$104,0)),""))</f>
        <v/>
      </c>
      <c r="D10" s="31">
        <f>IF($A10="","",IFERROR(INDEX('Base de Estoque'!$E$5:$E$104,MATCH($A10,'Base de Estoque'!$I$5:$I$104,0)),""))</f>
        <v/>
      </c>
      <c r="E10" s="37">
        <f>IF($A10="","",IFERROR(INDEX('Base de Estoque'!$C$5:$C$104,MATCH($A10,'Base de Estoque'!$I$5:$I$104,0)),""))</f>
        <v/>
      </c>
      <c r="F10" s="32">
        <f>IF($A10="","",IFERROR(INDEX('Base de Estoque'!$D$5:$D$104,MATCH($A10,'Base de Estoque'!$I$5:$I$104,0)),""))</f>
        <v/>
      </c>
      <c r="G10" s="32">
        <f>IF($A10="","",IFERROR(INDEX('Base de Estoque'!$G$5:$G$104,MATCH($A10,'Base de Estoque'!$I$5:$I$104,0)),""))</f>
        <v/>
      </c>
      <c r="H10" s="33">
        <f>IF($A10="","",IFERROR(INDEX('Base de Estoque'!$H$5:$H$104,MATCH($A10,'Base de Estoque'!$I$5:$I$104,0)),""))</f>
        <v/>
      </c>
      <c r="I10" s="33">
        <f>IF(OR(A10="",H10=""),"",SUM($H$5:H10))</f>
        <v/>
      </c>
      <c r="J10" s="38">
        <f>IF(A10="","",IF(SUM('Base de Estoque'!$G$5:$G$104)=0,"Sem classificação",IF(IFERROR(SUM($H$5:H10)-H10,0)&lt;Configurações!$B$5,"A",IF(IFERROR(SUM($H$5:H10)-H10,0)&lt;Configurações!$B$6,"B","C"))))</f>
        <v/>
      </c>
      <c r="K10" s="31">
        <f>IF(OR(J10="",J10="Sem classificação"),"",IF(J10="A",Configurações!$B$8,IF(J10="B",Configurações!$B$9,Configurações!$B$10)))</f>
        <v/>
      </c>
      <c r="L10" s="31">
        <f>IF(A10="","",IF(SUM('Base de Estoque'!$G$5:$G$104)=0,"Total anual igual a zero",IF(G10=0,"Item sem consumo valorizado","")))</f>
        <v/>
      </c>
    </row>
    <row r="11">
      <c r="A11" s="30">
        <f>IF(ROWS($A$5:A11)&lt;=COUNTIF('Base de Estoque'!$F$5:$F$104,"Pronto"),ROWS($A$5:A11),"")</f>
        <v/>
      </c>
      <c r="B11" s="27">
        <f>IF($A11="","",IFERROR(INDEX('Base de Estoque'!$A$5:$A$104,MATCH($A11,'Base de Estoque'!$I$5:$I$104,0)),""))</f>
        <v/>
      </c>
      <c r="C11" s="27">
        <f>IF($A11="","",IFERROR(INDEX('Base de Estoque'!$B$5:$B$104,MATCH($A11,'Base de Estoque'!$I$5:$I$104,0)),""))</f>
        <v/>
      </c>
      <c r="D11" s="27">
        <f>IF($A11="","",IFERROR(INDEX('Base de Estoque'!$E$5:$E$104,MATCH($A11,'Base de Estoque'!$I$5:$I$104,0)),""))</f>
        <v/>
      </c>
      <c r="E11" s="35">
        <f>IF($A11="","",IFERROR(INDEX('Base de Estoque'!$C$5:$C$104,MATCH($A11,'Base de Estoque'!$I$5:$I$104,0)),""))</f>
        <v/>
      </c>
      <c r="F11" s="28">
        <f>IF($A11="","",IFERROR(INDEX('Base de Estoque'!$D$5:$D$104,MATCH($A11,'Base de Estoque'!$I$5:$I$104,0)),""))</f>
        <v/>
      </c>
      <c r="G11" s="28">
        <f>IF($A11="","",IFERROR(INDEX('Base de Estoque'!$G$5:$G$104,MATCH($A11,'Base de Estoque'!$I$5:$I$104,0)),""))</f>
        <v/>
      </c>
      <c r="H11" s="29">
        <f>IF($A11="","",IFERROR(INDEX('Base de Estoque'!$H$5:$H$104,MATCH($A11,'Base de Estoque'!$I$5:$I$104,0)),""))</f>
        <v/>
      </c>
      <c r="I11" s="29">
        <f>IF(OR(A11="",H11=""),"",SUM($H$5:H11))</f>
        <v/>
      </c>
      <c r="J11" s="36">
        <f>IF(A11="","",IF(SUM('Base de Estoque'!$G$5:$G$104)=0,"Sem classificação",IF(IFERROR(SUM($H$5:H11)-H11,0)&lt;Configurações!$B$5,"A",IF(IFERROR(SUM($H$5:H11)-H11,0)&lt;Configurações!$B$6,"B","C"))))</f>
        <v/>
      </c>
      <c r="K11" s="27">
        <f>IF(OR(J11="",J11="Sem classificação"),"",IF(J11="A",Configurações!$B$8,IF(J11="B",Configurações!$B$9,Configurações!$B$10)))</f>
        <v/>
      </c>
      <c r="L11" s="27">
        <f>IF(A11="","",IF(SUM('Base de Estoque'!$G$5:$G$104)=0,"Total anual igual a zero",IF(G11=0,"Item sem consumo valorizado","")))</f>
        <v/>
      </c>
    </row>
    <row r="12">
      <c r="A12" s="34">
        <f>IF(ROWS($A$5:A12)&lt;=COUNTIF('Base de Estoque'!$F$5:$F$104,"Pronto"),ROWS($A$5:A12),"")</f>
        <v/>
      </c>
      <c r="B12" s="31">
        <f>IF($A12="","",IFERROR(INDEX('Base de Estoque'!$A$5:$A$104,MATCH($A12,'Base de Estoque'!$I$5:$I$104,0)),""))</f>
        <v/>
      </c>
      <c r="C12" s="31">
        <f>IF($A12="","",IFERROR(INDEX('Base de Estoque'!$B$5:$B$104,MATCH($A12,'Base de Estoque'!$I$5:$I$104,0)),""))</f>
        <v/>
      </c>
      <c r="D12" s="31">
        <f>IF($A12="","",IFERROR(INDEX('Base de Estoque'!$E$5:$E$104,MATCH($A12,'Base de Estoque'!$I$5:$I$104,0)),""))</f>
        <v/>
      </c>
      <c r="E12" s="37">
        <f>IF($A12="","",IFERROR(INDEX('Base de Estoque'!$C$5:$C$104,MATCH($A12,'Base de Estoque'!$I$5:$I$104,0)),""))</f>
        <v/>
      </c>
      <c r="F12" s="32">
        <f>IF($A12="","",IFERROR(INDEX('Base de Estoque'!$D$5:$D$104,MATCH($A12,'Base de Estoque'!$I$5:$I$104,0)),""))</f>
        <v/>
      </c>
      <c r="G12" s="32">
        <f>IF($A12="","",IFERROR(INDEX('Base de Estoque'!$G$5:$G$104,MATCH($A12,'Base de Estoque'!$I$5:$I$104,0)),""))</f>
        <v/>
      </c>
      <c r="H12" s="33">
        <f>IF($A12="","",IFERROR(INDEX('Base de Estoque'!$H$5:$H$104,MATCH($A12,'Base de Estoque'!$I$5:$I$104,0)),""))</f>
        <v/>
      </c>
      <c r="I12" s="33">
        <f>IF(OR(A12="",H12=""),"",SUM($H$5:H12))</f>
        <v/>
      </c>
      <c r="J12" s="38">
        <f>IF(A12="","",IF(SUM('Base de Estoque'!$G$5:$G$104)=0,"Sem classificação",IF(IFERROR(SUM($H$5:H12)-H12,0)&lt;Configurações!$B$5,"A",IF(IFERROR(SUM($H$5:H12)-H12,0)&lt;Configurações!$B$6,"B","C"))))</f>
        <v/>
      </c>
      <c r="K12" s="31">
        <f>IF(OR(J12="",J12="Sem classificação"),"",IF(J12="A",Configurações!$B$8,IF(J12="B",Configurações!$B$9,Configurações!$B$10)))</f>
        <v/>
      </c>
      <c r="L12" s="31">
        <f>IF(A12="","",IF(SUM('Base de Estoque'!$G$5:$G$104)=0,"Total anual igual a zero",IF(G12=0,"Item sem consumo valorizado","")))</f>
        <v/>
      </c>
    </row>
    <row r="13">
      <c r="A13" s="30">
        <f>IF(ROWS($A$5:A13)&lt;=COUNTIF('Base de Estoque'!$F$5:$F$104,"Pronto"),ROWS($A$5:A13),"")</f>
        <v/>
      </c>
      <c r="B13" s="27">
        <f>IF($A13="","",IFERROR(INDEX('Base de Estoque'!$A$5:$A$104,MATCH($A13,'Base de Estoque'!$I$5:$I$104,0)),""))</f>
        <v/>
      </c>
      <c r="C13" s="27">
        <f>IF($A13="","",IFERROR(INDEX('Base de Estoque'!$B$5:$B$104,MATCH($A13,'Base de Estoque'!$I$5:$I$104,0)),""))</f>
        <v/>
      </c>
      <c r="D13" s="27">
        <f>IF($A13="","",IFERROR(INDEX('Base de Estoque'!$E$5:$E$104,MATCH($A13,'Base de Estoque'!$I$5:$I$104,0)),""))</f>
        <v/>
      </c>
      <c r="E13" s="35">
        <f>IF($A13="","",IFERROR(INDEX('Base de Estoque'!$C$5:$C$104,MATCH($A13,'Base de Estoque'!$I$5:$I$104,0)),""))</f>
        <v/>
      </c>
      <c r="F13" s="28">
        <f>IF($A13="","",IFERROR(INDEX('Base de Estoque'!$D$5:$D$104,MATCH($A13,'Base de Estoque'!$I$5:$I$104,0)),""))</f>
        <v/>
      </c>
      <c r="G13" s="28">
        <f>IF($A13="","",IFERROR(INDEX('Base de Estoque'!$G$5:$G$104,MATCH($A13,'Base de Estoque'!$I$5:$I$104,0)),""))</f>
        <v/>
      </c>
      <c r="H13" s="29">
        <f>IF($A13="","",IFERROR(INDEX('Base de Estoque'!$H$5:$H$104,MATCH($A13,'Base de Estoque'!$I$5:$I$104,0)),""))</f>
        <v/>
      </c>
      <c r="I13" s="29">
        <f>IF(OR(A13="",H13=""),"",SUM($H$5:H13))</f>
        <v/>
      </c>
      <c r="J13" s="36">
        <f>IF(A13="","",IF(SUM('Base de Estoque'!$G$5:$G$104)=0,"Sem classificação",IF(IFERROR(SUM($H$5:H13)-H13,0)&lt;Configurações!$B$5,"A",IF(IFERROR(SUM($H$5:H13)-H13,0)&lt;Configurações!$B$6,"B","C"))))</f>
        <v/>
      </c>
      <c r="K13" s="27">
        <f>IF(OR(J13="",J13="Sem classificação"),"",IF(J13="A",Configurações!$B$8,IF(J13="B",Configurações!$B$9,Configurações!$B$10)))</f>
        <v/>
      </c>
      <c r="L13" s="27">
        <f>IF(A13="","",IF(SUM('Base de Estoque'!$G$5:$G$104)=0,"Total anual igual a zero",IF(G13=0,"Item sem consumo valorizado","")))</f>
        <v/>
      </c>
    </row>
    <row r="14">
      <c r="A14" s="34">
        <f>IF(ROWS($A$5:A14)&lt;=COUNTIF('Base de Estoque'!$F$5:$F$104,"Pronto"),ROWS($A$5:A14),"")</f>
        <v/>
      </c>
      <c r="B14" s="31">
        <f>IF($A14="","",IFERROR(INDEX('Base de Estoque'!$A$5:$A$104,MATCH($A14,'Base de Estoque'!$I$5:$I$104,0)),""))</f>
        <v/>
      </c>
      <c r="C14" s="31">
        <f>IF($A14="","",IFERROR(INDEX('Base de Estoque'!$B$5:$B$104,MATCH($A14,'Base de Estoque'!$I$5:$I$104,0)),""))</f>
        <v/>
      </c>
      <c r="D14" s="31">
        <f>IF($A14="","",IFERROR(INDEX('Base de Estoque'!$E$5:$E$104,MATCH($A14,'Base de Estoque'!$I$5:$I$104,0)),""))</f>
        <v/>
      </c>
      <c r="E14" s="37">
        <f>IF($A14="","",IFERROR(INDEX('Base de Estoque'!$C$5:$C$104,MATCH($A14,'Base de Estoque'!$I$5:$I$104,0)),""))</f>
        <v/>
      </c>
      <c r="F14" s="32">
        <f>IF($A14="","",IFERROR(INDEX('Base de Estoque'!$D$5:$D$104,MATCH($A14,'Base de Estoque'!$I$5:$I$104,0)),""))</f>
        <v/>
      </c>
      <c r="G14" s="32">
        <f>IF($A14="","",IFERROR(INDEX('Base de Estoque'!$G$5:$G$104,MATCH($A14,'Base de Estoque'!$I$5:$I$104,0)),""))</f>
        <v/>
      </c>
      <c r="H14" s="33">
        <f>IF($A14="","",IFERROR(INDEX('Base de Estoque'!$H$5:$H$104,MATCH($A14,'Base de Estoque'!$I$5:$I$104,0)),""))</f>
        <v/>
      </c>
      <c r="I14" s="33">
        <f>IF(OR(A14="",H14=""),"",SUM($H$5:H14))</f>
        <v/>
      </c>
      <c r="J14" s="38">
        <f>IF(A14="","",IF(SUM('Base de Estoque'!$G$5:$G$104)=0,"Sem classificação",IF(IFERROR(SUM($H$5:H14)-H14,0)&lt;Configurações!$B$5,"A",IF(IFERROR(SUM($H$5:H14)-H14,0)&lt;Configurações!$B$6,"B","C"))))</f>
        <v/>
      </c>
      <c r="K14" s="31">
        <f>IF(OR(J14="",J14="Sem classificação"),"",IF(J14="A",Configurações!$B$8,IF(J14="B",Configurações!$B$9,Configurações!$B$10)))</f>
        <v/>
      </c>
      <c r="L14" s="31">
        <f>IF(A14="","",IF(SUM('Base de Estoque'!$G$5:$G$104)=0,"Total anual igual a zero",IF(G14=0,"Item sem consumo valorizado","")))</f>
        <v/>
      </c>
    </row>
    <row r="15">
      <c r="A15" s="30">
        <f>IF(ROWS($A$5:A15)&lt;=COUNTIF('Base de Estoque'!$F$5:$F$104,"Pronto"),ROWS($A$5:A15),"")</f>
        <v/>
      </c>
      <c r="B15" s="27">
        <f>IF($A15="","",IFERROR(INDEX('Base de Estoque'!$A$5:$A$104,MATCH($A15,'Base de Estoque'!$I$5:$I$104,0)),""))</f>
        <v/>
      </c>
      <c r="C15" s="27">
        <f>IF($A15="","",IFERROR(INDEX('Base de Estoque'!$B$5:$B$104,MATCH($A15,'Base de Estoque'!$I$5:$I$104,0)),""))</f>
        <v/>
      </c>
      <c r="D15" s="27">
        <f>IF($A15="","",IFERROR(INDEX('Base de Estoque'!$E$5:$E$104,MATCH($A15,'Base de Estoque'!$I$5:$I$104,0)),""))</f>
        <v/>
      </c>
      <c r="E15" s="35">
        <f>IF($A15="","",IFERROR(INDEX('Base de Estoque'!$C$5:$C$104,MATCH($A15,'Base de Estoque'!$I$5:$I$104,0)),""))</f>
        <v/>
      </c>
      <c r="F15" s="28">
        <f>IF($A15="","",IFERROR(INDEX('Base de Estoque'!$D$5:$D$104,MATCH($A15,'Base de Estoque'!$I$5:$I$104,0)),""))</f>
        <v/>
      </c>
      <c r="G15" s="28">
        <f>IF($A15="","",IFERROR(INDEX('Base de Estoque'!$G$5:$G$104,MATCH($A15,'Base de Estoque'!$I$5:$I$104,0)),""))</f>
        <v/>
      </c>
      <c r="H15" s="29">
        <f>IF($A15="","",IFERROR(INDEX('Base de Estoque'!$H$5:$H$104,MATCH($A15,'Base de Estoque'!$I$5:$I$104,0)),""))</f>
        <v/>
      </c>
      <c r="I15" s="29">
        <f>IF(OR(A15="",H15=""),"",SUM($H$5:H15))</f>
        <v/>
      </c>
      <c r="J15" s="36">
        <f>IF(A15="","",IF(SUM('Base de Estoque'!$G$5:$G$104)=0,"Sem classificação",IF(IFERROR(SUM($H$5:H15)-H15,0)&lt;Configurações!$B$5,"A",IF(IFERROR(SUM($H$5:H15)-H15,0)&lt;Configurações!$B$6,"B","C"))))</f>
        <v/>
      </c>
      <c r="K15" s="27">
        <f>IF(OR(J15="",J15="Sem classificação"),"",IF(J15="A",Configurações!$B$8,IF(J15="B",Configurações!$B$9,Configurações!$B$10)))</f>
        <v/>
      </c>
      <c r="L15" s="27">
        <f>IF(A15="","",IF(SUM('Base de Estoque'!$G$5:$G$104)=0,"Total anual igual a zero",IF(G15=0,"Item sem consumo valorizado","")))</f>
        <v/>
      </c>
    </row>
    <row r="16">
      <c r="A16" s="34">
        <f>IF(ROWS($A$5:A16)&lt;=COUNTIF('Base de Estoque'!$F$5:$F$104,"Pronto"),ROWS($A$5:A16),"")</f>
        <v/>
      </c>
      <c r="B16" s="31">
        <f>IF($A16="","",IFERROR(INDEX('Base de Estoque'!$A$5:$A$104,MATCH($A16,'Base de Estoque'!$I$5:$I$104,0)),""))</f>
        <v/>
      </c>
      <c r="C16" s="31">
        <f>IF($A16="","",IFERROR(INDEX('Base de Estoque'!$B$5:$B$104,MATCH($A16,'Base de Estoque'!$I$5:$I$104,0)),""))</f>
        <v/>
      </c>
      <c r="D16" s="31">
        <f>IF($A16="","",IFERROR(INDEX('Base de Estoque'!$E$5:$E$104,MATCH($A16,'Base de Estoque'!$I$5:$I$104,0)),""))</f>
        <v/>
      </c>
      <c r="E16" s="37">
        <f>IF($A16="","",IFERROR(INDEX('Base de Estoque'!$C$5:$C$104,MATCH($A16,'Base de Estoque'!$I$5:$I$104,0)),""))</f>
        <v/>
      </c>
      <c r="F16" s="32">
        <f>IF($A16="","",IFERROR(INDEX('Base de Estoque'!$D$5:$D$104,MATCH($A16,'Base de Estoque'!$I$5:$I$104,0)),""))</f>
        <v/>
      </c>
      <c r="G16" s="32">
        <f>IF($A16="","",IFERROR(INDEX('Base de Estoque'!$G$5:$G$104,MATCH($A16,'Base de Estoque'!$I$5:$I$104,0)),""))</f>
        <v/>
      </c>
      <c r="H16" s="33">
        <f>IF($A16="","",IFERROR(INDEX('Base de Estoque'!$H$5:$H$104,MATCH($A16,'Base de Estoque'!$I$5:$I$104,0)),""))</f>
        <v/>
      </c>
      <c r="I16" s="33">
        <f>IF(OR(A16="",H16=""),"",SUM($H$5:H16))</f>
        <v/>
      </c>
      <c r="J16" s="38">
        <f>IF(A16="","",IF(SUM('Base de Estoque'!$G$5:$G$104)=0,"Sem classificação",IF(IFERROR(SUM($H$5:H16)-H16,0)&lt;Configurações!$B$5,"A",IF(IFERROR(SUM($H$5:H16)-H16,0)&lt;Configurações!$B$6,"B","C"))))</f>
        <v/>
      </c>
      <c r="K16" s="31">
        <f>IF(OR(J16="",J16="Sem classificação"),"",IF(J16="A",Configurações!$B$8,IF(J16="B",Configurações!$B$9,Configurações!$B$10)))</f>
        <v/>
      </c>
      <c r="L16" s="31">
        <f>IF(A16="","",IF(SUM('Base de Estoque'!$G$5:$G$104)=0,"Total anual igual a zero",IF(G16=0,"Item sem consumo valorizado","")))</f>
        <v/>
      </c>
    </row>
    <row r="17">
      <c r="A17" s="30">
        <f>IF(ROWS($A$5:A17)&lt;=COUNTIF('Base de Estoque'!$F$5:$F$104,"Pronto"),ROWS($A$5:A17),"")</f>
        <v/>
      </c>
      <c r="B17" s="27">
        <f>IF($A17="","",IFERROR(INDEX('Base de Estoque'!$A$5:$A$104,MATCH($A17,'Base de Estoque'!$I$5:$I$104,0)),""))</f>
        <v/>
      </c>
      <c r="C17" s="27">
        <f>IF($A17="","",IFERROR(INDEX('Base de Estoque'!$B$5:$B$104,MATCH($A17,'Base de Estoque'!$I$5:$I$104,0)),""))</f>
        <v/>
      </c>
      <c r="D17" s="27">
        <f>IF($A17="","",IFERROR(INDEX('Base de Estoque'!$E$5:$E$104,MATCH($A17,'Base de Estoque'!$I$5:$I$104,0)),""))</f>
        <v/>
      </c>
      <c r="E17" s="35">
        <f>IF($A17="","",IFERROR(INDEX('Base de Estoque'!$C$5:$C$104,MATCH($A17,'Base de Estoque'!$I$5:$I$104,0)),""))</f>
        <v/>
      </c>
      <c r="F17" s="28">
        <f>IF($A17="","",IFERROR(INDEX('Base de Estoque'!$D$5:$D$104,MATCH($A17,'Base de Estoque'!$I$5:$I$104,0)),""))</f>
        <v/>
      </c>
      <c r="G17" s="28">
        <f>IF($A17="","",IFERROR(INDEX('Base de Estoque'!$G$5:$G$104,MATCH($A17,'Base de Estoque'!$I$5:$I$104,0)),""))</f>
        <v/>
      </c>
      <c r="H17" s="29">
        <f>IF($A17="","",IFERROR(INDEX('Base de Estoque'!$H$5:$H$104,MATCH($A17,'Base de Estoque'!$I$5:$I$104,0)),""))</f>
        <v/>
      </c>
      <c r="I17" s="29">
        <f>IF(OR(A17="",H17=""),"",SUM($H$5:H17))</f>
        <v/>
      </c>
      <c r="J17" s="36">
        <f>IF(A17="","",IF(SUM('Base de Estoque'!$G$5:$G$104)=0,"Sem classificação",IF(IFERROR(SUM($H$5:H17)-H17,0)&lt;Configurações!$B$5,"A",IF(IFERROR(SUM($H$5:H17)-H17,0)&lt;Configurações!$B$6,"B","C"))))</f>
        <v/>
      </c>
      <c r="K17" s="27">
        <f>IF(OR(J17="",J17="Sem classificação"),"",IF(J17="A",Configurações!$B$8,IF(J17="B",Configurações!$B$9,Configurações!$B$10)))</f>
        <v/>
      </c>
      <c r="L17" s="27">
        <f>IF(A17="","",IF(SUM('Base de Estoque'!$G$5:$G$104)=0,"Total anual igual a zero",IF(G17=0,"Item sem consumo valorizado","")))</f>
        <v/>
      </c>
    </row>
    <row r="18">
      <c r="A18" s="34">
        <f>IF(ROWS($A$5:A18)&lt;=COUNTIF('Base de Estoque'!$F$5:$F$104,"Pronto"),ROWS($A$5:A18),"")</f>
        <v/>
      </c>
      <c r="B18" s="31">
        <f>IF($A18="","",IFERROR(INDEX('Base de Estoque'!$A$5:$A$104,MATCH($A18,'Base de Estoque'!$I$5:$I$104,0)),""))</f>
        <v/>
      </c>
      <c r="C18" s="31">
        <f>IF($A18="","",IFERROR(INDEX('Base de Estoque'!$B$5:$B$104,MATCH($A18,'Base de Estoque'!$I$5:$I$104,0)),""))</f>
        <v/>
      </c>
      <c r="D18" s="31">
        <f>IF($A18="","",IFERROR(INDEX('Base de Estoque'!$E$5:$E$104,MATCH($A18,'Base de Estoque'!$I$5:$I$104,0)),""))</f>
        <v/>
      </c>
      <c r="E18" s="37">
        <f>IF($A18="","",IFERROR(INDEX('Base de Estoque'!$C$5:$C$104,MATCH($A18,'Base de Estoque'!$I$5:$I$104,0)),""))</f>
        <v/>
      </c>
      <c r="F18" s="32">
        <f>IF($A18="","",IFERROR(INDEX('Base de Estoque'!$D$5:$D$104,MATCH($A18,'Base de Estoque'!$I$5:$I$104,0)),""))</f>
        <v/>
      </c>
      <c r="G18" s="32">
        <f>IF($A18="","",IFERROR(INDEX('Base de Estoque'!$G$5:$G$104,MATCH($A18,'Base de Estoque'!$I$5:$I$104,0)),""))</f>
        <v/>
      </c>
      <c r="H18" s="33">
        <f>IF($A18="","",IFERROR(INDEX('Base de Estoque'!$H$5:$H$104,MATCH($A18,'Base de Estoque'!$I$5:$I$104,0)),""))</f>
        <v/>
      </c>
      <c r="I18" s="33">
        <f>IF(OR(A18="",H18=""),"",SUM($H$5:H18))</f>
        <v/>
      </c>
      <c r="J18" s="38">
        <f>IF(A18="","",IF(SUM('Base de Estoque'!$G$5:$G$104)=0,"Sem classificação",IF(IFERROR(SUM($H$5:H18)-H18,0)&lt;Configurações!$B$5,"A",IF(IFERROR(SUM($H$5:H18)-H18,0)&lt;Configurações!$B$6,"B","C"))))</f>
        <v/>
      </c>
      <c r="K18" s="31">
        <f>IF(OR(J18="",J18="Sem classificação"),"",IF(J18="A",Configurações!$B$8,IF(J18="B",Configurações!$B$9,Configurações!$B$10)))</f>
        <v/>
      </c>
      <c r="L18" s="31">
        <f>IF(A18="","",IF(SUM('Base de Estoque'!$G$5:$G$104)=0,"Total anual igual a zero",IF(G18=0,"Item sem consumo valorizado","")))</f>
        <v/>
      </c>
    </row>
    <row r="19">
      <c r="A19" s="30">
        <f>IF(ROWS($A$5:A19)&lt;=COUNTIF('Base de Estoque'!$F$5:$F$104,"Pronto"),ROWS($A$5:A19),"")</f>
        <v/>
      </c>
      <c r="B19" s="27">
        <f>IF($A19="","",IFERROR(INDEX('Base de Estoque'!$A$5:$A$104,MATCH($A19,'Base de Estoque'!$I$5:$I$104,0)),""))</f>
        <v/>
      </c>
      <c r="C19" s="27">
        <f>IF($A19="","",IFERROR(INDEX('Base de Estoque'!$B$5:$B$104,MATCH($A19,'Base de Estoque'!$I$5:$I$104,0)),""))</f>
        <v/>
      </c>
      <c r="D19" s="27">
        <f>IF($A19="","",IFERROR(INDEX('Base de Estoque'!$E$5:$E$104,MATCH($A19,'Base de Estoque'!$I$5:$I$104,0)),""))</f>
        <v/>
      </c>
      <c r="E19" s="35">
        <f>IF($A19="","",IFERROR(INDEX('Base de Estoque'!$C$5:$C$104,MATCH($A19,'Base de Estoque'!$I$5:$I$104,0)),""))</f>
        <v/>
      </c>
      <c r="F19" s="28">
        <f>IF($A19="","",IFERROR(INDEX('Base de Estoque'!$D$5:$D$104,MATCH($A19,'Base de Estoque'!$I$5:$I$104,0)),""))</f>
        <v/>
      </c>
      <c r="G19" s="28">
        <f>IF($A19="","",IFERROR(INDEX('Base de Estoque'!$G$5:$G$104,MATCH($A19,'Base de Estoque'!$I$5:$I$104,0)),""))</f>
        <v/>
      </c>
      <c r="H19" s="29">
        <f>IF($A19="","",IFERROR(INDEX('Base de Estoque'!$H$5:$H$104,MATCH($A19,'Base de Estoque'!$I$5:$I$104,0)),""))</f>
        <v/>
      </c>
      <c r="I19" s="29">
        <f>IF(OR(A19="",H19=""),"",SUM($H$5:H19))</f>
        <v/>
      </c>
      <c r="J19" s="36">
        <f>IF(A19="","",IF(SUM('Base de Estoque'!$G$5:$G$104)=0,"Sem classificação",IF(IFERROR(SUM($H$5:H19)-H19,0)&lt;Configurações!$B$5,"A",IF(IFERROR(SUM($H$5:H19)-H19,0)&lt;Configurações!$B$6,"B","C"))))</f>
        <v/>
      </c>
      <c r="K19" s="27">
        <f>IF(OR(J19="",J19="Sem classificação"),"",IF(J19="A",Configurações!$B$8,IF(J19="B",Configurações!$B$9,Configurações!$B$10)))</f>
        <v/>
      </c>
      <c r="L19" s="27">
        <f>IF(A19="","",IF(SUM('Base de Estoque'!$G$5:$G$104)=0,"Total anual igual a zero",IF(G19=0,"Item sem consumo valorizado","")))</f>
        <v/>
      </c>
    </row>
    <row r="20">
      <c r="A20" s="34">
        <f>IF(ROWS($A$5:A20)&lt;=COUNTIF('Base de Estoque'!$F$5:$F$104,"Pronto"),ROWS($A$5:A20),"")</f>
        <v/>
      </c>
      <c r="B20" s="31">
        <f>IF($A20="","",IFERROR(INDEX('Base de Estoque'!$A$5:$A$104,MATCH($A20,'Base de Estoque'!$I$5:$I$104,0)),""))</f>
        <v/>
      </c>
      <c r="C20" s="31">
        <f>IF($A20="","",IFERROR(INDEX('Base de Estoque'!$B$5:$B$104,MATCH($A20,'Base de Estoque'!$I$5:$I$104,0)),""))</f>
        <v/>
      </c>
      <c r="D20" s="31">
        <f>IF($A20="","",IFERROR(INDEX('Base de Estoque'!$E$5:$E$104,MATCH($A20,'Base de Estoque'!$I$5:$I$104,0)),""))</f>
        <v/>
      </c>
      <c r="E20" s="37">
        <f>IF($A20="","",IFERROR(INDEX('Base de Estoque'!$C$5:$C$104,MATCH($A20,'Base de Estoque'!$I$5:$I$104,0)),""))</f>
        <v/>
      </c>
      <c r="F20" s="32">
        <f>IF($A20="","",IFERROR(INDEX('Base de Estoque'!$D$5:$D$104,MATCH($A20,'Base de Estoque'!$I$5:$I$104,0)),""))</f>
        <v/>
      </c>
      <c r="G20" s="32">
        <f>IF($A20="","",IFERROR(INDEX('Base de Estoque'!$G$5:$G$104,MATCH($A20,'Base de Estoque'!$I$5:$I$104,0)),""))</f>
        <v/>
      </c>
      <c r="H20" s="33">
        <f>IF($A20="","",IFERROR(INDEX('Base de Estoque'!$H$5:$H$104,MATCH($A20,'Base de Estoque'!$I$5:$I$104,0)),""))</f>
        <v/>
      </c>
      <c r="I20" s="33">
        <f>IF(OR(A20="",H20=""),"",SUM($H$5:H20))</f>
        <v/>
      </c>
      <c r="J20" s="38">
        <f>IF(A20="","",IF(SUM('Base de Estoque'!$G$5:$G$104)=0,"Sem classificação",IF(IFERROR(SUM($H$5:H20)-H20,0)&lt;Configurações!$B$5,"A",IF(IFERROR(SUM($H$5:H20)-H20,0)&lt;Configurações!$B$6,"B","C"))))</f>
        <v/>
      </c>
      <c r="K20" s="31">
        <f>IF(OR(J20="",J20="Sem classificação"),"",IF(J20="A",Configurações!$B$8,IF(J20="B",Configurações!$B$9,Configurações!$B$10)))</f>
        <v/>
      </c>
      <c r="L20" s="31">
        <f>IF(A20="","",IF(SUM('Base de Estoque'!$G$5:$G$104)=0,"Total anual igual a zero",IF(G20=0,"Item sem consumo valorizado","")))</f>
        <v/>
      </c>
    </row>
    <row r="21">
      <c r="A21" s="30">
        <f>IF(ROWS($A$5:A21)&lt;=COUNTIF('Base de Estoque'!$F$5:$F$104,"Pronto"),ROWS($A$5:A21),"")</f>
        <v/>
      </c>
      <c r="B21" s="27">
        <f>IF($A21="","",IFERROR(INDEX('Base de Estoque'!$A$5:$A$104,MATCH($A21,'Base de Estoque'!$I$5:$I$104,0)),""))</f>
        <v/>
      </c>
      <c r="C21" s="27">
        <f>IF($A21="","",IFERROR(INDEX('Base de Estoque'!$B$5:$B$104,MATCH($A21,'Base de Estoque'!$I$5:$I$104,0)),""))</f>
        <v/>
      </c>
      <c r="D21" s="27">
        <f>IF($A21="","",IFERROR(INDEX('Base de Estoque'!$E$5:$E$104,MATCH($A21,'Base de Estoque'!$I$5:$I$104,0)),""))</f>
        <v/>
      </c>
      <c r="E21" s="35">
        <f>IF($A21="","",IFERROR(INDEX('Base de Estoque'!$C$5:$C$104,MATCH($A21,'Base de Estoque'!$I$5:$I$104,0)),""))</f>
        <v/>
      </c>
      <c r="F21" s="28">
        <f>IF($A21="","",IFERROR(INDEX('Base de Estoque'!$D$5:$D$104,MATCH($A21,'Base de Estoque'!$I$5:$I$104,0)),""))</f>
        <v/>
      </c>
      <c r="G21" s="28">
        <f>IF($A21="","",IFERROR(INDEX('Base de Estoque'!$G$5:$G$104,MATCH($A21,'Base de Estoque'!$I$5:$I$104,0)),""))</f>
        <v/>
      </c>
      <c r="H21" s="29">
        <f>IF($A21="","",IFERROR(INDEX('Base de Estoque'!$H$5:$H$104,MATCH($A21,'Base de Estoque'!$I$5:$I$104,0)),""))</f>
        <v/>
      </c>
      <c r="I21" s="29">
        <f>IF(OR(A21="",H21=""),"",SUM($H$5:H21))</f>
        <v/>
      </c>
      <c r="J21" s="36">
        <f>IF(A21="","",IF(SUM('Base de Estoque'!$G$5:$G$104)=0,"Sem classificação",IF(IFERROR(SUM($H$5:H21)-H21,0)&lt;Configurações!$B$5,"A",IF(IFERROR(SUM($H$5:H21)-H21,0)&lt;Configurações!$B$6,"B","C"))))</f>
        <v/>
      </c>
      <c r="K21" s="27">
        <f>IF(OR(J21="",J21="Sem classificação"),"",IF(J21="A",Configurações!$B$8,IF(J21="B",Configurações!$B$9,Configurações!$B$10)))</f>
        <v/>
      </c>
      <c r="L21" s="27">
        <f>IF(A21="","",IF(SUM('Base de Estoque'!$G$5:$G$104)=0,"Total anual igual a zero",IF(G21=0,"Item sem consumo valorizado","")))</f>
        <v/>
      </c>
    </row>
    <row r="22">
      <c r="A22" s="34">
        <f>IF(ROWS($A$5:A22)&lt;=COUNTIF('Base de Estoque'!$F$5:$F$104,"Pronto"),ROWS($A$5:A22),"")</f>
        <v/>
      </c>
      <c r="B22" s="31">
        <f>IF($A22="","",IFERROR(INDEX('Base de Estoque'!$A$5:$A$104,MATCH($A22,'Base de Estoque'!$I$5:$I$104,0)),""))</f>
        <v/>
      </c>
      <c r="C22" s="31">
        <f>IF($A22="","",IFERROR(INDEX('Base de Estoque'!$B$5:$B$104,MATCH($A22,'Base de Estoque'!$I$5:$I$104,0)),""))</f>
        <v/>
      </c>
      <c r="D22" s="31">
        <f>IF($A22="","",IFERROR(INDEX('Base de Estoque'!$E$5:$E$104,MATCH($A22,'Base de Estoque'!$I$5:$I$104,0)),""))</f>
        <v/>
      </c>
      <c r="E22" s="37">
        <f>IF($A22="","",IFERROR(INDEX('Base de Estoque'!$C$5:$C$104,MATCH($A22,'Base de Estoque'!$I$5:$I$104,0)),""))</f>
        <v/>
      </c>
      <c r="F22" s="32">
        <f>IF($A22="","",IFERROR(INDEX('Base de Estoque'!$D$5:$D$104,MATCH($A22,'Base de Estoque'!$I$5:$I$104,0)),""))</f>
        <v/>
      </c>
      <c r="G22" s="32">
        <f>IF($A22="","",IFERROR(INDEX('Base de Estoque'!$G$5:$G$104,MATCH($A22,'Base de Estoque'!$I$5:$I$104,0)),""))</f>
        <v/>
      </c>
      <c r="H22" s="33">
        <f>IF($A22="","",IFERROR(INDEX('Base de Estoque'!$H$5:$H$104,MATCH($A22,'Base de Estoque'!$I$5:$I$104,0)),""))</f>
        <v/>
      </c>
      <c r="I22" s="33">
        <f>IF(OR(A22="",H22=""),"",SUM($H$5:H22))</f>
        <v/>
      </c>
      <c r="J22" s="38">
        <f>IF(A22="","",IF(SUM('Base de Estoque'!$G$5:$G$104)=0,"Sem classificação",IF(IFERROR(SUM($H$5:H22)-H22,0)&lt;Configurações!$B$5,"A",IF(IFERROR(SUM($H$5:H22)-H22,0)&lt;Configurações!$B$6,"B","C"))))</f>
        <v/>
      </c>
      <c r="K22" s="31">
        <f>IF(OR(J22="",J22="Sem classificação"),"",IF(J22="A",Configurações!$B$8,IF(J22="B",Configurações!$B$9,Configurações!$B$10)))</f>
        <v/>
      </c>
      <c r="L22" s="31">
        <f>IF(A22="","",IF(SUM('Base de Estoque'!$G$5:$G$104)=0,"Total anual igual a zero",IF(G22=0,"Item sem consumo valorizado","")))</f>
        <v/>
      </c>
    </row>
    <row r="23">
      <c r="A23" s="30">
        <f>IF(ROWS($A$5:A23)&lt;=COUNTIF('Base de Estoque'!$F$5:$F$104,"Pronto"),ROWS($A$5:A23),"")</f>
        <v/>
      </c>
      <c r="B23" s="27">
        <f>IF($A23="","",IFERROR(INDEX('Base de Estoque'!$A$5:$A$104,MATCH($A23,'Base de Estoque'!$I$5:$I$104,0)),""))</f>
        <v/>
      </c>
      <c r="C23" s="27">
        <f>IF($A23="","",IFERROR(INDEX('Base de Estoque'!$B$5:$B$104,MATCH($A23,'Base de Estoque'!$I$5:$I$104,0)),""))</f>
        <v/>
      </c>
      <c r="D23" s="27">
        <f>IF($A23="","",IFERROR(INDEX('Base de Estoque'!$E$5:$E$104,MATCH($A23,'Base de Estoque'!$I$5:$I$104,0)),""))</f>
        <v/>
      </c>
      <c r="E23" s="35">
        <f>IF($A23="","",IFERROR(INDEX('Base de Estoque'!$C$5:$C$104,MATCH($A23,'Base de Estoque'!$I$5:$I$104,0)),""))</f>
        <v/>
      </c>
      <c r="F23" s="28">
        <f>IF($A23="","",IFERROR(INDEX('Base de Estoque'!$D$5:$D$104,MATCH($A23,'Base de Estoque'!$I$5:$I$104,0)),""))</f>
        <v/>
      </c>
      <c r="G23" s="28">
        <f>IF($A23="","",IFERROR(INDEX('Base de Estoque'!$G$5:$G$104,MATCH($A23,'Base de Estoque'!$I$5:$I$104,0)),""))</f>
        <v/>
      </c>
      <c r="H23" s="29">
        <f>IF($A23="","",IFERROR(INDEX('Base de Estoque'!$H$5:$H$104,MATCH($A23,'Base de Estoque'!$I$5:$I$104,0)),""))</f>
        <v/>
      </c>
      <c r="I23" s="29">
        <f>IF(OR(A23="",H23=""),"",SUM($H$5:H23))</f>
        <v/>
      </c>
      <c r="J23" s="36">
        <f>IF(A23="","",IF(SUM('Base de Estoque'!$G$5:$G$104)=0,"Sem classificação",IF(IFERROR(SUM($H$5:H23)-H23,0)&lt;Configurações!$B$5,"A",IF(IFERROR(SUM($H$5:H23)-H23,0)&lt;Configurações!$B$6,"B","C"))))</f>
        <v/>
      </c>
      <c r="K23" s="27">
        <f>IF(OR(J23="",J23="Sem classificação"),"",IF(J23="A",Configurações!$B$8,IF(J23="B",Configurações!$B$9,Configurações!$B$10)))</f>
        <v/>
      </c>
      <c r="L23" s="27">
        <f>IF(A23="","",IF(SUM('Base de Estoque'!$G$5:$G$104)=0,"Total anual igual a zero",IF(G23=0,"Item sem consumo valorizado","")))</f>
        <v/>
      </c>
    </row>
    <row r="24">
      <c r="A24" s="34">
        <f>IF(ROWS($A$5:A24)&lt;=COUNTIF('Base de Estoque'!$F$5:$F$104,"Pronto"),ROWS($A$5:A24),"")</f>
        <v/>
      </c>
      <c r="B24" s="31">
        <f>IF($A24="","",IFERROR(INDEX('Base de Estoque'!$A$5:$A$104,MATCH($A24,'Base de Estoque'!$I$5:$I$104,0)),""))</f>
        <v/>
      </c>
      <c r="C24" s="31">
        <f>IF($A24="","",IFERROR(INDEX('Base de Estoque'!$B$5:$B$104,MATCH($A24,'Base de Estoque'!$I$5:$I$104,0)),""))</f>
        <v/>
      </c>
      <c r="D24" s="31">
        <f>IF($A24="","",IFERROR(INDEX('Base de Estoque'!$E$5:$E$104,MATCH($A24,'Base de Estoque'!$I$5:$I$104,0)),""))</f>
        <v/>
      </c>
      <c r="E24" s="37">
        <f>IF($A24="","",IFERROR(INDEX('Base de Estoque'!$C$5:$C$104,MATCH($A24,'Base de Estoque'!$I$5:$I$104,0)),""))</f>
        <v/>
      </c>
      <c r="F24" s="32">
        <f>IF($A24="","",IFERROR(INDEX('Base de Estoque'!$D$5:$D$104,MATCH($A24,'Base de Estoque'!$I$5:$I$104,0)),""))</f>
        <v/>
      </c>
      <c r="G24" s="32">
        <f>IF($A24="","",IFERROR(INDEX('Base de Estoque'!$G$5:$G$104,MATCH($A24,'Base de Estoque'!$I$5:$I$104,0)),""))</f>
        <v/>
      </c>
      <c r="H24" s="33">
        <f>IF($A24="","",IFERROR(INDEX('Base de Estoque'!$H$5:$H$104,MATCH($A24,'Base de Estoque'!$I$5:$I$104,0)),""))</f>
        <v/>
      </c>
      <c r="I24" s="33">
        <f>IF(OR(A24="",H24=""),"",SUM($H$5:H24))</f>
        <v/>
      </c>
      <c r="J24" s="38">
        <f>IF(A24="","",IF(SUM('Base de Estoque'!$G$5:$G$104)=0,"Sem classificação",IF(IFERROR(SUM($H$5:H24)-H24,0)&lt;Configurações!$B$5,"A",IF(IFERROR(SUM($H$5:H24)-H24,0)&lt;Configurações!$B$6,"B","C"))))</f>
        <v/>
      </c>
      <c r="K24" s="31">
        <f>IF(OR(J24="",J24="Sem classificação"),"",IF(J24="A",Configurações!$B$8,IF(J24="B",Configurações!$B$9,Configurações!$B$10)))</f>
        <v/>
      </c>
      <c r="L24" s="31">
        <f>IF(A24="","",IF(SUM('Base de Estoque'!$G$5:$G$104)=0,"Total anual igual a zero",IF(G24=0,"Item sem consumo valorizado","")))</f>
        <v/>
      </c>
    </row>
    <row r="25">
      <c r="A25" s="30">
        <f>IF(ROWS($A$5:A25)&lt;=COUNTIF('Base de Estoque'!$F$5:$F$104,"Pronto"),ROWS($A$5:A25),"")</f>
        <v/>
      </c>
      <c r="B25" s="27">
        <f>IF($A25="","",IFERROR(INDEX('Base de Estoque'!$A$5:$A$104,MATCH($A25,'Base de Estoque'!$I$5:$I$104,0)),""))</f>
        <v/>
      </c>
      <c r="C25" s="27">
        <f>IF($A25="","",IFERROR(INDEX('Base de Estoque'!$B$5:$B$104,MATCH($A25,'Base de Estoque'!$I$5:$I$104,0)),""))</f>
        <v/>
      </c>
      <c r="D25" s="27">
        <f>IF($A25="","",IFERROR(INDEX('Base de Estoque'!$E$5:$E$104,MATCH($A25,'Base de Estoque'!$I$5:$I$104,0)),""))</f>
        <v/>
      </c>
      <c r="E25" s="35">
        <f>IF($A25="","",IFERROR(INDEX('Base de Estoque'!$C$5:$C$104,MATCH($A25,'Base de Estoque'!$I$5:$I$104,0)),""))</f>
        <v/>
      </c>
      <c r="F25" s="28">
        <f>IF($A25="","",IFERROR(INDEX('Base de Estoque'!$D$5:$D$104,MATCH($A25,'Base de Estoque'!$I$5:$I$104,0)),""))</f>
        <v/>
      </c>
      <c r="G25" s="28">
        <f>IF($A25="","",IFERROR(INDEX('Base de Estoque'!$G$5:$G$104,MATCH($A25,'Base de Estoque'!$I$5:$I$104,0)),""))</f>
        <v/>
      </c>
      <c r="H25" s="29">
        <f>IF($A25="","",IFERROR(INDEX('Base de Estoque'!$H$5:$H$104,MATCH($A25,'Base de Estoque'!$I$5:$I$104,0)),""))</f>
        <v/>
      </c>
      <c r="I25" s="29">
        <f>IF(OR(A25="",H25=""),"",SUM($H$5:H25))</f>
        <v/>
      </c>
      <c r="J25" s="36">
        <f>IF(A25="","",IF(SUM('Base de Estoque'!$G$5:$G$104)=0,"Sem classificação",IF(IFERROR(SUM($H$5:H25)-H25,0)&lt;Configurações!$B$5,"A",IF(IFERROR(SUM($H$5:H25)-H25,0)&lt;Configurações!$B$6,"B","C"))))</f>
        <v/>
      </c>
      <c r="K25" s="27">
        <f>IF(OR(J25="",J25="Sem classificação"),"",IF(J25="A",Configurações!$B$8,IF(J25="B",Configurações!$B$9,Configurações!$B$10)))</f>
        <v/>
      </c>
      <c r="L25" s="27">
        <f>IF(A25="","",IF(SUM('Base de Estoque'!$G$5:$G$104)=0,"Total anual igual a zero",IF(G25=0,"Item sem consumo valorizado","")))</f>
        <v/>
      </c>
    </row>
    <row r="26">
      <c r="A26" s="34">
        <f>IF(ROWS($A$5:A26)&lt;=COUNTIF('Base de Estoque'!$F$5:$F$104,"Pronto"),ROWS($A$5:A26),"")</f>
        <v/>
      </c>
      <c r="B26" s="31">
        <f>IF($A26="","",IFERROR(INDEX('Base de Estoque'!$A$5:$A$104,MATCH($A26,'Base de Estoque'!$I$5:$I$104,0)),""))</f>
        <v/>
      </c>
      <c r="C26" s="31">
        <f>IF($A26="","",IFERROR(INDEX('Base de Estoque'!$B$5:$B$104,MATCH($A26,'Base de Estoque'!$I$5:$I$104,0)),""))</f>
        <v/>
      </c>
      <c r="D26" s="31">
        <f>IF($A26="","",IFERROR(INDEX('Base de Estoque'!$E$5:$E$104,MATCH($A26,'Base de Estoque'!$I$5:$I$104,0)),""))</f>
        <v/>
      </c>
      <c r="E26" s="37">
        <f>IF($A26="","",IFERROR(INDEX('Base de Estoque'!$C$5:$C$104,MATCH($A26,'Base de Estoque'!$I$5:$I$104,0)),""))</f>
        <v/>
      </c>
      <c r="F26" s="32">
        <f>IF($A26="","",IFERROR(INDEX('Base de Estoque'!$D$5:$D$104,MATCH($A26,'Base de Estoque'!$I$5:$I$104,0)),""))</f>
        <v/>
      </c>
      <c r="G26" s="32">
        <f>IF($A26="","",IFERROR(INDEX('Base de Estoque'!$G$5:$G$104,MATCH($A26,'Base de Estoque'!$I$5:$I$104,0)),""))</f>
        <v/>
      </c>
      <c r="H26" s="33">
        <f>IF($A26="","",IFERROR(INDEX('Base de Estoque'!$H$5:$H$104,MATCH($A26,'Base de Estoque'!$I$5:$I$104,0)),""))</f>
        <v/>
      </c>
      <c r="I26" s="33">
        <f>IF(OR(A26="",H26=""),"",SUM($H$5:H26))</f>
        <v/>
      </c>
      <c r="J26" s="38">
        <f>IF(A26="","",IF(SUM('Base de Estoque'!$G$5:$G$104)=0,"Sem classificação",IF(IFERROR(SUM($H$5:H26)-H26,0)&lt;Configurações!$B$5,"A",IF(IFERROR(SUM($H$5:H26)-H26,0)&lt;Configurações!$B$6,"B","C"))))</f>
        <v/>
      </c>
      <c r="K26" s="31">
        <f>IF(OR(J26="",J26="Sem classificação"),"",IF(J26="A",Configurações!$B$8,IF(J26="B",Configurações!$B$9,Configurações!$B$10)))</f>
        <v/>
      </c>
      <c r="L26" s="31">
        <f>IF(A26="","",IF(SUM('Base de Estoque'!$G$5:$G$104)=0,"Total anual igual a zero",IF(G26=0,"Item sem consumo valorizado","")))</f>
        <v/>
      </c>
    </row>
    <row r="27">
      <c r="A27" s="30">
        <f>IF(ROWS($A$5:A27)&lt;=COUNTIF('Base de Estoque'!$F$5:$F$104,"Pronto"),ROWS($A$5:A27),"")</f>
        <v/>
      </c>
      <c r="B27" s="27">
        <f>IF($A27="","",IFERROR(INDEX('Base de Estoque'!$A$5:$A$104,MATCH($A27,'Base de Estoque'!$I$5:$I$104,0)),""))</f>
        <v/>
      </c>
      <c r="C27" s="27">
        <f>IF($A27="","",IFERROR(INDEX('Base de Estoque'!$B$5:$B$104,MATCH($A27,'Base de Estoque'!$I$5:$I$104,0)),""))</f>
        <v/>
      </c>
      <c r="D27" s="27">
        <f>IF($A27="","",IFERROR(INDEX('Base de Estoque'!$E$5:$E$104,MATCH($A27,'Base de Estoque'!$I$5:$I$104,0)),""))</f>
        <v/>
      </c>
      <c r="E27" s="35">
        <f>IF($A27="","",IFERROR(INDEX('Base de Estoque'!$C$5:$C$104,MATCH($A27,'Base de Estoque'!$I$5:$I$104,0)),""))</f>
        <v/>
      </c>
      <c r="F27" s="28">
        <f>IF($A27="","",IFERROR(INDEX('Base de Estoque'!$D$5:$D$104,MATCH($A27,'Base de Estoque'!$I$5:$I$104,0)),""))</f>
        <v/>
      </c>
      <c r="G27" s="28">
        <f>IF($A27="","",IFERROR(INDEX('Base de Estoque'!$G$5:$G$104,MATCH($A27,'Base de Estoque'!$I$5:$I$104,0)),""))</f>
        <v/>
      </c>
      <c r="H27" s="29">
        <f>IF($A27="","",IFERROR(INDEX('Base de Estoque'!$H$5:$H$104,MATCH($A27,'Base de Estoque'!$I$5:$I$104,0)),""))</f>
        <v/>
      </c>
      <c r="I27" s="29">
        <f>IF(OR(A27="",H27=""),"",SUM($H$5:H27))</f>
        <v/>
      </c>
      <c r="J27" s="36">
        <f>IF(A27="","",IF(SUM('Base de Estoque'!$G$5:$G$104)=0,"Sem classificação",IF(IFERROR(SUM($H$5:H27)-H27,0)&lt;Configurações!$B$5,"A",IF(IFERROR(SUM($H$5:H27)-H27,0)&lt;Configurações!$B$6,"B","C"))))</f>
        <v/>
      </c>
      <c r="K27" s="27">
        <f>IF(OR(J27="",J27="Sem classificação"),"",IF(J27="A",Configurações!$B$8,IF(J27="B",Configurações!$B$9,Configurações!$B$10)))</f>
        <v/>
      </c>
      <c r="L27" s="27">
        <f>IF(A27="","",IF(SUM('Base de Estoque'!$G$5:$G$104)=0,"Total anual igual a zero",IF(G27=0,"Item sem consumo valorizado","")))</f>
        <v/>
      </c>
    </row>
    <row r="28">
      <c r="A28" s="34">
        <f>IF(ROWS($A$5:A28)&lt;=COUNTIF('Base de Estoque'!$F$5:$F$104,"Pronto"),ROWS($A$5:A28),"")</f>
        <v/>
      </c>
      <c r="B28" s="31">
        <f>IF($A28="","",IFERROR(INDEX('Base de Estoque'!$A$5:$A$104,MATCH($A28,'Base de Estoque'!$I$5:$I$104,0)),""))</f>
        <v/>
      </c>
      <c r="C28" s="31">
        <f>IF($A28="","",IFERROR(INDEX('Base de Estoque'!$B$5:$B$104,MATCH($A28,'Base de Estoque'!$I$5:$I$104,0)),""))</f>
        <v/>
      </c>
      <c r="D28" s="31">
        <f>IF($A28="","",IFERROR(INDEX('Base de Estoque'!$E$5:$E$104,MATCH($A28,'Base de Estoque'!$I$5:$I$104,0)),""))</f>
        <v/>
      </c>
      <c r="E28" s="37">
        <f>IF($A28="","",IFERROR(INDEX('Base de Estoque'!$C$5:$C$104,MATCH($A28,'Base de Estoque'!$I$5:$I$104,0)),""))</f>
        <v/>
      </c>
      <c r="F28" s="32">
        <f>IF($A28="","",IFERROR(INDEX('Base de Estoque'!$D$5:$D$104,MATCH($A28,'Base de Estoque'!$I$5:$I$104,0)),""))</f>
        <v/>
      </c>
      <c r="G28" s="32">
        <f>IF($A28="","",IFERROR(INDEX('Base de Estoque'!$G$5:$G$104,MATCH($A28,'Base de Estoque'!$I$5:$I$104,0)),""))</f>
        <v/>
      </c>
      <c r="H28" s="33">
        <f>IF($A28="","",IFERROR(INDEX('Base de Estoque'!$H$5:$H$104,MATCH($A28,'Base de Estoque'!$I$5:$I$104,0)),""))</f>
        <v/>
      </c>
      <c r="I28" s="33">
        <f>IF(OR(A28="",H28=""),"",SUM($H$5:H28))</f>
        <v/>
      </c>
      <c r="J28" s="38">
        <f>IF(A28="","",IF(SUM('Base de Estoque'!$G$5:$G$104)=0,"Sem classificação",IF(IFERROR(SUM($H$5:H28)-H28,0)&lt;Configurações!$B$5,"A",IF(IFERROR(SUM($H$5:H28)-H28,0)&lt;Configurações!$B$6,"B","C"))))</f>
        <v/>
      </c>
      <c r="K28" s="31">
        <f>IF(OR(J28="",J28="Sem classificação"),"",IF(J28="A",Configurações!$B$8,IF(J28="B",Configurações!$B$9,Configurações!$B$10)))</f>
        <v/>
      </c>
      <c r="L28" s="31">
        <f>IF(A28="","",IF(SUM('Base de Estoque'!$G$5:$G$104)=0,"Total anual igual a zero",IF(G28=0,"Item sem consumo valorizado","")))</f>
        <v/>
      </c>
    </row>
    <row r="29">
      <c r="A29" s="30">
        <f>IF(ROWS($A$5:A29)&lt;=COUNTIF('Base de Estoque'!$F$5:$F$104,"Pronto"),ROWS($A$5:A29),"")</f>
        <v/>
      </c>
      <c r="B29" s="27">
        <f>IF($A29="","",IFERROR(INDEX('Base de Estoque'!$A$5:$A$104,MATCH($A29,'Base de Estoque'!$I$5:$I$104,0)),""))</f>
        <v/>
      </c>
      <c r="C29" s="27">
        <f>IF($A29="","",IFERROR(INDEX('Base de Estoque'!$B$5:$B$104,MATCH($A29,'Base de Estoque'!$I$5:$I$104,0)),""))</f>
        <v/>
      </c>
      <c r="D29" s="27">
        <f>IF($A29="","",IFERROR(INDEX('Base de Estoque'!$E$5:$E$104,MATCH($A29,'Base de Estoque'!$I$5:$I$104,0)),""))</f>
        <v/>
      </c>
      <c r="E29" s="35">
        <f>IF($A29="","",IFERROR(INDEX('Base de Estoque'!$C$5:$C$104,MATCH($A29,'Base de Estoque'!$I$5:$I$104,0)),""))</f>
        <v/>
      </c>
      <c r="F29" s="28">
        <f>IF($A29="","",IFERROR(INDEX('Base de Estoque'!$D$5:$D$104,MATCH($A29,'Base de Estoque'!$I$5:$I$104,0)),""))</f>
        <v/>
      </c>
      <c r="G29" s="28">
        <f>IF($A29="","",IFERROR(INDEX('Base de Estoque'!$G$5:$G$104,MATCH($A29,'Base de Estoque'!$I$5:$I$104,0)),""))</f>
        <v/>
      </c>
      <c r="H29" s="29">
        <f>IF($A29="","",IFERROR(INDEX('Base de Estoque'!$H$5:$H$104,MATCH($A29,'Base de Estoque'!$I$5:$I$104,0)),""))</f>
        <v/>
      </c>
      <c r="I29" s="29">
        <f>IF(OR(A29="",H29=""),"",SUM($H$5:H29))</f>
        <v/>
      </c>
      <c r="J29" s="36">
        <f>IF(A29="","",IF(SUM('Base de Estoque'!$G$5:$G$104)=0,"Sem classificação",IF(IFERROR(SUM($H$5:H29)-H29,0)&lt;Configurações!$B$5,"A",IF(IFERROR(SUM($H$5:H29)-H29,0)&lt;Configurações!$B$6,"B","C"))))</f>
        <v/>
      </c>
      <c r="K29" s="27">
        <f>IF(OR(J29="",J29="Sem classificação"),"",IF(J29="A",Configurações!$B$8,IF(J29="B",Configurações!$B$9,Configurações!$B$10)))</f>
        <v/>
      </c>
      <c r="L29" s="27">
        <f>IF(A29="","",IF(SUM('Base de Estoque'!$G$5:$G$104)=0,"Total anual igual a zero",IF(G29=0,"Item sem consumo valorizado","")))</f>
        <v/>
      </c>
    </row>
    <row r="30">
      <c r="A30" s="34">
        <f>IF(ROWS($A$5:A30)&lt;=COUNTIF('Base de Estoque'!$F$5:$F$104,"Pronto"),ROWS($A$5:A30),"")</f>
        <v/>
      </c>
      <c r="B30" s="31">
        <f>IF($A30="","",IFERROR(INDEX('Base de Estoque'!$A$5:$A$104,MATCH($A30,'Base de Estoque'!$I$5:$I$104,0)),""))</f>
        <v/>
      </c>
      <c r="C30" s="31">
        <f>IF($A30="","",IFERROR(INDEX('Base de Estoque'!$B$5:$B$104,MATCH($A30,'Base de Estoque'!$I$5:$I$104,0)),""))</f>
        <v/>
      </c>
      <c r="D30" s="31">
        <f>IF($A30="","",IFERROR(INDEX('Base de Estoque'!$E$5:$E$104,MATCH($A30,'Base de Estoque'!$I$5:$I$104,0)),""))</f>
        <v/>
      </c>
      <c r="E30" s="37">
        <f>IF($A30="","",IFERROR(INDEX('Base de Estoque'!$C$5:$C$104,MATCH($A30,'Base de Estoque'!$I$5:$I$104,0)),""))</f>
        <v/>
      </c>
      <c r="F30" s="32">
        <f>IF($A30="","",IFERROR(INDEX('Base de Estoque'!$D$5:$D$104,MATCH($A30,'Base de Estoque'!$I$5:$I$104,0)),""))</f>
        <v/>
      </c>
      <c r="G30" s="32">
        <f>IF($A30="","",IFERROR(INDEX('Base de Estoque'!$G$5:$G$104,MATCH($A30,'Base de Estoque'!$I$5:$I$104,0)),""))</f>
        <v/>
      </c>
      <c r="H30" s="33">
        <f>IF($A30="","",IFERROR(INDEX('Base de Estoque'!$H$5:$H$104,MATCH($A30,'Base de Estoque'!$I$5:$I$104,0)),""))</f>
        <v/>
      </c>
      <c r="I30" s="33">
        <f>IF(OR(A30="",H30=""),"",SUM($H$5:H30))</f>
        <v/>
      </c>
      <c r="J30" s="38">
        <f>IF(A30="","",IF(SUM('Base de Estoque'!$G$5:$G$104)=0,"Sem classificação",IF(IFERROR(SUM($H$5:H30)-H30,0)&lt;Configurações!$B$5,"A",IF(IFERROR(SUM($H$5:H30)-H30,0)&lt;Configurações!$B$6,"B","C"))))</f>
        <v/>
      </c>
      <c r="K30" s="31">
        <f>IF(OR(J30="",J30="Sem classificação"),"",IF(J30="A",Configurações!$B$8,IF(J30="B",Configurações!$B$9,Configurações!$B$10)))</f>
        <v/>
      </c>
      <c r="L30" s="31">
        <f>IF(A30="","",IF(SUM('Base de Estoque'!$G$5:$G$104)=0,"Total anual igual a zero",IF(G30=0,"Item sem consumo valorizado","")))</f>
        <v/>
      </c>
    </row>
    <row r="31">
      <c r="A31" s="30">
        <f>IF(ROWS($A$5:A31)&lt;=COUNTIF('Base de Estoque'!$F$5:$F$104,"Pronto"),ROWS($A$5:A31),"")</f>
        <v/>
      </c>
      <c r="B31" s="27">
        <f>IF($A31="","",IFERROR(INDEX('Base de Estoque'!$A$5:$A$104,MATCH($A31,'Base de Estoque'!$I$5:$I$104,0)),""))</f>
        <v/>
      </c>
      <c r="C31" s="27">
        <f>IF($A31="","",IFERROR(INDEX('Base de Estoque'!$B$5:$B$104,MATCH($A31,'Base de Estoque'!$I$5:$I$104,0)),""))</f>
        <v/>
      </c>
      <c r="D31" s="27">
        <f>IF($A31="","",IFERROR(INDEX('Base de Estoque'!$E$5:$E$104,MATCH($A31,'Base de Estoque'!$I$5:$I$104,0)),""))</f>
        <v/>
      </c>
      <c r="E31" s="35">
        <f>IF($A31="","",IFERROR(INDEX('Base de Estoque'!$C$5:$C$104,MATCH($A31,'Base de Estoque'!$I$5:$I$104,0)),""))</f>
        <v/>
      </c>
      <c r="F31" s="28">
        <f>IF($A31="","",IFERROR(INDEX('Base de Estoque'!$D$5:$D$104,MATCH($A31,'Base de Estoque'!$I$5:$I$104,0)),""))</f>
        <v/>
      </c>
      <c r="G31" s="28">
        <f>IF($A31="","",IFERROR(INDEX('Base de Estoque'!$G$5:$G$104,MATCH($A31,'Base de Estoque'!$I$5:$I$104,0)),""))</f>
        <v/>
      </c>
      <c r="H31" s="29">
        <f>IF($A31="","",IFERROR(INDEX('Base de Estoque'!$H$5:$H$104,MATCH($A31,'Base de Estoque'!$I$5:$I$104,0)),""))</f>
        <v/>
      </c>
      <c r="I31" s="29">
        <f>IF(OR(A31="",H31=""),"",SUM($H$5:H31))</f>
        <v/>
      </c>
      <c r="J31" s="36">
        <f>IF(A31="","",IF(SUM('Base de Estoque'!$G$5:$G$104)=0,"Sem classificação",IF(IFERROR(SUM($H$5:H31)-H31,0)&lt;Configurações!$B$5,"A",IF(IFERROR(SUM($H$5:H31)-H31,0)&lt;Configurações!$B$6,"B","C"))))</f>
        <v/>
      </c>
      <c r="K31" s="27">
        <f>IF(OR(J31="",J31="Sem classificação"),"",IF(J31="A",Configurações!$B$8,IF(J31="B",Configurações!$B$9,Configurações!$B$10)))</f>
        <v/>
      </c>
      <c r="L31" s="27">
        <f>IF(A31="","",IF(SUM('Base de Estoque'!$G$5:$G$104)=0,"Total anual igual a zero",IF(G31=0,"Item sem consumo valorizado","")))</f>
        <v/>
      </c>
    </row>
    <row r="32">
      <c r="A32" s="34">
        <f>IF(ROWS($A$5:A32)&lt;=COUNTIF('Base de Estoque'!$F$5:$F$104,"Pronto"),ROWS($A$5:A32),"")</f>
        <v/>
      </c>
      <c r="B32" s="31">
        <f>IF($A32="","",IFERROR(INDEX('Base de Estoque'!$A$5:$A$104,MATCH($A32,'Base de Estoque'!$I$5:$I$104,0)),""))</f>
        <v/>
      </c>
      <c r="C32" s="31">
        <f>IF($A32="","",IFERROR(INDEX('Base de Estoque'!$B$5:$B$104,MATCH($A32,'Base de Estoque'!$I$5:$I$104,0)),""))</f>
        <v/>
      </c>
      <c r="D32" s="31">
        <f>IF($A32="","",IFERROR(INDEX('Base de Estoque'!$E$5:$E$104,MATCH($A32,'Base de Estoque'!$I$5:$I$104,0)),""))</f>
        <v/>
      </c>
      <c r="E32" s="37">
        <f>IF($A32="","",IFERROR(INDEX('Base de Estoque'!$C$5:$C$104,MATCH($A32,'Base de Estoque'!$I$5:$I$104,0)),""))</f>
        <v/>
      </c>
      <c r="F32" s="32">
        <f>IF($A32="","",IFERROR(INDEX('Base de Estoque'!$D$5:$D$104,MATCH($A32,'Base de Estoque'!$I$5:$I$104,0)),""))</f>
        <v/>
      </c>
      <c r="G32" s="32">
        <f>IF($A32="","",IFERROR(INDEX('Base de Estoque'!$G$5:$G$104,MATCH($A32,'Base de Estoque'!$I$5:$I$104,0)),""))</f>
        <v/>
      </c>
      <c r="H32" s="33">
        <f>IF($A32="","",IFERROR(INDEX('Base de Estoque'!$H$5:$H$104,MATCH($A32,'Base de Estoque'!$I$5:$I$104,0)),""))</f>
        <v/>
      </c>
      <c r="I32" s="33">
        <f>IF(OR(A32="",H32=""),"",SUM($H$5:H32))</f>
        <v/>
      </c>
      <c r="J32" s="38">
        <f>IF(A32="","",IF(SUM('Base de Estoque'!$G$5:$G$104)=0,"Sem classificação",IF(IFERROR(SUM($H$5:H32)-H32,0)&lt;Configurações!$B$5,"A",IF(IFERROR(SUM($H$5:H32)-H32,0)&lt;Configurações!$B$6,"B","C"))))</f>
        <v/>
      </c>
      <c r="K32" s="31">
        <f>IF(OR(J32="",J32="Sem classificação"),"",IF(J32="A",Configurações!$B$8,IF(J32="B",Configurações!$B$9,Configurações!$B$10)))</f>
        <v/>
      </c>
      <c r="L32" s="31">
        <f>IF(A32="","",IF(SUM('Base de Estoque'!$G$5:$G$104)=0,"Total anual igual a zero",IF(G32=0,"Item sem consumo valorizado","")))</f>
        <v/>
      </c>
    </row>
    <row r="33">
      <c r="A33" s="30">
        <f>IF(ROWS($A$5:A33)&lt;=COUNTIF('Base de Estoque'!$F$5:$F$104,"Pronto"),ROWS($A$5:A33),"")</f>
        <v/>
      </c>
      <c r="B33" s="27">
        <f>IF($A33="","",IFERROR(INDEX('Base de Estoque'!$A$5:$A$104,MATCH($A33,'Base de Estoque'!$I$5:$I$104,0)),""))</f>
        <v/>
      </c>
      <c r="C33" s="27">
        <f>IF($A33="","",IFERROR(INDEX('Base de Estoque'!$B$5:$B$104,MATCH($A33,'Base de Estoque'!$I$5:$I$104,0)),""))</f>
        <v/>
      </c>
      <c r="D33" s="27">
        <f>IF($A33="","",IFERROR(INDEX('Base de Estoque'!$E$5:$E$104,MATCH($A33,'Base de Estoque'!$I$5:$I$104,0)),""))</f>
        <v/>
      </c>
      <c r="E33" s="35">
        <f>IF($A33="","",IFERROR(INDEX('Base de Estoque'!$C$5:$C$104,MATCH($A33,'Base de Estoque'!$I$5:$I$104,0)),""))</f>
        <v/>
      </c>
      <c r="F33" s="28">
        <f>IF($A33="","",IFERROR(INDEX('Base de Estoque'!$D$5:$D$104,MATCH($A33,'Base de Estoque'!$I$5:$I$104,0)),""))</f>
        <v/>
      </c>
      <c r="G33" s="28">
        <f>IF($A33="","",IFERROR(INDEX('Base de Estoque'!$G$5:$G$104,MATCH($A33,'Base de Estoque'!$I$5:$I$104,0)),""))</f>
        <v/>
      </c>
      <c r="H33" s="29">
        <f>IF($A33="","",IFERROR(INDEX('Base de Estoque'!$H$5:$H$104,MATCH($A33,'Base de Estoque'!$I$5:$I$104,0)),""))</f>
        <v/>
      </c>
      <c r="I33" s="29">
        <f>IF(OR(A33="",H33=""),"",SUM($H$5:H33))</f>
        <v/>
      </c>
      <c r="J33" s="36">
        <f>IF(A33="","",IF(SUM('Base de Estoque'!$G$5:$G$104)=0,"Sem classificação",IF(IFERROR(SUM($H$5:H33)-H33,0)&lt;Configurações!$B$5,"A",IF(IFERROR(SUM($H$5:H33)-H33,0)&lt;Configurações!$B$6,"B","C"))))</f>
        <v/>
      </c>
      <c r="K33" s="27">
        <f>IF(OR(J33="",J33="Sem classificação"),"",IF(J33="A",Configurações!$B$8,IF(J33="B",Configurações!$B$9,Configurações!$B$10)))</f>
        <v/>
      </c>
      <c r="L33" s="27">
        <f>IF(A33="","",IF(SUM('Base de Estoque'!$G$5:$G$104)=0,"Total anual igual a zero",IF(G33=0,"Item sem consumo valorizado","")))</f>
        <v/>
      </c>
    </row>
    <row r="34">
      <c r="A34" s="34">
        <f>IF(ROWS($A$5:A34)&lt;=COUNTIF('Base de Estoque'!$F$5:$F$104,"Pronto"),ROWS($A$5:A34),"")</f>
        <v/>
      </c>
      <c r="B34" s="31">
        <f>IF($A34="","",IFERROR(INDEX('Base de Estoque'!$A$5:$A$104,MATCH($A34,'Base de Estoque'!$I$5:$I$104,0)),""))</f>
        <v/>
      </c>
      <c r="C34" s="31">
        <f>IF($A34="","",IFERROR(INDEX('Base de Estoque'!$B$5:$B$104,MATCH($A34,'Base de Estoque'!$I$5:$I$104,0)),""))</f>
        <v/>
      </c>
      <c r="D34" s="31">
        <f>IF($A34="","",IFERROR(INDEX('Base de Estoque'!$E$5:$E$104,MATCH($A34,'Base de Estoque'!$I$5:$I$104,0)),""))</f>
        <v/>
      </c>
      <c r="E34" s="37">
        <f>IF($A34="","",IFERROR(INDEX('Base de Estoque'!$C$5:$C$104,MATCH($A34,'Base de Estoque'!$I$5:$I$104,0)),""))</f>
        <v/>
      </c>
      <c r="F34" s="32">
        <f>IF($A34="","",IFERROR(INDEX('Base de Estoque'!$D$5:$D$104,MATCH($A34,'Base de Estoque'!$I$5:$I$104,0)),""))</f>
        <v/>
      </c>
      <c r="G34" s="32">
        <f>IF($A34="","",IFERROR(INDEX('Base de Estoque'!$G$5:$G$104,MATCH($A34,'Base de Estoque'!$I$5:$I$104,0)),""))</f>
        <v/>
      </c>
      <c r="H34" s="33">
        <f>IF($A34="","",IFERROR(INDEX('Base de Estoque'!$H$5:$H$104,MATCH($A34,'Base de Estoque'!$I$5:$I$104,0)),""))</f>
        <v/>
      </c>
      <c r="I34" s="33">
        <f>IF(OR(A34="",H34=""),"",SUM($H$5:H34))</f>
        <v/>
      </c>
      <c r="J34" s="38">
        <f>IF(A34="","",IF(SUM('Base de Estoque'!$G$5:$G$104)=0,"Sem classificação",IF(IFERROR(SUM($H$5:H34)-H34,0)&lt;Configurações!$B$5,"A",IF(IFERROR(SUM($H$5:H34)-H34,0)&lt;Configurações!$B$6,"B","C"))))</f>
        <v/>
      </c>
      <c r="K34" s="31">
        <f>IF(OR(J34="",J34="Sem classificação"),"",IF(J34="A",Configurações!$B$8,IF(J34="B",Configurações!$B$9,Configurações!$B$10)))</f>
        <v/>
      </c>
      <c r="L34" s="31">
        <f>IF(A34="","",IF(SUM('Base de Estoque'!$G$5:$G$104)=0,"Total anual igual a zero",IF(G34=0,"Item sem consumo valorizado","")))</f>
        <v/>
      </c>
    </row>
    <row r="35">
      <c r="A35" s="30">
        <f>IF(ROWS($A$5:A35)&lt;=COUNTIF('Base de Estoque'!$F$5:$F$104,"Pronto"),ROWS($A$5:A35),"")</f>
        <v/>
      </c>
      <c r="B35" s="27">
        <f>IF($A35="","",IFERROR(INDEX('Base de Estoque'!$A$5:$A$104,MATCH($A35,'Base de Estoque'!$I$5:$I$104,0)),""))</f>
        <v/>
      </c>
      <c r="C35" s="27">
        <f>IF($A35="","",IFERROR(INDEX('Base de Estoque'!$B$5:$B$104,MATCH($A35,'Base de Estoque'!$I$5:$I$104,0)),""))</f>
        <v/>
      </c>
      <c r="D35" s="27">
        <f>IF($A35="","",IFERROR(INDEX('Base de Estoque'!$E$5:$E$104,MATCH($A35,'Base de Estoque'!$I$5:$I$104,0)),""))</f>
        <v/>
      </c>
      <c r="E35" s="35">
        <f>IF($A35="","",IFERROR(INDEX('Base de Estoque'!$C$5:$C$104,MATCH($A35,'Base de Estoque'!$I$5:$I$104,0)),""))</f>
        <v/>
      </c>
      <c r="F35" s="28">
        <f>IF($A35="","",IFERROR(INDEX('Base de Estoque'!$D$5:$D$104,MATCH($A35,'Base de Estoque'!$I$5:$I$104,0)),""))</f>
        <v/>
      </c>
      <c r="G35" s="28">
        <f>IF($A35="","",IFERROR(INDEX('Base de Estoque'!$G$5:$G$104,MATCH($A35,'Base de Estoque'!$I$5:$I$104,0)),""))</f>
        <v/>
      </c>
      <c r="H35" s="29">
        <f>IF($A35="","",IFERROR(INDEX('Base de Estoque'!$H$5:$H$104,MATCH($A35,'Base de Estoque'!$I$5:$I$104,0)),""))</f>
        <v/>
      </c>
      <c r="I35" s="29">
        <f>IF(OR(A35="",H35=""),"",SUM($H$5:H35))</f>
        <v/>
      </c>
      <c r="J35" s="36">
        <f>IF(A35="","",IF(SUM('Base de Estoque'!$G$5:$G$104)=0,"Sem classificação",IF(IFERROR(SUM($H$5:H35)-H35,0)&lt;Configurações!$B$5,"A",IF(IFERROR(SUM($H$5:H35)-H35,0)&lt;Configurações!$B$6,"B","C"))))</f>
        <v/>
      </c>
      <c r="K35" s="27">
        <f>IF(OR(J35="",J35="Sem classificação"),"",IF(J35="A",Configurações!$B$8,IF(J35="B",Configurações!$B$9,Configurações!$B$10)))</f>
        <v/>
      </c>
      <c r="L35" s="27">
        <f>IF(A35="","",IF(SUM('Base de Estoque'!$G$5:$G$104)=0,"Total anual igual a zero",IF(G35=0,"Item sem consumo valorizado","")))</f>
        <v/>
      </c>
    </row>
    <row r="36">
      <c r="A36" s="34">
        <f>IF(ROWS($A$5:A36)&lt;=COUNTIF('Base de Estoque'!$F$5:$F$104,"Pronto"),ROWS($A$5:A36),"")</f>
        <v/>
      </c>
      <c r="B36" s="31">
        <f>IF($A36="","",IFERROR(INDEX('Base de Estoque'!$A$5:$A$104,MATCH($A36,'Base de Estoque'!$I$5:$I$104,0)),""))</f>
        <v/>
      </c>
      <c r="C36" s="31">
        <f>IF($A36="","",IFERROR(INDEX('Base de Estoque'!$B$5:$B$104,MATCH($A36,'Base de Estoque'!$I$5:$I$104,0)),""))</f>
        <v/>
      </c>
      <c r="D36" s="31">
        <f>IF($A36="","",IFERROR(INDEX('Base de Estoque'!$E$5:$E$104,MATCH($A36,'Base de Estoque'!$I$5:$I$104,0)),""))</f>
        <v/>
      </c>
      <c r="E36" s="37">
        <f>IF($A36="","",IFERROR(INDEX('Base de Estoque'!$C$5:$C$104,MATCH($A36,'Base de Estoque'!$I$5:$I$104,0)),""))</f>
        <v/>
      </c>
      <c r="F36" s="32">
        <f>IF($A36="","",IFERROR(INDEX('Base de Estoque'!$D$5:$D$104,MATCH($A36,'Base de Estoque'!$I$5:$I$104,0)),""))</f>
        <v/>
      </c>
      <c r="G36" s="32">
        <f>IF($A36="","",IFERROR(INDEX('Base de Estoque'!$G$5:$G$104,MATCH($A36,'Base de Estoque'!$I$5:$I$104,0)),""))</f>
        <v/>
      </c>
      <c r="H36" s="33">
        <f>IF($A36="","",IFERROR(INDEX('Base de Estoque'!$H$5:$H$104,MATCH($A36,'Base de Estoque'!$I$5:$I$104,0)),""))</f>
        <v/>
      </c>
      <c r="I36" s="33">
        <f>IF(OR(A36="",H36=""),"",SUM($H$5:H36))</f>
        <v/>
      </c>
      <c r="J36" s="38">
        <f>IF(A36="","",IF(SUM('Base de Estoque'!$G$5:$G$104)=0,"Sem classificação",IF(IFERROR(SUM($H$5:H36)-H36,0)&lt;Configurações!$B$5,"A",IF(IFERROR(SUM($H$5:H36)-H36,0)&lt;Configurações!$B$6,"B","C"))))</f>
        <v/>
      </c>
      <c r="K36" s="31">
        <f>IF(OR(J36="",J36="Sem classificação"),"",IF(J36="A",Configurações!$B$8,IF(J36="B",Configurações!$B$9,Configurações!$B$10)))</f>
        <v/>
      </c>
      <c r="L36" s="31">
        <f>IF(A36="","",IF(SUM('Base de Estoque'!$G$5:$G$104)=0,"Total anual igual a zero",IF(G36=0,"Item sem consumo valorizado","")))</f>
        <v/>
      </c>
    </row>
    <row r="37">
      <c r="A37" s="30">
        <f>IF(ROWS($A$5:A37)&lt;=COUNTIF('Base de Estoque'!$F$5:$F$104,"Pronto"),ROWS($A$5:A37),"")</f>
        <v/>
      </c>
      <c r="B37" s="27">
        <f>IF($A37="","",IFERROR(INDEX('Base de Estoque'!$A$5:$A$104,MATCH($A37,'Base de Estoque'!$I$5:$I$104,0)),""))</f>
        <v/>
      </c>
      <c r="C37" s="27">
        <f>IF($A37="","",IFERROR(INDEX('Base de Estoque'!$B$5:$B$104,MATCH($A37,'Base de Estoque'!$I$5:$I$104,0)),""))</f>
        <v/>
      </c>
      <c r="D37" s="27">
        <f>IF($A37="","",IFERROR(INDEX('Base de Estoque'!$E$5:$E$104,MATCH($A37,'Base de Estoque'!$I$5:$I$104,0)),""))</f>
        <v/>
      </c>
      <c r="E37" s="35">
        <f>IF($A37="","",IFERROR(INDEX('Base de Estoque'!$C$5:$C$104,MATCH($A37,'Base de Estoque'!$I$5:$I$104,0)),""))</f>
        <v/>
      </c>
      <c r="F37" s="28">
        <f>IF($A37="","",IFERROR(INDEX('Base de Estoque'!$D$5:$D$104,MATCH($A37,'Base de Estoque'!$I$5:$I$104,0)),""))</f>
        <v/>
      </c>
      <c r="G37" s="28">
        <f>IF($A37="","",IFERROR(INDEX('Base de Estoque'!$G$5:$G$104,MATCH($A37,'Base de Estoque'!$I$5:$I$104,0)),""))</f>
        <v/>
      </c>
      <c r="H37" s="29">
        <f>IF($A37="","",IFERROR(INDEX('Base de Estoque'!$H$5:$H$104,MATCH($A37,'Base de Estoque'!$I$5:$I$104,0)),""))</f>
        <v/>
      </c>
      <c r="I37" s="29">
        <f>IF(OR(A37="",H37=""),"",SUM($H$5:H37))</f>
        <v/>
      </c>
      <c r="J37" s="36">
        <f>IF(A37="","",IF(SUM('Base de Estoque'!$G$5:$G$104)=0,"Sem classificação",IF(IFERROR(SUM($H$5:H37)-H37,0)&lt;Configurações!$B$5,"A",IF(IFERROR(SUM($H$5:H37)-H37,0)&lt;Configurações!$B$6,"B","C"))))</f>
        <v/>
      </c>
      <c r="K37" s="27">
        <f>IF(OR(J37="",J37="Sem classificação"),"",IF(J37="A",Configurações!$B$8,IF(J37="B",Configurações!$B$9,Configurações!$B$10)))</f>
        <v/>
      </c>
      <c r="L37" s="27">
        <f>IF(A37="","",IF(SUM('Base de Estoque'!$G$5:$G$104)=0,"Total anual igual a zero",IF(G37=0,"Item sem consumo valorizado","")))</f>
        <v/>
      </c>
    </row>
    <row r="38">
      <c r="A38" s="34">
        <f>IF(ROWS($A$5:A38)&lt;=COUNTIF('Base de Estoque'!$F$5:$F$104,"Pronto"),ROWS($A$5:A38),"")</f>
        <v/>
      </c>
      <c r="B38" s="31">
        <f>IF($A38="","",IFERROR(INDEX('Base de Estoque'!$A$5:$A$104,MATCH($A38,'Base de Estoque'!$I$5:$I$104,0)),""))</f>
        <v/>
      </c>
      <c r="C38" s="31">
        <f>IF($A38="","",IFERROR(INDEX('Base de Estoque'!$B$5:$B$104,MATCH($A38,'Base de Estoque'!$I$5:$I$104,0)),""))</f>
        <v/>
      </c>
      <c r="D38" s="31">
        <f>IF($A38="","",IFERROR(INDEX('Base de Estoque'!$E$5:$E$104,MATCH($A38,'Base de Estoque'!$I$5:$I$104,0)),""))</f>
        <v/>
      </c>
      <c r="E38" s="37">
        <f>IF($A38="","",IFERROR(INDEX('Base de Estoque'!$C$5:$C$104,MATCH($A38,'Base de Estoque'!$I$5:$I$104,0)),""))</f>
        <v/>
      </c>
      <c r="F38" s="32">
        <f>IF($A38="","",IFERROR(INDEX('Base de Estoque'!$D$5:$D$104,MATCH($A38,'Base de Estoque'!$I$5:$I$104,0)),""))</f>
        <v/>
      </c>
      <c r="G38" s="32">
        <f>IF($A38="","",IFERROR(INDEX('Base de Estoque'!$G$5:$G$104,MATCH($A38,'Base de Estoque'!$I$5:$I$104,0)),""))</f>
        <v/>
      </c>
      <c r="H38" s="33">
        <f>IF($A38="","",IFERROR(INDEX('Base de Estoque'!$H$5:$H$104,MATCH($A38,'Base de Estoque'!$I$5:$I$104,0)),""))</f>
        <v/>
      </c>
      <c r="I38" s="33">
        <f>IF(OR(A38="",H38=""),"",SUM($H$5:H38))</f>
        <v/>
      </c>
      <c r="J38" s="38">
        <f>IF(A38="","",IF(SUM('Base de Estoque'!$G$5:$G$104)=0,"Sem classificação",IF(IFERROR(SUM($H$5:H38)-H38,0)&lt;Configurações!$B$5,"A",IF(IFERROR(SUM($H$5:H38)-H38,0)&lt;Configurações!$B$6,"B","C"))))</f>
        <v/>
      </c>
      <c r="K38" s="31">
        <f>IF(OR(J38="",J38="Sem classificação"),"",IF(J38="A",Configurações!$B$8,IF(J38="B",Configurações!$B$9,Configurações!$B$10)))</f>
        <v/>
      </c>
      <c r="L38" s="31">
        <f>IF(A38="","",IF(SUM('Base de Estoque'!$G$5:$G$104)=0,"Total anual igual a zero",IF(G38=0,"Item sem consumo valorizado","")))</f>
        <v/>
      </c>
    </row>
    <row r="39">
      <c r="A39" s="30">
        <f>IF(ROWS($A$5:A39)&lt;=COUNTIF('Base de Estoque'!$F$5:$F$104,"Pronto"),ROWS($A$5:A39),"")</f>
        <v/>
      </c>
      <c r="B39" s="27">
        <f>IF($A39="","",IFERROR(INDEX('Base de Estoque'!$A$5:$A$104,MATCH($A39,'Base de Estoque'!$I$5:$I$104,0)),""))</f>
        <v/>
      </c>
      <c r="C39" s="27">
        <f>IF($A39="","",IFERROR(INDEX('Base de Estoque'!$B$5:$B$104,MATCH($A39,'Base de Estoque'!$I$5:$I$104,0)),""))</f>
        <v/>
      </c>
      <c r="D39" s="27">
        <f>IF($A39="","",IFERROR(INDEX('Base de Estoque'!$E$5:$E$104,MATCH($A39,'Base de Estoque'!$I$5:$I$104,0)),""))</f>
        <v/>
      </c>
      <c r="E39" s="35">
        <f>IF($A39="","",IFERROR(INDEX('Base de Estoque'!$C$5:$C$104,MATCH($A39,'Base de Estoque'!$I$5:$I$104,0)),""))</f>
        <v/>
      </c>
      <c r="F39" s="28">
        <f>IF($A39="","",IFERROR(INDEX('Base de Estoque'!$D$5:$D$104,MATCH($A39,'Base de Estoque'!$I$5:$I$104,0)),""))</f>
        <v/>
      </c>
      <c r="G39" s="28">
        <f>IF($A39="","",IFERROR(INDEX('Base de Estoque'!$G$5:$G$104,MATCH($A39,'Base de Estoque'!$I$5:$I$104,0)),""))</f>
        <v/>
      </c>
      <c r="H39" s="29">
        <f>IF($A39="","",IFERROR(INDEX('Base de Estoque'!$H$5:$H$104,MATCH($A39,'Base de Estoque'!$I$5:$I$104,0)),""))</f>
        <v/>
      </c>
      <c r="I39" s="29">
        <f>IF(OR(A39="",H39=""),"",SUM($H$5:H39))</f>
        <v/>
      </c>
      <c r="J39" s="36">
        <f>IF(A39="","",IF(SUM('Base de Estoque'!$G$5:$G$104)=0,"Sem classificação",IF(IFERROR(SUM($H$5:H39)-H39,0)&lt;Configurações!$B$5,"A",IF(IFERROR(SUM($H$5:H39)-H39,0)&lt;Configurações!$B$6,"B","C"))))</f>
        <v/>
      </c>
      <c r="K39" s="27">
        <f>IF(OR(J39="",J39="Sem classificação"),"",IF(J39="A",Configurações!$B$8,IF(J39="B",Configurações!$B$9,Configurações!$B$10)))</f>
        <v/>
      </c>
      <c r="L39" s="27">
        <f>IF(A39="","",IF(SUM('Base de Estoque'!$G$5:$G$104)=0,"Total anual igual a zero",IF(G39=0,"Item sem consumo valorizado","")))</f>
        <v/>
      </c>
    </row>
    <row r="40">
      <c r="A40" s="34">
        <f>IF(ROWS($A$5:A40)&lt;=COUNTIF('Base de Estoque'!$F$5:$F$104,"Pronto"),ROWS($A$5:A40),"")</f>
        <v/>
      </c>
      <c r="B40" s="31">
        <f>IF($A40="","",IFERROR(INDEX('Base de Estoque'!$A$5:$A$104,MATCH($A40,'Base de Estoque'!$I$5:$I$104,0)),""))</f>
        <v/>
      </c>
      <c r="C40" s="31">
        <f>IF($A40="","",IFERROR(INDEX('Base de Estoque'!$B$5:$B$104,MATCH($A40,'Base de Estoque'!$I$5:$I$104,0)),""))</f>
        <v/>
      </c>
      <c r="D40" s="31">
        <f>IF($A40="","",IFERROR(INDEX('Base de Estoque'!$E$5:$E$104,MATCH($A40,'Base de Estoque'!$I$5:$I$104,0)),""))</f>
        <v/>
      </c>
      <c r="E40" s="37">
        <f>IF($A40="","",IFERROR(INDEX('Base de Estoque'!$C$5:$C$104,MATCH($A40,'Base de Estoque'!$I$5:$I$104,0)),""))</f>
        <v/>
      </c>
      <c r="F40" s="32">
        <f>IF($A40="","",IFERROR(INDEX('Base de Estoque'!$D$5:$D$104,MATCH($A40,'Base de Estoque'!$I$5:$I$104,0)),""))</f>
        <v/>
      </c>
      <c r="G40" s="32">
        <f>IF($A40="","",IFERROR(INDEX('Base de Estoque'!$G$5:$G$104,MATCH($A40,'Base de Estoque'!$I$5:$I$104,0)),""))</f>
        <v/>
      </c>
      <c r="H40" s="33">
        <f>IF($A40="","",IFERROR(INDEX('Base de Estoque'!$H$5:$H$104,MATCH($A40,'Base de Estoque'!$I$5:$I$104,0)),""))</f>
        <v/>
      </c>
      <c r="I40" s="33">
        <f>IF(OR(A40="",H40=""),"",SUM($H$5:H40))</f>
        <v/>
      </c>
      <c r="J40" s="38">
        <f>IF(A40="","",IF(SUM('Base de Estoque'!$G$5:$G$104)=0,"Sem classificação",IF(IFERROR(SUM($H$5:H40)-H40,0)&lt;Configurações!$B$5,"A",IF(IFERROR(SUM($H$5:H40)-H40,0)&lt;Configurações!$B$6,"B","C"))))</f>
        <v/>
      </c>
      <c r="K40" s="31">
        <f>IF(OR(J40="",J40="Sem classificação"),"",IF(J40="A",Configurações!$B$8,IF(J40="B",Configurações!$B$9,Configurações!$B$10)))</f>
        <v/>
      </c>
      <c r="L40" s="31">
        <f>IF(A40="","",IF(SUM('Base de Estoque'!$G$5:$G$104)=0,"Total anual igual a zero",IF(G40=0,"Item sem consumo valorizado","")))</f>
        <v/>
      </c>
    </row>
    <row r="41">
      <c r="A41" s="30">
        <f>IF(ROWS($A$5:A41)&lt;=COUNTIF('Base de Estoque'!$F$5:$F$104,"Pronto"),ROWS($A$5:A41),"")</f>
        <v/>
      </c>
      <c r="B41" s="27">
        <f>IF($A41="","",IFERROR(INDEX('Base de Estoque'!$A$5:$A$104,MATCH($A41,'Base de Estoque'!$I$5:$I$104,0)),""))</f>
        <v/>
      </c>
      <c r="C41" s="27">
        <f>IF($A41="","",IFERROR(INDEX('Base de Estoque'!$B$5:$B$104,MATCH($A41,'Base de Estoque'!$I$5:$I$104,0)),""))</f>
        <v/>
      </c>
      <c r="D41" s="27">
        <f>IF($A41="","",IFERROR(INDEX('Base de Estoque'!$E$5:$E$104,MATCH($A41,'Base de Estoque'!$I$5:$I$104,0)),""))</f>
        <v/>
      </c>
      <c r="E41" s="35">
        <f>IF($A41="","",IFERROR(INDEX('Base de Estoque'!$C$5:$C$104,MATCH($A41,'Base de Estoque'!$I$5:$I$104,0)),""))</f>
        <v/>
      </c>
      <c r="F41" s="28">
        <f>IF($A41="","",IFERROR(INDEX('Base de Estoque'!$D$5:$D$104,MATCH($A41,'Base de Estoque'!$I$5:$I$104,0)),""))</f>
        <v/>
      </c>
      <c r="G41" s="28">
        <f>IF($A41="","",IFERROR(INDEX('Base de Estoque'!$G$5:$G$104,MATCH($A41,'Base de Estoque'!$I$5:$I$104,0)),""))</f>
        <v/>
      </c>
      <c r="H41" s="29">
        <f>IF($A41="","",IFERROR(INDEX('Base de Estoque'!$H$5:$H$104,MATCH($A41,'Base de Estoque'!$I$5:$I$104,0)),""))</f>
        <v/>
      </c>
      <c r="I41" s="29">
        <f>IF(OR(A41="",H41=""),"",SUM($H$5:H41))</f>
        <v/>
      </c>
      <c r="J41" s="36">
        <f>IF(A41="","",IF(SUM('Base de Estoque'!$G$5:$G$104)=0,"Sem classificação",IF(IFERROR(SUM($H$5:H41)-H41,0)&lt;Configurações!$B$5,"A",IF(IFERROR(SUM($H$5:H41)-H41,0)&lt;Configurações!$B$6,"B","C"))))</f>
        <v/>
      </c>
      <c r="K41" s="27">
        <f>IF(OR(J41="",J41="Sem classificação"),"",IF(J41="A",Configurações!$B$8,IF(J41="B",Configurações!$B$9,Configurações!$B$10)))</f>
        <v/>
      </c>
      <c r="L41" s="27">
        <f>IF(A41="","",IF(SUM('Base de Estoque'!$G$5:$G$104)=0,"Total anual igual a zero",IF(G41=0,"Item sem consumo valorizado","")))</f>
        <v/>
      </c>
    </row>
    <row r="42">
      <c r="A42" s="34">
        <f>IF(ROWS($A$5:A42)&lt;=COUNTIF('Base de Estoque'!$F$5:$F$104,"Pronto"),ROWS($A$5:A42),"")</f>
        <v/>
      </c>
      <c r="B42" s="31">
        <f>IF($A42="","",IFERROR(INDEX('Base de Estoque'!$A$5:$A$104,MATCH($A42,'Base de Estoque'!$I$5:$I$104,0)),""))</f>
        <v/>
      </c>
      <c r="C42" s="31">
        <f>IF($A42="","",IFERROR(INDEX('Base de Estoque'!$B$5:$B$104,MATCH($A42,'Base de Estoque'!$I$5:$I$104,0)),""))</f>
        <v/>
      </c>
      <c r="D42" s="31">
        <f>IF($A42="","",IFERROR(INDEX('Base de Estoque'!$E$5:$E$104,MATCH($A42,'Base de Estoque'!$I$5:$I$104,0)),""))</f>
        <v/>
      </c>
      <c r="E42" s="37">
        <f>IF($A42="","",IFERROR(INDEX('Base de Estoque'!$C$5:$C$104,MATCH($A42,'Base de Estoque'!$I$5:$I$104,0)),""))</f>
        <v/>
      </c>
      <c r="F42" s="32">
        <f>IF($A42="","",IFERROR(INDEX('Base de Estoque'!$D$5:$D$104,MATCH($A42,'Base de Estoque'!$I$5:$I$104,0)),""))</f>
        <v/>
      </c>
      <c r="G42" s="32">
        <f>IF($A42="","",IFERROR(INDEX('Base de Estoque'!$G$5:$G$104,MATCH($A42,'Base de Estoque'!$I$5:$I$104,0)),""))</f>
        <v/>
      </c>
      <c r="H42" s="33">
        <f>IF($A42="","",IFERROR(INDEX('Base de Estoque'!$H$5:$H$104,MATCH($A42,'Base de Estoque'!$I$5:$I$104,0)),""))</f>
        <v/>
      </c>
      <c r="I42" s="33">
        <f>IF(OR(A42="",H42=""),"",SUM($H$5:H42))</f>
        <v/>
      </c>
      <c r="J42" s="38">
        <f>IF(A42="","",IF(SUM('Base de Estoque'!$G$5:$G$104)=0,"Sem classificação",IF(IFERROR(SUM($H$5:H42)-H42,0)&lt;Configurações!$B$5,"A",IF(IFERROR(SUM($H$5:H42)-H42,0)&lt;Configurações!$B$6,"B","C"))))</f>
        <v/>
      </c>
      <c r="K42" s="31">
        <f>IF(OR(J42="",J42="Sem classificação"),"",IF(J42="A",Configurações!$B$8,IF(J42="B",Configurações!$B$9,Configurações!$B$10)))</f>
        <v/>
      </c>
      <c r="L42" s="31">
        <f>IF(A42="","",IF(SUM('Base de Estoque'!$G$5:$G$104)=0,"Total anual igual a zero",IF(G42=0,"Item sem consumo valorizado","")))</f>
        <v/>
      </c>
    </row>
    <row r="43">
      <c r="A43" s="30">
        <f>IF(ROWS($A$5:A43)&lt;=COUNTIF('Base de Estoque'!$F$5:$F$104,"Pronto"),ROWS($A$5:A43),"")</f>
        <v/>
      </c>
      <c r="B43" s="27">
        <f>IF($A43="","",IFERROR(INDEX('Base de Estoque'!$A$5:$A$104,MATCH($A43,'Base de Estoque'!$I$5:$I$104,0)),""))</f>
        <v/>
      </c>
      <c r="C43" s="27">
        <f>IF($A43="","",IFERROR(INDEX('Base de Estoque'!$B$5:$B$104,MATCH($A43,'Base de Estoque'!$I$5:$I$104,0)),""))</f>
        <v/>
      </c>
      <c r="D43" s="27">
        <f>IF($A43="","",IFERROR(INDEX('Base de Estoque'!$E$5:$E$104,MATCH($A43,'Base de Estoque'!$I$5:$I$104,0)),""))</f>
        <v/>
      </c>
      <c r="E43" s="35">
        <f>IF($A43="","",IFERROR(INDEX('Base de Estoque'!$C$5:$C$104,MATCH($A43,'Base de Estoque'!$I$5:$I$104,0)),""))</f>
        <v/>
      </c>
      <c r="F43" s="28">
        <f>IF($A43="","",IFERROR(INDEX('Base de Estoque'!$D$5:$D$104,MATCH($A43,'Base de Estoque'!$I$5:$I$104,0)),""))</f>
        <v/>
      </c>
      <c r="G43" s="28">
        <f>IF($A43="","",IFERROR(INDEX('Base de Estoque'!$G$5:$G$104,MATCH($A43,'Base de Estoque'!$I$5:$I$104,0)),""))</f>
        <v/>
      </c>
      <c r="H43" s="29">
        <f>IF($A43="","",IFERROR(INDEX('Base de Estoque'!$H$5:$H$104,MATCH($A43,'Base de Estoque'!$I$5:$I$104,0)),""))</f>
        <v/>
      </c>
      <c r="I43" s="29">
        <f>IF(OR(A43="",H43=""),"",SUM($H$5:H43))</f>
        <v/>
      </c>
      <c r="J43" s="36">
        <f>IF(A43="","",IF(SUM('Base de Estoque'!$G$5:$G$104)=0,"Sem classificação",IF(IFERROR(SUM($H$5:H43)-H43,0)&lt;Configurações!$B$5,"A",IF(IFERROR(SUM($H$5:H43)-H43,0)&lt;Configurações!$B$6,"B","C"))))</f>
        <v/>
      </c>
      <c r="K43" s="27">
        <f>IF(OR(J43="",J43="Sem classificação"),"",IF(J43="A",Configurações!$B$8,IF(J43="B",Configurações!$B$9,Configurações!$B$10)))</f>
        <v/>
      </c>
      <c r="L43" s="27">
        <f>IF(A43="","",IF(SUM('Base de Estoque'!$G$5:$G$104)=0,"Total anual igual a zero",IF(G43=0,"Item sem consumo valorizado","")))</f>
        <v/>
      </c>
    </row>
    <row r="44">
      <c r="A44" s="34">
        <f>IF(ROWS($A$5:A44)&lt;=COUNTIF('Base de Estoque'!$F$5:$F$104,"Pronto"),ROWS($A$5:A44),"")</f>
        <v/>
      </c>
      <c r="B44" s="31">
        <f>IF($A44="","",IFERROR(INDEX('Base de Estoque'!$A$5:$A$104,MATCH($A44,'Base de Estoque'!$I$5:$I$104,0)),""))</f>
        <v/>
      </c>
      <c r="C44" s="31">
        <f>IF($A44="","",IFERROR(INDEX('Base de Estoque'!$B$5:$B$104,MATCH($A44,'Base de Estoque'!$I$5:$I$104,0)),""))</f>
        <v/>
      </c>
      <c r="D44" s="31">
        <f>IF($A44="","",IFERROR(INDEX('Base de Estoque'!$E$5:$E$104,MATCH($A44,'Base de Estoque'!$I$5:$I$104,0)),""))</f>
        <v/>
      </c>
      <c r="E44" s="37">
        <f>IF($A44="","",IFERROR(INDEX('Base de Estoque'!$C$5:$C$104,MATCH($A44,'Base de Estoque'!$I$5:$I$104,0)),""))</f>
        <v/>
      </c>
      <c r="F44" s="32">
        <f>IF($A44="","",IFERROR(INDEX('Base de Estoque'!$D$5:$D$104,MATCH($A44,'Base de Estoque'!$I$5:$I$104,0)),""))</f>
        <v/>
      </c>
      <c r="G44" s="32">
        <f>IF($A44="","",IFERROR(INDEX('Base de Estoque'!$G$5:$G$104,MATCH($A44,'Base de Estoque'!$I$5:$I$104,0)),""))</f>
        <v/>
      </c>
      <c r="H44" s="33">
        <f>IF($A44="","",IFERROR(INDEX('Base de Estoque'!$H$5:$H$104,MATCH($A44,'Base de Estoque'!$I$5:$I$104,0)),""))</f>
        <v/>
      </c>
      <c r="I44" s="33">
        <f>IF(OR(A44="",H44=""),"",SUM($H$5:H44))</f>
        <v/>
      </c>
      <c r="J44" s="38">
        <f>IF(A44="","",IF(SUM('Base de Estoque'!$G$5:$G$104)=0,"Sem classificação",IF(IFERROR(SUM($H$5:H44)-H44,0)&lt;Configurações!$B$5,"A",IF(IFERROR(SUM($H$5:H44)-H44,0)&lt;Configurações!$B$6,"B","C"))))</f>
        <v/>
      </c>
      <c r="K44" s="31">
        <f>IF(OR(J44="",J44="Sem classificação"),"",IF(J44="A",Configurações!$B$8,IF(J44="B",Configurações!$B$9,Configurações!$B$10)))</f>
        <v/>
      </c>
      <c r="L44" s="31">
        <f>IF(A44="","",IF(SUM('Base de Estoque'!$G$5:$G$104)=0,"Total anual igual a zero",IF(G44=0,"Item sem consumo valorizado","")))</f>
        <v/>
      </c>
    </row>
    <row r="45">
      <c r="A45" s="30">
        <f>IF(ROWS($A$5:A45)&lt;=COUNTIF('Base de Estoque'!$F$5:$F$104,"Pronto"),ROWS($A$5:A45),"")</f>
        <v/>
      </c>
      <c r="B45" s="27">
        <f>IF($A45="","",IFERROR(INDEX('Base de Estoque'!$A$5:$A$104,MATCH($A45,'Base de Estoque'!$I$5:$I$104,0)),""))</f>
        <v/>
      </c>
      <c r="C45" s="27">
        <f>IF($A45="","",IFERROR(INDEX('Base de Estoque'!$B$5:$B$104,MATCH($A45,'Base de Estoque'!$I$5:$I$104,0)),""))</f>
        <v/>
      </c>
      <c r="D45" s="27">
        <f>IF($A45="","",IFERROR(INDEX('Base de Estoque'!$E$5:$E$104,MATCH($A45,'Base de Estoque'!$I$5:$I$104,0)),""))</f>
        <v/>
      </c>
      <c r="E45" s="35">
        <f>IF($A45="","",IFERROR(INDEX('Base de Estoque'!$C$5:$C$104,MATCH($A45,'Base de Estoque'!$I$5:$I$104,0)),""))</f>
        <v/>
      </c>
      <c r="F45" s="28">
        <f>IF($A45="","",IFERROR(INDEX('Base de Estoque'!$D$5:$D$104,MATCH($A45,'Base de Estoque'!$I$5:$I$104,0)),""))</f>
        <v/>
      </c>
      <c r="G45" s="28">
        <f>IF($A45="","",IFERROR(INDEX('Base de Estoque'!$G$5:$G$104,MATCH($A45,'Base de Estoque'!$I$5:$I$104,0)),""))</f>
        <v/>
      </c>
      <c r="H45" s="29">
        <f>IF($A45="","",IFERROR(INDEX('Base de Estoque'!$H$5:$H$104,MATCH($A45,'Base de Estoque'!$I$5:$I$104,0)),""))</f>
        <v/>
      </c>
      <c r="I45" s="29">
        <f>IF(OR(A45="",H45=""),"",SUM($H$5:H45))</f>
        <v/>
      </c>
      <c r="J45" s="36">
        <f>IF(A45="","",IF(SUM('Base de Estoque'!$G$5:$G$104)=0,"Sem classificação",IF(IFERROR(SUM($H$5:H45)-H45,0)&lt;Configurações!$B$5,"A",IF(IFERROR(SUM($H$5:H45)-H45,0)&lt;Configurações!$B$6,"B","C"))))</f>
        <v/>
      </c>
      <c r="K45" s="27">
        <f>IF(OR(J45="",J45="Sem classificação"),"",IF(J45="A",Configurações!$B$8,IF(J45="B",Configurações!$B$9,Configurações!$B$10)))</f>
        <v/>
      </c>
      <c r="L45" s="27">
        <f>IF(A45="","",IF(SUM('Base de Estoque'!$G$5:$G$104)=0,"Total anual igual a zero",IF(G45=0,"Item sem consumo valorizado","")))</f>
        <v/>
      </c>
    </row>
    <row r="46">
      <c r="A46" s="34">
        <f>IF(ROWS($A$5:A46)&lt;=COUNTIF('Base de Estoque'!$F$5:$F$104,"Pronto"),ROWS($A$5:A46),"")</f>
        <v/>
      </c>
      <c r="B46" s="31">
        <f>IF($A46="","",IFERROR(INDEX('Base de Estoque'!$A$5:$A$104,MATCH($A46,'Base de Estoque'!$I$5:$I$104,0)),""))</f>
        <v/>
      </c>
      <c r="C46" s="31">
        <f>IF($A46="","",IFERROR(INDEX('Base de Estoque'!$B$5:$B$104,MATCH($A46,'Base de Estoque'!$I$5:$I$104,0)),""))</f>
        <v/>
      </c>
      <c r="D46" s="31">
        <f>IF($A46="","",IFERROR(INDEX('Base de Estoque'!$E$5:$E$104,MATCH($A46,'Base de Estoque'!$I$5:$I$104,0)),""))</f>
        <v/>
      </c>
      <c r="E46" s="37">
        <f>IF($A46="","",IFERROR(INDEX('Base de Estoque'!$C$5:$C$104,MATCH($A46,'Base de Estoque'!$I$5:$I$104,0)),""))</f>
        <v/>
      </c>
      <c r="F46" s="32">
        <f>IF($A46="","",IFERROR(INDEX('Base de Estoque'!$D$5:$D$104,MATCH($A46,'Base de Estoque'!$I$5:$I$104,0)),""))</f>
        <v/>
      </c>
      <c r="G46" s="32">
        <f>IF($A46="","",IFERROR(INDEX('Base de Estoque'!$G$5:$G$104,MATCH($A46,'Base de Estoque'!$I$5:$I$104,0)),""))</f>
        <v/>
      </c>
      <c r="H46" s="33">
        <f>IF($A46="","",IFERROR(INDEX('Base de Estoque'!$H$5:$H$104,MATCH($A46,'Base de Estoque'!$I$5:$I$104,0)),""))</f>
        <v/>
      </c>
      <c r="I46" s="33">
        <f>IF(OR(A46="",H46=""),"",SUM($H$5:H46))</f>
        <v/>
      </c>
      <c r="J46" s="38">
        <f>IF(A46="","",IF(SUM('Base de Estoque'!$G$5:$G$104)=0,"Sem classificação",IF(IFERROR(SUM($H$5:H46)-H46,0)&lt;Configurações!$B$5,"A",IF(IFERROR(SUM($H$5:H46)-H46,0)&lt;Configurações!$B$6,"B","C"))))</f>
        <v/>
      </c>
      <c r="K46" s="31">
        <f>IF(OR(J46="",J46="Sem classificação"),"",IF(J46="A",Configurações!$B$8,IF(J46="B",Configurações!$B$9,Configurações!$B$10)))</f>
        <v/>
      </c>
      <c r="L46" s="31">
        <f>IF(A46="","",IF(SUM('Base de Estoque'!$G$5:$G$104)=0,"Total anual igual a zero",IF(G46=0,"Item sem consumo valorizado","")))</f>
        <v/>
      </c>
    </row>
    <row r="47">
      <c r="A47" s="30">
        <f>IF(ROWS($A$5:A47)&lt;=COUNTIF('Base de Estoque'!$F$5:$F$104,"Pronto"),ROWS($A$5:A47),"")</f>
        <v/>
      </c>
      <c r="B47" s="27">
        <f>IF($A47="","",IFERROR(INDEX('Base de Estoque'!$A$5:$A$104,MATCH($A47,'Base de Estoque'!$I$5:$I$104,0)),""))</f>
        <v/>
      </c>
      <c r="C47" s="27">
        <f>IF($A47="","",IFERROR(INDEX('Base de Estoque'!$B$5:$B$104,MATCH($A47,'Base de Estoque'!$I$5:$I$104,0)),""))</f>
        <v/>
      </c>
      <c r="D47" s="27">
        <f>IF($A47="","",IFERROR(INDEX('Base de Estoque'!$E$5:$E$104,MATCH($A47,'Base de Estoque'!$I$5:$I$104,0)),""))</f>
        <v/>
      </c>
      <c r="E47" s="35">
        <f>IF($A47="","",IFERROR(INDEX('Base de Estoque'!$C$5:$C$104,MATCH($A47,'Base de Estoque'!$I$5:$I$104,0)),""))</f>
        <v/>
      </c>
      <c r="F47" s="28">
        <f>IF($A47="","",IFERROR(INDEX('Base de Estoque'!$D$5:$D$104,MATCH($A47,'Base de Estoque'!$I$5:$I$104,0)),""))</f>
        <v/>
      </c>
      <c r="G47" s="28">
        <f>IF($A47="","",IFERROR(INDEX('Base de Estoque'!$G$5:$G$104,MATCH($A47,'Base de Estoque'!$I$5:$I$104,0)),""))</f>
        <v/>
      </c>
      <c r="H47" s="29">
        <f>IF($A47="","",IFERROR(INDEX('Base de Estoque'!$H$5:$H$104,MATCH($A47,'Base de Estoque'!$I$5:$I$104,0)),""))</f>
        <v/>
      </c>
      <c r="I47" s="29">
        <f>IF(OR(A47="",H47=""),"",SUM($H$5:H47))</f>
        <v/>
      </c>
      <c r="J47" s="36">
        <f>IF(A47="","",IF(SUM('Base de Estoque'!$G$5:$G$104)=0,"Sem classificação",IF(IFERROR(SUM($H$5:H47)-H47,0)&lt;Configurações!$B$5,"A",IF(IFERROR(SUM($H$5:H47)-H47,0)&lt;Configurações!$B$6,"B","C"))))</f>
        <v/>
      </c>
      <c r="K47" s="27">
        <f>IF(OR(J47="",J47="Sem classificação"),"",IF(J47="A",Configurações!$B$8,IF(J47="B",Configurações!$B$9,Configurações!$B$10)))</f>
        <v/>
      </c>
      <c r="L47" s="27">
        <f>IF(A47="","",IF(SUM('Base de Estoque'!$G$5:$G$104)=0,"Total anual igual a zero",IF(G47=0,"Item sem consumo valorizado","")))</f>
        <v/>
      </c>
    </row>
    <row r="48">
      <c r="A48" s="34">
        <f>IF(ROWS($A$5:A48)&lt;=COUNTIF('Base de Estoque'!$F$5:$F$104,"Pronto"),ROWS($A$5:A48),"")</f>
        <v/>
      </c>
      <c r="B48" s="31">
        <f>IF($A48="","",IFERROR(INDEX('Base de Estoque'!$A$5:$A$104,MATCH($A48,'Base de Estoque'!$I$5:$I$104,0)),""))</f>
        <v/>
      </c>
      <c r="C48" s="31">
        <f>IF($A48="","",IFERROR(INDEX('Base de Estoque'!$B$5:$B$104,MATCH($A48,'Base de Estoque'!$I$5:$I$104,0)),""))</f>
        <v/>
      </c>
      <c r="D48" s="31">
        <f>IF($A48="","",IFERROR(INDEX('Base de Estoque'!$E$5:$E$104,MATCH($A48,'Base de Estoque'!$I$5:$I$104,0)),""))</f>
        <v/>
      </c>
      <c r="E48" s="37">
        <f>IF($A48="","",IFERROR(INDEX('Base de Estoque'!$C$5:$C$104,MATCH($A48,'Base de Estoque'!$I$5:$I$104,0)),""))</f>
        <v/>
      </c>
      <c r="F48" s="32">
        <f>IF($A48="","",IFERROR(INDEX('Base de Estoque'!$D$5:$D$104,MATCH($A48,'Base de Estoque'!$I$5:$I$104,0)),""))</f>
        <v/>
      </c>
      <c r="G48" s="32">
        <f>IF($A48="","",IFERROR(INDEX('Base de Estoque'!$G$5:$G$104,MATCH($A48,'Base de Estoque'!$I$5:$I$104,0)),""))</f>
        <v/>
      </c>
      <c r="H48" s="33">
        <f>IF($A48="","",IFERROR(INDEX('Base de Estoque'!$H$5:$H$104,MATCH($A48,'Base de Estoque'!$I$5:$I$104,0)),""))</f>
        <v/>
      </c>
      <c r="I48" s="33">
        <f>IF(OR(A48="",H48=""),"",SUM($H$5:H48))</f>
        <v/>
      </c>
      <c r="J48" s="38">
        <f>IF(A48="","",IF(SUM('Base de Estoque'!$G$5:$G$104)=0,"Sem classificação",IF(IFERROR(SUM($H$5:H48)-H48,0)&lt;Configurações!$B$5,"A",IF(IFERROR(SUM($H$5:H48)-H48,0)&lt;Configurações!$B$6,"B","C"))))</f>
        <v/>
      </c>
      <c r="K48" s="31">
        <f>IF(OR(J48="",J48="Sem classificação"),"",IF(J48="A",Configurações!$B$8,IF(J48="B",Configurações!$B$9,Configurações!$B$10)))</f>
        <v/>
      </c>
      <c r="L48" s="31">
        <f>IF(A48="","",IF(SUM('Base de Estoque'!$G$5:$G$104)=0,"Total anual igual a zero",IF(G48=0,"Item sem consumo valorizado","")))</f>
        <v/>
      </c>
    </row>
    <row r="49">
      <c r="A49" s="30">
        <f>IF(ROWS($A$5:A49)&lt;=COUNTIF('Base de Estoque'!$F$5:$F$104,"Pronto"),ROWS($A$5:A49),"")</f>
        <v/>
      </c>
      <c r="B49" s="27">
        <f>IF($A49="","",IFERROR(INDEX('Base de Estoque'!$A$5:$A$104,MATCH($A49,'Base de Estoque'!$I$5:$I$104,0)),""))</f>
        <v/>
      </c>
      <c r="C49" s="27">
        <f>IF($A49="","",IFERROR(INDEX('Base de Estoque'!$B$5:$B$104,MATCH($A49,'Base de Estoque'!$I$5:$I$104,0)),""))</f>
        <v/>
      </c>
      <c r="D49" s="27">
        <f>IF($A49="","",IFERROR(INDEX('Base de Estoque'!$E$5:$E$104,MATCH($A49,'Base de Estoque'!$I$5:$I$104,0)),""))</f>
        <v/>
      </c>
      <c r="E49" s="35">
        <f>IF($A49="","",IFERROR(INDEX('Base de Estoque'!$C$5:$C$104,MATCH($A49,'Base de Estoque'!$I$5:$I$104,0)),""))</f>
        <v/>
      </c>
      <c r="F49" s="28">
        <f>IF($A49="","",IFERROR(INDEX('Base de Estoque'!$D$5:$D$104,MATCH($A49,'Base de Estoque'!$I$5:$I$104,0)),""))</f>
        <v/>
      </c>
      <c r="G49" s="28">
        <f>IF($A49="","",IFERROR(INDEX('Base de Estoque'!$G$5:$G$104,MATCH($A49,'Base de Estoque'!$I$5:$I$104,0)),""))</f>
        <v/>
      </c>
      <c r="H49" s="29">
        <f>IF($A49="","",IFERROR(INDEX('Base de Estoque'!$H$5:$H$104,MATCH($A49,'Base de Estoque'!$I$5:$I$104,0)),""))</f>
        <v/>
      </c>
      <c r="I49" s="29">
        <f>IF(OR(A49="",H49=""),"",SUM($H$5:H49))</f>
        <v/>
      </c>
      <c r="J49" s="36">
        <f>IF(A49="","",IF(SUM('Base de Estoque'!$G$5:$G$104)=0,"Sem classificação",IF(IFERROR(SUM($H$5:H49)-H49,0)&lt;Configurações!$B$5,"A",IF(IFERROR(SUM($H$5:H49)-H49,0)&lt;Configurações!$B$6,"B","C"))))</f>
        <v/>
      </c>
      <c r="K49" s="27">
        <f>IF(OR(J49="",J49="Sem classificação"),"",IF(J49="A",Configurações!$B$8,IF(J49="B",Configurações!$B$9,Configurações!$B$10)))</f>
        <v/>
      </c>
      <c r="L49" s="27">
        <f>IF(A49="","",IF(SUM('Base de Estoque'!$G$5:$G$104)=0,"Total anual igual a zero",IF(G49=0,"Item sem consumo valorizado","")))</f>
        <v/>
      </c>
    </row>
    <row r="50">
      <c r="A50" s="34">
        <f>IF(ROWS($A$5:A50)&lt;=COUNTIF('Base de Estoque'!$F$5:$F$104,"Pronto"),ROWS($A$5:A50),"")</f>
        <v/>
      </c>
      <c r="B50" s="31">
        <f>IF($A50="","",IFERROR(INDEX('Base de Estoque'!$A$5:$A$104,MATCH($A50,'Base de Estoque'!$I$5:$I$104,0)),""))</f>
        <v/>
      </c>
      <c r="C50" s="31">
        <f>IF($A50="","",IFERROR(INDEX('Base de Estoque'!$B$5:$B$104,MATCH($A50,'Base de Estoque'!$I$5:$I$104,0)),""))</f>
        <v/>
      </c>
      <c r="D50" s="31">
        <f>IF($A50="","",IFERROR(INDEX('Base de Estoque'!$E$5:$E$104,MATCH($A50,'Base de Estoque'!$I$5:$I$104,0)),""))</f>
        <v/>
      </c>
      <c r="E50" s="37">
        <f>IF($A50="","",IFERROR(INDEX('Base de Estoque'!$C$5:$C$104,MATCH($A50,'Base de Estoque'!$I$5:$I$104,0)),""))</f>
        <v/>
      </c>
      <c r="F50" s="32">
        <f>IF($A50="","",IFERROR(INDEX('Base de Estoque'!$D$5:$D$104,MATCH($A50,'Base de Estoque'!$I$5:$I$104,0)),""))</f>
        <v/>
      </c>
      <c r="G50" s="32">
        <f>IF($A50="","",IFERROR(INDEX('Base de Estoque'!$G$5:$G$104,MATCH($A50,'Base de Estoque'!$I$5:$I$104,0)),""))</f>
        <v/>
      </c>
      <c r="H50" s="33">
        <f>IF($A50="","",IFERROR(INDEX('Base de Estoque'!$H$5:$H$104,MATCH($A50,'Base de Estoque'!$I$5:$I$104,0)),""))</f>
        <v/>
      </c>
      <c r="I50" s="33">
        <f>IF(OR(A50="",H50=""),"",SUM($H$5:H50))</f>
        <v/>
      </c>
      <c r="J50" s="38">
        <f>IF(A50="","",IF(SUM('Base de Estoque'!$G$5:$G$104)=0,"Sem classificação",IF(IFERROR(SUM($H$5:H50)-H50,0)&lt;Configurações!$B$5,"A",IF(IFERROR(SUM($H$5:H50)-H50,0)&lt;Configurações!$B$6,"B","C"))))</f>
        <v/>
      </c>
      <c r="K50" s="31">
        <f>IF(OR(J50="",J50="Sem classificação"),"",IF(J50="A",Configurações!$B$8,IF(J50="B",Configurações!$B$9,Configurações!$B$10)))</f>
        <v/>
      </c>
      <c r="L50" s="31">
        <f>IF(A50="","",IF(SUM('Base de Estoque'!$G$5:$G$104)=0,"Total anual igual a zero",IF(G50=0,"Item sem consumo valorizado","")))</f>
        <v/>
      </c>
    </row>
    <row r="51">
      <c r="A51" s="30">
        <f>IF(ROWS($A$5:A51)&lt;=COUNTIF('Base de Estoque'!$F$5:$F$104,"Pronto"),ROWS($A$5:A51),"")</f>
        <v/>
      </c>
      <c r="B51" s="27">
        <f>IF($A51="","",IFERROR(INDEX('Base de Estoque'!$A$5:$A$104,MATCH($A51,'Base de Estoque'!$I$5:$I$104,0)),""))</f>
        <v/>
      </c>
      <c r="C51" s="27">
        <f>IF($A51="","",IFERROR(INDEX('Base de Estoque'!$B$5:$B$104,MATCH($A51,'Base de Estoque'!$I$5:$I$104,0)),""))</f>
        <v/>
      </c>
      <c r="D51" s="27">
        <f>IF($A51="","",IFERROR(INDEX('Base de Estoque'!$E$5:$E$104,MATCH($A51,'Base de Estoque'!$I$5:$I$104,0)),""))</f>
        <v/>
      </c>
      <c r="E51" s="35">
        <f>IF($A51="","",IFERROR(INDEX('Base de Estoque'!$C$5:$C$104,MATCH($A51,'Base de Estoque'!$I$5:$I$104,0)),""))</f>
        <v/>
      </c>
      <c r="F51" s="28">
        <f>IF($A51="","",IFERROR(INDEX('Base de Estoque'!$D$5:$D$104,MATCH($A51,'Base de Estoque'!$I$5:$I$104,0)),""))</f>
        <v/>
      </c>
      <c r="G51" s="28">
        <f>IF($A51="","",IFERROR(INDEX('Base de Estoque'!$G$5:$G$104,MATCH($A51,'Base de Estoque'!$I$5:$I$104,0)),""))</f>
        <v/>
      </c>
      <c r="H51" s="29">
        <f>IF($A51="","",IFERROR(INDEX('Base de Estoque'!$H$5:$H$104,MATCH($A51,'Base de Estoque'!$I$5:$I$104,0)),""))</f>
        <v/>
      </c>
      <c r="I51" s="29">
        <f>IF(OR(A51="",H51=""),"",SUM($H$5:H51))</f>
        <v/>
      </c>
      <c r="J51" s="36">
        <f>IF(A51="","",IF(SUM('Base de Estoque'!$G$5:$G$104)=0,"Sem classificação",IF(IFERROR(SUM($H$5:H51)-H51,0)&lt;Configurações!$B$5,"A",IF(IFERROR(SUM($H$5:H51)-H51,0)&lt;Configurações!$B$6,"B","C"))))</f>
        <v/>
      </c>
      <c r="K51" s="27">
        <f>IF(OR(J51="",J51="Sem classificação"),"",IF(J51="A",Configurações!$B$8,IF(J51="B",Configurações!$B$9,Configurações!$B$10)))</f>
        <v/>
      </c>
      <c r="L51" s="27">
        <f>IF(A51="","",IF(SUM('Base de Estoque'!$G$5:$G$104)=0,"Total anual igual a zero",IF(G51=0,"Item sem consumo valorizado","")))</f>
        <v/>
      </c>
    </row>
    <row r="52">
      <c r="A52" s="34">
        <f>IF(ROWS($A$5:A52)&lt;=COUNTIF('Base de Estoque'!$F$5:$F$104,"Pronto"),ROWS($A$5:A52),"")</f>
        <v/>
      </c>
      <c r="B52" s="31">
        <f>IF($A52="","",IFERROR(INDEX('Base de Estoque'!$A$5:$A$104,MATCH($A52,'Base de Estoque'!$I$5:$I$104,0)),""))</f>
        <v/>
      </c>
      <c r="C52" s="31">
        <f>IF($A52="","",IFERROR(INDEX('Base de Estoque'!$B$5:$B$104,MATCH($A52,'Base de Estoque'!$I$5:$I$104,0)),""))</f>
        <v/>
      </c>
      <c r="D52" s="31">
        <f>IF($A52="","",IFERROR(INDEX('Base de Estoque'!$E$5:$E$104,MATCH($A52,'Base de Estoque'!$I$5:$I$104,0)),""))</f>
        <v/>
      </c>
      <c r="E52" s="37">
        <f>IF($A52="","",IFERROR(INDEX('Base de Estoque'!$C$5:$C$104,MATCH($A52,'Base de Estoque'!$I$5:$I$104,0)),""))</f>
        <v/>
      </c>
      <c r="F52" s="32">
        <f>IF($A52="","",IFERROR(INDEX('Base de Estoque'!$D$5:$D$104,MATCH($A52,'Base de Estoque'!$I$5:$I$104,0)),""))</f>
        <v/>
      </c>
      <c r="G52" s="32">
        <f>IF($A52="","",IFERROR(INDEX('Base de Estoque'!$G$5:$G$104,MATCH($A52,'Base de Estoque'!$I$5:$I$104,0)),""))</f>
        <v/>
      </c>
      <c r="H52" s="33">
        <f>IF($A52="","",IFERROR(INDEX('Base de Estoque'!$H$5:$H$104,MATCH($A52,'Base de Estoque'!$I$5:$I$104,0)),""))</f>
        <v/>
      </c>
      <c r="I52" s="33">
        <f>IF(OR(A52="",H52=""),"",SUM($H$5:H52))</f>
        <v/>
      </c>
      <c r="J52" s="38">
        <f>IF(A52="","",IF(SUM('Base de Estoque'!$G$5:$G$104)=0,"Sem classificação",IF(IFERROR(SUM($H$5:H52)-H52,0)&lt;Configurações!$B$5,"A",IF(IFERROR(SUM($H$5:H52)-H52,0)&lt;Configurações!$B$6,"B","C"))))</f>
        <v/>
      </c>
      <c r="K52" s="31">
        <f>IF(OR(J52="",J52="Sem classificação"),"",IF(J52="A",Configurações!$B$8,IF(J52="B",Configurações!$B$9,Configurações!$B$10)))</f>
        <v/>
      </c>
      <c r="L52" s="31">
        <f>IF(A52="","",IF(SUM('Base de Estoque'!$G$5:$G$104)=0,"Total anual igual a zero",IF(G52=0,"Item sem consumo valorizado","")))</f>
        <v/>
      </c>
    </row>
    <row r="53">
      <c r="A53" s="30">
        <f>IF(ROWS($A$5:A53)&lt;=COUNTIF('Base de Estoque'!$F$5:$F$104,"Pronto"),ROWS($A$5:A53),"")</f>
        <v/>
      </c>
      <c r="B53" s="27">
        <f>IF($A53="","",IFERROR(INDEX('Base de Estoque'!$A$5:$A$104,MATCH($A53,'Base de Estoque'!$I$5:$I$104,0)),""))</f>
        <v/>
      </c>
      <c r="C53" s="27">
        <f>IF($A53="","",IFERROR(INDEX('Base de Estoque'!$B$5:$B$104,MATCH($A53,'Base de Estoque'!$I$5:$I$104,0)),""))</f>
        <v/>
      </c>
      <c r="D53" s="27">
        <f>IF($A53="","",IFERROR(INDEX('Base de Estoque'!$E$5:$E$104,MATCH($A53,'Base de Estoque'!$I$5:$I$104,0)),""))</f>
        <v/>
      </c>
      <c r="E53" s="35">
        <f>IF($A53="","",IFERROR(INDEX('Base de Estoque'!$C$5:$C$104,MATCH($A53,'Base de Estoque'!$I$5:$I$104,0)),""))</f>
        <v/>
      </c>
      <c r="F53" s="28">
        <f>IF($A53="","",IFERROR(INDEX('Base de Estoque'!$D$5:$D$104,MATCH($A53,'Base de Estoque'!$I$5:$I$104,0)),""))</f>
        <v/>
      </c>
      <c r="G53" s="28">
        <f>IF($A53="","",IFERROR(INDEX('Base de Estoque'!$G$5:$G$104,MATCH($A53,'Base de Estoque'!$I$5:$I$104,0)),""))</f>
        <v/>
      </c>
      <c r="H53" s="29">
        <f>IF($A53="","",IFERROR(INDEX('Base de Estoque'!$H$5:$H$104,MATCH($A53,'Base de Estoque'!$I$5:$I$104,0)),""))</f>
        <v/>
      </c>
      <c r="I53" s="29">
        <f>IF(OR(A53="",H53=""),"",SUM($H$5:H53))</f>
        <v/>
      </c>
      <c r="J53" s="36">
        <f>IF(A53="","",IF(SUM('Base de Estoque'!$G$5:$G$104)=0,"Sem classificação",IF(IFERROR(SUM($H$5:H53)-H53,0)&lt;Configurações!$B$5,"A",IF(IFERROR(SUM($H$5:H53)-H53,0)&lt;Configurações!$B$6,"B","C"))))</f>
        <v/>
      </c>
      <c r="K53" s="27">
        <f>IF(OR(J53="",J53="Sem classificação"),"",IF(J53="A",Configurações!$B$8,IF(J53="B",Configurações!$B$9,Configurações!$B$10)))</f>
        <v/>
      </c>
      <c r="L53" s="27">
        <f>IF(A53="","",IF(SUM('Base de Estoque'!$G$5:$G$104)=0,"Total anual igual a zero",IF(G53=0,"Item sem consumo valorizado","")))</f>
        <v/>
      </c>
    </row>
    <row r="54">
      <c r="A54" s="34">
        <f>IF(ROWS($A$5:A54)&lt;=COUNTIF('Base de Estoque'!$F$5:$F$104,"Pronto"),ROWS($A$5:A54),"")</f>
        <v/>
      </c>
      <c r="B54" s="31">
        <f>IF($A54="","",IFERROR(INDEX('Base de Estoque'!$A$5:$A$104,MATCH($A54,'Base de Estoque'!$I$5:$I$104,0)),""))</f>
        <v/>
      </c>
      <c r="C54" s="31">
        <f>IF($A54="","",IFERROR(INDEX('Base de Estoque'!$B$5:$B$104,MATCH($A54,'Base de Estoque'!$I$5:$I$104,0)),""))</f>
        <v/>
      </c>
      <c r="D54" s="31">
        <f>IF($A54="","",IFERROR(INDEX('Base de Estoque'!$E$5:$E$104,MATCH($A54,'Base de Estoque'!$I$5:$I$104,0)),""))</f>
        <v/>
      </c>
      <c r="E54" s="37">
        <f>IF($A54="","",IFERROR(INDEX('Base de Estoque'!$C$5:$C$104,MATCH($A54,'Base de Estoque'!$I$5:$I$104,0)),""))</f>
        <v/>
      </c>
      <c r="F54" s="32">
        <f>IF($A54="","",IFERROR(INDEX('Base de Estoque'!$D$5:$D$104,MATCH($A54,'Base de Estoque'!$I$5:$I$104,0)),""))</f>
        <v/>
      </c>
      <c r="G54" s="32">
        <f>IF($A54="","",IFERROR(INDEX('Base de Estoque'!$G$5:$G$104,MATCH($A54,'Base de Estoque'!$I$5:$I$104,0)),""))</f>
        <v/>
      </c>
      <c r="H54" s="33">
        <f>IF($A54="","",IFERROR(INDEX('Base de Estoque'!$H$5:$H$104,MATCH($A54,'Base de Estoque'!$I$5:$I$104,0)),""))</f>
        <v/>
      </c>
      <c r="I54" s="33">
        <f>IF(OR(A54="",H54=""),"",SUM($H$5:H54))</f>
        <v/>
      </c>
      <c r="J54" s="38">
        <f>IF(A54="","",IF(SUM('Base de Estoque'!$G$5:$G$104)=0,"Sem classificação",IF(IFERROR(SUM($H$5:H54)-H54,0)&lt;Configurações!$B$5,"A",IF(IFERROR(SUM($H$5:H54)-H54,0)&lt;Configurações!$B$6,"B","C"))))</f>
        <v/>
      </c>
      <c r="K54" s="31">
        <f>IF(OR(J54="",J54="Sem classificação"),"",IF(J54="A",Configurações!$B$8,IF(J54="B",Configurações!$B$9,Configurações!$B$10)))</f>
        <v/>
      </c>
      <c r="L54" s="31">
        <f>IF(A54="","",IF(SUM('Base de Estoque'!$G$5:$G$104)=0,"Total anual igual a zero",IF(G54=0,"Item sem consumo valorizado","")))</f>
        <v/>
      </c>
    </row>
    <row r="55">
      <c r="A55" s="30">
        <f>IF(ROWS($A$5:A55)&lt;=COUNTIF('Base de Estoque'!$F$5:$F$104,"Pronto"),ROWS($A$5:A55),"")</f>
        <v/>
      </c>
      <c r="B55" s="27">
        <f>IF($A55="","",IFERROR(INDEX('Base de Estoque'!$A$5:$A$104,MATCH($A55,'Base de Estoque'!$I$5:$I$104,0)),""))</f>
        <v/>
      </c>
      <c r="C55" s="27">
        <f>IF($A55="","",IFERROR(INDEX('Base de Estoque'!$B$5:$B$104,MATCH($A55,'Base de Estoque'!$I$5:$I$104,0)),""))</f>
        <v/>
      </c>
      <c r="D55" s="27">
        <f>IF($A55="","",IFERROR(INDEX('Base de Estoque'!$E$5:$E$104,MATCH($A55,'Base de Estoque'!$I$5:$I$104,0)),""))</f>
        <v/>
      </c>
      <c r="E55" s="35">
        <f>IF($A55="","",IFERROR(INDEX('Base de Estoque'!$C$5:$C$104,MATCH($A55,'Base de Estoque'!$I$5:$I$104,0)),""))</f>
        <v/>
      </c>
      <c r="F55" s="28">
        <f>IF($A55="","",IFERROR(INDEX('Base de Estoque'!$D$5:$D$104,MATCH($A55,'Base de Estoque'!$I$5:$I$104,0)),""))</f>
        <v/>
      </c>
      <c r="G55" s="28">
        <f>IF($A55="","",IFERROR(INDEX('Base de Estoque'!$G$5:$G$104,MATCH($A55,'Base de Estoque'!$I$5:$I$104,0)),""))</f>
        <v/>
      </c>
      <c r="H55" s="29">
        <f>IF($A55="","",IFERROR(INDEX('Base de Estoque'!$H$5:$H$104,MATCH($A55,'Base de Estoque'!$I$5:$I$104,0)),""))</f>
        <v/>
      </c>
      <c r="I55" s="29">
        <f>IF(OR(A55="",H55=""),"",SUM($H$5:H55))</f>
        <v/>
      </c>
      <c r="J55" s="36">
        <f>IF(A55="","",IF(SUM('Base de Estoque'!$G$5:$G$104)=0,"Sem classificação",IF(IFERROR(SUM($H$5:H55)-H55,0)&lt;Configurações!$B$5,"A",IF(IFERROR(SUM($H$5:H55)-H55,0)&lt;Configurações!$B$6,"B","C"))))</f>
        <v/>
      </c>
      <c r="K55" s="27">
        <f>IF(OR(J55="",J55="Sem classificação"),"",IF(J55="A",Configurações!$B$8,IF(J55="B",Configurações!$B$9,Configurações!$B$10)))</f>
        <v/>
      </c>
      <c r="L55" s="27">
        <f>IF(A55="","",IF(SUM('Base de Estoque'!$G$5:$G$104)=0,"Total anual igual a zero",IF(G55=0,"Item sem consumo valorizado","")))</f>
        <v/>
      </c>
    </row>
    <row r="56">
      <c r="A56" s="34">
        <f>IF(ROWS($A$5:A56)&lt;=COUNTIF('Base de Estoque'!$F$5:$F$104,"Pronto"),ROWS($A$5:A56),"")</f>
        <v/>
      </c>
      <c r="B56" s="31">
        <f>IF($A56="","",IFERROR(INDEX('Base de Estoque'!$A$5:$A$104,MATCH($A56,'Base de Estoque'!$I$5:$I$104,0)),""))</f>
        <v/>
      </c>
      <c r="C56" s="31">
        <f>IF($A56="","",IFERROR(INDEX('Base de Estoque'!$B$5:$B$104,MATCH($A56,'Base de Estoque'!$I$5:$I$104,0)),""))</f>
        <v/>
      </c>
      <c r="D56" s="31">
        <f>IF($A56="","",IFERROR(INDEX('Base de Estoque'!$E$5:$E$104,MATCH($A56,'Base de Estoque'!$I$5:$I$104,0)),""))</f>
        <v/>
      </c>
      <c r="E56" s="37">
        <f>IF($A56="","",IFERROR(INDEX('Base de Estoque'!$C$5:$C$104,MATCH($A56,'Base de Estoque'!$I$5:$I$104,0)),""))</f>
        <v/>
      </c>
      <c r="F56" s="32">
        <f>IF($A56="","",IFERROR(INDEX('Base de Estoque'!$D$5:$D$104,MATCH($A56,'Base de Estoque'!$I$5:$I$104,0)),""))</f>
        <v/>
      </c>
      <c r="G56" s="32">
        <f>IF($A56="","",IFERROR(INDEX('Base de Estoque'!$G$5:$G$104,MATCH($A56,'Base de Estoque'!$I$5:$I$104,0)),""))</f>
        <v/>
      </c>
      <c r="H56" s="33">
        <f>IF($A56="","",IFERROR(INDEX('Base de Estoque'!$H$5:$H$104,MATCH($A56,'Base de Estoque'!$I$5:$I$104,0)),""))</f>
        <v/>
      </c>
      <c r="I56" s="33">
        <f>IF(OR(A56="",H56=""),"",SUM($H$5:H56))</f>
        <v/>
      </c>
      <c r="J56" s="38">
        <f>IF(A56="","",IF(SUM('Base de Estoque'!$G$5:$G$104)=0,"Sem classificação",IF(IFERROR(SUM($H$5:H56)-H56,0)&lt;Configurações!$B$5,"A",IF(IFERROR(SUM($H$5:H56)-H56,0)&lt;Configurações!$B$6,"B","C"))))</f>
        <v/>
      </c>
      <c r="K56" s="31">
        <f>IF(OR(J56="",J56="Sem classificação"),"",IF(J56="A",Configurações!$B$8,IF(J56="B",Configurações!$B$9,Configurações!$B$10)))</f>
        <v/>
      </c>
      <c r="L56" s="31">
        <f>IF(A56="","",IF(SUM('Base de Estoque'!$G$5:$G$104)=0,"Total anual igual a zero",IF(G56=0,"Item sem consumo valorizado","")))</f>
        <v/>
      </c>
    </row>
    <row r="57">
      <c r="A57" s="30">
        <f>IF(ROWS($A$5:A57)&lt;=COUNTIF('Base de Estoque'!$F$5:$F$104,"Pronto"),ROWS($A$5:A57),"")</f>
        <v/>
      </c>
      <c r="B57" s="27">
        <f>IF($A57="","",IFERROR(INDEX('Base de Estoque'!$A$5:$A$104,MATCH($A57,'Base de Estoque'!$I$5:$I$104,0)),""))</f>
        <v/>
      </c>
      <c r="C57" s="27">
        <f>IF($A57="","",IFERROR(INDEX('Base de Estoque'!$B$5:$B$104,MATCH($A57,'Base de Estoque'!$I$5:$I$104,0)),""))</f>
        <v/>
      </c>
      <c r="D57" s="27">
        <f>IF($A57="","",IFERROR(INDEX('Base de Estoque'!$E$5:$E$104,MATCH($A57,'Base de Estoque'!$I$5:$I$104,0)),""))</f>
        <v/>
      </c>
      <c r="E57" s="35">
        <f>IF($A57="","",IFERROR(INDEX('Base de Estoque'!$C$5:$C$104,MATCH($A57,'Base de Estoque'!$I$5:$I$104,0)),""))</f>
        <v/>
      </c>
      <c r="F57" s="28">
        <f>IF($A57="","",IFERROR(INDEX('Base de Estoque'!$D$5:$D$104,MATCH($A57,'Base de Estoque'!$I$5:$I$104,0)),""))</f>
        <v/>
      </c>
      <c r="G57" s="28">
        <f>IF($A57="","",IFERROR(INDEX('Base de Estoque'!$G$5:$G$104,MATCH($A57,'Base de Estoque'!$I$5:$I$104,0)),""))</f>
        <v/>
      </c>
      <c r="H57" s="29">
        <f>IF($A57="","",IFERROR(INDEX('Base de Estoque'!$H$5:$H$104,MATCH($A57,'Base de Estoque'!$I$5:$I$104,0)),""))</f>
        <v/>
      </c>
      <c r="I57" s="29">
        <f>IF(OR(A57="",H57=""),"",SUM($H$5:H57))</f>
        <v/>
      </c>
      <c r="J57" s="36">
        <f>IF(A57="","",IF(SUM('Base de Estoque'!$G$5:$G$104)=0,"Sem classificação",IF(IFERROR(SUM($H$5:H57)-H57,0)&lt;Configurações!$B$5,"A",IF(IFERROR(SUM($H$5:H57)-H57,0)&lt;Configurações!$B$6,"B","C"))))</f>
        <v/>
      </c>
      <c r="K57" s="27">
        <f>IF(OR(J57="",J57="Sem classificação"),"",IF(J57="A",Configurações!$B$8,IF(J57="B",Configurações!$B$9,Configurações!$B$10)))</f>
        <v/>
      </c>
      <c r="L57" s="27">
        <f>IF(A57="","",IF(SUM('Base de Estoque'!$G$5:$G$104)=0,"Total anual igual a zero",IF(G57=0,"Item sem consumo valorizado","")))</f>
        <v/>
      </c>
    </row>
    <row r="58">
      <c r="A58" s="34">
        <f>IF(ROWS($A$5:A58)&lt;=COUNTIF('Base de Estoque'!$F$5:$F$104,"Pronto"),ROWS($A$5:A58),"")</f>
        <v/>
      </c>
      <c r="B58" s="31">
        <f>IF($A58="","",IFERROR(INDEX('Base de Estoque'!$A$5:$A$104,MATCH($A58,'Base de Estoque'!$I$5:$I$104,0)),""))</f>
        <v/>
      </c>
      <c r="C58" s="31">
        <f>IF($A58="","",IFERROR(INDEX('Base de Estoque'!$B$5:$B$104,MATCH($A58,'Base de Estoque'!$I$5:$I$104,0)),""))</f>
        <v/>
      </c>
      <c r="D58" s="31">
        <f>IF($A58="","",IFERROR(INDEX('Base de Estoque'!$E$5:$E$104,MATCH($A58,'Base de Estoque'!$I$5:$I$104,0)),""))</f>
        <v/>
      </c>
      <c r="E58" s="37">
        <f>IF($A58="","",IFERROR(INDEX('Base de Estoque'!$C$5:$C$104,MATCH($A58,'Base de Estoque'!$I$5:$I$104,0)),""))</f>
        <v/>
      </c>
      <c r="F58" s="32">
        <f>IF($A58="","",IFERROR(INDEX('Base de Estoque'!$D$5:$D$104,MATCH($A58,'Base de Estoque'!$I$5:$I$104,0)),""))</f>
        <v/>
      </c>
      <c r="G58" s="32">
        <f>IF($A58="","",IFERROR(INDEX('Base de Estoque'!$G$5:$G$104,MATCH($A58,'Base de Estoque'!$I$5:$I$104,0)),""))</f>
        <v/>
      </c>
      <c r="H58" s="33">
        <f>IF($A58="","",IFERROR(INDEX('Base de Estoque'!$H$5:$H$104,MATCH($A58,'Base de Estoque'!$I$5:$I$104,0)),""))</f>
        <v/>
      </c>
      <c r="I58" s="33">
        <f>IF(OR(A58="",H58=""),"",SUM($H$5:H58))</f>
        <v/>
      </c>
      <c r="J58" s="38">
        <f>IF(A58="","",IF(SUM('Base de Estoque'!$G$5:$G$104)=0,"Sem classificação",IF(IFERROR(SUM($H$5:H58)-H58,0)&lt;Configurações!$B$5,"A",IF(IFERROR(SUM($H$5:H58)-H58,0)&lt;Configurações!$B$6,"B","C"))))</f>
        <v/>
      </c>
      <c r="K58" s="31">
        <f>IF(OR(J58="",J58="Sem classificação"),"",IF(J58="A",Configurações!$B$8,IF(J58="B",Configurações!$B$9,Configurações!$B$10)))</f>
        <v/>
      </c>
      <c r="L58" s="31">
        <f>IF(A58="","",IF(SUM('Base de Estoque'!$G$5:$G$104)=0,"Total anual igual a zero",IF(G58=0,"Item sem consumo valorizado","")))</f>
        <v/>
      </c>
    </row>
    <row r="59">
      <c r="A59" s="30">
        <f>IF(ROWS($A$5:A59)&lt;=COUNTIF('Base de Estoque'!$F$5:$F$104,"Pronto"),ROWS($A$5:A59),"")</f>
        <v/>
      </c>
      <c r="B59" s="27">
        <f>IF($A59="","",IFERROR(INDEX('Base de Estoque'!$A$5:$A$104,MATCH($A59,'Base de Estoque'!$I$5:$I$104,0)),""))</f>
        <v/>
      </c>
      <c r="C59" s="27">
        <f>IF($A59="","",IFERROR(INDEX('Base de Estoque'!$B$5:$B$104,MATCH($A59,'Base de Estoque'!$I$5:$I$104,0)),""))</f>
        <v/>
      </c>
      <c r="D59" s="27">
        <f>IF($A59="","",IFERROR(INDEX('Base de Estoque'!$E$5:$E$104,MATCH($A59,'Base de Estoque'!$I$5:$I$104,0)),""))</f>
        <v/>
      </c>
      <c r="E59" s="35">
        <f>IF($A59="","",IFERROR(INDEX('Base de Estoque'!$C$5:$C$104,MATCH($A59,'Base de Estoque'!$I$5:$I$104,0)),""))</f>
        <v/>
      </c>
      <c r="F59" s="28">
        <f>IF($A59="","",IFERROR(INDEX('Base de Estoque'!$D$5:$D$104,MATCH($A59,'Base de Estoque'!$I$5:$I$104,0)),""))</f>
        <v/>
      </c>
      <c r="G59" s="28">
        <f>IF($A59="","",IFERROR(INDEX('Base de Estoque'!$G$5:$G$104,MATCH($A59,'Base de Estoque'!$I$5:$I$104,0)),""))</f>
        <v/>
      </c>
      <c r="H59" s="29">
        <f>IF($A59="","",IFERROR(INDEX('Base de Estoque'!$H$5:$H$104,MATCH($A59,'Base de Estoque'!$I$5:$I$104,0)),""))</f>
        <v/>
      </c>
      <c r="I59" s="29">
        <f>IF(OR(A59="",H59=""),"",SUM($H$5:H59))</f>
        <v/>
      </c>
      <c r="J59" s="36">
        <f>IF(A59="","",IF(SUM('Base de Estoque'!$G$5:$G$104)=0,"Sem classificação",IF(IFERROR(SUM($H$5:H59)-H59,0)&lt;Configurações!$B$5,"A",IF(IFERROR(SUM($H$5:H59)-H59,0)&lt;Configurações!$B$6,"B","C"))))</f>
        <v/>
      </c>
      <c r="K59" s="27">
        <f>IF(OR(J59="",J59="Sem classificação"),"",IF(J59="A",Configurações!$B$8,IF(J59="B",Configurações!$B$9,Configurações!$B$10)))</f>
        <v/>
      </c>
      <c r="L59" s="27">
        <f>IF(A59="","",IF(SUM('Base de Estoque'!$G$5:$G$104)=0,"Total anual igual a zero",IF(G59=0,"Item sem consumo valorizado","")))</f>
        <v/>
      </c>
    </row>
    <row r="60">
      <c r="A60" s="34">
        <f>IF(ROWS($A$5:A60)&lt;=COUNTIF('Base de Estoque'!$F$5:$F$104,"Pronto"),ROWS($A$5:A60),"")</f>
        <v/>
      </c>
      <c r="B60" s="31">
        <f>IF($A60="","",IFERROR(INDEX('Base de Estoque'!$A$5:$A$104,MATCH($A60,'Base de Estoque'!$I$5:$I$104,0)),""))</f>
        <v/>
      </c>
      <c r="C60" s="31">
        <f>IF($A60="","",IFERROR(INDEX('Base de Estoque'!$B$5:$B$104,MATCH($A60,'Base de Estoque'!$I$5:$I$104,0)),""))</f>
        <v/>
      </c>
      <c r="D60" s="31">
        <f>IF($A60="","",IFERROR(INDEX('Base de Estoque'!$E$5:$E$104,MATCH($A60,'Base de Estoque'!$I$5:$I$104,0)),""))</f>
        <v/>
      </c>
      <c r="E60" s="37">
        <f>IF($A60="","",IFERROR(INDEX('Base de Estoque'!$C$5:$C$104,MATCH($A60,'Base de Estoque'!$I$5:$I$104,0)),""))</f>
        <v/>
      </c>
      <c r="F60" s="32">
        <f>IF($A60="","",IFERROR(INDEX('Base de Estoque'!$D$5:$D$104,MATCH($A60,'Base de Estoque'!$I$5:$I$104,0)),""))</f>
        <v/>
      </c>
      <c r="G60" s="32">
        <f>IF($A60="","",IFERROR(INDEX('Base de Estoque'!$G$5:$G$104,MATCH($A60,'Base de Estoque'!$I$5:$I$104,0)),""))</f>
        <v/>
      </c>
      <c r="H60" s="33">
        <f>IF($A60="","",IFERROR(INDEX('Base de Estoque'!$H$5:$H$104,MATCH($A60,'Base de Estoque'!$I$5:$I$104,0)),""))</f>
        <v/>
      </c>
      <c r="I60" s="33">
        <f>IF(OR(A60="",H60=""),"",SUM($H$5:H60))</f>
        <v/>
      </c>
      <c r="J60" s="38">
        <f>IF(A60="","",IF(SUM('Base de Estoque'!$G$5:$G$104)=0,"Sem classificação",IF(IFERROR(SUM($H$5:H60)-H60,0)&lt;Configurações!$B$5,"A",IF(IFERROR(SUM($H$5:H60)-H60,0)&lt;Configurações!$B$6,"B","C"))))</f>
        <v/>
      </c>
      <c r="K60" s="31">
        <f>IF(OR(J60="",J60="Sem classificação"),"",IF(J60="A",Configurações!$B$8,IF(J60="B",Configurações!$B$9,Configurações!$B$10)))</f>
        <v/>
      </c>
      <c r="L60" s="31">
        <f>IF(A60="","",IF(SUM('Base de Estoque'!$G$5:$G$104)=0,"Total anual igual a zero",IF(G60=0,"Item sem consumo valorizado","")))</f>
        <v/>
      </c>
    </row>
    <row r="61">
      <c r="A61" s="30">
        <f>IF(ROWS($A$5:A61)&lt;=COUNTIF('Base de Estoque'!$F$5:$F$104,"Pronto"),ROWS($A$5:A61),"")</f>
        <v/>
      </c>
      <c r="B61" s="27">
        <f>IF($A61="","",IFERROR(INDEX('Base de Estoque'!$A$5:$A$104,MATCH($A61,'Base de Estoque'!$I$5:$I$104,0)),""))</f>
        <v/>
      </c>
      <c r="C61" s="27">
        <f>IF($A61="","",IFERROR(INDEX('Base de Estoque'!$B$5:$B$104,MATCH($A61,'Base de Estoque'!$I$5:$I$104,0)),""))</f>
        <v/>
      </c>
      <c r="D61" s="27">
        <f>IF($A61="","",IFERROR(INDEX('Base de Estoque'!$E$5:$E$104,MATCH($A61,'Base de Estoque'!$I$5:$I$104,0)),""))</f>
        <v/>
      </c>
      <c r="E61" s="35">
        <f>IF($A61="","",IFERROR(INDEX('Base de Estoque'!$C$5:$C$104,MATCH($A61,'Base de Estoque'!$I$5:$I$104,0)),""))</f>
        <v/>
      </c>
      <c r="F61" s="28">
        <f>IF($A61="","",IFERROR(INDEX('Base de Estoque'!$D$5:$D$104,MATCH($A61,'Base de Estoque'!$I$5:$I$104,0)),""))</f>
        <v/>
      </c>
      <c r="G61" s="28">
        <f>IF($A61="","",IFERROR(INDEX('Base de Estoque'!$G$5:$G$104,MATCH($A61,'Base de Estoque'!$I$5:$I$104,0)),""))</f>
        <v/>
      </c>
      <c r="H61" s="29">
        <f>IF($A61="","",IFERROR(INDEX('Base de Estoque'!$H$5:$H$104,MATCH($A61,'Base de Estoque'!$I$5:$I$104,0)),""))</f>
        <v/>
      </c>
      <c r="I61" s="29">
        <f>IF(OR(A61="",H61=""),"",SUM($H$5:H61))</f>
        <v/>
      </c>
      <c r="J61" s="36">
        <f>IF(A61="","",IF(SUM('Base de Estoque'!$G$5:$G$104)=0,"Sem classificação",IF(IFERROR(SUM($H$5:H61)-H61,0)&lt;Configurações!$B$5,"A",IF(IFERROR(SUM($H$5:H61)-H61,0)&lt;Configurações!$B$6,"B","C"))))</f>
        <v/>
      </c>
      <c r="K61" s="27">
        <f>IF(OR(J61="",J61="Sem classificação"),"",IF(J61="A",Configurações!$B$8,IF(J61="B",Configurações!$B$9,Configurações!$B$10)))</f>
        <v/>
      </c>
      <c r="L61" s="27">
        <f>IF(A61="","",IF(SUM('Base de Estoque'!$G$5:$G$104)=0,"Total anual igual a zero",IF(G61=0,"Item sem consumo valorizado","")))</f>
        <v/>
      </c>
    </row>
    <row r="62">
      <c r="A62" s="34">
        <f>IF(ROWS($A$5:A62)&lt;=COUNTIF('Base de Estoque'!$F$5:$F$104,"Pronto"),ROWS($A$5:A62),"")</f>
        <v/>
      </c>
      <c r="B62" s="31">
        <f>IF($A62="","",IFERROR(INDEX('Base de Estoque'!$A$5:$A$104,MATCH($A62,'Base de Estoque'!$I$5:$I$104,0)),""))</f>
        <v/>
      </c>
      <c r="C62" s="31">
        <f>IF($A62="","",IFERROR(INDEX('Base de Estoque'!$B$5:$B$104,MATCH($A62,'Base de Estoque'!$I$5:$I$104,0)),""))</f>
        <v/>
      </c>
      <c r="D62" s="31">
        <f>IF($A62="","",IFERROR(INDEX('Base de Estoque'!$E$5:$E$104,MATCH($A62,'Base de Estoque'!$I$5:$I$104,0)),""))</f>
        <v/>
      </c>
      <c r="E62" s="37">
        <f>IF($A62="","",IFERROR(INDEX('Base de Estoque'!$C$5:$C$104,MATCH($A62,'Base de Estoque'!$I$5:$I$104,0)),""))</f>
        <v/>
      </c>
      <c r="F62" s="32">
        <f>IF($A62="","",IFERROR(INDEX('Base de Estoque'!$D$5:$D$104,MATCH($A62,'Base de Estoque'!$I$5:$I$104,0)),""))</f>
        <v/>
      </c>
      <c r="G62" s="32">
        <f>IF($A62="","",IFERROR(INDEX('Base de Estoque'!$G$5:$G$104,MATCH($A62,'Base de Estoque'!$I$5:$I$104,0)),""))</f>
        <v/>
      </c>
      <c r="H62" s="33">
        <f>IF($A62="","",IFERROR(INDEX('Base de Estoque'!$H$5:$H$104,MATCH($A62,'Base de Estoque'!$I$5:$I$104,0)),""))</f>
        <v/>
      </c>
      <c r="I62" s="33">
        <f>IF(OR(A62="",H62=""),"",SUM($H$5:H62))</f>
        <v/>
      </c>
      <c r="J62" s="38">
        <f>IF(A62="","",IF(SUM('Base de Estoque'!$G$5:$G$104)=0,"Sem classificação",IF(IFERROR(SUM($H$5:H62)-H62,0)&lt;Configurações!$B$5,"A",IF(IFERROR(SUM($H$5:H62)-H62,0)&lt;Configurações!$B$6,"B","C"))))</f>
        <v/>
      </c>
      <c r="K62" s="31">
        <f>IF(OR(J62="",J62="Sem classificação"),"",IF(J62="A",Configurações!$B$8,IF(J62="B",Configurações!$B$9,Configurações!$B$10)))</f>
        <v/>
      </c>
      <c r="L62" s="31">
        <f>IF(A62="","",IF(SUM('Base de Estoque'!$G$5:$G$104)=0,"Total anual igual a zero",IF(G62=0,"Item sem consumo valorizado","")))</f>
        <v/>
      </c>
    </row>
    <row r="63">
      <c r="A63" s="30">
        <f>IF(ROWS($A$5:A63)&lt;=COUNTIF('Base de Estoque'!$F$5:$F$104,"Pronto"),ROWS($A$5:A63),"")</f>
        <v/>
      </c>
      <c r="B63" s="27">
        <f>IF($A63="","",IFERROR(INDEX('Base de Estoque'!$A$5:$A$104,MATCH($A63,'Base de Estoque'!$I$5:$I$104,0)),""))</f>
        <v/>
      </c>
      <c r="C63" s="27">
        <f>IF($A63="","",IFERROR(INDEX('Base de Estoque'!$B$5:$B$104,MATCH($A63,'Base de Estoque'!$I$5:$I$104,0)),""))</f>
        <v/>
      </c>
      <c r="D63" s="27">
        <f>IF($A63="","",IFERROR(INDEX('Base de Estoque'!$E$5:$E$104,MATCH($A63,'Base de Estoque'!$I$5:$I$104,0)),""))</f>
        <v/>
      </c>
      <c r="E63" s="35">
        <f>IF($A63="","",IFERROR(INDEX('Base de Estoque'!$C$5:$C$104,MATCH($A63,'Base de Estoque'!$I$5:$I$104,0)),""))</f>
        <v/>
      </c>
      <c r="F63" s="28">
        <f>IF($A63="","",IFERROR(INDEX('Base de Estoque'!$D$5:$D$104,MATCH($A63,'Base de Estoque'!$I$5:$I$104,0)),""))</f>
        <v/>
      </c>
      <c r="G63" s="28">
        <f>IF($A63="","",IFERROR(INDEX('Base de Estoque'!$G$5:$G$104,MATCH($A63,'Base de Estoque'!$I$5:$I$104,0)),""))</f>
        <v/>
      </c>
      <c r="H63" s="29">
        <f>IF($A63="","",IFERROR(INDEX('Base de Estoque'!$H$5:$H$104,MATCH($A63,'Base de Estoque'!$I$5:$I$104,0)),""))</f>
        <v/>
      </c>
      <c r="I63" s="29">
        <f>IF(OR(A63="",H63=""),"",SUM($H$5:H63))</f>
        <v/>
      </c>
      <c r="J63" s="36">
        <f>IF(A63="","",IF(SUM('Base de Estoque'!$G$5:$G$104)=0,"Sem classificação",IF(IFERROR(SUM($H$5:H63)-H63,0)&lt;Configurações!$B$5,"A",IF(IFERROR(SUM($H$5:H63)-H63,0)&lt;Configurações!$B$6,"B","C"))))</f>
        <v/>
      </c>
      <c r="K63" s="27">
        <f>IF(OR(J63="",J63="Sem classificação"),"",IF(J63="A",Configurações!$B$8,IF(J63="B",Configurações!$B$9,Configurações!$B$10)))</f>
        <v/>
      </c>
      <c r="L63" s="27">
        <f>IF(A63="","",IF(SUM('Base de Estoque'!$G$5:$G$104)=0,"Total anual igual a zero",IF(G63=0,"Item sem consumo valorizado","")))</f>
        <v/>
      </c>
    </row>
    <row r="64">
      <c r="A64" s="34">
        <f>IF(ROWS($A$5:A64)&lt;=COUNTIF('Base de Estoque'!$F$5:$F$104,"Pronto"),ROWS($A$5:A64),"")</f>
        <v/>
      </c>
      <c r="B64" s="31">
        <f>IF($A64="","",IFERROR(INDEX('Base de Estoque'!$A$5:$A$104,MATCH($A64,'Base de Estoque'!$I$5:$I$104,0)),""))</f>
        <v/>
      </c>
      <c r="C64" s="31">
        <f>IF($A64="","",IFERROR(INDEX('Base de Estoque'!$B$5:$B$104,MATCH($A64,'Base de Estoque'!$I$5:$I$104,0)),""))</f>
        <v/>
      </c>
      <c r="D64" s="31">
        <f>IF($A64="","",IFERROR(INDEX('Base de Estoque'!$E$5:$E$104,MATCH($A64,'Base de Estoque'!$I$5:$I$104,0)),""))</f>
        <v/>
      </c>
      <c r="E64" s="37">
        <f>IF($A64="","",IFERROR(INDEX('Base de Estoque'!$C$5:$C$104,MATCH($A64,'Base de Estoque'!$I$5:$I$104,0)),""))</f>
        <v/>
      </c>
      <c r="F64" s="32">
        <f>IF($A64="","",IFERROR(INDEX('Base de Estoque'!$D$5:$D$104,MATCH($A64,'Base de Estoque'!$I$5:$I$104,0)),""))</f>
        <v/>
      </c>
      <c r="G64" s="32">
        <f>IF($A64="","",IFERROR(INDEX('Base de Estoque'!$G$5:$G$104,MATCH($A64,'Base de Estoque'!$I$5:$I$104,0)),""))</f>
        <v/>
      </c>
      <c r="H64" s="33">
        <f>IF($A64="","",IFERROR(INDEX('Base de Estoque'!$H$5:$H$104,MATCH($A64,'Base de Estoque'!$I$5:$I$104,0)),""))</f>
        <v/>
      </c>
      <c r="I64" s="33">
        <f>IF(OR(A64="",H64=""),"",SUM($H$5:H64))</f>
        <v/>
      </c>
      <c r="J64" s="38">
        <f>IF(A64="","",IF(SUM('Base de Estoque'!$G$5:$G$104)=0,"Sem classificação",IF(IFERROR(SUM($H$5:H64)-H64,0)&lt;Configurações!$B$5,"A",IF(IFERROR(SUM($H$5:H64)-H64,0)&lt;Configurações!$B$6,"B","C"))))</f>
        <v/>
      </c>
      <c r="K64" s="31">
        <f>IF(OR(J64="",J64="Sem classificação"),"",IF(J64="A",Configurações!$B$8,IF(J64="B",Configurações!$B$9,Configurações!$B$10)))</f>
        <v/>
      </c>
      <c r="L64" s="31">
        <f>IF(A64="","",IF(SUM('Base de Estoque'!$G$5:$G$104)=0,"Total anual igual a zero",IF(G64=0,"Item sem consumo valorizado","")))</f>
        <v/>
      </c>
    </row>
    <row r="65">
      <c r="A65" s="30">
        <f>IF(ROWS($A$5:A65)&lt;=COUNTIF('Base de Estoque'!$F$5:$F$104,"Pronto"),ROWS($A$5:A65),"")</f>
        <v/>
      </c>
      <c r="B65" s="27">
        <f>IF($A65="","",IFERROR(INDEX('Base de Estoque'!$A$5:$A$104,MATCH($A65,'Base de Estoque'!$I$5:$I$104,0)),""))</f>
        <v/>
      </c>
      <c r="C65" s="27">
        <f>IF($A65="","",IFERROR(INDEX('Base de Estoque'!$B$5:$B$104,MATCH($A65,'Base de Estoque'!$I$5:$I$104,0)),""))</f>
        <v/>
      </c>
      <c r="D65" s="27">
        <f>IF($A65="","",IFERROR(INDEX('Base de Estoque'!$E$5:$E$104,MATCH($A65,'Base de Estoque'!$I$5:$I$104,0)),""))</f>
        <v/>
      </c>
      <c r="E65" s="35">
        <f>IF($A65="","",IFERROR(INDEX('Base de Estoque'!$C$5:$C$104,MATCH($A65,'Base de Estoque'!$I$5:$I$104,0)),""))</f>
        <v/>
      </c>
      <c r="F65" s="28">
        <f>IF($A65="","",IFERROR(INDEX('Base de Estoque'!$D$5:$D$104,MATCH($A65,'Base de Estoque'!$I$5:$I$104,0)),""))</f>
        <v/>
      </c>
      <c r="G65" s="28">
        <f>IF($A65="","",IFERROR(INDEX('Base de Estoque'!$G$5:$G$104,MATCH($A65,'Base de Estoque'!$I$5:$I$104,0)),""))</f>
        <v/>
      </c>
      <c r="H65" s="29">
        <f>IF($A65="","",IFERROR(INDEX('Base de Estoque'!$H$5:$H$104,MATCH($A65,'Base de Estoque'!$I$5:$I$104,0)),""))</f>
        <v/>
      </c>
      <c r="I65" s="29">
        <f>IF(OR(A65="",H65=""),"",SUM($H$5:H65))</f>
        <v/>
      </c>
      <c r="J65" s="36">
        <f>IF(A65="","",IF(SUM('Base de Estoque'!$G$5:$G$104)=0,"Sem classificação",IF(IFERROR(SUM($H$5:H65)-H65,0)&lt;Configurações!$B$5,"A",IF(IFERROR(SUM($H$5:H65)-H65,0)&lt;Configurações!$B$6,"B","C"))))</f>
        <v/>
      </c>
      <c r="K65" s="27">
        <f>IF(OR(J65="",J65="Sem classificação"),"",IF(J65="A",Configurações!$B$8,IF(J65="B",Configurações!$B$9,Configurações!$B$10)))</f>
        <v/>
      </c>
      <c r="L65" s="27">
        <f>IF(A65="","",IF(SUM('Base de Estoque'!$G$5:$G$104)=0,"Total anual igual a zero",IF(G65=0,"Item sem consumo valorizado","")))</f>
        <v/>
      </c>
    </row>
    <row r="66">
      <c r="A66" s="34">
        <f>IF(ROWS($A$5:A66)&lt;=COUNTIF('Base de Estoque'!$F$5:$F$104,"Pronto"),ROWS($A$5:A66),"")</f>
        <v/>
      </c>
      <c r="B66" s="31">
        <f>IF($A66="","",IFERROR(INDEX('Base de Estoque'!$A$5:$A$104,MATCH($A66,'Base de Estoque'!$I$5:$I$104,0)),""))</f>
        <v/>
      </c>
      <c r="C66" s="31">
        <f>IF($A66="","",IFERROR(INDEX('Base de Estoque'!$B$5:$B$104,MATCH($A66,'Base de Estoque'!$I$5:$I$104,0)),""))</f>
        <v/>
      </c>
      <c r="D66" s="31">
        <f>IF($A66="","",IFERROR(INDEX('Base de Estoque'!$E$5:$E$104,MATCH($A66,'Base de Estoque'!$I$5:$I$104,0)),""))</f>
        <v/>
      </c>
      <c r="E66" s="37">
        <f>IF($A66="","",IFERROR(INDEX('Base de Estoque'!$C$5:$C$104,MATCH($A66,'Base de Estoque'!$I$5:$I$104,0)),""))</f>
        <v/>
      </c>
      <c r="F66" s="32">
        <f>IF($A66="","",IFERROR(INDEX('Base de Estoque'!$D$5:$D$104,MATCH($A66,'Base de Estoque'!$I$5:$I$104,0)),""))</f>
        <v/>
      </c>
      <c r="G66" s="32">
        <f>IF($A66="","",IFERROR(INDEX('Base de Estoque'!$G$5:$G$104,MATCH($A66,'Base de Estoque'!$I$5:$I$104,0)),""))</f>
        <v/>
      </c>
      <c r="H66" s="33">
        <f>IF($A66="","",IFERROR(INDEX('Base de Estoque'!$H$5:$H$104,MATCH($A66,'Base de Estoque'!$I$5:$I$104,0)),""))</f>
        <v/>
      </c>
      <c r="I66" s="33">
        <f>IF(OR(A66="",H66=""),"",SUM($H$5:H66))</f>
        <v/>
      </c>
      <c r="J66" s="38">
        <f>IF(A66="","",IF(SUM('Base de Estoque'!$G$5:$G$104)=0,"Sem classificação",IF(IFERROR(SUM($H$5:H66)-H66,0)&lt;Configurações!$B$5,"A",IF(IFERROR(SUM($H$5:H66)-H66,0)&lt;Configurações!$B$6,"B","C"))))</f>
        <v/>
      </c>
      <c r="K66" s="31">
        <f>IF(OR(J66="",J66="Sem classificação"),"",IF(J66="A",Configurações!$B$8,IF(J66="B",Configurações!$B$9,Configurações!$B$10)))</f>
        <v/>
      </c>
      <c r="L66" s="31">
        <f>IF(A66="","",IF(SUM('Base de Estoque'!$G$5:$G$104)=0,"Total anual igual a zero",IF(G66=0,"Item sem consumo valorizado","")))</f>
        <v/>
      </c>
    </row>
    <row r="67">
      <c r="A67" s="30">
        <f>IF(ROWS($A$5:A67)&lt;=COUNTIF('Base de Estoque'!$F$5:$F$104,"Pronto"),ROWS($A$5:A67),"")</f>
        <v/>
      </c>
      <c r="B67" s="27">
        <f>IF($A67="","",IFERROR(INDEX('Base de Estoque'!$A$5:$A$104,MATCH($A67,'Base de Estoque'!$I$5:$I$104,0)),""))</f>
        <v/>
      </c>
      <c r="C67" s="27">
        <f>IF($A67="","",IFERROR(INDEX('Base de Estoque'!$B$5:$B$104,MATCH($A67,'Base de Estoque'!$I$5:$I$104,0)),""))</f>
        <v/>
      </c>
      <c r="D67" s="27">
        <f>IF($A67="","",IFERROR(INDEX('Base de Estoque'!$E$5:$E$104,MATCH($A67,'Base de Estoque'!$I$5:$I$104,0)),""))</f>
        <v/>
      </c>
      <c r="E67" s="35">
        <f>IF($A67="","",IFERROR(INDEX('Base de Estoque'!$C$5:$C$104,MATCH($A67,'Base de Estoque'!$I$5:$I$104,0)),""))</f>
        <v/>
      </c>
      <c r="F67" s="28">
        <f>IF($A67="","",IFERROR(INDEX('Base de Estoque'!$D$5:$D$104,MATCH($A67,'Base de Estoque'!$I$5:$I$104,0)),""))</f>
        <v/>
      </c>
      <c r="G67" s="28">
        <f>IF($A67="","",IFERROR(INDEX('Base de Estoque'!$G$5:$G$104,MATCH($A67,'Base de Estoque'!$I$5:$I$104,0)),""))</f>
        <v/>
      </c>
      <c r="H67" s="29">
        <f>IF($A67="","",IFERROR(INDEX('Base de Estoque'!$H$5:$H$104,MATCH($A67,'Base de Estoque'!$I$5:$I$104,0)),""))</f>
        <v/>
      </c>
      <c r="I67" s="29">
        <f>IF(OR(A67="",H67=""),"",SUM($H$5:H67))</f>
        <v/>
      </c>
      <c r="J67" s="36">
        <f>IF(A67="","",IF(SUM('Base de Estoque'!$G$5:$G$104)=0,"Sem classificação",IF(IFERROR(SUM($H$5:H67)-H67,0)&lt;Configurações!$B$5,"A",IF(IFERROR(SUM($H$5:H67)-H67,0)&lt;Configurações!$B$6,"B","C"))))</f>
        <v/>
      </c>
      <c r="K67" s="27">
        <f>IF(OR(J67="",J67="Sem classificação"),"",IF(J67="A",Configurações!$B$8,IF(J67="B",Configurações!$B$9,Configurações!$B$10)))</f>
        <v/>
      </c>
      <c r="L67" s="27">
        <f>IF(A67="","",IF(SUM('Base de Estoque'!$G$5:$G$104)=0,"Total anual igual a zero",IF(G67=0,"Item sem consumo valorizado","")))</f>
        <v/>
      </c>
    </row>
    <row r="68">
      <c r="A68" s="34">
        <f>IF(ROWS($A$5:A68)&lt;=COUNTIF('Base de Estoque'!$F$5:$F$104,"Pronto"),ROWS($A$5:A68),"")</f>
        <v/>
      </c>
      <c r="B68" s="31">
        <f>IF($A68="","",IFERROR(INDEX('Base de Estoque'!$A$5:$A$104,MATCH($A68,'Base de Estoque'!$I$5:$I$104,0)),""))</f>
        <v/>
      </c>
      <c r="C68" s="31">
        <f>IF($A68="","",IFERROR(INDEX('Base de Estoque'!$B$5:$B$104,MATCH($A68,'Base de Estoque'!$I$5:$I$104,0)),""))</f>
        <v/>
      </c>
      <c r="D68" s="31">
        <f>IF($A68="","",IFERROR(INDEX('Base de Estoque'!$E$5:$E$104,MATCH($A68,'Base de Estoque'!$I$5:$I$104,0)),""))</f>
        <v/>
      </c>
      <c r="E68" s="37">
        <f>IF($A68="","",IFERROR(INDEX('Base de Estoque'!$C$5:$C$104,MATCH($A68,'Base de Estoque'!$I$5:$I$104,0)),""))</f>
        <v/>
      </c>
      <c r="F68" s="32">
        <f>IF($A68="","",IFERROR(INDEX('Base de Estoque'!$D$5:$D$104,MATCH($A68,'Base de Estoque'!$I$5:$I$104,0)),""))</f>
        <v/>
      </c>
      <c r="G68" s="32">
        <f>IF($A68="","",IFERROR(INDEX('Base de Estoque'!$G$5:$G$104,MATCH($A68,'Base de Estoque'!$I$5:$I$104,0)),""))</f>
        <v/>
      </c>
      <c r="H68" s="33">
        <f>IF($A68="","",IFERROR(INDEX('Base de Estoque'!$H$5:$H$104,MATCH($A68,'Base de Estoque'!$I$5:$I$104,0)),""))</f>
        <v/>
      </c>
      <c r="I68" s="33">
        <f>IF(OR(A68="",H68=""),"",SUM($H$5:H68))</f>
        <v/>
      </c>
      <c r="J68" s="38">
        <f>IF(A68="","",IF(SUM('Base de Estoque'!$G$5:$G$104)=0,"Sem classificação",IF(IFERROR(SUM($H$5:H68)-H68,0)&lt;Configurações!$B$5,"A",IF(IFERROR(SUM($H$5:H68)-H68,0)&lt;Configurações!$B$6,"B","C"))))</f>
        <v/>
      </c>
      <c r="K68" s="31">
        <f>IF(OR(J68="",J68="Sem classificação"),"",IF(J68="A",Configurações!$B$8,IF(J68="B",Configurações!$B$9,Configurações!$B$10)))</f>
        <v/>
      </c>
      <c r="L68" s="31">
        <f>IF(A68="","",IF(SUM('Base de Estoque'!$G$5:$G$104)=0,"Total anual igual a zero",IF(G68=0,"Item sem consumo valorizado","")))</f>
        <v/>
      </c>
    </row>
    <row r="69">
      <c r="A69" s="30">
        <f>IF(ROWS($A$5:A69)&lt;=COUNTIF('Base de Estoque'!$F$5:$F$104,"Pronto"),ROWS($A$5:A69),"")</f>
        <v/>
      </c>
      <c r="B69" s="27">
        <f>IF($A69="","",IFERROR(INDEX('Base de Estoque'!$A$5:$A$104,MATCH($A69,'Base de Estoque'!$I$5:$I$104,0)),""))</f>
        <v/>
      </c>
      <c r="C69" s="27">
        <f>IF($A69="","",IFERROR(INDEX('Base de Estoque'!$B$5:$B$104,MATCH($A69,'Base de Estoque'!$I$5:$I$104,0)),""))</f>
        <v/>
      </c>
      <c r="D69" s="27">
        <f>IF($A69="","",IFERROR(INDEX('Base de Estoque'!$E$5:$E$104,MATCH($A69,'Base de Estoque'!$I$5:$I$104,0)),""))</f>
        <v/>
      </c>
      <c r="E69" s="35">
        <f>IF($A69="","",IFERROR(INDEX('Base de Estoque'!$C$5:$C$104,MATCH($A69,'Base de Estoque'!$I$5:$I$104,0)),""))</f>
        <v/>
      </c>
      <c r="F69" s="28">
        <f>IF($A69="","",IFERROR(INDEX('Base de Estoque'!$D$5:$D$104,MATCH($A69,'Base de Estoque'!$I$5:$I$104,0)),""))</f>
        <v/>
      </c>
      <c r="G69" s="28">
        <f>IF($A69="","",IFERROR(INDEX('Base de Estoque'!$G$5:$G$104,MATCH($A69,'Base de Estoque'!$I$5:$I$104,0)),""))</f>
        <v/>
      </c>
      <c r="H69" s="29">
        <f>IF($A69="","",IFERROR(INDEX('Base de Estoque'!$H$5:$H$104,MATCH($A69,'Base de Estoque'!$I$5:$I$104,0)),""))</f>
        <v/>
      </c>
      <c r="I69" s="29">
        <f>IF(OR(A69="",H69=""),"",SUM($H$5:H69))</f>
        <v/>
      </c>
      <c r="J69" s="36">
        <f>IF(A69="","",IF(SUM('Base de Estoque'!$G$5:$G$104)=0,"Sem classificação",IF(IFERROR(SUM($H$5:H69)-H69,0)&lt;Configurações!$B$5,"A",IF(IFERROR(SUM($H$5:H69)-H69,0)&lt;Configurações!$B$6,"B","C"))))</f>
        <v/>
      </c>
      <c r="K69" s="27">
        <f>IF(OR(J69="",J69="Sem classificação"),"",IF(J69="A",Configurações!$B$8,IF(J69="B",Configurações!$B$9,Configurações!$B$10)))</f>
        <v/>
      </c>
      <c r="L69" s="27">
        <f>IF(A69="","",IF(SUM('Base de Estoque'!$G$5:$G$104)=0,"Total anual igual a zero",IF(G69=0,"Item sem consumo valorizado","")))</f>
        <v/>
      </c>
    </row>
    <row r="70">
      <c r="A70" s="34">
        <f>IF(ROWS($A$5:A70)&lt;=COUNTIF('Base de Estoque'!$F$5:$F$104,"Pronto"),ROWS($A$5:A70),"")</f>
        <v/>
      </c>
      <c r="B70" s="31">
        <f>IF($A70="","",IFERROR(INDEX('Base de Estoque'!$A$5:$A$104,MATCH($A70,'Base de Estoque'!$I$5:$I$104,0)),""))</f>
        <v/>
      </c>
      <c r="C70" s="31">
        <f>IF($A70="","",IFERROR(INDEX('Base de Estoque'!$B$5:$B$104,MATCH($A70,'Base de Estoque'!$I$5:$I$104,0)),""))</f>
        <v/>
      </c>
      <c r="D70" s="31">
        <f>IF($A70="","",IFERROR(INDEX('Base de Estoque'!$E$5:$E$104,MATCH($A70,'Base de Estoque'!$I$5:$I$104,0)),""))</f>
        <v/>
      </c>
      <c r="E70" s="37">
        <f>IF($A70="","",IFERROR(INDEX('Base de Estoque'!$C$5:$C$104,MATCH($A70,'Base de Estoque'!$I$5:$I$104,0)),""))</f>
        <v/>
      </c>
      <c r="F70" s="32">
        <f>IF($A70="","",IFERROR(INDEX('Base de Estoque'!$D$5:$D$104,MATCH($A70,'Base de Estoque'!$I$5:$I$104,0)),""))</f>
        <v/>
      </c>
      <c r="G70" s="32">
        <f>IF($A70="","",IFERROR(INDEX('Base de Estoque'!$G$5:$G$104,MATCH($A70,'Base de Estoque'!$I$5:$I$104,0)),""))</f>
        <v/>
      </c>
      <c r="H70" s="33">
        <f>IF($A70="","",IFERROR(INDEX('Base de Estoque'!$H$5:$H$104,MATCH($A70,'Base de Estoque'!$I$5:$I$104,0)),""))</f>
        <v/>
      </c>
      <c r="I70" s="33">
        <f>IF(OR(A70="",H70=""),"",SUM($H$5:H70))</f>
        <v/>
      </c>
      <c r="J70" s="38">
        <f>IF(A70="","",IF(SUM('Base de Estoque'!$G$5:$G$104)=0,"Sem classificação",IF(IFERROR(SUM($H$5:H70)-H70,0)&lt;Configurações!$B$5,"A",IF(IFERROR(SUM($H$5:H70)-H70,0)&lt;Configurações!$B$6,"B","C"))))</f>
        <v/>
      </c>
      <c r="K70" s="31">
        <f>IF(OR(J70="",J70="Sem classificação"),"",IF(J70="A",Configurações!$B$8,IF(J70="B",Configurações!$B$9,Configurações!$B$10)))</f>
        <v/>
      </c>
      <c r="L70" s="31">
        <f>IF(A70="","",IF(SUM('Base de Estoque'!$G$5:$G$104)=0,"Total anual igual a zero",IF(G70=0,"Item sem consumo valorizado","")))</f>
        <v/>
      </c>
    </row>
    <row r="71">
      <c r="A71" s="30">
        <f>IF(ROWS($A$5:A71)&lt;=COUNTIF('Base de Estoque'!$F$5:$F$104,"Pronto"),ROWS($A$5:A71),"")</f>
        <v/>
      </c>
      <c r="B71" s="27">
        <f>IF($A71="","",IFERROR(INDEX('Base de Estoque'!$A$5:$A$104,MATCH($A71,'Base de Estoque'!$I$5:$I$104,0)),""))</f>
        <v/>
      </c>
      <c r="C71" s="27">
        <f>IF($A71="","",IFERROR(INDEX('Base de Estoque'!$B$5:$B$104,MATCH($A71,'Base de Estoque'!$I$5:$I$104,0)),""))</f>
        <v/>
      </c>
      <c r="D71" s="27">
        <f>IF($A71="","",IFERROR(INDEX('Base de Estoque'!$E$5:$E$104,MATCH($A71,'Base de Estoque'!$I$5:$I$104,0)),""))</f>
        <v/>
      </c>
      <c r="E71" s="35">
        <f>IF($A71="","",IFERROR(INDEX('Base de Estoque'!$C$5:$C$104,MATCH($A71,'Base de Estoque'!$I$5:$I$104,0)),""))</f>
        <v/>
      </c>
      <c r="F71" s="28">
        <f>IF($A71="","",IFERROR(INDEX('Base de Estoque'!$D$5:$D$104,MATCH($A71,'Base de Estoque'!$I$5:$I$104,0)),""))</f>
        <v/>
      </c>
      <c r="G71" s="28">
        <f>IF($A71="","",IFERROR(INDEX('Base de Estoque'!$G$5:$G$104,MATCH($A71,'Base de Estoque'!$I$5:$I$104,0)),""))</f>
        <v/>
      </c>
      <c r="H71" s="29">
        <f>IF($A71="","",IFERROR(INDEX('Base de Estoque'!$H$5:$H$104,MATCH($A71,'Base de Estoque'!$I$5:$I$104,0)),""))</f>
        <v/>
      </c>
      <c r="I71" s="29">
        <f>IF(OR(A71="",H71=""),"",SUM($H$5:H71))</f>
        <v/>
      </c>
      <c r="J71" s="36">
        <f>IF(A71="","",IF(SUM('Base de Estoque'!$G$5:$G$104)=0,"Sem classificação",IF(IFERROR(SUM($H$5:H71)-H71,0)&lt;Configurações!$B$5,"A",IF(IFERROR(SUM($H$5:H71)-H71,0)&lt;Configurações!$B$6,"B","C"))))</f>
        <v/>
      </c>
      <c r="K71" s="27">
        <f>IF(OR(J71="",J71="Sem classificação"),"",IF(J71="A",Configurações!$B$8,IF(J71="B",Configurações!$B$9,Configurações!$B$10)))</f>
        <v/>
      </c>
      <c r="L71" s="27">
        <f>IF(A71="","",IF(SUM('Base de Estoque'!$G$5:$G$104)=0,"Total anual igual a zero",IF(G71=0,"Item sem consumo valorizado","")))</f>
        <v/>
      </c>
    </row>
    <row r="72">
      <c r="A72" s="34">
        <f>IF(ROWS($A$5:A72)&lt;=COUNTIF('Base de Estoque'!$F$5:$F$104,"Pronto"),ROWS($A$5:A72),"")</f>
        <v/>
      </c>
      <c r="B72" s="31">
        <f>IF($A72="","",IFERROR(INDEX('Base de Estoque'!$A$5:$A$104,MATCH($A72,'Base de Estoque'!$I$5:$I$104,0)),""))</f>
        <v/>
      </c>
      <c r="C72" s="31">
        <f>IF($A72="","",IFERROR(INDEX('Base de Estoque'!$B$5:$B$104,MATCH($A72,'Base de Estoque'!$I$5:$I$104,0)),""))</f>
        <v/>
      </c>
      <c r="D72" s="31">
        <f>IF($A72="","",IFERROR(INDEX('Base de Estoque'!$E$5:$E$104,MATCH($A72,'Base de Estoque'!$I$5:$I$104,0)),""))</f>
        <v/>
      </c>
      <c r="E72" s="37">
        <f>IF($A72="","",IFERROR(INDEX('Base de Estoque'!$C$5:$C$104,MATCH($A72,'Base de Estoque'!$I$5:$I$104,0)),""))</f>
        <v/>
      </c>
      <c r="F72" s="32">
        <f>IF($A72="","",IFERROR(INDEX('Base de Estoque'!$D$5:$D$104,MATCH($A72,'Base de Estoque'!$I$5:$I$104,0)),""))</f>
        <v/>
      </c>
      <c r="G72" s="32">
        <f>IF($A72="","",IFERROR(INDEX('Base de Estoque'!$G$5:$G$104,MATCH($A72,'Base de Estoque'!$I$5:$I$104,0)),""))</f>
        <v/>
      </c>
      <c r="H72" s="33">
        <f>IF($A72="","",IFERROR(INDEX('Base de Estoque'!$H$5:$H$104,MATCH($A72,'Base de Estoque'!$I$5:$I$104,0)),""))</f>
        <v/>
      </c>
      <c r="I72" s="33">
        <f>IF(OR(A72="",H72=""),"",SUM($H$5:H72))</f>
        <v/>
      </c>
      <c r="J72" s="38">
        <f>IF(A72="","",IF(SUM('Base de Estoque'!$G$5:$G$104)=0,"Sem classificação",IF(IFERROR(SUM($H$5:H72)-H72,0)&lt;Configurações!$B$5,"A",IF(IFERROR(SUM($H$5:H72)-H72,0)&lt;Configurações!$B$6,"B","C"))))</f>
        <v/>
      </c>
      <c r="K72" s="31">
        <f>IF(OR(J72="",J72="Sem classificação"),"",IF(J72="A",Configurações!$B$8,IF(J72="B",Configurações!$B$9,Configurações!$B$10)))</f>
        <v/>
      </c>
      <c r="L72" s="31">
        <f>IF(A72="","",IF(SUM('Base de Estoque'!$G$5:$G$104)=0,"Total anual igual a zero",IF(G72=0,"Item sem consumo valorizado","")))</f>
        <v/>
      </c>
    </row>
    <row r="73">
      <c r="A73" s="30">
        <f>IF(ROWS($A$5:A73)&lt;=COUNTIF('Base de Estoque'!$F$5:$F$104,"Pronto"),ROWS($A$5:A73),"")</f>
        <v/>
      </c>
      <c r="B73" s="27">
        <f>IF($A73="","",IFERROR(INDEX('Base de Estoque'!$A$5:$A$104,MATCH($A73,'Base de Estoque'!$I$5:$I$104,0)),""))</f>
        <v/>
      </c>
      <c r="C73" s="27">
        <f>IF($A73="","",IFERROR(INDEX('Base de Estoque'!$B$5:$B$104,MATCH($A73,'Base de Estoque'!$I$5:$I$104,0)),""))</f>
        <v/>
      </c>
      <c r="D73" s="27">
        <f>IF($A73="","",IFERROR(INDEX('Base de Estoque'!$E$5:$E$104,MATCH($A73,'Base de Estoque'!$I$5:$I$104,0)),""))</f>
        <v/>
      </c>
      <c r="E73" s="35">
        <f>IF($A73="","",IFERROR(INDEX('Base de Estoque'!$C$5:$C$104,MATCH($A73,'Base de Estoque'!$I$5:$I$104,0)),""))</f>
        <v/>
      </c>
      <c r="F73" s="28">
        <f>IF($A73="","",IFERROR(INDEX('Base de Estoque'!$D$5:$D$104,MATCH($A73,'Base de Estoque'!$I$5:$I$104,0)),""))</f>
        <v/>
      </c>
      <c r="G73" s="28">
        <f>IF($A73="","",IFERROR(INDEX('Base de Estoque'!$G$5:$G$104,MATCH($A73,'Base de Estoque'!$I$5:$I$104,0)),""))</f>
        <v/>
      </c>
      <c r="H73" s="29">
        <f>IF($A73="","",IFERROR(INDEX('Base de Estoque'!$H$5:$H$104,MATCH($A73,'Base de Estoque'!$I$5:$I$104,0)),""))</f>
        <v/>
      </c>
      <c r="I73" s="29">
        <f>IF(OR(A73="",H73=""),"",SUM($H$5:H73))</f>
        <v/>
      </c>
      <c r="J73" s="36">
        <f>IF(A73="","",IF(SUM('Base de Estoque'!$G$5:$G$104)=0,"Sem classificação",IF(IFERROR(SUM($H$5:H73)-H73,0)&lt;Configurações!$B$5,"A",IF(IFERROR(SUM($H$5:H73)-H73,0)&lt;Configurações!$B$6,"B","C"))))</f>
        <v/>
      </c>
      <c r="K73" s="27">
        <f>IF(OR(J73="",J73="Sem classificação"),"",IF(J73="A",Configurações!$B$8,IF(J73="B",Configurações!$B$9,Configurações!$B$10)))</f>
        <v/>
      </c>
      <c r="L73" s="27">
        <f>IF(A73="","",IF(SUM('Base de Estoque'!$G$5:$G$104)=0,"Total anual igual a zero",IF(G73=0,"Item sem consumo valorizado","")))</f>
        <v/>
      </c>
    </row>
    <row r="74">
      <c r="A74" s="34">
        <f>IF(ROWS($A$5:A74)&lt;=COUNTIF('Base de Estoque'!$F$5:$F$104,"Pronto"),ROWS($A$5:A74),"")</f>
        <v/>
      </c>
      <c r="B74" s="31">
        <f>IF($A74="","",IFERROR(INDEX('Base de Estoque'!$A$5:$A$104,MATCH($A74,'Base de Estoque'!$I$5:$I$104,0)),""))</f>
        <v/>
      </c>
      <c r="C74" s="31">
        <f>IF($A74="","",IFERROR(INDEX('Base de Estoque'!$B$5:$B$104,MATCH($A74,'Base de Estoque'!$I$5:$I$104,0)),""))</f>
        <v/>
      </c>
      <c r="D74" s="31">
        <f>IF($A74="","",IFERROR(INDEX('Base de Estoque'!$E$5:$E$104,MATCH($A74,'Base de Estoque'!$I$5:$I$104,0)),""))</f>
        <v/>
      </c>
      <c r="E74" s="37">
        <f>IF($A74="","",IFERROR(INDEX('Base de Estoque'!$C$5:$C$104,MATCH($A74,'Base de Estoque'!$I$5:$I$104,0)),""))</f>
        <v/>
      </c>
      <c r="F74" s="32">
        <f>IF($A74="","",IFERROR(INDEX('Base de Estoque'!$D$5:$D$104,MATCH($A74,'Base de Estoque'!$I$5:$I$104,0)),""))</f>
        <v/>
      </c>
      <c r="G74" s="32">
        <f>IF($A74="","",IFERROR(INDEX('Base de Estoque'!$G$5:$G$104,MATCH($A74,'Base de Estoque'!$I$5:$I$104,0)),""))</f>
        <v/>
      </c>
      <c r="H74" s="33">
        <f>IF($A74="","",IFERROR(INDEX('Base de Estoque'!$H$5:$H$104,MATCH($A74,'Base de Estoque'!$I$5:$I$104,0)),""))</f>
        <v/>
      </c>
      <c r="I74" s="33">
        <f>IF(OR(A74="",H74=""),"",SUM($H$5:H74))</f>
        <v/>
      </c>
      <c r="J74" s="38">
        <f>IF(A74="","",IF(SUM('Base de Estoque'!$G$5:$G$104)=0,"Sem classificação",IF(IFERROR(SUM($H$5:H74)-H74,0)&lt;Configurações!$B$5,"A",IF(IFERROR(SUM($H$5:H74)-H74,0)&lt;Configurações!$B$6,"B","C"))))</f>
        <v/>
      </c>
      <c r="K74" s="31">
        <f>IF(OR(J74="",J74="Sem classificação"),"",IF(J74="A",Configurações!$B$8,IF(J74="B",Configurações!$B$9,Configurações!$B$10)))</f>
        <v/>
      </c>
      <c r="L74" s="31">
        <f>IF(A74="","",IF(SUM('Base de Estoque'!$G$5:$G$104)=0,"Total anual igual a zero",IF(G74=0,"Item sem consumo valorizado","")))</f>
        <v/>
      </c>
    </row>
    <row r="75">
      <c r="A75" s="30">
        <f>IF(ROWS($A$5:A75)&lt;=COUNTIF('Base de Estoque'!$F$5:$F$104,"Pronto"),ROWS($A$5:A75),"")</f>
        <v/>
      </c>
      <c r="B75" s="27">
        <f>IF($A75="","",IFERROR(INDEX('Base de Estoque'!$A$5:$A$104,MATCH($A75,'Base de Estoque'!$I$5:$I$104,0)),""))</f>
        <v/>
      </c>
      <c r="C75" s="27">
        <f>IF($A75="","",IFERROR(INDEX('Base de Estoque'!$B$5:$B$104,MATCH($A75,'Base de Estoque'!$I$5:$I$104,0)),""))</f>
        <v/>
      </c>
      <c r="D75" s="27">
        <f>IF($A75="","",IFERROR(INDEX('Base de Estoque'!$E$5:$E$104,MATCH($A75,'Base de Estoque'!$I$5:$I$104,0)),""))</f>
        <v/>
      </c>
      <c r="E75" s="35">
        <f>IF($A75="","",IFERROR(INDEX('Base de Estoque'!$C$5:$C$104,MATCH($A75,'Base de Estoque'!$I$5:$I$104,0)),""))</f>
        <v/>
      </c>
      <c r="F75" s="28">
        <f>IF($A75="","",IFERROR(INDEX('Base de Estoque'!$D$5:$D$104,MATCH($A75,'Base de Estoque'!$I$5:$I$104,0)),""))</f>
        <v/>
      </c>
      <c r="G75" s="28">
        <f>IF($A75="","",IFERROR(INDEX('Base de Estoque'!$G$5:$G$104,MATCH($A75,'Base de Estoque'!$I$5:$I$104,0)),""))</f>
        <v/>
      </c>
      <c r="H75" s="29">
        <f>IF($A75="","",IFERROR(INDEX('Base de Estoque'!$H$5:$H$104,MATCH($A75,'Base de Estoque'!$I$5:$I$104,0)),""))</f>
        <v/>
      </c>
      <c r="I75" s="29">
        <f>IF(OR(A75="",H75=""),"",SUM($H$5:H75))</f>
        <v/>
      </c>
      <c r="J75" s="36">
        <f>IF(A75="","",IF(SUM('Base de Estoque'!$G$5:$G$104)=0,"Sem classificação",IF(IFERROR(SUM($H$5:H75)-H75,0)&lt;Configurações!$B$5,"A",IF(IFERROR(SUM($H$5:H75)-H75,0)&lt;Configurações!$B$6,"B","C"))))</f>
        <v/>
      </c>
      <c r="K75" s="27">
        <f>IF(OR(J75="",J75="Sem classificação"),"",IF(J75="A",Configurações!$B$8,IF(J75="B",Configurações!$B$9,Configurações!$B$10)))</f>
        <v/>
      </c>
      <c r="L75" s="27">
        <f>IF(A75="","",IF(SUM('Base de Estoque'!$G$5:$G$104)=0,"Total anual igual a zero",IF(G75=0,"Item sem consumo valorizado","")))</f>
        <v/>
      </c>
    </row>
    <row r="76">
      <c r="A76" s="34">
        <f>IF(ROWS($A$5:A76)&lt;=COUNTIF('Base de Estoque'!$F$5:$F$104,"Pronto"),ROWS($A$5:A76),"")</f>
        <v/>
      </c>
      <c r="B76" s="31">
        <f>IF($A76="","",IFERROR(INDEX('Base de Estoque'!$A$5:$A$104,MATCH($A76,'Base de Estoque'!$I$5:$I$104,0)),""))</f>
        <v/>
      </c>
      <c r="C76" s="31">
        <f>IF($A76="","",IFERROR(INDEX('Base de Estoque'!$B$5:$B$104,MATCH($A76,'Base de Estoque'!$I$5:$I$104,0)),""))</f>
        <v/>
      </c>
      <c r="D76" s="31">
        <f>IF($A76="","",IFERROR(INDEX('Base de Estoque'!$E$5:$E$104,MATCH($A76,'Base de Estoque'!$I$5:$I$104,0)),""))</f>
        <v/>
      </c>
      <c r="E76" s="37">
        <f>IF($A76="","",IFERROR(INDEX('Base de Estoque'!$C$5:$C$104,MATCH($A76,'Base de Estoque'!$I$5:$I$104,0)),""))</f>
        <v/>
      </c>
      <c r="F76" s="32">
        <f>IF($A76="","",IFERROR(INDEX('Base de Estoque'!$D$5:$D$104,MATCH($A76,'Base de Estoque'!$I$5:$I$104,0)),""))</f>
        <v/>
      </c>
      <c r="G76" s="32">
        <f>IF($A76="","",IFERROR(INDEX('Base de Estoque'!$G$5:$G$104,MATCH($A76,'Base de Estoque'!$I$5:$I$104,0)),""))</f>
        <v/>
      </c>
      <c r="H76" s="33">
        <f>IF($A76="","",IFERROR(INDEX('Base de Estoque'!$H$5:$H$104,MATCH($A76,'Base de Estoque'!$I$5:$I$104,0)),""))</f>
        <v/>
      </c>
      <c r="I76" s="33">
        <f>IF(OR(A76="",H76=""),"",SUM($H$5:H76))</f>
        <v/>
      </c>
      <c r="J76" s="38">
        <f>IF(A76="","",IF(SUM('Base de Estoque'!$G$5:$G$104)=0,"Sem classificação",IF(IFERROR(SUM($H$5:H76)-H76,0)&lt;Configurações!$B$5,"A",IF(IFERROR(SUM($H$5:H76)-H76,0)&lt;Configurações!$B$6,"B","C"))))</f>
        <v/>
      </c>
      <c r="K76" s="31">
        <f>IF(OR(J76="",J76="Sem classificação"),"",IF(J76="A",Configurações!$B$8,IF(J76="B",Configurações!$B$9,Configurações!$B$10)))</f>
        <v/>
      </c>
      <c r="L76" s="31">
        <f>IF(A76="","",IF(SUM('Base de Estoque'!$G$5:$G$104)=0,"Total anual igual a zero",IF(G76=0,"Item sem consumo valorizado","")))</f>
        <v/>
      </c>
    </row>
    <row r="77">
      <c r="A77" s="30">
        <f>IF(ROWS($A$5:A77)&lt;=COUNTIF('Base de Estoque'!$F$5:$F$104,"Pronto"),ROWS($A$5:A77),"")</f>
        <v/>
      </c>
      <c r="B77" s="27">
        <f>IF($A77="","",IFERROR(INDEX('Base de Estoque'!$A$5:$A$104,MATCH($A77,'Base de Estoque'!$I$5:$I$104,0)),""))</f>
        <v/>
      </c>
      <c r="C77" s="27">
        <f>IF($A77="","",IFERROR(INDEX('Base de Estoque'!$B$5:$B$104,MATCH($A77,'Base de Estoque'!$I$5:$I$104,0)),""))</f>
        <v/>
      </c>
      <c r="D77" s="27">
        <f>IF($A77="","",IFERROR(INDEX('Base de Estoque'!$E$5:$E$104,MATCH($A77,'Base de Estoque'!$I$5:$I$104,0)),""))</f>
        <v/>
      </c>
      <c r="E77" s="35">
        <f>IF($A77="","",IFERROR(INDEX('Base de Estoque'!$C$5:$C$104,MATCH($A77,'Base de Estoque'!$I$5:$I$104,0)),""))</f>
        <v/>
      </c>
      <c r="F77" s="28">
        <f>IF($A77="","",IFERROR(INDEX('Base de Estoque'!$D$5:$D$104,MATCH($A77,'Base de Estoque'!$I$5:$I$104,0)),""))</f>
        <v/>
      </c>
      <c r="G77" s="28">
        <f>IF($A77="","",IFERROR(INDEX('Base de Estoque'!$G$5:$G$104,MATCH($A77,'Base de Estoque'!$I$5:$I$104,0)),""))</f>
        <v/>
      </c>
      <c r="H77" s="29">
        <f>IF($A77="","",IFERROR(INDEX('Base de Estoque'!$H$5:$H$104,MATCH($A77,'Base de Estoque'!$I$5:$I$104,0)),""))</f>
        <v/>
      </c>
      <c r="I77" s="29">
        <f>IF(OR(A77="",H77=""),"",SUM($H$5:H77))</f>
        <v/>
      </c>
      <c r="J77" s="36">
        <f>IF(A77="","",IF(SUM('Base de Estoque'!$G$5:$G$104)=0,"Sem classificação",IF(IFERROR(SUM($H$5:H77)-H77,0)&lt;Configurações!$B$5,"A",IF(IFERROR(SUM($H$5:H77)-H77,0)&lt;Configurações!$B$6,"B","C"))))</f>
        <v/>
      </c>
      <c r="K77" s="27">
        <f>IF(OR(J77="",J77="Sem classificação"),"",IF(J77="A",Configurações!$B$8,IF(J77="B",Configurações!$B$9,Configurações!$B$10)))</f>
        <v/>
      </c>
      <c r="L77" s="27">
        <f>IF(A77="","",IF(SUM('Base de Estoque'!$G$5:$G$104)=0,"Total anual igual a zero",IF(G77=0,"Item sem consumo valorizado","")))</f>
        <v/>
      </c>
    </row>
    <row r="78">
      <c r="A78" s="34">
        <f>IF(ROWS($A$5:A78)&lt;=COUNTIF('Base de Estoque'!$F$5:$F$104,"Pronto"),ROWS($A$5:A78),"")</f>
        <v/>
      </c>
      <c r="B78" s="31">
        <f>IF($A78="","",IFERROR(INDEX('Base de Estoque'!$A$5:$A$104,MATCH($A78,'Base de Estoque'!$I$5:$I$104,0)),""))</f>
        <v/>
      </c>
      <c r="C78" s="31">
        <f>IF($A78="","",IFERROR(INDEX('Base de Estoque'!$B$5:$B$104,MATCH($A78,'Base de Estoque'!$I$5:$I$104,0)),""))</f>
        <v/>
      </c>
      <c r="D78" s="31">
        <f>IF($A78="","",IFERROR(INDEX('Base de Estoque'!$E$5:$E$104,MATCH($A78,'Base de Estoque'!$I$5:$I$104,0)),""))</f>
        <v/>
      </c>
      <c r="E78" s="37">
        <f>IF($A78="","",IFERROR(INDEX('Base de Estoque'!$C$5:$C$104,MATCH($A78,'Base de Estoque'!$I$5:$I$104,0)),""))</f>
        <v/>
      </c>
      <c r="F78" s="32">
        <f>IF($A78="","",IFERROR(INDEX('Base de Estoque'!$D$5:$D$104,MATCH($A78,'Base de Estoque'!$I$5:$I$104,0)),""))</f>
        <v/>
      </c>
      <c r="G78" s="32">
        <f>IF($A78="","",IFERROR(INDEX('Base de Estoque'!$G$5:$G$104,MATCH($A78,'Base de Estoque'!$I$5:$I$104,0)),""))</f>
        <v/>
      </c>
      <c r="H78" s="33">
        <f>IF($A78="","",IFERROR(INDEX('Base de Estoque'!$H$5:$H$104,MATCH($A78,'Base de Estoque'!$I$5:$I$104,0)),""))</f>
        <v/>
      </c>
      <c r="I78" s="33">
        <f>IF(OR(A78="",H78=""),"",SUM($H$5:H78))</f>
        <v/>
      </c>
      <c r="J78" s="38">
        <f>IF(A78="","",IF(SUM('Base de Estoque'!$G$5:$G$104)=0,"Sem classificação",IF(IFERROR(SUM($H$5:H78)-H78,0)&lt;Configurações!$B$5,"A",IF(IFERROR(SUM($H$5:H78)-H78,0)&lt;Configurações!$B$6,"B","C"))))</f>
        <v/>
      </c>
      <c r="K78" s="31">
        <f>IF(OR(J78="",J78="Sem classificação"),"",IF(J78="A",Configurações!$B$8,IF(J78="B",Configurações!$B$9,Configurações!$B$10)))</f>
        <v/>
      </c>
      <c r="L78" s="31">
        <f>IF(A78="","",IF(SUM('Base de Estoque'!$G$5:$G$104)=0,"Total anual igual a zero",IF(G78=0,"Item sem consumo valorizado","")))</f>
        <v/>
      </c>
    </row>
    <row r="79">
      <c r="A79" s="30">
        <f>IF(ROWS($A$5:A79)&lt;=COUNTIF('Base de Estoque'!$F$5:$F$104,"Pronto"),ROWS($A$5:A79),"")</f>
        <v/>
      </c>
      <c r="B79" s="27">
        <f>IF($A79="","",IFERROR(INDEX('Base de Estoque'!$A$5:$A$104,MATCH($A79,'Base de Estoque'!$I$5:$I$104,0)),""))</f>
        <v/>
      </c>
      <c r="C79" s="27">
        <f>IF($A79="","",IFERROR(INDEX('Base de Estoque'!$B$5:$B$104,MATCH($A79,'Base de Estoque'!$I$5:$I$104,0)),""))</f>
        <v/>
      </c>
      <c r="D79" s="27">
        <f>IF($A79="","",IFERROR(INDEX('Base de Estoque'!$E$5:$E$104,MATCH($A79,'Base de Estoque'!$I$5:$I$104,0)),""))</f>
        <v/>
      </c>
      <c r="E79" s="35">
        <f>IF($A79="","",IFERROR(INDEX('Base de Estoque'!$C$5:$C$104,MATCH($A79,'Base de Estoque'!$I$5:$I$104,0)),""))</f>
        <v/>
      </c>
      <c r="F79" s="28">
        <f>IF($A79="","",IFERROR(INDEX('Base de Estoque'!$D$5:$D$104,MATCH($A79,'Base de Estoque'!$I$5:$I$104,0)),""))</f>
        <v/>
      </c>
      <c r="G79" s="28">
        <f>IF($A79="","",IFERROR(INDEX('Base de Estoque'!$G$5:$G$104,MATCH($A79,'Base de Estoque'!$I$5:$I$104,0)),""))</f>
        <v/>
      </c>
      <c r="H79" s="29">
        <f>IF($A79="","",IFERROR(INDEX('Base de Estoque'!$H$5:$H$104,MATCH($A79,'Base de Estoque'!$I$5:$I$104,0)),""))</f>
        <v/>
      </c>
      <c r="I79" s="29">
        <f>IF(OR(A79="",H79=""),"",SUM($H$5:H79))</f>
        <v/>
      </c>
      <c r="J79" s="36">
        <f>IF(A79="","",IF(SUM('Base de Estoque'!$G$5:$G$104)=0,"Sem classificação",IF(IFERROR(SUM($H$5:H79)-H79,0)&lt;Configurações!$B$5,"A",IF(IFERROR(SUM($H$5:H79)-H79,0)&lt;Configurações!$B$6,"B","C"))))</f>
        <v/>
      </c>
      <c r="K79" s="27">
        <f>IF(OR(J79="",J79="Sem classificação"),"",IF(J79="A",Configurações!$B$8,IF(J79="B",Configurações!$B$9,Configurações!$B$10)))</f>
        <v/>
      </c>
      <c r="L79" s="27">
        <f>IF(A79="","",IF(SUM('Base de Estoque'!$G$5:$G$104)=0,"Total anual igual a zero",IF(G79=0,"Item sem consumo valorizado","")))</f>
        <v/>
      </c>
    </row>
    <row r="80">
      <c r="A80" s="34">
        <f>IF(ROWS($A$5:A80)&lt;=COUNTIF('Base de Estoque'!$F$5:$F$104,"Pronto"),ROWS($A$5:A80),"")</f>
        <v/>
      </c>
      <c r="B80" s="31">
        <f>IF($A80="","",IFERROR(INDEX('Base de Estoque'!$A$5:$A$104,MATCH($A80,'Base de Estoque'!$I$5:$I$104,0)),""))</f>
        <v/>
      </c>
      <c r="C80" s="31">
        <f>IF($A80="","",IFERROR(INDEX('Base de Estoque'!$B$5:$B$104,MATCH($A80,'Base de Estoque'!$I$5:$I$104,0)),""))</f>
        <v/>
      </c>
      <c r="D80" s="31">
        <f>IF($A80="","",IFERROR(INDEX('Base de Estoque'!$E$5:$E$104,MATCH($A80,'Base de Estoque'!$I$5:$I$104,0)),""))</f>
        <v/>
      </c>
      <c r="E80" s="37">
        <f>IF($A80="","",IFERROR(INDEX('Base de Estoque'!$C$5:$C$104,MATCH($A80,'Base de Estoque'!$I$5:$I$104,0)),""))</f>
        <v/>
      </c>
      <c r="F80" s="32">
        <f>IF($A80="","",IFERROR(INDEX('Base de Estoque'!$D$5:$D$104,MATCH($A80,'Base de Estoque'!$I$5:$I$104,0)),""))</f>
        <v/>
      </c>
      <c r="G80" s="32">
        <f>IF($A80="","",IFERROR(INDEX('Base de Estoque'!$G$5:$G$104,MATCH($A80,'Base de Estoque'!$I$5:$I$104,0)),""))</f>
        <v/>
      </c>
      <c r="H80" s="33">
        <f>IF($A80="","",IFERROR(INDEX('Base de Estoque'!$H$5:$H$104,MATCH($A80,'Base de Estoque'!$I$5:$I$104,0)),""))</f>
        <v/>
      </c>
      <c r="I80" s="33">
        <f>IF(OR(A80="",H80=""),"",SUM($H$5:H80))</f>
        <v/>
      </c>
      <c r="J80" s="38">
        <f>IF(A80="","",IF(SUM('Base de Estoque'!$G$5:$G$104)=0,"Sem classificação",IF(IFERROR(SUM($H$5:H80)-H80,0)&lt;Configurações!$B$5,"A",IF(IFERROR(SUM($H$5:H80)-H80,0)&lt;Configurações!$B$6,"B","C"))))</f>
        <v/>
      </c>
      <c r="K80" s="31">
        <f>IF(OR(J80="",J80="Sem classificação"),"",IF(J80="A",Configurações!$B$8,IF(J80="B",Configurações!$B$9,Configurações!$B$10)))</f>
        <v/>
      </c>
      <c r="L80" s="31">
        <f>IF(A80="","",IF(SUM('Base de Estoque'!$G$5:$G$104)=0,"Total anual igual a zero",IF(G80=0,"Item sem consumo valorizado","")))</f>
        <v/>
      </c>
    </row>
    <row r="81">
      <c r="A81" s="30">
        <f>IF(ROWS($A$5:A81)&lt;=COUNTIF('Base de Estoque'!$F$5:$F$104,"Pronto"),ROWS($A$5:A81),"")</f>
        <v/>
      </c>
      <c r="B81" s="27">
        <f>IF($A81="","",IFERROR(INDEX('Base de Estoque'!$A$5:$A$104,MATCH($A81,'Base de Estoque'!$I$5:$I$104,0)),""))</f>
        <v/>
      </c>
      <c r="C81" s="27">
        <f>IF($A81="","",IFERROR(INDEX('Base de Estoque'!$B$5:$B$104,MATCH($A81,'Base de Estoque'!$I$5:$I$104,0)),""))</f>
        <v/>
      </c>
      <c r="D81" s="27">
        <f>IF($A81="","",IFERROR(INDEX('Base de Estoque'!$E$5:$E$104,MATCH($A81,'Base de Estoque'!$I$5:$I$104,0)),""))</f>
        <v/>
      </c>
      <c r="E81" s="35">
        <f>IF($A81="","",IFERROR(INDEX('Base de Estoque'!$C$5:$C$104,MATCH($A81,'Base de Estoque'!$I$5:$I$104,0)),""))</f>
        <v/>
      </c>
      <c r="F81" s="28">
        <f>IF($A81="","",IFERROR(INDEX('Base de Estoque'!$D$5:$D$104,MATCH($A81,'Base de Estoque'!$I$5:$I$104,0)),""))</f>
        <v/>
      </c>
      <c r="G81" s="28">
        <f>IF($A81="","",IFERROR(INDEX('Base de Estoque'!$G$5:$G$104,MATCH($A81,'Base de Estoque'!$I$5:$I$104,0)),""))</f>
        <v/>
      </c>
      <c r="H81" s="29">
        <f>IF($A81="","",IFERROR(INDEX('Base de Estoque'!$H$5:$H$104,MATCH($A81,'Base de Estoque'!$I$5:$I$104,0)),""))</f>
        <v/>
      </c>
      <c r="I81" s="29">
        <f>IF(OR(A81="",H81=""),"",SUM($H$5:H81))</f>
        <v/>
      </c>
      <c r="J81" s="36">
        <f>IF(A81="","",IF(SUM('Base de Estoque'!$G$5:$G$104)=0,"Sem classificação",IF(IFERROR(SUM($H$5:H81)-H81,0)&lt;Configurações!$B$5,"A",IF(IFERROR(SUM($H$5:H81)-H81,0)&lt;Configurações!$B$6,"B","C"))))</f>
        <v/>
      </c>
      <c r="K81" s="27">
        <f>IF(OR(J81="",J81="Sem classificação"),"",IF(J81="A",Configurações!$B$8,IF(J81="B",Configurações!$B$9,Configurações!$B$10)))</f>
        <v/>
      </c>
      <c r="L81" s="27">
        <f>IF(A81="","",IF(SUM('Base de Estoque'!$G$5:$G$104)=0,"Total anual igual a zero",IF(G81=0,"Item sem consumo valorizado","")))</f>
        <v/>
      </c>
    </row>
    <row r="82">
      <c r="A82" s="34">
        <f>IF(ROWS($A$5:A82)&lt;=COUNTIF('Base de Estoque'!$F$5:$F$104,"Pronto"),ROWS($A$5:A82),"")</f>
        <v/>
      </c>
      <c r="B82" s="31">
        <f>IF($A82="","",IFERROR(INDEX('Base de Estoque'!$A$5:$A$104,MATCH($A82,'Base de Estoque'!$I$5:$I$104,0)),""))</f>
        <v/>
      </c>
      <c r="C82" s="31">
        <f>IF($A82="","",IFERROR(INDEX('Base de Estoque'!$B$5:$B$104,MATCH($A82,'Base de Estoque'!$I$5:$I$104,0)),""))</f>
        <v/>
      </c>
      <c r="D82" s="31">
        <f>IF($A82="","",IFERROR(INDEX('Base de Estoque'!$E$5:$E$104,MATCH($A82,'Base de Estoque'!$I$5:$I$104,0)),""))</f>
        <v/>
      </c>
      <c r="E82" s="37">
        <f>IF($A82="","",IFERROR(INDEX('Base de Estoque'!$C$5:$C$104,MATCH($A82,'Base de Estoque'!$I$5:$I$104,0)),""))</f>
        <v/>
      </c>
      <c r="F82" s="32">
        <f>IF($A82="","",IFERROR(INDEX('Base de Estoque'!$D$5:$D$104,MATCH($A82,'Base de Estoque'!$I$5:$I$104,0)),""))</f>
        <v/>
      </c>
      <c r="G82" s="32">
        <f>IF($A82="","",IFERROR(INDEX('Base de Estoque'!$G$5:$G$104,MATCH($A82,'Base de Estoque'!$I$5:$I$104,0)),""))</f>
        <v/>
      </c>
      <c r="H82" s="33">
        <f>IF($A82="","",IFERROR(INDEX('Base de Estoque'!$H$5:$H$104,MATCH($A82,'Base de Estoque'!$I$5:$I$104,0)),""))</f>
        <v/>
      </c>
      <c r="I82" s="33">
        <f>IF(OR(A82="",H82=""),"",SUM($H$5:H82))</f>
        <v/>
      </c>
      <c r="J82" s="38">
        <f>IF(A82="","",IF(SUM('Base de Estoque'!$G$5:$G$104)=0,"Sem classificação",IF(IFERROR(SUM($H$5:H82)-H82,0)&lt;Configurações!$B$5,"A",IF(IFERROR(SUM($H$5:H82)-H82,0)&lt;Configurações!$B$6,"B","C"))))</f>
        <v/>
      </c>
      <c r="K82" s="31">
        <f>IF(OR(J82="",J82="Sem classificação"),"",IF(J82="A",Configurações!$B$8,IF(J82="B",Configurações!$B$9,Configurações!$B$10)))</f>
        <v/>
      </c>
      <c r="L82" s="31">
        <f>IF(A82="","",IF(SUM('Base de Estoque'!$G$5:$G$104)=0,"Total anual igual a zero",IF(G82=0,"Item sem consumo valorizado","")))</f>
        <v/>
      </c>
    </row>
    <row r="83">
      <c r="A83" s="30">
        <f>IF(ROWS($A$5:A83)&lt;=COUNTIF('Base de Estoque'!$F$5:$F$104,"Pronto"),ROWS($A$5:A83),"")</f>
        <v/>
      </c>
      <c r="B83" s="27">
        <f>IF($A83="","",IFERROR(INDEX('Base de Estoque'!$A$5:$A$104,MATCH($A83,'Base de Estoque'!$I$5:$I$104,0)),""))</f>
        <v/>
      </c>
      <c r="C83" s="27">
        <f>IF($A83="","",IFERROR(INDEX('Base de Estoque'!$B$5:$B$104,MATCH($A83,'Base de Estoque'!$I$5:$I$104,0)),""))</f>
        <v/>
      </c>
      <c r="D83" s="27">
        <f>IF($A83="","",IFERROR(INDEX('Base de Estoque'!$E$5:$E$104,MATCH($A83,'Base de Estoque'!$I$5:$I$104,0)),""))</f>
        <v/>
      </c>
      <c r="E83" s="35">
        <f>IF($A83="","",IFERROR(INDEX('Base de Estoque'!$C$5:$C$104,MATCH($A83,'Base de Estoque'!$I$5:$I$104,0)),""))</f>
        <v/>
      </c>
      <c r="F83" s="28">
        <f>IF($A83="","",IFERROR(INDEX('Base de Estoque'!$D$5:$D$104,MATCH($A83,'Base de Estoque'!$I$5:$I$104,0)),""))</f>
        <v/>
      </c>
      <c r="G83" s="28">
        <f>IF($A83="","",IFERROR(INDEX('Base de Estoque'!$G$5:$G$104,MATCH($A83,'Base de Estoque'!$I$5:$I$104,0)),""))</f>
        <v/>
      </c>
      <c r="H83" s="29">
        <f>IF($A83="","",IFERROR(INDEX('Base de Estoque'!$H$5:$H$104,MATCH($A83,'Base de Estoque'!$I$5:$I$104,0)),""))</f>
        <v/>
      </c>
      <c r="I83" s="29">
        <f>IF(OR(A83="",H83=""),"",SUM($H$5:H83))</f>
        <v/>
      </c>
      <c r="J83" s="36">
        <f>IF(A83="","",IF(SUM('Base de Estoque'!$G$5:$G$104)=0,"Sem classificação",IF(IFERROR(SUM($H$5:H83)-H83,0)&lt;Configurações!$B$5,"A",IF(IFERROR(SUM($H$5:H83)-H83,0)&lt;Configurações!$B$6,"B","C"))))</f>
        <v/>
      </c>
      <c r="K83" s="27">
        <f>IF(OR(J83="",J83="Sem classificação"),"",IF(J83="A",Configurações!$B$8,IF(J83="B",Configurações!$B$9,Configurações!$B$10)))</f>
        <v/>
      </c>
      <c r="L83" s="27">
        <f>IF(A83="","",IF(SUM('Base de Estoque'!$G$5:$G$104)=0,"Total anual igual a zero",IF(G83=0,"Item sem consumo valorizado","")))</f>
        <v/>
      </c>
    </row>
    <row r="84">
      <c r="A84" s="34">
        <f>IF(ROWS($A$5:A84)&lt;=COUNTIF('Base de Estoque'!$F$5:$F$104,"Pronto"),ROWS($A$5:A84),"")</f>
        <v/>
      </c>
      <c r="B84" s="31">
        <f>IF($A84="","",IFERROR(INDEX('Base de Estoque'!$A$5:$A$104,MATCH($A84,'Base de Estoque'!$I$5:$I$104,0)),""))</f>
        <v/>
      </c>
      <c r="C84" s="31">
        <f>IF($A84="","",IFERROR(INDEX('Base de Estoque'!$B$5:$B$104,MATCH($A84,'Base de Estoque'!$I$5:$I$104,0)),""))</f>
        <v/>
      </c>
      <c r="D84" s="31">
        <f>IF($A84="","",IFERROR(INDEX('Base de Estoque'!$E$5:$E$104,MATCH($A84,'Base de Estoque'!$I$5:$I$104,0)),""))</f>
        <v/>
      </c>
      <c r="E84" s="37">
        <f>IF($A84="","",IFERROR(INDEX('Base de Estoque'!$C$5:$C$104,MATCH($A84,'Base de Estoque'!$I$5:$I$104,0)),""))</f>
        <v/>
      </c>
      <c r="F84" s="32">
        <f>IF($A84="","",IFERROR(INDEX('Base de Estoque'!$D$5:$D$104,MATCH($A84,'Base de Estoque'!$I$5:$I$104,0)),""))</f>
        <v/>
      </c>
      <c r="G84" s="32">
        <f>IF($A84="","",IFERROR(INDEX('Base de Estoque'!$G$5:$G$104,MATCH($A84,'Base de Estoque'!$I$5:$I$104,0)),""))</f>
        <v/>
      </c>
      <c r="H84" s="33">
        <f>IF($A84="","",IFERROR(INDEX('Base de Estoque'!$H$5:$H$104,MATCH($A84,'Base de Estoque'!$I$5:$I$104,0)),""))</f>
        <v/>
      </c>
      <c r="I84" s="33">
        <f>IF(OR(A84="",H84=""),"",SUM($H$5:H84))</f>
        <v/>
      </c>
      <c r="J84" s="38">
        <f>IF(A84="","",IF(SUM('Base de Estoque'!$G$5:$G$104)=0,"Sem classificação",IF(IFERROR(SUM($H$5:H84)-H84,0)&lt;Configurações!$B$5,"A",IF(IFERROR(SUM($H$5:H84)-H84,0)&lt;Configurações!$B$6,"B","C"))))</f>
        <v/>
      </c>
      <c r="K84" s="31">
        <f>IF(OR(J84="",J84="Sem classificação"),"",IF(J84="A",Configurações!$B$8,IF(J84="B",Configurações!$B$9,Configurações!$B$10)))</f>
        <v/>
      </c>
      <c r="L84" s="31">
        <f>IF(A84="","",IF(SUM('Base de Estoque'!$G$5:$G$104)=0,"Total anual igual a zero",IF(G84=0,"Item sem consumo valorizado","")))</f>
        <v/>
      </c>
    </row>
    <row r="85">
      <c r="A85" s="30">
        <f>IF(ROWS($A$5:A85)&lt;=COUNTIF('Base de Estoque'!$F$5:$F$104,"Pronto"),ROWS($A$5:A85),"")</f>
        <v/>
      </c>
      <c r="B85" s="27">
        <f>IF($A85="","",IFERROR(INDEX('Base de Estoque'!$A$5:$A$104,MATCH($A85,'Base de Estoque'!$I$5:$I$104,0)),""))</f>
        <v/>
      </c>
      <c r="C85" s="27">
        <f>IF($A85="","",IFERROR(INDEX('Base de Estoque'!$B$5:$B$104,MATCH($A85,'Base de Estoque'!$I$5:$I$104,0)),""))</f>
        <v/>
      </c>
      <c r="D85" s="27">
        <f>IF($A85="","",IFERROR(INDEX('Base de Estoque'!$E$5:$E$104,MATCH($A85,'Base de Estoque'!$I$5:$I$104,0)),""))</f>
        <v/>
      </c>
      <c r="E85" s="35">
        <f>IF($A85="","",IFERROR(INDEX('Base de Estoque'!$C$5:$C$104,MATCH($A85,'Base de Estoque'!$I$5:$I$104,0)),""))</f>
        <v/>
      </c>
      <c r="F85" s="28">
        <f>IF($A85="","",IFERROR(INDEX('Base de Estoque'!$D$5:$D$104,MATCH($A85,'Base de Estoque'!$I$5:$I$104,0)),""))</f>
        <v/>
      </c>
      <c r="G85" s="28">
        <f>IF($A85="","",IFERROR(INDEX('Base de Estoque'!$G$5:$G$104,MATCH($A85,'Base de Estoque'!$I$5:$I$104,0)),""))</f>
        <v/>
      </c>
      <c r="H85" s="29">
        <f>IF($A85="","",IFERROR(INDEX('Base de Estoque'!$H$5:$H$104,MATCH($A85,'Base de Estoque'!$I$5:$I$104,0)),""))</f>
        <v/>
      </c>
      <c r="I85" s="29">
        <f>IF(OR(A85="",H85=""),"",SUM($H$5:H85))</f>
        <v/>
      </c>
      <c r="J85" s="36">
        <f>IF(A85="","",IF(SUM('Base de Estoque'!$G$5:$G$104)=0,"Sem classificação",IF(IFERROR(SUM($H$5:H85)-H85,0)&lt;Configurações!$B$5,"A",IF(IFERROR(SUM($H$5:H85)-H85,0)&lt;Configurações!$B$6,"B","C"))))</f>
        <v/>
      </c>
      <c r="K85" s="27">
        <f>IF(OR(J85="",J85="Sem classificação"),"",IF(J85="A",Configurações!$B$8,IF(J85="B",Configurações!$B$9,Configurações!$B$10)))</f>
        <v/>
      </c>
      <c r="L85" s="27">
        <f>IF(A85="","",IF(SUM('Base de Estoque'!$G$5:$G$104)=0,"Total anual igual a zero",IF(G85=0,"Item sem consumo valorizado","")))</f>
        <v/>
      </c>
    </row>
    <row r="86">
      <c r="A86" s="34">
        <f>IF(ROWS($A$5:A86)&lt;=COUNTIF('Base de Estoque'!$F$5:$F$104,"Pronto"),ROWS($A$5:A86),"")</f>
        <v/>
      </c>
      <c r="B86" s="31">
        <f>IF($A86="","",IFERROR(INDEX('Base de Estoque'!$A$5:$A$104,MATCH($A86,'Base de Estoque'!$I$5:$I$104,0)),""))</f>
        <v/>
      </c>
      <c r="C86" s="31">
        <f>IF($A86="","",IFERROR(INDEX('Base de Estoque'!$B$5:$B$104,MATCH($A86,'Base de Estoque'!$I$5:$I$104,0)),""))</f>
        <v/>
      </c>
      <c r="D86" s="31">
        <f>IF($A86="","",IFERROR(INDEX('Base de Estoque'!$E$5:$E$104,MATCH($A86,'Base de Estoque'!$I$5:$I$104,0)),""))</f>
        <v/>
      </c>
      <c r="E86" s="37">
        <f>IF($A86="","",IFERROR(INDEX('Base de Estoque'!$C$5:$C$104,MATCH($A86,'Base de Estoque'!$I$5:$I$104,0)),""))</f>
        <v/>
      </c>
      <c r="F86" s="32">
        <f>IF($A86="","",IFERROR(INDEX('Base de Estoque'!$D$5:$D$104,MATCH($A86,'Base de Estoque'!$I$5:$I$104,0)),""))</f>
        <v/>
      </c>
      <c r="G86" s="32">
        <f>IF($A86="","",IFERROR(INDEX('Base de Estoque'!$G$5:$G$104,MATCH($A86,'Base de Estoque'!$I$5:$I$104,0)),""))</f>
        <v/>
      </c>
      <c r="H86" s="33">
        <f>IF($A86="","",IFERROR(INDEX('Base de Estoque'!$H$5:$H$104,MATCH($A86,'Base de Estoque'!$I$5:$I$104,0)),""))</f>
        <v/>
      </c>
      <c r="I86" s="33">
        <f>IF(OR(A86="",H86=""),"",SUM($H$5:H86))</f>
        <v/>
      </c>
      <c r="J86" s="38">
        <f>IF(A86="","",IF(SUM('Base de Estoque'!$G$5:$G$104)=0,"Sem classificação",IF(IFERROR(SUM($H$5:H86)-H86,0)&lt;Configurações!$B$5,"A",IF(IFERROR(SUM($H$5:H86)-H86,0)&lt;Configurações!$B$6,"B","C"))))</f>
        <v/>
      </c>
      <c r="K86" s="31">
        <f>IF(OR(J86="",J86="Sem classificação"),"",IF(J86="A",Configurações!$B$8,IF(J86="B",Configurações!$B$9,Configurações!$B$10)))</f>
        <v/>
      </c>
      <c r="L86" s="31">
        <f>IF(A86="","",IF(SUM('Base de Estoque'!$G$5:$G$104)=0,"Total anual igual a zero",IF(G86=0,"Item sem consumo valorizado","")))</f>
        <v/>
      </c>
    </row>
    <row r="87">
      <c r="A87" s="30">
        <f>IF(ROWS($A$5:A87)&lt;=COUNTIF('Base de Estoque'!$F$5:$F$104,"Pronto"),ROWS($A$5:A87),"")</f>
        <v/>
      </c>
      <c r="B87" s="27">
        <f>IF($A87="","",IFERROR(INDEX('Base de Estoque'!$A$5:$A$104,MATCH($A87,'Base de Estoque'!$I$5:$I$104,0)),""))</f>
        <v/>
      </c>
      <c r="C87" s="27">
        <f>IF($A87="","",IFERROR(INDEX('Base de Estoque'!$B$5:$B$104,MATCH($A87,'Base de Estoque'!$I$5:$I$104,0)),""))</f>
        <v/>
      </c>
      <c r="D87" s="27">
        <f>IF($A87="","",IFERROR(INDEX('Base de Estoque'!$E$5:$E$104,MATCH($A87,'Base de Estoque'!$I$5:$I$104,0)),""))</f>
        <v/>
      </c>
      <c r="E87" s="35">
        <f>IF($A87="","",IFERROR(INDEX('Base de Estoque'!$C$5:$C$104,MATCH($A87,'Base de Estoque'!$I$5:$I$104,0)),""))</f>
        <v/>
      </c>
      <c r="F87" s="28">
        <f>IF($A87="","",IFERROR(INDEX('Base de Estoque'!$D$5:$D$104,MATCH($A87,'Base de Estoque'!$I$5:$I$104,0)),""))</f>
        <v/>
      </c>
      <c r="G87" s="28">
        <f>IF($A87="","",IFERROR(INDEX('Base de Estoque'!$G$5:$G$104,MATCH($A87,'Base de Estoque'!$I$5:$I$104,0)),""))</f>
        <v/>
      </c>
      <c r="H87" s="29">
        <f>IF($A87="","",IFERROR(INDEX('Base de Estoque'!$H$5:$H$104,MATCH($A87,'Base de Estoque'!$I$5:$I$104,0)),""))</f>
        <v/>
      </c>
      <c r="I87" s="29">
        <f>IF(OR(A87="",H87=""),"",SUM($H$5:H87))</f>
        <v/>
      </c>
      <c r="J87" s="36">
        <f>IF(A87="","",IF(SUM('Base de Estoque'!$G$5:$G$104)=0,"Sem classificação",IF(IFERROR(SUM($H$5:H87)-H87,0)&lt;Configurações!$B$5,"A",IF(IFERROR(SUM($H$5:H87)-H87,0)&lt;Configurações!$B$6,"B","C"))))</f>
        <v/>
      </c>
      <c r="K87" s="27">
        <f>IF(OR(J87="",J87="Sem classificação"),"",IF(J87="A",Configurações!$B$8,IF(J87="B",Configurações!$B$9,Configurações!$B$10)))</f>
        <v/>
      </c>
      <c r="L87" s="27">
        <f>IF(A87="","",IF(SUM('Base de Estoque'!$G$5:$G$104)=0,"Total anual igual a zero",IF(G87=0,"Item sem consumo valorizado","")))</f>
        <v/>
      </c>
    </row>
    <row r="88">
      <c r="A88" s="34">
        <f>IF(ROWS($A$5:A88)&lt;=COUNTIF('Base de Estoque'!$F$5:$F$104,"Pronto"),ROWS($A$5:A88),"")</f>
        <v/>
      </c>
      <c r="B88" s="31">
        <f>IF($A88="","",IFERROR(INDEX('Base de Estoque'!$A$5:$A$104,MATCH($A88,'Base de Estoque'!$I$5:$I$104,0)),""))</f>
        <v/>
      </c>
      <c r="C88" s="31">
        <f>IF($A88="","",IFERROR(INDEX('Base de Estoque'!$B$5:$B$104,MATCH($A88,'Base de Estoque'!$I$5:$I$104,0)),""))</f>
        <v/>
      </c>
      <c r="D88" s="31">
        <f>IF($A88="","",IFERROR(INDEX('Base de Estoque'!$E$5:$E$104,MATCH($A88,'Base de Estoque'!$I$5:$I$104,0)),""))</f>
        <v/>
      </c>
      <c r="E88" s="37">
        <f>IF($A88="","",IFERROR(INDEX('Base de Estoque'!$C$5:$C$104,MATCH($A88,'Base de Estoque'!$I$5:$I$104,0)),""))</f>
        <v/>
      </c>
      <c r="F88" s="32">
        <f>IF($A88="","",IFERROR(INDEX('Base de Estoque'!$D$5:$D$104,MATCH($A88,'Base de Estoque'!$I$5:$I$104,0)),""))</f>
        <v/>
      </c>
      <c r="G88" s="32">
        <f>IF($A88="","",IFERROR(INDEX('Base de Estoque'!$G$5:$G$104,MATCH($A88,'Base de Estoque'!$I$5:$I$104,0)),""))</f>
        <v/>
      </c>
      <c r="H88" s="33">
        <f>IF($A88="","",IFERROR(INDEX('Base de Estoque'!$H$5:$H$104,MATCH($A88,'Base de Estoque'!$I$5:$I$104,0)),""))</f>
        <v/>
      </c>
      <c r="I88" s="33">
        <f>IF(OR(A88="",H88=""),"",SUM($H$5:H88))</f>
        <v/>
      </c>
      <c r="J88" s="38">
        <f>IF(A88="","",IF(SUM('Base de Estoque'!$G$5:$G$104)=0,"Sem classificação",IF(IFERROR(SUM($H$5:H88)-H88,0)&lt;Configurações!$B$5,"A",IF(IFERROR(SUM($H$5:H88)-H88,0)&lt;Configurações!$B$6,"B","C"))))</f>
        <v/>
      </c>
      <c r="K88" s="31">
        <f>IF(OR(J88="",J88="Sem classificação"),"",IF(J88="A",Configurações!$B$8,IF(J88="B",Configurações!$B$9,Configurações!$B$10)))</f>
        <v/>
      </c>
      <c r="L88" s="31">
        <f>IF(A88="","",IF(SUM('Base de Estoque'!$G$5:$G$104)=0,"Total anual igual a zero",IF(G88=0,"Item sem consumo valorizado","")))</f>
        <v/>
      </c>
    </row>
    <row r="89">
      <c r="A89" s="30">
        <f>IF(ROWS($A$5:A89)&lt;=COUNTIF('Base de Estoque'!$F$5:$F$104,"Pronto"),ROWS($A$5:A89),"")</f>
        <v/>
      </c>
      <c r="B89" s="27">
        <f>IF($A89="","",IFERROR(INDEX('Base de Estoque'!$A$5:$A$104,MATCH($A89,'Base de Estoque'!$I$5:$I$104,0)),""))</f>
        <v/>
      </c>
      <c r="C89" s="27">
        <f>IF($A89="","",IFERROR(INDEX('Base de Estoque'!$B$5:$B$104,MATCH($A89,'Base de Estoque'!$I$5:$I$104,0)),""))</f>
        <v/>
      </c>
      <c r="D89" s="27">
        <f>IF($A89="","",IFERROR(INDEX('Base de Estoque'!$E$5:$E$104,MATCH($A89,'Base de Estoque'!$I$5:$I$104,0)),""))</f>
        <v/>
      </c>
      <c r="E89" s="35">
        <f>IF($A89="","",IFERROR(INDEX('Base de Estoque'!$C$5:$C$104,MATCH($A89,'Base de Estoque'!$I$5:$I$104,0)),""))</f>
        <v/>
      </c>
      <c r="F89" s="28">
        <f>IF($A89="","",IFERROR(INDEX('Base de Estoque'!$D$5:$D$104,MATCH($A89,'Base de Estoque'!$I$5:$I$104,0)),""))</f>
        <v/>
      </c>
      <c r="G89" s="28">
        <f>IF($A89="","",IFERROR(INDEX('Base de Estoque'!$G$5:$G$104,MATCH($A89,'Base de Estoque'!$I$5:$I$104,0)),""))</f>
        <v/>
      </c>
      <c r="H89" s="29">
        <f>IF($A89="","",IFERROR(INDEX('Base de Estoque'!$H$5:$H$104,MATCH($A89,'Base de Estoque'!$I$5:$I$104,0)),""))</f>
        <v/>
      </c>
      <c r="I89" s="29">
        <f>IF(OR(A89="",H89=""),"",SUM($H$5:H89))</f>
        <v/>
      </c>
      <c r="J89" s="36">
        <f>IF(A89="","",IF(SUM('Base de Estoque'!$G$5:$G$104)=0,"Sem classificação",IF(IFERROR(SUM($H$5:H89)-H89,0)&lt;Configurações!$B$5,"A",IF(IFERROR(SUM($H$5:H89)-H89,0)&lt;Configurações!$B$6,"B","C"))))</f>
        <v/>
      </c>
      <c r="K89" s="27">
        <f>IF(OR(J89="",J89="Sem classificação"),"",IF(J89="A",Configurações!$B$8,IF(J89="B",Configurações!$B$9,Configurações!$B$10)))</f>
        <v/>
      </c>
      <c r="L89" s="27">
        <f>IF(A89="","",IF(SUM('Base de Estoque'!$G$5:$G$104)=0,"Total anual igual a zero",IF(G89=0,"Item sem consumo valorizado","")))</f>
        <v/>
      </c>
    </row>
    <row r="90">
      <c r="A90" s="34">
        <f>IF(ROWS($A$5:A90)&lt;=COUNTIF('Base de Estoque'!$F$5:$F$104,"Pronto"),ROWS($A$5:A90),"")</f>
        <v/>
      </c>
      <c r="B90" s="31">
        <f>IF($A90="","",IFERROR(INDEX('Base de Estoque'!$A$5:$A$104,MATCH($A90,'Base de Estoque'!$I$5:$I$104,0)),""))</f>
        <v/>
      </c>
      <c r="C90" s="31">
        <f>IF($A90="","",IFERROR(INDEX('Base de Estoque'!$B$5:$B$104,MATCH($A90,'Base de Estoque'!$I$5:$I$104,0)),""))</f>
        <v/>
      </c>
      <c r="D90" s="31">
        <f>IF($A90="","",IFERROR(INDEX('Base de Estoque'!$E$5:$E$104,MATCH($A90,'Base de Estoque'!$I$5:$I$104,0)),""))</f>
        <v/>
      </c>
      <c r="E90" s="37">
        <f>IF($A90="","",IFERROR(INDEX('Base de Estoque'!$C$5:$C$104,MATCH($A90,'Base de Estoque'!$I$5:$I$104,0)),""))</f>
        <v/>
      </c>
      <c r="F90" s="32">
        <f>IF($A90="","",IFERROR(INDEX('Base de Estoque'!$D$5:$D$104,MATCH($A90,'Base de Estoque'!$I$5:$I$104,0)),""))</f>
        <v/>
      </c>
      <c r="G90" s="32">
        <f>IF($A90="","",IFERROR(INDEX('Base de Estoque'!$G$5:$G$104,MATCH($A90,'Base de Estoque'!$I$5:$I$104,0)),""))</f>
        <v/>
      </c>
      <c r="H90" s="33">
        <f>IF($A90="","",IFERROR(INDEX('Base de Estoque'!$H$5:$H$104,MATCH($A90,'Base de Estoque'!$I$5:$I$104,0)),""))</f>
        <v/>
      </c>
      <c r="I90" s="33">
        <f>IF(OR(A90="",H90=""),"",SUM($H$5:H90))</f>
        <v/>
      </c>
      <c r="J90" s="38">
        <f>IF(A90="","",IF(SUM('Base de Estoque'!$G$5:$G$104)=0,"Sem classificação",IF(IFERROR(SUM($H$5:H90)-H90,0)&lt;Configurações!$B$5,"A",IF(IFERROR(SUM($H$5:H90)-H90,0)&lt;Configurações!$B$6,"B","C"))))</f>
        <v/>
      </c>
      <c r="K90" s="31">
        <f>IF(OR(J90="",J90="Sem classificação"),"",IF(J90="A",Configurações!$B$8,IF(J90="B",Configurações!$B$9,Configurações!$B$10)))</f>
        <v/>
      </c>
      <c r="L90" s="31">
        <f>IF(A90="","",IF(SUM('Base de Estoque'!$G$5:$G$104)=0,"Total anual igual a zero",IF(G90=0,"Item sem consumo valorizado","")))</f>
        <v/>
      </c>
    </row>
    <row r="91">
      <c r="A91" s="30">
        <f>IF(ROWS($A$5:A91)&lt;=COUNTIF('Base de Estoque'!$F$5:$F$104,"Pronto"),ROWS($A$5:A91),"")</f>
        <v/>
      </c>
      <c r="B91" s="27">
        <f>IF($A91="","",IFERROR(INDEX('Base de Estoque'!$A$5:$A$104,MATCH($A91,'Base de Estoque'!$I$5:$I$104,0)),""))</f>
        <v/>
      </c>
      <c r="C91" s="27">
        <f>IF($A91="","",IFERROR(INDEX('Base de Estoque'!$B$5:$B$104,MATCH($A91,'Base de Estoque'!$I$5:$I$104,0)),""))</f>
        <v/>
      </c>
      <c r="D91" s="27">
        <f>IF($A91="","",IFERROR(INDEX('Base de Estoque'!$E$5:$E$104,MATCH($A91,'Base de Estoque'!$I$5:$I$104,0)),""))</f>
        <v/>
      </c>
      <c r="E91" s="35">
        <f>IF($A91="","",IFERROR(INDEX('Base de Estoque'!$C$5:$C$104,MATCH($A91,'Base de Estoque'!$I$5:$I$104,0)),""))</f>
        <v/>
      </c>
      <c r="F91" s="28">
        <f>IF($A91="","",IFERROR(INDEX('Base de Estoque'!$D$5:$D$104,MATCH($A91,'Base de Estoque'!$I$5:$I$104,0)),""))</f>
        <v/>
      </c>
      <c r="G91" s="28">
        <f>IF($A91="","",IFERROR(INDEX('Base de Estoque'!$G$5:$G$104,MATCH($A91,'Base de Estoque'!$I$5:$I$104,0)),""))</f>
        <v/>
      </c>
      <c r="H91" s="29">
        <f>IF($A91="","",IFERROR(INDEX('Base de Estoque'!$H$5:$H$104,MATCH($A91,'Base de Estoque'!$I$5:$I$104,0)),""))</f>
        <v/>
      </c>
      <c r="I91" s="29">
        <f>IF(OR(A91="",H91=""),"",SUM($H$5:H91))</f>
        <v/>
      </c>
      <c r="J91" s="36">
        <f>IF(A91="","",IF(SUM('Base de Estoque'!$G$5:$G$104)=0,"Sem classificação",IF(IFERROR(SUM($H$5:H91)-H91,0)&lt;Configurações!$B$5,"A",IF(IFERROR(SUM($H$5:H91)-H91,0)&lt;Configurações!$B$6,"B","C"))))</f>
        <v/>
      </c>
      <c r="K91" s="27">
        <f>IF(OR(J91="",J91="Sem classificação"),"",IF(J91="A",Configurações!$B$8,IF(J91="B",Configurações!$B$9,Configurações!$B$10)))</f>
        <v/>
      </c>
      <c r="L91" s="27">
        <f>IF(A91="","",IF(SUM('Base de Estoque'!$G$5:$G$104)=0,"Total anual igual a zero",IF(G91=0,"Item sem consumo valorizado","")))</f>
        <v/>
      </c>
    </row>
    <row r="92">
      <c r="A92" s="34">
        <f>IF(ROWS($A$5:A92)&lt;=COUNTIF('Base de Estoque'!$F$5:$F$104,"Pronto"),ROWS($A$5:A92),"")</f>
        <v/>
      </c>
      <c r="B92" s="31">
        <f>IF($A92="","",IFERROR(INDEX('Base de Estoque'!$A$5:$A$104,MATCH($A92,'Base de Estoque'!$I$5:$I$104,0)),""))</f>
        <v/>
      </c>
      <c r="C92" s="31">
        <f>IF($A92="","",IFERROR(INDEX('Base de Estoque'!$B$5:$B$104,MATCH($A92,'Base de Estoque'!$I$5:$I$104,0)),""))</f>
        <v/>
      </c>
      <c r="D92" s="31">
        <f>IF($A92="","",IFERROR(INDEX('Base de Estoque'!$E$5:$E$104,MATCH($A92,'Base de Estoque'!$I$5:$I$104,0)),""))</f>
        <v/>
      </c>
      <c r="E92" s="37">
        <f>IF($A92="","",IFERROR(INDEX('Base de Estoque'!$C$5:$C$104,MATCH($A92,'Base de Estoque'!$I$5:$I$104,0)),""))</f>
        <v/>
      </c>
      <c r="F92" s="32">
        <f>IF($A92="","",IFERROR(INDEX('Base de Estoque'!$D$5:$D$104,MATCH($A92,'Base de Estoque'!$I$5:$I$104,0)),""))</f>
        <v/>
      </c>
      <c r="G92" s="32">
        <f>IF($A92="","",IFERROR(INDEX('Base de Estoque'!$G$5:$G$104,MATCH($A92,'Base de Estoque'!$I$5:$I$104,0)),""))</f>
        <v/>
      </c>
      <c r="H92" s="33">
        <f>IF($A92="","",IFERROR(INDEX('Base de Estoque'!$H$5:$H$104,MATCH($A92,'Base de Estoque'!$I$5:$I$104,0)),""))</f>
        <v/>
      </c>
      <c r="I92" s="33">
        <f>IF(OR(A92="",H92=""),"",SUM($H$5:H92))</f>
        <v/>
      </c>
      <c r="J92" s="38">
        <f>IF(A92="","",IF(SUM('Base de Estoque'!$G$5:$G$104)=0,"Sem classificação",IF(IFERROR(SUM($H$5:H92)-H92,0)&lt;Configurações!$B$5,"A",IF(IFERROR(SUM($H$5:H92)-H92,0)&lt;Configurações!$B$6,"B","C"))))</f>
        <v/>
      </c>
      <c r="K92" s="31">
        <f>IF(OR(J92="",J92="Sem classificação"),"",IF(J92="A",Configurações!$B$8,IF(J92="B",Configurações!$B$9,Configurações!$B$10)))</f>
        <v/>
      </c>
      <c r="L92" s="31">
        <f>IF(A92="","",IF(SUM('Base de Estoque'!$G$5:$G$104)=0,"Total anual igual a zero",IF(G92=0,"Item sem consumo valorizado","")))</f>
        <v/>
      </c>
    </row>
    <row r="93">
      <c r="A93" s="30">
        <f>IF(ROWS($A$5:A93)&lt;=COUNTIF('Base de Estoque'!$F$5:$F$104,"Pronto"),ROWS($A$5:A93),"")</f>
        <v/>
      </c>
      <c r="B93" s="27">
        <f>IF($A93="","",IFERROR(INDEX('Base de Estoque'!$A$5:$A$104,MATCH($A93,'Base de Estoque'!$I$5:$I$104,0)),""))</f>
        <v/>
      </c>
      <c r="C93" s="27">
        <f>IF($A93="","",IFERROR(INDEX('Base de Estoque'!$B$5:$B$104,MATCH($A93,'Base de Estoque'!$I$5:$I$104,0)),""))</f>
        <v/>
      </c>
      <c r="D93" s="27">
        <f>IF($A93="","",IFERROR(INDEX('Base de Estoque'!$E$5:$E$104,MATCH($A93,'Base de Estoque'!$I$5:$I$104,0)),""))</f>
        <v/>
      </c>
      <c r="E93" s="35">
        <f>IF($A93="","",IFERROR(INDEX('Base de Estoque'!$C$5:$C$104,MATCH($A93,'Base de Estoque'!$I$5:$I$104,0)),""))</f>
        <v/>
      </c>
      <c r="F93" s="28">
        <f>IF($A93="","",IFERROR(INDEX('Base de Estoque'!$D$5:$D$104,MATCH($A93,'Base de Estoque'!$I$5:$I$104,0)),""))</f>
        <v/>
      </c>
      <c r="G93" s="28">
        <f>IF($A93="","",IFERROR(INDEX('Base de Estoque'!$G$5:$G$104,MATCH($A93,'Base de Estoque'!$I$5:$I$104,0)),""))</f>
        <v/>
      </c>
      <c r="H93" s="29">
        <f>IF($A93="","",IFERROR(INDEX('Base de Estoque'!$H$5:$H$104,MATCH($A93,'Base de Estoque'!$I$5:$I$104,0)),""))</f>
        <v/>
      </c>
      <c r="I93" s="29">
        <f>IF(OR(A93="",H93=""),"",SUM($H$5:H93))</f>
        <v/>
      </c>
      <c r="J93" s="36">
        <f>IF(A93="","",IF(SUM('Base de Estoque'!$G$5:$G$104)=0,"Sem classificação",IF(IFERROR(SUM($H$5:H93)-H93,0)&lt;Configurações!$B$5,"A",IF(IFERROR(SUM($H$5:H93)-H93,0)&lt;Configurações!$B$6,"B","C"))))</f>
        <v/>
      </c>
      <c r="K93" s="27">
        <f>IF(OR(J93="",J93="Sem classificação"),"",IF(J93="A",Configurações!$B$8,IF(J93="B",Configurações!$B$9,Configurações!$B$10)))</f>
        <v/>
      </c>
      <c r="L93" s="27">
        <f>IF(A93="","",IF(SUM('Base de Estoque'!$G$5:$G$104)=0,"Total anual igual a zero",IF(G93=0,"Item sem consumo valorizado","")))</f>
        <v/>
      </c>
    </row>
    <row r="94">
      <c r="A94" s="34">
        <f>IF(ROWS($A$5:A94)&lt;=COUNTIF('Base de Estoque'!$F$5:$F$104,"Pronto"),ROWS($A$5:A94),"")</f>
        <v/>
      </c>
      <c r="B94" s="31">
        <f>IF($A94="","",IFERROR(INDEX('Base de Estoque'!$A$5:$A$104,MATCH($A94,'Base de Estoque'!$I$5:$I$104,0)),""))</f>
        <v/>
      </c>
      <c r="C94" s="31">
        <f>IF($A94="","",IFERROR(INDEX('Base de Estoque'!$B$5:$B$104,MATCH($A94,'Base de Estoque'!$I$5:$I$104,0)),""))</f>
        <v/>
      </c>
      <c r="D94" s="31">
        <f>IF($A94="","",IFERROR(INDEX('Base de Estoque'!$E$5:$E$104,MATCH($A94,'Base de Estoque'!$I$5:$I$104,0)),""))</f>
        <v/>
      </c>
      <c r="E94" s="37">
        <f>IF($A94="","",IFERROR(INDEX('Base de Estoque'!$C$5:$C$104,MATCH($A94,'Base de Estoque'!$I$5:$I$104,0)),""))</f>
        <v/>
      </c>
      <c r="F94" s="32">
        <f>IF($A94="","",IFERROR(INDEX('Base de Estoque'!$D$5:$D$104,MATCH($A94,'Base de Estoque'!$I$5:$I$104,0)),""))</f>
        <v/>
      </c>
      <c r="G94" s="32">
        <f>IF($A94="","",IFERROR(INDEX('Base de Estoque'!$G$5:$G$104,MATCH($A94,'Base de Estoque'!$I$5:$I$104,0)),""))</f>
        <v/>
      </c>
      <c r="H94" s="33">
        <f>IF($A94="","",IFERROR(INDEX('Base de Estoque'!$H$5:$H$104,MATCH($A94,'Base de Estoque'!$I$5:$I$104,0)),""))</f>
        <v/>
      </c>
      <c r="I94" s="33">
        <f>IF(OR(A94="",H94=""),"",SUM($H$5:H94))</f>
        <v/>
      </c>
      <c r="J94" s="38">
        <f>IF(A94="","",IF(SUM('Base de Estoque'!$G$5:$G$104)=0,"Sem classificação",IF(IFERROR(SUM($H$5:H94)-H94,0)&lt;Configurações!$B$5,"A",IF(IFERROR(SUM($H$5:H94)-H94,0)&lt;Configurações!$B$6,"B","C"))))</f>
        <v/>
      </c>
      <c r="K94" s="31">
        <f>IF(OR(J94="",J94="Sem classificação"),"",IF(J94="A",Configurações!$B$8,IF(J94="B",Configurações!$B$9,Configurações!$B$10)))</f>
        <v/>
      </c>
      <c r="L94" s="31">
        <f>IF(A94="","",IF(SUM('Base de Estoque'!$G$5:$G$104)=0,"Total anual igual a zero",IF(G94=0,"Item sem consumo valorizado","")))</f>
        <v/>
      </c>
    </row>
    <row r="95">
      <c r="A95" s="30">
        <f>IF(ROWS($A$5:A95)&lt;=COUNTIF('Base de Estoque'!$F$5:$F$104,"Pronto"),ROWS($A$5:A95),"")</f>
        <v/>
      </c>
      <c r="B95" s="27">
        <f>IF($A95="","",IFERROR(INDEX('Base de Estoque'!$A$5:$A$104,MATCH($A95,'Base de Estoque'!$I$5:$I$104,0)),""))</f>
        <v/>
      </c>
      <c r="C95" s="27">
        <f>IF($A95="","",IFERROR(INDEX('Base de Estoque'!$B$5:$B$104,MATCH($A95,'Base de Estoque'!$I$5:$I$104,0)),""))</f>
        <v/>
      </c>
      <c r="D95" s="27">
        <f>IF($A95="","",IFERROR(INDEX('Base de Estoque'!$E$5:$E$104,MATCH($A95,'Base de Estoque'!$I$5:$I$104,0)),""))</f>
        <v/>
      </c>
      <c r="E95" s="35">
        <f>IF($A95="","",IFERROR(INDEX('Base de Estoque'!$C$5:$C$104,MATCH($A95,'Base de Estoque'!$I$5:$I$104,0)),""))</f>
        <v/>
      </c>
      <c r="F95" s="28">
        <f>IF($A95="","",IFERROR(INDEX('Base de Estoque'!$D$5:$D$104,MATCH($A95,'Base de Estoque'!$I$5:$I$104,0)),""))</f>
        <v/>
      </c>
      <c r="G95" s="28">
        <f>IF($A95="","",IFERROR(INDEX('Base de Estoque'!$G$5:$G$104,MATCH($A95,'Base de Estoque'!$I$5:$I$104,0)),""))</f>
        <v/>
      </c>
      <c r="H95" s="29">
        <f>IF($A95="","",IFERROR(INDEX('Base de Estoque'!$H$5:$H$104,MATCH($A95,'Base de Estoque'!$I$5:$I$104,0)),""))</f>
        <v/>
      </c>
      <c r="I95" s="29">
        <f>IF(OR(A95="",H95=""),"",SUM($H$5:H95))</f>
        <v/>
      </c>
      <c r="J95" s="36">
        <f>IF(A95="","",IF(SUM('Base de Estoque'!$G$5:$G$104)=0,"Sem classificação",IF(IFERROR(SUM($H$5:H95)-H95,0)&lt;Configurações!$B$5,"A",IF(IFERROR(SUM($H$5:H95)-H95,0)&lt;Configurações!$B$6,"B","C"))))</f>
        <v/>
      </c>
      <c r="K95" s="27">
        <f>IF(OR(J95="",J95="Sem classificação"),"",IF(J95="A",Configurações!$B$8,IF(J95="B",Configurações!$B$9,Configurações!$B$10)))</f>
        <v/>
      </c>
      <c r="L95" s="27">
        <f>IF(A95="","",IF(SUM('Base de Estoque'!$G$5:$G$104)=0,"Total anual igual a zero",IF(G95=0,"Item sem consumo valorizado","")))</f>
        <v/>
      </c>
    </row>
    <row r="96">
      <c r="A96" s="34">
        <f>IF(ROWS($A$5:A96)&lt;=COUNTIF('Base de Estoque'!$F$5:$F$104,"Pronto"),ROWS($A$5:A96),"")</f>
        <v/>
      </c>
      <c r="B96" s="31">
        <f>IF($A96="","",IFERROR(INDEX('Base de Estoque'!$A$5:$A$104,MATCH($A96,'Base de Estoque'!$I$5:$I$104,0)),""))</f>
        <v/>
      </c>
      <c r="C96" s="31">
        <f>IF($A96="","",IFERROR(INDEX('Base de Estoque'!$B$5:$B$104,MATCH($A96,'Base de Estoque'!$I$5:$I$104,0)),""))</f>
        <v/>
      </c>
      <c r="D96" s="31">
        <f>IF($A96="","",IFERROR(INDEX('Base de Estoque'!$E$5:$E$104,MATCH($A96,'Base de Estoque'!$I$5:$I$104,0)),""))</f>
        <v/>
      </c>
      <c r="E96" s="37">
        <f>IF($A96="","",IFERROR(INDEX('Base de Estoque'!$C$5:$C$104,MATCH($A96,'Base de Estoque'!$I$5:$I$104,0)),""))</f>
        <v/>
      </c>
      <c r="F96" s="32">
        <f>IF($A96="","",IFERROR(INDEX('Base de Estoque'!$D$5:$D$104,MATCH($A96,'Base de Estoque'!$I$5:$I$104,0)),""))</f>
        <v/>
      </c>
      <c r="G96" s="32">
        <f>IF($A96="","",IFERROR(INDEX('Base de Estoque'!$G$5:$G$104,MATCH($A96,'Base de Estoque'!$I$5:$I$104,0)),""))</f>
        <v/>
      </c>
      <c r="H96" s="33">
        <f>IF($A96="","",IFERROR(INDEX('Base de Estoque'!$H$5:$H$104,MATCH($A96,'Base de Estoque'!$I$5:$I$104,0)),""))</f>
        <v/>
      </c>
      <c r="I96" s="33">
        <f>IF(OR(A96="",H96=""),"",SUM($H$5:H96))</f>
        <v/>
      </c>
      <c r="J96" s="38">
        <f>IF(A96="","",IF(SUM('Base de Estoque'!$G$5:$G$104)=0,"Sem classificação",IF(IFERROR(SUM($H$5:H96)-H96,0)&lt;Configurações!$B$5,"A",IF(IFERROR(SUM($H$5:H96)-H96,0)&lt;Configurações!$B$6,"B","C"))))</f>
        <v/>
      </c>
      <c r="K96" s="31">
        <f>IF(OR(J96="",J96="Sem classificação"),"",IF(J96="A",Configurações!$B$8,IF(J96="B",Configurações!$B$9,Configurações!$B$10)))</f>
        <v/>
      </c>
      <c r="L96" s="31">
        <f>IF(A96="","",IF(SUM('Base de Estoque'!$G$5:$G$104)=0,"Total anual igual a zero",IF(G96=0,"Item sem consumo valorizado","")))</f>
        <v/>
      </c>
    </row>
    <row r="97">
      <c r="A97" s="30">
        <f>IF(ROWS($A$5:A97)&lt;=COUNTIF('Base de Estoque'!$F$5:$F$104,"Pronto"),ROWS($A$5:A97),"")</f>
        <v/>
      </c>
      <c r="B97" s="27">
        <f>IF($A97="","",IFERROR(INDEX('Base de Estoque'!$A$5:$A$104,MATCH($A97,'Base de Estoque'!$I$5:$I$104,0)),""))</f>
        <v/>
      </c>
      <c r="C97" s="27">
        <f>IF($A97="","",IFERROR(INDEX('Base de Estoque'!$B$5:$B$104,MATCH($A97,'Base de Estoque'!$I$5:$I$104,0)),""))</f>
        <v/>
      </c>
      <c r="D97" s="27">
        <f>IF($A97="","",IFERROR(INDEX('Base de Estoque'!$E$5:$E$104,MATCH($A97,'Base de Estoque'!$I$5:$I$104,0)),""))</f>
        <v/>
      </c>
      <c r="E97" s="35">
        <f>IF($A97="","",IFERROR(INDEX('Base de Estoque'!$C$5:$C$104,MATCH($A97,'Base de Estoque'!$I$5:$I$104,0)),""))</f>
        <v/>
      </c>
      <c r="F97" s="28">
        <f>IF($A97="","",IFERROR(INDEX('Base de Estoque'!$D$5:$D$104,MATCH($A97,'Base de Estoque'!$I$5:$I$104,0)),""))</f>
        <v/>
      </c>
      <c r="G97" s="28">
        <f>IF($A97="","",IFERROR(INDEX('Base de Estoque'!$G$5:$G$104,MATCH($A97,'Base de Estoque'!$I$5:$I$104,0)),""))</f>
        <v/>
      </c>
      <c r="H97" s="29">
        <f>IF($A97="","",IFERROR(INDEX('Base de Estoque'!$H$5:$H$104,MATCH($A97,'Base de Estoque'!$I$5:$I$104,0)),""))</f>
        <v/>
      </c>
      <c r="I97" s="29">
        <f>IF(OR(A97="",H97=""),"",SUM($H$5:H97))</f>
        <v/>
      </c>
      <c r="J97" s="36">
        <f>IF(A97="","",IF(SUM('Base de Estoque'!$G$5:$G$104)=0,"Sem classificação",IF(IFERROR(SUM($H$5:H97)-H97,0)&lt;Configurações!$B$5,"A",IF(IFERROR(SUM($H$5:H97)-H97,0)&lt;Configurações!$B$6,"B","C"))))</f>
        <v/>
      </c>
      <c r="K97" s="27">
        <f>IF(OR(J97="",J97="Sem classificação"),"",IF(J97="A",Configurações!$B$8,IF(J97="B",Configurações!$B$9,Configurações!$B$10)))</f>
        <v/>
      </c>
      <c r="L97" s="27">
        <f>IF(A97="","",IF(SUM('Base de Estoque'!$G$5:$G$104)=0,"Total anual igual a zero",IF(G97=0,"Item sem consumo valorizado","")))</f>
        <v/>
      </c>
    </row>
    <row r="98">
      <c r="A98" s="34">
        <f>IF(ROWS($A$5:A98)&lt;=COUNTIF('Base de Estoque'!$F$5:$F$104,"Pronto"),ROWS($A$5:A98),"")</f>
        <v/>
      </c>
      <c r="B98" s="31">
        <f>IF($A98="","",IFERROR(INDEX('Base de Estoque'!$A$5:$A$104,MATCH($A98,'Base de Estoque'!$I$5:$I$104,0)),""))</f>
        <v/>
      </c>
      <c r="C98" s="31">
        <f>IF($A98="","",IFERROR(INDEX('Base de Estoque'!$B$5:$B$104,MATCH($A98,'Base de Estoque'!$I$5:$I$104,0)),""))</f>
        <v/>
      </c>
      <c r="D98" s="31">
        <f>IF($A98="","",IFERROR(INDEX('Base de Estoque'!$E$5:$E$104,MATCH($A98,'Base de Estoque'!$I$5:$I$104,0)),""))</f>
        <v/>
      </c>
      <c r="E98" s="37">
        <f>IF($A98="","",IFERROR(INDEX('Base de Estoque'!$C$5:$C$104,MATCH($A98,'Base de Estoque'!$I$5:$I$104,0)),""))</f>
        <v/>
      </c>
      <c r="F98" s="32">
        <f>IF($A98="","",IFERROR(INDEX('Base de Estoque'!$D$5:$D$104,MATCH($A98,'Base de Estoque'!$I$5:$I$104,0)),""))</f>
        <v/>
      </c>
      <c r="G98" s="32">
        <f>IF($A98="","",IFERROR(INDEX('Base de Estoque'!$G$5:$G$104,MATCH($A98,'Base de Estoque'!$I$5:$I$104,0)),""))</f>
        <v/>
      </c>
      <c r="H98" s="33">
        <f>IF($A98="","",IFERROR(INDEX('Base de Estoque'!$H$5:$H$104,MATCH($A98,'Base de Estoque'!$I$5:$I$104,0)),""))</f>
        <v/>
      </c>
      <c r="I98" s="33">
        <f>IF(OR(A98="",H98=""),"",SUM($H$5:H98))</f>
        <v/>
      </c>
      <c r="J98" s="38">
        <f>IF(A98="","",IF(SUM('Base de Estoque'!$G$5:$G$104)=0,"Sem classificação",IF(IFERROR(SUM($H$5:H98)-H98,0)&lt;Configurações!$B$5,"A",IF(IFERROR(SUM($H$5:H98)-H98,0)&lt;Configurações!$B$6,"B","C"))))</f>
        <v/>
      </c>
      <c r="K98" s="31">
        <f>IF(OR(J98="",J98="Sem classificação"),"",IF(J98="A",Configurações!$B$8,IF(J98="B",Configurações!$B$9,Configurações!$B$10)))</f>
        <v/>
      </c>
      <c r="L98" s="31">
        <f>IF(A98="","",IF(SUM('Base de Estoque'!$G$5:$G$104)=0,"Total anual igual a zero",IF(G98=0,"Item sem consumo valorizado","")))</f>
        <v/>
      </c>
    </row>
    <row r="99">
      <c r="A99" s="30">
        <f>IF(ROWS($A$5:A99)&lt;=COUNTIF('Base de Estoque'!$F$5:$F$104,"Pronto"),ROWS($A$5:A99),"")</f>
        <v/>
      </c>
      <c r="B99" s="27">
        <f>IF($A99="","",IFERROR(INDEX('Base de Estoque'!$A$5:$A$104,MATCH($A99,'Base de Estoque'!$I$5:$I$104,0)),""))</f>
        <v/>
      </c>
      <c r="C99" s="27">
        <f>IF($A99="","",IFERROR(INDEX('Base de Estoque'!$B$5:$B$104,MATCH($A99,'Base de Estoque'!$I$5:$I$104,0)),""))</f>
        <v/>
      </c>
      <c r="D99" s="27">
        <f>IF($A99="","",IFERROR(INDEX('Base de Estoque'!$E$5:$E$104,MATCH($A99,'Base de Estoque'!$I$5:$I$104,0)),""))</f>
        <v/>
      </c>
      <c r="E99" s="35">
        <f>IF($A99="","",IFERROR(INDEX('Base de Estoque'!$C$5:$C$104,MATCH($A99,'Base de Estoque'!$I$5:$I$104,0)),""))</f>
        <v/>
      </c>
      <c r="F99" s="28">
        <f>IF($A99="","",IFERROR(INDEX('Base de Estoque'!$D$5:$D$104,MATCH($A99,'Base de Estoque'!$I$5:$I$104,0)),""))</f>
        <v/>
      </c>
      <c r="G99" s="28">
        <f>IF($A99="","",IFERROR(INDEX('Base de Estoque'!$G$5:$G$104,MATCH($A99,'Base de Estoque'!$I$5:$I$104,0)),""))</f>
        <v/>
      </c>
      <c r="H99" s="29">
        <f>IF($A99="","",IFERROR(INDEX('Base de Estoque'!$H$5:$H$104,MATCH($A99,'Base de Estoque'!$I$5:$I$104,0)),""))</f>
        <v/>
      </c>
      <c r="I99" s="29">
        <f>IF(OR(A99="",H99=""),"",SUM($H$5:H99))</f>
        <v/>
      </c>
      <c r="J99" s="36">
        <f>IF(A99="","",IF(SUM('Base de Estoque'!$G$5:$G$104)=0,"Sem classificação",IF(IFERROR(SUM($H$5:H99)-H99,0)&lt;Configurações!$B$5,"A",IF(IFERROR(SUM($H$5:H99)-H99,0)&lt;Configurações!$B$6,"B","C"))))</f>
        <v/>
      </c>
      <c r="K99" s="27">
        <f>IF(OR(J99="",J99="Sem classificação"),"",IF(J99="A",Configurações!$B$8,IF(J99="B",Configurações!$B$9,Configurações!$B$10)))</f>
        <v/>
      </c>
      <c r="L99" s="27">
        <f>IF(A99="","",IF(SUM('Base de Estoque'!$G$5:$G$104)=0,"Total anual igual a zero",IF(G99=0,"Item sem consumo valorizado","")))</f>
        <v/>
      </c>
    </row>
    <row r="100">
      <c r="A100" s="34">
        <f>IF(ROWS($A$5:A100)&lt;=COUNTIF('Base de Estoque'!$F$5:$F$104,"Pronto"),ROWS($A$5:A100),"")</f>
        <v/>
      </c>
      <c r="B100" s="31">
        <f>IF($A100="","",IFERROR(INDEX('Base de Estoque'!$A$5:$A$104,MATCH($A100,'Base de Estoque'!$I$5:$I$104,0)),""))</f>
        <v/>
      </c>
      <c r="C100" s="31">
        <f>IF($A100="","",IFERROR(INDEX('Base de Estoque'!$B$5:$B$104,MATCH($A100,'Base de Estoque'!$I$5:$I$104,0)),""))</f>
        <v/>
      </c>
      <c r="D100" s="31">
        <f>IF($A100="","",IFERROR(INDEX('Base de Estoque'!$E$5:$E$104,MATCH($A100,'Base de Estoque'!$I$5:$I$104,0)),""))</f>
        <v/>
      </c>
      <c r="E100" s="37">
        <f>IF($A100="","",IFERROR(INDEX('Base de Estoque'!$C$5:$C$104,MATCH($A100,'Base de Estoque'!$I$5:$I$104,0)),""))</f>
        <v/>
      </c>
      <c r="F100" s="32">
        <f>IF($A100="","",IFERROR(INDEX('Base de Estoque'!$D$5:$D$104,MATCH($A100,'Base de Estoque'!$I$5:$I$104,0)),""))</f>
        <v/>
      </c>
      <c r="G100" s="32">
        <f>IF($A100="","",IFERROR(INDEX('Base de Estoque'!$G$5:$G$104,MATCH($A100,'Base de Estoque'!$I$5:$I$104,0)),""))</f>
        <v/>
      </c>
      <c r="H100" s="33">
        <f>IF($A100="","",IFERROR(INDEX('Base de Estoque'!$H$5:$H$104,MATCH($A100,'Base de Estoque'!$I$5:$I$104,0)),""))</f>
        <v/>
      </c>
      <c r="I100" s="33">
        <f>IF(OR(A100="",H100=""),"",SUM($H$5:H100))</f>
        <v/>
      </c>
      <c r="J100" s="38">
        <f>IF(A100="","",IF(SUM('Base de Estoque'!$G$5:$G$104)=0,"Sem classificação",IF(IFERROR(SUM($H$5:H100)-H100,0)&lt;Configurações!$B$5,"A",IF(IFERROR(SUM($H$5:H100)-H100,0)&lt;Configurações!$B$6,"B","C"))))</f>
        <v/>
      </c>
      <c r="K100" s="31">
        <f>IF(OR(J100="",J100="Sem classificação"),"",IF(J100="A",Configurações!$B$8,IF(J100="B",Configurações!$B$9,Configurações!$B$10)))</f>
        <v/>
      </c>
      <c r="L100" s="31">
        <f>IF(A100="","",IF(SUM('Base de Estoque'!$G$5:$G$104)=0,"Total anual igual a zero",IF(G100=0,"Item sem consumo valorizado","")))</f>
        <v/>
      </c>
    </row>
    <row r="101">
      <c r="A101" s="30">
        <f>IF(ROWS($A$5:A101)&lt;=COUNTIF('Base de Estoque'!$F$5:$F$104,"Pronto"),ROWS($A$5:A101),"")</f>
        <v/>
      </c>
      <c r="B101" s="27">
        <f>IF($A101="","",IFERROR(INDEX('Base de Estoque'!$A$5:$A$104,MATCH($A101,'Base de Estoque'!$I$5:$I$104,0)),""))</f>
        <v/>
      </c>
      <c r="C101" s="27">
        <f>IF($A101="","",IFERROR(INDEX('Base de Estoque'!$B$5:$B$104,MATCH($A101,'Base de Estoque'!$I$5:$I$104,0)),""))</f>
        <v/>
      </c>
      <c r="D101" s="27">
        <f>IF($A101="","",IFERROR(INDEX('Base de Estoque'!$E$5:$E$104,MATCH($A101,'Base de Estoque'!$I$5:$I$104,0)),""))</f>
        <v/>
      </c>
      <c r="E101" s="35">
        <f>IF($A101="","",IFERROR(INDEX('Base de Estoque'!$C$5:$C$104,MATCH($A101,'Base de Estoque'!$I$5:$I$104,0)),""))</f>
        <v/>
      </c>
      <c r="F101" s="28">
        <f>IF($A101="","",IFERROR(INDEX('Base de Estoque'!$D$5:$D$104,MATCH($A101,'Base de Estoque'!$I$5:$I$104,0)),""))</f>
        <v/>
      </c>
      <c r="G101" s="28">
        <f>IF($A101="","",IFERROR(INDEX('Base de Estoque'!$G$5:$G$104,MATCH($A101,'Base de Estoque'!$I$5:$I$104,0)),""))</f>
        <v/>
      </c>
      <c r="H101" s="29">
        <f>IF($A101="","",IFERROR(INDEX('Base de Estoque'!$H$5:$H$104,MATCH($A101,'Base de Estoque'!$I$5:$I$104,0)),""))</f>
        <v/>
      </c>
      <c r="I101" s="29">
        <f>IF(OR(A101="",H101=""),"",SUM($H$5:H101))</f>
        <v/>
      </c>
      <c r="J101" s="36">
        <f>IF(A101="","",IF(SUM('Base de Estoque'!$G$5:$G$104)=0,"Sem classificação",IF(IFERROR(SUM($H$5:H101)-H101,0)&lt;Configurações!$B$5,"A",IF(IFERROR(SUM($H$5:H101)-H101,0)&lt;Configurações!$B$6,"B","C"))))</f>
        <v/>
      </c>
      <c r="K101" s="27">
        <f>IF(OR(J101="",J101="Sem classificação"),"",IF(J101="A",Configurações!$B$8,IF(J101="B",Configurações!$B$9,Configurações!$B$10)))</f>
        <v/>
      </c>
      <c r="L101" s="27">
        <f>IF(A101="","",IF(SUM('Base de Estoque'!$G$5:$G$104)=0,"Total anual igual a zero",IF(G101=0,"Item sem consumo valorizado","")))</f>
        <v/>
      </c>
    </row>
    <row r="102">
      <c r="A102" s="34">
        <f>IF(ROWS($A$5:A102)&lt;=COUNTIF('Base de Estoque'!$F$5:$F$104,"Pronto"),ROWS($A$5:A102),"")</f>
        <v/>
      </c>
      <c r="B102" s="31">
        <f>IF($A102="","",IFERROR(INDEX('Base de Estoque'!$A$5:$A$104,MATCH($A102,'Base de Estoque'!$I$5:$I$104,0)),""))</f>
        <v/>
      </c>
      <c r="C102" s="31">
        <f>IF($A102="","",IFERROR(INDEX('Base de Estoque'!$B$5:$B$104,MATCH($A102,'Base de Estoque'!$I$5:$I$104,0)),""))</f>
        <v/>
      </c>
      <c r="D102" s="31">
        <f>IF($A102="","",IFERROR(INDEX('Base de Estoque'!$E$5:$E$104,MATCH($A102,'Base de Estoque'!$I$5:$I$104,0)),""))</f>
        <v/>
      </c>
      <c r="E102" s="37">
        <f>IF($A102="","",IFERROR(INDEX('Base de Estoque'!$C$5:$C$104,MATCH($A102,'Base de Estoque'!$I$5:$I$104,0)),""))</f>
        <v/>
      </c>
      <c r="F102" s="32">
        <f>IF($A102="","",IFERROR(INDEX('Base de Estoque'!$D$5:$D$104,MATCH($A102,'Base de Estoque'!$I$5:$I$104,0)),""))</f>
        <v/>
      </c>
      <c r="G102" s="32">
        <f>IF($A102="","",IFERROR(INDEX('Base de Estoque'!$G$5:$G$104,MATCH($A102,'Base de Estoque'!$I$5:$I$104,0)),""))</f>
        <v/>
      </c>
      <c r="H102" s="33">
        <f>IF($A102="","",IFERROR(INDEX('Base de Estoque'!$H$5:$H$104,MATCH($A102,'Base de Estoque'!$I$5:$I$104,0)),""))</f>
        <v/>
      </c>
      <c r="I102" s="33">
        <f>IF(OR(A102="",H102=""),"",SUM($H$5:H102))</f>
        <v/>
      </c>
      <c r="J102" s="38">
        <f>IF(A102="","",IF(SUM('Base de Estoque'!$G$5:$G$104)=0,"Sem classificação",IF(IFERROR(SUM($H$5:H102)-H102,0)&lt;Configurações!$B$5,"A",IF(IFERROR(SUM($H$5:H102)-H102,0)&lt;Configurações!$B$6,"B","C"))))</f>
        <v/>
      </c>
      <c r="K102" s="31">
        <f>IF(OR(J102="",J102="Sem classificação"),"",IF(J102="A",Configurações!$B$8,IF(J102="B",Configurações!$B$9,Configurações!$B$10)))</f>
        <v/>
      </c>
      <c r="L102" s="31">
        <f>IF(A102="","",IF(SUM('Base de Estoque'!$G$5:$G$104)=0,"Total anual igual a zero",IF(G102=0,"Item sem consumo valorizado","")))</f>
        <v/>
      </c>
    </row>
    <row r="103">
      <c r="A103" s="30">
        <f>IF(ROWS($A$5:A103)&lt;=COUNTIF('Base de Estoque'!$F$5:$F$104,"Pronto"),ROWS($A$5:A103),"")</f>
        <v/>
      </c>
      <c r="B103" s="27">
        <f>IF($A103="","",IFERROR(INDEX('Base de Estoque'!$A$5:$A$104,MATCH($A103,'Base de Estoque'!$I$5:$I$104,0)),""))</f>
        <v/>
      </c>
      <c r="C103" s="27">
        <f>IF($A103="","",IFERROR(INDEX('Base de Estoque'!$B$5:$B$104,MATCH($A103,'Base de Estoque'!$I$5:$I$104,0)),""))</f>
        <v/>
      </c>
      <c r="D103" s="27">
        <f>IF($A103="","",IFERROR(INDEX('Base de Estoque'!$E$5:$E$104,MATCH($A103,'Base de Estoque'!$I$5:$I$104,0)),""))</f>
        <v/>
      </c>
      <c r="E103" s="35">
        <f>IF($A103="","",IFERROR(INDEX('Base de Estoque'!$C$5:$C$104,MATCH($A103,'Base de Estoque'!$I$5:$I$104,0)),""))</f>
        <v/>
      </c>
      <c r="F103" s="28">
        <f>IF($A103="","",IFERROR(INDEX('Base de Estoque'!$D$5:$D$104,MATCH($A103,'Base de Estoque'!$I$5:$I$104,0)),""))</f>
        <v/>
      </c>
      <c r="G103" s="28">
        <f>IF($A103="","",IFERROR(INDEX('Base de Estoque'!$G$5:$G$104,MATCH($A103,'Base de Estoque'!$I$5:$I$104,0)),""))</f>
        <v/>
      </c>
      <c r="H103" s="29">
        <f>IF($A103="","",IFERROR(INDEX('Base de Estoque'!$H$5:$H$104,MATCH($A103,'Base de Estoque'!$I$5:$I$104,0)),""))</f>
        <v/>
      </c>
      <c r="I103" s="29">
        <f>IF(OR(A103="",H103=""),"",SUM($H$5:H103))</f>
        <v/>
      </c>
      <c r="J103" s="36">
        <f>IF(A103="","",IF(SUM('Base de Estoque'!$G$5:$G$104)=0,"Sem classificação",IF(IFERROR(SUM($H$5:H103)-H103,0)&lt;Configurações!$B$5,"A",IF(IFERROR(SUM($H$5:H103)-H103,0)&lt;Configurações!$B$6,"B","C"))))</f>
        <v/>
      </c>
      <c r="K103" s="27">
        <f>IF(OR(J103="",J103="Sem classificação"),"",IF(J103="A",Configurações!$B$8,IF(J103="B",Configurações!$B$9,Configurações!$B$10)))</f>
        <v/>
      </c>
      <c r="L103" s="27">
        <f>IF(A103="","",IF(SUM('Base de Estoque'!$G$5:$G$104)=0,"Total anual igual a zero",IF(G103=0,"Item sem consumo valorizado","")))</f>
        <v/>
      </c>
    </row>
    <row r="104">
      <c r="A104" s="34">
        <f>IF(ROWS($A$5:A104)&lt;=COUNTIF('Base de Estoque'!$F$5:$F$104,"Pronto"),ROWS($A$5:A104),"")</f>
        <v/>
      </c>
      <c r="B104" s="31">
        <f>IF($A104="","",IFERROR(INDEX('Base de Estoque'!$A$5:$A$104,MATCH($A104,'Base de Estoque'!$I$5:$I$104,0)),""))</f>
        <v/>
      </c>
      <c r="C104" s="31">
        <f>IF($A104="","",IFERROR(INDEX('Base de Estoque'!$B$5:$B$104,MATCH($A104,'Base de Estoque'!$I$5:$I$104,0)),""))</f>
        <v/>
      </c>
      <c r="D104" s="31">
        <f>IF($A104="","",IFERROR(INDEX('Base de Estoque'!$E$5:$E$104,MATCH($A104,'Base de Estoque'!$I$5:$I$104,0)),""))</f>
        <v/>
      </c>
      <c r="E104" s="37">
        <f>IF($A104="","",IFERROR(INDEX('Base de Estoque'!$C$5:$C$104,MATCH($A104,'Base de Estoque'!$I$5:$I$104,0)),""))</f>
        <v/>
      </c>
      <c r="F104" s="32">
        <f>IF($A104="","",IFERROR(INDEX('Base de Estoque'!$D$5:$D$104,MATCH($A104,'Base de Estoque'!$I$5:$I$104,0)),""))</f>
        <v/>
      </c>
      <c r="G104" s="32">
        <f>IF($A104="","",IFERROR(INDEX('Base de Estoque'!$G$5:$G$104,MATCH($A104,'Base de Estoque'!$I$5:$I$104,0)),""))</f>
        <v/>
      </c>
      <c r="H104" s="33">
        <f>IF($A104="","",IFERROR(INDEX('Base de Estoque'!$H$5:$H$104,MATCH($A104,'Base de Estoque'!$I$5:$I$104,0)),""))</f>
        <v/>
      </c>
      <c r="I104" s="33">
        <f>IF(OR(A104="",H104=""),"",SUM($H$5:H104))</f>
        <v/>
      </c>
      <c r="J104" s="38">
        <f>IF(A104="","",IF(SUM('Base de Estoque'!$G$5:$G$104)=0,"Sem classificação",IF(IFERROR(SUM($H$5:H104)-H104,0)&lt;Configurações!$B$5,"A",IF(IFERROR(SUM($H$5:H104)-H104,0)&lt;Configurações!$B$6,"B","C"))))</f>
        <v/>
      </c>
      <c r="K104" s="31">
        <f>IF(OR(J104="",J104="Sem classificação"),"",IF(J104="A",Configurações!$B$8,IF(J104="B",Configurações!$B$9,Configurações!$B$10)))</f>
        <v/>
      </c>
      <c r="L104" s="31">
        <f>IF(A104="","",IF(SUM('Base de Estoque'!$G$5:$G$104)=0,"Total anual igual a zero",IF(G104=0,"Item sem consumo valorizado","")))</f>
        <v/>
      </c>
    </row>
  </sheetData>
  <mergeCells count="1">
    <mergeCell ref="A1:L1"/>
  </mergeCells>
  <conditionalFormatting sqref="J5:J104">
    <cfRule type="expression" priority="1" dxfId="0">
      <formula>$J5="A"</formula>
    </cfRule>
    <cfRule type="expression" priority="2" dxfId="1">
      <formula>$J5="B"</formula>
    </cfRule>
    <cfRule type="expression" priority="3" dxfId="2">
      <formula>$J5="C"</formula>
    </cfRule>
    <cfRule type="expression" priority="4" dxfId="4">
      <formula>$J5="Sem classificação"</formula>
    </cfRule>
  </conditionalFormatting>
  <conditionalFormatting sqref="K5:K104">
    <cfRule type="expression" priority="5" dxfId="5">
      <formula>$J5="A"</formula>
    </cfRule>
    <cfRule type="expression" priority="6" dxfId="3">
      <formula>$J5="B"</formula>
    </cfRule>
    <cfRule type="expression" priority="7" dxfId="6">
      <formula>$J5="C"</formula>
    </cfRule>
  </conditionalFormatting>
  <conditionalFormatting sqref="I5:I104">
    <cfRule type="dataBar" priority="8">
      <dataBar showValue="1">
        <cfvo type="num" val="0"/>
        <cfvo type="num" val="1"/>
        <color rgb="005B9BD5"/>
      </dataBar>
    </cfRule>
  </conditionalFormatting>
  <conditionalFormatting sqref="L5:L104">
    <cfRule type="expression" priority="9" dxfId="0">
      <formula>$L5&lt;&gt;""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hidden="1" width="13" customWidth="1" min="8" max="8"/>
  </cols>
  <sheetData>
    <row r="1" ht="30" customHeight="1">
      <c r="A1" s="1" t="inlineStr">
        <is>
          <t>Configurações da Curva ABC</t>
        </is>
      </c>
      <c r="B1" s="46" t="n"/>
    </row>
    <row r="2">
      <c r="H2" t="inlineStr">
        <is>
          <t>Lista técnica de políticas</t>
        </is>
      </c>
    </row>
    <row r="3" ht="24" customHeight="1">
      <c r="A3" s="39" t="inlineStr">
        <is>
          <t>Critério de classificação</t>
        </is>
      </c>
      <c r="B3" s="24" t="inlineStr">
        <is>
          <t>Valor de consumo anual</t>
        </is>
      </c>
      <c r="H3" t="inlineStr">
        <is>
          <t>Contagem semanal</t>
        </is>
      </c>
    </row>
    <row r="4">
      <c r="H4" t="inlineStr">
        <is>
          <t>Contagem quinzenal</t>
        </is>
      </c>
    </row>
    <row r="5" ht="24" customHeight="1">
      <c r="A5" s="39" t="inlineStr">
        <is>
          <t>Limite acumulado da classe A</t>
        </is>
      </c>
      <c r="B5" s="40" t="n">
        <v>0.8</v>
      </c>
      <c r="H5" t="inlineStr">
        <is>
          <t>Contagem mensal</t>
        </is>
      </c>
    </row>
    <row r="6" ht="24" customHeight="1">
      <c r="A6" s="39" t="inlineStr">
        <is>
          <t>Limite acumulado da classe B</t>
        </is>
      </c>
      <c r="B6" s="40" t="n">
        <v>0.95</v>
      </c>
      <c r="H6" t="inlineStr">
        <is>
          <t>Contagem bimestral</t>
        </is>
      </c>
    </row>
    <row r="7">
      <c r="H7" t="inlineStr">
        <is>
          <t>Contagem trimestral</t>
        </is>
      </c>
    </row>
    <row r="8" ht="24" customHeight="1">
      <c r="A8" s="39" t="inlineStr">
        <is>
          <t>Política sugerida para classe A</t>
        </is>
      </c>
      <c r="B8" s="24" t="inlineStr">
        <is>
          <t>Contagem mensal</t>
        </is>
      </c>
      <c r="H8" t="inlineStr">
        <is>
          <t>Contagem semestral</t>
        </is>
      </c>
    </row>
    <row r="9" ht="24" customHeight="1">
      <c r="A9" s="39" t="inlineStr">
        <is>
          <t>Política sugerida para classe B</t>
        </is>
      </c>
      <c r="B9" s="24" t="inlineStr">
        <is>
          <t>Contagem trimestral</t>
        </is>
      </c>
      <c r="H9" t="inlineStr">
        <is>
          <t>Contagem anual</t>
        </is>
      </c>
    </row>
    <row r="10" ht="24" customHeight="1">
      <c r="A10" s="39" t="inlineStr">
        <is>
          <t>Política sugerida para classe C</t>
        </is>
      </c>
      <c r="B10" s="24" t="inlineStr">
        <is>
          <t>Contagem semestral</t>
        </is>
      </c>
    </row>
    <row r="11"/>
    <row r="12" ht="24" customHeight="1">
      <c r="A12" s="39" t="inlineStr">
        <is>
          <t>Data da última revisão</t>
        </is>
      </c>
      <c r="B12" s="41" t="n">
        <v>46249</v>
      </c>
    </row>
    <row r="13" ht="24" customHeight="1">
      <c r="A13" s="39" t="inlineStr">
        <is>
          <t>Intervalo de revisão em dias</t>
        </is>
      </c>
      <c r="B13" s="42" t="n">
        <v>90</v>
      </c>
    </row>
    <row r="14"/>
    <row r="15" ht="24" customHeight="1">
      <c r="A15" s="39" t="inlineStr">
        <is>
          <t>Status das configurações</t>
        </is>
      </c>
      <c r="B15" s="43">
        <f>IF(B3&lt;&gt;"Valor de consumo anual","Revisar: critério",IF(OR(NOT(ISNUMBER(B5)),NOT(ISNUMBER(B6)),B5&lt;=0,B5&gt;=B6,B6&gt;1),"Revisar: limites A/B",IF(OR(B8="",B9="",B10=""),"Revisar: políticas","Configurações válidas")))</f>
        <v/>
      </c>
    </row>
  </sheetData>
  <mergeCells count="1">
    <mergeCell ref="A1:B1"/>
  </mergeCells>
  <conditionalFormatting sqref="B15">
    <cfRule type="expression" priority="1" dxfId="2">
      <formula>B15="Configurações válidas"</formula>
    </cfRule>
    <cfRule type="expression" priority="2" dxfId="0">
      <formula>LEFT(B15,8)="Revisar:"</formula>
    </cfRule>
  </conditionalFormatting>
  <dataValidations count="6">
    <dataValidation sqref="B3" showDropDown="0" showInputMessage="0" showErrorMessage="1" allowBlank="0" errorTitle="Critério inválido" error="Selecione Valor de consumo anual." type="list" errorStyle="stop">
      <formula1>"Valor de consumo anual"</formula1>
    </dataValidation>
    <dataValidation sqref="B5" showDropDown="0" showInputMessage="0" showErrorMessage="1" allowBlank="0" errorTitle="Limite inválido" error="Informe percentuais crescentes: limite A menor que limite B e limite B menor ou igual a 100%." type="custom" errorStyle="stop">
      <formula1>AND(ISNUMBER(B5),B5&gt;0,B5&lt;1,B5&lt;B6)</formula1>
    </dataValidation>
    <dataValidation sqref="B6" showDropDown="0" showInputMessage="0" showErrorMessage="1" allowBlank="0" errorTitle="Limite inválido" error="Informe percentuais crescentes: limite A menor que limite B e limite B menor ou igual a 100%." type="custom" errorStyle="stop">
      <formula1>AND(ISNUMBER(B6),B6&gt;B5,B6&lt;=1)</formula1>
    </dataValidation>
    <dataValidation sqref="B8:B10" showDropDown="0" showInputMessage="0" showErrorMessage="1" allowBlank="0" errorTitle="Política inválida" error="Selecione uma frequência disponível na lista." type="list" errorStyle="stop">
      <formula1>"Contagem semanal,Contagem quinzenal,Contagem mensal,Contagem bimestral,Contagem trimestral,Contagem semestral,Contagem anual"</formula1>
    </dataValidation>
    <dataValidation sqref="B12" showDropDown="0" showInputMessage="0" showErrorMessage="1" allowBlank="0" errorTitle="Data inválida" error="Informe uma data entre 01/01/2020 e 31/12/2099." type="date" errorStyle="stop" operator="between">
      <formula1>DATE(2020,1,1)</formula1>
      <formula2>DATE(2099,12,31)</formula2>
    </dataValidation>
    <dataValidation sqref="B13" showDropDown="0" showInputMessage="0" showErrorMessage="1" allowBlank="0" errorTitle="Intervalo inválido" error="Informe um intervalo inteiro entre 1 e 365 dias." type="whole" errorStyle="stop" operator="between">
      <formula1>1</formula1>
      <formula2>365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Como usar a Curva ABC de Estoque</t>
        </is>
      </c>
      <c r="B1" s="45" t="n"/>
      <c r="C1" s="45" t="n"/>
      <c r="D1" s="45" t="n"/>
      <c r="E1" s="45" t="n"/>
      <c r="F1" s="45" t="n"/>
      <c r="G1" s="45" t="n"/>
      <c r="H1" s="46" t="n"/>
    </row>
    <row r="2"/>
    <row r="3" ht="55" customHeight="1">
      <c r="A3" s="10" t="inlineStr">
        <is>
          <t>Finalidade</t>
        </is>
      </c>
      <c r="B3" s="44" t="inlineStr">
        <is>
          <t>Esta planilha prioriza o controle físico e a frequência de contagem dos SKUs pelo valor anual de consumo. Ela não avalia receita, margem ou portfólio comercial.</t>
        </is>
      </c>
    </row>
    <row r="4"/>
    <row r="5" ht="110" customHeight="1">
      <c r="A5" s="10" t="inlineStr">
        <is>
          <t>Preenchimento</t>
        </is>
      </c>
      <c r="B5" s="44" t="inlineStr">
        <is>
          <t>1. Acesse a aba Base de Estoque.
2. Preencha as colunas amarelas: SKU, Produto, Consumo anual e Custo unitário.
3. Não repita códigos de SKU.
4. Consumo e custo podem ser iguais a zero, mas esses itens serão sinalizados por não gerarem valor anual.
5. As linhas em branco são ignoradas.</t>
        </is>
      </c>
    </row>
    <row r="6"/>
    <row r="7" ht="80" customHeight="1">
      <c r="A7" s="10" t="inlineStr">
        <is>
          <t>Cálculo</t>
        </is>
      </c>
      <c r="B7" s="44" t="inlineStr">
        <is>
          <t>Valor anual de consumo = Consumo anual × Custo unitário
Os itens válidos são ordenados do maior para o menor valor anual. A participação de cada item é calculada sobre o valor anual total.</t>
        </is>
      </c>
    </row>
    <row r="8"/>
    <row r="9" ht="125" customHeight="1">
      <c r="A9" s="10" t="inlineStr">
        <is>
          <t>Classes</t>
        </is>
      </c>
      <c r="B9" s="44" t="inlineStr">
        <is>
          <t>Classe A: itens de maior impacto, com política padrão de contagem mensal.
Classe B: itens de impacto intermediário, com política padrão de contagem trimestral.
Classe C: itens de menor impacto, com política padrão de contagem semestral.
O item que ultrapassar um limite permanece na classe que estava sendo formada. Por isso, uma classe pode encerrar ligeiramente acima de 80% ou 95%.</t>
        </is>
      </c>
    </row>
    <row r="10"/>
    <row r="11" ht="75" customHeight="1">
      <c r="A11" s="10" t="inlineStr">
        <is>
          <t>Revisão</t>
        </is>
      </c>
      <c r="B11" s="44" t="inlineStr">
        <is>
          <t>Consulte o Resumo para verificar linhas incompletas, SKUs duplicados, itens sem valor anual e atraso na revisão da curva. Ajuste limites e frequências somente na aba Configurações.</t>
        </is>
      </c>
    </row>
    <row r="12"/>
    <row r="13" ht="75" customHeight="1">
      <c r="A13" s="10" t="inlineStr">
        <is>
          <t>Escopo</t>
        </is>
      </c>
      <c r="B13" s="44" t="inlineStr">
        <is>
          <t>A frequência exibida é uma sugestão operacional configurável. A pasta não calcula saldo disponível, ponto de pedido, cobertura, receita ou margem.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de Estoque Fictícia</dc:creator>
  <dc:title xmlns:dc="http://purl.org/dc/elements/1.1/">Curva ABC de Estoque</dc:title>
  <dc:subject xmlns:dc="http://purl.org/dc/elements/1.1/">Priorização de controle físico pelo valor anual de consumo</dc:subject>
  <dcterms:created xmlns:dcterms="http://purl.org/dc/terms/" xmlns:xsi="http://www.w3.org/2001/XMLSchema-instance" xsi:type="dcterms:W3CDTF">2026-09-07T00:43:15Z</dcterms:created>
  <dcterms:modified xmlns:dcterms="http://purl.org/dc/terms/" xmlns:xsi="http://www.w3.org/2001/XMLSchema-instance" xsi:type="dcterms:W3CDTF">2026-09-07T00:43:16+00:00Z</dcterms:modified>
</cp:coreProperties>
</file>