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Cálculo" sheetId="2" state="visible" r:id="rId2"/>
    <sheet xmlns:r="http://schemas.openxmlformats.org/officeDocument/2006/relationships" name="Cenários" sheetId="3" state="visible" r:id="rId3"/>
    <sheet xmlns:r="http://schemas.openxmlformats.org/officeDocument/2006/relationships" name="Parâmetros" sheetId="4" state="visible" r:id="rId4"/>
    <sheet xmlns:r="http://schemas.openxmlformats.org/officeDocument/2006/relationships" name="Instruções" sheetId="5" state="visible" r:id="rId5"/>
  </sheets>
  <definedNames>
    <definedName name="_xlnm._FilterDatabase" localSheetId="2" hidden="1">'Cenários'!$A$5:$J$205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0.0"/>
    <numFmt numFmtId="165" formatCode="0.0%"/>
    <numFmt numFmtId="166" formatCode="dd/mm/yyyy"/>
    <numFmt numFmtId="167" formatCode="0.000000"/>
  </numFmts>
  <fonts count="10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53615C"/>
      <sz val="10"/>
    </font>
    <font>
      <name val="Aptos"/>
      <b val="1"/>
      <color rgb="00FFFFFF"/>
      <sz val="10"/>
    </font>
    <font>
      <name val="Aptos"/>
      <color rgb="0026332F"/>
      <sz val="10"/>
    </font>
    <font>
      <name val="Aptos Display"/>
      <b val="1"/>
      <color rgb="0017372E"/>
      <sz val="19"/>
    </font>
    <font>
      <name val="Aptos"/>
      <b val="1"/>
      <color rgb="00B7473A"/>
      <sz val="10"/>
    </font>
    <font>
      <name val="Aptos"/>
      <b val="1"/>
      <color rgb="0017372E"/>
      <sz val="10"/>
    </font>
    <font>
      <name val="Aptos"/>
      <b val="1"/>
      <color rgb="002D6A57"/>
      <sz val="10"/>
    </font>
    <font>
      <name val="Aptos"/>
      <b val="1"/>
      <color rgb="00FFFFFF"/>
      <sz val="11"/>
    </font>
  </fonts>
  <fills count="11">
    <fill>
      <patternFill/>
    </fill>
    <fill>
      <patternFill patternType="gray125"/>
    </fill>
    <fill>
      <patternFill patternType="solid">
        <fgColor rgb="0017372E"/>
      </patternFill>
    </fill>
    <fill>
      <patternFill patternType="solid">
        <fgColor rgb="00F6F0E4"/>
      </patternFill>
    </fill>
    <fill>
      <patternFill patternType="solid">
        <fgColor rgb="00C65D32"/>
      </patternFill>
    </fill>
    <fill>
      <patternFill patternType="solid">
        <fgColor rgb="00FFFFFF"/>
      </patternFill>
    </fill>
    <fill>
      <patternFill patternType="solid">
        <fgColor rgb="00FFE5A5"/>
      </patternFill>
    </fill>
    <fill>
      <patternFill patternType="solid">
        <fgColor rgb="00FFF1C9"/>
      </patternFill>
    </fill>
    <fill>
      <patternFill patternType="solid">
        <fgColor rgb="00E7EFF2"/>
      </patternFill>
    </fill>
    <fill>
      <patternFill patternType="solid">
        <fgColor rgb="00F1F4F3"/>
      </patternFill>
    </fill>
    <fill>
      <patternFill patternType="solid">
        <fgColor rgb="00DDECE6"/>
      </patternFill>
    </fill>
  </fills>
  <borders count="2">
    <border>
      <left/>
      <right/>
      <top/>
      <bottom/>
      <diagonal/>
    </border>
    <border>
      <left style="thin">
        <color rgb="00D8D0C1"/>
      </left>
      <right style="thin">
        <color rgb="00D8D0C1"/>
      </right>
      <top style="thin">
        <color rgb="00D8D0C1"/>
      </top>
      <bottom style="thin">
        <color rgb="00D8D0C1"/>
      </bottom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Continuous" vertical="center"/>
    </xf>
    <xf numFmtId="0" fontId="3" fillId="4" borderId="1" applyAlignment="1" pivotButton="0" quotePrefix="0" xfId="0">
      <alignment horizontal="center" vertical="center" wrapText="1"/>
    </xf>
    <xf numFmtId="1" fontId="5" fillId="5" borderId="1" applyAlignment="1" pivotButton="0" quotePrefix="0" xfId="0">
      <alignment horizontal="centerContinuous" vertical="center"/>
    </xf>
    <xf numFmtId="0" fontId="4" fillId="5" borderId="1" applyAlignment="1" pivotButton="0" quotePrefix="0" xfId="0">
      <alignment horizontal="centerContinuous" vertical="center"/>
    </xf>
    <xf numFmtId="164" fontId="5" fillId="5" borderId="1" applyAlignment="1" pivotButton="0" quotePrefix="0" xfId="0">
      <alignment horizontal="centerContinuous" vertical="center"/>
    </xf>
    <xf numFmtId="165" fontId="5" fillId="5" borderId="1" applyAlignment="1" pivotButton="0" quotePrefix="0" xfId="0">
      <alignment horizontal="centerContinuous" vertical="center"/>
    </xf>
    <xf numFmtId="0" fontId="6" fillId="6" borderId="1" applyAlignment="1" pivotButton="0" quotePrefix="0" xfId="0">
      <alignment horizontal="centerContinuous" vertical="center"/>
    </xf>
    <xf numFmtId="0" fontId="7" fillId="3" borderId="1" applyAlignment="1" pivotButton="0" quotePrefix="0" xfId="0">
      <alignment horizontal="centerContinuous" vertical="center"/>
    </xf>
    <xf numFmtId="165" fontId="4" fillId="3" borderId="1" applyAlignment="1" pivotButton="0" quotePrefix="0" xfId="0">
      <alignment horizontal="center" vertical="center"/>
    </xf>
    <xf numFmtId="1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4" fillId="7" borderId="1" applyAlignment="1" applyProtection="1" pivotButton="0" quotePrefix="0" xfId="0">
      <alignment horizontal="left" vertical="center"/>
      <protection locked="0" hidden="0"/>
    </xf>
    <xf numFmtId="2" fontId="4" fillId="7" borderId="1" applyAlignment="1" applyProtection="1" pivotButton="0" quotePrefix="0" xfId="0">
      <alignment horizontal="center" vertical="center"/>
      <protection locked="0" hidden="0"/>
    </xf>
    <xf numFmtId="165" fontId="4" fillId="7" borderId="1" applyAlignment="1" applyProtection="1" pivotButton="0" quotePrefix="0" xfId="0">
      <alignment horizontal="center" vertical="center"/>
      <protection locked="0" hidden="0"/>
    </xf>
    <xf numFmtId="166" fontId="4" fillId="7" borderId="1" applyAlignment="1" applyProtection="1" pivotButton="0" quotePrefix="0" xfId="0">
      <alignment horizontal="center" vertical="center"/>
      <protection locked="0" hidden="0"/>
    </xf>
    <xf numFmtId="167" fontId="4" fillId="8" borderId="1" applyAlignment="1" pivotButton="0" quotePrefix="0" xfId="0">
      <alignment horizontal="center" vertical="center"/>
    </xf>
    <xf numFmtId="2" fontId="4" fillId="8" borderId="1" applyAlignment="1" pivotButton="0" quotePrefix="0" xfId="0">
      <alignment horizontal="center" vertical="center"/>
    </xf>
    <xf numFmtId="1" fontId="4" fillId="8" borderId="1" applyAlignment="1" pivotButton="0" quotePrefix="0" xfId="0">
      <alignment horizontal="center" vertical="center"/>
    </xf>
    <xf numFmtId="165" fontId="4" fillId="8" borderId="1" applyAlignment="1" pivotButton="0" quotePrefix="0" xfId="0">
      <alignment horizontal="center" vertical="center"/>
    </xf>
    <xf numFmtId="0" fontId="4" fillId="8" borderId="1" applyAlignment="1" pivotButton="0" quotePrefix="0" xfId="0">
      <alignment horizontal="center" vertical="center"/>
    </xf>
    <xf numFmtId="167" fontId="4" fillId="9" borderId="1" applyAlignment="1" pivotButton="0" quotePrefix="0" xfId="0">
      <alignment horizontal="center" vertical="center"/>
    </xf>
    <xf numFmtId="2" fontId="4" fillId="9" borderId="1" applyAlignment="1" pivotButton="0" quotePrefix="0" xfId="0">
      <alignment horizontal="center" vertical="center"/>
    </xf>
    <xf numFmtId="1" fontId="4" fillId="9" borderId="1" applyAlignment="1" pivotButton="0" quotePrefix="0" xfId="0">
      <alignment horizontal="center" vertical="center"/>
    </xf>
    <xf numFmtId="165" fontId="4" fillId="9" borderId="1" applyAlignment="1" pivotButton="0" quotePrefix="0" xfId="0">
      <alignment horizontal="center" vertical="center"/>
    </xf>
    <xf numFmtId="0" fontId="4" fillId="9" borderId="1" applyAlignment="1" pivotButton="0" quotePrefix="0" xfId="0">
      <alignment horizontal="center" vertical="center"/>
    </xf>
    <xf numFmtId="0" fontId="8" fillId="10" borderId="1" applyAlignment="1" pivotButton="0" quotePrefix="0" xfId="0">
      <alignment horizontal="centerContinuous" vertical="center"/>
    </xf>
    <xf numFmtId="165" fontId="3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Continuous" vertical="center"/>
    </xf>
    <xf numFmtId="167" fontId="4" fillId="3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1" fontId="7" fillId="7" borderId="1" applyAlignment="1" applyProtection="1" pivotButton="0" quotePrefix="0" xfId="0">
      <alignment horizontal="center" vertical="center"/>
      <protection locked="0" hidden="0"/>
    </xf>
    <xf numFmtId="0" fontId="9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0" fontId="7" fillId="6" borderId="1" applyAlignment="1" pivotButton="0" quotePrefix="0" xfId="0">
      <alignment horizontal="left" vertical="center" wrapText="1"/>
    </xf>
    <xf numFmtId="166" fontId="4" fillId="7" borderId="1" applyAlignment="1" applyProtection="1" pivotButton="0" quotePrefix="0" xfId="0">
      <alignment horizontal="center" vertical="center"/>
      <protection locked="0" hidden="0"/>
    </xf>
    <xf numFmtId="167" fontId="4" fillId="8" borderId="1" applyAlignment="1" pivotButton="0" quotePrefix="0" xfId="0">
      <alignment horizontal="center" vertical="center"/>
    </xf>
    <xf numFmtId="167" fontId="4" fillId="9" borderId="1" applyAlignment="1" pivotButton="0" quotePrefix="0" xfId="0">
      <alignment horizontal="center" vertical="center"/>
    </xf>
    <xf numFmtId="167" fontId="4" fillId="3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6">
    <dxf>
      <font>
        <name val="Aptos"/>
        <b val="1"/>
        <color rgb="0017372E"/>
        <sz val="10"/>
      </font>
      <fill>
        <patternFill patternType="solid">
          <fgColor rgb="00E7E5E1"/>
        </patternFill>
      </fill>
    </dxf>
    <dxf>
      <font>
        <name val="Aptos"/>
        <b val="1"/>
        <color rgb="00B7473A"/>
        <sz val="10"/>
      </font>
      <fill>
        <patternFill patternType="solid">
          <fgColor rgb="00F8D7D3"/>
        </patternFill>
      </fill>
    </dxf>
    <dxf>
      <font>
        <name val="Aptos"/>
        <b val="1"/>
        <color rgb="002D6A57"/>
        <sz val="10"/>
      </font>
      <fill>
        <patternFill patternType="solid">
          <fgColor rgb="00DDECE6"/>
        </patternFill>
      </fill>
    </dxf>
    <dxf>
      <font>
        <name val="Aptos"/>
        <b val="1"/>
        <color rgb="0017372E"/>
        <sz val="10"/>
      </font>
      <fill>
        <patternFill patternType="solid">
          <fgColor rgb="00FFE5A5"/>
        </patternFill>
      </fill>
    </dxf>
    <dxf>
      <font>
        <name val="Aptos"/>
        <b val="1"/>
        <color rgb="0017372E"/>
        <sz val="10"/>
      </font>
      <fill>
        <patternFill patternType="solid">
          <fgColor rgb="00DCEAF4"/>
        </patternFill>
      </fill>
    </dxf>
    <dxf>
      <font>
        <name val="Aptos"/>
        <b val="1"/>
        <color rgb="0017372E"/>
        <sz val="10"/>
      </font>
      <fill>
        <patternFill patternType="solid">
          <fgColor rgb="00F6D8C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Estoque total por nível de serviço</a:t>
            </a:r>
          </a:p>
        </rich>
      </tx>
    </title>
    <plotArea>
      <lineChart>
        <grouping val="standard"/>
        <ser>
          <idx val="0"/>
          <order val="0"/>
          <tx>
            <strRef>
              <f>'Resumo'!B32</f>
            </strRef>
          </tx>
          <spPr>
            <a:ln xmlns:a="http://schemas.openxmlformats.org/drawingml/2006/main" w="26000">
              <a:solidFill>
                <a:srgbClr val="2D6A57"/>
              </a:solidFill>
              <a:prstDash val="solid"/>
            </a:ln>
          </spPr>
          <marker>
            <symbol val="circle"/>
            <size val="7"/>
            <spPr>
              <a:ln xmlns:a="http://schemas.openxmlformats.org/drawingml/2006/main">
                <a:prstDash val="solid"/>
              </a:ln>
            </spPr>
          </marker>
          <cat>
            <numRef>
              <f>'Resumo'!$A$33:$A$37</f>
            </numRef>
          </cat>
          <val>
            <numRef>
              <f>'Resumo'!$B$33:$B$37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Nível de serviço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Unidades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Fonte predominante de variabilidade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'Resumo'!E32</f>
            </strRef>
          </tx>
          <spPr>
            <a:solidFill xmlns:a="http://schemas.openxmlformats.org/drawingml/2006/main">
              <a:srgbClr val="C65D32"/>
            </a:solidFill>
            <a:ln xmlns:a="http://schemas.openxmlformats.org/drawingml/2006/main">
              <a:solidFill>
                <a:srgbClr val="C65D32"/>
              </a:solidFill>
              <a:prstDash val="solid"/>
            </a:ln>
          </spPr>
          <cat>
            <numRef>
              <f>'Resumo'!$D$33:$D$35</f>
            </numRef>
          </cat>
          <val>
            <numRef>
              <f>'Resumo'!$E$33:$E$35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SKUs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13</row>
      <rowOff>0</rowOff>
    </from>
    <ext cx="5040000" cy="255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13</row>
      <rowOff>0</rowOff>
    </from>
    <ext cx="5040000" cy="2556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EstoqueSeguranca" displayName="tbEstoqueSeguranca" ref="A5:P205" headerRowCount="1">
  <autoFilter ref="A5:P205"/>
  <tableColumns count="16">
    <tableColumn id="1" name="SKU"/>
    <tableColumn id="2" name="Produto"/>
    <tableColumn id="3" name="Demanda média diária (un/dia)"/>
    <tableColumn id="4" name="Desvio-padrão diário (un/dia)"/>
    <tableColumn id="5" name="Lead time médio (dias)"/>
    <tableColumn id="6" name="Desvio-padrão do lead time (dias)"/>
    <tableColumn id="7" name="Nível de serviço alvo"/>
    <tableColumn id="8" name="Data da revisão"/>
    <tableColumn id="9" name="Fator Z"/>
    <tableColumn id="10" name="Variância da demanda no lead time"/>
    <tableColumn id="11" name="Variância do lead time"/>
    <tableColumn id="12" name="Desvio-padrão combinado (un)"/>
    <tableColumn id="13" name="Estoque de segurança (un)"/>
    <tableColumn id="14" name="Risco residual"/>
    <tableColumn id="15" name="Fonte predominante"/>
    <tableColumn id="16" name="Status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3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3.5" customWidth="1" min="3" max="3"/>
    <col width="13.5" customWidth="1" min="4" max="4"/>
    <col width="16" customWidth="1" min="5" max="5"/>
    <col width="13.5" customWidth="1" min="6" max="6"/>
    <col width="13.5" customWidth="1" min="7" max="7"/>
    <col width="14" customWidth="1" min="8" max="8"/>
    <col width="13.5" customWidth="1" min="9" max="9"/>
    <col width="13.5" customWidth="1" min="10" max="10"/>
    <col width="13.5" customWidth="1" min="11" max="11"/>
    <col width="13.5" customWidth="1" min="12" max="12"/>
  </cols>
  <sheetData>
    <row r="1" ht="30" customHeight="1">
      <c r="A1" s="1" t="inlineStr">
        <is>
          <t>Painel de Estoque de Segurança</t>
        </is>
      </c>
    </row>
    <row r="2" ht="23" customHeight="1">
      <c r="A2" s="2" t="inlineStr">
        <is>
          <t>Indicadores calculados somente com linhas cujo status seja “OK”.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/>
    <row r="4" ht="33" customHeight="1">
      <c r="A4" s="3" t="inlineStr">
        <is>
          <t>SKUs válidos</t>
        </is>
      </c>
      <c r="B4" s="3" t="n"/>
      <c r="C4" s="3" t="inlineStr">
        <is>
          <t>Linhas a revisar</t>
        </is>
      </c>
      <c r="D4" s="3" t="n"/>
      <c r="E4" s="3" t="inlineStr">
        <is>
          <t>Estoque de segurança total (un)</t>
        </is>
      </c>
      <c r="F4" s="3" t="n"/>
      <c r="G4" s="3" t="inlineStr">
        <is>
          <t>Estoque médio por SKU (un)</t>
        </is>
      </c>
      <c r="H4" s="3" t="n"/>
      <c r="I4" s="3" t="inlineStr">
        <is>
          <t>Risco residual médio</t>
        </is>
      </c>
      <c r="J4" s="3" t="n"/>
      <c r="K4" s="3" t="inlineStr">
        <is>
          <t>SKUs com alvo ≥ 98%</t>
        </is>
      </c>
      <c r="L4" s="3" t="n"/>
    </row>
    <row r="5" ht="27" customHeight="1">
      <c r="A5" s="4">
        <f>COUNTIF('Cálculo'!$P$6:$P$205,"OK")</f>
        <v/>
      </c>
      <c r="B5" s="5" t="n"/>
      <c r="C5" s="4">
        <f>COUNTIF('Cálculo'!$P$6:$P$205,"Revisar:*")</f>
        <v/>
      </c>
      <c r="D5" s="5" t="n"/>
      <c r="E5" s="4">
        <f>SUMIF('Cálculo'!$P$6:$P$205,"OK",'Cálculo'!$M$6:$M$205)</f>
        <v/>
      </c>
      <c r="F5" s="5" t="n"/>
      <c r="G5" s="6">
        <f>IFERROR(AVERAGEIF('Cálculo'!$P$6:$P$205,"OK",'Cálculo'!$M$6:$M$205),0)</f>
        <v/>
      </c>
      <c r="H5" s="5" t="n"/>
      <c r="I5" s="7">
        <f>IFERROR(AVERAGEIF('Cálculo'!$P$6:$P$205,"OK",'Cálculo'!$N$6:$N$205),0)</f>
        <v/>
      </c>
      <c r="J5" s="5" t="n"/>
      <c r="K5" s="7">
        <f>IFERROR(COUNTIFS('Cálculo'!$P$6:$P$205,"OK",'Cálculo'!$G$6:$G$205,"&gt;=0.98")/$A$5,0)</f>
        <v/>
      </c>
      <c r="L5" s="5" t="n"/>
    </row>
    <row r="6" ht="14" customHeight="1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</row>
    <row r="7"/>
    <row r="8" ht="30" customHeight="1">
      <c r="A8" s="3" t="inlineStr">
        <is>
          <t>Revisão acima do prazo</t>
        </is>
      </c>
      <c r="B8" s="3" t="n"/>
      <c r="C8" s="3" t="inlineStr">
        <is>
          <t>Cenários a revisar</t>
        </is>
      </c>
      <c r="D8" s="3" t="n"/>
    </row>
    <row r="9" ht="27" customHeight="1">
      <c r="A9" s="4">
        <f>COUNTIFS('Cálculo'!$P$6:$P$205,"OK",'Cálculo'!$H$6:$H$205,"&lt;&gt;",'Cálculo'!$H$6:$H$205,"&lt;"&amp;TODAY()-'Parâmetros'!$F$12)</f>
        <v/>
      </c>
      <c r="B9" s="5" t="n"/>
      <c r="C9" s="4">
        <f>COUNTIF('Parâmetros'!$G$5:$G$9,"&lt;&gt;OK")</f>
        <v/>
      </c>
      <c r="D9" s="5" t="n"/>
    </row>
    <row r="10" ht="14" customHeight="1">
      <c r="A10" s="5" t="n"/>
      <c r="B10" s="5" t="n"/>
      <c r="C10" s="5" t="n"/>
      <c r="D10" s="5" t="n"/>
    </row>
    <row r="11"/>
    <row r="12" ht="25" customHeight="1">
      <c r="A12" s="8">
        <f>IF($A$5=0,"SEM DADOS VÁLIDOS: preencha a aba Cálculo.",IF($C$5&gt;0,"ATENÇÃO: há linhas com dados a revisar.",IF($C$9&gt;0,"ATENÇÃO: revise a configuração dos cenários.",IF($A$9&gt;0,"ATENÇÃO: há SKUs com revisão acima do prazo definido.","Base sem alertas de cadastro."))))</f>
        <v/>
      </c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</row>
    <row r="13" ht="25" customHeight="1">
      <c r="A13" s="9" t="inlineStr">
        <is>
          <t>Esta planilha não calcula ponto de pedido. O resultado representa apenas o colchão de segurança associado à variabilidade e ao nível de serviço.</t>
        </is>
      </c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</row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>
      <c r="A32" s="3" t="inlineStr">
        <is>
          <t>Nível de serviço</t>
        </is>
      </c>
      <c r="B32" s="3" t="inlineStr">
        <is>
          <t>Estoque de segurança total (un)</t>
        </is>
      </c>
      <c r="D32" s="3" t="inlineStr">
        <is>
          <t>Fonte predominante</t>
        </is>
      </c>
      <c r="E32" s="3" t="inlineStr">
        <is>
          <t>SKUs</t>
        </is>
      </c>
      <c r="G32" s="3" t="inlineStr">
        <is>
          <t>Nível de serviço alvo</t>
        </is>
      </c>
      <c r="H32" s="3" t="inlineStr">
        <is>
          <t>SKUs</t>
        </is>
      </c>
    </row>
    <row r="33">
      <c r="A33" s="10">
        <f>'Parâmetros'!F5</f>
        <v/>
      </c>
      <c r="B33" s="11">
        <f>SUM('Cenários'!$C$6:$C$205)</f>
        <v/>
      </c>
      <c r="D33" s="12" t="inlineStr">
        <is>
          <t>Demanda</t>
        </is>
      </c>
      <c r="E33" s="12">
        <f>COUNTIFS('Cálculo'!$P$6:$P$205,"OK",'Cálculo'!$O$6:$O$205,D33)</f>
        <v/>
      </c>
      <c r="G33" s="10">
        <f>'Parâmetros'!A5</f>
        <v/>
      </c>
      <c r="H33" s="11">
        <f>COUNTIFS('Cálculo'!$P$6:$P$205,"OK",'Cálculo'!$G$6:$G$205,G33)</f>
        <v/>
      </c>
    </row>
    <row r="34">
      <c r="A34" s="13">
        <f>'Parâmetros'!F6</f>
        <v/>
      </c>
      <c r="B34" s="14">
        <f>SUM('Cenários'!$D$6:$D$205)</f>
        <v/>
      </c>
      <c r="D34" s="15" t="inlineStr">
        <is>
          <t>Reposição</t>
        </is>
      </c>
      <c r="E34" s="15">
        <f>COUNTIFS('Cálculo'!$P$6:$P$205,"OK",'Cálculo'!$O$6:$O$205,D34)</f>
        <v/>
      </c>
      <c r="G34" s="13">
        <f>'Parâmetros'!A6</f>
        <v/>
      </c>
      <c r="H34" s="14">
        <f>COUNTIFS('Cálculo'!$P$6:$P$205,"OK",'Cálculo'!$G$6:$G$205,G34)</f>
        <v/>
      </c>
    </row>
    <row r="35">
      <c r="A35" s="10">
        <f>'Parâmetros'!F7</f>
        <v/>
      </c>
      <c r="B35" s="11">
        <f>SUM('Cenários'!$E$6:$E$205)</f>
        <v/>
      </c>
      <c r="D35" s="12" t="inlineStr">
        <is>
          <t>Equilibrada</t>
        </is>
      </c>
      <c r="E35" s="12">
        <f>COUNTIFS('Cálculo'!$P$6:$P$205,"OK",'Cálculo'!$O$6:$O$205,D35)</f>
        <v/>
      </c>
      <c r="G35" s="10">
        <f>'Parâmetros'!A7</f>
        <v/>
      </c>
      <c r="H35" s="11">
        <f>COUNTIFS('Cálculo'!$P$6:$P$205,"OK",'Cálculo'!$G$6:$G$205,G35)</f>
        <v/>
      </c>
    </row>
    <row r="36">
      <c r="A36" s="13">
        <f>'Parâmetros'!F8</f>
        <v/>
      </c>
      <c r="B36" s="14">
        <f>SUM('Cenários'!$F$6:$F$205)</f>
        <v/>
      </c>
      <c r="G36" s="13">
        <f>'Parâmetros'!A8</f>
        <v/>
      </c>
      <c r="H36" s="14">
        <f>COUNTIFS('Cálculo'!$P$6:$P$205,"OK",'Cálculo'!$G$6:$G$205,G36)</f>
        <v/>
      </c>
    </row>
    <row r="37">
      <c r="A37" s="10">
        <f>'Parâmetros'!F9</f>
        <v/>
      </c>
      <c r="B37" s="11">
        <f>SUM('Cenários'!$G$6:$G$205)</f>
        <v/>
      </c>
      <c r="G37" s="10">
        <f>'Parâmetros'!A9</f>
        <v/>
      </c>
      <c r="H37" s="11">
        <f>COUNTIFS('Cálculo'!$P$6:$P$205,"OK",'Cálculo'!$G$6:$G$205,G37)</f>
        <v/>
      </c>
    </row>
    <row r="38">
      <c r="G38" s="13">
        <f>'Parâmetros'!A10</f>
        <v/>
      </c>
      <c r="H38" s="14">
        <f>COUNTIFS('Cálculo'!$P$6:$P$205,"OK",'Cálculo'!$G$6:$G$205,G38)</f>
        <v/>
      </c>
    </row>
    <row r="39">
      <c r="G39" s="10">
        <f>'Parâmetros'!A11</f>
        <v/>
      </c>
      <c r="H39" s="11">
        <f>COUNTIFS('Cálculo'!$P$6:$P$205,"OK",'Cálculo'!$G$6:$G$205,G39)</f>
        <v/>
      </c>
    </row>
    <row r="40">
      <c r="G40" s="13">
        <f>'Parâmetros'!A12</f>
        <v/>
      </c>
      <c r="H40" s="14">
        <f>COUNTIFS('Cálculo'!$P$6:$P$205,"OK",'Cálculo'!$G$6:$G$205,G40)</f>
        <v/>
      </c>
    </row>
    <row r="41">
      <c r="G41" s="10">
        <f>'Parâmetros'!A13</f>
        <v/>
      </c>
      <c r="H41" s="11">
        <f>COUNTIFS('Cálculo'!$P$6:$P$205,"OK",'Cálculo'!$G$6:$G$205,G41)</f>
        <v/>
      </c>
    </row>
    <row r="42">
      <c r="G42" s="13">
        <f>'Parâmetros'!A14</f>
        <v/>
      </c>
      <c r="H42" s="14">
        <f>COUNTIFS('Cálculo'!$P$6:$P$205,"OK",'Cálculo'!$G$6:$G$205,G42)</f>
        <v/>
      </c>
    </row>
    <row r="43">
      <c r="G43" s="10">
        <f>'Parâmetros'!A15</f>
        <v/>
      </c>
      <c r="H43" s="11">
        <f>COUNTIFS('Cálculo'!$P$6:$P$205,"OK",'Cálculo'!$G$6:$G$205,G43)</f>
        <v/>
      </c>
    </row>
  </sheetData>
  <mergeCells count="1">
    <mergeCell ref="A1:L1"/>
  </mergeCells>
  <conditionalFormatting sqref="A12:L12">
    <cfRule type="expression" priority="1" dxfId="0">
      <formula>$A$5=0</formula>
    </cfRule>
    <cfRule type="expression" priority="2" dxfId="1">
      <formula>AND($A$5&gt;0,OR($C$5&gt;0,$C$9&gt;0,$A$9&gt;0))</formula>
    </cfRule>
    <cfRule type="expression" priority="3" dxfId="2">
      <formula>AND($A$5&gt;0,$C$5=0,$C$9=0,$A$9=0)</formula>
    </cfRule>
  </conditionalFormatting>
  <conditionalFormatting sqref="C5">
    <cfRule type="expression" priority="4" dxfId="1">
      <formula>C5&gt;0</formula>
    </cfRule>
  </conditionalFormatting>
  <conditionalFormatting sqref="A9">
    <cfRule type="expression" priority="5" dxfId="1">
      <formula>A9&gt;0</formula>
    </cfRule>
  </conditionalFormatting>
  <conditionalFormatting sqref="C9">
    <cfRule type="expression" priority="6" dxfId="1">
      <formula>C9&gt;0</formula>
    </cfRule>
  </conditionalFormatting>
  <conditionalFormatting sqref="I5">
    <cfRule type="colorScale" priority="7">
      <colorScale>
        <cfvo type="min"/>
        <cfvo type="percentile" val="50"/>
        <cfvo type="max"/>
        <color rgb="0063BE7B"/>
        <color rgb="00FFEB84"/>
        <color rgb="00F8696B"/>
      </colorScale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2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19" customWidth="1" min="4" max="4"/>
    <col width="17" customWidth="1" min="5" max="5"/>
    <col width="21" customWidth="1" min="6" max="6"/>
    <col width="17" customWidth="1" min="7" max="7"/>
    <col width="15" customWidth="1" min="8" max="8"/>
    <col width="13" customWidth="1" min="9" max="9"/>
    <col width="22" customWidth="1" min="10" max="10"/>
    <col width="20" customWidth="1" min="11" max="11"/>
    <col width="21" customWidth="1" min="12" max="12"/>
    <col width="20" customWidth="1" min="13" max="13"/>
    <col width="14" customWidth="1" min="14" max="14"/>
    <col width="18" customWidth="1" min="15" max="15"/>
    <col width="28" customWidth="1" min="16" max="16"/>
  </cols>
  <sheetData>
    <row r="1" ht="30" customHeight="1">
      <c r="A1" s="1" t="inlineStr">
        <is>
          <t>Cálculo de Estoque de Segurança por SKU</t>
        </is>
      </c>
    </row>
    <row r="2" ht="23" customHeight="1">
      <c r="A2" s="2" t="inlineStr">
        <is>
          <t>Preencha somente as células amarelas. Demanda em unidades por dia e lead time em dias.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</row>
    <row r="3"/>
    <row r="4"/>
    <row r="5" ht="45" customHeight="1">
      <c r="A5" s="3" t="inlineStr">
        <is>
          <t>SKU</t>
        </is>
      </c>
      <c r="B5" s="3" t="inlineStr">
        <is>
          <t>Produto</t>
        </is>
      </c>
      <c r="C5" s="3" t="inlineStr">
        <is>
          <t>Demanda média diária (un/dia)</t>
        </is>
      </c>
      <c r="D5" s="3" t="inlineStr">
        <is>
          <t>Desvio-padrão diário (un/dia)</t>
        </is>
      </c>
      <c r="E5" s="3" t="inlineStr">
        <is>
          <t>Lead time médio (dias)</t>
        </is>
      </c>
      <c r="F5" s="3" t="inlineStr">
        <is>
          <t>Desvio-padrão do lead time (dias)</t>
        </is>
      </c>
      <c r="G5" s="3" t="inlineStr">
        <is>
          <t>Nível de serviço alvo</t>
        </is>
      </c>
      <c r="H5" s="3" t="inlineStr">
        <is>
          <t>Data da revisão</t>
        </is>
      </c>
      <c r="I5" s="3" t="inlineStr">
        <is>
          <t>Fator Z</t>
        </is>
      </c>
      <c r="J5" s="3" t="inlineStr">
        <is>
          <t>Variância da demanda no lead time</t>
        </is>
      </c>
      <c r="K5" s="3" t="inlineStr">
        <is>
          <t>Variância do lead time</t>
        </is>
      </c>
      <c r="L5" s="3" t="inlineStr">
        <is>
          <t>Desvio-padrão combinado (un)</t>
        </is>
      </c>
      <c r="M5" s="3" t="inlineStr">
        <is>
          <t>Estoque de segurança (un)</t>
        </is>
      </c>
      <c r="N5" s="3" t="inlineStr">
        <is>
          <t>Risco residual</t>
        </is>
      </c>
      <c r="O5" s="3" t="inlineStr">
        <is>
          <t>Fonte predominante</t>
        </is>
      </c>
      <c r="P5" s="3" t="inlineStr">
        <is>
          <t>Status</t>
        </is>
      </c>
    </row>
    <row r="6">
      <c r="A6" s="16" t="inlineStr">
        <is>
          <t>SKU-FIC-001</t>
        </is>
      </c>
      <c r="B6" s="16" t="inlineStr">
        <is>
          <t>Copo Térmico Aurora 500 ml</t>
        </is>
      </c>
      <c r="C6" s="17" t="n">
        <v>18</v>
      </c>
      <c r="D6" s="17" t="n">
        <v>5.2</v>
      </c>
      <c r="E6" s="17" t="n">
        <v>7</v>
      </c>
      <c r="F6" s="17" t="n">
        <v>1.5</v>
      </c>
      <c r="G6" s="18" t="n">
        <v>0.95</v>
      </c>
      <c r="H6" s="43" t="n">
        <v>46266</v>
      </c>
      <c r="I6" s="44">
        <f>IF($P6&lt;&gt;"OK","",IFERROR(INDEX('Parâmetros'!$B$5:$B$15,MATCH($G6,'Parâmetros'!$A$5:$A$15,0)),""))</f>
        <v/>
      </c>
      <c r="J6" s="21">
        <f>IF($P6&lt;&gt;"OK","",$D6^2*$E6)</f>
        <v/>
      </c>
      <c r="K6" s="21">
        <f>IF($P6&lt;&gt;"OK","",$C6^2*$F6^2)</f>
        <v/>
      </c>
      <c r="L6" s="21">
        <f>IF($P6&lt;&gt;"OK","",SQRT($J6+$K6))</f>
        <v/>
      </c>
      <c r="M6" s="22">
        <f>IF($P6&lt;&gt;"OK","",ROUNDUP($I6*$L6,0))</f>
        <v/>
      </c>
      <c r="N6" s="23">
        <f>IF($P6&lt;&gt;"OK","",1-$G6)</f>
        <v/>
      </c>
      <c r="O6" s="24">
        <f>IF($P6&lt;&gt;"OK","",IF(ABS($J6-$K6)&lt;0.000001,"Equilibrada",IF($J6&gt;$K6,"Demanda","Reposição")))</f>
        <v/>
      </c>
      <c r="P6" s="24">
        <f>IF(COUNTA($A6:$H6)=0,"",IF($A6="","Revisar: SKU",IF($B6="","Revisar: produto",IF(COUNTIF($A$6:$A$205,$A6)&gt;1,"Revisar: SKU duplicado",IF(OR(NOT(ISNUMBER($C6)),$C6&lt;=0),"Revisar: demanda média",IF(OR(NOT(ISNUMBER($D6)),$D6&lt;0),"Revisar: desvio da demanda",IF(OR(NOT(ISNUMBER($E6)),$E6&lt;=0),"Revisar: lead time médio",IF(OR(NOT(ISNUMBER($F6)),$F6&lt;0),"Revisar: desvio do lead time",IF(OR(NOT(ISNUMBER($G6)),COUNTIF('Parâmetros'!$A$5:$A$15,$G6)=0),"Revisar: nível de serviço",IF(AND($H6&lt;&gt;"",NOT(ISNUMBER($H6))),"Revisar: data","OK"))))))))))</f>
        <v/>
      </c>
    </row>
    <row r="7">
      <c r="A7" s="16" t="inlineStr">
        <is>
          <t>SKU-FIC-002</t>
        </is>
      </c>
      <c r="B7" s="16" t="inlineStr">
        <is>
          <t>Cabo Nuvem USB-C 2 m</t>
        </is>
      </c>
      <c r="C7" s="17" t="n">
        <v>42</v>
      </c>
      <c r="D7" s="17" t="n">
        <v>11</v>
      </c>
      <c r="E7" s="17" t="n">
        <v>5</v>
      </c>
      <c r="F7" s="17" t="n">
        <v>0.8</v>
      </c>
      <c r="G7" s="18" t="n">
        <v>0.98</v>
      </c>
      <c r="H7" s="43" t="n">
        <v>46267</v>
      </c>
      <c r="I7" s="45">
        <f>IF($P7&lt;&gt;"OK","",IFERROR(INDEX('Parâmetros'!$B$5:$B$15,MATCH($G7,'Parâmetros'!$A$5:$A$15,0)),""))</f>
        <v/>
      </c>
      <c r="J7" s="26">
        <f>IF($P7&lt;&gt;"OK","",$D7^2*$E7)</f>
        <v/>
      </c>
      <c r="K7" s="26">
        <f>IF($P7&lt;&gt;"OK","",$C7^2*$F7^2)</f>
        <v/>
      </c>
      <c r="L7" s="26">
        <f>IF($P7&lt;&gt;"OK","",SQRT($J7+$K7))</f>
        <v/>
      </c>
      <c r="M7" s="27">
        <f>IF($P7&lt;&gt;"OK","",ROUNDUP($I7*$L7,0))</f>
        <v/>
      </c>
      <c r="N7" s="28">
        <f>IF($P7&lt;&gt;"OK","",1-$G7)</f>
        <v/>
      </c>
      <c r="O7" s="29">
        <f>IF($P7&lt;&gt;"OK","",IF(ABS($J7-$K7)&lt;0.000001,"Equilibrada",IF($J7&gt;$K7,"Demanda","Reposição")))</f>
        <v/>
      </c>
      <c r="P7" s="29">
        <f>IF(COUNTA($A7:$H7)=0,"",IF($A7="","Revisar: SKU",IF($B7="","Revisar: produto",IF(COUNTIF($A$6:$A$205,$A7)&gt;1,"Revisar: SKU duplicado",IF(OR(NOT(ISNUMBER($C7)),$C7&lt;=0),"Revisar: demanda média",IF(OR(NOT(ISNUMBER($D7)),$D7&lt;0),"Revisar: desvio da demanda",IF(OR(NOT(ISNUMBER($E7)),$E7&lt;=0),"Revisar: lead time médio",IF(OR(NOT(ISNUMBER($F7)),$F7&lt;0),"Revisar: desvio do lead time",IF(OR(NOT(ISNUMBER($G7)),COUNTIF('Parâmetros'!$A$5:$A$15,$G7)=0),"Revisar: nível de serviço",IF(AND($H7&lt;&gt;"",NOT(ISNUMBER($H7))),"Revisar: data","OK"))))))))))</f>
        <v/>
      </c>
    </row>
    <row r="8">
      <c r="A8" s="16" t="inlineStr">
        <is>
          <t>SKU-FIC-003</t>
        </is>
      </c>
      <c r="B8" s="16" t="inlineStr">
        <is>
          <t>Caderno Órbita A5</t>
        </is>
      </c>
      <c r="C8" s="17" t="n">
        <v>25</v>
      </c>
      <c r="D8" s="17" t="n">
        <v>7</v>
      </c>
      <c r="E8" s="17" t="n">
        <v>12</v>
      </c>
      <c r="F8" s="17" t="n">
        <v>2.2</v>
      </c>
      <c r="G8" s="18" t="n">
        <v>0.97</v>
      </c>
      <c r="H8" s="43" t="n">
        <v>46265</v>
      </c>
      <c r="I8" s="44">
        <f>IF($P8&lt;&gt;"OK","",IFERROR(INDEX('Parâmetros'!$B$5:$B$15,MATCH($G8,'Parâmetros'!$A$5:$A$15,0)),""))</f>
        <v/>
      </c>
      <c r="J8" s="21">
        <f>IF($P8&lt;&gt;"OK","",$D8^2*$E8)</f>
        <v/>
      </c>
      <c r="K8" s="21">
        <f>IF($P8&lt;&gt;"OK","",$C8^2*$F8^2)</f>
        <v/>
      </c>
      <c r="L8" s="21">
        <f>IF($P8&lt;&gt;"OK","",SQRT($J8+$K8))</f>
        <v/>
      </c>
      <c r="M8" s="22">
        <f>IF($P8&lt;&gt;"OK","",ROUNDUP($I8*$L8,0))</f>
        <v/>
      </c>
      <c r="N8" s="23">
        <f>IF($P8&lt;&gt;"OK","",1-$G8)</f>
        <v/>
      </c>
      <c r="O8" s="24">
        <f>IF($P8&lt;&gt;"OK","",IF(ABS($J8-$K8)&lt;0.000001,"Equilibrada",IF($J8&gt;$K8,"Demanda","Reposição")))</f>
        <v/>
      </c>
      <c r="P8" s="24">
        <f>IF(COUNTA($A8:$H8)=0,"",IF($A8="","Revisar: SKU",IF($B8="","Revisar: produto",IF(COUNTIF($A$6:$A$205,$A8)&gt;1,"Revisar: SKU duplicado",IF(OR(NOT(ISNUMBER($C8)),$C8&lt;=0),"Revisar: demanda média",IF(OR(NOT(ISNUMBER($D8)),$D8&lt;0),"Revisar: desvio da demanda",IF(OR(NOT(ISNUMBER($E8)),$E8&lt;=0),"Revisar: lead time médio",IF(OR(NOT(ISNUMBER($F8)),$F8&lt;0),"Revisar: desvio do lead time",IF(OR(NOT(ISNUMBER($G8)),COUNTIF('Parâmetros'!$A$5:$A$15,$G8)=0),"Revisar: nível de serviço",IF(AND($H8&lt;&gt;"",NOT(ISNUMBER($H8))),"Revisar: data","OK"))))))))))</f>
        <v/>
      </c>
    </row>
    <row r="9">
      <c r="A9" s="16" t="inlineStr">
        <is>
          <t>SKU-FIC-004</t>
        </is>
      </c>
      <c r="B9" s="16" t="inlineStr">
        <is>
          <t>Suporte Prisma para Notebook</t>
        </is>
      </c>
      <c r="C9" s="17" t="n">
        <v>9</v>
      </c>
      <c r="D9" s="17" t="n">
        <v>3.1</v>
      </c>
      <c r="E9" s="17" t="n">
        <v>15</v>
      </c>
      <c r="F9" s="17" t="n">
        <v>3</v>
      </c>
      <c r="G9" s="18" t="n">
        <v>0.99</v>
      </c>
      <c r="H9" s="43" t="n">
        <v>46263</v>
      </c>
      <c r="I9" s="45">
        <f>IF($P9&lt;&gt;"OK","",IFERROR(INDEX('Parâmetros'!$B$5:$B$15,MATCH($G9,'Parâmetros'!$A$5:$A$15,0)),""))</f>
        <v/>
      </c>
      <c r="J9" s="26">
        <f>IF($P9&lt;&gt;"OK","",$D9^2*$E9)</f>
        <v/>
      </c>
      <c r="K9" s="26">
        <f>IF($P9&lt;&gt;"OK","",$C9^2*$F9^2)</f>
        <v/>
      </c>
      <c r="L9" s="26">
        <f>IF($P9&lt;&gt;"OK","",SQRT($J9+$K9))</f>
        <v/>
      </c>
      <c r="M9" s="27">
        <f>IF($P9&lt;&gt;"OK","",ROUNDUP($I9*$L9,0))</f>
        <v/>
      </c>
      <c r="N9" s="28">
        <f>IF($P9&lt;&gt;"OK","",1-$G9)</f>
        <v/>
      </c>
      <c r="O9" s="29">
        <f>IF($P9&lt;&gt;"OK","",IF(ABS($J9-$K9)&lt;0.000001,"Equilibrada",IF($J9&gt;$K9,"Demanda","Reposição")))</f>
        <v/>
      </c>
      <c r="P9" s="29">
        <f>IF(COUNTA($A9:$H9)=0,"",IF($A9="","Revisar: SKU",IF($B9="","Revisar: produto",IF(COUNTIF($A$6:$A$205,$A9)&gt;1,"Revisar: SKU duplicado",IF(OR(NOT(ISNUMBER($C9)),$C9&lt;=0),"Revisar: demanda média",IF(OR(NOT(ISNUMBER($D9)),$D9&lt;0),"Revisar: desvio da demanda",IF(OR(NOT(ISNUMBER($E9)),$E9&lt;=0),"Revisar: lead time médio",IF(OR(NOT(ISNUMBER($F9)),$F9&lt;0),"Revisar: desvio do lead time",IF(OR(NOT(ISNUMBER($G9)),COUNTIF('Parâmetros'!$A$5:$A$15,$G9)=0),"Revisar: nível de serviço",IF(AND($H9&lt;&gt;"",NOT(ISNUMBER($H9))),"Revisar: data","OK"))))))))))</f>
        <v/>
      </c>
    </row>
    <row r="10">
      <c r="A10" s="16" t="inlineStr">
        <is>
          <t>SKU-FIC-005</t>
        </is>
      </c>
      <c r="B10" s="16" t="inlineStr">
        <is>
          <t>Luminária Bosque LED</t>
        </is>
      </c>
      <c r="C10" s="17" t="n">
        <v>14</v>
      </c>
      <c r="D10" s="17" t="n">
        <v>4.8</v>
      </c>
      <c r="E10" s="17" t="n">
        <v>9</v>
      </c>
      <c r="F10" s="17" t="n">
        <v>1.1</v>
      </c>
      <c r="G10" s="18" t="n">
        <v>0.95</v>
      </c>
      <c r="H10" s="43" t="n">
        <v>46262</v>
      </c>
      <c r="I10" s="44">
        <f>IF($P10&lt;&gt;"OK","",IFERROR(INDEX('Parâmetros'!$B$5:$B$15,MATCH($G10,'Parâmetros'!$A$5:$A$15,0)),""))</f>
        <v/>
      </c>
      <c r="J10" s="21">
        <f>IF($P10&lt;&gt;"OK","",$D10^2*$E10)</f>
        <v/>
      </c>
      <c r="K10" s="21">
        <f>IF($P10&lt;&gt;"OK","",$C10^2*$F10^2)</f>
        <v/>
      </c>
      <c r="L10" s="21">
        <f>IF($P10&lt;&gt;"OK","",SQRT($J10+$K10))</f>
        <v/>
      </c>
      <c r="M10" s="22">
        <f>IF($P10&lt;&gt;"OK","",ROUNDUP($I10*$L10,0))</f>
        <v/>
      </c>
      <c r="N10" s="23">
        <f>IF($P10&lt;&gt;"OK","",1-$G10)</f>
        <v/>
      </c>
      <c r="O10" s="24">
        <f>IF($P10&lt;&gt;"OK","",IF(ABS($J10-$K10)&lt;0.000001,"Equilibrada",IF($J10&gt;$K10,"Demanda","Reposição")))</f>
        <v/>
      </c>
      <c r="P10" s="24">
        <f>IF(COUNTA($A10:$H10)=0,"",IF($A10="","Revisar: SKU",IF($B10="","Revisar: produto",IF(COUNTIF($A$6:$A$205,$A10)&gt;1,"Revisar: SKU duplicado",IF(OR(NOT(ISNUMBER($C10)),$C10&lt;=0),"Revisar: demanda média",IF(OR(NOT(ISNUMBER($D10)),$D10&lt;0),"Revisar: desvio da demanda",IF(OR(NOT(ISNUMBER($E10)),$E10&lt;=0),"Revisar: lead time médio",IF(OR(NOT(ISNUMBER($F10)),$F10&lt;0),"Revisar: desvio do lead time",IF(OR(NOT(ISNUMBER($G10)),COUNTIF('Parâmetros'!$A$5:$A$15,$G10)=0),"Revisar: nível de serviço",IF(AND($H10&lt;&gt;"",NOT(ISNUMBER($H10))),"Revisar: data","OK"))))))))))</f>
        <v/>
      </c>
    </row>
    <row r="11">
      <c r="A11" s="16" t="inlineStr">
        <is>
          <t>SKU-FIC-006</t>
        </is>
      </c>
      <c r="B11" s="16" t="inlineStr">
        <is>
          <t>Organizador Maré Modular</t>
        </is>
      </c>
      <c r="C11" s="17" t="n">
        <v>7.5</v>
      </c>
      <c r="D11" s="17" t="n">
        <v>2</v>
      </c>
      <c r="E11" s="17" t="n">
        <v>20</v>
      </c>
      <c r="F11" s="17" t="n">
        <v>4</v>
      </c>
      <c r="G11" s="18" t="n">
        <v>0.9</v>
      </c>
      <c r="H11" s="43" t="n">
        <v>46259</v>
      </c>
      <c r="I11" s="45">
        <f>IF($P11&lt;&gt;"OK","",IFERROR(INDEX('Parâmetros'!$B$5:$B$15,MATCH($G11,'Parâmetros'!$A$5:$A$15,0)),""))</f>
        <v/>
      </c>
      <c r="J11" s="26">
        <f>IF($P11&lt;&gt;"OK","",$D11^2*$E11)</f>
        <v/>
      </c>
      <c r="K11" s="26">
        <f>IF($P11&lt;&gt;"OK","",$C11^2*$F11^2)</f>
        <v/>
      </c>
      <c r="L11" s="26">
        <f>IF($P11&lt;&gt;"OK","",SQRT($J11+$K11))</f>
        <v/>
      </c>
      <c r="M11" s="27">
        <f>IF($P11&lt;&gt;"OK","",ROUNDUP($I11*$L11,0))</f>
        <v/>
      </c>
      <c r="N11" s="28">
        <f>IF($P11&lt;&gt;"OK","",1-$G11)</f>
        <v/>
      </c>
      <c r="O11" s="29">
        <f>IF($P11&lt;&gt;"OK","",IF(ABS($J11-$K11)&lt;0.000001,"Equilibrada",IF($J11&gt;$K11,"Demanda","Reposição")))</f>
        <v/>
      </c>
      <c r="P11" s="29">
        <f>IF(COUNTA($A11:$H11)=0,"",IF($A11="","Revisar: SKU",IF($B11="","Revisar: produto",IF(COUNTIF($A$6:$A$205,$A11)&gt;1,"Revisar: SKU duplicado",IF(OR(NOT(ISNUMBER($C11)),$C11&lt;=0),"Revisar: demanda média",IF(OR(NOT(ISNUMBER($D11)),$D11&lt;0),"Revisar: desvio da demanda",IF(OR(NOT(ISNUMBER($E11)),$E11&lt;=0),"Revisar: lead time médio",IF(OR(NOT(ISNUMBER($F11)),$F11&lt;0),"Revisar: desvio do lead time",IF(OR(NOT(ISNUMBER($G11)),COUNTIF('Parâmetros'!$A$5:$A$15,$G11)=0),"Revisar: nível de serviço",IF(AND($H11&lt;&gt;"",NOT(ISNUMBER($H11))),"Revisar: data","OK"))))))))))</f>
        <v/>
      </c>
    </row>
    <row r="12">
      <c r="A12" s="16" t="inlineStr">
        <is>
          <t>SKU-FIC-007</t>
        </is>
      </c>
      <c r="B12" s="16" t="inlineStr">
        <is>
          <t>Garrafa Cedro 750 ml</t>
        </is>
      </c>
      <c r="C12" s="17" t="n">
        <v>31</v>
      </c>
      <c r="D12" s="17" t="n">
        <v>8.5</v>
      </c>
      <c r="E12" s="17" t="n">
        <v>6</v>
      </c>
      <c r="F12" s="17" t="n">
        <v>0.5</v>
      </c>
      <c r="G12" s="18" t="n">
        <v>0.975</v>
      </c>
      <c r="H12" s="43" t="n">
        <v>46268</v>
      </c>
      <c r="I12" s="44">
        <f>IF($P12&lt;&gt;"OK","",IFERROR(INDEX('Parâmetros'!$B$5:$B$15,MATCH($G12,'Parâmetros'!$A$5:$A$15,0)),""))</f>
        <v/>
      </c>
      <c r="J12" s="21">
        <f>IF($P12&lt;&gt;"OK","",$D12^2*$E12)</f>
        <v/>
      </c>
      <c r="K12" s="21">
        <f>IF($P12&lt;&gt;"OK","",$C12^2*$F12^2)</f>
        <v/>
      </c>
      <c r="L12" s="21">
        <f>IF($P12&lt;&gt;"OK","",SQRT($J12+$K12))</f>
        <v/>
      </c>
      <c r="M12" s="22">
        <f>IF($P12&lt;&gt;"OK","",ROUNDUP($I12*$L12,0))</f>
        <v/>
      </c>
      <c r="N12" s="23">
        <f>IF($P12&lt;&gt;"OK","",1-$G12)</f>
        <v/>
      </c>
      <c r="O12" s="24">
        <f>IF($P12&lt;&gt;"OK","",IF(ABS($J12-$K12)&lt;0.000001,"Equilibrada",IF($J12&gt;$K12,"Demanda","Reposição")))</f>
        <v/>
      </c>
      <c r="P12" s="24">
        <f>IF(COUNTA($A12:$H12)=0,"",IF($A12="","Revisar: SKU",IF($B12="","Revisar: produto",IF(COUNTIF($A$6:$A$205,$A12)&gt;1,"Revisar: SKU duplicado",IF(OR(NOT(ISNUMBER($C12)),$C12&lt;=0),"Revisar: demanda média",IF(OR(NOT(ISNUMBER($D12)),$D12&lt;0),"Revisar: desvio da demanda",IF(OR(NOT(ISNUMBER($E12)),$E12&lt;=0),"Revisar: lead time médio",IF(OR(NOT(ISNUMBER($F12)),$F12&lt;0),"Revisar: desvio do lead time",IF(OR(NOT(ISNUMBER($G12)),COUNTIF('Parâmetros'!$A$5:$A$15,$G12)=0),"Revisar: nível de serviço",IF(AND($H12&lt;&gt;"",NOT(ISNUMBER($H12))),"Revisar: data","OK"))))))))))</f>
        <v/>
      </c>
    </row>
    <row r="13">
      <c r="A13" s="16" t="inlineStr">
        <is>
          <t>SKU-FIC-008</t>
        </is>
      </c>
      <c r="B13" s="16" t="inlineStr">
        <is>
          <t>Mousepad Horizonte XL</t>
        </is>
      </c>
      <c r="C13" s="17" t="n">
        <v>12</v>
      </c>
      <c r="D13" s="17" t="n">
        <v>6</v>
      </c>
      <c r="E13" s="17" t="n">
        <v>8</v>
      </c>
      <c r="F13" s="17" t="n">
        <v>0</v>
      </c>
      <c r="G13" s="18" t="n">
        <v>0.85</v>
      </c>
      <c r="H13" s="43" t="n">
        <v>46264</v>
      </c>
      <c r="I13" s="45">
        <f>IF($P13&lt;&gt;"OK","",IFERROR(INDEX('Parâmetros'!$B$5:$B$15,MATCH($G13,'Parâmetros'!$A$5:$A$15,0)),""))</f>
        <v/>
      </c>
      <c r="J13" s="26">
        <f>IF($P13&lt;&gt;"OK","",$D13^2*$E13)</f>
        <v/>
      </c>
      <c r="K13" s="26">
        <f>IF($P13&lt;&gt;"OK","",$C13^2*$F13^2)</f>
        <v/>
      </c>
      <c r="L13" s="26">
        <f>IF($P13&lt;&gt;"OK","",SQRT($J13+$K13))</f>
        <v/>
      </c>
      <c r="M13" s="27">
        <f>IF($P13&lt;&gt;"OK","",ROUNDUP($I13*$L13,0))</f>
        <v/>
      </c>
      <c r="N13" s="28">
        <f>IF($P13&lt;&gt;"OK","",1-$G13)</f>
        <v/>
      </c>
      <c r="O13" s="29">
        <f>IF($P13&lt;&gt;"OK","",IF(ABS($J13-$K13)&lt;0.000001,"Equilibrada",IF($J13&gt;$K13,"Demanda","Reposição")))</f>
        <v/>
      </c>
      <c r="P13" s="29">
        <f>IF(COUNTA($A13:$H13)=0,"",IF($A13="","Revisar: SKU",IF($B13="","Revisar: produto",IF(COUNTIF($A$6:$A$205,$A13)&gt;1,"Revisar: SKU duplicado",IF(OR(NOT(ISNUMBER($C13)),$C13&lt;=0),"Revisar: demanda média",IF(OR(NOT(ISNUMBER($D13)),$D13&lt;0),"Revisar: desvio da demanda",IF(OR(NOT(ISNUMBER($E13)),$E13&lt;=0),"Revisar: lead time médio",IF(OR(NOT(ISNUMBER($F13)),$F13&lt;0),"Revisar: desvio do lead time",IF(OR(NOT(ISNUMBER($G13)),COUNTIF('Parâmetros'!$A$5:$A$15,$G13)=0),"Revisar: nível de serviço",IF(AND($H13&lt;&gt;"",NOT(ISNUMBER($H13))),"Revisar: data","OK"))))))))))</f>
        <v/>
      </c>
    </row>
    <row r="14">
      <c r="A14" s="16" t="inlineStr">
        <is>
          <t>SKU-FIC-009</t>
        </is>
      </c>
      <c r="B14" s="16" t="inlineStr">
        <is>
          <t>Necessaire Violeta Média</t>
        </is>
      </c>
      <c r="C14" s="17" t="n">
        <v>20</v>
      </c>
      <c r="D14" s="17" t="n">
        <v>5</v>
      </c>
      <c r="E14" s="17" t="n">
        <v>10</v>
      </c>
      <c r="F14" s="17" t="n">
        <v>1.7</v>
      </c>
      <c r="G14" s="18" t="n">
        <v>0.995</v>
      </c>
      <c r="H14" s="43" t="n">
        <v>46266</v>
      </c>
      <c r="I14" s="44">
        <f>IF($P14&lt;&gt;"OK","",IFERROR(INDEX('Parâmetros'!$B$5:$B$15,MATCH($G14,'Parâmetros'!$A$5:$A$15,0)),""))</f>
        <v/>
      </c>
      <c r="J14" s="21">
        <f>IF($P14&lt;&gt;"OK","",$D14^2*$E14)</f>
        <v/>
      </c>
      <c r="K14" s="21">
        <f>IF($P14&lt;&gt;"OK","",$C14^2*$F14^2)</f>
        <v/>
      </c>
      <c r="L14" s="21">
        <f>IF($P14&lt;&gt;"OK","",SQRT($J14+$K14))</f>
        <v/>
      </c>
      <c r="M14" s="22">
        <f>IF($P14&lt;&gt;"OK","",ROUNDUP($I14*$L14,0))</f>
        <v/>
      </c>
      <c r="N14" s="23">
        <f>IF($P14&lt;&gt;"OK","",1-$G14)</f>
        <v/>
      </c>
      <c r="O14" s="24">
        <f>IF($P14&lt;&gt;"OK","",IF(ABS($J14-$K14)&lt;0.000001,"Equilibrada",IF($J14&gt;$K14,"Demanda","Reposição")))</f>
        <v/>
      </c>
      <c r="P14" s="24">
        <f>IF(COUNTA($A14:$H14)=0,"",IF($A14="","Revisar: SKU",IF($B14="","Revisar: produto",IF(COUNTIF($A$6:$A$205,$A14)&gt;1,"Revisar: SKU duplicado",IF(OR(NOT(ISNUMBER($C14)),$C14&lt;=0),"Revisar: demanda média",IF(OR(NOT(ISNUMBER($D14)),$D14&lt;0),"Revisar: desvio da demanda",IF(OR(NOT(ISNUMBER($E14)),$E14&lt;=0),"Revisar: lead time médio",IF(OR(NOT(ISNUMBER($F14)),$F14&lt;0),"Revisar: desvio do lead time",IF(OR(NOT(ISNUMBER($G14)),COUNTIF('Parâmetros'!$A$5:$A$15,$G14)=0),"Revisar: nível de serviço",IF(AND($H14&lt;&gt;"",NOT(ISNUMBER($H14))),"Revisar: data","OK"))))))))))</f>
        <v/>
      </c>
    </row>
    <row r="15">
      <c r="A15" s="16" t="inlineStr">
        <is>
          <t>SKU-FIC-010</t>
        </is>
      </c>
      <c r="B15" s="16" t="inlineStr">
        <is>
          <t>Kit Etiquetas Sol 120 un</t>
        </is>
      </c>
      <c r="C15" s="17" t="n">
        <v>55</v>
      </c>
      <c r="D15" s="17" t="n">
        <v>13</v>
      </c>
      <c r="E15" s="17" t="n">
        <v>4</v>
      </c>
      <c r="F15" s="17" t="n">
        <v>0.3</v>
      </c>
      <c r="G15" s="18" t="n">
        <v>0.925</v>
      </c>
      <c r="H15" s="43" t="n">
        <v>46269</v>
      </c>
      <c r="I15" s="45">
        <f>IF($P15&lt;&gt;"OK","",IFERROR(INDEX('Parâmetros'!$B$5:$B$15,MATCH($G15,'Parâmetros'!$A$5:$A$15,0)),""))</f>
        <v/>
      </c>
      <c r="J15" s="26">
        <f>IF($P15&lt;&gt;"OK","",$D15^2*$E15)</f>
        <v/>
      </c>
      <c r="K15" s="26">
        <f>IF($P15&lt;&gt;"OK","",$C15^2*$F15^2)</f>
        <v/>
      </c>
      <c r="L15" s="26">
        <f>IF($P15&lt;&gt;"OK","",SQRT($J15+$K15))</f>
        <v/>
      </c>
      <c r="M15" s="27">
        <f>IF($P15&lt;&gt;"OK","",ROUNDUP($I15*$L15,0))</f>
        <v/>
      </c>
      <c r="N15" s="28">
        <f>IF($P15&lt;&gt;"OK","",1-$G15)</f>
        <v/>
      </c>
      <c r="O15" s="29">
        <f>IF($P15&lt;&gt;"OK","",IF(ABS($J15-$K15)&lt;0.000001,"Equilibrada",IF($J15&gt;$K15,"Demanda","Reposição")))</f>
        <v/>
      </c>
      <c r="P15" s="29">
        <f>IF(COUNTA($A15:$H15)=0,"",IF($A15="","Revisar: SKU",IF($B15="","Revisar: produto",IF(COUNTIF($A$6:$A$205,$A15)&gt;1,"Revisar: SKU duplicado",IF(OR(NOT(ISNUMBER($C15)),$C15&lt;=0),"Revisar: demanda média",IF(OR(NOT(ISNUMBER($D15)),$D15&lt;0),"Revisar: desvio da demanda",IF(OR(NOT(ISNUMBER($E15)),$E15&lt;=0),"Revisar: lead time médio",IF(OR(NOT(ISNUMBER($F15)),$F15&lt;0),"Revisar: desvio do lead time",IF(OR(NOT(ISNUMBER($G15)),COUNTIF('Parâmetros'!$A$5:$A$15,$G15)=0),"Revisar: nível de serviço",IF(AND($H15&lt;&gt;"",NOT(ISNUMBER($H15))),"Revisar: data","OK"))))))))))</f>
        <v/>
      </c>
    </row>
    <row r="16">
      <c r="A16" s="16" t="n"/>
      <c r="B16" s="16" t="n"/>
      <c r="C16" s="17" t="n"/>
      <c r="D16" s="17" t="n"/>
      <c r="E16" s="17" t="n"/>
      <c r="F16" s="17" t="n"/>
      <c r="G16" s="18" t="n"/>
      <c r="H16" s="43" t="n"/>
      <c r="I16" s="44">
        <f>IF($P16&lt;&gt;"OK","",IFERROR(INDEX('Parâmetros'!$B$5:$B$15,MATCH($G16,'Parâmetros'!$A$5:$A$15,0)),""))</f>
        <v/>
      </c>
      <c r="J16" s="21">
        <f>IF($P16&lt;&gt;"OK","",$D16^2*$E16)</f>
        <v/>
      </c>
      <c r="K16" s="21">
        <f>IF($P16&lt;&gt;"OK","",$C16^2*$F16^2)</f>
        <v/>
      </c>
      <c r="L16" s="21">
        <f>IF($P16&lt;&gt;"OK","",SQRT($J16+$K16))</f>
        <v/>
      </c>
      <c r="M16" s="22">
        <f>IF($P16&lt;&gt;"OK","",ROUNDUP($I16*$L16,0))</f>
        <v/>
      </c>
      <c r="N16" s="23">
        <f>IF($P16&lt;&gt;"OK","",1-$G16)</f>
        <v/>
      </c>
      <c r="O16" s="24">
        <f>IF($P16&lt;&gt;"OK","",IF(ABS($J16-$K16)&lt;0.000001,"Equilibrada",IF($J16&gt;$K16,"Demanda","Reposição")))</f>
        <v/>
      </c>
      <c r="P16" s="24">
        <f>IF(COUNTA($A16:$H16)=0,"",IF($A16="","Revisar: SKU",IF($B16="","Revisar: produto",IF(COUNTIF($A$6:$A$205,$A16)&gt;1,"Revisar: SKU duplicado",IF(OR(NOT(ISNUMBER($C16)),$C16&lt;=0),"Revisar: demanda média",IF(OR(NOT(ISNUMBER($D16)),$D16&lt;0),"Revisar: desvio da demanda",IF(OR(NOT(ISNUMBER($E16)),$E16&lt;=0),"Revisar: lead time médio",IF(OR(NOT(ISNUMBER($F16)),$F16&lt;0),"Revisar: desvio do lead time",IF(OR(NOT(ISNUMBER($G16)),COUNTIF('Parâmetros'!$A$5:$A$15,$G16)=0),"Revisar: nível de serviço",IF(AND($H16&lt;&gt;"",NOT(ISNUMBER($H16))),"Revisar: data","OK"))))))))))</f>
        <v/>
      </c>
    </row>
    <row r="17">
      <c r="A17" s="16" t="n"/>
      <c r="B17" s="16" t="n"/>
      <c r="C17" s="17" t="n"/>
      <c r="D17" s="17" t="n"/>
      <c r="E17" s="17" t="n"/>
      <c r="F17" s="17" t="n"/>
      <c r="G17" s="18" t="n"/>
      <c r="H17" s="43" t="n"/>
      <c r="I17" s="45">
        <f>IF($P17&lt;&gt;"OK","",IFERROR(INDEX('Parâmetros'!$B$5:$B$15,MATCH($G17,'Parâmetros'!$A$5:$A$15,0)),""))</f>
        <v/>
      </c>
      <c r="J17" s="26">
        <f>IF($P17&lt;&gt;"OK","",$D17^2*$E17)</f>
        <v/>
      </c>
      <c r="K17" s="26">
        <f>IF($P17&lt;&gt;"OK","",$C17^2*$F17^2)</f>
        <v/>
      </c>
      <c r="L17" s="26">
        <f>IF($P17&lt;&gt;"OK","",SQRT($J17+$K17))</f>
        <v/>
      </c>
      <c r="M17" s="27">
        <f>IF($P17&lt;&gt;"OK","",ROUNDUP($I17*$L17,0))</f>
        <v/>
      </c>
      <c r="N17" s="28">
        <f>IF($P17&lt;&gt;"OK","",1-$G17)</f>
        <v/>
      </c>
      <c r="O17" s="29">
        <f>IF($P17&lt;&gt;"OK","",IF(ABS($J17-$K17)&lt;0.000001,"Equilibrada",IF($J17&gt;$K17,"Demanda","Reposição")))</f>
        <v/>
      </c>
      <c r="P17" s="29">
        <f>IF(COUNTA($A17:$H17)=0,"",IF($A17="","Revisar: SKU",IF($B17="","Revisar: produto",IF(COUNTIF($A$6:$A$205,$A17)&gt;1,"Revisar: SKU duplicado",IF(OR(NOT(ISNUMBER($C17)),$C17&lt;=0),"Revisar: demanda média",IF(OR(NOT(ISNUMBER($D17)),$D17&lt;0),"Revisar: desvio da demanda",IF(OR(NOT(ISNUMBER($E17)),$E17&lt;=0),"Revisar: lead time médio",IF(OR(NOT(ISNUMBER($F17)),$F17&lt;0),"Revisar: desvio do lead time",IF(OR(NOT(ISNUMBER($G17)),COUNTIF('Parâmetros'!$A$5:$A$15,$G17)=0),"Revisar: nível de serviço",IF(AND($H17&lt;&gt;"",NOT(ISNUMBER($H17))),"Revisar: data","OK"))))))))))</f>
        <v/>
      </c>
    </row>
    <row r="18">
      <c r="A18" s="16" t="n"/>
      <c r="B18" s="16" t="n"/>
      <c r="C18" s="17" t="n"/>
      <c r="D18" s="17" t="n"/>
      <c r="E18" s="17" t="n"/>
      <c r="F18" s="17" t="n"/>
      <c r="G18" s="18" t="n"/>
      <c r="H18" s="43" t="n"/>
      <c r="I18" s="44">
        <f>IF($P18&lt;&gt;"OK","",IFERROR(INDEX('Parâmetros'!$B$5:$B$15,MATCH($G18,'Parâmetros'!$A$5:$A$15,0)),""))</f>
        <v/>
      </c>
      <c r="J18" s="21">
        <f>IF($P18&lt;&gt;"OK","",$D18^2*$E18)</f>
        <v/>
      </c>
      <c r="K18" s="21">
        <f>IF($P18&lt;&gt;"OK","",$C18^2*$F18^2)</f>
        <v/>
      </c>
      <c r="L18" s="21">
        <f>IF($P18&lt;&gt;"OK","",SQRT($J18+$K18))</f>
        <v/>
      </c>
      <c r="M18" s="22">
        <f>IF($P18&lt;&gt;"OK","",ROUNDUP($I18*$L18,0))</f>
        <v/>
      </c>
      <c r="N18" s="23">
        <f>IF($P18&lt;&gt;"OK","",1-$G18)</f>
        <v/>
      </c>
      <c r="O18" s="24">
        <f>IF($P18&lt;&gt;"OK","",IF(ABS($J18-$K18)&lt;0.000001,"Equilibrada",IF($J18&gt;$K18,"Demanda","Reposição")))</f>
        <v/>
      </c>
      <c r="P18" s="24">
        <f>IF(COUNTA($A18:$H18)=0,"",IF($A18="","Revisar: SKU",IF($B18="","Revisar: produto",IF(COUNTIF($A$6:$A$205,$A18)&gt;1,"Revisar: SKU duplicado",IF(OR(NOT(ISNUMBER($C18)),$C18&lt;=0),"Revisar: demanda média",IF(OR(NOT(ISNUMBER($D18)),$D18&lt;0),"Revisar: desvio da demanda",IF(OR(NOT(ISNUMBER($E18)),$E18&lt;=0),"Revisar: lead time médio",IF(OR(NOT(ISNUMBER($F18)),$F18&lt;0),"Revisar: desvio do lead time",IF(OR(NOT(ISNUMBER($G18)),COUNTIF('Parâmetros'!$A$5:$A$15,$G18)=0),"Revisar: nível de serviço",IF(AND($H18&lt;&gt;"",NOT(ISNUMBER($H18))),"Revisar: data","OK"))))))))))</f>
        <v/>
      </c>
    </row>
    <row r="19">
      <c r="A19" s="16" t="n"/>
      <c r="B19" s="16" t="n"/>
      <c r="C19" s="17" t="n"/>
      <c r="D19" s="17" t="n"/>
      <c r="E19" s="17" t="n"/>
      <c r="F19" s="17" t="n"/>
      <c r="G19" s="18" t="n"/>
      <c r="H19" s="43" t="n"/>
      <c r="I19" s="45">
        <f>IF($P19&lt;&gt;"OK","",IFERROR(INDEX('Parâmetros'!$B$5:$B$15,MATCH($G19,'Parâmetros'!$A$5:$A$15,0)),""))</f>
        <v/>
      </c>
      <c r="J19" s="26">
        <f>IF($P19&lt;&gt;"OK","",$D19^2*$E19)</f>
        <v/>
      </c>
      <c r="K19" s="26">
        <f>IF($P19&lt;&gt;"OK","",$C19^2*$F19^2)</f>
        <v/>
      </c>
      <c r="L19" s="26">
        <f>IF($P19&lt;&gt;"OK","",SQRT($J19+$K19))</f>
        <v/>
      </c>
      <c r="M19" s="27">
        <f>IF($P19&lt;&gt;"OK","",ROUNDUP($I19*$L19,0))</f>
        <v/>
      </c>
      <c r="N19" s="28">
        <f>IF($P19&lt;&gt;"OK","",1-$G19)</f>
        <v/>
      </c>
      <c r="O19" s="29">
        <f>IF($P19&lt;&gt;"OK","",IF(ABS($J19-$K19)&lt;0.000001,"Equilibrada",IF($J19&gt;$K19,"Demanda","Reposição")))</f>
        <v/>
      </c>
      <c r="P19" s="29">
        <f>IF(COUNTA($A19:$H19)=0,"",IF($A19="","Revisar: SKU",IF($B19="","Revisar: produto",IF(COUNTIF($A$6:$A$205,$A19)&gt;1,"Revisar: SKU duplicado",IF(OR(NOT(ISNUMBER($C19)),$C19&lt;=0),"Revisar: demanda média",IF(OR(NOT(ISNUMBER($D19)),$D19&lt;0),"Revisar: desvio da demanda",IF(OR(NOT(ISNUMBER($E19)),$E19&lt;=0),"Revisar: lead time médio",IF(OR(NOT(ISNUMBER($F19)),$F19&lt;0),"Revisar: desvio do lead time",IF(OR(NOT(ISNUMBER($G19)),COUNTIF('Parâmetros'!$A$5:$A$15,$G19)=0),"Revisar: nível de serviço",IF(AND($H19&lt;&gt;"",NOT(ISNUMBER($H19))),"Revisar: data","OK"))))))))))</f>
        <v/>
      </c>
    </row>
    <row r="20">
      <c r="A20" s="16" t="n"/>
      <c r="B20" s="16" t="n"/>
      <c r="C20" s="17" t="n"/>
      <c r="D20" s="17" t="n"/>
      <c r="E20" s="17" t="n"/>
      <c r="F20" s="17" t="n"/>
      <c r="G20" s="18" t="n"/>
      <c r="H20" s="43" t="n"/>
      <c r="I20" s="44">
        <f>IF($P20&lt;&gt;"OK","",IFERROR(INDEX('Parâmetros'!$B$5:$B$15,MATCH($G20,'Parâmetros'!$A$5:$A$15,0)),""))</f>
        <v/>
      </c>
      <c r="J20" s="21">
        <f>IF($P20&lt;&gt;"OK","",$D20^2*$E20)</f>
        <v/>
      </c>
      <c r="K20" s="21">
        <f>IF($P20&lt;&gt;"OK","",$C20^2*$F20^2)</f>
        <v/>
      </c>
      <c r="L20" s="21">
        <f>IF($P20&lt;&gt;"OK","",SQRT($J20+$K20))</f>
        <v/>
      </c>
      <c r="M20" s="22">
        <f>IF($P20&lt;&gt;"OK","",ROUNDUP($I20*$L20,0))</f>
        <v/>
      </c>
      <c r="N20" s="23">
        <f>IF($P20&lt;&gt;"OK","",1-$G20)</f>
        <v/>
      </c>
      <c r="O20" s="24">
        <f>IF($P20&lt;&gt;"OK","",IF(ABS($J20-$K20)&lt;0.000001,"Equilibrada",IF($J20&gt;$K20,"Demanda","Reposição")))</f>
        <v/>
      </c>
      <c r="P20" s="24">
        <f>IF(COUNTA($A20:$H20)=0,"",IF($A20="","Revisar: SKU",IF($B20="","Revisar: produto",IF(COUNTIF($A$6:$A$205,$A20)&gt;1,"Revisar: SKU duplicado",IF(OR(NOT(ISNUMBER($C20)),$C20&lt;=0),"Revisar: demanda média",IF(OR(NOT(ISNUMBER($D20)),$D20&lt;0),"Revisar: desvio da demanda",IF(OR(NOT(ISNUMBER($E20)),$E20&lt;=0),"Revisar: lead time médio",IF(OR(NOT(ISNUMBER($F20)),$F20&lt;0),"Revisar: desvio do lead time",IF(OR(NOT(ISNUMBER($G20)),COUNTIF('Parâmetros'!$A$5:$A$15,$G20)=0),"Revisar: nível de serviço",IF(AND($H20&lt;&gt;"",NOT(ISNUMBER($H20))),"Revisar: data","OK"))))))))))</f>
        <v/>
      </c>
    </row>
    <row r="21">
      <c r="A21" s="16" t="n"/>
      <c r="B21" s="16" t="n"/>
      <c r="C21" s="17" t="n"/>
      <c r="D21" s="17" t="n"/>
      <c r="E21" s="17" t="n"/>
      <c r="F21" s="17" t="n"/>
      <c r="G21" s="18" t="n"/>
      <c r="H21" s="43" t="n"/>
      <c r="I21" s="45">
        <f>IF($P21&lt;&gt;"OK","",IFERROR(INDEX('Parâmetros'!$B$5:$B$15,MATCH($G21,'Parâmetros'!$A$5:$A$15,0)),""))</f>
        <v/>
      </c>
      <c r="J21" s="26">
        <f>IF($P21&lt;&gt;"OK","",$D21^2*$E21)</f>
        <v/>
      </c>
      <c r="K21" s="26">
        <f>IF($P21&lt;&gt;"OK","",$C21^2*$F21^2)</f>
        <v/>
      </c>
      <c r="L21" s="26">
        <f>IF($P21&lt;&gt;"OK","",SQRT($J21+$K21))</f>
        <v/>
      </c>
      <c r="M21" s="27">
        <f>IF($P21&lt;&gt;"OK","",ROUNDUP($I21*$L21,0))</f>
        <v/>
      </c>
      <c r="N21" s="28">
        <f>IF($P21&lt;&gt;"OK","",1-$G21)</f>
        <v/>
      </c>
      <c r="O21" s="29">
        <f>IF($P21&lt;&gt;"OK","",IF(ABS($J21-$K21)&lt;0.000001,"Equilibrada",IF($J21&gt;$K21,"Demanda","Reposição")))</f>
        <v/>
      </c>
      <c r="P21" s="29">
        <f>IF(COUNTA($A21:$H21)=0,"",IF($A21="","Revisar: SKU",IF($B21="","Revisar: produto",IF(COUNTIF($A$6:$A$205,$A21)&gt;1,"Revisar: SKU duplicado",IF(OR(NOT(ISNUMBER($C21)),$C21&lt;=0),"Revisar: demanda média",IF(OR(NOT(ISNUMBER($D21)),$D21&lt;0),"Revisar: desvio da demanda",IF(OR(NOT(ISNUMBER($E21)),$E21&lt;=0),"Revisar: lead time médio",IF(OR(NOT(ISNUMBER($F21)),$F21&lt;0),"Revisar: desvio do lead time",IF(OR(NOT(ISNUMBER($G21)),COUNTIF('Parâmetros'!$A$5:$A$15,$G21)=0),"Revisar: nível de serviço",IF(AND($H21&lt;&gt;"",NOT(ISNUMBER($H21))),"Revisar: data","OK"))))))))))</f>
        <v/>
      </c>
    </row>
    <row r="22">
      <c r="A22" s="16" t="n"/>
      <c r="B22" s="16" t="n"/>
      <c r="C22" s="17" t="n"/>
      <c r="D22" s="17" t="n"/>
      <c r="E22" s="17" t="n"/>
      <c r="F22" s="17" t="n"/>
      <c r="G22" s="18" t="n"/>
      <c r="H22" s="43" t="n"/>
      <c r="I22" s="44">
        <f>IF($P22&lt;&gt;"OK","",IFERROR(INDEX('Parâmetros'!$B$5:$B$15,MATCH($G22,'Parâmetros'!$A$5:$A$15,0)),""))</f>
        <v/>
      </c>
      <c r="J22" s="21">
        <f>IF($P22&lt;&gt;"OK","",$D22^2*$E22)</f>
        <v/>
      </c>
      <c r="K22" s="21">
        <f>IF($P22&lt;&gt;"OK","",$C22^2*$F22^2)</f>
        <v/>
      </c>
      <c r="L22" s="21">
        <f>IF($P22&lt;&gt;"OK","",SQRT($J22+$K22))</f>
        <v/>
      </c>
      <c r="M22" s="22">
        <f>IF($P22&lt;&gt;"OK","",ROUNDUP($I22*$L22,0))</f>
        <v/>
      </c>
      <c r="N22" s="23">
        <f>IF($P22&lt;&gt;"OK","",1-$G22)</f>
        <v/>
      </c>
      <c r="O22" s="24">
        <f>IF($P22&lt;&gt;"OK","",IF(ABS($J22-$K22)&lt;0.000001,"Equilibrada",IF($J22&gt;$K22,"Demanda","Reposição")))</f>
        <v/>
      </c>
      <c r="P22" s="24">
        <f>IF(COUNTA($A22:$H22)=0,"",IF($A22="","Revisar: SKU",IF($B22="","Revisar: produto",IF(COUNTIF($A$6:$A$205,$A22)&gt;1,"Revisar: SKU duplicado",IF(OR(NOT(ISNUMBER($C22)),$C22&lt;=0),"Revisar: demanda média",IF(OR(NOT(ISNUMBER($D22)),$D22&lt;0),"Revisar: desvio da demanda",IF(OR(NOT(ISNUMBER($E22)),$E22&lt;=0),"Revisar: lead time médio",IF(OR(NOT(ISNUMBER($F22)),$F22&lt;0),"Revisar: desvio do lead time",IF(OR(NOT(ISNUMBER($G22)),COUNTIF('Parâmetros'!$A$5:$A$15,$G22)=0),"Revisar: nível de serviço",IF(AND($H22&lt;&gt;"",NOT(ISNUMBER($H22))),"Revisar: data","OK"))))))))))</f>
        <v/>
      </c>
    </row>
    <row r="23">
      <c r="A23" s="16" t="n"/>
      <c r="B23" s="16" t="n"/>
      <c r="C23" s="17" t="n"/>
      <c r="D23" s="17" t="n"/>
      <c r="E23" s="17" t="n"/>
      <c r="F23" s="17" t="n"/>
      <c r="G23" s="18" t="n"/>
      <c r="H23" s="43" t="n"/>
      <c r="I23" s="45">
        <f>IF($P23&lt;&gt;"OK","",IFERROR(INDEX('Parâmetros'!$B$5:$B$15,MATCH($G23,'Parâmetros'!$A$5:$A$15,0)),""))</f>
        <v/>
      </c>
      <c r="J23" s="26">
        <f>IF($P23&lt;&gt;"OK","",$D23^2*$E23)</f>
        <v/>
      </c>
      <c r="K23" s="26">
        <f>IF($P23&lt;&gt;"OK","",$C23^2*$F23^2)</f>
        <v/>
      </c>
      <c r="L23" s="26">
        <f>IF($P23&lt;&gt;"OK","",SQRT($J23+$K23))</f>
        <v/>
      </c>
      <c r="M23" s="27">
        <f>IF($P23&lt;&gt;"OK","",ROUNDUP($I23*$L23,0))</f>
        <v/>
      </c>
      <c r="N23" s="28">
        <f>IF($P23&lt;&gt;"OK","",1-$G23)</f>
        <v/>
      </c>
      <c r="O23" s="29">
        <f>IF($P23&lt;&gt;"OK","",IF(ABS($J23-$K23)&lt;0.000001,"Equilibrada",IF($J23&gt;$K23,"Demanda","Reposição")))</f>
        <v/>
      </c>
      <c r="P23" s="29">
        <f>IF(COUNTA($A23:$H23)=0,"",IF($A23="","Revisar: SKU",IF($B23="","Revisar: produto",IF(COUNTIF($A$6:$A$205,$A23)&gt;1,"Revisar: SKU duplicado",IF(OR(NOT(ISNUMBER($C23)),$C23&lt;=0),"Revisar: demanda média",IF(OR(NOT(ISNUMBER($D23)),$D23&lt;0),"Revisar: desvio da demanda",IF(OR(NOT(ISNUMBER($E23)),$E23&lt;=0),"Revisar: lead time médio",IF(OR(NOT(ISNUMBER($F23)),$F23&lt;0),"Revisar: desvio do lead time",IF(OR(NOT(ISNUMBER($G23)),COUNTIF('Parâmetros'!$A$5:$A$15,$G23)=0),"Revisar: nível de serviço",IF(AND($H23&lt;&gt;"",NOT(ISNUMBER($H23))),"Revisar: data","OK"))))))))))</f>
        <v/>
      </c>
    </row>
    <row r="24">
      <c r="A24" s="16" t="n"/>
      <c r="B24" s="16" t="n"/>
      <c r="C24" s="17" t="n"/>
      <c r="D24" s="17" t="n"/>
      <c r="E24" s="17" t="n"/>
      <c r="F24" s="17" t="n"/>
      <c r="G24" s="18" t="n"/>
      <c r="H24" s="43" t="n"/>
      <c r="I24" s="44">
        <f>IF($P24&lt;&gt;"OK","",IFERROR(INDEX('Parâmetros'!$B$5:$B$15,MATCH($G24,'Parâmetros'!$A$5:$A$15,0)),""))</f>
        <v/>
      </c>
      <c r="J24" s="21">
        <f>IF($P24&lt;&gt;"OK","",$D24^2*$E24)</f>
        <v/>
      </c>
      <c r="K24" s="21">
        <f>IF($P24&lt;&gt;"OK","",$C24^2*$F24^2)</f>
        <v/>
      </c>
      <c r="L24" s="21">
        <f>IF($P24&lt;&gt;"OK","",SQRT($J24+$K24))</f>
        <v/>
      </c>
      <c r="M24" s="22">
        <f>IF($P24&lt;&gt;"OK","",ROUNDUP($I24*$L24,0))</f>
        <v/>
      </c>
      <c r="N24" s="23">
        <f>IF($P24&lt;&gt;"OK","",1-$G24)</f>
        <v/>
      </c>
      <c r="O24" s="24">
        <f>IF($P24&lt;&gt;"OK","",IF(ABS($J24-$K24)&lt;0.000001,"Equilibrada",IF($J24&gt;$K24,"Demanda","Reposição")))</f>
        <v/>
      </c>
      <c r="P24" s="24">
        <f>IF(COUNTA($A24:$H24)=0,"",IF($A24="","Revisar: SKU",IF($B24="","Revisar: produto",IF(COUNTIF($A$6:$A$205,$A24)&gt;1,"Revisar: SKU duplicado",IF(OR(NOT(ISNUMBER($C24)),$C24&lt;=0),"Revisar: demanda média",IF(OR(NOT(ISNUMBER($D24)),$D24&lt;0),"Revisar: desvio da demanda",IF(OR(NOT(ISNUMBER($E24)),$E24&lt;=0),"Revisar: lead time médio",IF(OR(NOT(ISNUMBER($F24)),$F24&lt;0),"Revisar: desvio do lead time",IF(OR(NOT(ISNUMBER($G24)),COUNTIF('Parâmetros'!$A$5:$A$15,$G24)=0),"Revisar: nível de serviço",IF(AND($H24&lt;&gt;"",NOT(ISNUMBER($H24))),"Revisar: data","OK"))))))))))</f>
        <v/>
      </c>
    </row>
    <row r="25">
      <c r="A25" s="16" t="n"/>
      <c r="B25" s="16" t="n"/>
      <c r="C25" s="17" t="n"/>
      <c r="D25" s="17" t="n"/>
      <c r="E25" s="17" t="n"/>
      <c r="F25" s="17" t="n"/>
      <c r="G25" s="18" t="n"/>
      <c r="H25" s="43" t="n"/>
      <c r="I25" s="45">
        <f>IF($P25&lt;&gt;"OK","",IFERROR(INDEX('Parâmetros'!$B$5:$B$15,MATCH($G25,'Parâmetros'!$A$5:$A$15,0)),""))</f>
        <v/>
      </c>
      <c r="J25" s="26">
        <f>IF($P25&lt;&gt;"OK","",$D25^2*$E25)</f>
        <v/>
      </c>
      <c r="K25" s="26">
        <f>IF($P25&lt;&gt;"OK","",$C25^2*$F25^2)</f>
        <v/>
      </c>
      <c r="L25" s="26">
        <f>IF($P25&lt;&gt;"OK","",SQRT($J25+$K25))</f>
        <v/>
      </c>
      <c r="M25" s="27">
        <f>IF($P25&lt;&gt;"OK","",ROUNDUP($I25*$L25,0))</f>
        <v/>
      </c>
      <c r="N25" s="28">
        <f>IF($P25&lt;&gt;"OK","",1-$G25)</f>
        <v/>
      </c>
      <c r="O25" s="29">
        <f>IF($P25&lt;&gt;"OK","",IF(ABS($J25-$K25)&lt;0.000001,"Equilibrada",IF($J25&gt;$K25,"Demanda","Reposição")))</f>
        <v/>
      </c>
      <c r="P25" s="29">
        <f>IF(COUNTA($A25:$H25)=0,"",IF($A25="","Revisar: SKU",IF($B25="","Revisar: produto",IF(COUNTIF($A$6:$A$205,$A25)&gt;1,"Revisar: SKU duplicado",IF(OR(NOT(ISNUMBER($C25)),$C25&lt;=0),"Revisar: demanda média",IF(OR(NOT(ISNUMBER($D25)),$D25&lt;0),"Revisar: desvio da demanda",IF(OR(NOT(ISNUMBER($E25)),$E25&lt;=0),"Revisar: lead time médio",IF(OR(NOT(ISNUMBER($F25)),$F25&lt;0),"Revisar: desvio do lead time",IF(OR(NOT(ISNUMBER($G25)),COUNTIF('Parâmetros'!$A$5:$A$15,$G25)=0),"Revisar: nível de serviço",IF(AND($H25&lt;&gt;"",NOT(ISNUMBER($H25))),"Revisar: data","OK"))))))))))</f>
        <v/>
      </c>
    </row>
    <row r="26">
      <c r="A26" s="16" t="n"/>
      <c r="B26" s="16" t="n"/>
      <c r="C26" s="17" t="n"/>
      <c r="D26" s="17" t="n"/>
      <c r="E26" s="17" t="n"/>
      <c r="F26" s="17" t="n"/>
      <c r="G26" s="18" t="n"/>
      <c r="H26" s="43" t="n"/>
      <c r="I26" s="44">
        <f>IF($P26&lt;&gt;"OK","",IFERROR(INDEX('Parâmetros'!$B$5:$B$15,MATCH($G26,'Parâmetros'!$A$5:$A$15,0)),""))</f>
        <v/>
      </c>
      <c r="J26" s="21">
        <f>IF($P26&lt;&gt;"OK","",$D26^2*$E26)</f>
        <v/>
      </c>
      <c r="K26" s="21">
        <f>IF($P26&lt;&gt;"OK","",$C26^2*$F26^2)</f>
        <v/>
      </c>
      <c r="L26" s="21">
        <f>IF($P26&lt;&gt;"OK","",SQRT($J26+$K26))</f>
        <v/>
      </c>
      <c r="M26" s="22">
        <f>IF($P26&lt;&gt;"OK","",ROUNDUP($I26*$L26,0))</f>
        <v/>
      </c>
      <c r="N26" s="23">
        <f>IF($P26&lt;&gt;"OK","",1-$G26)</f>
        <v/>
      </c>
      <c r="O26" s="24">
        <f>IF($P26&lt;&gt;"OK","",IF(ABS($J26-$K26)&lt;0.000001,"Equilibrada",IF($J26&gt;$K26,"Demanda","Reposição")))</f>
        <v/>
      </c>
      <c r="P26" s="24">
        <f>IF(COUNTA($A26:$H26)=0,"",IF($A26="","Revisar: SKU",IF($B26="","Revisar: produto",IF(COUNTIF($A$6:$A$205,$A26)&gt;1,"Revisar: SKU duplicado",IF(OR(NOT(ISNUMBER($C26)),$C26&lt;=0),"Revisar: demanda média",IF(OR(NOT(ISNUMBER($D26)),$D26&lt;0),"Revisar: desvio da demanda",IF(OR(NOT(ISNUMBER($E26)),$E26&lt;=0),"Revisar: lead time médio",IF(OR(NOT(ISNUMBER($F26)),$F26&lt;0),"Revisar: desvio do lead time",IF(OR(NOT(ISNUMBER($G26)),COUNTIF('Parâmetros'!$A$5:$A$15,$G26)=0),"Revisar: nível de serviço",IF(AND($H26&lt;&gt;"",NOT(ISNUMBER($H26))),"Revisar: data","OK"))))))))))</f>
        <v/>
      </c>
    </row>
    <row r="27">
      <c r="A27" s="16" t="n"/>
      <c r="B27" s="16" t="n"/>
      <c r="C27" s="17" t="n"/>
      <c r="D27" s="17" t="n"/>
      <c r="E27" s="17" t="n"/>
      <c r="F27" s="17" t="n"/>
      <c r="G27" s="18" t="n"/>
      <c r="H27" s="43" t="n"/>
      <c r="I27" s="45">
        <f>IF($P27&lt;&gt;"OK","",IFERROR(INDEX('Parâmetros'!$B$5:$B$15,MATCH($G27,'Parâmetros'!$A$5:$A$15,0)),""))</f>
        <v/>
      </c>
      <c r="J27" s="26">
        <f>IF($P27&lt;&gt;"OK","",$D27^2*$E27)</f>
        <v/>
      </c>
      <c r="K27" s="26">
        <f>IF($P27&lt;&gt;"OK","",$C27^2*$F27^2)</f>
        <v/>
      </c>
      <c r="L27" s="26">
        <f>IF($P27&lt;&gt;"OK","",SQRT($J27+$K27))</f>
        <v/>
      </c>
      <c r="M27" s="27">
        <f>IF($P27&lt;&gt;"OK","",ROUNDUP($I27*$L27,0))</f>
        <v/>
      </c>
      <c r="N27" s="28">
        <f>IF($P27&lt;&gt;"OK","",1-$G27)</f>
        <v/>
      </c>
      <c r="O27" s="29">
        <f>IF($P27&lt;&gt;"OK","",IF(ABS($J27-$K27)&lt;0.000001,"Equilibrada",IF($J27&gt;$K27,"Demanda","Reposição")))</f>
        <v/>
      </c>
      <c r="P27" s="29">
        <f>IF(COUNTA($A27:$H27)=0,"",IF($A27="","Revisar: SKU",IF($B27="","Revisar: produto",IF(COUNTIF($A$6:$A$205,$A27)&gt;1,"Revisar: SKU duplicado",IF(OR(NOT(ISNUMBER($C27)),$C27&lt;=0),"Revisar: demanda média",IF(OR(NOT(ISNUMBER($D27)),$D27&lt;0),"Revisar: desvio da demanda",IF(OR(NOT(ISNUMBER($E27)),$E27&lt;=0),"Revisar: lead time médio",IF(OR(NOT(ISNUMBER($F27)),$F27&lt;0),"Revisar: desvio do lead time",IF(OR(NOT(ISNUMBER($G27)),COUNTIF('Parâmetros'!$A$5:$A$15,$G27)=0),"Revisar: nível de serviço",IF(AND($H27&lt;&gt;"",NOT(ISNUMBER($H27))),"Revisar: data","OK"))))))))))</f>
        <v/>
      </c>
    </row>
    <row r="28">
      <c r="A28" s="16" t="n"/>
      <c r="B28" s="16" t="n"/>
      <c r="C28" s="17" t="n"/>
      <c r="D28" s="17" t="n"/>
      <c r="E28" s="17" t="n"/>
      <c r="F28" s="17" t="n"/>
      <c r="G28" s="18" t="n"/>
      <c r="H28" s="43" t="n"/>
      <c r="I28" s="44">
        <f>IF($P28&lt;&gt;"OK","",IFERROR(INDEX('Parâmetros'!$B$5:$B$15,MATCH($G28,'Parâmetros'!$A$5:$A$15,0)),""))</f>
        <v/>
      </c>
      <c r="J28" s="21">
        <f>IF($P28&lt;&gt;"OK","",$D28^2*$E28)</f>
        <v/>
      </c>
      <c r="K28" s="21">
        <f>IF($P28&lt;&gt;"OK","",$C28^2*$F28^2)</f>
        <v/>
      </c>
      <c r="L28" s="21">
        <f>IF($P28&lt;&gt;"OK","",SQRT($J28+$K28))</f>
        <v/>
      </c>
      <c r="M28" s="22">
        <f>IF($P28&lt;&gt;"OK","",ROUNDUP($I28*$L28,0))</f>
        <v/>
      </c>
      <c r="N28" s="23">
        <f>IF($P28&lt;&gt;"OK","",1-$G28)</f>
        <v/>
      </c>
      <c r="O28" s="24">
        <f>IF($P28&lt;&gt;"OK","",IF(ABS($J28-$K28)&lt;0.000001,"Equilibrada",IF($J28&gt;$K28,"Demanda","Reposição")))</f>
        <v/>
      </c>
      <c r="P28" s="24">
        <f>IF(COUNTA($A28:$H28)=0,"",IF($A28="","Revisar: SKU",IF($B28="","Revisar: produto",IF(COUNTIF($A$6:$A$205,$A28)&gt;1,"Revisar: SKU duplicado",IF(OR(NOT(ISNUMBER($C28)),$C28&lt;=0),"Revisar: demanda média",IF(OR(NOT(ISNUMBER($D28)),$D28&lt;0),"Revisar: desvio da demanda",IF(OR(NOT(ISNUMBER($E28)),$E28&lt;=0),"Revisar: lead time médio",IF(OR(NOT(ISNUMBER($F28)),$F28&lt;0),"Revisar: desvio do lead time",IF(OR(NOT(ISNUMBER($G28)),COUNTIF('Parâmetros'!$A$5:$A$15,$G28)=0),"Revisar: nível de serviço",IF(AND($H28&lt;&gt;"",NOT(ISNUMBER($H28))),"Revisar: data","OK"))))))))))</f>
        <v/>
      </c>
    </row>
    <row r="29">
      <c r="A29" s="16" t="n"/>
      <c r="B29" s="16" t="n"/>
      <c r="C29" s="17" t="n"/>
      <c r="D29" s="17" t="n"/>
      <c r="E29" s="17" t="n"/>
      <c r="F29" s="17" t="n"/>
      <c r="G29" s="18" t="n"/>
      <c r="H29" s="43" t="n"/>
      <c r="I29" s="45">
        <f>IF($P29&lt;&gt;"OK","",IFERROR(INDEX('Parâmetros'!$B$5:$B$15,MATCH($G29,'Parâmetros'!$A$5:$A$15,0)),""))</f>
        <v/>
      </c>
      <c r="J29" s="26">
        <f>IF($P29&lt;&gt;"OK","",$D29^2*$E29)</f>
        <v/>
      </c>
      <c r="K29" s="26">
        <f>IF($P29&lt;&gt;"OK","",$C29^2*$F29^2)</f>
        <v/>
      </c>
      <c r="L29" s="26">
        <f>IF($P29&lt;&gt;"OK","",SQRT($J29+$K29))</f>
        <v/>
      </c>
      <c r="M29" s="27">
        <f>IF($P29&lt;&gt;"OK","",ROUNDUP($I29*$L29,0))</f>
        <v/>
      </c>
      <c r="N29" s="28">
        <f>IF($P29&lt;&gt;"OK","",1-$G29)</f>
        <v/>
      </c>
      <c r="O29" s="29">
        <f>IF($P29&lt;&gt;"OK","",IF(ABS($J29-$K29)&lt;0.000001,"Equilibrada",IF($J29&gt;$K29,"Demanda","Reposição")))</f>
        <v/>
      </c>
      <c r="P29" s="29">
        <f>IF(COUNTA($A29:$H29)=0,"",IF($A29="","Revisar: SKU",IF($B29="","Revisar: produto",IF(COUNTIF($A$6:$A$205,$A29)&gt;1,"Revisar: SKU duplicado",IF(OR(NOT(ISNUMBER($C29)),$C29&lt;=0),"Revisar: demanda média",IF(OR(NOT(ISNUMBER($D29)),$D29&lt;0),"Revisar: desvio da demanda",IF(OR(NOT(ISNUMBER($E29)),$E29&lt;=0),"Revisar: lead time médio",IF(OR(NOT(ISNUMBER($F29)),$F29&lt;0),"Revisar: desvio do lead time",IF(OR(NOT(ISNUMBER($G29)),COUNTIF('Parâmetros'!$A$5:$A$15,$G29)=0),"Revisar: nível de serviço",IF(AND($H29&lt;&gt;"",NOT(ISNUMBER($H29))),"Revisar: data","OK"))))))))))</f>
        <v/>
      </c>
    </row>
    <row r="30">
      <c r="A30" s="16" t="n"/>
      <c r="B30" s="16" t="n"/>
      <c r="C30" s="17" t="n"/>
      <c r="D30" s="17" t="n"/>
      <c r="E30" s="17" t="n"/>
      <c r="F30" s="17" t="n"/>
      <c r="G30" s="18" t="n"/>
      <c r="H30" s="43" t="n"/>
      <c r="I30" s="44">
        <f>IF($P30&lt;&gt;"OK","",IFERROR(INDEX('Parâmetros'!$B$5:$B$15,MATCH($G30,'Parâmetros'!$A$5:$A$15,0)),""))</f>
        <v/>
      </c>
      <c r="J30" s="21">
        <f>IF($P30&lt;&gt;"OK","",$D30^2*$E30)</f>
        <v/>
      </c>
      <c r="K30" s="21">
        <f>IF($P30&lt;&gt;"OK","",$C30^2*$F30^2)</f>
        <v/>
      </c>
      <c r="L30" s="21">
        <f>IF($P30&lt;&gt;"OK","",SQRT($J30+$K30))</f>
        <v/>
      </c>
      <c r="M30" s="22">
        <f>IF($P30&lt;&gt;"OK","",ROUNDUP($I30*$L30,0))</f>
        <v/>
      </c>
      <c r="N30" s="23">
        <f>IF($P30&lt;&gt;"OK","",1-$G30)</f>
        <v/>
      </c>
      <c r="O30" s="24">
        <f>IF($P30&lt;&gt;"OK","",IF(ABS($J30-$K30)&lt;0.000001,"Equilibrada",IF($J30&gt;$K30,"Demanda","Reposição")))</f>
        <v/>
      </c>
      <c r="P30" s="24">
        <f>IF(COUNTA($A30:$H30)=0,"",IF($A30="","Revisar: SKU",IF($B30="","Revisar: produto",IF(COUNTIF($A$6:$A$205,$A30)&gt;1,"Revisar: SKU duplicado",IF(OR(NOT(ISNUMBER($C30)),$C30&lt;=0),"Revisar: demanda média",IF(OR(NOT(ISNUMBER($D30)),$D30&lt;0),"Revisar: desvio da demanda",IF(OR(NOT(ISNUMBER($E30)),$E30&lt;=0),"Revisar: lead time médio",IF(OR(NOT(ISNUMBER($F30)),$F30&lt;0),"Revisar: desvio do lead time",IF(OR(NOT(ISNUMBER($G30)),COUNTIF('Parâmetros'!$A$5:$A$15,$G30)=0),"Revisar: nível de serviço",IF(AND($H30&lt;&gt;"",NOT(ISNUMBER($H30))),"Revisar: data","OK"))))))))))</f>
        <v/>
      </c>
    </row>
    <row r="31">
      <c r="A31" s="16" t="n"/>
      <c r="B31" s="16" t="n"/>
      <c r="C31" s="17" t="n"/>
      <c r="D31" s="17" t="n"/>
      <c r="E31" s="17" t="n"/>
      <c r="F31" s="17" t="n"/>
      <c r="G31" s="18" t="n"/>
      <c r="H31" s="43" t="n"/>
      <c r="I31" s="45">
        <f>IF($P31&lt;&gt;"OK","",IFERROR(INDEX('Parâmetros'!$B$5:$B$15,MATCH($G31,'Parâmetros'!$A$5:$A$15,0)),""))</f>
        <v/>
      </c>
      <c r="J31" s="26">
        <f>IF($P31&lt;&gt;"OK","",$D31^2*$E31)</f>
        <v/>
      </c>
      <c r="K31" s="26">
        <f>IF($P31&lt;&gt;"OK","",$C31^2*$F31^2)</f>
        <v/>
      </c>
      <c r="L31" s="26">
        <f>IF($P31&lt;&gt;"OK","",SQRT($J31+$K31))</f>
        <v/>
      </c>
      <c r="M31" s="27">
        <f>IF($P31&lt;&gt;"OK","",ROUNDUP($I31*$L31,0))</f>
        <v/>
      </c>
      <c r="N31" s="28">
        <f>IF($P31&lt;&gt;"OK","",1-$G31)</f>
        <v/>
      </c>
      <c r="O31" s="29">
        <f>IF($P31&lt;&gt;"OK","",IF(ABS($J31-$K31)&lt;0.000001,"Equilibrada",IF($J31&gt;$K31,"Demanda","Reposição")))</f>
        <v/>
      </c>
      <c r="P31" s="29">
        <f>IF(COUNTA($A31:$H31)=0,"",IF($A31="","Revisar: SKU",IF($B31="","Revisar: produto",IF(COUNTIF($A$6:$A$205,$A31)&gt;1,"Revisar: SKU duplicado",IF(OR(NOT(ISNUMBER($C31)),$C31&lt;=0),"Revisar: demanda média",IF(OR(NOT(ISNUMBER($D31)),$D31&lt;0),"Revisar: desvio da demanda",IF(OR(NOT(ISNUMBER($E31)),$E31&lt;=0),"Revisar: lead time médio",IF(OR(NOT(ISNUMBER($F31)),$F31&lt;0),"Revisar: desvio do lead time",IF(OR(NOT(ISNUMBER($G31)),COUNTIF('Parâmetros'!$A$5:$A$15,$G31)=0),"Revisar: nível de serviço",IF(AND($H31&lt;&gt;"",NOT(ISNUMBER($H31))),"Revisar: data","OK"))))))))))</f>
        <v/>
      </c>
    </row>
    <row r="32">
      <c r="A32" s="16" t="n"/>
      <c r="B32" s="16" t="n"/>
      <c r="C32" s="17" t="n"/>
      <c r="D32" s="17" t="n"/>
      <c r="E32" s="17" t="n"/>
      <c r="F32" s="17" t="n"/>
      <c r="G32" s="18" t="n"/>
      <c r="H32" s="43" t="n"/>
      <c r="I32" s="44">
        <f>IF($P32&lt;&gt;"OK","",IFERROR(INDEX('Parâmetros'!$B$5:$B$15,MATCH($G32,'Parâmetros'!$A$5:$A$15,0)),""))</f>
        <v/>
      </c>
      <c r="J32" s="21">
        <f>IF($P32&lt;&gt;"OK","",$D32^2*$E32)</f>
        <v/>
      </c>
      <c r="K32" s="21">
        <f>IF($P32&lt;&gt;"OK","",$C32^2*$F32^2)</f>
        <v/>
      </c>
      <c r="L32" s="21">
        <f>IF($P32&lt;&gt;"OK","",SQRT($J32+$K32))</f>
        <v/>
      </c>
      <c r="M32" s="22">
        <f>IF($P32&lt;&gt;"OK","",ROUNDUP($I32*$L32,0))</f>
        <v/>
      </c>
      <c r="N32" s="23">
        <f>IF($P32&lt;&gt;"OK","",1-$G32)</f>
        <v/>
      </c>
      <c r="O32" s="24">
        <f>IF($P32&lt;&gt;"OK","",IF(ABS($J32-$K32)&lt;0.000001,"Equilibrada",IF($J32&gt;$K32,"Demanda","Reposição")))</f>
        <v/>
      </c>
      <c r="P32" s="24">
        <f>IF(COUNTA($A32:$H32)=0,"",IF($A32="","Revisar: SKU",IF($B32="","Revisar: produto",IF(COUNTIF($A$6:$A$205,$A32)&gt;1,"Revisar: SKU duplicado",IF(OR(NOT(ISNUMBER($C32)),$C32&lt;=0),"Revisar: demanda média",IF(OR(NOT(ISNUMBER($D32)),$D32&lt;0),"Revisar: desvio da demanda",IF(OR(NOT(ISNUMBER($E32)),$E32&lt;=0),"Revisar: lead time médio",IF(OR(NOT(ISNUMBER($F32)),$F32&lt;0),"Revisar: desvio do lead time",IF(OR(NOT(ISNUMBER($G32)),COUNTIF('Parâmetros'!$A$5:$A$15,$G32)=0),"Revisar: nível de serviço",IF(AND($H32&lt;&gt;"",NOT(ISNUMBER($H32))),"Revisar: data","OK"))))))))))</f>
        <v/>
      </c>
    </row>
    <row r="33">
      <c r="A33" s="16" t="n"/>
      <c r="B33" s="16" t="n"/>
      <c r="C33" s="17" t="n"/>
      <c r="D33" s="17" t="n"/>
      <c r="E33" s="17" t="n"/>
      <c r="F33" s="17" t="n"/>
      <c r="G33" s="18" t="n"/>
      <c r="H33" s="43" t="n"/>
      <c r="I33" s="45">
        <f>IF($P33&lt;&gt;"OK","",IFERROR(INDEX('Parâmetros'!$B$5:$B$15,MATCH($G33,'Parâmetros'!$A$5:$A$15,0)),""))</f>
        <v/>
      </c>
      <c r="J33" s="26">
        <f>IF($P33&lt;&gt;"OK","",$D33^2*$E33)</f>
        <v/>
      </c>
      <c r="K33" s="26">
        <f>IF($P33&lt;&gt;"OK","",$C33^2*$F33^2)</f>
        <v/>
      </c>
      <c r="L33" s="26">
        <f>IF($P33&lt;&gt;"OK","",SQRT($J33+$K33))</f>
        <v/>
      </c>
      <c r="M33" s="27">
        <f>IF($P33&lt;&gt;"OK","",ROUNDUP($I33*$L33,0))</f>
        <v/>
      </c>
      <c r="N33" s="28">
        <f>IF($P33&lt;&gt;"OK","",1-$G33)</f>
        <v/>
      </c>
      <c r="O33" s="29">
        <f>IF($P33&lt;&gt;"OK","",IF(ABS($J33-$K33)&lt;0.000001,"Equilibrada",IF($J33&gt;$K33,"Demanda","Reposição")))</f>
        <v/>
      </c>
      <c r="P33" s="29">
        <f>IF(COUNTA($A33:$H33)=0,"",IF($A33="","Revisar: SKU",IF($B33="","Revisar: produto",IF(COUNTIF($A$6:$A$205,$A33)&gt;1,"Revisar: SKU duplicado",IF(OR(NOT(ISNUMBER($C33)),$C33&lt;=0),"Revisar: demanda média",IF(OR(NOT(ISNUMBER($D33)),$D33&lt;0),"Revisar: desvio da demanda",IF(OR(NOT(ISNUMBER($E33)),$E33&lt;=0),"Revisar: lead time médio",IF(OR(NOT(ISNUMBER($F33)),$F33&lt;0),"Revisar: desvio do lead time",IF(OR(NOT(ISNUMBER($G33)),COUNTIF('Parâmetros'!$A$5:$A$15,$G33)=0),"Revisar: nível de serviço",IF(AND($H33&lt;&gt;"",NOT(ISNUMBER($H33))),"Revisar: data","OK"))))))))))</f>
        <v/>
      </c>
    </row>
    <row r="34">
      <c r="A34" s="16" t="n"/>
      <c r="B34" s="16" t="n"/>
      <c r="C34" s="17" t="n"/>
      <c r="D34" s="17" t="n"/>
      <c r="E34" s="17" t="n"/>
      <c r="F34" s="17" t="n"/>
      <c r="G34" s="18" t="n"/>
      <c r="H34" s="43" t="n"/>
      <c r="I34" s="44">
        <f>IF($P34&lt;&gt;"OK","",IFERROR(INDEX('Parâmetros'!$B$5:$B$15,MATCH($G34,'Parâmetros'!$A$5:$A$15,0)),""))</f>
        <v/>
      </c>
      <c r="J34" s="21">
        <f>IF($P34&lt;&gt;"OK","",$D34^2*$E34)</f>
        <v/>
      </c>
      <c r="K34" s="21">
        <f>IF($P34&lt;&gt;"OK","",$C34^2*$F34^2)</f>
        <v/>
      </c>
      <c r="L34" s="21">
        <f>IF($P34&lt;&gt;"OK","",SQRT($J34+$K34))</f>
        <v/>
      </c>
      <c r="M34" s="22">
        <f>IF($P34&lt;&gt;"OK","",ROUNDUP($I34*$L34,0))</f>
        <v/>
      </c>
      <c r="N34" s="23">
        <f>IF($P34&lt;&gt;"OK","",1-$G34)</f>
        <v/>
      </c>
      <c r="O34" s="24">
        <f>IF($P34&lt;&gt;"OK","",IF(ABS($J34-$K34)&lt;0.000001,"Equilibrada",IF($J34&gt;$K34,"Demanda","Reposição")))</f>
        <v/>
      </c>
      <c r="P34" s="24">
        <f>IF(COUNTA($A34:$H34)=0,"",IF($A34="","Revisar: SKU",IF($B34="","Revisar: produto",IF(COUNTIF($A$6:$A$205,$A34)&gt;1,"Revisar: SKU duplicado",IF(OR(NOT(ISNUMBER($C34)),$C34&lt;=0),"Revisar: demanda média",IF(OR(NOT(ISNUMBER($D34)),$D34&lt;0),"Revisar: desvio da demanda",IF(OR(NOT(ISNUMBER($E34)),$E34&lt;=0),"Revisar: lead time médio",IF(OR(NOT(ISNUMBER($F34)),$F34&lt;0),"Revisar: desvio do lead time",IF(OR(NOT(ISNUMBER($G34)),COUNTIF('Parâmetros'!$A$5:$A$15,$G34)=0),"Revisar: nível de serviço",IF(AND($H34&lt;&gt;"",NOT(ISNUMBER($H34))),"Revisar: data","OK"))))))))))</f>
        <v/>
      </c>
    </row>
    <row r="35">
      <c r="A35" s="16" t="n"/>
      <c r="B35" s="16" t="n"/>
      <c r="C35" s="17" t="n"/>
      <c r="D35" s="17" t="n"/>
      <c r="E35" s="17" t="n"/>
      <c r="F35" s="17" t="n"/>
      <c r="G35" s="18" t="n"/>
      <c r="H35" s="43" t="n"/>
      <c r="I35" s="45">
        <f>IF($P35&lt;&gt;"OK","",IFERROR(INDEX('Parâmetros'!$B$5:$B$15,MATCH($G35,'Parâmetros'!$A$5:$A$15,0)),""))</f>
        <v/>
      </c>
      <c r="J35" s="26">
        <f>IF($P35&lt;&gt;"OK","",$D35^2*$E35)</f>
        <v/>
      </c>
      <c r="K35" s="26">
        <f>IF($P35&lt;&gt;"OK","",$C35^2*$F35^2)</f>
        <v/>
      </c>
      <c r="L35" s="26">
        <f>IF($P35&lt;&gt;"OK","",SQRT($J35+$K35))</f>
        <v/>
      </c>
      <c r="M35" s="27">
        <f>IF($P35&lt;&gt;"OK","",ROUNDUP($I35*$L35,0))</f>
        <v/>
      </c>
      <c r="N35" s="28">
        <f>IF($P35&lt;&gt;"OK","",1-$G35)</f>
        <v/>
      </c>
      <c r="O35" s="29">
        <f>IF($P35&lt;&gt;"OK","",IF(ABS($J35-$K35)&lt;0.000001,"Equilibrada",IF($J35&gt;$K35,"Demanda","Reposição")))</f>
        <v/>
      </c>
      <c r="P35" s="29">
        <f>IF(COUNTA($A35:$H35)=0,"",IF($A35="","Revisar: SKU",IF($B35="","Revisar: produto",IF(COUNTIF($A$6:$A$205,$A35)&gt;1,"Revisar: SKU duplicado",IF(OR(NOT(ISNUMBER($C35)),$C35&lt;=0),"Revisar: demanda média",IF(OR(NOT(ISNUMBER($D35)),$D35&lt;0),"Revisar: desvio da demanda",IF(OR(NOT(ISNUMBER($E35)),$E35&lt;=0),"Revisar: lead time médio",IF(OR(NOT(ISNUMBER($F35)),$F35&lt;0),"Revisar: desvio do lead time",IF(OR(NOT(ISNUMBER($G35)),COUNTIF('Parâmetros'!$A$5:$A$15,$G35)=0),"Revisar: nível de serviço",IF(AND($H35&lt;&gt;"",NOT(ISNUMBER($H35))),"Revisar: data","OK"))))))))))</f>
        <v/>
      </c>
    </row>
    <row r="36">
      <c r="A36" s="16" t="n"/>
      <c r="B36" s="16" t="n"/>
      <c r="C36" s="17" t="n"/>
      <c r="D36" s="17" t="n"/>
      <c r="E36" s="17" t="n"/>
      <c r="F36" s="17" t="n"/>
      <c r="G36" s="18" t="n"/>
      <c r="H36" s="43" t="n"/>
      <c r="I36" s="44">
        <f>IF($P36&lt;&gt;"OK","",IFERROR(INDEX('Parâmetros'!$B$5:$B$15,MATCH($G36,'Parâmetros'!$A$5:$A$15,0)),""))</f>
        <v/>
      </c>
      <c r="J36" s="21">
        <f>IF($P36&lt;&gt;"OK","",$D36^2*$E36)</f>
        <v/>
      </c>
      <c r="K36" s="21">
        <f>IF($P36&lt;&gt;"OK","",$C36^2*$F36^2)</f>
        <v/>
      </c>
      <c r="L36" s="21">
        <f>IF($P36&lt;&gt;"OK","",SQRT($J36+$K36))</f>
        <v/>
      </c>
      <c r="M36" s="22">
        <f>IF($P36&lt;&gt;"OK","",ROUNDUP($I36*$L36,0))</f>
        <v/>
      </c>
      <c r="N36" s="23">
        <f>IF($P36&lt;&gt;"OK","",1-$G36)</f>
        <v/>
      </c>
      <c r="O36" s="24">
        <f>IF($P36&lt;&gt;"OK","",IF(ABS($J36-$K36)&lt;0.000001,"Equilibrada",IF($J36&gt;$K36,"Demanda","Reposição")))</f>
        <v/>
      </c>
      <c r="P36" s="24">
        <f>IF(COUNTA($A36:$H36)=0,"",IF($A36="","Revisar: SKU",IF($B36="","Revisar: produto",IF(COUNTIF($A$6:$A$205,$A36)&gt;1,"Revisar: SKU duplicado",IF(OR(NOT(ISNUMBER($C36)),$C36&lt;=0),"Revisar: demanda média",IF(OR(NOT(ISNUMBER($D36)),$D36&lt;0),"Revisar: desvio da demanda",IF(OR(NOT(ISNUMBER($E36)),$E36&lt;=0),"Revisar: lead time médio",IF(OR(NOT(ISNUMBER($F36)),$F36&lt;0),"Revisar: desvio do lead time",IF(OR(NOT(ISNUMBER($G36)),COUNTIF('Parâmetros'!$A$5:$A$15,$G36)=0),"Revisar: nível de serviço",IF(AND($H36&lt;&gt;"",NOT(ISNUMBER($H36))),"Revisar: data","OK"))))))))))</f>
        <v/>
      </c>
    </row>
    <row r="37">
      <c r="A37" s="16" t="n"/>
      <c r="B37" s="16" t="n"/>
      <c r="C37" s="17" t="n"/>
      <c r="D37" s="17" t="n"/>
      <c r="E37" s="17" t="n"/>
      <c r="F37" s="17" t="n"/>
      <c r="G37" s="18" t="n"/>
      <c r="H37" s="43" t="n"/>
      <c r="I37" s="45">
        <f>IF($P37&lt;&gt;"OK","",IFERROR(INDEX('Parâmetros'!$B$5:$B$15,MATCH($G37,'Parâmetros'!$A$5:$A$15,0)),""))</f>
        <v/>
      </c>
      <c r="J37" s="26">
        <f>IF($P37&lt;&gt;"OK","",$D37^2*$E37)</f>
        <v/>
      </c>
      <c r="K37" s="26">
        <f>IF($P37&lt;&gt;"OK","",$C37^2*$F37^2)</f>
        <v/>
      </c>
      <c r="L37" s="26">
        <f>IF($P37&lt;&gt;"OK","",SQRT($J37+$K37))</f>
        <v/>
      </c>
      <c r="M37" s="27">
        <f>IF($P37&lt;&gt;"OK","",ROUNDUP($I37*$L37,0))</f>
        <v/>
      </c>
      <c r="N37" s="28">
        <f>IF($P37&lt;&gt;"OK","",1-$G37)</f>
        <v/>
      </c>
      <c r="O37" s="29">
        <f>IF($P37&lt;&gt;"OK","",IF(ABS($J37-$K37)&lt;0.000001,"Equilibrada",IF($J37&gt;$K37,"Demanda","Reposição")))</f>
        <v/>
      </c>
      <c r="P37" s="29">
        <f>IF(COUNTA($A37:$H37)=0,"",IF($A37="","Revisar: SKU",IF($B37="","Revisar: produto",IF(COUNTIF($A$6:$A$205,$A37)&gt;1,"Revisar: SKU duplicado",IF(OR(NOT(ISNUMBER($C37)),$C37&lt;=0),"Revisar: demanda média",IF(OR(NOT(ISNUMBER($D37)),$D37&lt;0),"Revisar: desvio da demanda",IF(OR(NOT(ISNUMBER($E37)),$E37&lt;=0),"Revisar: lead time médio",IF(OR(NOT(ISNUMBER($F37)),$F37&lt;0),"Revisar: desvio do lead time",IF(OR(NOT(ISNUMBER($G37)),COUNTIF('Parâmetros'!$A$5:$A$15,$G37)=0),"Revisar: nível de serviço",IF(AND($H37&lt;&gt;"",NOT(ISNUMBER($H37))),"Revisar: data","OK"))))))))))</f>
        <v/>
      </c>
    </row>
    <row r="38">
      <c r="A38" s="16" t="n"/>
      <c r="B38" s="16" t="n"/>
      <c r="C38" s="17" t="n"/>
      <c r="D38" s="17" t="n"/>
      <c r="E38" s="17" t="n"/>
      <c r="F38" s="17" t="n"/>
      <c r="G38" s="18" t="n"/>
      <c r="H38" s="43" t="n"/>
      <c r="I38" s="44">
        <f>IF($P38&lt;&gt;"OK","",IFERROR(INDEX('Parâmetros'!$B$5:$B$15,MATCH($G38,'Parâmetros'!$A$5:$A$15,0)),""))</f>
        <v/>
      </c>
      <c r="J38" s="21">
        <f>IF($P38&lt;&gt;"OK","",$D38^2*$E38)</f>
        <v/>
      </c>
      <c r="K38" s="21">
        <f>IF($P38&lt;&gt;"OK","",$C38^2*$F38^2)</f>
        <v/>
      </c>
      <c r="L38" s="21">
        <f>IF($P38&lt;&gt;"OK","",SQRT($J38+$K38))</f>
        <v/>
      </c>
      <c r="M38" s="22">
        <f>IF($P38&lt;&gt;"OK","",ROUNDUP($I38*$L38,0))</f>
        <v/>
      </c>
      <c r="N38" s="23">
        <f>IF($P38&lt;&gt;"OK","",1-$G38)</f>
        <v/>
      </c>
      <c r="O38" s="24">
        <f>IF($P38&lt;&gt;"OK","",IF(ABS($J38-$K38)&lt;0.000001,"Equilibrada",IF($J38&gt;$K38,"Demanda","Reposição")))</f>
        <v/>
      </c>
      <c r="P38" s="24">
        <f>IF(COUNTA($A38:$H38)=0,"",IF($A38="","Revisar: SKU",IF($B38="","Revisar: produto",IF(COUNTIF($A$6:$A$205,$A38)&gt;1,"Revisar: SKU duplicado",IF(OR(NOT(ISNUMBER($C38)),$C38&lt;=0),"Revisar: demanda média",IF(OR(NOT(ISNUMBER($D38)),$D38&lt;0),"Revisar: desvio da demanda",IF(OR(NOT(ISNUMBER($E38)),$E38&lt;=0),"Revisar: lead time médio",IF(OR(NOT(ISNUMBER($F38)),$F38&lt;0),"Revisar: desvio do lead time",IF(OR(NOT(ISNUMBER($G38)),COUNTIF('Parâmetros'!$A$5:$A$15,$G38)=0),"Revisar: nível de serviço",IF(AND($H38&lt;&gt;"",NOT(ISNUMBER($H38))),"Revisar: data","OK"))))))))))</f>
        <v/>
      </c>
    </row>
    <row r="39">
      <c r="A39" s="16" t="n"/>
      <c r="B39" s="16" t="n"/>
      <c r="C39" s="17" t="n"/>
      <c r="D39" s="17" t="n"/>
      <c r="E39" s="17" t="n"/>
      <c r="F39" s="17" t="n"/>
      <c r="G39" s="18" t="n"/>
      <c r="H39" s="43" t="n"/>
      <c r="I39" s="45">
        <f>IF($P39&lt;&gt;"OK","",IFERROR(INDEX('Parâmetros'!$B$5:$B$15,MATCH($G39,'Parâmetros'!$A$5:$A$15,0)),""))</f>
        <v/>
      </c>
      <c r="J39" s="26">
        <f>IF($P39&lt;&gt;"OK","",$D39^2*$E39)</f>
        <v/>
      </c>
      <c r="K39" s="26">
        <f>IF($P39&lt;&gt;"OK","",$C39^2*$F39^2)</f>
        <v/>
      </c>
      <c r="L39" s="26">
        <f>IF($P39&lt;&gt;"OK","",SQRT($J39+$K39))</f>
        <v/>
      </c>
      <c r="M39" s="27">
        <f>IF($P39&lt;&gt;"OK","",ROUNDUP($I39*$L39,0))</f>
        <v/>
      </c>
      <c r="N39" s="28">
        <f>IF($P39&lt;&gt;"OK","",1-$G39)</f>
        <v/>
      </c>
      <c r="O39" s="29">
        <f>IF($P39&lt;&gt;"OK","",IF(ABS($J39-$K39)&lt;0.000001,"Equilibrada",IF($J39&gt;$K39,"Demanda","Reposição")))</f>
        <v/>
      </c>
      <c r="P39" s="29">
        <f>IF(COUNTA($A39:$H39)=0,"",IF($A39="","Revisar: SKU",IF($B39="","Revisar: produto",IF(COUNTIF($A$6:$A$205,$A39)&gt;1,"Revisar: SKU duplicado",IF(OR(NOT(ISNUMBER($C39)),$C39&lt;=0),"Revisar: demanda média",IF(OR(NOT(ISNUMBER($D39)),$D39&lt;0),"Revisar: desvio da demanda",IF(OR(NOT(ISNUMBER($E39)),$E39&lt;=0),"Revisar: lead time médio",IF(OR(NOT(ISNUMBER($F39)),$F39&lt;0),"Revisar: desvio do lead time",IF(OR(NOT(ISNUMBER($G39)),COUNTIF('Parâmetros'!$A$5:$A$15,$G39)=0),"Revisar: nível de serviço",IF(AND($H39&lt;&gt;"",NOT(ISNUMBER($H39))),"Revisar: data","OK"))))))))))</f>
        <v/>
      </c>
    </row>
    <row r="40">
      <c r="A40" s="16" t="n"/>
      <c r="B40" s="16" t="n"/>
      <c r="C40" s="17" t="n"/>
      <c r="D40" s="17" t="n"/>
      <c r="E40" s="17" t="n"/>
      <c r="F40" s="17" t="n"/>
      <c r="G40" s="18" t="n"/>
      <c r="H40" s="43" t="n"/>
      <c r="I40" s="44">
        <f>IF($P40&lt;&gt;"OK","",IFERROR(INDEX('Parâmetros'!$B$5:$B$15,MATCH($G40,'Parâmetros'!$A$5:$A$15,0)),""))</f>
        <v/>
      </c>
      <c r="J40" s="21">
        <f>IF($P40&lt;&gt;"OK","",$D40^2*$E40)</f>
        <v/>
      </c>
      <c r="K40" s="21">
        <f>IF($P40&lt;&gt;"OK","",$C40^2*$F40^2)</f>
        <v/>
      </c>
      <c r="L40" s="21">
        <f>IF($P40&lt;&gt;"OK","",SQRT($J40+$K40))</f>
        <v/>
      </c>
      <c r="M40" s="22">
        <f>IF($P40&lt;&gt;"OK","",ROUNDUP($I40*$L40,0))</f>
        <v/>
      </c>
      <c r="N40" s="23">
        <f>IF($P40&lt;&gt;"OK","",1-$G40)</f>
        <v/>
      </c>
      <c r="O40" s="24">
        <f>IF($P40&lt;&gt;"OK","",IF(ABS($J40-$K40)&lt;0.000001,"Equilibrada",IF($J40&gt;$K40,"Demanda","Reposição")))</f>
        <v/>
      </c>
      <c r="P40" s="24">
        <f>IF(COUNTA($A40:$H40)=0,"",IF($A40="","Revisar: SKU",IF($B40="","Revisar: produto",IF(COUNTIF($A$6:$A$205,$A40)&gt;1,"Revisar: SKU duplicado",IF(OR(NOT(ISNUMBER($C40)),$C40&lt;=0),"Revisar: demanda média",IF(OR(NOT(ISNUMBER($D40)),$D40&lt;0),"Revisar: desvio da demanda",IF(OR(NOT(ISNUMBER($E40)),$E40&lt;=0),"Revisar: lead time médio",IF(OR(NOT(ISNUMBER($F40)),$F40&lt;0),"Revisar: desvio do lead time",IF(OR(NOT(ISNUMBER($G40)),COUNTIF('Parâmetros'!$A$5:$A$15,$G40)=0),"Revisar: nível de serviço",IF(AND($H40&lt;&gt;"",NOT(ISNUMBER($H40))),"Revisar: data","OK"))))))))))</f>
        <v/>
      </c>
    </row>
    <row r="41">
      <c r="A41" s="16" t="n"/>
      <c r="B41" s="16" t="n"/>
      <c r="C41" s="17" t="n"/>
      <c r="D41" s="17" t="n"/>
      <c r="E41" s="17" t="n"/>
      <c r="F41" s="17" t="n"/>
      <c r="G41" s="18" t="n"/>
      <c r="H41" s="43" t="n"/>
      <c r="I41" s="45">
        <f>IF($P41&lt;&gt;"OK","",IFERROR(INDEX('Parâmetros'!$B$5:$B$15,MATCH($G41,'Parâmetros'!$A$5:$A$15,0)),""))</f>
        <v/>
      </c>
      <c r="J41" s="26">
        <f>IF($P41&lt;&gt;"OK","",$D41^2*$E41)</f>
        <v/>
      </c>
      <c r="K41" s="26">
        <f>IF($P41&lt;&gt;"OK","",$C41^2*$F41^2)</f>
        <v/>
      </c>
      <c r="L41" s="26">
        <f>IF($P41&lt;&gt;"OK","",SQRT($J41+$K41))</f>
        <v/>
      </c>
      <c r="M41" s="27">
        <f>IF($P41&lt;&gt;"OK","",ROUNDUP($I41*$L41,0))</f>
        <v/>
      </c>
      <c r="N41" s="28">
        <f>IF($P41&lt;&gt;"OK","",1-$G41)</f>
        <v/>
      </c>
      <c r="O41" s="29">
        <f>IF($P41&lt;&gt;"OK","",IF(ABS($J41-$K41)&lt;0.000001,"Equilibrada",IF($J41&gt;$K41,"Demanda","Reposição")))</f>
        <v/>
      </c>
      <c r="P41" s="29">
        <f>IF(COUNTA($A41:$H41)=0,"",IF($A41="","Revisar: SKU",IF($B41="","Revisar: produto",IF(COUNTIF($A$6:$A$205,$A41)&gt;1,"Revisar: SKU duplicado",IF(OR(NOT(ISNUMBER($C41)),$C41&lt;=0),"Revisar: demanda média",IF(OR(NOT(ISNUMBER($D41)),$D41&lt;0),"Revisar: desvio da demanda",IF(OR(NOT(ISNUMBER($E41)),$E41&lt;=0),"Revisar: lead time médio",IF(OR(NOT(ISNUMBER($F41)),$F41&lt;0),"Revisar: desvio do lead time",IF(OR(NOT(ISNUMBER($G41)),COUNTIF('Parâmetros'!$A$5:$A$15,$G41)=0),"Revisar: nível de serviço",IF(AND($H41&lt;&gt;"",NOT(ISNUMBER($H41))),"Revisar: data","OK"))))))))))</f>
        <v/>
      </c>
    </row>
    <row r="42">
      <c r="A42" s="16" t="n"/>
      <c r="B42" s="16" t="n"/>
      <c r="C42" s="17" t="n"/>
      <c r="D42" s="17" t="n"/>
      <c r="E42" s="17" t="n"/>
      <c r="F42" s="17" t="n"/>
      <c r="G42" s="18" t="n"/>
      <c r="H42" s="43" t="n"/>
      <c r="I42" s="44">
        <f>IF($P42&lt;&gt;"OK","",IFERROR(INDEX('Parâmetros'!$B$5:$B$15,MATCH($G42,'Parâmetros'!$A$5:$A$15,0)),""))</f>
        <v/>
      </c>
      <c r="J42" s="21">
        <f>IF($P42&lt;&gt;"OK","",$D42^2*$E42)</f>
        <v/>
      </c>
      <c r="K42" s="21">
        <f>IF($P42&lt;&gt;"OK","",$C42^2*$F42^2)</f>
        <v/>
      </c>
      <c r="L42" s="21">
        <f>IF($P42&lt;&gt;"OK","",SQRT($J42+$K42))</f>
        <v/>
      </c>
      <c r="M42" s="22">
        <f>IF($P42&lt;&gt;"OK","",ROUNDUP($I42*$L42,0))</f>
        <v/>
      </c>
      <c r="N42" s="23">
        <f>IF($P42&lt;&gt;"OK","",1-$G42)</f>
        <v/>
      </c>
      <c r="O42" s="24">
        <f>IF($P42&lt;&gt;"OK","",IF(ABS($J42-$K42)&lt;0.000001,"Equilibrada",IF($J42&gt;$K42,"Demanda","Reposição")))</f>
        <v/>
      </c>
      <c r="P42" s="24">
        <f>IF(COUNTA($A42:$H42)=0,"",IF($A42="","Revisar: SKU",IF($B42="","Revisar: produto",IF(COUNTIF($A$6:$A$205,$A42)&gt;1,"Revisar: SKU duplicado",IF(OR(NOT(ISNUMBER($C42)),$C42&lt;=0),"Revisar: demanda média",IF(OR(NOT(ISNUMBER($D42)),$D42&lt;0),"Revisar: desvio da demanda",IF(OR(NOT(ISNUMBER($E42)),$E42&lt;=0),"Revisar: lead time médio",IF(OR(NOT(ISNUMBER($F42)),$F42&lt;0),"Revisar: desvio do lead time",IF(OR(NOT(ISNUMBER($G42)),COUNTIF('Parâmetros'!$A$5:$A$15,$G42)=0),"Revisar: nível de serviço",IF(AND($H42&lt;&gt;"",NOT(ISNUMBER($H42))),"Revisar: data","OK"))))))))))</f>
        <v/>
      </c>
    </row>
    <row r="43">
      <c r="A43" s="16" t="n"/>
      <c r="B43" s="16" t="n"/>
      <c r="C43" s="17" t="n"/>
      <c r="D43" s="17" t="n"/>
      <c r="E43" s="17" t="n"/>
      <c r="F43" s="17" t="n"/>
      <c r="G43" s="18" t="n"/>
      <c r="H43" s="43" t="n"/>
      <c r="I43" s="45">
        <f>IF($P43&lt;&gt;"OK","",IFERROR(INDEX('Parâmetros'!$B$5:$B$15,MATCH($G43,'Parâmetros'!$A$5:$A$15,0)),""))</f>
        <v/>
      </c>
      <c r="J43" s="26">
        <f>IF($P43&lt;&gt;"OK","",$D43^2*$E43)</f>
        <v/>
      </c>
      <c r="K43" s="26">
        <f>IF($P43&lt;&gt;"OK","",$C43^2*$F43^2)</f>
        <v/>
      </c>
      <c r="L43" s="26">
        <f>IF($P43&lt;&gt;"OK","",SQRT($J43+$K43))</f>
        <v/>
      </c>
      <c r="M43" s="27">
        <f>IF($P43&lt;&gt;"OK","",ROUNDUP($I43*$L43,0))</f>
        <v/>
      </c>
      <c r="N43" s="28">
        <f>IF($P43&lt;&gt;"OK","",1-$G43)</f>
        <v/>
      </c>
      <c r="O43" s="29">
        <f>IF($P43&lt;&gt;"OK","",IF(ABS($J43-$K43)&lt;0.000001,"Equilibrada",IF($J43&gt;$K43,"Demanda","Reposição")))</f>
        <v/>
      </c>
      <c r="P43" s="29">
        <f>IF(COUNTA($A43:$H43)=0,"",IF($A43="","Revisar: SKU",IF($B43="","Revisar: produto",IF(COUNTIF($A$6:$A$205,$A43)&gt;1,"Revisar: SKU duplicado",IF(OR(NOT(ISNUMBER($C43)),$C43&lt;=0),"Revisar: demanda média",IF(OR(NOT(ISNUMBER($D43)),$D43&lt;0),"Revisar: desvio da demanda",IF(OR(NOT(ISNUMBER($E43)),$E43&lt;=0),"Revisar: lead time médio",IF(OR(NOT(ISNUMBER($F43)),$F43&lt;0),"Revisar: desvio do lead time",IF(OR(NOT(ISNUMBER($G43)),COUNTIF('Parâmetros'!$A$5:$A$15,$G43)=0),"Revisar: nível de serviço",IF(AND($H43&lt;&gt;"",NOT(ISNUMBER($H43))),"Revisar: data","OK"))))))))))</f>
        <v/>
      </c>
    </row>
    <row r="44">
      <c r="A44" s="16" t="n"/>
      <c r="B44" s="16" t="n"/>
      <c r="C44" s="17" t="n"/>
      <c r="D44" s="17" t="n"/>
      <c r="E44" s="17" t="n"/>
      <c r="F44" s="17" t="n"/>
      <c r="G44" s="18" t="n"/>
      <c r="H44" s="43" t="n"/>
      <c r="I44" s="44">
        <f>IF($P44&lt;&gt;"OK","",IFERROR(INDEX('Parâmetros'!$B$5:$B$15,MATCH($G44,'Parâmetros'!$A$5:$A$15,0)),""))</f>
        <v/>
      </c>
      <c r="J44" s="21">
        <f>IF($P44&lt;&gt;"OK","",$D44^2*$E44)</f>
        <v/>
      </c>
      <c r="K44" s="21">
        <f>IF($P44&lt;&gt;"OK","",$C44^2*$F44^2)</f>
        <v/>
      </c>
      <c r="L44" s="21">
        <f>IF($P44&lt;&gt;"OK","",SQRT($J44+$K44))</f>
        <v/>
      </c>
      <c r="M44" s="22">
        <f>IF($P44&lt;&gt;"OK","",ROUNDUP($I44*$L44,0))</f>
        <v/>
      </c>
      <c r="N44" s="23">
        <f>IF($P44&lt;&gt;"OK","",1-$G44)</f>
        <v/>
      </c>
      <c r="O44" s="24">
        <f>IF($P44&lt;&gt;"OK","",IF(ABS($J44-$K44)&lt;0.000001,"Equilibrada",IF($J44&gt;$K44,"Demanda","Reposição")))</f>
        <v/>
      </c>
      <c r="P44" s="24">
        <f>IF(COUNTA($A44:$H44)=0,"",IF($A44="","Revisar: SKU",IF($B44="","Revisar: produto",IF(COUNTIF($A$6:$A$205,$A44)&gt;1,"Revisar: SKU duplicado",IF(OR(NOT(ISNUMBER($C44)),$C44&lt;=0),"Revisar: demanda média",IF(OR(NOT(ISNUMBER($D44)),$D44&lt;0),"Revisar: desvio da demanda",IF(OR(NOT(ISNUMBER($E44)),$E44&lt;=0),"Revisar: lead time médio",IF(OR(NOT(ISNUMBER($F44)),$F44&lt;0),"Revisar: desvio do lead time",IF(OR(NOT(ISNUMBER($G44)),COUNTIF('Parâmetros'!$A$5:$A$15,$G44)=0),"Revisar: nível de serviço",IF(AND($H44&lt;&gt;"",NOT(ISNUMBER($H44))),"Revisar: data","OK"))))))))))</f>
        <v/>
      </c>
    </row>
    <row r="45">
      <c r="A45" s="16" t="n"/>
      <c r="B45" s="16" t="n"/>
      <c r="C45" s="17" t="n"/>
      <c r="D45" s="17" t="n"/>
      <c r="E45" s="17" t="n"/>
      <c r="F45" s="17" t="n"/>
      <c r="G45" s="18" t="n"/>
      <c r="H45" s="43" t="n"/>
      <c r="I45" s="45">
        <f>IF($P45&lt;&gt;"OK","",IFERROR(INDEX('Parâmetros'!$B$5:$B$15,MATCH($G45,'Parâmetros'!$A$5:$A$15,0)),""))</f>
        <v/>
      </c>
      <c r="J45" s="26">
        <f>IF($P45&lt;&gt;"OK","",$D45^2*$E45)</f>
        <v/>
      </c>
      <c r="K45" s="26">
        <f>IF($P45&lt;&gt;"OK","",$C45^2*$F45^2)</f>
        <v/>
      </c>
      <c r="L45" s="26">
        <f>IF($P45&lt;&gt;"OK","",SQRT($J45+$K45))</f>
        <v/>
      </c>
      <c r="M45" s="27">
        <f>IF($P45&lt;&gt;"OK","",ROUNDUP($I45*$L45,0))</f>
        <v/>
      </c>
      <c r="N45" s="28">
        <f>IF($P45&lt;&gt;"OK","",1-$G45)</f>
        <v/>
      </c>
      <c r="O45" s="29">
        <f>IF($P45&lt;&gt;"OK","",IF(ABS($J45-$K45)&lt;0.000001,"Equilibrada",IF($J45&gt;$K45,"Demanda","Reposição")))</f>
        <v/>
      </c>
      <c r="P45" s="29">
        <f>IF(COUNTA($A45:$H45)=0,"",IF($A45="","Revisar: SKU",IF($B45="","Revisar: produto",IF(COUNTIF($A$6:$A$205,$A45)&gt;1,"Revisar: SKU duplicado",IF(OR(NOT(ISNUMBER($C45)),$C45&lt;=0),"Revisar: demanda média",IF(OR(NOT(ISNUMBER($D45)),$D45&lt;0),"Revisar: desvio da demanda",IF(OR(NOT(ISNUMBER($E45)),$E45&lt;=0),"Revisar: lead time médio",IF(OR(NOT(ISNUMBER($F45)),$F45&lt;0),"Revisar: desvio do lead time",IF(OR(NOT(ISNUMBER($G45)),COUNTIF('Parâmetros'!$A$5:$A$15,$G45)=0),"Revisar: nível de serviço",IF(AND($H45&lt;&gt;"",NOT(ISNUMBER($H45))),"Revisar: data","OK"))))))))))</f>
        <v/>
      </c>
    </row>
    <row r="46">
      <c r="A46" s="16" t="n"/>
      <c r="B46" s="16" t="n"/>
      <c r="C46" s="17" t="n"/>
      <c r="D46" s="17" t="n"/>
      <c r="E46" s="17" t="n"/>
      <c r="F46" s="17" t="n"/>
      <c r="G46" s="18" t="n"/>
      <c r="H46" s="43" t="n"/>
      <c r="I46" s="44">
        <f>IF($P46&lt;&gt;"OK","",IFERROR(INDEX('Parâmetros'!$B$5:$B$15,MATCH($G46,'Parâmetros'!$A$5:$A$15,0)),""))</f>
        <v/>
      </c>
      <c r="J46" s="21">
        <f>IF($P46&lt;&gt;"OK","",$D46^2*$E46)</f>
        <v/>
      </c>
      <c r="K46" s="21">
        <f>IF($P46&lt;&gt;"OK","",$C46^2*$F46^2)</f>
        <v/>
      </c>
      <c r="L46" s="21">
        <f>IF($P46&lt;&gt;"OK","",SQRT($J46+$K46))</f>
        <v/>
      </c>
      <c r="M46" s="22">
        <f>IF($P46&lt;&gt;"OK","",ROUNDUP($I46*$L46,0))</f>
        <v/>
      </c>
      <c r="N46" s="23">
        <f>IF($P46&lt;&gt;"OK","",1-$G46)</f>
        <v/>
      </c>
      <c r="O46" s="24">
        <f>IF($P46&lt;&gt;"OK","",IF(ABS($J46-$K46)&lt;0.000001,"Equilibrada",IF($J46&gt;$K46,"Demanda","Reposição")))</f>
        <v/>
      </c>
      <c r="P46" s="24">
        <f>IF(COUNTA($A46:$H46)=0,"",IF($A46="","Revisar: SKU",IF($B46="","Revisar: produto",IF(COUNTIF($A$6:$A$205,$A46)&gt;1,"Revisar: SKU duplicado",IF(OR(NOT(ISNUMBER($C46)),$C46&lt;=0),"Revisar: demanda média",IF(OR(NOT(ISNUMBER($D46)),$D46&lt;0),"Revisar: desvio da demanda",IF(OR(NOT(ISNUMBER($E46)),$E46&lt;=0),"Revisar: lead time médio",IF(OR(NOT(ISNUMBER($F46)),$F46&lt;0),"Revisar: desvio do lead time",IF(OR(NOT(ISNUMBER($G46)),COUNTIF('Parâmetros'!$A$5:$A$15,$G46)=0),"Revisar: nível de serviço",IF(AND($H46&lt;&gt;"",NOT(ISNUMBER($H46))),"Revisar: data","OK"))))))))))</f>
        <v/>
      </c>
    </row>
    <row r="47">
      <c r="A47" s="16" t="n"/>
      <c r="B47" s="16" t="n"/>
      <c r="C47" s="17" t="n"/>
      <c r="D47" s="17" t="n"/>
      <c r="E47" s="17" t="n"/>
      <c r="F47" s="17" t="n"/>
      <c r="G47" s="18" t="n"/>
      <c r="H47" s="43" t="n"/>
      <c r="I47" s="45">
        <f>IF($P47&lt;&gt;"OK","",IFERROR(INDEX('Parâmetros'!$B$5:$B$15,MATCH($G47,'Parâmetros'!$A$5:$A$15,0)),""))</f>
        <v/>
      </c>
      <c r="J47" s="26">
        <f>IF($P47&lt;&gt;"OK","",$D47^2*$E47)</f>
        <v/>
      </c>
      <c r="K47" s="26">
        <f>IF($P47&lt;&gt;"OK","",$C47^2*$F47^2)</f>
        <v/>
      </c>
      <c r="L47" s="26">
        <f>IF($P47&lt;&gt;"OK","",SQRT($J47+$K47))</f>
        <v/>
      </c>
      <c r="M47" s="27">
        <f>IF($P47&lt;&gt;"OK","",ROUNDUP($I47*$L47,0))</f>
        <v/>
      </c>
      <c r="N47" s="28">
        <f>IF($P47&lt;&gt;"OK","",1-$G47)</f>
        <v/>
      </c>
      <c r="O47" s="29">
        <f>IF($P47&lt;&gt;"OK","",IF(ABS($J47-$K47)&lt;0.000001,"Equilibrada",IF($J47&gt;$K47,"Demanda","Reposição")))</f>
        <v/>
      </c>
      <c r="P47" s="29">
        <f>IF(COUNTA($A47:$H47)=0,"",IF($A47="","Revisar: SKU",IF($B47="","Revisar: produto",IF(COUNTIF($A$6:$A$205,$A47)&gt;1,"Revisar: SKU duplicado",IF(OR(NOT(ISNUMBER($C47)),$C47&lt;=0),"Revisar: demanda média",IF(OR(NOT(ISNUMBER($D47)),$D47&lt;0),"Revisar: desvio da demanda",IF(OR(NOT(ISNUMBER($E47)),$E47&lt;=0),"Revisar: lead time médio",IF(OR(NOT(ISNUMBER($F47)),$F47&lt;0),"Revisar: desvio do lead time",IF(OR(NOT(ISNUMBER($G47)),COUNTIF('Parâmetros'!$A$5:$A$15,$G47)=0),"Revisar: nível de serviço",IF(AND($H47&lt;&gt;"",NOT(ISNUMBER($H47))),"Revisar: data","OK"))))))))))</f>
        <v/>
      </c>
    </row>
    <row r="48">
      <c r="A48" s="16" t="n"/>
      <c r="B48" s="16" t="n"/>
      <c r="C48" s="17" t="n"/>
      <c r="D48" s="17" t="n"/>
      <c r="E48" s="17" t="n"/>
      <c r="F48" s="17" t="n"/>
      <c r="G48" s="18" t="n"/>
      <c r="H48" s="43" t="n"/>
      <c r="I48" s="44">
        <f>IF($P48&lt;&gt;"OK","",IFERROR(INDEX('Parâmetros'!$B$5:$B$15,MATCH($G48,'Parâmetros'!$A$5:$A$15,0)),""))</f>
        <v/>
      </c>
      <c r="J48" s="21">
        <f>IF($P48&lt;&gt;"OK","",$D48^2*$E48)</f>
        <v/>
      </c>
      <c r="K48" s="21">
        <f>IF($P48&lt;&gt;"OK","",$C48^2*$F48^2)</f>
        <v/>
      </c>
      <c r="L48" s="21">
        <f>IF($P48&lt;&gt;"OK","",SQRT($J48+$K48))</f>
        <v/>
      </c>
      <c r="M48" s="22">
        <f>IF($P48&lt;&gt;"OK","",ROUNDUP($I48*$L48,0))</f>
        <v/>
      </c>
      <c r="N48" s="23">
        <f>IF($P48&lt;&gt;"OK","",1-$G48)</f>
        <v/>
      </c>
      <c r="O48" s="24">
        <f>IF($P48&lt;&gt;"OK","",IF(ABS($J48-$K48)&lt;0.000001,"Equilibrada",IF($J48&gt;$K48,"Demanda","Reposição")))</f>
        <v/>
      </c>
      <c r="P48" s="24">
        <f>IF(COUNTA($A48:$H48)=0,"",IF($A48="","Revisar: SKU",IF($B48="","Revisar: produto",IF(COUNTIF($A$6:$A$205,$A48)&gt;1,"Revisar: SKU duplicado",IF(OR(NOT(ISNUMBER($C48)),$C48&lt;=0),"Revisar: demanda média",IF(OR(NOT(ISNUMBER($D48)),$D48&lt;0),"Revisar: desvio da demanda",IF(OR(NOT(ISNUMBER($E48)),$E48&lt;=0),"Revisar: lead time médio",IF(OR(NOT(ISNUMBER($F48)),$F48&lt;0),"Revisar: desvio do lead time",IF(OR(NOT(ISNUMBER($G48)),COUNTIF('Parâmetros'!$A$5:$A$15,$G48)=0),"Revisar: nível de serviço",IF(AND($H48&lt;&gt;"",NOT(ISNUMBER($H48))),"Revisar: data","OK"))))))))))</f>
        <v/>
      </c>
    </row>
    <row r="49">
      <c r="A49" s="16" t="n"/>
      <c r="B49" s="16" t="n"/>
      <c r="C49" s="17" t="n"/>
      <c r="D49" s="17" t="n"/>
      <c r="E49" s="17" t="n"/>
      <c r="F49" s="17" t="n"/>
      <c r="G49" s="18" t="n"/>
      <c r="H49" s="43" t="n"/>
      <c r="I49" s="45">
        <f>IF($P49&lt;&gt;"OK","",IFERROR(INDEX('Parâmetros'!$B$5:$B$15,MATCH($G49,'Parâmetros'!$A$5:$A$15,0)),""))</f>
        <v/>
      </c>
      <c r="J49" s="26">
        <f>IF($P49&lt;&gt;"OK","",$D49^2*$E49)</f>
        <v/>
      </c>
      <c r="K49" s="26">
        <f>IF($P49&lt;&gt;"OK","",$C49^2*$F49^2)</f>
        <v/>
      </c>
      <c r="L49" s="26">
        <f>IF($P49&lt;&gt;"OK","",SQRT($J49+$K49))</f>
        <v/>
      </c>
      <c r="M49" s="27">
        <f>IF($P49&lt;&gt;"OK","",ROUNDUP($I49*$L49,0))</f>
        <v/>
      </c>
      <c r="N49" s="28">
        <f>IF($P49&lt;&gt;"OK","",1-$G49)</f>
        <v/>
      </c>
      <c r="O49" s="29">
        <f>IF($P49&lt;&gt;"OK","",IF(ABS($J49-$K49)&lt;0.000001,"Equilibrada",IF($J49&gt;$K49,"Demanda","Reposição")))</f>
        <v/>
      </c>
      <c r="P49" s="29">
        <f>IF(COUNTA($A49:$H49)=0,"",IF($A49="","Revisar: SKU",IF($B49="","Revisar: produto",IF(COUNTIF($A$6:$A$205,$A49)&gt;1,"Revisar: SKU duplicado",IF(OR(NOT(ISNUMBER($C49)),$C49&lt;=0),"Revisar: demanda média",IF(OR(NOT(ISNUMBER($D49)),$D49&lt;0),"Revisar: desvio da demanda",IF(OR(NOT(ISNUMBER($E49)),$E49&lt;=0),"Revisar: lead time médio",IF(OR(NOT(ISNUMBER($F49)),$F49&lt;0),"Revisar: desvio do lead time",IF(OR(NOT(ISNUMBER($G49)),COUNTIF('Parâmetros'!$A$5:$A$15,$G49)=0),"Revisar: nível de serviço",IF(AND($H49&lt;&gt;"",NOT(ISNUMBER($H49))),"Revisar: data","OK"))))))))))</f>
        <v/>
      </c>
    </row>
    <row r="50">
      <c r="A50" s="16" t="n"/>
      <c r="B50" s="16" t="n"/>
      <c r="C50" s="17" t="n"/>
      <c r="D50" s="17" t="n"/>
      <c r="E50" s="17" t="n"/>
      <c r="F50" s="17" t="n"/>
      <c r="G50" s="18" t="n"/>
      <c r="H50" s="43" t="n"/>
      <c r="I50" s="44">
        <f>IF($P50&lt;&gt;"OK","",IFERROR(INDEX('Parâmetros'!$B$5:$B$15,MATCH($G50,'Parâmetros'!$A$5:$A$15,0)),""))</f>
        <v/>
      </c>
      <c r="J50" s="21">
        <f>IF($P50&lt;&gt;"OK","",$D50^2*$E50)</f>
        <v/>
      </c>
      <c r="K50" s="21">
        <f>IF($P50&lt;&gt;"OK","",$C50^2*$F50^2)</f>
        <v/>
      </c>
      <c r="L50" s="21">
        <f>IF($P50&lt;&gt;"OK","",SQRT($J50+$K50))</f>
        <v/>
      </c>
      <c r="M50" s="22">
        <f>IF($P50&lt;&gt;"OK","",ROUNDUP($I50*$L50,0))</f>
        <v/>
      </c>
      <c r="N50" s="23">
        <f>IF($P50&lt;&gt;"OK","",1-$G50)</f>
        <v/>
      </c>
      <c r="O50" s="24">
        <f>IF($P50&lt;&gt;"OK","",IF(ABS($J50-$K50)&lt;0.000001,"Equilibrada",IF($J50&gt;$K50,"Demanda","Reposição")))</f>
        <v/>
      </c>
      <c r="P50" s="24">
        <f>IF(COUNTA($A50:$H50)=0,"",IF($A50="","Revisar: SKU",IF($B50="","Revisar: produto",IF(COUNTIF($A$6:$A$205,$A50)&gt;1,"Revisar: SKU duplicado",IF(OR(NOT(ISNUMBER($C50)),$C50&lt;=0),"Revisar: demanda média",IF(OR(NOT(ISNUMBER($D50)),$D50&lt;0),"Revisar: desvio da demanda",IF(OR(NOT(ISNUMBER($E50)),$E50&lt;=0),"Revisar: lead time médio",IF(OR(NOT(ISNUMBER($F50)),$F50&lt;0),"Revisar: desvio do lead time",IF(OR(NOT(ISNUMBER($G50)),COUNTIF('Parâmetros'!$A$5:$A$15,$G50)=0),"Revisar: nível de serviço",IF(AND($H50&lt;&gt;"",NOT(ISNUMBER($H50))),"Revisar: data","OK"))))))))))</f>
        <v/>
      </c>
    </row>
    <row r="51">
      <c r="A51" s="16" t="n"/>
      <c r="B51" s="16" t="n"/>
      <c r="C51" s="17" t="n"/>
      <c r="D51" s="17" t="n"/>
      <c r="E51" s="17" t="n"/>
      <c r="F51" s="17" t="n"/>
      <c r="G51" s="18" t="n"/>
      <c r="H51" s="43" t="n"/>
      <c r="I51" s="45">
        <f>IF($P51&lt;&gt;"OK","",IFERROR(INDEX('Parâmetros'!$B$5:$B$15,MATCH($G51,'Parâmetros'!$A$5:$A$15,0)),""))</f>
        <v/>
      </c>
      <c r="J51" s="26">
        <f>IF($P51&lt;&gt;"OK","",$D51^2*$E51)</f>
        <v/>
      </c>
      <c r="K51" s="26">
        <f>IF($P51&lt;&gt;"OK","",$C51^2*$F51^2)</f>
        <v/>
      </c>
      <c r="L51" s="26">
        <f>IF($P51&lt;&gt;"OK","",SQRT($J51+$K51))</f>
        <v/>
      </c>
      <c r="M51" s="27">
        <f>IF($P51&lt;&gt;"OK","",ROUNDUP($I51*$L51,0))</f>
        <v/>
      </c>
      <c r="N51" s="28">
        <f>IF($P51&lt;&gt;"OK","",1-$G51)</f>
        <v/>
      </c>
      <c r="O51" s="29">
        <f>IF($P51&lt;&gt;"OK","",IF(ABS($J51-$K51)&lt;0.000001,"Equilibrada",IF($J51&gt;$K51,"Demanda","Reposição")))</f>
        <v/>
      </c>
      <c r="P51" s="29">
        <f>IF(COUNTA($A51:$H51)=0,"",IF($A51="","Revisar: SKU",IF($B51="","Revisar: produto",IF(COUNTIF($A$6:$A$205,$A51)&gt;1,"Revisar: SKU duplicado",IF(OR(NOT(ISNUMBER($C51)),$C51&lt;=0),"Revisar: demanda média",IF(OR(NOT(ISNUMBER($D51)),$D51&lt;0),"Revisar: desvio da demanda",IF(OR(NOT(ISNUMBER($E51)),$E51&lt;=0),"Revisar: lead time médio",IF(OR(NOT(ISNUMBER($F51)),$F51&lt;0),"Revisar: desvio do lead time",IF(OR(NOT(ISNUMBER($G51)),COUNTIF('Parâmetros'!$A$5:$A$15,$G51)=0),"Revisar: nível de serviço",IF(AND($H51&lt;&gt;"",NOT(ISNUMBER($H51))),"Revisar: data","OK"))))))))))</f>
        <v/>
      </c>
    </row>
    <row r="52">
      <c r="A52" s="16" t="n"/>
      <c r="B52" s="16" t="n"/>
      <c r="C52" s="17" t="n"/>
      <c r="D52" s="17" t="n"/>
      <c r="E52" s="17" t="n"/>
      <c r="F52" s="17" t="n"/>
      <c r="G52" s="18" t="n"/>
      <c r="H52" s="43" t="n"/>
      <c r="I52" s="44">
        <f>IF($P52&lt;&gt;"OK","",IFERROR(INDEX('Parâmetros'!$B$5:$B$15,MATCH($G52,'Parâmetros'!$A$5:$A$15,0)),""))</f>
        <v/>
      </c>
      <c r="J52" s="21">
        <f>IF($P52&lt;&gt;"OK","",$D52^2*$E52)</f>
        <v/>
      </c>
      <c r="K52" s="21">
        <f>IF($P52&lt;&gt;"OK","",$C52^2*$F52^2)</f>
        <v/>
      </c>
      <c r="L52" s="21">
        <f>IF($P52&lt;&gt;"OK","",SQRT($J52+$K52))</f>
        <v/>
      </c>
      <c r="M52" s="22">
        <f>IF($P52&lt;&gt;"OK","",ROUNDUP($I52*$L52,0))</f>
        <v/>
      </c>
      <c r="N52" s="23">
        <f>IF($P52&lt;&gt;"OK","",1-$G52)</f>
        <v/>
      </c>
      <c r="O52" s="24">
        <f>IF($P52&lt;&gt;"OK","",IF(ABS($J52-$K52)&lt;0.000001,"Equilibrada",IF($J52&gt;$K52,"Demanda","Reposição")))</f>
        <v/>
      </c>
      <c r="P52" s="24">
        <f>IF(COUNTA($A52:$H52)=0,"",IF($A52="","Revisar: SKU",IF($B52="","Revisar: produto",IF(COUNTIF($A$6:$A$205,$A52)&gt;1,"Revisar: SKU duplicado",IF(OR(NOT(ISNUMBER($C52)),$C52&lt;=0),"Revisar: demanda média",IF(OR(NOT(ISNUMBER($D52)),$D52&lt;0),"Revisar: desvio da demanda",IF(OR(NOT(ISNUMBER($E52)),$E52&lt;=0),"Revisar: lead time médio",IF(OR(NOT(ISNUMBER($F52)),$F52&lt;0),"Revisar: desvio do lead time",IF(OR(NOT(ISNUMBER($G52)),COUNTIF('Parâmetros'!$A$5:$A$15,$G52)=0),"Revisar: nível de serviço",IF(AND($H52&lt;&gt;"",NOT(ISNUMBER($H52))),"Revisar: data","OK"))))))))))</f>
        <v/>
      </c>
    </row>
    <row r="53">
      <c r="A53" s="16" t="n"/>
      <c r="B53" s="16" t="n"/>
      <c r="C53" s="17" t="n"/>
      <c r="D53" s="17" t="n"/>
      <c r="E53" s="17" t="n"/>
      <c r="F53" s="17" t="n"/>
      <c r="G53" s="18" t="n"/>
      <c r="H53" s="43" t="n"/>
      <c r="I53" s="45">
        <f>IF($P53&lt;&gt;"OK","",IFERROR(INDEX('Parâmetros'!$B$5:$B$15,MATCH($G53,'Parâmetros'!$A$5:$A$15,0)),""))</f>
        <v/>
      </c>
      <c r="J53" s="26">
        <f>IF($P53&lt;&gt;"OK","",$D53^2*$E53)</f>
        <v/>
      </c>
      <c r="K53" s="26">
        <f>IF($P53&lt;&gt;"OK","",$C53^2*$F53^2)</f>
        <v/>
      </c>
      <c r="L53" s="26">
        <f>IF($P53&lt;&gt;"OK","",SQRT($J53+$K53))</f>
        <v/>
      </c>
      <c r="M53" s="27">
        <f>IF($P53&lt;&gt;"OK","",ROUNDUP($I53*$L53,0))</f>
        <v/>
      </c>
      <c r="N53" s="28">
        <f>IF($P53&lt;&gt;"OK","",1-$G53)</f>
        <v/>
      </c>
      <c r="O53" s="29">
        <f>IF($P53&lt;&gt;"OK","",IF(ABS($J53-$K53)&lt;0.000001,"Equilibrada",IF($J53&gt;$K53,"Demanda","Reposição")))</f>
        <v/>
      </c>
      <c r="P53" s="29">
        <f>IF(COUNTA($A53:$H53)=0,"",IF($A53="","Revisar: SKU",IF($B53="","Revisar: produto",IF(COUNTIF($A$6:$A$205,$A53)&gt;1,"Revisar: SKU duplicado",IF(OR(NOT(ISNUMBER($C53)),$C53&lt;=0),"Revisar: demanda média",IF(OR(NOT(ISNUMBER($D53)),$D53&lt;0),"Revisar: desvio da demanda",IF(OR(NOT(ISNUMBER($E53)),$E53&lt;=0),"Revisar: lead time médio",IF(OR(NOT(ISNUMBER($F53)),$F53&lt;0),"Revisar: desvio do lead time",IF(OR(NOT(ISNUMBER($G53)),COUNTIF('Parâmetros'!$A$5:$A$15,$G53)=0),"Revisar: nível de serviço",IF(AND($H53&lt;&gt;"",NOT(ISNUMBER($H53))),"Revisar: data","OK"))))))))))</f>
        <v/>
      </c>
    </row>
    <row r="54">
      <c r="A54" s="16" t="n"/>
      <c r="B54" s="16" t="n"/>
      <c r="C54" s="17" t="n"/>
      <c r="D54" s="17" t="n"/>
      <c r="E54" s="17" t="n"/>
      <c r="F54" s="17" t="n"/>
      <c r="G54" s="18" t="n"/>
      <c r="H54" s="43" t="n"/>
      <c r="I54" s="44">
        <f>IF($P54&lt;&gt;"OK","",IFERROR(INDEX('Parâmetros'!$B$5:$B$15,MATCH($G54,'Parâmetros'!$A$5:$A$15,0)),""))</f>
        <v/>
      </c>
      <c r="J54" s="21">
        <f>IF($P54&lt;&gt;"OK","",$D54^2*$E54)</f>
        <v/>
      </c>
      <c r="K54" s="21">
        <f>IF($P54&lt;&gt;"OK","",$C54^2*$F54^2)</f>
        <v/>
      </c>
      <c r="L54" s="21">
        <f>IF($P54&lt;&gt;"OK","",SQRT($J54+$K54))</f>
        <v/>
      </c>
      <c r="M54" s="22">
        <f>IF($P54&lt;&gt;"OK","",ROUNDUP($I54*$L54,0))</f>
        <v/>
      </c>
      <c r="N54" s="23">
        <f>IF($P54&lt;&gt;"OK","",1-$G54)</f>
        <v/>
      </c>
      <c r="O54" s="24">
        <f>IF($P54&lt;&gt;"OK","",IF(ABS($J54-$K54)&lt;0.000001,"Equilibrada",IF($J54&gt;$K54,"Demanda","Reposição")))</f>
        <v/>
      </c>
      <c r="P54" s="24">
        <f>IF(COUNTA($A54:$H54)=0,"",IF($A54="","Revisar: SKU",IF($B54="","Revisar: produto",IF(COUNTIF($A$6:$A$205,$A54)&gt;1,"Revisar: SKU duplicado",IF(OR(NOT(ISNUMBER($C54)),$C54&lt;=0),"Revisar: demanda média",IF(OR(NOT(ISNUMBER($D54)),$D54&lt;0),"Revisar: desvio da demanda",IF(OR(NOT(ISNUMBER($E54)),$E54&lt;=0),"Revisar: lead time médio",IF(OR(NOT(ISNUMBER($F54)),$F54&lt;0),"Revisar: desvio do lead time",IF(OR(NOT(ISNUMBER($G54)),COUNTIF('Parâmetros'!$A$5:$A$15,$G54)=0),"Revisar: nível de serviço",IF(AND($H54&lt;&gt;"",NOT(ISNUMBER($H54))),"Revisar: data","OK"))))))))))</f>
        <v/>
      </c>
    </row>
    <row r="55">
      <c r="A55" s="16" t="n"/>
      <c r="B55" s="16" t="n"/>
      <c r="C55" s="17" t="n"/>
      <c r="D55" s="17" t="n"/>
      <c r="E55" s="17" t="n"/>
      <c r="F55" s="17" t="n"/>
      <c r="G55" s="18" t="n"/>
      <c r="H55" s="43" t="n"/>
      <c r="I55" s="45">
        <f>IF($P55&lt;&gt;"OK","",IFERROR(INDEX('Parâmetros'!$B$5:$B$15,MATCH($G55,'Parâmetros'!$A$5:$A$15,0)),""))</f>
        <v/>
      </c>
      <c r="J55" s="26">
        <f>IF($P55&lt;&gt;"OK","",$D55^2*$E55)</f>
        <v/>
      </c>
      <c r="K55" s="26">
        <f>IF($P55&lt;&gt;"OK","",$C55^2*$F55^2)</f>
        <v/>
      </c>
      <c r="L55" s="26">
        <f>IF($P55&lt;&gt;"OK","",SQRT($J55+$K55))</f>
        <v/>
      </c>
      <c r="M55" s="27">
        <f>IF($P55&lt;&gt;"OK","",ROUNDUP($I55*$L55,0))</f>
        <v/>
      </c>
      <c r="N55" s="28">
        <f>IF($P55&lt;&gt;"OK","",1-$G55)</f>
        <v/>
      </c>
      <c r="O55" s="29">
        <f>IF($P55&lt;&gt;"OK","",IF(ABS($J55-$K55)&lt;0.000001,"Equilibrada",IF($J55&gt;$K55,"Demanda","Reposição")))</f>
        <v/>
      </c>
      <c r="P55" s="29">
        <f>IF(COUNTA($A55:$H55)=0,"",IF($A55="","Revisar: SKU",IF($B55="","Revisar: produto",IF(COUNTIF($A$6:$A$205,$A55)&gt;1,"Revisar: SKU duplicado",IF(OR(NOT(ISNUMBER($C55)),$C55&lt;=0),"Revisar: demanda média",IF(OR(NOT(ISNUMBER($D55)),$D55&lt;0),"Revisar: desvio da demanda",IF(OR(NOT(ISNUMBER($E55)),$E55&lt;=0),"Revisar: lead time médio",IF(OR(NOT(ISNUMBER($F55)),$F55&lt;0),"Revisar: desvio do lead time",IF(OR(NOT(ISNUMBER($G55)),COUNTIF('Parâmetros'!$A$5:$A$15,$G55)=0),"Revisar: nível de serviço",IF(AND($H55&lt;&gt;"",NOT(ISNUMBER($H55))),"Revisar: data","OK"))))))))))</f>
        <v/>
      </c>
    </row>
    <row r="56">
      <c r="A56" s="16" t="n"/>
      <c r="B56" s="16" t="n"/>
      <c r="C56" s="17" t="n"/>
      <c r="D56" s="17" t="n"/>
      <c r="E56" s="17" t="n"/>
      <c r="F56" s="17" t="n"/>
      <c r="G56" s="18" t="n"/>
      <c r="H56" s="43" t="n"/>
      <c r="I56" s="44">
        <f>IF($P56&lt;&gt;"OK","",IFERROR(INDEX('Parâmetros'!$B$5:$B$15,MATCH($G56,'Parâmetros'!$A$5:$A$15,0)),""))</f>
        <v/>
      </c>
      <c r="J56" s="21">
        <f>IF($P56&lt;&gt;"OK","",$D56^2*$E56)</f>
        <v/>
      </c>
      <c r="K56" s="21">
        <f>IF($P56&lt;&gt;"OK","",$C56^2*$F56^2)</f>
        <v/>
      </c>
      <c r="L56" s="21">
        <f>IF($P56&lt;&gt;"OK","",SQRT($J56+$K56))</f>
        <v/>
      </c>
      <c r="M56" s="22">
        <f>IF($P56&lt;&gt;"OK","",ROUNDUP($I56*$L56,0))</f>
        <v/>
      </c>
      <c r="N56" s="23">
        <f>IF($P56&lt;&gt;"OK","",1-$G56)</f>
        <v/>
      </c>
      <c r="O56" s="24">
        <f>IF($P56&lt;&gt;"OK","",IF(ABS($J56-$K56)&lt;0.000001,"Equilibrada",IF($J56&gt;$K56,"Demanda","Reposição")))</f>
        <v/>
      </c>
      <c r="P56" s="24">
        <f>IF(COUNTA($A56:$H56)=0,"",IF($A56="","Revisar: SKU",IF($B56="","Revisar: produto",IF(COUNTIF($A$6:$A$205,$A56)&gt;1,"Revisar: SKU duplicado",IF(OR(NOT(ISNUMBER($C56)),$C56&lt;=0),"Revisar: demanda média",IF(OR(NOT(ISNUMBER($D56)),$D56&lt;0),"Revisar: desvio da demanda",IF(OR(NOT(ISNUMBER($E56)),$E56&lt;=0),"Revisar: lead time médio",IF(OR(NOT(ISNUMBER($F56)),$F56&lt;0),"Revisar: desvio do lead time",IF(OR(NOT(ISNUMBER($G56)),COUNTIF('Parâmetros'!$A$5:$A$15,$G56)=0),"Revisar: nível de serviço",IF(AND($H56&lt;&gt;"",NOT(ISNUMBER($H56))),"Revisar: data","OK"))))))))))</f>
        <v/>
      </c>
    </row>
    <row r="57">
      <c r="A57" s="16" t="n"/>
      <c r="B57" s="16" t="n"/>
      <c r="C57" s="17" t="n"/>
      <c r="D57" s="17" t="n"/>
      <c r="E57" s="17" t="n"/>
      <c r="F57" s="17" t="n"/>
      <c r="G57" s="18" t="n"/>
      <c r="H57" s="43" t="n"/>
      <c r="I57" s="45">
        <f>IF($P57&lt;&gt;"OK","",IFERROR(INDEX('Parâmetros'!$B$5:$B$15,MATCH($G57,'Parâmetros'!$A$5:$A$15,0)),""))</f>
        <v/>
      </c>
      <c r="J57" s="26">
        <f>IF($P57&lt;&gt;"OK","",$D57^2*$E57)</f>
        <v/>
      </c>
      <c r="K57" s="26">
        <f>IF($P57&lt;&gt;"OK","",$C57^2*$F57^2)</f>
        <v/>
      </c>
      <c r="L57" s="26">
        <f>IF($P57&lt;&gt;"OK","",SQRT($J57+$K57))</f>
        <v/>
      </c>
      <c r="M57" s="27">
        <f>IF($P57&lt;&gt;"OK","",ROUNDUP($I57*$L57,0))</f>
        <v/>
      </c>
      <c r="N57" s="28">
        <f>IF($P57&lt;&gt;"OK","",1-$G57)</f>
        <v/>
      </c>
      <c r="O57" s="29">
        <f>IF($P57&lt;&gt;"OK","",IF(ABS($J57-$K57)&lt;0.000001,"Equilibrada",IF($J57&gt;$K57,"Demanda","Reposição")))</f>
        <v/>
      </c>
      <c r="P57" s="29">
        <f>IF(COUNTA($A57:$H57)=0,"",IF($A57="","Revisar: SKU",IF($B57="","Revisar: produto",IF(COUNTIF($A$6:$A$205,$A57)&gt;1,"Revisar: SKU duplicado",IF(OR(NOT(ISNUMBER($C57)),$C57&lt;=0),"Revisar: demanda média",IF(OR(NOT(ISNUMBER($D57)),$D57&lt;0),"Revisar: desvio da demanda",IF(OR(NOT(ISNUMBER($E57)),$E57&lt;=0),"Revisar: lead time médio",IF(OR(NOT(ISNUMBER($F57)),$F57&lt;0),"Revisar: desvio do lead time",IF(OR(NOT(ISNUMBER($G57)),COUNTIF('Parâmetros'!$A$5:$A$15,$G57)=0),"Revisar: nível de serviço",IF(AND($H57&lt;&gt;"",NOT(ISNUMBER($H57))),"Revisar: data","OK"))))))))))</f>
        <v/>
      </c>
    </row>
    <row r="58">
      <c r="A58" s="16" t="n"/>
      <c r="B58" s="16" t="n"/>
      <c r="C58" s="17" t="n"/>
      <c r="D58" s="17" t="n"/>
      <c r="E58" s="17" t="n"/>
      <c r="F58" s="17" t="n"/>
      <c r="G58" s="18" t="n"/>
      <c r="H58" s="43" t="n"/>
      <c r="I58" s="44">
        <f>IF($P58&lt;&gt;"OK","",IFERROR(INDEX('Parâmetros'!$B$5:$B$15,MATCH($G58,'Parâmetros'!$A$5:$A$15,0)),""))</f>
        <v/>
      </c>
      <c r="J58" s="21">
        <f>IF($P58&lt;&gt;"OK","",$D58^2*$E58)</f>
        <v/>
      </c>
      <c r="K58" s="21">
        <f>IF($P58&lt;&gt;"OK","",$C58^2*$F58^2)</f>
        <v/>
      </c>
      <c r="L58" s="21">
        <f>IF($P58&lt;&gt;"OK","",SQRT($J58+$K58))</f>
        <v/>
      </c>
      <c r="M58" s="22">
        <f>IF($P58&lt;&gt;"OK","",ROUNDUP($I58*$L58,0))</f>
        <v/>
      </c>
      <c r="N58" s="23">
        <f>IF($P58&lt;&gt;"OK","",1-$G58)</f>
        <v/>
      </c>
      <c r="O58" s="24">
        <f>IF($P58&lt;&gt;"OK","",IF(ABS($J58-$K58)&lt;0.000001,"Equilibrada",IF($J58&gt;$K58,"Demanda","Reposição")))</f>
        <v/>
      </c>
      <c r="P58" s="24">
        <f>IF(COUNTA($A58:$H58)=0,"",IF($A58="","Revisar: SKU",IF($B58="","Revisar: produto",IF(COUNTIF($A$6:$A$205,$A58)&gt;1,"Revisar: SKU duplicado",IF(OR(NOT(ISNUMBER($C58)),$C58&lt;=0),"Revisar: demanda média",IF(OR(NOT(ISNUMBER($D58)),$D58&lt;0),"Revisar: desvio da demanda",IF(OR(NOT(ISNUMBER($E58)),$E58&lt;=0),"Revisar: lead time médio",IF(OR(NOT(ISNUMBER($F58)),$F58&lt;0),"Revisar: desvio do lead time",IF(OR(NOT(ISNUMBER($G58)),COUNTIF('Parâmetros'!$A$5:$A$15,$G58)=0),"Revisar: nível de serviço",IF(AND($H58&lt;&gt;"",NOT(ISNUMBER($H58))),"Revisar: data","OK"))))))))))</f>
        <v/>
      </c>
    </row>
    <row r="59">
      <c r="A59" s="16" t="n"/>
      <c r="B59" s="16" t="n"/>
      <c r="C59" s="17" t="n"/>
      <c r="D59" s="17" t="n"/>
      <c r="E59" s="17" t="n"/>
      <c r="F59" s="17" t="n"/>
      <c r="G59" s="18" t="n"/>
      <c r="H59" s="43" t="n"/>
      <c r="I59" s="45">
        <f>IF($P59&lt;&gt;"OK","",IFERROR(INDEX('Parâmetros'!$B$5:$B$15,MATCH($G59,'Parâmetros'!$A$5:$A$15,0)),""))</f>
        <v/>
      </c>
      <c r="J59" s="26">
        <f>IF($P59&lt;&gt;"OK","",$D59^2*$E59)</f>
        <v/>
      </c>
      <c r="K59" s="26">
        <f>IF($P59&lt;&gt;"OK","",$C59^2*$F59^2)</f>
        <v/>
      </c>
      <c r="L59" s="26">
        <f>IF($P59&lt;&gt;"OK","",SQRT($J59+$K59))</f>
        <v/>
      </c>
      <c r="M59" s="27">
        <f>IF($P59&lt;&gt;"OK","",ROUNDUP($I59*$L59,0))</f>
        <v/>
      </c>
      <c r="N59" s="28">
        <f>IF($P59&lt;&gt;"OK","",1-$G59)</f>
        <v/>
      </c>
      <c r="O59" s="29">
        <f>IF($P59&lt;&gt;"OK","",IF(ABS($J59-$K59)&lt;0.000001,"Equilibrada",IF($J59&gt;$K59,"Demanda","Reposição")))</f>
        <v/>
      </c>
      <c r="P59" s="29">
        <f>IF(COUNTA($A59:$H59)=0,"",IF($A59="","Revisar: SKU",IF($B59="","Revisar: produto",IF(COUNTIF($A$6:$A$205,$A59)&gt;1,"Revisar: SKU duplicado",IF(OR(NOT(ISNUMBER($C59)),$C59&lt;=0),"Revisar: demanda média",IF(OR(NOT(ISNUMBER($D59)),$D59&lt;0),"Revisar: desvio da demanda",IF(OR(NOT(ISNUMBER($E59)),$E59&lt;=0),"Revisar: lead time médio",IF(OR(NOT(ISNUMBER($F59)),$F59&lt;0),"Revisar: desvio do lead time",IF(OR(NOT(ISNUMBER($G59)),COUNTIF('Parâmetros'!$A$5:$A$15,$G59)=0),"Revisar: nível de serviço",IF(AND($H59&lt;&gt;"",NOT(ISNUMBER($H59))),"Revisar: data","OK"))))))))))</f>
        <v/>
      </c>
    </row>
    <row r="60">
      <c r="A60" s="16" t="n"/>
      <c r="B60" s="16" t="n"/>
      <c r="C60" s="17" t="n"/>
      <c r="D60" s="17" t="n"/>
      <c r="E60" s="17" t="n"/>
      <c r="F60" s="17" t="n"/>
      <c r="G60" s="18" t="n"/>
      <c r="H60" s="43" t="n"/>
      <c r="I60" s="44">
        <f>IF($P60&lt;&gt;"OK","",IFERROR(INDEX('Parâmetros'!$B$5:$B$15,MATCH($G60,'Parâmetros'!$A$5:$A$15,0)),""))</f>
        <v/>
      </c>
      <c r="J60" s="21">
        <f>IF($P60&lt;&gt;"OK","",$D60^2*$E60)</f>
        <v/>
      </c>
      <c r="K60" s="21">
        <f>IF($P60&lt;&gt;"OK","",$C60^2*$F60^2)</f>
        <v/>
      </c>
      <c r="L60" s="21">
        <f>IF($P60&lt;&gt;"OK","",SQRT($J60+$K60))</f>
        <v/>
      </c>
      <c r="M60" s="22">
        <f>IF($P60&lt;&gt;"OK","",ROUNDUP($I60*$L60,0))</f>
        <v/>
      </c>
      <c r="N60" s="23">
        <f>IF($P60&lt;&gt;"OK","",1-$G60)</f>
        <v/>
      </c>
      <c r="O60" s="24">
        <f>IF($P60&lt;&gt;"OK","",IF(ABS($J60-$K60)&lt;0.000001,"Equilibrada",IF($J60&gt;$K60,"Demanda","Reposição")))</f>
        <v/>
      </c>
      <c r="P60" s="24">
        <f>IF(COUNTA($A60:$H60)=0,"",IF($A60="","Revisar: SKU",IF($B60="","Revisar: produto",IF(COUNTIF($A$6:$A$205,$A60)&gt;1,"Revisar: SKU duplicado",IF(OR(NOT(ISNUMBER($C60)),$C60&lt;=0),"Revisar: demanda média",IF(OR(NOT(ISNUMBER($D60)),$D60&lt;0),"Revisar: desvio da demanda",IF(OR(NOT(ISNUMBER($E60)),$E60&lt;=0),"Revisar: lead time médio",IF(OR(NOT(ISNUMBER($F60)),$F60&lt;0),"Revisar: desvio do lead time",IF(OR(NOT(ISNUMBER($G60)),COUNTIF('Parâmetros'!$A$5:$A$15,$G60)=0),"Revisar: nível de serviço",IF(AND($H60&lt;&gt;"",NOT(ISNUMBER($H60))),"Revisar: data","OK"))))))))))</f>
        <v/>
      </c>
    </row>
    <row r="61">
      <c r="A61" s="16" t="n"/>
      <c r="B61" s="16" t="n"/>
      <c r="C61" s="17" t="n"/>
      <c r="D61" s="17" t="n"/>
      <c r="E61" s="17" t="n"/>
      <c r="F61" s="17" t="n"/>
      <c r="G61" s="18" t="n"/>
      <c r="H61" s="43" t="n"/>
      <c r="I61" s="45">
        <f>IF($P61&lt;&gt;"OK","",IFERROR(INDEX('Parâmetros'!$B$5:$B$15,MATCH($G61,'Parâmetros'!$A$5:$A$15,0)),""))</f>
        <v/>
      </c>
      <c r="J61" s="26">
        <f>IF($P61&lt;&gt;"OK","",$D61^2*$E61)</f>
        <v/>
      </c>
      <c r="K61" s="26">
        <f>IF($P61&lt;&gt;"OK","",$C61^2*$F61^2)</f>
        <v/>
      </c>
      <c r="L61" s="26">
        <f>IF($P61&lt;&gt;"OK","",SQRT($J61+$K61))</f>
        <v/>
      </c>
      <c r="M61" s="27">
        <f>IF($P61&lt;&gt;"OK","",ROUNDUP($I61*$L61,0))</f>
        <v/>
      </c>
      <c r="N61" s="28">
        <f>IF($P61&lt;&gt;"OK","",1-$G61)</f>
        <v/>
      </c>
      <c r="O61" s="29">
        <f>IF($P61&lt;&gt;"OK","",IF(ABS($J61-$K61)&lt;0.000001,"Equilibrada",IF($J61&gt;$K61,"Demanda","Reposição")))</f>
        <v/>
      </c>
      <c r="P61" s="29">
        <f>IF(COUNTA($A61:$H61)=0,"",IF($A61="","Revisar: SKU",IF($B61="","Revisar: produto",IF(COUNTIF($A$6:$A$205,$A61)&gt;1,"Revisar: SKU duplicado",IF(OR(NOT(ISNUMBER($C61)),$C61&lt;=0),"Revisar: demanda média",IF(OR(NOT(ISNUMBER($D61)),$D61&lt;0),"Revisar: desvio da demanda",IF(OR(NOT(ISNUMBER($E61)),$E61&lt;=0),"Revisar: lead time médio",IF(OR(NOT(ISNUMBER($F61)),$F61&lt;0),"Revisar: desvio do lead time",IF(OR(NOT(ISNUMBER($G61)),COUNTIF('Parâmetros'!$A$5:$A$15,$G61)=0),"Revisar: nível de serviço",IF(AND($H61&lt;&gt;"",NOT(ISNUMBER($H61))),"Revisar: data","OK"))))))))))</f>
        <v/>
      </c>
    </row>
    <row r="62">
      <c r="A62" s="16" t="n"/>
      <c r="B62" s="16" t="n"/>
      <c r="C62" s="17" t="n"/>
      <c r="D62" s="17" t="n"/>
      <c r="E62" s="17" t="n"/>
      <c r="F62" s="17" t="n"/>
      <c r="G62" s="18" t="n"/>
      <c r="H62" s="43" t="n"/>
      <c r="I62" s="44">
        <f>IF($P62&lt;&gt;"OK","",IFERROR(INDEX('Parâmetros'!$B$5:$B$15,MATCH($G62,'Parâmetros'!$A$5:$A$15,0)),""))</f>
        <v/>
      </c>
      <c r="J62" s="21">
        <f>IF($P62&lt;&gt;"OK","",$D62^2*$E62)</f>
        <v/>
      </c>
      <c r="K62" s="21">
        <f>IF($P62&lt;&gt;"OK","",$C62^2*$F62^2)</f>
        <v/>
      </c>
      <c r="L62" s="21">
        <f>IF($P62&lt;&gt;"OK","",SQRT($J62+$K62))</f>
        <v/>
      </c>
      <c r="M62" s="22">
        <f>IF($P62&lt;&gt;"OK","",ROUNDUP($I62*$L62,0))</f>
        <v/>
      </c>
      <c r="N62" s="23">
        <f>IF($P62&lt;&gt;"OK","",1-$G62)</f>
        <v/>
      </c>
      <c r="O62" s="24">
        <f>IF($P62&lt;&gt;"OK","",IF(ABS($J62-$K62)&lt;0.000001,"Equilibrada",IF($J62&gt;$K62,"Demanda","Reposição")))</f>
        <v/>
      </c>
      <c r="P62" s="24">
        <f>IF(COUNTA($A62:$H62)=0,"",IF($A62="","Revisar: SKU",IF($B62="","Revisar: produto",IF(COUNTIF($A$6:$A$205,$A62)&gt;1,"Revisar: SKU duplicado",IF(OR(NOT(ISNUMBER($C62)),$C62&lt;=0),"Revisar: demanda média",IF(OR(NOT(ISNUMBER($D62)),$D62&lt;0),"Revisar: desvio da demanda",IF(OR(NOT(ISNUMBER($E62)),$E62&lt;=0),"Revisar: lead time médio",IF(OR(NOT(ISNUMBER($F62)),$F62&lt;0),"Revisar: desvio do lead time",IF(OR(NOT(ISNUMBER($G62)),COUNTIF('Parâmetros'!$A$5:$A$15,$G62)=0),"Revisar: nível de serviço",IF(AND($H62&lt;&gt;"",NOT(ISNUMBER($H62))),"Revisar: data","OK"))))))))))</f>
        <v/>
      </c>
    </row>
    <row r="63">
      <c r="A63" s="16" t="n"/>
      <c r="B63" s="16" t="n"/>
      <c r="C63" s="17" t="n"/>
      <c r="D63" s="17" t="n"/>
      <c r="E63" s="17" t="n"/>
      <c r="F63" s="17" t="n"/>
      <c r="G63" s="18" t="n"/>
      <c r="H63" s="43" t="n"/>
      <c r="I63" s="45">
        <f>IF($P63&lt;&gt;"OK","",IFERROR(INDEX('Parâmetros'!$B$5:$B$15,MATCH($G63,'Parâmetros'!$A$5:$A$15,0)),""))</f>
        <v/>
      </c>
      <c r="J63" s="26">
        <f>IF($P63&lt;&gt;"OK","",$D63^2*$E63)</f>
        <v/>
      </c>
      <c r="K63" s="26">
        <f>IF($P63&lt;&gt;"OK","",$C63^2*$F63^2)</f>
        <v/>
      </c>
      <c r="L63" s="26">
        <f>IF($P63&lt;&gt;"OK","",SQRT($J63+$K63))</f>
        <v/>
      </c>
      <c r="M63" s="27">
        <f>IF($P63&lt;&gt;"OK","",ROUNDUP($I63*$L63,0))</f>
        <v/>
      </c>
      <c r="N63" s="28">
        <f>IF($P63&lt;&gt;"OK","",1-$G63)</f>
        <v/>
      </c>
      <c r="O63" s="29">
        <f>IF($P63&lt;&gt;"OK","",IF(ABS($J63-$K63)&lt;0.000001,"Equilibrada",IF($J63&gt;$K63,"Demanda","Reposição")))</f>
        <v/>
      </c>
      <c r="P63" s="29">
        <f>IF(COUNTA($A63:$H63)=0,"",IF($A63="","Revisar: SKU",IF($B63="","Revisar: produto",IF(COUNTIF($A$6:$A$205,$A63)&gt;1,"Revisar: SKU duplicado",IF(OR(NOT(ISNUMBER($C63)),$C63&lt;=0),"Revisar: demanda média",IF(OR(NOT(ISNUMBER($D63)),$D63&lt;0),"Revisar: desvio da demanda",IF(OR(NOT(ISNUMBER($E63)),$E63&lt;=0),"Revisar: lead time médio",IF(OR(NOT(ISNUMBER($F63)),$F63&lt;0),"Revisar: desvio do lead time",IF(OR(NOT(ISNUMBER($G63)),COUNTIF('Parâmetros'!$A$5:$A$15,$G63)=0),"Revisar: nível de serviço",IF(AND($H63&lt;&gt;"",NOT(ISNUMBER($H63))),"Revisar: data","OK"))))))))))</f>
        <v/>
      </c>
    </row>
    <row r="64">
      <c r="A64" s="16" t="n"/>
      <c r="B64" s="16" t="n"/>
      <c r="C64" s="17" t="n"/>
      <c r="D64" s="17" t="n"/>
      <c r="E64" s="17" t="n"/>
      <c r="F64" s="17" t="n"/>
      <c r="G64" s="18" t="n"/>
      <c r="H64" s="43" t="n"/>
      <c r="I64" s="44">
        <f>IF($P64&lt;&gt;"OK","",IFERROR(INDEX('Parâmetros'!$B$5:$B$15,MATCH($G64,'Parâmetros'!$A$5:$A$15,0)),""))</f>
        <v/>
      </c>
      <c r="J64" s="21">
        <f>IF($P64&lt;&gt;"OK","",$D64^2*$E64)</f>
        <v/>
      </c>
      <c r="K64" s="21">
        <f>IF($P64&lt;&gt;"OK","",$C64^2*$F64^2)</f>
        <v/>
      </c>
      <c r="L64" s="21">
        <f>IF($P64&lt;&gt;"OK","",SQRT($J64+$K64))</f>
        <v/>
      </c>
      <c r="M64" s="22">
        <f>IF($P64&lt;&gt;"OK","",ROUNDUP($I64*$L64,0))</f>
        <v/>
      </c>
      <c r="N64" s="23">
        <f>IF($P64&lt;&gt;"OK","",1-$G64)</f>
        <v/>
      </c>
      <c r="O64" s="24">
        <f>IF($P64&lt;&gt;"OK","",IF(ABS($J64-$K64)&lt;0.000001,"Equilibrada",IF($J64&gt;$K64,"Demanda","Reposição")))</f>
        <v/>
      </c>
      <c r="P64" s="24">
        <f>IF(COUNTA($A64:$H64)=0,"",IF($A64="","Revisar: SKU",IF($B64="","Revisar: produto",IF(COUNTIF($A$6:$A$205,$A64)&gt;1,"Revisar: SKU duplicado",IF(OR(NOT(ISNUMBER($C64)),$C64&lt;=0),"Revisar: demanda média",IF(OR(NOT(ISNUMBER($D64)),$D64&lt;0),"Revisar: desvio da demanda",IF(OR(NOT(ISNUMBER($E64)),$E64&lt;=0),"Revisar: lead time médio",IF(OR(NOT(ISNUMBER($F64)),$F64&lt;0),"Revisar: desvio do lead time",IF(OR(NOT(ISNUMBER($G64)),COUNTIF('Parâmetros'!$A$5:$A$15,$G64)=0),"Revisar: nível de serviço",IF(AND($H64&lt;&gt;"",NOT(ISNUMBER($H64))),"Revisar: data","OK"))))))))))</f>
        <v/>
      </c>
    </row>
    <row r="65">
      <c r="A65" s="16" t="n"/>
      <c r="B65" s="16" t="n"/>
      <c r="C65" s="17" t="n"/>
      <c r="D65" s="17" t="n"/>
      <c r="E65" s="17" t="n"/>
      <c r="F65" s="17" t="n"/>
      <c r="G65" s="18" t="n"/>
      <c r="H65" s="43" t="n"/>
      <c r="I65" s="45">
        <f>IF($P65&lt;&gt;"OK","",IFERROR(INDEX('Parâmetros'!$B$5:$B$15,MATCH($G65,'Parâmetros'!$A$5:$A$15,0)),""))</f>
        <v/>
      </c>
      <c r="J65" s="26">
        <f>IF($P65&lt;&gt;"OK","",$D65^2*$E65)</f>
        <v/>
      </c>
      <c r="K65" s="26">
        <f>IF($P65&lt;&gt;"OK","",$C65^2*$F65^2)</f>
        <v/>
      </c>
      <c r="L65" s="26">
        <f>IF($P65&lt;&gt;"OK","",SQRT($J65+$K65))</f>
        <v/>
      </c>
      <c r="M65" s="27">
        <f>IF($P65&lt;&gt;"OK","",ROUNDUP($I65*$L65,0))</f>
        <v/>
      </c>
      <c r="N65" s="28">
        <f>IF($P65&lt;&gt;"OK","",1-$G65)</f>
        <v/>
      </c>
      <c r="O65" s="29">
        <f>IF($P65&lt;&gt;"OK","",IF(ABS($J65-$K65)&lt;0.000001,"Equilibrada",IF($J65&gt;$K65,"Demanda","Reposição")))</f>
        <v/>
      </c>
      <c r="P65" s="29">
        <f>IF(COUNTA($A65:$H65)=0,"",IF($A65="","Revisar: SKU",IF($B65="","Revisar: produto",IF(COUNTIF($A$6:$A$205,$A65)&gt;1,"Revisar: SKU duplicado",IF(OR(NOT(ISNUMBER($C65)),$C65&lt;=0),"Revisar: demanda média",IF(OR(NOT(ISNUMBER($D65)),$D65&lt;0),"Revisar: desvio da demanda",IF(OR(NOT(ISNUMBER($E65)),$E65&lt;=0),"Revisar: lead time médio",IF(OR(NOT(ISNUMBER($F65)),$F65&lt;0),"Revisar: desvio do lead time",IF(OR(NOT(ISNUMBER($G65)),COUNTIF('Parâmetros'!$A$5:$A$15,$G65)=0),"Revisar: nível de serviço",IF(AND($H65&lt;&gt;"",NOT(ISNUMBER($H65))),"Revisar: data","OK"))))))))))</f>
        <v/>
      </c>
    </row>
    <row r="66">
      <c r="A66" s="16" t="n"/>
      <c r="B66" s="16" t="n"/>
      <c r="C66" s="17" t="n"/>
      <c r="D66" s="17" t="n"/>
      <c r="E66" s="17" t="n"/>
      <c r="F66" s="17" t="n"/>
      <c r="G66" s="18" t="n"/>
      <c r="H66" s="43" t="n"/>
      <c r="I66" s="44">
        <f>IF($P66&lt;&gt;"OK","",IFERROR(INDEX('Parâmetros'!$B$5:$B$15,MATCH($G66,'Parâmetros'!$A$5:$A$15,0)),""))</f>
        <v/>
      </c>
      <c r="J66" s="21">
        <f>IF($P66&lt;&gt;"OK","",$D66^2*$E66)</f>
        <v/>
      </c>
      <c r="K66" s="21">
        <f>IF($P66&lt;&gt;"OK","",$C66^2*$F66^2)</f>
        <v/>
      </c>
      <c r="L66" s="21">
        <f>IF($P66&lt;&gt;"OK","",SQRT($J66+$K66))</f>
        <v/>
      </c>
      <c r="M66" s="22">
        <f>IF($P66&lt;&gt;"OK","",ROUNDUP($I66*$L66,0))</f>
        <v/>
      </c>
      <c r="N66" s="23">
        <f>IF($P66&lt;&gt;"OK","",1-$G66)</f>
        <v/>
      </c>
      <c r="O66" s="24">
        <f>IF($P66&lt;&gt;"OK","",IF(ABS($J66-$K66)&lt;0.000001,"Equilibrada",IF($J66&gt;$K66,"Demanda","Reposição")))</f>
        <v/>
      </c>
      <c r="P66" s="24">
        <f>IF(COUNTA($A66:$H66)=0,"",IF($A66="","Revisar: SKU",IF($B66="","Revisar: produto",IF(COUNTIF($A$6:$A$205,$A66)&gt;1,"Revisar: SKU duplicado",IF(OR(NOT(ISNUMBER($C66)),$C66&lt;=0),"Revisar: demanda média",IF(OR(NOT(ISNUMBER($D66)),$D66&lt;0),"Revisar: desvio da demanda",IF(OR(NOT(ISNUMBER($E66)),$E66&lt;=0),"Revisar: lead time médio",IF(OR(NOT(ISNUMBER($F66)),$F66&lt;0),"Revisar: desvio do lead time",IF(OR(NOT(ISNUMBER($G66)),COUNTIF('Parâmetros'!$A$5:$A$15,$G66)=0),"Revisar: nível de serviço",IF(AND($H66&lt;&gt;"",NOT(ISNUMBER($H66))),"Revisar: data","OK"))))))))))</f>
        <v/>
      </c>
    </row>
    <row r="67">
      <c r="A67" s="16" t="n"/>
      <c r="B67" s="16" t="n"/>
      <c r="C67" s="17" t="n"/>
      <c r="D67" s="17" t="n"/>
      <c r="E67" s="17" t="n"/>
      <c r="F67" s="17" t="n"/>
      <c r="G67" s="18" t="n"/>
      <c r="H67" s="43" t="n"/>
      <c r="I67" s="45">
        <f>IF($P67&lt;&gt;"OK","",IFERROR(INDEX('Parâmetros'!$B$5:$B$15,MATCH($G67,'Parâmetros'!$A$5:$A$15,0)),""))</f>
        <v/>
      </c>
      <c r="J67" s="26">
        <f>IF($P67&lt;&gt;"OK","",$D67^2*$E67)</f>
        <v/>
      </c>
      <c r="K67" s="26">
        <f>IF($P67&lt;&gt;"OK","",$C67^2*$F67^2)</f>
        <v/>
      </c>
      <c r="L67" s="26">
        <f>IF($P67&lt;&gt;"OK","",SQRT($J67+$K67))</f>
        <v/>
      </c>
      <c r="M67" s="27">
        <f>IF($P67&lt;&gt;"OK","",ROUNDUP($I67*$L67,0))</f>
        <v/>
      </c>
      <c r="N67" s="28">
        <f>IF($P67&lt;&gt;"OK","",1-$G67)</f>
        <v/>
      </c>
      <c r="O67" s="29">
        <f>IF($P67&lt;&gt;"OK","",IF(ABS($J67-$K67)&lt;0.000001,"Equilibrada",IF($J67&gt;$K67,"Demanda","Reposição")))</f>
        <v/>
      </c>
      <c r="P67" s="29">
        <f>IF(COUNTA($A67:$H67)=0,"",IF($A67="","Revisar: SKU",IF($B67="","Revisar: produto",IF(COUNTIF($A$6:$A$205,$A67)&gt;1,"Revisar: SKU duplicado",IF(OR(NOT(ISNUMBER($C67)),$C67&lt;=0),"Revisar: demanda média",IF(OR(NOT(ISNUMBER($D67)),$D67&lt;0),"Revisar: desvio da demanda",IF(OR(NOT(ISNUMBER($E67)),$E67&lt;=0),"Revisar: lead time médio",IF(OR(NOT(ISNUMBER($F67)),$F67&lt;0),"Revisar: desvio do lead time",IF(OR(NOT(ISNUMBER($G67)),COUNTIF('Parâmetros'!$A$5:$A$15,$G67)=0),"Revisar: nível de serviço",IF(AND($H67&lt;&gt;"",NOT(ISNUMBER($H67))),"Revisar: data","OK"))))))))))</f>
        <v/>
      </c>
    </row>
    <row r="68">
      <c r="A68" s="16" t="n"/>
      <c r="B68" s="16" t="n"/>
      <c r="C68" s="17" t="n"/>
      <c r="D68" s="17" t="n"/>
      <c r="E68" s="17" t="n"/>
      <c r="F68" s="17" t="n"/>
      <c r="G68" s="18" t="n"/>
      <c r="H68" s="43" t="n"/>
      <c r="I68" s="44">
        <f>IF($P68&lt;&gt;"OK","",IFERROR(INDEX('Parâmetros'!$B$5:$B$15,MATCH($G68,'Parâmetros'!$A$5:$A$15,0)),""))</f>
        <v/>
      </c>
      <c r="J68" s="21">
        <f>IF($P68&lt;&gt;"OK","",$D68^2*$E68)</f>
        <v/>
      </c>
      <c r="K68" s="21">
        <f>IF($P68&lt;&gt;"OK","",$C68^2*$F68^2)</f>
        <v/>
      </c>
      <c r="L68" s="21">
        <f>IF($P68&lt;&gt;"OK","",SQRT($J68+$K68))</f>
        <v/>
      </c>
      <c r="M68" s="22">
        <f>IF($P68&lt;&gt;"OK","",ROUNDUP($I68*$L68,0))</f>
        <v/>
      </c>
      <c r="N68" s="23">
        <f>IF($P68&lt;&gt;"OK","",1-$G68)</f>
        <v/>
      </c>
      <c r="O68" s="24">
        <f>IF($P68&lt;&gt;"OK","",IF(ABS($J68-$K68)&lt;0.000001,"Equilibrada",IF($J68&gt;$K68,"Demanda","Reposição")))</f>
        <v/>
      </c>
      <c r="P68" s="24">
        <f>IF(COUNTA($A68:$H68)=0,"",IF($A68="","Revisar: SKU",IF($B68="","Revisar: produto",IF(COUNTIF($A$6:$A$205,$A68)&gt;1,"Revisar: SKU duplicado",IF(OR(NOT(ISNUMBER($C68)),$C68&lt;=0),"Revisar: demanda média",IF(OR(NOT(ISNUMBER($D68)),$D68&lt;0),"Revisar: desvio da demanda",IF(OR(NOT(ISNUMBER($E68)),$E68&lt;=0),"Revisar: lead time médio",IF(OR(NOT(ISNUMBER($F68)),$F68&lt;0),"Revisar: desvio do lead time",IF(OR(NOT(ISNUMBER($G68)),COUNTIF('Parâmetros'!$A$5:$A$15,$G68)=0),"Revisar: nível de serviço",IF(AND($H68&lt;&gt;"",NOT(ISNUMBER($H68))),"Revisar: data","OK"))))))))))</f>
        <v/>
      </c>
    </row>
    <row r="69">
      <c r="A69" s="16" t="n"/>
      <c r="B69" s="16" t="n"/>
      <c r="C69" s="17" t="n"/>
      <c r="D69" s="17" t="n"/>
      <c r="E69" s="17" t="n"/>
      <c r="F69" s="17" t="n"/>
      <c r="G69" s="18" t="n"/>
      <c r="H69" s="43" t="n"/>
      <c r="I69" s="45">
        <f>IF($P69&lt;&gt;"OK","",IFERROR(INDEX('Parâmetros'!$B$5:$B$15,MATCH($G69,'Parâmetros'!$A$5:$A$15,0)),""))</f>
        <v/>
      </c>
      <c r="J69" s="26">
        <f>IF($P69&lt;&gt;"OK","",$D69^2*$E69)</f>
        <v/>
      </c>
      <c r="K69" s="26">
        <f>IF($P69&lt;&gt;"OK","",$C69^2*$F69^2)</f>
        <v/>
      </c>
      <c r="L69" s="26">
        <f>IF($P69&lt;&gt;"OK","",SQRT($J69+$K69))</f>
        <v/>
      </c>
      <c r="M69" s="27">
        <f>IF($P69&lt;&gt;"OK","",ROUNDUP($I69*$L69,0))</f>
        <v/>
      </c>
      <c r="N69" s="28">
        <f>IF($P69&lt;&gt;"OK","",1-$G69)</f>
        <v/>
      </c>
      <c r="O69" s="29">
        <f>IF($P69&lt;&gt;"OK","",IF(ABS($J69-$K69)&lt;0.000001,"Equilibrada",IF($J69&gt;$K69,"Demanda","Reposição")))</f>
        <v/>
      </c>
      <c r="P69" s="29">
        <f>IF(COUNTA($A69:$H69)=0,"",IF($A69="","Revisar: SKU",IF($B69="","Revisar: produto",IF(COUNTIF($A$6:$A$205,$A69)&gt;1,"Revisar: SKU duplicado",IF(OR(NOT(ISNUMBER($C69)),$C69&lt;=0),"Revisar: demanda média",IF(OR(NOT(ISNUMBER($D69)),$D69&lt;0),"Revisar: desvio da demanda",IF(OR(NOT(ISNUMBER($E69)),$E69&lt;=0),"Revisar: lead time médio",IF(OR(NOT(ISNUMBER($F69)),$F69&lt;0),"Revisar: desvio do lead time",IF(OR(NOT(ISNUMBER($G69)),COUNTIF('Parâmetros'!$A$5:$A$15,$G69)=0),"Revisar: nível de serviço",IF(AND($H69&lt;&gt;"",NOT(ISNUMBER($H69))),"Revisar: data","OK"))))))))))</f>
        <v/>
      </c>
    </row>
    <row r="70">
      <c r="A70" s="16" t="n"/>
      <c r="B70" s="16" t="n"/>
      <c r="C70" s="17" t="n"/>
      <c r="D70" s="17" t="n"/>
      <c r="E70" s="17" t="n"/>
      <c r="F70" s="17" t="n"/>
      <c r="G70" s="18" t="n"/>
      <c r="H70" s="43" t="n"/>
      <c r="I70" s="44">
        <f>IF($P70&lt;&gt;"OK","",IFERROR(INDEX('Parâmetros'!$B$5:$B$15,MATCH($G70,'Parâmetros'!$A$5:$A$15,0)),""))</f>
        <v/>
      </c>
      <c r="J70" s="21">
        <f>IF($P70&lt;&gt;"OK","",$D70^2*$E70)</f>
        <v/>
      </c>
      <c r="K70" s="21">
        <f>IF($P70&lt;&gt;"OK","",$C70^2*$F70^2)</f>
        <v/>
      </c>
      <c r="L70" s="21">
        <f>IF($P70&lt;&gt;"OK","",SQRT($J70+$K70))</f>
        <v/>
      </c>
      <c r="M70" s="22">
        <f>IF($P70&lt;&gt;"OK","",ROUNDUP($I70*$L70,0))</f>
        <v/>
      </c>
      <c r="N70" s="23">
        <f>IF($P70&lt;&gt;"OK","",1-$G70)</f>
        <v/>
      </c>
      <c r="O70" s="24">
        <f>IF($P70&lt;&gt;"OK","",IF(ABS($J70-$K70)&lt;0.000001,"Equilibrada",IF($J70&gt;$K70,"Demanda","Reposição")))</f>
        <v/>
      </c>
      <c r="P70" s="24">
        <f>IF(COUNTA($A70:$H70)=0,"",IF($A70="","Revisar: SKU",IF($B70="","Revisar: produto",IF(COUNTIF($A$6:$A$205,$A70)&gt;1,"Revisar: SKU duplicado",IF(OR(NOT(ISNUMBER($C70)),$C70&lt;=0),"Revisar: demanda média",IF(OR(NOT(ISNUMBER($D70)),$D70&lt;0),"Revisar: desvio da demanda",IF(OR(NOT(ISNUMBER($E70)),$E70&lt;=0),"Revisar: lead time médio",IF(OR(NOT(ISNUMBER($F70)),$F70&lt;0),"Revisar: desvio do lead time",IF(OR(NOT(ISNUMBER($G70)),COUNTIF('Parâmetros'!$A$5:$A$15,$G70)=0),"Revisar: nível de serviço",IF(AND($H70&lt;&gt;"",NOT(ISNUMBER($H70))),"Revisar: data","OK"))))))))))</f>
        <v/>
      </c>
    </row>
    <row r="71">
      <c r="A71" s="16" t="n"/>
      <c r="B71" s="16" t="n"/>
      <c r="C71" s="17" t="n"/>
      <c r="D71" s="17" t="n"/>
      <c r="E71" s="17" t="n"/>
      <c r="F71" s="17" t="n"/>
      <c r="G71" s="18" t="n"/>
      <c r="H71" s="43" t="n"/>
      <c r="I71" s="45">
        <f>IF($P71&lt;&gt;"OK","",IFERROR(INDEX('Parâmetros'!$B$5:$B$15,MATCH($G71,'Parâmetros'!$A$5:$A$15,0)),""))</f>
        <v/>
      </c>
      <c r="J71" s="26">
        <f>IF($P71&lt;&gt;"OK","",$D71^2*$E71)</f>
        <v/>
      </c>
      <c r="K71" s="26">
        <f>IF($P71&lt;&gt;"OK","",$C71^2*$F71^2)</f>
        <v/>
      </c>
      <c r="L71" s="26">
        <f>IF($P71&lt;&gt;"OK","",SQRT($J71+$K71))</f>
        <v/>
      </c>
      <c r="M71" s="27">
        <f>IF($P71&lt;&gt;"OK","",ROUNDUP($I71*$L71,0))</f>
        <v/>
      </c>
      <c r="N71" s="28">
        <f>IF($P71&lt;&gt;"OK","",1-$G71)</f>
        <v/>
      </c>
      <c r="O71" s="29">
        <f>IF($P71&lt;&gt;"OK","",IF(ABS($J71-$K71)&lt;0.000001,"Equilibrada",IF($J71&gt;$K71,"Demanda","Reposição")))</f>
        <v/>
      </c>
      <c r="P71" s="29">
        <f>IF(COUNTA($A71:$H71)=0,"",IF($A71="","Revisar: SKU",IF($B71="","Revisar: produto",IF(COUNTIF($A$6:$A$205,$A71)&gt;1,"Revisar: SKU duplicado",IF(OR(NOT(ISNUMBER($C71)),$C71&lt;=0),"Revisar: demanda média",IF(OR(NOT(ISNUMBER($D71)),$D71&lt;0),"Revisar: desvio da demanda",IF(OR(NOT(ISNUMBER($E71)),$E71&lt;=0),"Revisar: lead time médio",IF(OR(NOT(ISNUMBER($F71)),$F71&lt;0),"Revisar: desvio do lead time",IF(OR(NOT(ISNUMBER($G71)),COUNTIF('Parâmetros'!$A$5:$A$15,$G71)=0),"Revisar: nível de serviço",IF(AND($H71&lt;&gt;"",NOT(ISNUMBER($H71))),"Revisar: data","OK"))))))))))</f>
        <v/>
      </c>
    </row>
    <row r="72">
      <c r="A72" s="16" t="n"/>
      <c r="B72" s="16" t="n"/>
      <c r="C72" s="17" t="n"/>
      <c r="D72" s="17" t="n"/>
      <c r="E72" s="17" t="n"/>
      <c r="F72" s="17" t="n"/>
      <c r="G72" s="18" t="n"/>
      <c r="H72" s="43" t="n"/>
      <c r="I72" s="44">
        <f>IF($P72&lt;&gt;"OK","",IFERROR(INDEX('Parâmetros'!$B$5:$B$15,MATCH($G72,'Parâmetros'!$A$5:$A$15,0)),""))</f>
        <v/>
      </c>
      <c r="J72" s="21">
        <f>IF($P72&lt;&gt;"OK","",$D72^2*$E72)</f>
        <v/>
      </c>
      <c r="K72" s="21">
        <f>IF($P72&lt;&gt;"OK","",$C72^2*$F72^2)</f>
        <v/>
      </c>
      <c r="L72" s="21">
        <f>IF($P72&lt;&gt;"OK","",SQRT($J72+$K72))</f>
        <v/>
      </c>
      <c r="M72" s="22">
        <f>IF($P72&lt;&gt;"OK","",ROUNDUP($I72*$L72,0))</f>
        <v/>
      </c>
      <c r="N72" s="23">
        <f>IF($P72&lt;&gt;"OK","",1-$G72)</f>
        <v/>
      </c>
      <c r="O72" s="24">
        <f>IF($P72&lt;&gt;"OK","",IF(ABS($J72-$K72)&lt;0.000001,"Equilibrada",IF($J72&gt;$K72,"Demanda","Reposição")))</f>
        <v/>
      </c>
      <c r="P72" s="24">
        <f>IF(COUNTA($A72:$H72)=0,"",IF($A72="","Revisar: SKU",IF($B72="","Revisar: produto",IF(COUNTIF($A$6:$A$205,$A72)&gt;1,"Revisar: SKU duplicado",IF(OR(NOT(ISNUMBER($C72)),$C72&lt;=0),"Revisar: demanda média",IF(OR(NOT(ISNUMBER($D72)),$D72&lt;0),"Revisar: desvio da demanda",IF(OR(NOT(ISNUMBER($E72)),$E72&lt;=0),"Revisar: lead time médio",IF(OR(NOT(ISNUMBER($F72)),$F72&lt;0),"Revisar: desvio do lead time",IF(OR(NOT(ISNUMBER($G72)),COUNTIF('Parâmetros'!$A$5:$A$15,$G72)=0),"Revisar: nível de serviço",IF(AND($H72&lt;&gt;"",NOT(ISNUMBER($H72))),"Revisar: data","OK"))))))))))</f>
        <v/>
      </c>
    </row>
    <row r="73">
      <c r="A73" s="16" t="n"/>
      <c r="B73" s="16" t="n"/>
      <c r="C73" s="17" t="n"/>
      <c r="D73" s="17" t="n"/>
      <c r="E73" s="17" t="n"/>
      <c r="F73" s="17" t="n"/>
      <c r="G73" s="18" t="n"/>
      <c r="H73" s="43" t="n"/>
      <c r="I73" s="45">
        <f>IF($P73&lt;&gt;"OK","",IFERROR(INDEX('Parâmetros'!$B$5:$B$15,MATCH($G73,'Parâmetros'!$A$5:$A$15,0)),""))</f>
        <v/>
      </c>
      <c r="J73" s="26">
        <f>IF($P73&lt;&gt;"OK","",$D73^2*$E73)</f>
        <v/>
      </c>
      <c r="K73" s="26">
        <f>IF($P73&lt;&gt;"OK","",$C73^2*$F73^2)</f>
        <v/>
      </c>
      <c r="L73" s="26">
        <f>IF($P73&lt;&gt;"OK","",SQRT($J73+$K73))</f>
        <v/>
      </c>
      <c r="M73" s="27">
        <f>IF($P73&lt;&gt;"OK","",ROUNDUP($I73*$L73,0))</f>
        <v/>
      </c>
      <c r="N73" s="28">
        <f>IF($P73&lt;&gt;"OK","",1-$G73)</f>
        <v/>
      </c>
      <c r="O73" s="29">
        <f>IF($P73&lt;&gt;"OK","",IF(ABS($J73-$K73)&lt;0.000001,"Equilibrada",IF($J73&gt;$K73,"Demanda","Reposição")))</f>
        <v/>
      </c>
      <c r="P73" s="29">
        <f>IF(COUNTA($A73:$H73)=0,"",IF($A73="","Revisar: SKU",IF($B73="","Revisar: produto",IF(COUNTIF($A$6:$A$205,$A73)&gt;1,"Revisar: SKU duplicado",IF(OR(NOT(ISNUMBER($C73)),$C73&lt;=0),"Revisar: demanda média",IF(OR(NOT(ISNUMBER($D73)),$D73&lt;0),"Revisar: desvio da demanda",IF(OR(NOT(ISNUMBER($E73)),$E73&lt;=0),"Revisar: lead time médio",IF(OR(NOT(ISNUMBER($F73)),$F73&lt;0),"Revisar: desvio do lead time",IF(OR(NOT(ISNUMBER($G73)),COUNTIF('Parâmetros'!$A$5:$A$15,$G73)=0),"Revisar: nível de serviço",IF(AND($H73&lt;&gt;"",NOT(ISNUMBER($H73))),"Revisar: data","OK"))))))))))</f>
        <v/>
      </c>
    </row>
    <row r="74">
      <c r="A74" s="16" t="n"/>
      <c r="B74" s="16" t="n"/>
      <c r="C74" s="17" t="n"/>
      <c r="D74" s="17" t="n"/>
      <c r="E74" s="17" t="n"/>
      <c r="F74" s="17" t="n"/>
      <c r="G74" s="18" t="n"/>
      <c r="H74" s="43" t="n"/>
      <c r="I74" s="44">
        <f>IF($P74&lt;&gt;"OK","",IFERROR(INDEX('Parâmetros'!$B$5:$B$15,MATCH($G74,'Parâmetros'!$A$5:$A$15,0)),""))</f>
        <v/>
      </c>
      <c r="J74" s="21">
        <f>IF($P74&lt;&gt;"OK","",$D74^2*$E74)</f>
        <v/>
      </c>
      <c r="K74" s="21">
        <f>IF($P74&lt;&gt;"OK","",$C74^2*$F74^2)</f>
        <v/>
      </c>
      <c r="L74" s="21">
        <f>IF($P74&lt;&gt;"OK","",SQRT($J74+$K74))</f>
        <v/>
      </c>
      <c r="M74" s="22">
        <f>IF($P74&lt;&gt;"OK","",ROUNDUP($I74*$L74,0))</f>
        <v/>
      </c>
      <c r="N74" s="23">
        <f>IF($P74&lt;&gt;"OK","",1-$G74)</f>
        <v/>
      </c>
      <c r="O74" s="24">
        <f>IF($P74&lt;&gt;"OK","",IF(ABS($J74-$K74)&lt;0.000001,"Equilibrada",IF($J74&gt;$K74,"Demanda","Reposição")))</f>
        <v/>
      </c>
      <c r="P74" s="24">
        <f>IF(COUNTA($A74:$H74)=0,"",IF($A74="","Revisar: SKU",IF($B74="","Revisar: produto",IF(COUNTIF($A$6:$A$205,$A74)&gt;1,"Revisar: SKU duplicado",IF(OR(NOT(ISNUMBER($C74)),$C74&lt;=0),"Revisar: demanda média",IF(OR(NOT(ISNUMBER($D74)),$D74&lt;0),"Revisar: desvio da demanda",IF(OR(NOT(ISNUMBER($E74)),$E74&lt;=0),"Revisar: lead time médio",IF(OR(NOT(ISNUMBER($F74)),$F74&lt;0),"Revisar: desvio do lead time",IF(OR(NOT(ISNUMBER($G74)),COUNTIF('Parâmetros'!$A$5:$A$15,$G74)=0),"Revisar: nível de serviço",IF(AND($H74&lt;&gt;"",NOT(ISNUMBER($H74))),"Revisar: data","OK"))))))))))</f>
        <v/>
      </c>
    </row>
    <row r="75">
      <c r="A75" s="16" t="n"/>
      <c r="B75" s="16" t="n"/>
      <c r="C75" s="17" t="n"/>
      <c r="D75" s="17" t="n"/>
      <c r="E75" s="17" t="n"/>
      <c r="F75" s="17" t="n"/>
      <c r="G75" s="18" t="n"/>
      <c r="H75" s="43" t="n"/>
      <c r="I75" s="45">
        <f>IF($P75&lt;&gt;"OK","",IFERROR(INDEX('Parâmetros'!$B$5:$B$15,MATCH($G75,'Parâmetros'!$A$5:$A$15,0)),""))</f>
        <v/>
      </c>
      <c r="J75" s="26">
        <f>IF($P75&lt;&gt;"OK","",$D75^2*$E75)</f>
        <v/>
      </c>
      <c r="K75" s="26">
        <f>IF($P75&lt;&gt;"OK","",$C75^2*$F75^2)</f>
        <v/>
      </c>
      <c r="L75" s="26">
        <f>IF($P75&lt;&gt;"OK","",SQRT($J75+$K75))</f>
        <v/>
      </c>
      <c r="M75" s="27">
        <f>IF($P75&lt;&gt;"OK","",ROUNDUP($I75*$L75,0))</f>
        <v/>
      </c>
      <c r="N75" s="28">
        <f>IF($P75&lt;&gt;"OK","",1-$G75)</f>
        <v/>
      </c>
      <c r="O75" s="29">
        <f>IF($P75&lt;&gt;"OK","",IF(ABS($J75-$K75)&lt;0.000001,"Equilibrada",IF($J75&gt;$K75,"Demanda","Reposição")))</f>
        <v/>
      </c>
      <c r="P75" s="29">
        <f>IF(COUNTA($A75:$H75)=0,"",IF($A75="","Revisar: SKU",IF($B75="","Revisar: produto",IF(COUNTIF($A$6:$A$205,$A75)&gt;1,"Revisar: SKU duplicado",IF(OR(NOT(ISNUMBER($C75)),$C75&lt;=0),"Revisar: demanda média",IF(OR(NOT(ISNUMBER($D75)),$D75&lt;0),"Revisar: desvio da demanda",IF(OR(NOT(ISNUMBER($E75)),$E75&lt;=0),"Revisar: lead time médio",IF(OR(NOT(ISNUMBER($F75)),$F75&lt;0),"Revisar: desvio do lead time",IF(OR(NOT(ISNUMBER($G75)),COUNTIF('Parâmetros'!$A$5:$A$15,$G75)=0),"Revisar: nível de serviço",IF(AND($H75&lt;&gt;"",NOT(ISNUMBER($H75))),"Revisar: data","OK"))))))))))</f>
        <v/>
      </c>
    </row>
    <row r="76">
      <c r="A76" s="16" t="n"/>
      <c r="B76" s="16" t="n"/>
      <c r="C76" s="17" t="n"/>
      <c r="D76" s="17" t="n"/>
      <c r="E76" s="17" t="n"/>
      <c r="F76" s="17" t="n"/>
      <c r="G76" s="18" t="n"/>
      <c r="H76" s="43" t="n"/>
      <c r="I76" s="44">
        <f>IF($P76&lt;&gt;"OK","",IFERROR(INDEX('Parâmetros'!$B$5:$B$15,MATCH($G76,'Parâmetros'!$A$5:$A$15,0)),""))</f>
        <v/>
      </c>
      <c r="J76" s="21">
        <f>IF($P76&lt;&gt;"OK","",$D76^2*$E76)</f>
        <v/>
      </c>
      <c r="K76" s="21">
        <f>IF($P76&lt;&gt;"OK","",$C76^2*$F76^2)</f>
        <v/>
      </c>
      <c r="L76" s="21">
        <f>IF($P76&lt;&gt;"OK","",SQRT($J76+$K76))</f>
        <v/>
      </c>
      <c r="M76" s="22">
        <f>IF($P76&lt;&gt;"OK","",ROUNDUP($I76*$L76,0))</f>
        <v/>
      </c>
      <c r="N76" s="23">
        <f>IF($P76&lt;&gt;"OK","",1-$G76)</f>
        <v/>
      </c>
      <c r="O76" s="24">
        <f>IF($P76&lt;&gt;"OK","",IF(ABS($J76-$K76)&lt;0.000001,"Equilibrada",IF($J76&gt;$K76,"Demanda","Reposição")))</f>
        <v/>
      </c>
      <c r="P76" s="24">
        <f>IF(COUNTA($A76:$H76)=0,"",IF($A76="","Revisar: SKU",IF($B76="","Revisar: produto",IF(COUNTIF($A$6:$A$205,$A76)&gt;1,"Revisar: SKU duplicado",IF(OR(NOT(ISNUMBER($C76)),$C76&lt;=0),"Revisar: demanda média",IF(OR(NOT(ISNUMBER($D76)),$D76&lt;0),"Revisar: desvio da demanda",IF(OR(NOT(ISNUMBER($E76)),$E76&lt;=0),"Revisar: lead time médio",IF(OR(NOT(ISNUMBER($F76)),$F76&lt;0),"Revisar: desvio do lead time",IF(OR(NOT(ISNUMBER($G76)),COUNTIF('Parâmetros'!$A$5:$A$15,$G76)=0),"Revisar: nível de serviço",IF(AND($H76&lt;&gt;"",NOT(ISNUMBER($H76))),"Revisar: data","OK"))))))))))</f>
        <v/>
      </c>
    </row>
    <row r="77">
      <c r="A77" s="16" t="n"/>
      <c r="B77" s="16" t="n"/>
      <c r="C77" s="17" t="n"/>
      <c r="D77" s="17" t="n"/>
      <c r="E77" s="17" t="n"/>
      <c r="F77" s="17" t="n"/>
      <c r="G77" s="18" t="n"/>
      <c r="H77" s="43" t="n"/>
      <c r="I77" s="45">
        <f>IF($P77&lt;&gt;"OK","",IFERROR(INDEX('Parâmetros'!$B$5:$B$15,MATCH($G77,'Parâmetros'!$A$5:$A$15,0)),""))</f>
        <v/>
      </c>
      <c r="J77" s="26">
        <f>IF($P77&lt;&gt;"OK","",$D77^2*$E77)</f>
        <v/>
      </c>
      <c r="K77" s="26">
        <f>IF($P77&lt;&gt;"OK","",$C77^2*$F77^2)</f>
        <v/>
      </c>
      <c r="L77" s="26">
        <f>IF($P77&lt;&gt;"OK","",SQRT($J77+$K77))</f>
        <v/>
      </c>
      <c r="M77" s="27">
        <f>IF($P77&lt;&gt;"OK","",ROUNDUP($I77*$L77,0))</f>
        <v/>
      </c>
      <c r="N77" s="28">
        <f>IF($P77&lt;&gt;"OK","",1-$G77)</f>
        <v/>
      </c>
      <c r="O77" s="29">
        <f>IF($P77&lt;&gt;"OK","",IF(ABS($J77-$K77)&lt;0.000001,"Equilibrada",IF($J77&gt;$K77,"Demanda","Reposição")))</f>
        <v/>
      </c>
      <c r="P77" s="29">
        <f>IF(COUNTA($A77:$H77)=0,"",IF($A77="","Revisar: SKU",IF($B77="","Revisar: produto",IF(COUNTIF($A$6:$A$205,$A77)&gt;1,"Revisar: SKU duplicado",IF(OR(NOT(ISNUMBER($C77)),$C77&lt;=0),"Revisar: demanda média",IF(OR(NOT(ISNUMBER($D77)),$D77&lt;0),"Revisar: desvio da demanda",IF(OR(NOT(ISNUMBER($E77)),$E77&lt;=0),"Revisar: lead time médio",IF(OR(NOT(ISNUMBER($F77)),$F77&lt;0),"Revisar: desvio do lead time",IF(OR(NOT(ISNUMBER($G77)),COUNTIF('Parâmetros'!$A$5:$A$15,$G77)=0),"Revisar: nível de serviço",IF(AND($H77&lt;&gt;"",NOT(ISNUMBER($H77))),"Revisar: data","OK"))))))))))</f>
        <v/>
      </c>
    </row>
    <row r="78">
      <c r="A78" s="16" t="n"/>
      <c r="B78" s="16" t="n"/>
      <c r="C78" s="17" t="n"/>
      <c r="D78" s="17" t="n"/>
      <c r="E78" s="17" t="n"/>
      <c r="F78" s="17" t="n"/>
      <c r="G78" s="18" t="n"/>
      <c r="H78" s="43" t="n"/>
      <c r="I78" s="44">
        <f>IF($P78&lt;&gt;"OK","",IFERROR(INDEX('Parâmetros'!$B$5:$B$15,MATCH($G78,'Parâmetros'!$A$5:$A$15,0)),""))</f>
        <v/>
      </c>
      <c r="J78" s="21">
        <f>IF($P78&lt;&gt;"OK","",$D78^2*$E78)</f>
        <v/>
      </c>
      <c r="K78" s="21">
        <f>IF($P78&lt;&gt;"OK","",$C78^2*$F78^2)</f>
        <v/>
      </c>
      <c r="L78" s="21">
        <f>IF($P78&lt;&gt;"OK","",SQRT($J78+$K78))</f>
        <v/>
      </c>
      <c r="M78" s="22">
        <f>IF($P78&lt;&gt;"OK","",ROUNDUP($I78*$L78,0))</f>
        <v/>
      </c>
      <c r="N78" s="23">
        <f>IF($P78&lt;&gt;"OK","",1-$G78)</f>
        <v/>
      </c>
      <c r="O78" s="24">
        <f>IF($P78&lt;&gt;"OK","",IF(ABS($J78-$K78)&lt;0.000001,"Equilibrada",IF($J78&gt;$K78,"Demanda","Reposição")))</f>
        <v/>
      </c>
      <c r="P78" s="24">
        <f>IF(COUNTA($A78:$H78)=0,"",IF($A78="","Revisar: SKU",IF($B78="","Revisar: produto",IF(COUNTIF($A$6:$A$205,$A78)&gt;1,"Revisar: SKU duplicado",IF(OR(NOT(ISNUMBER($C78)),$C78&lt;=0),"Revisar: demanda média",IF(OR(NOT(ISNUMBER($D78)),$D78&lt;0),"Revisar: desvio da demanda",IF(OR(NOT(ISNUMBER($E78)),$E78&lt;=0),"Revisar: lead time médio",IF(OR(NOT(ISNUMBER($F78)),$F78&lt;0),"Revisar: desvio do lead time",IF(OR(NOT(ISNUMBER($G78)),COUNTIF('Parâmetros'!$A$5:$A$15,$G78)=0),"Revisar: nível de serviço",IF(AND($H78&lt;&gt;"",NOT(ISNUMBER($H78))),"Revisar: data","OK"))))))))))</f>
        <v/>
      </c>
    </row>
    <row r="79">
      <c r="A79" s="16" t="n"/>
      <c r="B79" s="16" t="n"/>
      <c r="C79" s="17" t="n"/>
      <c r="D79" s="17" t="n"/>
      <c r="E79" s="17" t="n"/>
      <c r="F79" s="17" t="n"/>
      <c r="G79" s="18" t="n"/>
      <c r="H79" s="43" t="n"/>
      <c r="I79" s="45">
        <f>IF($P79&lt;&gt;"OK","",IFERROR(INDEX('Parâmetros'!$B$5:$B$15,MATCH($G79,'Parâmetros'!$A$5:$A$15,0)),""))</f>
        <v/>
      </c>
      <c r="J79" s="26">
        <f>IF($P79&lt;&gt;"OK","",$D79^2*$E79)</f>
        <v/>
      </c>
      <c r="K79" s="26">
        <f>IF($P79&lt;&gt;"OK","",$C79^2*$F79^2)</f>
        <v/>
      </c>
      <c r="L79" s="26">
        <f>IF($P79&lt;&gt;"OK","",SQRT($J79+$K79))</f>
        <v/>
      </c>
      <c r="M79" s="27">
        <f>IF($P79&lt;&gt;"OK","",ROUNDUP($I79*$L79,0))</f>
        <v/>
      </c>
      <c r="N79" s="28">
        <f>IF($P79&lt;&gt;"OK","",1-$G79)</f>
        <v/>
      </c>
      <c r="O79" s="29">
        <f>IF($P79&lt;&gt;"OK","",IF(ABS($J79-$K79)&lt;0.000001,"Equilibrada",IF($J79&gt;$K79,"Demanda","Reposição")))</f>
        <v/>
      </c>
      <c r="P79" s="29">
        <f>IF(COUNTA($A79:$H79)=0,"",IF($A79="","Revisar: SKU",IF($B79="","Revisar: produto",IF(COUNTIF($A$6:$A$205,$A79)&gt;1,"Revisar: SKU duplicado",IF(OR(NOT(ISNUMBER($C79)),$C79&lt;=0),"Revisar: demanda média",IF(OR(NOT(ISNUMBER($D79)),$D79&lt;0),"Revisar: desvio da demanda",IF(OR(NOT(ISNUMBER($E79)),$E79&lt;=0),"Revisar: lead time médio",IF(OR(NOT(ISNUMBER($F79)),$F79&lt;0),"Revisar: desvio do lead time",IF(OR(NOT(ISNUMBER($G79)),COUNTIF('Parâmetros'!$A$5:$A$15,$G79)=0),"Revisar: nível de serviço",IF(AND($H79&lt;&gt;"",NOT(ISNUMBER($H79))),"Revisar: data","OK"))))))))))</f>
        <v/>
      </c>
    </row>
    <row r="80">
      <c r="A80" s="16" t="n"/>
      <c r="B80" s="16" t="n"/>
      <c r="C80" s="17" t="n"/>
      <c r="D80" s="17" t="n"/>
      <c r="E80" s="17" t="n"/>
      <c r="F80" s="17" t="n"/>
      <c r="G80" s="18" t="n"/>
      <c r="H80" s="43" t="n"/>
      <c r="I80" s="44">
        <f>IF($P80&lt;&gt;"OK","",IFERROR(INDEX('Parâmetros'!$B$5:$B$15,MATCH($G80,'Parâmetros'!$A$5:$A$15,0)),""))</f>
        <v/>
      </c>
      <c r="J80" s="21">
        <f>IF($P80&lt;&gt;"OK","",$D80^2*$E80)</f>
        <v/>
      </c>
      <c r="K80" s="21">
        <f>IF($P80&lt;&gt;"OK","",$C80^2*$F80^2)</f>
        <v/>
      </c>
      <c r="L80" s="21">
        <f>IF($P80&lt;&gt;"OK","",SQRT($J80+$K80))</f>
        <v/>
      </c>
      <c r="M80" s="22">
        <f>IF($P80&lt;&gt;"OK","",ROUNDUP($I80*$L80,0))</f>
        <v/>
      </c>
      <c r="N80" s="23">
        <f>IF($P80&lt;&gt;"OK","",1-$G80)</f>
        <v/>
      </c>
      <c r="O80" s="24">
        <f>IF($P80&lt;&gt;"OK","",IF(ABS($J80-$K80)&lt;0.000001,"Equilibrada",IF($J80&gt;$K80,"Demanda","Reposição")))</f>
        <v/>
      </c>
      <c r="P80" s="24">
        <f>IF(COUNTA($A80:$H80)=0,"",IF($A80="","Revisar: SKU",IF($B80="","Revisar: produto",IF(COUNTIF($A$6:$A$205,$A80)&gt;1,"Revisar: SKU duplicado",IF(OR(NOT(ISNUMBER($C80)),$C80&lt;=0),"Revisar: demanda média",IF(OR(NOT(ISNUMBER($D80)),$D80&lt;0),"Revisar: desvio da demanda",IF(OR(NOT(ISNUMBER($E80)),$E80&lt;=0),"Revisar: lead time médio",IF(OR(NOT(ISNUMBER($F80)),$F80&lt;0),"Revisar: desvio do lead time",IF(OR(NOT(ISNUMBER($G80)),COUNTIF('Parâmetros'!$A$5:$A$15,$G80)=0),"Revisar: nível de serviço",IF(AND($H80&lt;&gt;"",NOT(ISNUMBER($H80))),"Revisar: data","OK"))))))))))</f>
        <v/>
      </c>
    </row>
    <row r="81">
      <c r="A81" s="16" t="n"/>
      <c r="B81" s="16" t="n"/>
      <c r="C81" s="17" t="n"/>
      <c r="D81" s="17" t="n"/>
      <c r="E81" s="17" t="n"/>
      <c r="F81" s="17" t="n"/>
      <c r="G81" s="18" t="n"/>
      <c r="H81" s="43" t="n"/>
      <c r="I81" s="45">
        <f>IF($P81&lt;&gt;"OK","",IFERROR(INDEX('Parâmetros'!$B$5:$B$15,MATCH($G81,'Parâmetros'!$A$5:$A$15,0)),""))</f>
        <v/>
      </c>
      <c r="J81" s="26">
        <f>IF($P81&lt;&gt;"OK","",$D81^2*$E81)</f>
        <v/>
      </c>
      <c r="K81" s="26">
        <f>IF($P81&lt;&gt;"OK","",$C81^2*$F81^2)</f>
        <v/>
      </c>
      <c r="L81" s="26">
        <f>IF($P81&lt;&gt;"OK","",SQRT($J81+$K81))</f>
        <v/>
      </c>
      <c r="M81" s="27">
        <f>IF($P81&lt;&gt;"OK","",ROUNDUP($I81*$L81,0))</f>
        <v/>
      </c>
      <c r="N81" s="28">
        <f>IF($P81&lt;&gt;"OK","",1-$G81)</f>
        <v/>
      </c>
      <c r="O81" s="29">
        <f>IF($P81&lt;&gt;"OK","",IF(ABS($J81-$K81)&lt;0.000001,"Equilibrada",IF($J81&gt;$K81,"Demanda","Reposição")))</f>
        <v/>
      </c>
      <c r="P81" s="29">
        <f>IF(COUNTA($A81:$H81)=0,"",IF($A81="","Revisar: SKU",IF($B81="","Revisar: produto",IF(COUNTIF($A$6:$A$205,$A81)&gt;1,"Revisar: SKU duplicado",IF(OR(NOT(ISNUMBER($C81)),$C81&lt;=0),"Revisar: demanda média",IF(OR(NOT(ISNUMBER($D81)),$D81&lt;0),"Revisar: desvio da demanda",IF(OR(NOT(ISNUMBER($E81)),$E81&lt;=0),"Revisar: lead time médio",IF(OR(NOT(ISNUMBER($F81)),$F81&lt;0),"Revisar: desvio do lead time",IF(OR(NOT(ISNUMBER($G81)),COUNTIF('Parâmetros'!$A$5:$A$15,$G81)=0),"Revisar: nível de serviço",IF(AND($H81&lt;&gt;"",NOT(ISNUMBER($H81))),"Revisar: data","OK"))))))))))</f>
        <v/>
      </c>
    </row>
    <row r="82">
      <c r="A82" s="16" t="n"/>
      <c r="B82" s="16" t="n"/>
      <c r="C82" s="17" t="n"/>
      <c r="D82" s="17" t="n"/>
      <c r="E82" s="17" t="n"/>
      <c r="F82" s="17" t="n"/>
      <c r="G82" s="18" t="n"/>
      <c r="H82" s="43" t="n"/>
      <c r="I82" s="44">
        <f>IF($P82&lt;&gt;"OK","",IFERROR(INDEX('Parâmetros'!$B$5:$B$15,MATCH($G82,'Parâmetros'!$A$5:$A$15,0)),""))</f>
        <v/>
      </c>
      <c r="J82" s="21">
        <f>IF($P82&lt;&gt;"OK","",$D82^2*$E82)</f>
        <v/>
      </c>
      <c r="K82" s="21">
        <f>IF($P82&lt;&gt;"OK","",$C82^2*$F82^2)</f>
        <v/>
      </c>
      <c r="L82" s="21">
        <f>IF($P82&lt;&gt;"OK","",SQRT($J82+$K82))</f>
        <v/>
      </c>
      <c r="M82" s="22">
        <f>IF($P82&lt;&gt;"OK","",ROUNDUP($I82*$L82,0))</f>
        <v/>
      </c>
      <c r="N82" s="23">
        <f>IF($P82&lt;&gt;"OK","",1-$G82)</f>
        <v/>
      </c>
      <c r="O82" s="24">
        <f>IF($P82&lt;&gt;"OK","",IF(ABS($J82-$K82)&lt;0.000001,"Equilibrada",IF($J82&gt;$K82,"Demanda","Reposição")))</f>
        <v/>
      </c>
      <c r="P82" s="24">
        <f>IF(COUNTA($A82:$H82)=0,"",IF($A82="","Revisar: SKU",IF($B82="","Revisar: produto",IF(COUNTIF($A$6:$A$205,$A82)&gt;1,"Revisar: SKU duplicado",IF(OR(NOT(ISNUMBER($C82)),$C82&lt;=0),"Revisar: demanda média",IF(OR(NOT(ISNUMBER($D82)),$D82&lt;0),"Revisar: desvio da demanda",IF(OR(NOT(ISNUMBER($E82)),$E82&lt;=0),"Revisar: lead time médio",IF(OR(NOT(ISNUMBER($F82)),$F82&lt;0),"Revisar: desvio do lead time",IF(OR(NOT(ISNUMBER($G82)),COUNTIF('Parâmetros'!$A$5:$A$15,$G82)=0),"Revisar: nível de serviço",IF(AND($H82&lt;&gt;"",NOT(ISNUMBER($H82))),"Revisar: data","OK"))))))))))</f>
        <v/>
      </c>
    </row>
    <row r="83">
      <c r="A83" s="16" t="n"/>
      <c r="B83" s="16" t="n"/>
      <c r="C83" s="17" t="n"/>
      <c r="D83" s="17" t="n"/>
      <c r="E83" s="17" t="n"/>
      <c r="F83" s="17" t="n"/>
      <c r="G83" s="18" t="n"/>
      <c r="H83" s="43" t="n"/>
      <c r="I83" s="45">
        <f>IF($P83&lt;&gt;"OK","",IFERROR(INDEX('Parâmetros'!$B$5:$B$15,MATCH($G83,'Parâmetros'!$A$5:$A$15,0)),""))</f>
        <v/>
      </c>
      <c r="J83" s="26">
        <f>IF($P83&lt;&gt;"OK","",$D83^2*$E83)</f>
        <v/>
      </c>
      <c r="K83" s="26">
        <f>IF($P83&lt;&gt;"OK","",$C83^2*$F83^2)</f>
        <v/>
      </c>
      <c r="L83" s="26">
        <f>IF($P83&lt;&gt;"OK","",SQRT($J83+$K83))</f>
        <v/>
      </c>
      <c r="M83" s="27">
        <f>IF($P83&lt;&gt;"OK","",ROUNDUP($I83*$L83,0))</f>
        <v/>
      </c>
      <c r="N83" s="28">
        <f>IF($P83&lt;&gt;"OK","",1-$G83)</f>
        <v/>
      </c>
      <c r="O83" s="29">
        <f>IF($P83&lt;&gt;"OK","",IF(ABS($J83-$K83)&lt;0.000001,"Equilibrada",IF($J83&gt;$K83,"Demanda","Reposição")))</f>
        <v/>
      </c>
      <c r="P83" s="29">
        <f>IF(COUNTA($A83:$H83)=0,"",IF($A83="","Revisar: SKU",IF($B83="","Revisar: produto",IF(COUNTIF($A$6:$A$205,$A83)&gt;1,"Revisar: SKU duplicado",IF(OR(NOT(ISNUMBER($C83)),$C83&lt;=0),"Revisar: demanda média",IF(OR(NOT(ISNUMBER($D83)),$D83&lt;0),"Revisar: desvio da demanda",IF(OR(NOT(ISNUMBER($E83)),$E83&lt;=0),"Revisar: lead time médio",IF(OR(NOT(ISNUMBER($F83)),$F83&lt;0),"Revisar: desvio do lead time",IF(OR(NOT(ISNUMBER($G83)),COUNTIF('Parâmetros'!$A$5:$A$15,$G83)=0),"Revisar: nível de serviço",IF(AND($H83&lt;&gt;"",NOT(ISNUMBER($H83))),"Revisar: data","OK"))))))))))</f>
        <v/>
      </c>
    </row>
    <row r="84">
      <c r="A84" s="16" t="n"/>
      <c r="B84" s="16" t="n"/>
      <c r="C84" s="17" t="n"/>
      <c r="D84" s="17" t="n"/>
      <c r="E84" s="17" t="n"/>
      <c r="F84" s="17" t="n"/>
      <c r="G84" s="18" t="n"/>
      <c r="H84" s="43" t="n"/>
      <c r="I84" s="44">
        <f>IF($P84&lt;&gt;"OK","",IFERROR(INDEX('Parâmetros'!$B$5:$B$15,MATCH($G84,'Parâmetros'!$A$5:$A$15,0)),""))</f>
        <v/>
      </c>
      <c r="J84" s="21">
        <f>IF($P84&lt;&gt;"OK","",$D84^2*$E84)</f>
        <v/>
      </c>
      <c r="K84" s="21">
        <f>IF($P84&lt;&gt;"OK","",$C84^2*$F84^2)</f>
        <v/>
      </c>
      <c r="L84" s="21">
        <f>IF($P84&lt;&gt;"OK","",SQRT($J84+$K84))</f>
        <v/>
      </c>
      <c r="M84" s="22">
        <f>IF($P84&lt;&gt;"OK","",ROUNDUP($I84*$L84,0))</f>
        <v/>
      </c>
      <c r="N84" s="23">
        <f>IF($P84&lt;&gt;"OK","",1-$G84)</f>
        <v/>
      </c>
      <c r="O84" s="24">
        <f>IF($P84&lt;&gt;"OK","",IF(ABS($J84-$K84)&lt;0.000001,"Equilibrada",IF($J84&gt;$K84,"Demanda","Reposição")))</f>
        <v/>
      </c>
      <c r="P84" s="24">
        <f>IF(COUNTA($A84:$H84)=0,"",IF($A84="","Revisar: SKU",IF($B84="","Revisar: produto",IF(COUNTIF($A$6:$A$205,$A84)&gt;1,"Revisar: SKU duplicado",IF(OR(NOT(ISNUMBER($C84)),$C84&lt;=0),"Revisar: demanda média",IF(OR(NOT(ISNUMBER($D84)),$D84&lt;0),"Revisar: desvio da demanda",IF(OR(NOT(ISNUMBER($E84)),$E84&lt;=0),"Revisar: lead time médio",IF(OR(NOT(ISNUMBER($F84)),$F84&lt;0),"Revisar: desvio do lead time",IF(OR(NOT(ISNUMBER($G84)),COUNTIF('Parâmetros'!$A$5:$A$15,$G84)=0),"Revisar: nível de serviço",IF(AND($H84&lt;&gt;"",NOT(ISNUMBER($H84))),"Revisar: data","OK"))))))))))</f>
        <v/>
      </c>
    </row>
    <row r="85">
      <c r="A85" s="16" t="n"/>
      <c r="B85" s="16" t="n"/>
      <c r="C85" s="17" t="n"/>
      <c r="D85" s="17" t="n"/>
      <c r="E85" s="17" t="n"/>
      <c r="F85" s="17" t="n"/>
      <c r="G85" s="18" t="n"/>
      <c r="H85" s="43" t="n"/>
      <c r="I85" s="45">
        <f>IF($P85&lt;&gt;"OK","",IFERROR(INDEX('Parâmetros'!$B$5:$B$15,MATCH($G85,'Parâmetros'!$A$5:$A$15,0)),""))</f>
        <v/>
      </c>
      <c r="J85" s="26">
        <f>IF($P85&lt;&gt;"OK","",$D85^2*$E85)</f>
        <v/>
      </c>
      <c r="K85" s="26">
        <f>IF($P85&lt;&gt;"OK","",$C85^2*$F85^2)</f>
        <v/>
      </c>
      <c r="L85" s="26">
        <f>IF($P85&lt;&gt;"OK","",SQRT($J85+$K85))</f>
        <v/>
      </c>
      <c r="M85" s="27">
        <f>IF($P85&lt;&gt;"OK","",ROUNDUP($I85*$L85,0))</f>
        <v/>
      </c>
      <c r="N85" s="28">
        <f>IF($P85&lt;&gt;"OK","",1-$G85)</f>
        <v/>
      </c>
      <c r="O85" s="29">
        <f>IF($P85&lt;&gt;"OK","",IF(ABS($J85-$K85)&lt;0.000001,"Equilibrada",IF($J85&gt;$K85,"Demanda","Reposição")))</f>
        <v/>
      </c>
      <c r="P85" s="29">
        <f>IF(COUNTA($A85:$H85)=0,"",IF($A85="","Revisar: SKU",IF($B85="","Revisar: produto",IF(COUNTIF($A$6:$A$205,$A85)&gt;1,"Revisar: SKU duplicado",IF(OR(NOT(ISNUMBER($C85)),$C85&lt;=0),"Revisar: demanda média",IF(OR(NOT(ISNUMBER($D85)),$D85&lt;0),"Revisar: desvio da demanda",IF(OR(NOT(ISNUMBER($E85)),$E85&lt;=0),"Revisar: lead time médio",IF(OR(NOT(ISNUMBER($F85)),$F85&lt;0),"Revisar: desvio do lead time",IF(OR(NOT(ISNUMBER($G85)),COUNTIF('Parâmetros'!$A$5:$A$15,$G85)=0),"Revisar: nível de serviço",IF(AND($H85&lt;&gt;"",NOT(ISNUMBER($H85))),"Revisar: data","OK"))))))))))</f>
        <v/>
      </c>
    </row>
    <row r="86">
      <c r="A86" s="16" t="n"/>
      <c r="B86" s="16" t="n"/>
      <c r="C86" s="17" t="n"/>
      <c r="D86" s="17" t="n"/>
      <c r="E86" s="17" t="n"/>
      <c r="F86" s="17" t="n"/>
      <c r="G86" s="18" t="n"/>
      <c r="H86" s="43" t="n"/>
      <c r="I86" s="44">
        <f>IF($P86&lt;&gt;"OK","",IFERROR(INDEX('Parâmetros'!$B$5:$B$15,MATCH($G86,'Parâmetros'!$A$5:$A$15,0)),""))</f>
        <v/>
      </c>
      <c r="J86" s="21">
        <f>IF($P86&lt;&gt;"OK","",$D86^2*$E86)</f>
        <v/>
      </c>
      <c r="K86" s="21">
        <f>IF($P86&lt;&gt;"OK","",$C86^2*$F86^2)</f>
        <v/>
      </c>
      <c r="L86" s="21">
        <f>IF($P86&lt;&gt;"OK","",SQRT($J86+$K86))</f>
        <v/>
      </c>
      <c r="M86" s="22">
        <f>IF($P86&lt;&gt;"OK","",ROUNDUP($I86*$L86,0))</f>
        <v/>
      </c>
      <c r="N86" s="23">
        <f>IF($P86&lt;&gt;"OK","",1-$G86)</f>
        <v/>
      </c>
      <c r="O86" s="24">
        <f>IF($P86&lt;&gt;"OK","",IF(ABS($J86-$K86)&lt;0.000001,"Equilibrada",IF($J86&gt;$K86,"Demanda","Reposição")))</f>
        <v/>
      </c>
      <c r="P86" s="24">
        <f>IF(COUNTA($A86:$H86)=0,"",IF($A86="","Revisar: SKU",IF($B86="","Revisar: produto",IF(COUNTIF($A$6:$A$205,$A86)&gt;1,"Revisar: SKU duplicado",IF(OR(NOT(ISNUMBER($C86)),$C86&lt;=0),"Revisar: demanda média",IF(OR(NOT(ISNUMBER($D86)),$D86&lt;0),"Revisar: desvio da demanda",IF(OR(NOT(ISNUMBER($E86)),$E86&lt;=0),"Revisar: lead time médio",IF(OR(NOT(ISNUMBER($F86)),$F86&lt;0),"Revisar: desvio do lead time",IF(OR(NOT(ISNUMBER($G86)),COUNTIF('Parâmetros'!$A$5:$A$15,$G86)=0),"Revisar: nível de serviço",IF(AND($H86&lt;&gt;"",NOT(ISNUMBER($H86))),"Revisar: data","OK"))))))))))</f>
        <v/>
      </c>
    </row>
    <row r="87">
      <c r="A87" s="16" t="n"/>
      <c r="B87" s="16" t="n"/>
      <c r="C87" s="17" t="n"/>
      <c r="D87" s="17" t="n"/>
      <c r="E87" s="17" t="n"/>
      <c r="F87" s="17" t="n"/>
      <c r="G87" s="18" t="n"/>
      <c r="H87" s="43" t="n"/>
      <c r="I87" s="45">
        <f>IF($P87&lt;&gt;"OK","",IFERROR(INDEX('Parâmetros'!$B$5:$B$15,MATCH($G87,'Parâmetros'!$A$5:$A$15,0)),""))</f>
        <v/>
      </c>
      <c r="J87" s="26">
        <f>IF($P87&lt;&gt;"OK","",$D87^2*$E87)</f>
        <v/>
      </c>
      <c r="K87" s="26">
        <f>IF($P87&lt;&gt;"OK","",$C87^2*$F87^2)</f>
        <v/>
      </c>
      <c r="L87" s="26">
        <f>IF($P87&lt;&gt;"OK","",SQRT($J87+$K87))</f>
        <v/>
      </c>
      <c r="M87" s="27">
        <f>IF($P87&lt;&gt;"OK","",ROUNDUP($I87*$L87,0))</f>
        <v/>
      </c>
      <c r="N87" s="28">
        <f>IF($P87&lt;&gt;"OK","",1-$G87)</f>
        <v/>
      </c>
      <c r="O87" s="29">
        <f>IF($P87&lt;&gt;"OK","",IF(ABS($J87-$K87)&lt;0.000001,"Equilibrada",IF($J87&gt;$K87,"Demanda","Reposição")))</f>
        <v/>
      </c>
      <c r="P87" s="29">
        <f>IF(COUNTA($A87:$H87)=0,"",IF($A87="","Revisar: SKU",IF($B87="","Revisar: produto",IF(COUNTIF($A$6:$A$205,$A87)&gt;1,"Revisar: SKU duplicado",IF(OR(NOT(ISNUMBER($C87)),$C87&lt;=0),"Revisar: demanda média",IF(OR(NOT(ISNUMBER($D87)),$D87&lt;0),"Revisar: desvio da demanda",IF(OR(NOT(ISNUMBER($E87)),$E87&lt;=0),"Revisar: lead time médio",IF(OR(NOT(ISNUMBER($F87)),$F87&lt;0),"Revisar: desvio do lead time",IF(OR(NOT(ISNUMBER($G87)),COUNTIF('Parâmetros'!$A$5:$A$15,$G87)=0),"Revisar: nível de serviço",IF(AND($H87&lt;&gt;"",NOT(ISNUMBER($H87))),"Revisar: data","OK"))))))))))</f>
        <v/>
      </c>
    </row>
    <row r="88">
      <c r="A88" s="16" t="n"/>
      <c r="B88" s="16" t="n"/>
      <c r="C88" s="17" t="n"/>
      <c r="D88" s="17" t="n"/>
      <c r="E88" s="17" t="n"/>
      <c r="F88" s="17" t="n"/>
      <c r="G88" s="18" t="n"/>
      <c r="H88" s="43" t="n"/>
      <c r="I88" s="44">
        <f>IF($P88&lt;&gt;"OK","",IFERROR(INDEX('Parâmetros'!$B$5:$B$15,MATCH($G88,'Parâmetros'!$A$5:$A$15,0)),""))</f>
        <v/>
      </c>
      <c r="J88" s="21">
        <f>IF($P88&lt;&gt;"OK","",$D88^2*$E88)</f>
        <v/>
      </c>
      <c r="K88" s="21">
        <f>IF($P88&lt;&gt;"OK","",$C88^2*$F88^2)</f>
        <v/>
      </c>
      <c r="L88" s="21">
        <f>IF($P88&lt;&gt;"OK","",SQRT($J88+$K88))</f>
        <v/>
      </c>
      <c r="M88" s="22">
        <f>IF($P88&lt;&gt;"OK","",ROUNDUP($I88*$L88,0))</f>
        <v/>
      </c>
      <c r="N88" s="23">
        <f>IF($P88&lt;&gt;"OK","",1-$G88)</f>
        <v/>
      </c>
      <c r="O88" s="24">
        <f>IF($P88&lt;&gt;"OK","",IF(ABS($J88-$K88)&lt;0.000001,"Equilibrada",IF($J88&gt;$K88,"Demanda","Reposição")))</f>
        <v/>
      </c>
      <c r="P88" s="24">
        <f>IF(COUNTA($A88:$H88)=0,"",IF($A88="","Revisar: SKU",IF($B88="","Revisar: produto",IF(COUNTIF($A$6:$A$205,$A88)&gt;1,"Revisar: SKU duplicado",IF(OR(NOT(ISNUMBER($C88)),$C88&lt;=0),"Revisar: demanda média",IF(OR(NOT(ISNUMBER($D88)),$D88&lt;0),"Revisar: desvio da demanda",IF(OR(NOT(ISNUMBER($E88)),$E88&lt;=0),"Revisar: lead time médio",IF(OR(NOT(ISNUMBER($F88)),$F88&lt;0),"Revisar: desvio do lead time",IF(OR(NOT(ISNUMBER($G88)),COUNTIF('Parâmetros'!$A$5:$A$15,$G88)=0),"Revisar: nível de serviço",IF(AND($H88&lt;&gt;"",NOT(ISNUMBER($H88))),"Revisar: data","OK"))))))))))</f>
        <v/>
      </c>
    </row>
    <row r="89">
      <c r="A89" s="16" t="n"/>
      <c r="B89" s="16" t="n"/>
      <c r="C89" s="17" t="n"/>
      <c r="D89" s="17" t="n"/>
      <c r="E89" s="17" t="n"/>
      <c r="F89" s="17" t="n"/>
      <c r="G89" s="18" t="n"/>
      <c r="H89" s="43" t="n"/>
      <c r="I89" s="45">
        <f>IF($P89&lt;&gt;"OK","",IFERROR(INDEX('Parâmetros'!$B$5:$B$15,MATCH($G89,'Parâmetros'!$A$5:$A$15,0)),""))</f>
        <v/>
      </c>
      <c r="J89" s="26">
        <f>IF($P89&lt;&gt;"OK","",$D89^2*$E89)</f>
        <v/>
      </c>
      <c r="K89" s="26">
        <f>IF($P89&lt;&gt;"OK","",$C89^2*$F89^2)</f>
        <v/>
      </c>
      <c r="L89" s="26">
        <f>IF($P89&lt;&gt;"OK","",SQRT($J89+$K89))</f>
        <v/>
      </c>
      <c r="M89" s="27">
        <f>IF($P89&lt;&gt;"OK","",ROUNDUP($I89*$L89,0))</f>
        <v/>
      </c>
      <c r="N89" s="28">
        <f>IF($P89&lt;&gt;"OK","",1-$G89)</f>
        <v/>
      </c>
      <c r="O89" s="29">
        <f>IF($P89&lt;&gt;"OK","",IF(ABS($J89-$K89)&lt;0.000001,"Equilibrada",IF($J89&gt;$K89,"Demanda","Reposição")))</f>
        <v/>
      </c>
      <c r="P89" s="29">
        <f>IF(COUNTA($A89:$H89)=0,"",IF($A89="","Revisar: SKU",IF($B89="","Revisar: produto",IF(COUNTIF($A$6:$A$205,$A89)&gt;1,"Revisar: SKU duplicado",IF(OR(NOT(ISNUMBER($C89)),$C89&lt;=0),"Revisar: demanda média",IF(OR(NOT(ISNUMBER($D89)),$D89&lt;0),"Revisar: desvio da demanda",IF(OR(NOT(ISNUMBER($E89)),$E89&lt;=0),"Revisar: lead time médio",IF(OR(NOT(ISNUMBER($F89)),$F89&lt;0),"Revisar: desvio do lead time",IF(OR(NOT(ISNUMBER($G89)),COUNTIF('Parâmetros'!$A$5:$A$15,$G89)=0),"Revisar: nível de serviço",IF(AND($H89&lt;&gt;"",NOT(ISNUMBER($H89))),"Revisar: data","OK"))))))))))</f>
        <v/>
      </c>
    </row>
    <row r="90">
      <c r="A90" s="16" t="n"/>
      <c r="B90" s="16" t="n"/>
      <c r="C90" s="17" t="n"/>
      <c r="D90" s="17" t="n"/>
      <c r="E90" s="17" t="n"/>
      <c r="F90" s="17" t="n"/>
      <c r="G90" s="18" t="n"/>
      <c r="H90" s="43" t="n"/>
      <c r="I90" s="44">
        <f>IF($P90&lt;&gt;"OK","",IFERROR(INDEX('Parâmetros'!$B$5:$B$15,MATCH($G90,'Parâmetros'!$A$5:$A$15,0)),""))</f>
        <v/>
      </c>
      <c r="J90" s="21">
        <f>IF($P90&lt;&gt;"OK","",$D90^2*$E90)</f>
        <v/>
      </c>
      <c r="K90" s="21">
        <f>IF($P90&lt;&gt;"OK","",$C90^2*$F90^2)</f>
        <v/>
      </c>
      <c r="L90" s="21">
        <f>IF($P90&lt;&gt;"OK","",SQRT($J90+$K90))</f>
        <v/>
      </c>
      <c r="M90" s="22">
        <f>IF($P90&lt;&gt;"OK","",ROUNDUP($I90*$L90,0))</f>
        <v/>
      </c>
      <c r="N90" s="23">
        <f>IF($P90&lt;&gt;"OK","",1-$G90)</f>
        <v/>
      </c>
      <c r="O90" s="24">
        <f>IF($P90&lt;&gt;"OK","",IF(ABS($J90-$K90)&lt;0.000001,"Equilibrada",IF($J90&gt;$K90,"Demanda","Reposição")))</f>
        <v/>
      </c>
      <c r="P90" s="24">
        <f>IF(COUNTA($A90:$H90)=0,"",IF($A90="","Revisar: SKU",IF($B90="","Revisar: produto",IF(COUNTIF($A$6:$A$205,$A90)&gt;1,"Revisar: SKU duplicado",IF(OR(NOT(ISNUMBER($C90)),$C90&lt;=0),"Revisar: demanda média",IF(OR(NOT(ISNUMBER($D90)),$D90&lt;0),"Revisar: desvio da demanda",IF(OR(NOT(ISNUMBER($E90)),$E90&lt;=0),"Revisar: lead time médio",IF(OR(NOT(ISNUMBER($F90)),$F90&lt;0),"Revisar: desvio do lead time",IF(OR(NOT(ISNUMBER($G90)),COUNTIF('Parâmetros'!$A$5:$A$15,$G90)=0),"Revisar: nível de serviço",IF(AND($H90&lt;&gt;"",NOT(ISNUMBER($H90))),"Revisar: data","OK"))))))))))</f>
        <v/>
      </c>
    </row>
    <row r="91">
      <c r="A91" s="16" t="n"/>
      <c r="B91" s="16" t="n"/>
      <c r="C91" s="17" t="n"/>
      <c r="D91" s="17" t="n"/>
      <c r="E91" s="17" t="n"/>
      <c r="F91" s="17" t="n"/>
      <c r="G91" s="18" t="n"/>
      <c r="H91" s="43" t="n"/>
      <c r="I91" s="45">
        <f>IF($P91&lt;&gt;"OK","",IFERROR(INDEX('Parâmetros'!$B$5:$B$15,MATCH($G91,'Parâmetros'!$A$5:$A$15,0)),""))</f>
        <v/>
      </c>
      <c r="J91" s="26">
        <f>IF($P91&lt;&gt;"OK","",$D91^2*$E91)</f>
        <v/>
      </c>
      <c r="K91" s="26">
        <f>IF($P91&lt;&gt;"OK","",$C91^2*$F91^2)</f>
        <v/>
      </c>
      <c r="L91" s="26">
        <f>IF($P91&lt;&gt;"OK","",SQRT($J91+$K91))</f>
        <v/>
      </c>
      <c r="M91" s="27">
        <f>IF($P91&lt;&gt;"OK","",ROUNDUP($I91*$L91,0))</f>
        <v/>
      </c>
      <c r="N91" s="28">
        <f>IF($P91&lt;&gt;"OK","",1-$G91)</f>
        <v/>
      </c>
      <c r="O91" s="29">
        <f>IF($P91&lt;&gt;"OK","",IF(ABS($J91-$K91)&lt;0.000001,"Equilibrada",IF($J91&gt;$K91,"Demanda","Reposição")))</f>
        <v/>
      </c>
      <c r="P91" s="29">
        <f>IF(COUNTA($A91:$H91)=0,"",IF($A91="","Revisar: SKU",IF($B91="","Revisar: produto",IF(COUNTIF($A$6:$A$205,$A91)&gt;1,"Revisar: SKU duplicado",IF(OR(NOT(ISNUMBER($C91)),$C91&lt;=0),"Revisar: demanda média",IF(OR(NOT(ISNUMBER($D91)),$D91&lt;0),"Revisar: desvio da demanda",IF(OR(NOT(ISNUMBER($E91)),$E91&lt;=0),"Revisar: lead time médio",IF(OR(NOT(ISNUMBER($F91)),$F91&lt;0),"Revisar: desvio do lead time",IF(OR(NOT(ISNUMBER($G91)),COUNTIF('Parâmetros'!$A$5:$A$15,$G91)=0),"Revisar: nível de serviço",IF(AND($H91&lt;&gt;"",NOT(ISNUMBER($H91))),"Revisar: data","OK"))))))))))</f>
        <v/>
      </c>
    </row>
    <row r="92">
      <c r="A92" s="16" t="n"/>
      <c r="B92" s="16" t="n"/>
      <c r="C92" s="17" t="n"/>
      <c r="D92" s="17" t="n"/>
      <c r="E92" s="17" t="n"/>
      <c r="F92" s="17" t="n"/>
      <c r="G92" s="18" t="n"/>
      <c r="H92" s="43" t="n"/>
      <c r="I92" s="44">
        <f>IF($P92&lt;&gt;"OK","",IFERROR(INDEX('Parâmetros'!$B$5:$B$15,MATCH($G92,'Parâmetros'!$A$5:$A$15,0)),""))</f>
        <v/>
      </c>
      <c r="J92" s="21">
        <f>IF($P92&lt;&gt;"OK","",$D92^2*$E92)</f>
        <v/>
      </c>
      <c r="K92" s="21">
        <f>IF($P92&lt;&gt;"OK","",$C92^2*$F92^2)</f>
        <v/>
      </c>
      <c r="L92" s="21">
        <f>IF($P92&lt;&gt;"OK","",SQRT($J92+$K92))</f>
        <v/>
      </c>
      <c r="M92" s="22">
        <f>IF($P92&lt;&gt;"OK","",ROUNDUP($I92*$L92,0))</f>
        <v/>
      </c>
      <c r="N92" s="23">
        <f>IF($P92&lt;&gt;"OK","",1-$G92)</f>
        <v/>
      </c>
      <c r="O92" s="24">
        <f>IF($P92&lt;&gt;"OK","",IF(ABS($J92-$K92)&lt;0.000001,"Equilibrada",IF($J92&gt;$K92,"Demanda","Reposição")))</f>
        <v/>
      </c>
      <c r="P92" s="24">
        <f>IF(COUNTA($A92:$H92)=0,"",IF($A92="","Revisar: SKU",IF($B92="","Revisar: produto",IF(COUNTIF($A$6:$A$205,$A92)&gt;1,"Revisar: SKU duplicado",IF(OR(NOT(ISNUMBER($C92)),$C92&lt;=0),"Revisar: demanda média",IF(OR(NOT(ISNUMBER($D92)),$D92&lt;0),"Revisar: desvio da demanda",IF(OR(NOT(ISNUMBER($E92)),$E92&lt;=0),"Revisar: lead time médio",IF(OR(NOT(ISNUMBER($F92)),$F92&lt;0),"Revisar: desvio do lead time",IF(OR(NOT(ISNUMBER($G92)),COUNTIF('Parâmetros'!$A$5:$A$15,$G92)=0),"Revisar: nível de serviço",IF(AND($H92&lt;&gt;"",NOT(ISNUMBER($H92))),"Revisar: data","OK"))))))))))</f>
        <v/>
      </c>
    </row>
    <row r="93">
      <c r="A93" s="16" t="n"/>
      <c r="B93" s="16" t="n"/>
      <c r="C93" s="17" t="n"/>
      <c r="D93" s="17" t="n"/>
      <c r="E93" s="17" t="n"/>
      <c r="F93" s="17" t="n"/>
      <c r="G93" s="18" t="n"/>
      <c r="H93" s="43" t="n"/>
      <c r="I93" s="45">
        <f>IF($P93&lt;&gt;"OK","",IFERROR(INDEX('Parâmetros'!$B$5:$B$15,MATCH($G93,'Parâmetros'!$A$5:$A$15,0)),""))</f>
        <v/>
      </c>
      <c r="J93" s="26">
        <f>IF($P93&lt;&gt;"OK","",$D93^2*$E93)</f>
        <v/>
      </c>
      <c r="K93" s="26">
        <f>IF($P93&lt;&gt;"OK","",$C93^2*$F93^2)</f>
        <v/>
      </c>
      <c r="L93" s="26">
        <f>IF($P93&lt;&gt;"OK","",SQRT($J93+$K93))</f>
        <v/>
      </c>
      <c r="M93" s="27">
        <f>IF($P93&lt;&gt;"OK","",ROUNDUP($I93*$L93,0))</f>
        <v/>
      </c>
      <c r="N93" s="28">
        <f>IF($P93&lt;&gt;"OK","",1-$G93)</f>
        <v/>
      </c>
      <c r="O93" s="29">
        <f>IF($P93&lt;&gt;"OK","",IF(ABS($J93-$K93)&lt;0.000001,"Equilibrada",IF($J93&gt;$K93,"Demanda","Reposição")))</f>
        <v/>
      </c>
      <c r="P93" s="29">
        <f>IF(COUNTA($A93:$H93)=0,"",IF($A93="","Revisar: SKU",IF($B93="","Revisar: produto",IF(COUNTIF($A$6:$A$205,$A93)&gt;1,"Revisar: SKU duplicado",IF(OR(NOT(ISNUMBER($C93)),$C93&lt;=0),"Revisar: demanda média",IF(OR(NOT(ISNUMBER($D93)),$D93&lt;0),"Revisar: desvio da demanda",IF(OR(NOT(ISNUMBER($E93)),$E93&lt;=0),"Revisar: lead time médio",IF(OR(NOT(ISNUMBER($F93)),$F93&lt;0),"Revisar: desvio do lead time",IF(OR(NOT(ISNUMBER($G93)),COUNTIF('Parâmetros'!$A$5:$A$15,$G93)=0),"Revisar: nível de serviço",IF(AND($H93&lt;&gt;"",NOT(ISNUMBER($H93))),"Revisar: data","OK"))))))))))</f>
        <v/>
      </c>
    </row>
    <row r="94">
      <c r="A94" s="16" t="n"/>
      <c r="B94" s="16" t="n"/>
      <c r="C94" s="17" t="n"/>
      <c r="D94" s="17" t="n"/>
      <c r="E94" s="17" t="n"/>
      <c r="F94" s="17" t="n"/>
      <c r="G94" s="18" t="n"/>
      <c r="H94" s="43" t="n"/>
      <c r="I94" s="44">
        <f>IF($P94&lt;&gt;"OK","",IFERROR(INDEX('Parâmetros'!$B$5:$B$15,MATCH($G94,'Parâmetros'!$A$5:$A$15,0)),""))</f>
        <v/>
      </c>
      <c r="J94" s="21">
        <f>IF($P94&lt;&gt;"OK","",$D94^2*$E94)</f>
        <v/>
      </c>
      <c r="K94" s="21">
        <f>IF($P94&lt;&gt;"OK","",$C94^2*$F94^2)</f>
        <v/>
      </c>
      <c r="L94" s="21">
        <f>IF($P94&lt;&gt;"OK","",SQRT($J94+$K94))</f>
        <v/>
      </c>
      <c r="M94" s="22">
        <f>IF($P94&lt;&gt;"OK","",ROUNDUP($I94*$L94,0))</f>
        <v/>
      </c>
      <c r="N94" s="23">
        <f>IF($P94&lt;&gt;"OK","",1-$G94)</f>
        <v/>
      </c>
      <c r="O94" s="24">
        <f>IF($P94&lt;&gt;"OK","",IF(ABS($J94-$K94)&lt;0.000001,"Equilibrada",IF($J94&gt;$K94,"Demanda","Reposição")))</f>
        <v/>
      </c>
      <c r="P94" s="24">
        <f>IF(COUNTA($A94:$H94)=0,"",IF($A94="","Revisar: SKU",IF($B94="","Revisar: produto",IF(COUNTIF($A$6:$A$205,$A94)&gt;1,"Revisar: SKU duplicado",IF(OR(NOT(ISNUMBER($C94)),$C94&lt;=0),"Revisar: demanda média",IF(OR(NOT(ISNUMBER($D94)),$D94&lt;0),"Revisar: desvio da demanda",IF(OR(NOT(ISNUMBER($E94)),$E94&lt;=0),"Revisar: lead time médio",IF(OR(NOT(ISNUMBER($F94)),$F94&lt;0),"Revisar: desvio do lead time",IF(OR(NOT(ISNUMBER($G94)),COUNTIF('Parâmetros'!$A$5:$A$15,$G94)=0),"Revisar: nível de serviço",IF(AND($H94&lt;&gt;"",NOT(ISNUMBER($H94))),"Revisar: data","OK"))))))))))</f>
        <v/>
      </c>
    </row>
    <row r="95">
      <c r="A95" s="16" t="n"/>
      <c r="B95" s="16" t="n"/>
      <c r="C95" s="17" t="n"/>
      <c r="D95" s="17" t="n"/>
      <c r="E95" s="17" t="n"/>
      <c r="F95" s="17" t="n"/>
      <c r="G95" s="18" t="n"/>
      <c r="H95" s="43" t="n"/>
      <c r="I95" s="45">
        <f>IF($P95&lt;&gt;"OK","",IFERROR(INDEX('Parâmetros'!$B$5:$B$15,MATCH($G95,'Parâmetros'!$A$5:$A$15,0)),""))</f>
        <v/>
      </c>
      <c r="J95" s="26">
        <f>IF($P95&lt;&gt;"OK","",$D95^2*$E95)</f>
        <v/>
      </c>
      <c r="K95" s="26">
        <f>IF($P95&lt;&gt;"OK","",$C95^2*$F95^2)</f>
        <v/>
      </c>
      <c r="L95" s="26">
        <f>IF($P95&lt;&gt;"OK","",SQRT($J95+$K95))</f>
        <v/>
      </c>
      <c r="M95" s="27">
        <f>IF($P95&lt;&gt;"OK","",ROUNDUP($I95*$L95,0))</f>
        <v/>
      </c>
      <c r="N95" s="28">
        <f>IF($P95&lt;&gt;"OK","",1-$G95)</f>
        <v/>
      </c>
      <c r="O95" s="29">
        <f>IF($P95&lt;&gt;"OK","",IF(ABS($J95-$K95)&lt;0.000001,"Equilibrada",IF($J95&gt;$K95,"Demanda","Reposição")))</f>
        <v/>
      </c>
      <c r="P95" s="29">
        <f>IF(COUNTA($A95:$H95)=0,"",IF($A95="","Revisar: SKU",IF($B95="","Revisar: produto",IF(COUNTIF($A$6:$A$205,$A95)&gt;1,"Revisar: SKU duplicado",IF(OR(NOT(ISNUMBER($C95)),$C95&lt;=0),"Revisar: demanda média",IF(OR(NOT(ISNUMBER($D95)),$D95&lt;0),"Revisar: desvio da demanda",IF(OR(NOT(ISNUMBER($E95)),$E95&lt;=0),"Revisar: lead time médio",IF(OR(NOT(ISNUMBER($F95)),$F95&lt;0),"Revisar: desvio do lead time",IF(OR(NOT(ISNUMBER($G95)),COUNTIF('Parâmetros'!$A$5:$A$15,$G95)=0),"Revisar: nível de serviço",IF(AND($H95&lt;&gt;"",NOT(ISNUMBER($H95))),"Revisar: data","OK"))))))))))</f>
        <v/>
      </c>
    </row>
    <row r="96">
      <c r="A96" s="16" t="n"/>
      <c r="B96" s="16" t="n"/>
      <c r="C96" s="17" t="n"/>
      <c r="D96" s="17" t="n"/>
      <c r="E96" s="17" t="n"/>
      <c r="F96" s="17" t="n"/>
      <c r="G96" s="18" t="n"/>
      <c r="H96" s="43" t="n"/>
      <c r="I96" s="44">
        <f>IF($P96&lt;&gt;"OK","",IFERROR(INDEX('Parâmetros'!$B$5:$B$15,MATCH($G96,'Parâmetros'!$A$5:$A$15,0)),""))</f>
        <v/>
      </c>
      <c r="J96" s="21">
        <f>IF($P96&lt;&gt;"OK","",$D96^2*$E96)</f>
        <v/>
      </c>
      <c r="K96" s="21">
        <f>IF($P96&lt;&gt;"OK","",$C96^2*$F96^2)</f>
        <v/>
      </c>
      <c r="L96" s="21">
        <f>IF($P96&lt;&gt;"OK","",SQRT($J96+$K96))</f>
        <v/>
      </c>
      <c r="M96" s="22">
        <f>IF($P96&lt;&gt;"OK","",ROUNDUP($I96*$L96,0))</f>
        <v/>
      </c>
      <c r="N96" s="23">
        <f>IF($P96&lt;&gt;"OK","",1-$G96)</f>
        <v/>
      </c>
      <c r="O96" s="24">
        <f>IF($P96&lt;&gt;"OK","",IF(ABS($J96-$K96)&lt;0.000001,"Equilibrada",IF($J96&gt;$K96,"Demanda","Reposição")))</f>
        <v/>
      </c>
      <c r="P96" s="24">
        <f>IF(COUNTA($A96:$H96)=0,"",IF($A96="","Revisar: SKU",IF($B96="","Revisar: produto",IF(COUNTIF($A$6:$A$205,$A96)&gt;1,"Revisar: SKU duplicado",IF(OR(NOT(ISNUMBER($C96)),$C96&lt;=0),"Revisar: demanda média",IF(OR(NOT(ISNUMBER($D96)),$D96&lt;0),"Revisar: desvio da demanda",IF(OR(NOT(ISNUMBER($E96)),$E96&lt;=0),"Revisar: lead time médio",IF(OR(NOT(ISNUMBER($F96)),$F96&lt;0),"Revisar: desvio do lead time",IF(OR(NOT(ISNUMBER($G96)),COUNTIF('Parâmetros'!$A$5:$A$15,$G96)=0),"Revisar: nível de serviço",IF(AND($H96&lt;&gt;"",NOT(ISNUMBER($H96))),"Revisar: data","OK"))))))))))</f>
        <v/>
      </c>
    </row>
    <row r="97">
      <c r="A97" s="16" t="n"/>
      <c r="B97" s="16" t="n"/>
      <c r="C97" s="17" t="n"/>
      <c r="D97" s="17" t="n"/>
      <c r="E97" s="17" t="n"/>
      <c r="F97" s="17" t="n"/>
      <c r="G97" s="18" t="n"/>
      <c r="H97" s="43" t="n"/>
      <c r="I97" s="45">
        <f>IF($P97&lt;&gt;"OK","",IFERROR(INDEX('Parâmetros'!$B$5:$B$15,MATCH($G97,'Parâmetros'!$A$5:$A$15,0)),""))</f>
        <v/>
      </c>
      <c r="J97" s="26">
        <f>IF($P97&lt;&gt;"OK","",$D97^2*$E97)</f>
        <v/>
      </c>
      <c r="K97" s="26">
        <f>IF($P97&lt;&gt;"OK","",$C97^2*$F97^2)</f>
        <v/>
      </c>
      <c r="L97" s="26">
        <f>IF($P97&lt;&gt;"OK","",SQRT($J97+$K97))</f>
        <v/>
      </c>
      <c r="M97" s="27">
        <f>IF($P97&lt;&gt;"OK","",ROUNDUP($I97*$L97,0))</f>
        <v/>
      </c>
      <c r="N97" s="28">
        <f>IF($P97&lt;&gt;"OK","",1-$G97)</f>
        <v/>
      </c>
      <c r="O97" s="29">
        <f>IF($P97&lt;&gt;"OK","",IF(ABS($J97-$K97)&lt;0.000001,"Equilibrada",IF($J97&gt;$K97,"Demanda","Reposição")))</f>
        <v/>
      </c>
      <c r="P97" s="29">
        <f>IF(COUNTA($A97:$H97)=0,"",IF($A97="","Revisar: SKU",IF($B97="","Revisar: produto",IF(COUNTIF($A$6:$A$205,$A97)&gt;1,"Revisar: SKU duplicado",IF(OR(NOT(ISNUMBER($C97)),$C97&lt;=0),"Revisar: demanda média",IF(OR(NOT(ISNUMBER($D97)),$D97&lt;0),"Revisar: desvio da demanda",IF(OR(NOT(ISNUMBER($E97)),$E97&lt;=0),"Revisar: lead time médio",IF(OR(NOT(ISNUMBER($F97)),$F97&lt;0),"Revisar: desvio do lead time",IF(OR(NOT(ISNUMBER($G97)),COUNTIF('Parâmetros'!$A$5:$A$15,$G97)=0),"Revisar: nível de serviço",IF(AND($H97&lt;&gt;"",NOT(ISNUMBER($H97))),"Revisar: data","OK"))))))))))</f>
        <v/>
      </c>
    </row>
    <row r="98">
      <c r="A98" s="16" t="n"/>
      <c r="B98" s="16" t="n"/>
      <c r="C98" s="17" t="n"/>
      <c r="D98" s="17" t="n"/>
      <c r="E98" s="17" t="n"/>
      <c r="F98" s="17" t="n"/>
      <c r="G98" s="18" t="n"/>
      <c r="H98" s="43" t="n"/>
      <c r="I98" s="44">
        <f>IF($P98&lt;&gt;"OK","",IFERROR(INDEX('Parâmetros'!$B$5:$B$15,MATCH($G98,'Parâmetros'!$A$5:$A$15,0)),""))</f>
        <v/>
      </c>
      <c r="J98" s="21">
        <f>IF($P98&lt;&gt;"OK","",$D98^2*$E98)</f>
        <v/>
      </c>
      <c r="K98" s="21">
        <f>IF($P98&lt;&gt;"OK","",$C98^2*$F98^2)</f>
        <v/>
      </c>
      <c r="L98" s="21">
        <f>IF($P98&lt;&gt;"OK","",SQRT($J98+$K98))</f>
        <v/>
      </c>
      <c r="M98" s="22">
        <f>IF($P98&lt;&gt;"OK","",ROUNDUP($I98*$L98,0))</f>
        <v/>
      </c>
      <c r="N98" s="23">
        <f>IF($P98&lt;&gt;"OK","",1-$G98)</f>
        <v/>
      </c>
      <c r="O98" s="24">
        <f>IF($P98&lt;&gt;"OK","",IF(ABS($J98-$K98)&lt;0.000001,"Equilibrada",IF($J98&gt;$K98,"Demanda","Reposição")))</f>
        <v/>
      </c>
      <c r="P98" s="24">
        <f>IF(COUNTA($A98:$H98)=0,"",IF($A98="","Revisar: SKU",IF($B98="","Revisar: produto",IF(COUNTIF($A$6:$A$205,$A98)&gt;1,"Revisar: SKU duplicado",IF(OR(NOT(ISNUMBER($C98)),$C98&lt;=0),"Revisar: demanda média",IF(OR(NOT(ISNUMBER($D98)),$D98&lt;0),"Revisar: desvio da demanda",IF(OR(NOT(ISNUMBER($E98)),$E98&lt;=0),"Revisar: lead time médio",IF(OR(NOT(ISNUMBER($F98)),$F98&lt;0),"Revisar: desvio do lead time",IF(OR(NOT(ISNUMBER($G98)),COUNTIF('Parâmetros'!$A$5:$A$15,$G98)=0),"Revisar: nível de serviço",IF(AND($H98&lt;&gt;"",NOT(ISNUMBER($H98))),"Revisar: data","OK"))))))))))</f>
        <v/>
      </c>
    </row>
    <row r="99">
      <c r="A99" s="16" t="n"/>
      <c r="B99" s="16" t="n"/>
      <c r="C99" s="17" t="n"/>
      <c r="D99" s="17" t="n"/>
      <c r="E99" s="17" t="n"/>
      <c r="F99" s="17" t="n"/>
      <c r="G99" s="18" t="n"/>
      <c r="H99" s="43" t="n"/>
      <c r="I99" s="45">
        <f>IF($P99&lt;&gt;"OK","",IFERROR(INDEX('Parâmetros'!$B$5:$B$15,MATCH($G99,'Parâmetros'!$A$5:$A$15,0)),""))</f>
        <v/>
      </c>
      <c r="J99" s="26">
        <f>IF($P99&lt;&gt;"OK","",$D99^2*$E99)</f>
        <v/>
      </c>
      <c r="K99" s="26">
        <f>IF($P99&lt;&gt;"OK","",$C99^2*$F99^2)</f>
        <v/>
      </c>
      <c r="L99" s="26">
        <f>IF($P99&lt;&gt;"OK","",SQRT($J99+$K99))</f>
        <v/>
      </c>
      <c r="M99" s="27">
        <f>IF($P99&lt;&gt;"OK","",ROUNDUP($I99*$L99,0))</f>
        <v/>
      </c>
      <c r="N99" s="28">
        <f>IF($P99&lt;&gt;"OK","",1-$G99)</f>
        <v/>
      </c>
      <c r="O99" s="29">
        <f>IF($P99&lt;&gt;"OK","",IF(ABS($J99-$K99)&lt;0.000001,"Equilibrada",IF($J99&gt;$K99,"Demanda","Reposição")))</f>
        <v/>
      </c>
      <c r="P99" s="29">
        <f>IF(COUNTA($A99:$H99)=0,"",IF($A99="","Revisar: SKU",IF($B99="","Revisar: produto",IF(COUNTIF($A$6:$A$205,$A99)&gt;1,"Revisar: SKU duplicado",IF(OR(NOT(ISNUMBER($C99)),$C99&lt;=0),"Revisar: demanda média",IF(OR(NOT(ISNUMBER($D99)),$D99&lt;0),"Revisar: desvio da demanda",IF(OR(NOT(ISNUMBER($E99)),$E99&lt;=0),"Revisar: lead time médio",IF(OR(NOT(ISNUMBER($F99)),$F99&lt;0),"Revisar: desvio do lead time",IF(OR(NOT(ISNUMBER($G99)),COUNTIF('Parâmetros'!$A$5:$A$15,$G99)=0),"Revisar: nível de serviço",IF(AND($H99&lt;&gt;"",NOT(ISNUMBER($H99))),"Revisar: data","OK"))))))))))</f>
        <v/>
      </c>
    </row>
    <row r="100">
      <c r="A100" s="16" t="n"/>
      <c r="B100" s="16" t="n"/>
      <c r="C100" s="17" t="n"/>
      <c r="D100" s="17" t="n"/>
      <c r="E100" s="17" t="n"/>
      <c r="F100" s="17" t="n"/>
      <c r="G100" s="18" t="n"/>
      <c r="H100" s="43" t="n"/>
      <c r="I100" s="44">
        <f>IF($P100&lt;&gt;"OK","",IFERROR(INDEX('Parâmetros'!$B$5:$B$15,MATCH($G100,'Parâmetros'!$A$5:$A$15,0)),""))</f>
        <v/>
      </c>
      <c r="J100" s="21">
        <f>IF($P100&lt;&gt;"OK","",$D100^2*$E100)</f>
        <v/>
      </c>
      <c r="K100" s="21">
        <f>IF($P100&lt;&gt;"OK","",$C100^2*$F100^2)</f>
        <v/>
      </c>
      <c r="L100" s="21">
        <f>IF($P100&lt;&gt;"OK","",SQRT($J100+$K100))</f>
        <v/>
      </c>
      <c r="M100" s="22">
        <f>IF($P100&lt;&gt;"OK","",ROUNDUP($I100*$L100,0))</f>
        <v/>
      </c>
      <c r="N100" s="23">
        <f>IF($P100&lt;&gt;"OK","",1-$G100)</f>
        <v/>
      </c>
      <c r="O100" s="24">
        <f>IF($P100&lt;&gt;"OK","",IF(ABS($J100-$K100)&lt;0.000001,"Equilibrada",IF($J100&gt;$K100,"Demanda","Reposição")))</f>
        <v/>
      </c>
      <c r="P100" s="24">
        <f>IF(COUNTA($A100:$H100)=0,"",IF($A100="","Revisar: SKU",IF($B100="","Revisar: produto",IF(COUNTIF($A$6:$A$205,$A100)&gt;1,"Revisar: SKU duplicado",IF(OR(NOT(ISNUMBER($C100)),$C100&lt;=0),"Revisar: demanda média",IF(OR(NOT(ISNUMBER($D100)),$D100&lt;0),"Revisar: desvio da demanda",IF(OR(NOT(ISNUMBER($E100)),$E100&lt;=0),"Revisar: lead time médio",IF(OR(NOT(ISNUMBER($F100)),$F100&lt;0),"Revisar: desvio do lead time",IF(OR(NOT(ISNUMBER($G100)),COUNTIF('Parâmetros'!$A$5:$A$15,$G100)=0),"Revisar: nível de serviço",IF(AND($H100&lt;&gt;"",NOT(ISNUMBER($H100))),"Revisar: data","OK"))))))))))</f>
        <v/>
      </c>
    </row>
    <row r="101">
      <c r="A101" s="16" t="n"/>
      <c r="B101" s="16" t="n"/>
      <c r="C101" s="17" t="n"/>
      <c r="D101" s="17" t="n"/>
      <c r="E101" s="17" t="n"/>
      <c r="F101" s="17" t="n"/>
      <c r="G101" s="18" t="n"/>
      <c r="H101" s="43" t="n"/>
      <c r="I101" s="45">
        <f>IF($P101&lt;&gt;"OK","",IFERROR(INDEX('Parâmetros'!$B$5:$B$15,MATCH($G101,'Parâmetros'!$A$5:$A$15,0)),""))</f>
        <v/>
      </c>
      <c r="J101" s="26">
        <f>IF($P101&lt;&gt;"OK","",$D101^2*$E101)</f>
        <v/>
      </c>
      <c r="K101" s="26">
        <f>IF($P101&lt;&gt;"OK","",$C101^2*$F101^2)</f>
        <v/>
      </c>
      <c r="L101" s="26">
        <f>IF($P101&lt;&gt;"OK","",SQRT($J101+$K101))</f>
        <v/>
      </c>
      <c r="M101" s="27">
        <f>IF($P101&lt;&gt;"OK","",ROUNDUP($I101*$L101,0))</f>
        <v/>
      </c>
      <c r="N101" s="28">
        <f>IF($P101&lt;&gt;"OK","",1-$G101)</f>
        <v/>
      </c>
      <c r="O101" s="29">
        <f>IF($P101&lt;&gt;"OK","",IF(ABS($J101-$K101)&lt;0.000001,"Equilibrada",IF($J101&gt;$K101,"Demanda","Reposição")))</f>
        <v/>
      </c>
      <c r="P101" s="29">
        <f>IF(COUNTA($A101:$H101)=0,"",IF($A101="","Revisar: SKU",IF($B101="","Revisar: produto",IF(COUNTIF($A$6:$A$205,$A101)&gt;1,"Revisar: SKU duplicado",IF(OR(NOT(ISNUMBER($C101)),$C101&lt;=0),"Revisar: demanda média",IF(OR(NOT(ISNUMBER($D101)),$D101&lt;0),"Revisar: desvio da demanda",IF(OR(NOT(ISNUMBER($E101)),$E101&lt;=0),"Revisar: lead time médio",IF(OR(NOT(ISNUMBER($F101)),$F101&lt;0),"Revisar: desvio do lead time",IF(OR(NOT(ISNUMBER($G101)),COUNTIF('Parâmetros'!$A$5:$A$15,$G101)=0),"Revisar: nível de serviço",IF(AND($H101&lt;&gt;"",NOT(ISNUMBER($H101))),"Revisar: data","OK"))))))))))</f>
        <v/>
      </c>
    </row>
    <row r="102">
      <c r="A102" s="16" t="n"/>
      <c r="B102" s="16" t="n"/>
      <c r="C102" s="17" t="n"/>
      <c r="D102" s="17" t="n"/>
      <c r="E102" s="17" t="n"/>
      <c r="F102" s="17" t="n"/>
      <c r="G102" s="18" t="n"/>
      <c r="H102" s="43" t="n"/>
      <c r="I102" s="44">
        <f>IF($P102&lt;&gt;"OK","",IFERROR(INDEX('Parâmetros'!$B$5:$B$15,MATCH($G102,'Parâmetros'!$A$5:$A$15,0)),""))</f>
        <v/>
      </c>
      <c r="J102" s="21">
        <f>IF($P102&lt;&gt;"OK","",$D102^2*$E102)</f>
        <v/>
      </c>
      <c r="K102" s="21">
        <f>IF($P102&lt;&gt;"OK","",$C102^2*$F102^2)</f>
        <v/>
      </c>
      <c r="L102" s="21">
        <f>IF($P102&lt;&gt;"OK","",SQRT($J102+$K102))</f>
        <v/>
      </c>
      <c r="M102" s="22">
        <f>IF($P102&lt;&gt;"OK","",ROUNDUP($I102*$L102,0))</f>
        <v/>
      </c>
      <c r="N102" s="23">
        <f>IF($P102&lt;&gt;"OK","",1-$G102)</f>
        <v/>
      </c>
      <c r="O102" s="24">
        <f>IF($P102&lt;&gt;"OK","",IF(ABS($J102-$K102)&lt;0.000001,"Equilibrada",IF($J102&gt;$K102,"Demanda","Reposição")))</f>
        <v/>
      </c>
      <c r="P102" s="24">
        <f>IF(COUNTA($A102:$H102)=0,"",IF($A102="","Revisar: SKU",IF($B102="","Revisar: produto",IF(COUNTIF($A$6:$A$205,$A102)&gt;1,"Revisar: SKU duplicado",IF(OR(NOT(ISNUMBER($C102)),$C102&lt;=0),"Revisar: demanda média",IF(OR(NOT(ISNUMBER($D102)),$D102&lt;0),"Revisar: desvio da demanda",IF(OR(NOT(ISNUMBER($E102)),$E102&lt;=0),"Revisar: lead time médio",IF(OR(NOT(ISNUMBER($F102)),$F102&lt;0),"Revisar: desvio do lead time",IF(OR(NOT(ISNUMBER($G102)),COUNTIF('Parâmetros'!$A$5:$A$15,$G102)=0),"Revisar: nível de serviço",IF(AND($H102&lt;&gt;"",NOT(ISNUMBER($H102))),"Revisar: data","OK"))))))))))</f>
        <v/>
      </c>
    </row>
    <row r="103">
      <c r="A103" s="16" t="n"/>
      <c r="B103" s="16" t="n"/>
      <c r="C103" s="17" t="n"/>
      <c r="D103" s="17" t="n"/>
      <c r="E103" s="17" t="n"/>
      <c r="F103" s="17" t="n"/>
      <c r="G103" s="18" t="n"/>
      <c r="H103" s="43" t="n"/>
      <c r="I103" s="45">
        <f>IF($P103&lt;&gt;"OK","",IFERROR(INDEX('Parâmetros'!$B$5:$B$15,MATCH($G103,'Parâmetros'!$A$5:$A$15,0)),""))</f>
        <v/>
      </c>
      <c r="J103" s="26">
        <f>IF($P103&lt;&gt;"OK","",$D103^2*$E103)</f>
        <v/>
      </c>
      <c r="K103" s="26">
        <f>IF($P103&lt;&gt;"OK","",$C103^2*$F103^2)</f>
        <v/>
      </c>
      <c r="L103" s="26">
        <f>IF($P103&lt;&gt;"OK","",SQRT($J103+$K103))</f>
        <v/>
      </c>
      <c r="M103" s="27">
        <f>IF($P103&lt;&gt;"OK","",ROUNDUP($I103*$L103,0))</f>
        <v/>
      </c>
      <c r="N103" s="28">
        <f>IF($P103&lt;&gt;"OK","",1-$G103)</f>
        <v/>
      </c>
      <c r="O103" s="29">
        <f>IF($P103&lt;&gt;"OK","",IF(ABS($J103-$K103)&lt;0.000001,"Equilibrada",IF($J103&gt;$K103,"Demanda","Reposição")))</f>
        <v/>
      </c>
      <c r="P103" s="29">
        <f>IF(COUNTA($A103:$H103)=0,"",IF($A103="","Revisar: SKU",IF($B103="","Revisar: produto",IF(COUNTIF($A$6:$A$205,$A103)&gt;1,"Revisar: SKU duplicado",IF(OR(NOT(ISNUMBER($C103)),$C103&lt;=0),"Revisar: demanda média",IF(OR(NOT(ISNUMBER($D103)),$D103&lt;0),"Revisar: desvio da demanda",IF(OR(NOT(ISNUMBER($E103)),$E103&lt;=0),"Revisar: lead time médio",IF(OR(NOT(ISNUMBER($F103)),$F103&lt;0),"Revisar: desvio do lead time",IF(OR(NOT(ISNUMBER($G103)),COUNTIF('Parâmetros'!$A$5:$A$15,$G103)=0),"Revisar: nível de serviço",IF(AND($H103&lt;&gt;"",NOT(ISNUMBER($H103))),"Revisar: data","OK"))))))))))</f>
        <v/>
      </c>
    </row>
    <row r="104">
      <c r="A104" s="16" t="n"/>
      <c r="B104" s="16" t="n"/>
      <c r="C104" s="17" t="n"/>
      <c r="D104" s="17" t="n"/>
      <c r="E104" s="17" t="n"/>
      <c r="F104" s="17" t="n"/>
      <c r="G104" s="18" t="n"/>
      <c r="H104" s="43" t="n"/>
      <c r="I104" s="44">
        <f>IF($P104&lt;&gt;"OK","",IFERROR(INDEX('Parâmetros'!$B$5:$B$15,MATCH($G104,'Parâmetros'!$A$5:$A$15,0)),""))</f>
        <v/>
      </c>
      <c r="J104" s="21">
        <f>IF($P104&lt;&gt;"OK","",$D104^2*$E104)</f>
        <v/>
      </c>
      <c r="K104" s="21">
        <f>IF($P104&lt;&gt;"OK","",$C104^2*$F104^2)</f>
        <v/>
      </c>
      <c r="L104" s="21">
        <f>IF($P104&lt;&gt;"OK","",SQRT($J104+$K104))</f>
        <v/>
      </c>
      <c r="M104" s="22">
        <f>IF($P104&lt;&gt;"OK","",ROUNDUP($I104*$L104,0))</f>
        <v/>
      </c>
      <c r="N104" s="23">
        <f>IF($P104&lt;&gt;"OK","",1-$G104)</f>
        <v/>
      </c>
      <c r="O104" s="24">
        <f>IF($P104&lt;&gt;"OK","",IF(ABS($J104-$K104)&lt;0.000001,"Equilibrada",IF($J104&gt;$K104,"Demanda","Reposição")))</f>
        <v/>
      </c>
      <c r="P104" s="24">
        <f>IF(COUNTA($A104:$H104)=0,"",IF($A104="","Revisar: SKU",IF($B104="","Revisar: produto",IF(COUNTIF($A$6:$A$205,$A104)&gt;1,"Revisar: SKU duplicado",IF(OR(NOT(ISNUMBER($C104)),$C104&lt;=0),"Revisar: demanda média",IF(OR(NOT(ISNUMBER($D104)),$D104&lt;0),"Revisar: desvio da demanda",IF(OR(NOT(ISNUMBER($E104)),$E104&lt;=0),"Revisar: lead time médio",IF(OR(NOT(ISNUMBER($F104)),$F104&lt;0),"Revisar: desvio do lead time",IF(OR(NOT(ISNUMBER($G104)),COUNTIF('Parâmetros'!$A$5:$A$15,$G104)=0),"Revisar: nível de serviço",IF(AND($H104&lt;&gt;"",NOT(ISNUMBER($H104))),"Revisar: data","OK"))))))))))</f>
        <v/>
      </c>
    </row>
    <row r="105">
      <c r="A105" s="16" t="n"/>
      <c r="B105" s="16" t="n"/>
      <c r="C105" s="17" t="n"/>
      <c r="D105" s="17" t="n"/>
      <c r="E105" s="17" t="n"/>
      <c r="F105" s="17" t="n"/>
      <c r="G105" s="18" t="n"/>
      <c r="H105" s="43" t="n"/>
      <c r="I105" s="45">
        <f>IF($P105&lt;&gt;"OK","",IFERROR(INDEX('Parâmetros'!$B$5:$B$15,MATCH($G105,'Parâmetros'!$A$5:$A$15,0)),""))</f>
        <v/>
      </c>
      <c r="J105" s="26">
        <f>IF($P105&lt;&gt;"OK","",$D105^2*$E105)</f>
        <v/>
      </c>
      <c r="K105" s="26">
        <f>IF($P105&lt;&gt;"OK","",$C105^2*$F105^2)</f>
        <v/>
      </c>
      <c r="L105" s="26">
        <f>IF($P105&lt;&gt;"OK","",SQRT($J105+$K105))</f>
        <v/>
      </c>
      <c r="M105" s="27">
        <f>IF($P105&lt;&gt;"OK","",ROUNDUP($I105*$L105,0))</f>
        <v/>
      </c>
      <c r="N105" s="28">
        <f>IF($P105&lt;&gt;"OK","",1-$G105)</f>
        <v/>
      </c>
      <c r="O105" s="29">
        <f>IF($P105&lt;&gt;"OK","",IF(ABS($J105-$K105)&lt;0.000001,"Equilibrada",IF($J105&gt;$K105,"Demanda","Reposição")))</f>
        <v/>
      </c>
      <c r="P105" s="29">
        <f>IF(COUNTA($A105:$H105)=0,"",IF($A105="","Revisar: SKU",IF($B105="","Revisar: produto",IF(COUNTIF($A$6:$A$205,$A105)&gt;1,"Revisar: SKU duplicado",IF(OR(NOT(ISNUMBER($C105)),$C105&lt;=0),"Revisar: demanda média",IF(OR(NOT(ISNUMBER($D105)),$D105&lt;0),"Revisar: desvio da demanda",IF(OR(NOT(ISNUMBER($E105)),$E105&lt;=0),"Revisar: lead time médio",IF(OR(NOT(ISNUMBER($F105)),$F105&lt;0),"Revisar: desvio do lead time",IF(OR(NOT(ISNUMBER($G105)),COUNTIF('Parâmetros'!$A$5:$A$15,$G105)=0),"Revisar: nível de serviço",IF(AND($H105&lt;&gt;"",NOT(ISNUMBER($H105))),"Revisar: data","OK"))))))))))</f>
        <v/>
      </c>
    </row>
    <row r="106">
      <c r="A106" s="16" t="n"/>
      <c r="B106" s="16" t="n"/>
      <c r="C106" s="17" t="n"/>
      <c r="D106" s="17" t="n"/>
      <c r="E106" s="17" t="n"/>
      <c r="F106" s="17" t="n"/>
      <c r="G106" s="18" t="n"/>
      <c r="H106" s="43" t="n"/>
      <c r="I106" s="44">
        <f>IF($P106&lt;&gt;"OK","",IFERROR(INDEX('Parâmetros'!$B$5:$B$15,MATCH($G106,'Parâmetros'!$A$5:$A$15,0)),""))</f>
        <v/>
      </c>
      <c r="J106" s="21">
        <f>IF($P106&lt;&gt;"OK","",$D106^2*$E106)</f>
        <v/>
      </c>
      <c r="K106" s="21">
        <f>IF($P106&lt;&gt;"OK","",$C106^2*$F106^2)</f>
        <v/>
      </c>
      <c r="L106" s="21">
        <f>IF($P106&lt;&gt;"OK","",SQRT($J106+$K106))</f>
        <v/>
      </c>
      <c r="M106" s="22">
        <f>IF($P106&lt;&gt;"OK","",ROUNDUP($I106*$L106,0))</f>
        <v/>
      </c>
      <c r="N106" s="23">
        <f>IF($P106&lt;&gt;"OK","",1-$G106)</f>
        <v/>
      </c>
      <c r="O106" s="24">
        <f>IF($P106&lt;&gt;"OK","",IF(ABS($J106-$K106)&lt;0.000001,"Equilibrada",IF($J106&gt;$K106,"Demanda","Reposição")))</f>
        <v/>
      </c>
      <c r="P106" s="24">
        <f>IF(COUNTA($A106:$H106)=0,"",IF($A106="","Revisar: SKU",IF($B106="","Revisar: produto",IF(COUNTIF($A$6:$A$205,$A106)&gt;1,"Revisar: SKU duplicado",IF(OR(NOT(ISNUMBER($C106)),$C106&lt;=0),"Revisar: demanda média",IF(OR(NOT(ISNUMBER($D106)),$D106&lt;0),"Revisar: desvio da demanda",IF(OR(NOT(ISNUMBER($E106)),$E106&lt;=0),"Revisar: lead time médio",IF(OR(NOT(ISNUMBER($F106)),$F106&lt;0),"Revisar: desvio do lead time",IF(OR(NOT(ISNUMBER($G106)),COUNTIF('Parâmetros'!$A$5:$A$15,$G106)=0),"Revisar: nível de serviço",IF(AND($H106&lt;&gt;"",NOT(ISNUMBER($H106))),"Revisar: data","OK"))))))))))</f>
        <v/>
      </c>
    </row>
    <row r="107">
      <c r="A107" s="16" t="n"/>
      <c r="B107" s="16" t="n"/>
      <c r="C107" s="17" t="n"/>
      <c r="D107" s="17" t="n"/>
      <c r="E107" s="17" t="n"/>
      <c r="F107" s="17" t="n"/>
      <c r="G107" s="18" t="n"/>
      <c r="H107" s="43" t="n"/>
      <c r="I107" s="45">
        <f>IF($P107&lt;&gt;"OK","",IFERROR(INDEX('Parâmetros'!$B$5:$B$15,MATCH($G107,'Parâmetros'!$A$5:$A$15,0)),""))</f>
        <v/>
      </c>
      <c r="J107" s="26">
        <f>IF($P107&lt;&gt;"OK","",$D107^2*$E107)</f>
        <v/>
      </c>
      <c r="K107" s="26">
        <f>IF($P107&lt;&gt;"OK","",$C107^2*$F107^2)</f>
        <v/>
      </c>
      <c r="L107" s="26">
        <f>IF($P107&lt;&gt;"OK","",SQRT($J107+$K107))</f>
        <v/>
      </c>
      <c r="M107" s="27">
        <f>IF($P107&lt;&gt;"OK","",ROUNDUP($I107*$L107,0))</f>
        <v/>
      </c>
      <c r="N107" s="28">
        <f>IF($P107&lt;&gt;"OK","",1-$G107)</f>
        <v/>
      </c>
      <c r="O107" s="29">
        <f>IF($P107&lt;&gt;"OK","",IF(ABS($J107-$K107)&lt;0.000001,"Equilibrada",IF($J107&gt;$K107,"Demanda","Reposição")))</f>
        <v/>
      </c>
      <c r="P107" s="29">
        <f>IF(COUNTA($A107:$H107)=0,"",IF($A107="","Revisar: SKU",IF($B107="","Revisar: produto",IF(COUNTIF($A$6:$A$205,$A107)&gt;1,"Revisar: SKU duplicado",IF(OR(NOT(ISNUMBER($C107)),$C107&lt;=0),"Revisar: demanda média",IF(OR(NOT(ISNUMBER($D107)),$D107&lt;0),"Revisar: desvio da demanda",IF(OR(NOT(ISNUMBER($E107)),$E107&lt;=0),"Revisar: lead time médio",IF(OR(NOT(ISNUMBER($F107)),$F107&lt;0),"Revisar: desvio do lead time",IF(OR(NOT(ISNUMBER($G107)),COUNTIF('Parâmetros'!$A$5:$A$15,$G107)=0),"Revisar: nível de serviço",IF(AND($H107&lt;&gt;"",NOT(ISNUMBER($H107))),"Revisar: data","OK"))))))))))</f>
        <v/>
      </c>
    </row>
    <row r="108">
      <c r="A108" s="16" t="n"/>
      <c r="B108" s="16" t="n"/>
      <c r="C108" s="17" t="n"/>
      <c r="D108" s="17" t="n"/>
      <c r="E108" s="17" t="n"/>
      <c r="F108" s="17" t="n"/>
      <c r="G108" s="18" t="n"/>
      <c r="H108" s="43" t="n"/>
      <c r="I108" s="44">
        <f>IF($P108&lt;&gt;"OK","",IFERROR(INDEX('Parâmetros'!$B$5:$B$15,MATCH($G108,'Parâmetros'!$A$5:$A$15,0)),""))</f>
        <v/>
      </c>
      <c r="J108" s="21">
        <f>IF($P108&lt;&gt;"OK","",$D108^2*$E108)</f>
        <v/>
      </c>
      <c r="K108" s="21">
        <f>IF($P108&lt;&gt;"OK","",$C108^2*$F108^2)</f>
        <v/>
      </c>
      <c r="L108" s="21">
        <f>IF($P108&lt;&gt;"OK","",SQRT($J108+$K108))</f>
        <v/>
      </c>
      <c r="M108" s="22">
        <f>IF($P108&lt;&gt;"OK","",ROUNDUP($I108*$L108,0))</f>
        <v/>
      </c>
      <c r="N108" s="23">
        <f>IF($P108&lt;&gt;"OK","",1-$G108)</f>
        <v/>
      </c>
      <c r="O108" s="24">
        <f>IF($P108&lt;&gt;"OK","",IF(ABS($J108-$K108)&lt;0.000001,"Equilibrada",IF($J108&gt;$K108,"Demanda","Reposição")))</f>
        <v/>
      </c>
      <c r="P108" s="24">
        <f>IF(COUNTA($A108:$H108)=0,"",IF($A108="","Revisar: SKU",IF($B108="","Revisar: produto",IF(COUNTIF($A$6:$A$205,$A108)&gt;1,"Revisar: SKU duplicado",IF(OR(NOT(ISNUMBER($C108)),$C108&lt;=0),"Revisar: demanda média",IF(OR(NOT(ISNUMBER($D108)),$D108&lt;0),"Revisar: desvio da demanda",IF(OR(NOT(ISNUMBER($E108)),$E108&lt;=0),"Revisar: lead time médio",IF(OR(NOT(ISNUMBER($F108)),$F108&lt;0),"Revisar: desvio do lead time",IF(OR(NOT(ISNUMBER($G108)),COUNTIF('Parâmetros'!$A$5:$A$15,$G108)=0),"Revisar: nível de serviço",IF(AND($H108&lt;&gt;"",NOT(ISNUMBER($H108))),"Revisar: data","OK"))))))))))</f>
        <v/>
      </c>
    </row>
    <row r="109">
      <c r="A109" s="16" t="n"/>
      <c r="B109" s="16" t="n"/>
      <c r="C109" s="17" t="n"/>
      <c r="D109" s="17" t="n"/>
      <c r="E109" s="17" t="n"/>
      <c r="F109" s="17" t="n"/>
      <c r="G109" s="18" t="n"/>
      <c r="H109" s="43" t="n"/>
      <c r="I109" s="45">
        <f>IF($P109&lt;&gt;"OK","",IFERROR(INDEX('Parâmetros'!$B$5:$B$15,MATCH($G109,'Parâmetros'!$A$5:$A$15,0)),""))</f>
        <v/>
      </c>
      <c r="J109" s="26">
        <f>IF($P109&lt;&gt;"OK","",$D109^2*$E109)</f>
        <v/>
      </c>
      <c r="K109" s="26">
        <f>IF($P109&lt;&gt;"OK","",$C109^2*$F109^2)</f>
        <v/>
      </c>
      <c r="L109" s="26">
        <f>IF($P109&lt;&gt;"OK","",SQRT($J109+$K109))</f>
        <v/>
      </c>
      <c r="M109" s="27">
        <f>IF($P109&lt;&gt;"OK","",ROUNDUP($I109*$L109,0))</f>
        <v/>
      </c>
      <c r="N109" s="28">
        <f>IF($P109&lt;&gt;"OK","",1-$G109)</f>
        <v/>
      </c>
      <c r="O109" s="29">
        <f>IF($P109&lt;&gt;"OK","",IF(ABS($J109-$K109)&lt;0.000001,"Equilibrada",IF($J109&gt;$K109,"Demanda","Reposição")))</f>
        <v/>
      </c>
      <c r="P109" s="29">
        <f>IF(COUNTA($A109:$H109)=0,"",IF($A109="","Revisar: SKU",IF($B109="","Revisar: produto",IF(COUNTIF($A$6:$A$205,$A109)&gt;1,"Revisar: SKU duplicado",IF(OR(NOT(ISNUMBER($C109)),$C109&lt;=0),"Revisar: demanda média",IF(OR(NOT(ISNUMBER($D109)),$D109&lt;0),"Revisar: desvio da demanda",IF(OR(NOT(ISNUMBER($E109)),$E109&lt;=0),"Revisar: lead time médio",IF(OR(NOT(ISNUMBER($F109)),$F109&lt;0),"Revisar: desvio do lead time",IF(OR(NOT(ISNUMBER($G109)),COUNTIF('Parâmetros'!$A$5:$A$15,$G109)=0),"Revisar: nível de serviço",IF(AND($H109&lt;&gt;"",NOT(ISNUMBER($H109))),"Revisar: data","OK"))))))))))</f>
        <v/>
      </c>
    </row>
    <row r="110">
      <c r="A110" s="16" t="n"/>
      <c r="B110" s="16" t="n"/>
      <c r="C110" s="17" t="n"/>
      <c r="D110" s="17" t="n"/>
      <c r="E110" s="17" t="n"/>
      <c r="F110" s="17" t="n"/>
      <c r="G110" s="18" t="n"/>
      <c r="H110" s="43" t="n"/>
      <c r="I110" s="44">
        <f>IF($P110&lt;&gt;"OK","",IFERROR(INDEX('Parâmetros'!$B$5:$B$15,MATCH($G110,'Parâmetros'!$A$5:$A$15,0)),""))</f>
        <v/>
      </c>
      <c r="J110" s="21">
        <f>IF($P110&lt;&gt;"OK","",$D110^2*$E110)</f>
        <v/>
      </c>
      <c r="K110" s="21">
        <f>IF($P110&lt;&gt;"OK","",$C110^2*$F110^2)</f>
        <v/>
      </c>
      <c r="L110" s="21">
        <f>IF($P110&lt;&gt;"OK","",SQRT($J110+$K110))</f>
        <v/>
      </c>
      <c r="M110" s="22">
        <f>IF($P110&lt;&gt;"OK","",ROUNDUP($I110*$L110,0))</f>
        <v/>
      </c>
      <c r="N110" s="23">
        <f>IF($P110&lt;&gt;"OK","",1-$G110)</f>
        <v/>
      </c>
      <c r="O110" s="24">
        <f>IF($P110&lt;&gt;"OK","",IF(ABS($J110-$K110)&lt;0.000001,"Equilibrada",IF($J110&gt;$K110,"Demanda","Reposição")))</f>
        <v/>
      </c>
      <c r="P110" s="24">
        <f>IF(COUNTA($A110:$H110)=0,"",IF($A110="","Revisar: SKU",IF($B110="","Revisar: produto",IF(COUNTIF($A$6:$A$205,$A110)&gt;1,"Revisar: SKU duplicado",IF(OR(NOT(ISNUMBER($C110)),$C110&lt;=0),"Revisar: demanda média",IF(OR(NOT(ISNUMBER($D110)),$D110&lt;0),"Revisar: desvio da demanda",IF(OR(NOT(ISNUMBER($E110)),$E110&lt;=0),"Revisar: lead time médio",IF(OR(NOT(ISNUMBER($F110)),$F110&lt;0),"Revisar: desvio do lead time",IF(OR(NOT(ISNUMBER($G110)),COUNTIF('Parâmetros'!$A$5:$A$15,$G110)=0),"Revisar: nível de serviço",IF(AND($H110&lt;&gt;"",NOT(ISNUMBER($H110))),"Revisar: data","OK"))))))))))</f>
        <v/>
      </c>
    </row>
    <row r="111">
      <c r="A111" s="16" t="n"/>
      <c r="B111" s="16" t="n"/>
      <c r="C111" s="17" t="n"/>
      <c r="D111" s="17" t="n"/>
      <c r="E111" s="17" t="n"/>
      <c r="F111" s="17" t="n"/>
      <c r="G111" s="18" t="n"/>
      <c r="H111" s="43" t="n"/>
      <c r="I111" s="45">
        <f>IF($P111&lt;&gt;"OK","",IFERROR(INDEX('Parâmetros'!$B$5:$B$15,MATCH($G111,'Parâmetros'!$A$5:$A$15,0)),""))</f>
        <v/>
      </c>
      <c r="J111" s="26">
        <f>IF($P111&lt;&gt;"OK","",$D111^2*$E111)</f>
        <v/>
      </c>
      <c r="K111" s="26">
        <f>IF($P111&lt;&gt;"OK","",$C111^2*$F111^2)</f>
        <v/>
      </c>
      <c r="L111" s="26">
        <f>IF($P111&lt;&gt;"OK","",SQRT($J111+$K111))</f>
        <v/>
      </c>
      <c r="M111" s="27">
        <f>IF($P111&lt;&gt;"OK","",ROUNDUP($I111*$L111,0))</f>
        <v/>
      </c>
      <c r="N111" s="28">
        <f>IF($P111&lt;&gt;"OK","",1-$G111)</f>
        <v/>
      </c>
      <c r="O111" s="29">
        <f>IF($P111&lt;&gt;"OK","",IF(ABS($J111-$K111)&lt;0.000001,"Equilibrada",IF($J111&gt;$K111,"Demanda","Reposição")))</f>
        <v/>
      </c>
      <c r="P111" s="29">
        <f>IF(COUNTA($A111:$H111)=0,"",IF($A111="","Revisar: SKU",IF($B111="","Revisar: produto",IF(COUNTIF($A$6:$A$205,$A111)&gt;1,"Revisar: SKU duplicado",IF(OR(NOT(ISNUMBER($C111)),$C111&lt;=0),"Revisar: demanda média",IF(OR(NOT(ISNUMBER($D111)),$D111&lt;0),"Revisar: desvio da demanda",IF(OR(NOT(ISNUMBER($E111)),$E111&lt;=0),"Revisar: lead time médio",IF(OR(NOT(ISNUMBER($F111)),$F111&lt;0),"Revisar: desvio do lead time",IF(OR(NOT(ISNUMBER($G111)),COUNTIF('Parâmetros'!$A$5:$A$15,$G111)=0),"Revisar: nível de serviço",IF(AND($H111&lt;&gt;"",NOT(ISNUMBER($H111))),"Revisar: data","OK"))))))))))</f>
        <v/>
      </c>
    </row>
    <row r="112">
      <c r="A112" s="16" t="n"/>
      <c r="B112" s="16" t="n"/>
      <c r="C112" s="17" t="n"/>
      <c r="D112" s="17" t="n"/>
      <c r="E112" s="17" t="n"/>
      <c r="F112" s="17" t="n"/>
      <c r="G112" s="18" t="n"/>
      <c r="H112" s="43" t="n"/>
      <c r="I112" s="44">
        <f>IF($P112&lt;&gt;"OK","",IFERROR(INDEX('Parâmetros'!$B$5:$B$15,MATCH($G112,'Parâmetros'!$A$5:$A$15,0)),""))</f>
        <v/>
      </c>
      <c r="J112" s="21">
        <f>IF($P112&lt;&gt;"OK","",$D112^2*$E112)</f>
        <v/>
      </c>
      <c r="K112" s="21">
        <f>IF($P112&lt;&gt;"OK","",$C112^2*$F112^2)</f>
        <v/>
      </c>
      <c r="L112" s="21">
        <f>IF($P112&lt;&gt;"OK","",SQRT($J112+$K112))</f>
        <v/>
      </c>
      <c r="M112" s="22">
        <f>IF($P112&lt;&gt;"OK","",ROUNDUP($I112*$L112,0))</f>
        <v/>
      </c>
      <c r="N112" s="23">
        <f>IF($P112&lt;&gt;"OK","",1-$G112)</f>
        <v/>
      </c>
      <c r="O112" s="24">
        <f>IF($P112&lt;&gt;"OK","",IF(ABS($J112-$K112)&lt;0.000001,"Equilibrada",IF($J112&gt;$K112,"Demanda","Reposição")))</f>
        <v/>
      </c>
      <c r="P112" s="24">
        <f>IF(COUNTA($A112:$H112)=0,"",IF($A112="","Revisar: SKU",IF($B112="","Revisar: produto",IF(COUNTIF($A$6:$A$205,$A112)&gt;1,"Revisar: SKU duplicado",IF(OR(NOT(ISNUMBER($C112)),$C112&lt;=0),"Revisar: demanda média",IF(OR(NOT(ISNUMBER($D112)),$D112&lt;0),"Revisar: desvio da demanda",IF(OR(NOT(ISNUMBER($E112)),$E112&lt;=0),"Revisar: lead time médio",IF(OR(NOT(ISNUMBER($F112)),$F112&lt;0),"Revisar: desvio do lead time",IF(OR(NOT(ISNUMBER($G112)),COUNTIF('Parâmetros'!$A$5:$A$15,$G112)=0),"Revisar: nível de serviço",IF(AND($H112&lt;&gt;"",NOT(ISNUMBER($H112))),"Revisar: data","OK"))))))))))</f>
        <v/>
      </c>
    </row>
    <row r="113">
      <c r="A113" s="16" t="n"/>
      <c r="B113" s="16" t="n"/>
      <c r="C113" s="17" t="n"/>
      <c r="D113" s="17" t="n"/>
      <c r="E113" s="17" t="n"/>
      <c r="F113" s="17" t="n"/>
      <c r="G113" s="18" t="n"/>
      <c r="H113" s="43" t="n"/>
      <c r="I113" s="45">
        <f>IF($P113&lt;&gt;"OK","",IFERROR(INDEX('Parâmetros'!$B$5:$B$15,MATCH($G113,'Parâmetros'!$A$5:$A$15,0)),""))</f>
        <v/>
      </c>
      <c r="J113" s="26">
        <f>IF($P113&lt;&gt;"OK","",$D113^2*$E113)</f>
        <v/>
      </c>
      <c r="K113" s="26">
        <f>IF($P113&lt;&gt;"OK","",$C113^2*$F113^2)</f>
        <v/>
      </c>
      <c r="L113" s="26">
        <f>IF($P113&lt;&gt;"OK","",SQRT($J113+$K113))</f>
        <v/>
      </c>
      <c r="M113" s="27">
        <f>IF($P113&lt;&gt;"OK","",ROUNDUP($I113*$L113,0))</f>
        <v/>
      </c>
      <c r="N113" s="28">
        <f>IF($P113&lt;&gt;"OK","",1-$G113)</f>
        <v/>
      </c>
      <c r="O113" s="29">
        <f>IF($P113&lt;&gt;"OK","",IF(ABS($J113-$K113)&lt;0.000001,"Equilibrada",IF($J113&gt;$K113,"Demanda","Reposição")))</f>
        <v/>
      </c>
      <c r="P113" s="29">
        <f>IF(COUNTA($A113:$H113)=0,"",IF($A113="","Revisar: SKU",IF($B113="","Revisar: produto",IF(COUNTIF($A$6:$A$205,$A113)&gt;1,"Revisar: SKU duplicado",IF(OR(NOT(ISNUMBER($C113)),$C113&lt;=0),"Revisar: demanda média",IF(OR(NOT(ISNUMBER($D113)),$D113&lt;0),"Revisar: desvio da demanda",IF(OR(NOT(ISNUMBER($E113)),$E113&lt;=0),"Revisar: lead time médio",IF(OR(NOT(ISNUMBER($F113)),$F113&lt;0),"Revisar: desvio do lead time",IF(OR(NOT(ISNUMBER($G113)),COUNTIF('Parâmetros'!$A$5:$A$15,$G113)=0),"Revisar: nível de serviço",IF(AND($H113&lt;&gt;"",NOT(ISNUMBER($H113))),"Revisar: data","OK"))))))))))</f>
        <v/>
      </c>
    </row>
    <row r="114">
      <c r="A114" s="16" t="n"/>
      <c r="B114" s="16" t="n"/>
      <c r="C114" s="17" t="n"/>
      <c r="D114" s="17" t="n"/>
      <c r="E114" s="17" t="n"/>
      <c r="F114" s="17" t="n"/>
      <c r="G114" s="18" t="n"/>
      <c r="H114" s="43" t="n"/>
      <c r="I114" s="44">
        <f>IF($P114&lt;&gt;"OK","",IFERROR(INDEX('Parâmetros'!$B$5:$B$15,MATCH($G114,'Parâmetros'!$A$5:$A$15,0)),""))</f>
        <v/>
      </c>
      <c r="J114" s="21">
        <f>IF($P114&lt;&gt;"OK","",$D114^2*$E114)</f>
        <v/>
      </c>
      <c r="K114" s="21">
        <f>IF($P114&lt;&gt;"OK","",$C114^2*$F114^2)</f>
        <v/>
      </c>
      <c r="L114" s="21">
        <f>IF($P114&lt;&gt;"OK","",SQRT($J114+$K114))</f>
        <v/>
      </c>
      <c r="M114" s="22">
        <f>IF($P114&lt;&gt;"OK","",ROUNDUP($I114*$L114,0))</f>
        <v/>
      </c>
      <c r="N114" s="23">
        <f>IF($P114&lt;&gt;"OK","",1-$G114)</f>
        <v/>
      </c>
      <c r="O114" s="24">
        <f>IF($P114&lt;&gt;"OK","",IF(ABS($J114-$K114)&lt;0.000001,"Equilibrada",IF($J114&gt;$K114,"Demanda","Reposição")))</f>
        <v/>
      </c>
      <c r="P114" s="24">
        <f>IF(COUNTA($A114:$H114)=0,"",IF($A114="","Revisar: SKU",IF($B114="","Revisar: produto",IF(COUNTIF($A$6:$A$205,$A114)&gt;1,"Revisar: SKU duplicado",IF(OR(NOT(ISNUMBER($C114)),$C114&lt;=0),"Revisar: demanda média",IF(OR(NOT(ISNUMBER($D114)),$D114&lt;0),"Revisar: desvio da demanda",IF(OR(NOT(ISNUMBER($E114)),$E114&lt;=0),"Revisar: lead time médio",IF(OR(NOT(ISNUMBER($F114)),$F114&lt;0),"Revisar: desvio do lead time",IF(OR(NOT(ISNUMBER($G114)),COUNTIF('Parâmetros'!$A$5:$A$15,$G114)=0),"Revisar: nível de serviço",IF(AND($H114&lt;&gt;"",NOT(ISNUMBER($H114))),"Revisar: data","OK"))))))))))</f>
        <v/>
      </c>
    </row>
    <row r="115">
      <c r="A115" s="16" t="n"/>
      <c r="B115" s="16" t="n"/>
      <c r="C115" s="17" t="n"/>
      <c r="D115" s="17" t="n"/>
      <c r="E115" s="17" t="n"/>
      <c r="F115" s="17" t="n"/>
      <c r="G115" s="18" t="n"/>
      <c r="H115" s="43" t="n"/>
      <c r="I115" s="45">
        <f>IF($P115&lt;&gt;"OK","",IFERROR(INDEX('Parâmetros'!$B$5:$B$15,MATCH($G115,'Parâmetros'!$A$5:$A$15,0)),""))</f>
        <v/>
      </c>
      <c r="J115" s="26">
        <f>IF($P115&lt;&gt;"OK","",$D115^2*$E115)</f>
        <v/>
      </c>
      <c r="K115" s="26">
        <f>IF($P115&lt;&gt;"OK","",$C115^2*$F115^2)</f>
        <v/>
      </c>
      <c r="L115" s="26">
        <f>IF($P115&lt;&gt;"OK","",SQRT($J115+$K115))</f>
        <v/>
      </c>
      <c r="M115" s="27">
        <f>IF($P115&lt;&gt;"OK","",ROUNDUP($I115*$L115,0))</f>
        <v/>
      </c>
      <c r="N115" s="28">
        <f>IF($P115&lt;&gt;"OK","",1-$G115)</f>
        <v/>
      </c>
      <c r="O115" s="29">
        <f>IF($P115&lt;&gt;"OK","",IF(ABS($J115-$K115)&lt;0.000001,"Equilibrada",IF($J115&gt;$K115,"Demanda","Reposição")))</f>
        <v/>
      </c>
      <c r="P115" s="29">
        <f>IF(COUNTA($A115:$H115)=0,"",IF($A115="","Revisar: SKU",IF($B115="","Revisar: produto",IF(COUNTIF($A$6:$A$205,$A115)&gt;1,"Revisar: SKU duplicado",IF(OR(NOT(ISNUMBER($C115)),$C115&lt;=0),"Revisar: demanda média",IF(OR(NOT(ISNUMBER($D115)),$D115&lt;0),"Revisar: desvio da demanda",IF(OR(NOT(ISNUMBER($E115)),$E115&lt;=0),"Revisar: lead time médio",IF(OR(NOT(ISNUMBER($F115)),$F115&lt;0),"Revisar: desvio do lead time",IF(OR(NOT(ISNUMBER($G115)),COUNTIF('Parâmetros'!$A$5:$A$15,$G115)=0),"Revisar: nível de serviço",IF(AND($H115&lt;&gt;"",NOT(ISNUMBER($H115))),"Revisar: data","OK"))))))))))</f>
        <v/>
      </c>
    </row>
    <row r="116">
      <c r="A116" s="16" t="n"/>
      <c r="B116" s="16" t="n"/>
      <c r="C116" s="17" t="n"/>
      <c r="D116" s="17" t="n"/>
      <c r="E116" s="17" t="n"/>
      <c r="F116" s="17" t="n"/>
      <c r="G116" s="18" t="n"/>
      <c r="H116" s="43" t="n"/>
      <c r="I116" s="44">
        <f>IF($P116&lt;&gt;"OK","",IFERROR(INDEX('Parâmetros'!$B$5:$B$15,MATCH($G116,'Parâmetros'!$A$5:$A$15,0)),""))</f>
        <v/>
      </c>
      <c r="J116" s="21">
        <f>IF($P116&lt;&gt;"OK","",$D116^2*$E116)</f>
        <v/>
      </c>
      <c r="K116" s="21">
        <f>IF($P116&lt;&gt;"OK","",$C116^2*$F116^2)</f>
        <v/>
      </c>
      <c r="L116" s="21">
        <f>IF($P116&lt;&gt;"OK","",SQRT($J116+$K116))</f>
        <v/>
      </c>
      <c r="M116" s="22">
        <f>IF($P116&lt;&gt;"OK","",ROUNDUP($I116*$L116,0))</f>
        <v/>
      </c>
      <c r="N116" s="23">
        <f>IF($P116&lt;&gt;"OK","",1-$G116)</f>
        <v/>
      </c>
      <c r="O116" s="24">
        <f>IF($P116&lt;&gt;"OK","",IF(ABS($J116-$K116)&lt;0.000001,"Equilibrada",IF($J116&gt;$K116,"Demanda","Reposição")))</f>
        <v/>
      </c>
      <c r="P116" s="24">
        <f>IF(COUNTA($A116:$H116)=0,"",IF($A116="","Revisar: SKU",IF($B116="","Revisar: produto",IF(COUNTIF($A$6:$A$205,$A116)&gt;1,"Revisar: SKU duplicado",IF(OR(NOT(ISNUMBER($C116)),$C116&lt;=0),"Revisar: demanda média",IF(OR(NOT(ISNUMBER($D116)),$D116&lt;0),"Revisar: desvio da demanda",IF(OR(NOT(ISNUMBER($E116)),$E116&lt;=0),"Revisar: lead time médio",IF(OR(NOT(ISNUMBER($F116)),$F116&lt;0),"Revisar: desvio do lead time",IF(OR(NOT(ISNUMBER($G116)),COUNTIF('Parâmetros'!$A$5:$A$15,$G116)=0),"Revisar: nível de serviço",IF(AND($H116&lt;&gt;"",NOT(ISNUMBER($H116))),"Revisar: data","OK"))))))))))</f>
        <v/>
      </c>
    </row>
    <row r="117">
      <c r="A117" s="16" t="n"/>
      <c r="B117" s="16" t="n"/>
      <c r="C117" s="17" t="n"/>
      <c r="D117" s="17" t="n"/>
      <c r="E117" s="17" t="n"/>
      <c r="F117" s="17" t="n"/>
      <c r="G117" s="18" t="n"/>
      <c r="H117" s="43" t="n"/>
      <c r="I117" s="45">
        <f>IF($P117&lt;&gt;"OK","",IFERROR(INDEX('Parâmetros'!$B$5:$B$15,MATCH($G117,'Parâmetros'!$A$5:$A$15,0)),""))</f>
        <v/>
      </c>
      <c r="J117" s="26">
        <f>IF($P117&lt;&gt;"OK","",$D117^2*$E117)</f>
        <v/>
      </c>
      <c r="K117" s="26">
        <f>IF($P117&lt;&gt;"OK","",$C117^2*$F117^2)</f>
        <v/>
      </c>
      <c r="L117" s="26">
        <f>IF($P117&lt;&gt;"OK","",SQRT($J117+$K117))</f>
        <v/>
      </c>
      <c r="M117" s="27">
        <f>IF($P117&lt;&gt;"OK","",ROUNDUP($I117*$L117,0))</f>
        <v/>
      </c>
      <c r="N117" s="28">
        <f>IF($P117&lt;&gt;"OK","",1-$G117)</f>
        <v/>
      </c>
      <c r="O117" s="29">
        <f>IF($P117&lt;&gt;"OK","",IF(ABS($J117-$K117)&lt;0.000001,"Equilibrada",IF($J117&gt;$K117,"Demanda","Reposição")))</f>
        <v/>
      </c>
      <c r="P117" s="29">
        <f>IF(COUNTA($A117:$H117)=0,"",IF($A117="","Revisar: SKU",IF($B117="","Revisar: produto",IF(COUNTIF($A$6:$A$205,$A117)&gt;1,"Revisar: SKU duplicado",IF(OR(NOT(ISNUMBER($C117)),$C117&lt;=0),"Revisar: demanda média",IF(OR(NOT(ISNUMBER($D117)),$D117&lt;0),"Revisar: desvio da demanda",IF(OR(NOT(ISNUMBER($E117)),$E117&lt;=0),"Revisar: lead time médio",IF(OR(NOT(ISNUMBER($F117)),$F117&lt;0),"Revisar: desvio do lead time",IF(OR(NOT(ISNUMBER($G117)),COUNTIF('Parâmetros'!$A$5:$A$15,$G117)=0),"Revisar: nível de serviço",IF(AND($H117&lt;&gt;"",NOT(ISNUMBER($H117))),"Revisar: data","OK"))))))))))</f>
        <v/>
      </c>
    </row>
    <row r="118">
      <c r="A118" s="16" t="n"/>
      <c r="B118" s="16" t="n"/>
      <c r="C118" s="17" t="n"/>
      <c r="D118" s="17" t="n"/>
      <c r="E118" s="17" t="n"/>
      <c r="F118" s="17" t="n"/>
      <c r="G118" s="18" t="n"/>
      <c r="H118" s="43" t="n"/>
      <c r="I118" s="44">
        <f>IF($P118&lt;&gt;"OK","",IFERROR(INDEX('Parâmetros'!$B$5:$B$15,MATCH($G118,'Parâmetros'!$A$5:$A$15,0)),""))</f>
        <v/>
      </c>
      <c r="J118" s="21">
        <f>IF($P118&lt;&gt;"OK","",$D118^2*$E118)</f>
        <v/>
      </c>
      <c r="K118" s="21">
        <f>IF($P118&lt;&gt;"OK","",$C118^2*$F118^2)</f>
        <v/>
      </c>
      <c r="L118" s="21">
        <f>IF($P118&lt;&gt;"OK","",SQRT($J118+$K118))</f>
        <v/>
      </c>
      <c r="M118" s="22">
        <f>IF($P118&lt;&gt;"OK","",ROUNDUP($I118*$L118,0))</f>
        <v/>
      </c>
      <c r="N118" s="23">
        <f>IF($P118&lt;&gt;"OK","",1-$G118)</f>
        <v/>
      </c>
      <c r="O118" s="24">
        <f>IF($P118&lt;&gt;"OK","",IF(ABS($J118-$K118)&lt;0.000001,"Equilibrada",IF($J118&gt;$K118,"Demanda","Reposição")))</f>
        <v/>
      </c>
      <c r="P118" s="24">
        <f>IF(COUNTA($A118:$H118)=0,"",IF($A118="","Revisar: SKU",IF($B118="","Revisar: produto",IF(COUNTIF($A$6:$A$205,$A118)&gt;1,"Revisar: SKU duplicado",IF(OR(NOT(ISNUMBER($C118)),$C118&lt;=0),"Revisar: demanda média",IF(OR(NOT(ISNUMBER($D118)),$D118&lt;0),"Revisar: desvio da demanda",IF(OR(NOT(ISNUMBER($E118)),$E118&lt;=0),"Revisar: lead time médio",IF(OR(NOT(ISNUMBER($F118)),$F118&lt;0),"Revisar: desvio do lead time",IF(OR(NOT(ISNUMBER($G118)),COUNTIF('Parâmetros'!$A$5:$A$15,$G118)=0),"Revisar: nível de serviço",IF(AND($H118&lt;&gt;"",NOT(ISNUMBER($H118))),"Revisar: data","OK"))))))))))</f>
        <v/>
      </c>
    </row>
    <row r="119">
      <c r="A119" s="16" t="n"/>
      <c r="B119" s="16" t="n"/>
      <c r="C119" s="17" t="n"/>
      <c r="D119" s="17" t="n"/>
      <c r="E119" s="17" t="n"/>
      <c r="F119" s="17" t="n"/>
      <c r="G119" s="18" t="n"/>
      <c r="H119" s="43" t="n"/>
      <c r="I119" s="45">
        <f>IF($P119&lt;&gt;"OK","",IFERROR(INDEX('Parâmetros'!$B$5:$B$15,MATCH($G119,'Parâmetros'!$A$5:$A$15,0)),""))</f>
        <v/>
      </c>
      <c r="J119" s="26">
        <f>IF($P119&lt;&gt;"OK","",$D119^2*$E119)</f>
        <v/>
      </c>
      <c r="K119" s="26">
        <f>IF($P119&lt;&gt;"OK","",$C119^2*$F119^2)</f>
        <v/>
      </c>
      <c r="L119" s="26">
        <f>IF($P119&lt;&gt;"OK","",SQRT($J119+$K119))</f>
        <v/>
      </c>
      <c r="M119" s="27">
        <f>IF($P119&lt;&gt;"OK","",ROUNDUP($I119*$L119,0))</f>
        <v/>
      </c>
      <c r="N119" s="28">
        <f>IF($P119&lt;&gt;"OK","",1-$G119)</f>
        <v/>
      </c>
      <c r="O119" s="29">
        <f>IF($P119&lt;&gt;"OK","",IF(ABS($J119-$K119)&lt;0.000001,"Equilibrada",IF($J119&gt;$K119,"Demanda","Reposição")))</f>
        <v/>
      </c>
      <c r="P119" s="29">
        <f>IF(COUNTA($A119:$H119)=0,"",IF($A119="","Revisar: SKU",IF($B119="","Revisar: produto",IF(COUNTIF($A$6:$A$205,$A119)&gt;1,"Revisar: SKU duplicado",IF(OR(NOT(ISNUMBER($C119)),$C119&lt;=0),"Revisar: demanda média",IF(OR(NOT(ISNUMBER($D119)),$D119&lt;0),"Revisar: desvio da demanda",IF(OR(NOT(ISNUMBER($E119)),$E119&lt;=0),"Revisar: lead time médio",IF(OR(NOT(ISNUMBER($F119)),$F119&lt;0),"Revisar: desvio do lead time",IF(OR(NOT(ISNUMBER($G119)),COUNTIF('Parâmetros'!$A$5:$A$15,$G119)=0),"Revisar: nível de serviço",IF(AND($H119&lt;&gt;"",NOT(ISNUMBER($H119))),"Revisar: data","OK"))))))))))</f>
        <v/>
      </c>
    </row>
    <row r="120">
      <c r="A120" s="16" t="n"/>
      <c r="B120" s="16" t="n"/>
      <c r="C120" s="17" t="n"/>
      <c r="D120" s="17" t="n"/>
      <c r="E120" s="17" t="n"/>
      <c r="F120" s="17" t="n"/>
      <c r="G120" s="18" t="n"/>
      <c r="H120" s="43" t="n"/>
      <c r="I120" s="44">
        <f>IF($P120&lt;&gt;"OK","",IFERROR(INDEX('Parâmetros'!$B$5:$B$15,MATCH($G120,'Parâmetros'!$A$5:$A$15,0)),""))</f>
        <v/>
      </c>
      <c r="J120" s="21">
        <f>IF($P120&lt;&gt;"OK","",$D120^2*$E120)</f>
        <v/>
      </c>
      <c r="K120" s="21">
        <f>IF($P120&lt;&gt;"OK","",$C120^2*$F120^2)</f>
        <v/>
      </c>
      <c r="L120" s="21">
        <f>IF($P120&lt;&gt;"OK","",SQRT($J120+$K120))</f>
        <v/>
      </c>
      <c r="M120" s="22">
        <f>IF($P120&lt;&gt;"OK","",ROUNDUP($I120*$L120,0))</f>
        <v/>
      </c>
      <c r="N120" s="23">
        <f>IF($P120&lt;&gt;"OK","",1-$G120)</f>
        <v/>
      </c>
      <c r="O120" s="24">
        <f>IF($P120&lt;&gt;"OK","",IF(ABS($J120-$K120)&lt;0.000001,"Equilibrada",IF($J120&gt;$K120,"Demanda","Reposição")))</f>
        <v/>
      </c>
      <c r="P120" s="24">
        <f>IF(COUNTA($A120:$H120)=0,"",IF($A120="","Revisar: SKU",IF($B120="","Revisar: produto",IF(COUNTIF($A$6:$A$205,$A120)&gt;1,"Revisar: SKU duplicado",IF(OR(NOT(ISNUMBER($C120)),$C120&lt;=0),"Revisar: demanda média",IF(OR(NOT(ISNUMBER($D120)),$D120&lt;0),"Revisar: desvio da demanda",IF(OR(NOT(ISNUMBER($E120)),$E120&lt;=0),"Revisar: lead time médio",IF(OR(NOT(ISNUMBER($F120)),$F120&lt;0),"Revisar: desvio do lead time",IF(OR(NOT(ISNUMBER($G120)),COUNTIF('Parâmetros'!$A$5:$A$15,$G120)=0),"Revisar: nível de serviço",IF(AND($H120&lt;&gt;"",NOT(ISNUMBER($H120))),"Revisar: data","OK"))))))))))</f>
        <v/>
      </c>
    </row>
    <row r="121">
      <c r="A121" s="16" t="n"/>
      <c r="B121" s="16" t="n"/>
      <c r="C121" s="17" t="n"/>
      <c r="D121" s="17" t="n"/>
      <c r="E121" s="17" t="n"/>
      <c r="F121" s="17" t="n"/>
      <c r="G121" s="18" t="n"/>
      <c r="H121" s="43" t="n"/>
      <c r="I121" s="45">
        <f>IF($P121&lt;&gt;"OK","",IFERROR(INDEX('Parâmetros'!$B$5:$B$15,MATCH($G121,'Parâmetros'!$A$5:$A$15,0)),""))</f>
        <v/>
      </c>
      <c r="J121" s="26">
        <f>IF($P121&lt;&gt;"OK","",$D121^2*$E121)</f>
        <v/>
      </c>
      <c r="K121" s="26">
        <f>IF($P121&lt;&gt;"OK","",$C121^2*$F121^2)</f>
        <v/>
      </c>
      <c r="L121" s="26">
        <f>IF($P121&lt;&gt;"OK","",SQRT($J121+$K121))</f>
        <v/>
      </c>
      <c r="M121" s="27">
        <f>IF($P121&lt;&gt;"OK","",ROUNDUP($I121*$L121,0))</f>
        <v/>
      </c>
      <c r="N121" s="28">
        <f>IF($P121&lt;&gt;"OK","",1-$G121)</f>
        <v/>
      </c>
      <c r="O121" s="29">
        <f>IF($P121&lt;&gt;"OK","",IF(ABS($J121-$K121)&lt;0.000001,"Equilibrada",IF($J121&gt;$K121,"Demanda","Reposição")))</f>
        <v/>
      </c>
      <c r="P121" s="29">
        <f>IF(COUNTA($A121:$H121)=0,"",IF($A121="","Revisar: SKU",IF($B121="","Revisar: produto",IF(COUNTIF($A$6:$A$205,$A121)&gt;1,"Revisar: SKU duplicado",IF(OR(NOT(ISNUMBER($C121)),$C121&lt;=0),"Revisar: demanda média",IF(OR(NOT(ISNUMBER($D121)),$D121&lt;0),"Revisar: desvio da demanda",IF(OR(NOT(ISNUMBER($E121)),$E121&lt;=0),"Revisar: lead time médio",IF(OR(NOT(ISNUMBER($F121)),$F121&lt;0),"Revisar: desvio do lead time",IF(OR(NOT(ISNUMBER($G121)),COUNTIF('Parâmetros'!$A$5:$A$15,$G121)=0),"Revisar: nível de serviço",IF(AND($H121&lt;&gt;"",NOT(ISNUMBER($H121))),"Revisar: data","OK"))))))))))</f>
        <v/>
      </c>
    </row>
    <row r="122">
      <c r="A122" s="16" t="n"/>
      <c r="B122" s="16" t="n"/>
      <c r="C122" s="17" t="n"/>
      <c r="D122" s="17" t="n"/>
      <c r="E122" s="17" t="n"/>
      <c r="F122" s="17" t="n"/>
      <c r="G122" s="18" t="n"/>
      <c r="H122" s="43" t="n"/>
      <c r="I122" s="44">
        <f>IF($P122&lt;&gt;"OK","",IFERROR(INDEX('Parâmetros'!$B$5:$B$15,MATCH($G122,'Parâmetros'!$A$5:$A$15,0)),""))</f>
        <v/>
      </c>
      <c r="J122" s="21">
        <f>IF($P122&lt;&gt;"OK","",$D122^2*$E122)</f>
        <v/>
      </c>
      <c r="K122" s="21">
        <f>IF($P122&lt;&gt;"OK","",$C122^2*$F122^2)</f>
        <v/>
      </c>
      <c r="L122" s="21">
        <f>IF($P122&lt;&gt;"OK","",SQRT($J122+$K122))</f>
        <v/>
      </c>
      <c r="M122" s="22">
        <f>IF($P122&lt;&gt;"OK","",ROUNDUP($I122*$L122,0))</f>
        <v/>
      </c>
      <c r="N122" s="23">
        <f>IF($P122&lt;&gt;"OK","",1-$G122)</f>
        <v/>
      </c>
      <c r="O122" s="24">
        <f>IF($P122&lt;&gt;"OK","",IF(ABS($J122-$K122)&lt;0.000001,"Equilibrada",IF($J122&gt;$K122,"Demanda","Reposição")))</f>
        <v/>
      </c>
      <c r="P122" s="24">
        <f>IF(COUNTA($A122:$H122)=0,"",IF($A122="","Revisar: SKU",IF($B122="","Revisar: produto",IF(COUNTIF($A$6:$A$205,$A122)&gt;1,"Revisar: SKU duplicado",IF(OR(NOT(ISNUMBER($C122)),$C122&lt;=0),"Revisar: demanda média",IF(OR(NOT(ISNUMBER($D122)),$D122&lt;0),"Revisar: desvio da demanda",IF(OR(NOT(ISNUMBER($E122)),$E122&lt;=0),"Revisar: lead time médio",IF(OR(NOT(ISNUMBER($F122)),$F122&lt;0),"Revisar: desvio do lead time",IF(OR(NOT(ISNUMBER($G122)),COUNTIF('Parâmetros'!$A$5:$A$15,$G122)=0),"Revisar: nível de serviço",IF(AND($H122&lt;&gt;"",NOT(ISNUMBER($H122))),"Revisar: data","OK"))))))))))</f>
        <v/>
      </c>
    </row>
    <row r="123">
      <c r="A123" s="16" t="n"/>
      <c r="B123" s="16" t="n"/>
      <c r="C123" s="17" t="n"/>
      <c r="D123" s="17" t="n"/>
      <c r="E123" s="17" t="n"/>
      <c r="F123" s="17" t="n"/>
      <c r="G123" s="18" t="n"/>
      <c r="H123" s="43" t="n"/>
      <c r="I123" s="45">
        <f>IF($P123&lt;&gt;"OK","",IFERROR(INDEX('Parâmetros'!$B$5:$B$15,MATCH($G123,'Parâmetros'!$A$5:$A$15,0)),""))</f>
        <v/>
      </c>
      <c r="J123" s="26">
        <f>IF($P123&lt;&gt;"OK","",$D123^2*$E123)</f>
        <v/>
      </c>
      <c r="K123" s="26">
        <f>IF($P123&lt;&gt;"OK","",$C123^2*$F123^2)</f>
        <v/>
      </c>
      <c r="L123" s="26">
        <f>IF($P123&lt;&gt;"OK","",SQRT($J123+$K123))</f>
        <v/>
      </c>
      <c r="M123" s="27">
        <f>IF($P123&lt;&gt;"OK","",ROUNDUP($I123*$L123,0))</f>
        <v/>
      </c>
      <c r="N123" s="28">
        <f>IF($P123&lt;&gt;"OK","",1-$G123)</f>
        <v/>
      </c>
      <c r="O123" s="29">
        <f>IF($P123&lt;&gt;"OK","",IF(ABS($J123-$K123)&lt;0.000001,"Equilibrada",IF($J123&gt;$K123,"Demanda","Reposição")))</f>
        <v/>
      </c>
      <c r="P123" s="29">
        <f>IF(COUNTA($A123:$H123)=0,"",IF($A123="","Revisar: SKU",IF($B123="","Revisar: produto",IF(COUNTIF($A$6:$A$205,$A123)&gt;1,"Revisar: SKU duplicado",IF(OR(NOT(ISNUMBER($C123)),$C123&lt;=0),"Revisar: demanda média",IF(OR(NOT(ISNUMBER($D123)),$D123&lt;0),"Revisar: desvio da demanda",IF(OR(NOT(ISNUMBER($E123)),$E123&lt;=0),"Revisar: lead time médio",IF(OR(NOT(ISNUMBER($F123)),$F123&lt;0),"Revisar: desvio do lead time",IF(OR(NOT(ISNUMBER($G123)),COUNTIF('Parâmetros'!$A$5:$A$15,$G123)=0),"Revisar: nível de serviço",IF(AND($H123&lt;&gt;"",NOT(ISNUMBER($H123))),"Revisar: data","OK"))))))))))</f>
        <v/>
      </c>
    </row>
    <row r="124">
      <c r="A124" s="16" t="n"/>
      <c r="B124" s="16" t="n"/>
      <c r="C124" s="17" t="n"/>
      <c r="D124" s="17" t="n"/>
      <c r="E124" s="17" t="n"/>
      <c r="F124" s="17" t="n"/>
      <c r="G124" s="18" t="n"/>
      <c r="H124" s="43" t="n"/>
      <c r="I124" s="44">
        <f>IF($P124&lt;&gt;"OK","",IFERROR(INDEX('Parâmetros'!$B$5:$B$15,MATCH($G124,'Parâmetros'!$A$5:$A$15,0)),""))</f>
        <v/>
      </c>
      <c r="J124" s="21">
        <f>IF($P124&lt;&gt;"OK","",$D124^2*$E124)</f>
        <v/>
      </c>
      <c r="K124" s="21">
        <f>IF($P124&lt;&gt;"OK","",$C124^2*$F124^2)</f>
        <v/>
      </c>
      <c r="L124" s="21">
        <f>IF($P124&lt;&gt;"OK","",SQRT($J124+$K124))</f>
        <v/>
      </c>
      <c r="M124" s="22">
        <f>IF($P124&lt;&gt;"OK","",ROUNDUP($I124*$L124,0))</f>
        <v/>
      </c>
      <c r="N124" s="23">
        <f>IF($P124&lt;&gt;"OK","",1-$G124)</f>
        <v/>
      </c>
      <c r="O124" s="24">
        <f>IF($P124&lt;&gt;"OK","",IF(ABS($J124-$K124)&lt;0.000001,"Equilibrada",IF($J124&gt;$K124,"Demanda","Reposição")))</f>
        <v/>
      </c>
      <c r="P124" s="24">
        <f>IF(COUNTA($A124:$H124)=0,"",IF($A124="","Revisar: SKU",IF($B124="","Revisar: produto",IF(COUNTIF($A$6:$A$205,$A124)&gt;1,"Revisar: SKU duplicado",IF(OR(NOT(ISNUMBER($C124)),$C124&lt;=0),"Revisar: demanda média",IF(OR(NOT(ISNUMBER($D124)),$D124&lt;0),"Revisar: desvio da demanda",IF(OR(NOT(ISNUMBER($E124)),$E124&lt;=0),"Revisar: lead time médio",IF(OR(NOT(ISNUMBER($F124)),$F124&lt;0),"Revisar: desvio do lead time",IF(OR(NOT(ISNUMBER($G124)),COUNTIF('Parâmetros'!$A$5:$A$15,$G124)=0),"Revisar: nível de serviço",IF(AND($H124&lt;&gt;"",NOT(ISNUMBER($H124))),"Revisar: data","OK"))))))))))</f>
        <v/>
      </c>
    </row>
    <row r="125">
      <c r="A125" s="16" t="n"/>
      <c r="B125" s="16" t="n"/>
      <c r="C125" s="17" t="n"/>
      <c r="D125" s="17" t="n"/>
      <c r="E125" s="17" t="n"/>
      <c r="F125" s="17" t="n"/>
      <c r="G125" s="18" t="n"/>
      <c r="H125" s="43" t="n"/>
      <c r="I125" s="45">
        <f>IF($P125&lt;&gt;"OK","",IFERROR(INDEX('Parâmetros'!$B$5:$B$15,MATCH($G125,'Parâmetros'!$A$5:$A$15,0)),""))</f>
        <v/>
      </c>
      <c r="J125" s="26">
        <f>IF($P125&lt;&gt;"OK","",$D125^2*$E125)</f>
        <v/>
      </c>
      <c r="K125" s="26">
        <f>IF($P125&lt;&gt;"OK","",$C125^2*$F125^2)</f>
        <v/>
      </c>
      <c r="L125" s="26">
        <f>IF($P125&lt;&gt;"OK","",SQRT($J125+$K125))</f>
        <v/>
      </c>
      <c r="M125" s="27">
        <f>IF($P125&lt;&gt;"OK","",ROUNDUP($I125*$L125,0))</f>
        <v/>
      </c>
      <c r="N125" s="28">
        <f>IF($P125&lt;&gt;"OK","",1-$G125)</f>
        <v/>
      </c>
      <c r="O125" s="29">
        <f>IF($P125&lt;&gt;"OK","",IF(ABS($J125-$K125)&lt;0.000001,"Equilibrada",IF($J125&gt;$K125,"Demanda","Reposição")))</f>
        <v/>
      </c>
      <c r="P125" s="29">
        <f>IF(COUNTA($A125:$H125)=0,"",IF($A125="","Revisar: SKU",IF($B125="","Revisar: produto",IF(COUNTIF($A$6:$A$205,$A125)&gt;1,"Revisar: SKU duplicado",IF(OR(NOT(ISNUMBER($C125)),$C125&lt;=0),"Revisar: demanda média",IF(OR(NOT(ISNUMBER($D125)),$D125&lt;0),"Revisar: desvio da demanda",IF(OR(NOT(ISNUMBER($E125)),$E125&lt;=0),"Revisar: lead time médio",IF(OR(NOT(ISNUMBER($F125)),$F125&lt;0),"Revisar: desvio do lead time",IF(OR(NOT(ISNUMBER($G125)),COUNTIF('Parâmetros'!$A$5:$A$15,$G125)=0),"Revisar: nível de serviço",IF(AND($H125&lt;&gt;"",NOT(ISNUMBER($H125))),"Revisar: data","OK"))))))))))</f>
        <v/>
      </c>
    </row>
    <row r="126">
      <c r="A126" s="16" t="n"/>
      <c r="B126" s="16" t="n"/>
      <c r="C126" s="17" t="n"/>
      <c r="D126" s="17" t="n"/>
      <c r="E126" s="17" t="n"/>
      <c r="F126" s="17" t="n"/>
      <c r="G126" s="18" t="n"/>
      <c r="H126" s="43" t="n"/>
      <c r="I126" s="44">
        <f>IF($P126&lt;&gt;"OK","",IFERROR(INDEX('Parâmetros'!$B$5:$B$15,MATCH($G126,'Parâmetros'!$A$5:$A$15,0)),""))</f>
        <v/>
      </c>
      <c r="J126" s="21">
        <f>IF($P126&lt;&gt;"OK","",$D126^2*$E126)</f>
        <v/>
      </c>
      <c r="K126" s="21">
        <f>IF($P126&lt;&gt;"OK","",$C126^2*$F126^2)</f>
        <v/>
      </c>
      <c r="L126" s="21">
        <f>IF($P126&lt;&gt;"OK","",SQRT($J126+$K126))</f>
        <v/>
      </c>
      <c r="M126" s="22">
        <f>IF($P126&lt;&gt;"OK","",ROUNDUP($I126*$L126,0))</f>
        <v/>
      </c>
      <c r="N126" s="23">
        <f>IF($P126&lt;&gt;"OK","",1-$G126)</f>
        <v/>
      </c>
      <c r="O126" s="24">
        <f>IF($P126&lt;&gt;"OK","",IF(ABS($J126-$K126)&lt;0.000001,"Equilibrada",IF($J126&gt;$K126,"Demanda","Reposição")))</f>
        <v/>
      </c>
      <c r="P126" s="24">
        <f>IF(COUNTA($A126:$H126)=0,"",IF($A126="","Revisar: SKU",IF($B126="","Revisar: produto",IF(COUNTIF($A$6:$A$205,$A126)&gt;1,"Revisar: SKU duplicado",IF(OR(NOT(ISNUMBER($C126)),$C126&lt;=0),"Revisar: demanda média",IF(OR(NOT(ISNUMBER($D126)),$D126&lt;0),"Revisar: desvio da demanda",IF(OR(NOT(ISNUMBER($E126)),$E126&lt;=0),"Revisar: lead time médio",IF(OR(NOT(ISNUMBER($F126)),$F126&lt;0),"Revisar: desvio do lead time",IF(OR(NOT(ISNUMBER($G126)),COUNTIF('Parâmetros'!$A$5:$A$15,$G126)=0),"Revisar: nível de serviço",IF(AND($H126&lt;&gt;"",NOT(ISNUMBER($H126))),"Revisar: data","OK"))))))))))</f>
        <v/>
      </c>
    </row>
    <row r="127">
      <c r="A127" s="16" t="n"/>
      <c r="B127" s="16" t="n"/>
      <c r="C127" s="17" t="n"/>
      <c r="D127" s="17" t="n"/>
      <c r="E127" s="17" t="n"/>
      <c r="F127" s="17" t="n"/>
      <c r="G127" s="18" t="n"/>
      <c r="H127" s="43" t="n"/>
      <c r="I127" s="45">
        <f>IF($P127&lt;&gt;"OK","",IFERROR(INDEX('Parâmetros'!$B$5:$B$15,MATCH($G127,'Parâmetros'!$A$5:$A$15,0)),""))</f>
        <v/>
      </c>
      <c r="J127" s="26">
        <f>IF($P127&lt;&gt;"OK","",$D127^2*$E127)</f>
        <v/>
      </c>
      <c r="K127" s="26">
        <f>IF($P127&lt;&gt;"OK","",$C127^2*$F127^2)</f>
        <v/>
      </c>
      <c r="L127" s="26">
        <f>IF($P127&lt;&gt;"OK","",SQRT($J127+$K127))</f>
        <v/>
      </c>
      <c r="M127" s="27">
        <f>IF($P127&lt;&gt;"OK","",ROUNDUP($I127*$L127,0))</f>
        <v/>
      </c>
      <c r="N127" s="28">
        <f>IF($P127&lt;&gt;"OK","",1-$G127)</f>
        <v/>
      </c>
      <c r="O127" s="29">
        <f>IF($P127&lt;&gt;"OK","",IF(ABS($J127-$K127)&lt;0.000001,"Equilibrada",IF($J127&gt;$K127,"Demanda","Reposição")))</f>
        <v/>
      </c>
      <c r="P127" s="29">
        <f>IF(COUNTA($A127:$H127)=0,"",IF($A127="","Revisar: SKU",IF($B127="","Revisar: produto",IF(COUNTIF($A$6:$A$205,$A127)&gt;1,"Revisar: SKU duplicado",IF(OR(NOT(ISNUMBER($C127)),$C127&lt;=0),"Revisar: demanda média",IF(OR(NOT(ISNUMBER($D127)),$D127&lt;0),"Revisar: desvio da demanda",IF(OR(NOT(ISNUMBER($E127)),$E127&lt;=0),"Revisar: lead time médio",IF(OR(NOT(ISNUMBER($F127)),$F127&lt;0),"Revisar: desvio do lead time",IF(OR(NOT(ISNUMBER($G127)),COUNTIF('Parâmetros'!$A$5:$A$15,$G127)=0),"Revisar: nível de serviço",IF(AND($H127&lt;&gt;"",NOT(ISNUMBER($H127))),"Revisar: data","OK"))))))))))</f>
        <v/>
      </c>
    </row>
    <row r="128">
      <c r="A128" s="16" t="n"/>
      <c r="B128" s="16" t="n"/>
      <c r="C128" s="17" t="n"/>
      <c r="D128" s="17" t="n"/>
      <c r="E128" s="17" t="n"/>
      <c r="F128" s="17" t="n"/>
      <c r="G128" s="18" t="n"/>
      <c r="H128" s="43" t="n"/>
      <c r="I128" s="44">
        <f>IF($P128&lt;&gt;"OK","",IFERROR(INDEX('Parâmetros'!$B$5:$B$15,MATCH($G128,'Parâmetros'!$A$5:$A$15,0)),""))</f>
        <v/>
      </c>
      <c r="J128" s="21">
        <f>IF($P128&lt;&gt;"OK","",$D128^2*$E128)</f>
        <v/>
      </c>
      <c r="K128" s="21">
        <f>IF($P128&lt;&gt;"OK","",$C128^2*$F128^2)</f>
        <v/>
      </c>
      <c r="L128" s="21">
        <f>IF($P128&lt;&gt;"OK","",SQRT($J128+$K128))</f>
        <v/>
      </c>
      <c r="M128" s="22">
        <f>IF($P128&lt;&gt;"OK","",ROUNDUP($I128*$L128,0))</f>
        <v/>
      </c>
      <c r="N128" s="23">
        <f>IF($P128&lt;&gt;"OK","",1-$G128)</f>
        <v/>
      </c>
      <c r="O128" s="24">
        <f>IF($P128&lt;&gt;"OK","",IF(ABS($J128-$K128)&lt;0.000001,"Equilibrada",IF($J128&gt;$K128,"Demanda","Reposição")))</f>
        <v/>
      </c>
      <c r="P128" s="24">
        <f>IF(COUNTA($A128:$H128)=0,"",IF($A128="","Revisar: SKU",IF($B128="","Revisar: produto",IF(COUNTIF($A$6:$A$205,$A128)&gt;1,"Revisar: SKU duplicado",IF(OR(NOT(ISNUMBER($C128)),$C128&lt;=0),"Revisar: demanda média",IF(OR(NOT(ISNUMBER($D128)),$D128&lt;0),"Revisar: desvio da demanda",IF(OR(NOT(ISNUMBER($E128)),$E128&lt;=0),"Revisar: lead time médio",IF(OR(NOT(ISNUMBER($F128)),$F128&lt;0),"Revisar: desvio do lead time",IF(OR(NOT(ISNUMBER($G128)),COUNTIF('Parâmetros'!$A$5:$A$15,$G128)=0),"Revisar: nível de serviço",IF(AND($H128&lt;&gt;"",NOT(ISNUMBER($H128))),"Revisar: data","OK"))))))))))</f>
        <v/>
      </c>
    </row>
    <row r="129">
      <c r="A129" s="16" t="n"/>
      <c r="B129" s="16" t="n"/>
      <c r="C129" s="17" t="n"/>
      <c r="D129" s="17" t="n"/>
      <c r="E129" s="17" t="n"/>
      <c r="F129" s="17" t="n"/>
      <c r="G129" s="18" t="n"/>
      <c r="H129" s="43" t="n"/>
      <c r="I129" s="45">
        <f>IF($P129&lt;&gt;"OK","",IFERROR(INDEX('Parâmetros'!$B$5:$B$15,MATCH($G129,'Parâmetros'!$A$5:$A$15,0)),""))</f>
        <v/>
      </c>
      <c r="J129" s="26">
        <f>IF($P129&lt;&gt;"OK","",$D129^2*$E129)</f>
        <v/>
      </c>
      <c r="K129" s="26">
        <f>IF($P129&lt;&gt;"OK","",$C129^2*$F129^2)</f>
        <v/>
      </c>
      <c r="L129" s="26">
        <f>IF($P129&lt;&gt;"OK","",SQRT($J129+$K129))</f>
        <v/>
      </c>
      <c r="M129" s="27">
        <f>IF($P129&lt;&gt;"OK","",ROUNDUP($I129*$L129,0))</f>
        <v/>
      </c>
      <c r="N129" s="28">
        <f>IF($P129&lt;&gt;"OK","",1-$G129)</f>
        <v/>
      </c>
      <c r="O129" s="29">
        <f>IF($P129&lt;&gt;"OK","",IF(ABS($J129-$K129)&lt;0.000001,"Equilibrada",IF($J129&gt;$K129,"Demanda","Reposição")))</f>
        <v/>
      </c>
      <c r="P129" s="29">
        <f>IF(COUNTA($A129:$H129)=0,"",IF($A129="","Revisar: SKU",IF($B129="","Revisar: produto",IF(COUNTIF($A$6:$A$205,$A129)&gt;1,"Revisar: SKU duplicado",IF(OR(NOT(ISNUMBER($C129)),$C129&lt;=0),"Revisar: demanda média",IF(OR(NOT(ISNUMBER($D129)),$D129&lt;0),"Revisar: desvio da demanda",IF(OR(NOT(ISNUMBER($E129)),$E129&lt;=0),"Revisar: lead time médio",IF(OR(NOT(ISNUMBER($F129)),$F129&lt;0),"Revisar: desvio do lead time",IF(OR(NOT(ISNUMBER($G129)),COUNTIF('Parâmetros'!$A$5:$A$15,$G129)=0),"Revisar: nível de serviço",IF(AND($H129&lt;&gt;"",NOT(ISNUMBER($H129))),"Revisar: data","OK"))))))))))</f>
        <v/>
      </c>
    </row>
    <row r="130">
      <c r="A130" s="16" t="n"/>
      <c r="B130" s="16" t="n"/>
      <c r="C130" s="17" t="n"/>
      <c r="D130" s="17" t="n"/>
      <c r="E130" s="17" t="n"/>
      <c r="F130" s="17" t="n"/>
      <c r="G130" s="18" t="n"/>
      <c r="H130" s="43" t="n"/>
      <c r="I130" s="44">
        <f>IF($P130&lt;&gt;"OK","",IFERROR(INDEX('Parâmetros'!$B$5:$B$15,MATCH($G130,'Parâmetros'!$A$5:$A$15,0)),""))</f>
        <v/>
      </c>
      <c r="J130" s="21">
        <f>IF($P130&lt;&gt;"OK","",$D130^2*$E130)</f>
        <v/>
      </c>
      <c r="K130" s="21">
        <f>IF($P130&lt;&gt;"OK","",$C130^2*$F130^2)</f>
        <v/>
      </c>
      <c r="L130" s="21">
        <f>IF($P130&lt;&gt;"OK","",SQRT($J130+$K130))</f>
        <v/>
      </c>
      <c r="M130" s="22">
        <f>IF($P130&lt;&gt;"OK","",ROUNDUP($I130*$L130,0))</f>
        <v/>
      </c>
      <c r="N130" s="23">
        <f>IF($P130&lt;&gt;"OK","",1-$G130)</f>
        <v/>
      </c>
      <c r="O130" s="24">
        <f>IF($P130&lt;&gt;"OK","",IF(ABS($J130-$K130)&lt;0.000001,"Equilibrada",IF($J130&gt;$K130,"Demanda","Reposição")))</f>
        <v/>
      </c>
      <c r="P130" s="24">
        <f>IF(COUNTA($A130:$H130)=0,"",IF($A130="","Revisar: SKU",IF($B130="","Revisar: produto",IF(COUNTIF($A$6:$A$205,$A130)&gt;1,"Revisar: SKU duplicado",IF(OR(NOT(ISNUMBER($C130)),$C130&lt;=0),"Revisar: demanda média",IF(OR(NOT(ISNUMBER($D130)),$D130&lt;0),"Revisar: desvio da demanda",IF(OR(NOT(ISNUMBER($E130)),$E130&lt;=0),"Revisar: lead time médio",IF(OR(NOT(ISNUMBER($F130)),$F130&lt;0),"Revisar: desvio do lead time",IF(OR(NOT(ISNUMBER($G130)),COUNTIF('Parâmetros'!$A$5:$A$15,$G130)=0),"Revisar: nível de serviço",IF(AND($H130&lt;&gt;"",NOT(ISNUMBER($H130))),"Revisar: data","OK"))))))))))</f>
        <v/>
      </c>
    </row>
    <row r="131">
      <c r="A131" s="16" t="n"/>
      <c r="B131" s="16" t="n"/>
      <c r="C131" s="17" t="n"/>
      <c r="D131" s="17" t="n"/>
      <c r="E131" s="17" t="n"/>
      <c r="F131" s="17" t="n"/>
      <c r="G131" s="18" t="n"/>
      <c r="H131" s="43" t="n"/>
      <c r="I131" s="45">
        <f>IF($P131&lt;&gt;"OK","",IFERROR(INDEX('Parâmetros'!$B$5:$B$15,MATCH($G131,'Parâmetros'!$A$5:$A$15,0)),""))</f>
        <v/>
      </c>
      <c r="J131" s="26">
        <f>IF($P131&lt;&gt;"OK","",$D131^2*$E131)</f>
        <v/>
      </c>
      <c r="K131" s="26">
        <f>IF($P131&lt;&gt;"OK","",$C131^2*$F131^2)</f>
        <v/>
      </c>
      <c r="L131" s="26">
        <f>IF($P131&lt;&gt;"OK","",SQRT($J131+$K131))</f>
        <v/>
      </c>
      <c r="M131" s="27">
        <f>IF($P131&lt;&gt;"OK","",ROUNDUP($I131*$L131,0))</f>
        <v/>
      </c>
      <c r="N131" s="28">
        <f>IF($P131&lt;&gt;"OK","",1-$G131)</f>
        <v/>
      </c>
      <c r="O131" s="29">
        <f>IF($P131&lt;&gt;"OK","",IF(ABS($J131-$K131)&lt;0.000001,"Equilibrada",IF($J131&gt;$K131,"Demanda","Reposição")))</f>
        <v/>
      </c>
      <c r="P131" s="29">
        <f>IF(COUNTA($A131:$H131)=0,"",IF($A131="","Revisar: SKU",IF($B131="","Revisar: produto",IF(COUNTIF($A$6:$A$205,$A131)&gt;1,"Revisar: SKU duplicado",IF(OR(NOT(ISNUMBER($C131)),$C131&lt;=0),"Revisar: demanda média",IF(OR(NOT(ISNUMBER($D131)),$D131&lt;0),"Revisar: desvio da demanda",IF(OR(NOT(ISNUMBER($E131)),$E131&lt;=0),"Revisar: lead time médio",IF(OR(NOT(ISNUMBER($F131)),$F131&lt;0),"Revisar: desvio do lead time",IF(OR(NOT(ISNUMBER($G131)),COUNTIF('Parâmetros'!$A$5:$A$15,$G131)=0),"Revisar: nível de serviço",IF(AND($H131&lt;&gt;"",NOT(ISNUMBER($H131))),"Revisar: data","OK"))))))))))</f>
        <v/>
      </c>
    </row>
    <row r="132">
      <c r="A132" s="16" t="n"/>
      <c r="B132" s="16" t="n"/>
      <c r="C132" s="17" t="n"/>
      <c r="D132" s="17" t="n"/>
      <c r="E132" s="17" t="n"/>
      <c r="F132" s="17" t="n"/>
      <c r="G132" s="18" t="n"/>
      <c r="H132" s="43" t="n"/>
      <c r="I132" s="44">
        <f>IF($P132&lt;&gt;"OK","",IFERROR(INDEX('Parâmetros'!$B$5:$B$15,MATCH($G132,'Parâmetros'!$A$5:$A$15,0)),""))</f>
        <v/>
      </c>
      <c r="J132" s="21">
        <f>IF($P132&lt;&gt;"OK","",$D132^2*$E132)</f>
        <v/>
      </c>
      <c r="K132" s="21">
        <f>IF($P132&lt;&gt;"OK","",$C132^2*$F132^2)</f>
        <v/>
      </c>
      <c r="L132" s="21">
        <f>IF($P132&lt;&gt;"OK","",SQRT($J132+$K132))</f>
        <v/>
      </c>
      <c r="M132" s="22">
        <f>IF($P132&lt;&gt;"OK","",ROUNDUP($I132*$L132,0))</f>
        <v/>
      </c>
      <c r="N132" s="23">
        <f>IF($P132&lt;&gt;"OK","",1-$G132)</f>
        <v/>
      </c>
      <c r="O132" s="24">
        <f>IF($P132&lt;&gt;"OK","",IF(ABS($J132-$K132)&lt;0.000001,"Equilibrada",IF($J132&gt;$K132,"Demanda","Reposição")))</f>
        <v/>
      </c>
      <c r="P132" s="24">
        <f>IF(COUNTA($A132:$H132)=0,"",IF($A132="","Revisar: SKU",IF($B132="","Revisar: produto",IF(COUNTIF($A$6:$A$205,$A132)&gt;1,"Revisar: SKU duplicado",IF(OR(NOT(ISNUMBER($C132)),$C132&lt;=0),"Revisar: demanda média",IF(OR(NOT(ISNUMBER($D132)),$D132&lt;0),"Revisar: desvio da demanda",IF(OR(NOT(ISNUMBER($E132)),$E132&lt;=0),"Revisar: lead time médio",IF(OR(NOT(ISNUMBER($F132)),$F132&lt;0),"Revisar: desvio do lead time",IF(OR(NOT(ISNUMBER($G132)),COUNTIF('Parâmetros'!$A$5:$A$15,$G132)=0),"Revisar: nível de serviço",IF(AND($H132&lt;&gt;"",NOT(ISNUMBER($H132))),"Revisar: data","OK"))))))))))</f>
        <v/>
      </c>
    </row>
    <row r="133">
      <c r="A133" s="16" t="n"/>
      <c r="B133" s="16" t="n"/>
      <c r="C133" s="17" t="n"/>
      <c r="D133" s="17" t="n"/>
      <c r="E133" s="17" t="n"/>
      <c r="F133" s="17" t="n"/>
      <c r="G133" s="18" t="n"/>
      <c r="H133" s="43" t="n"/>
      <c r="I133" s="45">
        <f>IF($P133&lt;&gt;"OK","",IFERROR(INDEX('Parâmetros'!$B$5:$B$15,MATCH($G133,'Parâmetros'!$A$5:$A$15,0)),""))</f>
        <v/>
      </c>
      <c r="J133" s="26">
        <f>IF($P133&lt;&gt;"OK","",$D133^2*$E133)</f>
        <v/>
      </c>
      <c r="K133" s="26">
        <f>IF($P133&lt;&gt;"OK","",$C133^2*$F133^2)</f>
        <v/>
      </c>
      <c r="L133" s="26">
        <f>IF($P133&lt;&gt;"OK","",SQRT($J133+$K133))</f>
        <v/>
      </c>
      <c r="M133" s="27">
        <f>IF($P133&lt;&gt;"OK","",ROUNDUP($I133*$L133,0))</f>
        <v/>
      </c>
      <c r="N133" s="28">
        <f>IF($P133&lt;&gt;"OK","",1-$G133)</f>
        <v/>
      </c>
      <c r="O133" s="29">
        <f>IF($P133&lt;&gt;"OK","",IF(ABS($J133-$K133)&lt;0.000001,"Equilibrada",IF($J133&gt;$K133,"Demanda","Reposição")))</f>
        <v/>
      </c>
      <c r="P133" s="29">
        <f>IF(COUNTA($A133:$H133)=0,"",IF($A133="","Revisar: SKU",IF($B133="","Revisar: produto",IF(COUNTIF($A$6:$A$205,$A133)&gt;1,"Revisar: SKU duplicado",IF(OR(NOT(ISNUMBER($C133)),$C133&lt;=0),"Revisar: demanda média",IF(OR(NOT(ISNUMBER($D133)),$D133&lt;0),"Revisar: desvio da demanda",IF(OR(NOT(ISNUMBER($E133)),$E133&lt;=0),"Revisar: lead time médio",IF(OR(NOT(ISNUMBER($F133)),$F133&lt;0),"Revisar: desvio do lead time",IF(OR(NOT(ISNUMBER($G133)),COUNTIF('Parâmetros'!$A$5:$A$15,$G133)=0),"Revisar: nível de serviço",IF(AND($H133&lt;&gt;"",NOT(ISNUMBER($H133))),"Revisar: data","OK"))))))))))</f>
        <v/>
      </c>
    </row>
    <row r="134">
      <c r="A134" s="16" t="n"/>
      <c r="B134" s="16" t="n"/>
      <c r="C134" s="17" t="n"/>
      <c r="D134" s="17" t="n"/>
      <c r="E134" s="17" t="n"/>
      <c r="F134" s="17" t="n"/>
      <c r="G134" s="18" t="n"/>
      <c r="H134" s="43" t="n"/>
      <c r="I134" s="44">
        <f>IF($P134&lt;&gt;"OK","",IFERROR(INDEX('Parâmetros'!$B$5:$B$15,MATCH($G134,'Parâmetros'!$A$5:$A$15,0)),""))</f>
        <v/>
      </c>
      <c r="J134" s="21">
        <f>IF($P134&lt;&gt;"OK","",$D134^2*$E134)</f>
        <v/>
      </c>
      <c r="K134" s="21">
        <f>IF($P134&lt;&gt;"OK","",$C134^2*$F134^2)</f>
        <v/>
      </c>
      <c r="L134" s="21">
        <f>IF($P134&lt;&gt;"OK","",SQRT($J134+$K134))</f>
        <v/>
      </c>
      <c r="M134" s="22">
        <f>IF($P134&lt;&gt;"OK","",ROUNDUP($I134*$L134,0))</f>
        <v/>
      </c>
      <c r="N134" s="23">
        <f>IF($P134&lt;&gt;"OK","",1-$G134)</f>
        <v/>
      </c>
      <c r="O134" s="24">
        <f>IF($P134&lt;&gt;"OK","",IF(ABS($J134-$K134)&lt;0.000001,"Equilibrada",IF($J134&gt;$K134,"Demanda","Reposição")))</f>
        <v/>
      </c>
      <c r="P134" s="24">
        <f>IF(COUNTA($A134:$H134)=0,"",IF($A134="","Revisar: SKU",IF($B134="","Revisar: produto",IF(COUNTIF($A$6:$A$205,$A134)&gt;1,"Revisar: SKU duplicado",IF(OR(NOT(ISNUMBER($C134)),$C134&lt;=0),"Revisar: demanda média",IF(OR(NOT(ISNUMBER($D134)),$D134&lt;0),"Revisar: desvio da demanda",IF(OR(NOT(ISNUMBER($E134)),$E134&lt;=0),"Revisar: lead time médio",IF(OR(NOT(ISNUMBER($F134)),$F134&lt;0),"Revisar: desvio do lead time",IF(OR(NOT(ISNUMBER($G134)),COUNTIF('Parâmetros'!$A$5:$A$15,$G134)=0),"Revisar: nível de serviço",IF(AND($H134&lt;&gt;"",NOT(ISNUMBER($H134))),"Revisar: data","OK"))))))))))</f>
        <v/>
      </c>
    </row>
    <row r="135">
      <c r="A135" s="16" t="n"/>
      <c r="B135" s="16" t="n"/>
      <c r="C135" s="17" t="n"/>
      <c r="D135" s="17" t="n"/>
      <c r="E135" s="17" t="n"/>
      <c r="F135" s="17" t="n"/>
      <c r="G135" s="18" t="n"/>
      <c r="H135" s="43" t="n"/>
      <c r="I135" s="45">
        <f>IF($P135&lt;&gt;"OK","",IFERROR(INDEX('Parâmetros'!$B$5:$B$15,MATCH($G135,'Parâmetros'!$A$5:$A$15,0)),""))</f>
        <v/>
      </c>
      <c r="J135" s="26">
        <f>IF($P135&lt;&gt;"OK","",$D135^2*$E135)</f>
        <v/>
      </c>
      <c r="K135" s="26">
        <f>IF($P135&lt;&gt;"OK","",$C135^2*$F135^2)</f>
        <v/>
      </c>
      <c r="L135" s="26">
        <f>IF($P135&lt;&gt;"OK","",SQRT($J135+$K135))</f>
        <v/>
      </c>
      <c r="M135" s="27">
        <f>IF($P135&lt;&gt;"OK","",ROUNDUP($I135*$L135,0))</f>
        <v/>
      </c>
      <c r="N135" s="28">
        <f>IF($P135&lt;&gt;"OK","",1-$G135)</f>
        <v/>
      </c>
      <c r="O135" s="29">
        <f>IF($P135&lt;&gt;"OK","",IF(ABS($J135-$K135)&lt;0.000001,"Equilibrada",IF($J135&gt;$K135,"Demanda","Reposição")))</f>
        <v/>
      </c>
      <c r="P135" s="29">
        <f>IF(COUNTA($A135:$H135)=0,"",IF($A135="","Revisar: SKU",IF($B135="","Revisar: produto",IF(COUNTIF($A$6:$A$205,$A135)&gt;1,"Revisar: SKU duplicado",IF(OR(NOT(ISNUMBER($C135)),$C135&lt;=0),"Revisar: demanda média",IF(OR(NOT(ISNUMBER($D135)),$D135&lt;0),"Revisar: desvio da demanda",IF(OR(NOT(ISNUMBER($E135)),$E135&lt;=0),"Revisar: lead time médio",IF(OR(NOT(ISNUMBER($F135)),$F135&lt;0),"Revisar: desvio do lead time",IF(OR(NOT(ISNUMBER($G135)),COUNTIF('Parâmetros'!$A$5:$A$15,$G135)=0),"Revisar: nível de serviço",IF(AND($H135&lt;&gt;"",NOT(ISNUMBER($H135))),"Revisar: data","OK"))))))))))</f>
        <v/>
      </c>
    </row>
    <row r="136">
      <c r="A136" s="16" t="n"/>
      <c r="B136" s="16" t="n"/>
      <c r="C136" s="17" t="n"/>
      <c r="D136" s="17" t="n"/>
      <c r="E136" s="17" t="n"/>
      <c r="F136" s="17" t="n"/>
      <c r="G136" s="18" t="n"/>
      <c r="H136" s="43" t="n"/>
      <c r="I136" s="44">
        <f>IF($P136&lt;&gt;"OK","",IFERROR(INDEX('Parâmetros'!$B$5:$B$15,MATCH($G136,'Parâmetros'!$A$5:$A$15,0)),""))</f>
        <v/>
      </c>
      <c r="J136" s="21">
        <f>IF($P136&lt;&gt;"OK","",$D136^2*$E136)</f>
        <v/>
      </c>
      <c r="K136" s="21">
        <f>IF($P136&lt;&gt;"OK","",$C136^2*$F136^2)</f>
        <v/>
      </c>
      <c r="L136" s="21">
        <f>IF($P136&lt;&gt;"OK","",SQRT($J136+$K136))</f>
        <v/>
      </c>
      <c r="M136" s="22">
        <f>IF($P136&lt;&gt;"OK","",ROUNDUP($I136*$L136,0))</f>
        <v/>
      </c>
      <c r="N136" s="23">
        <f>IF($P136&lt;&gt;"OK","",1-$G136)</f>
        <v/>
      </c>
      <c r="O136" s="24">
        <f>IF($P136&lt;&gt;"OK","",IF(ABS($J136-$K136)&lt;0.000001,"Equilibrada",IF($J136&gt;$K136,"Demanda","Reposição")))</f>
        <v/>
      </c>
      <c r="P136" s="24">
        <f>IF(COUNTA($A136:$H136)=0,"",IF($A136="","Revisar: SKU",IF($B136="","Revisar: produto",IF(COUNTIF($A$6:$A$205,$A136)&gt;1,"Revisar: SKU duplicado",IF(OR(NOT(ISNUMBER($C136)),$C136&lt;=0),"Revisar: demanda média",IF(OR(NOT(ISNUMBER($D136)),$D136&lt;0),"Revisar: desvio da demanda",IF(OR(NOT(ISNUMBER($E136)),$E136&lt;=0),"Revisar: lead time médio",IF(OR(NOT(ISNUMBER($F136)),$F136&lt;0),"Revisar: desvio do lead time",IF(OR(NOT(ISNUMBER($G136)),COUNTIF('Parâmetros'!$A$5:$A$15,$G136)=0),"Revisar: nível de serviço",IF(AND($H136&lt;&gt;"",NOT(ISNUMBER($H136))),"Revisar: data","OK"))))))))))</f>
        <v/>
      </c>
    </row>
    <row r="137">
      <c r="A137" s="16" t="n"/>
      <c r="B137" s="16" t="n"/>
      <c r="C137" s="17" t="n"/>
      <c r="D137" s="17" t="n"/>
      <c r="E137" s="17" t="n"/>
      <c r="F137" s="17" t="n"/>
      <c r="G137" s="18" t="n"/>
      <c r="H137" s="43" t="n"/>
      <c r="I137" s="45">
        <f>IF($P137&lt;&gt;"OK","",IFERROR(INDEX('Parâmetros'!$B$5:$B$15,MATCH($G137,'Parâmetros'!$A$5:$A$15,0)),""))</f>
        <v/>
      </c>
      <c r="J137" s="26">
        <f>IF($P137&lt;&gt;"OK","",$D137^2*$E137)</f>
        <v/>
      </c>
      <c r="K137" s="26">
        <f>IF($P137&lt;&gt;"OK","",$C137^2*$F137^2)</f>
        <v/>
      </c>
      <c r="L137" s="26">
        <f>IF($P137&lt;&gt;"OK","",SQRT($J137+$K137))</f>
        <v/>
      </c>
      <c r="M137" s="27">
        <f>IF($P137&lt;&gt;"OK","",ROUNDUP($I137*$L137,0))</f>
        <v/>
      </c>
      <c r="N137" s="28">
        <f>IF($P137&lt;&gt;"OK","",1-$G137)</f>
        <v/>
      </c>
      <c r="O137" s="29">
        <f>IF($P137&lt;&gt;"OK","",IF(ABS($J137-$K137)&lt;0.000001,"Equilibrada",IF($J137&gt;$K137,"Demanda","Reposição")))</f>
        <v/>
      </c>
      <c r="P137" s="29">
        <f>IF(COUNTA($A137:$H137)=0,"",IF($A137="","Revisar: SKU",IF($B137="","Revisar: produto",IF(COUNTIF($A$6:$A$205,$A137)&gt;1,"Revisar: SKU duplicado",IF(OR(NOT(ISNUMBER($C137)),$C137&lt;=0),"Revisar: demanda média",IF(OR(NOT(ISNUMBER($D137)),$D137&lt;0),"Revisar: desvio da demanda",IF(OR(NOT(ISNUMBER($E137)),$E137&lt;=0),"Revisar: lead time médio",IF(OR(NOT(ISNUMBER($F137)),$F137&lt;0),"Revisar: desvio do lead time",IF(OR(NOT(ISNUMBER($G137)),COUNTIF('Parâmetros'!$A$5:$A$15,$G137)=0),"Revisar: nível de serviço",IF(AND($H137&lt;&gt;"",NOT(ISNUMBER($H137))),"Revisar: data","OK"))))))))))</f>
        <v/>
      </c>
    </row>
    <row r="138">
      <c r="A138" s="16" t="n"/>
      <c r="B138" s="16" t="n"/>
      <c r="C138" s="17" t="n"/>
      <c r="D138" s="17" t="n"/>
      <c r="E138" s="17" t="n"/>
      <c r="F138" s="17" t="n"/>
      <c r="G138" s="18" t="n"/>
      <c r="H138" s="43" t="n"/>
      <c r="I138" s="44">
        <f>IF($P138&lt;&gt;"OK","",IFERROR(INDEX('Parâmetros'!$B$5:$B$15,MATCH($G138,'Parâmetros'!$A$5:$A$15,0)),""))</f>
        <v/>
      </c>
      <c r="J138" s="21">
        <f>IF($P138&lt;&gt;"OK","",$D138^2*$E138)</f>
        <v/>
      </c>
      <c r="K138" s="21">
        <f>IF($P138&lt;&gt;"OK","",$C138^2*$F138^2)</f>
        <v/>
      </c>
      <c r="L138" s="21">
        <f>IF($P138&lt;&gt;"OK","",SQRT($J138+$K138))</f>
        <v/>
      </c>
      <c r="M138" s="22">
        <f>IF($P138&lt;&gt;"OK","",ROUNDUP($I138*$L138,0))</f>
        <v/>
      </c>
      <c r="N138" s="23">
        <f>IF($P138&lt;&gt;"OK","",1-$G138)</f>
        <v/>
      </c>
      <c r="O138" s="24">
        <f>IF($P138&lt;&gt;"OK","",IF(ABS($J138-$K138)&lt;0.000001,"Equilibrada",IF($J138&gt;$K138,"Demanda","Reposição")))</f>
        <v/>
      </c>
      <c r="P138" s="24">
        <f>IF(COUNTA($A138:$H138)=0,"",IF($A138="","Revisar: SKU",IF($B138="","Revisar: produto",IF(COUNTIF($A$6:$A$205,$A138)&gt;1,"Revisar: SKU duplicado",IF(OR(NOT(ISNUMBER($C138)),$C138&lt;=0),"Revisar: demanda média",IF(OR(NOT(ISNUMBER($D138)),$D138&lt;0),"Revisar: desvio da demanda",IF(OR(NOT(ISNUMBER($E138)),$E138&lt;=0),"Revisar: lead time médio",IF(OR(NOT(ISNUMBER($F138)),$F138&lt;0),"Revisar: desvio do lead time",IF(OR(NOT(ISNUMBER($G138)),COUNTIF('Parâmetros'!$A$5:$A$15,$G138)=0),"Revisar: nível de serviço",IF(AND($H138&lt;&gt;"",NOT(ISNUMBER($H138))),"Revisar: data","OK"))))))))))</f>
        <v/>
      </c>
    </row>
    <row r="139">
      <c r="A139" s="16" t="n"/>
      <c r="B139" s="16" t="n"/>
      <c r="C139" s="17" t="n"/>
      <c r="D139" s="17" t="n"/>
      <c r="E139" s="17" t="n"/>
      <c r="F139" s="17" t="n"/>
      <c r="G139" s="18" t="n"/>
      <c r="H139" s="43" t="n"/>
      <c r="I139" s="45">
        <f>IF($P139&lt;&gt;"OK","",IFERROR(INDEX('Parâmetros'!$B$5:$B$15,MATCH($G139,'Parâmetros'!$A$5:$A$15,0)),""))</f>
        <v/>
      </c>
      <c r="J139" s="26">
        <f>IF($P139&lt;&gt;"OK","",$D139^2*$E139)</f>
        <v/>
      </c>
      <c r="K139" s="26">
        <f>IF($P139&lt;&gt;"OK","",$C139^2*$F139^2)</f>
        <v/>
      </c>
      <c r="L139" s="26">
        <f>IF($P139&lt;&gt;"OK","",SQRT($J139+$K139))</f>
        <v/>
      </c>
      <c r="M139" s="27">
        <f>IF($P139&lt;&gt;"OK","",ROUNDUP($I139*$L139,0))</f>
        <v/>
      </c>
      <c r="N139" s="28">
        <f>IF($P139&lt;&gt;"OK","",1-$G139)</f>
        <v/>
      </c>
      <c r="O139" s="29">
        <f>IF($P139&lt;&gt;"OK","",IF(ABS($J139-$K139)&lt;0.000001,"Equilibrada",IF($J139&gt;$K139,"Demanda","Reposição")))</f>
        <v/>
      </c>
      <c r="P139" s="29">
        <f>IF(COUNTA($A139:$H139)=0,"",IF($A139="","Revisar: SKU",IF($B139="","Revisar: produto",IF(COUNTIF($A$6:$A$205,$A139)&gt;1,"Revisar: SKU duplicado",IF(OR(NOT(ISNUMBER($C139)),$C139&lt;=0),"Revisar: demanda média",IF(OR(NOT(ISNUMBER($D139)),$D139&lt;0),"Revisar: desvio da demanda",IF(OR(NOT(ISNUMBER($E139)),$E139&lt;=0),"Revisar: lead time médio",IF(OR(NOT(ISNUMBER($F139)),$F139&lt;0),"Revisar: desvio do lead time",IF(OR(NOT(ISNUMBER($G139)),COUNTIF('Parâmetros'!$A$5:$A$15,$G139)=0),"Revisar: nível de serviço",IF(AND($H139&lt;&gt;"",NOT(ISNUMBER($H139))),"Revisar: data","OK"))))))))))</f>
        <v/>
      </c>
    </row>
    <row r="140">
      <c r="A140" s="16" t="n"/>
      <c r="B140" s="16" t="n"/>
      <c r="C140" s="17" t="n"/>
      <c r="D140" s="17" t="n"/>
      <c r="E140" s="17" t="n"/>
      <c r="F140" s="17" t="n"/>
      <c r="G140" s="18" t="n"/>
      <c r="H140" s="43" t="n"/>
      <c r="I140" s="44">
        <f>IF($P140&lt;&gt;"OK","",IFERROR(INDEX('Parâmetros'!$B$5:$B$15,MATCH($G140,'Parâmetros'!$A$5:$A$15,0)),""))</f>
        <v/>
      </c>
      <c r="J140" s="21">
        <f>IF($P140&lt;&gt;"OK","",$D140^2*$E140)</f>
        <v/>
      </c>
      <c r="K140" s="21">
        <f>IF($P140&lt;&gt;"OK","",$C140^2*$F140^2)</f>
        <v/>
      </c>
      <c r="L140" s="21">
        <f>IF($P140&lt;&gt;"OK","",SQRT($J140+$K140))</f>
        <v/>
      </c>
      <c r="M140" s="22">
        <f>IF($P140&lt;&gt;"OK","",ROUNDUP($I140*$L140,0))</f>
        <v/>
      </c>
      <c r="N140" s="23">
        <f>IF($P140&lt;&gt;"OK","",1-$G140)</f>
        <v/>
      </c>
      <c r="O140" s="24">
        <f>IF($P140&lt;&gt;"OK","",IF(ABS($J140-$K140)&lt;0.000001,"Equilibrada",IF($J140&gt;$K140,"Demanda","Reposição")))</f>
        <v/>
      </c>
      <c r="P140" s="24">
        <f>IF(COUNTA($A140:$H140)=0,"",IF($A140="","Revisar: SKU",IF($B140="","Revisar: produto",IF(COUNTIF($A$6:$A$205,$A140)&gt;1,"Revisar: SKU duplicado",IF(OR(NOT(ISNUMBER($C140)),$C140&lt;=0),"Revisar: demanda média",IF(OR(NOT(ISNUMBER($D140)),$D140&lt;0),"Revisar: desvio da demanda",IF(OR(NOT(ISNUMBER($E140)),$E140&lt;=0),"Revisar: lead time médio",IF(OR(NOT(ISNUMBER($F140)),$F140&lt;0),"Revisar: desvio do lead time",IF(OR(NOT(ISNUMBER($G140)),COUNTIF('Parâmetros'!$A$5:$A$15,$G140)=0),"Revisar: nível de serviço",IF(AND($H140&lt;&gt;"",NOT(ISNUMBER($H140))),"Revisar: data","OK"))))))))))</f>
        <v/>
      </c>
    </row>
    <row r="141">
      <c r="A141" s="16" t="n"/>
      <c r="B141" s="16" t="n"/>
      <c r="C141" s="17" t="n"/>
      <c r="D141" s="17" t="n"/>
      <c r="E141" s="17" t="n"/>
      <c r="F141" s="17" t="n"/>
      <c r="G141" s="18" t="n"/>
      <c r="H141" s="43" t="n"/>
      <c r="I141" s="45">
        <f>IF($P141&lt;&gt;"OK","",IFERROR(INDEX('Parâmetros'!$B$5:$B$15,MATCH($G141,'Parâmetros'!$A$5:$A$15,0)),""))</f>
        <v/>
      </c>
      <c r="J141" s="26">
        <f>IF($P141&lt;&gt;"OK","",$D141^2*$E141)</f>
        <v/>
      </c>
      <c r="K141" s="26">
        <f>IF($P141&lt;&gt;"OK","",$C141^2*$F141^2)</f>
        <v/>
      </c>
      <c r="L141" s="26">
        <f>IF($P141&lt;&gt;"OK","",SQRT($J141+$K141))</f>
        <v/>
      </c>
      <c r="M141" s="27">
        <f>IF($P141&lt;&gt;"OK","",ROUNDUP($I141*$L141,0))</f>
        <v/>
      </c>
      <c r="N141" s="28">
        <f>IF($P141&lt;&gt;"OK","",1-$G141)</f>
        <v/>
      </c>
      <c r="O141" s="29">
        <f>IF($P141&lt;&gt;"OK","",IF(ABS($J141-$K141)&lt;0.000001,"Equilibrada",IF($J141&gt;$K141,"Demanda","Reposição")))</f>
        <v/>
      </c>
      <c r="P141" s="29">
        <f>IF(COUNTA($A141:$H141)=0,"",IF($A141="","Revisar: SKU",IF($B141="","Revisar: produto",IF(COUNTIF($A$6:$A$205,$A141)&gt;1,"Revisar: SKU duplicado",IF(OR(NOT(ISNUMBER($C141)),$C141&lt;=0),"Revisar: demanda média",IF(OR(NOT(ISNUMBER($D141)),$D141&lt;0),"Revisar: desvio da demanda",IF(OR(NOT(ISNUMBER($E141)),$E141&lt;=0),"Revisar: lead time médio",IF(OR(NOT(ISNUMBER($F141)),$F141&lt;0),"Revisar: desvio do lead time",IF(OR(NOT(ISNUMBER($G141)),COUNTIF('Parâmetros'!$A$5:$A$15,$G141)=0),"Revisar: nível de serviço",IF(AND($H141&lt;&gt;"",NOT(ISNUMBER($H141))),"Revisar: data","OK"))))))))))</f>
        <v/>
      </c>
    </row>
    <row r="142">
      <c r="A142" s="16" t="n"/>
      <c r="B142" s="16" t="n"/>
      <c r="C142" s="17" t="n"/>
      <c r="D142" s="17" t="n"/>
      <c r="E142" s="17" t="n"/>
      <c r="F142" s="17" t="n"/>
      <c r="G142" s="18" t="n"/>
      <c r="H142" s="43" t="n"/>
      <c r="I142" s="44">
        <f>IF($P142&lt;&gt;"OK","",IFERROR(INDEX('Parâmetros'!$B$5:$B$15,MATCH($G142,'Parâmetros'!$A$5:$A$15,0)),""))</f>
        <v/>
      </c>
      <c r="J142" s="21">
        <f>IF($P142&lt;&gt;"OK","",$D142^2*$E142)</f>
        <v/>
      </c>
      <c r="K142" s="21">
        <f>IF($P142&lt;&gt;"OK","",$C142^2*$F142^2)</f>
        <v/>
      </c>
      <c r="L142" s="21">
        <f>IF($P142&lt;&gt;"OK","",SQRT($J142+$K142))</f>
        <v/>
      </c>
      <c r="M142" s="22">
        <f>IF($P142&lt;&gt;"OK","",ROUNDUP($I142*$L142,0))</f>
        <v/>
      </c>
      <c r="N142" s="23">
        <f>IF($P142&lt;&gt;"OK","",1-$G142)</f>
        <v/>
      </c>
      <c r="O142" s="24">
        <f>IF($P142&lt;&gt;"OK","",IF(ABS($J142-$K142)&lt;0.000001,"Equilibrada",IF($J142&gt;$K142,"Demanda","Reposição")))</f>
        <v/>
      </c>
      <c r="P142" s="24">
        <f>IF(COUNTA($A142:$H142)=0,"",IF($A142="","Revisar: SKU",IF($B142="","Revisar: produto",IF(COUNTIF($A$6:$A$205,$A142)&gt;1,"Revisar: SKU duplicado",IF(OR(NOT(ISNUMBER($C142)),$C142&lt;=0),"Revisar: demanda média",IF(OR(NOT(ISNUMBER($D142)),$D142&lt;0),"Revisar: desvio da demanda",IF(OR(NOT(ISNUMBER($E142)),$E142&lt;=0),"Revisar: lead time médio",IF(OR(NOT(ISNUMBER($F142)),$F142&lt;0),"Revisar: desvio do lead time",IF(OR(NOT(ISNUMBER($G142)),COUNTIF('Parâmetros'!$A$5:$A$15,$G142)=0),"Revisar: nível de serviço",IF(AND($H142&lt;&gt;"",NOT(ISNUMBER($H142))),"Revisar: data","OK"))))))))))</f>
        <v/>
      </c>
    </row>
    <row r="143">
      <c r="A143" s="16" t="n"/>
      <c r="B143" s="16" t="n"/>
      <c r="C143" s="17" t="n"/>
      <c r="D143" s="17" t="n"/>
      <c r="E143" s="17" t="n"/>
      <c r="F143" s="17" t="n"/>
      <c r="G143" s="18" t="n"/>
      <c r="H143" s="43" t="n"/>
      <c r="I143" s="45">
        <f>IF($P143&lt;&gt;"OK","",IFERROR(INDEX('Parâmetros'!$B$5:$B$15,MATCH($G143,'Parâmetros'!$A$5:$A$15,0)),""))</f>
        <v/>
      </c>
      <c r="J143" s="26">
        <f>IF($P143&lt;&gt;"OK","",$D143^2*$E143)</f>
        <v/>
      </c>
      <c r="K143" s="26">
        <f>IF($P143&lt;&gt;"OK","",$C143^2*$F143^2)</f>
        <v/>
      </c>
      <c r="L143" s="26">
        <f>IF($P143&lt;&gt;"OK","",SQRT($J143+$K143))</f>
        <v/>
      </c>
      <c r="M143" s="27">
        <f>IF($P143&lt;&gt;"OK","",ROUNDUP($I143*$L143,0))</f>
        <v/>
      </c>
      <c r="N143" s="28">
        <f>IF($P143&lt;&gt;"OK","",1-$G143)</f>
        <v/>
      </c>
      <c r="O143" s="29">
        <f>IF($P143&lt;&gt;"OK","",IF(ABS($J143-$K143)&lt;0.000001,"Equilibrada",IF($J143&gt;$K143,"Demanda","Reposição")))</f>
        <v/>
      </c>
      <c r="P143" s="29">
        <f>IF(COUNTA($A143:$H143)=0,"",IF($A143="","Revisar: SKU",IF($B143="","Revisar: produto",IF(COUNTIF($A$6:$A$205,$A143)&gt;1,"Revisar: SKU duplicado",IF(OR(NOT(ISNUMBER($C143)),$C143&lt;=0),"Revisar: demanda média",IF(OR(NOT(ISNUMBER($D143)),$D143&lt;0),"Revisar: desvio da demanda",IF(OR(NOT(ISNUMBER($E143)),$E143&lt;=0),"Revisar: lead time médio",IF(OR(NOT(ISNUMBER($F143)),$F143&lt;0),"Revisar: desvio do lead time",IF(OR(NOT(ISNUMBER($G143)),COUNTIF('Parâmetros'!$A$5:$A$15,$G143)=0),"Revisar: nível de serviço",IF(AND($H143&lt;&gt;"",NOT(ISNUMBER($H143))),"Revisar: data","OK"))))))))))</f>
        <v/>
      </c>
    </row>
    <row r="144">
      <c r="A144" s="16" t="n"/>
      <c r="B144" s="16" t="n"/>
      <c r="C144" s="17" t="n"/>
      <c r="D144" s="17" t="n"/>
      <c r="E144" s="17" t="n"/>
      <c r="F144" s="17" t="n"/>
      <c r="G144" s="18" t="n"/>
      <c r="H144" s="43" t="n"/>
      <c r="I144" s="44">
        <f>IF($P144&lt;&gt;"OK","",IFERROR(INDEX('Parâmetros'!$B$5:$B$15,MATCH($G144,'Parâmetros'!$A$5:$A$15,0)),""))</f>
        <v/>
      </c>
      <c r="J144" s="21">
        <f>IF($P144&lt;&gt;"OK","",$D144^2*$E144)</f>
        <v/>
      </c>
      <c r="K144" s="21">
        <f>IF($P144&lt;&gt;"OK","",$C144^2*$F144^2)</f>
        <v/>
      </c>
      <c r="L144" s="21">
        <f>IF($P144&lt;&gt;"OK","",SQRT($J144+$K144))</f>
        <v/>
      </c>
      <c r="M144" s="22">
        <f>IF($P144&lt;&gt;"OK","",ROUNDUP($I144*$L144,0))</f>
        <v/>
      </c>
      <c r="N144" s="23">
        <f>IF($P144&lt;&gt;"OK","",1-$G144)</f>
        <v/>
      </c>
      <c r="O144" s="24">
        <f>IF($P144&lt;&gt;"OK","",IF(ABS($J144-$K144)&lt;0.000001,"Equilibrada",IF($J144&gt;$K144,"Demanda","Reposição")))</f>
        <v/>
      </c>
      <c r="P144" s="24">
        <f>IF(COUNTA($A144:$H144)=0,"",IF($A144="","Revisar: SKU",IF($B144="","Revisar: produto",IF(COUNTIF($A$6:$A$205,$A144)&gt;1,"Revisar: SKU duplicado",IF(OR(NOT(ISNUMBER($C144)),$C144&lt;=0),"Revisar: demanda média",IF(OR(NOT(ISNUMBER($D144)),$D144&lt;0),"Revisar: desvio da demanda",IF(OR(NOT(ISNUMBER($E144)),$E144&lt;=0),"Revisar: lead time médio",IF(OR(NOT(ISNUMBER($F144)),$F144&lt;0),"Revisar: desvio do lead time",IF(OR(NOT(ISNUMBER($G144)),COUNTIF('Parâmetros'!$A$5:$A$15,$G144)=0),"Revisar: nível de serviço",IF(AND($H144&lt;&gt;"",NOT(ISNUMBER($H144))),"Revisar: data","OK"))))))))))</f>
        <v/>
      </c>
    </row>
    <row r="145">
      <c r="A145" s="16" t="n"/>
      <c r="B145" s="16" t="n"/>
      <c r="C145" s="17" t="n"/>
      <c r="D145" s="17" t="n"/>
      <c r="E145" s="17" t="n"/>
      <c r="F145" s="17" t="n"/>
      <c r="G145" s="18" t="n"/>
      <c r="H145" s="43" t="n"/>
      <c r="I145" s="45">
        <f>IF($P145&lt;&gt;"OK","",IFERROR(INDEX('Parâmetros'!$B$5:$B$15,MATCH($G145,'Parâmetros'!$A$5:$A$15,0)),""))</f>
        <v/>
      </c>
      <c r="J145" s="26">
        <f>IF($P145&lt;&gt;"OK","",$D145^2*$E145)</f>
        <v/>
      </c>
      <c r="K145" s="26">
        <f>IF($P145&lt;&gt;"OK","",$C145^2*$F145^2)</f>
        <v/>
      </c>
      <c r="L145" s="26">
        <f>IF($P145&lt;&gt;"OK","",SQRT($J145+$K145))</f>
        <v/>
      </c>
      <c r="M145" s="27">
        <f>IF($P145&lt;&gt;"OK","",ROUNDUP($I145*$L145,0))</f>
        <v/>
      </c>
      <c r="N145" s="28">
        <f>IF($P145&lt;&gt;"OK","",1-$G145)</f>
        <v/>
      </c>
      <c r="O145" s="29">
        <f>IF($P145&lt;&gt;"OK","",IF(ABS($J145-$K145)&lt;0.000001,"Equilibrada",IF($J145&gt;$K145,"Demanda","Reposição")))</f>
        <v/>
      </c>
      <c r="P145" s="29">
        <f>IF(COUNTA($A145:$H145)=0,"",IF($A145="","Revisar: SKU",IF($B145="","Revisar: produto",IF(COUNTIF($A$6:$A$205,$A145)&gt;1,"Revisar: SKU duplicado",IF(OR(NOT(ISNUMBER($C145)),$C145&lt;=0),"Revisar: demanda média",IF(OR(NOT(ISNUMBER($D145)),$D145&lt;0),"Revisar: desvio da demanda",IF(OR(NOT(ISNUMBER($E145)),$E145&lt;=0),"Revisar: lead time médio",IF(OR(NOT(ISNUMBER($F145)),$F145&lt;0),"Revisar: desvio do lead time",IF(OR(NOT(ISNUMBER($G145)),COUNTIF('Parâmetros'!$A$5:$A$15,$G145)=0),"Revisar: nível de serviço",IF(AND($H145&lt;&gt;"",NOT(ISNUMBER($H145))),"Revisar: data","OK"))))))))))</f>
        <v/>
      </c>
    </row>
    <row r="146">
      <c r="A146" s="16" t="n"/>
      <c r="B146" s="16" t="n"/>
      <c r="C146" s="17" t="n"/>
      <c r="D146" s="17" t="n"/>
      <c r="E146" s="17" t="n"/>
      <c r="F146" s="17" t="n"/>
      <c r="G146" s="18" t="n"/>
      <c r="H146" s="43" t="n"/>
      <c r="I146" s="44">
        <f>IF($P146&lt;&gt;"OK","",IFERROR(INDEX('Parâmetros'!$B$5:$B$15,MATCH($G146,'Parâmetros'!$A$5:$A$15,0)),""))</f>
        <v/>
      </c>
      <c r="J146" s="21">
        <f>IF($P146&lt;&gt;"OK","",$D146^2*$E146)</f>
        <v/>
      </c>
      <c r="K146" s="21">
        <f>IF($P146&lt;&gt;"OK","",$C146^2*$F146^2)</f>
        <v/>
      </c>
      <c r="L146" s="21">
        <f>IF($P146&lt;&gt;"OK","",SQRT($J146+$K146))</f>
        <v/>
      </c>
      <c r="M146" s="22">
        <f>IF($P146&lt;&gt;"OK","",ROUNDUP($I146*$L146,0))</f>
        <v/>
      </c>
      <c r="N146" s="23">
        <f>IF($P146&lt;&gt;"OK","",1-$G146)</f>
        <v/>
      </c>
      <c r="O146" s="24">
        <f>IF($P146&lt;&gt;"OK","",IF(ABS($J146-$K146)&lt;0.000001,"Equilibrada",IF($J146&gt;$K146,"Demanda","Reposição")))</f>
        <v/>
      </c>
      <c r="P146" s="24">
        <f>IF(COUNTA($A146:$H146)=0,"",IF($A146="","Revisar: SKU",IF($B146="","Revisar: produto",IF(COUNTIF($A$6:$A$205,$A146)&gt;1,"Revisar: SKU duplicado",IF(OR(NOT(ISNUMBER($C146)),$C146&lt;=0),"Revisar: demanda média",IF(OR(NOT(ISNUMBER($D146)),$D146&lt;0),"Revisar: desvio da demanda",IF(OR(NOT(ISNUMBER($E146)),$E146&lt;=0),"Revisar: lead time médio",IF(OR(NOT(ISNUMBER($F146)),$F146&lt;0),"Revisar: desvio do lead time",IF(OR(NOT(ISNUMBER($G146)),COUNTIF('Parâmetros'!$A$5:$A$15,$G146)=0),"Revisar: nível de serviço",IF(AND($H146&lt;&gt;"",NOT(ISNUMBER($H146))),"Revisar: data","OK"))))))))))</f>
        <v/>
      </c>
    </row>
    <row r="147">
      <c r="A147" s="16" t="n"/>
      <c r="B147" s="16" t="n"/>
      <c r="C147" s="17" t="n"/>
      <c r="D147" s="17" t="n"/>
      <c r="E147" s="17" t="n"/>
      <c r="F147" s="17" t="n"/>
      <c r="G147" s="18" t="n"/>
      <c r="H147" s="43" t="n"/>
      <c r="I147" s="45">
        <f>IF($P147&lt;&gt;"OK","",IFERROR(INDEX('Parâmetros'!$B$5:$B$15,MATCH($G147,'Parâmetros'!$A$5:$A$15,0)),""))</f>
        <v/>
      </c>
      <c r="J147" s="26">
        <f>IF($P147&lt;&gt;"OK","",$D147^2*$E147)</f>
        <v/>
      </c>
      <c r="K147" s="26">
        <f>IF($P147&lt;&gt;"OK","",$C147^2*$F147^2)</f>
        <v/>
      </c>
      <c r="L147" s="26">
        <f>IF($P147&lt;&gt;"OK","",SQRT($J147+$K147))</f>
        <v/>
      </c>
      <c r="M147" s="27">
        <f>IF($P147&lt;&gt;"OK","",ROUNDUP($I147*$L147,0))</f>
        <v/>
      </c>
      <c r="N147" s="28">
        <f>IF($P147&lt;&gt;"OK","",1-$G147)</f>
        <v/>
      </c>
      <c r="O147" s="29">
        <f>IF($P147&lt;&gt;"OK","",IF(ABS($J147-$K147)&lt;0.000001,"Equilibrada",IF($J147&gt;$K147,"Demanda","Reposição")))</f>
        <v/>
      </c>
      <c r="P147" s="29">
        <f>IF(COUNTA($A147:$H147)=0,"",IF($A147="","Revisar: SKU",IF($B147="","Revisar: produto",IF(COUNTIF($A$6:$A$205,$A147)&gt;1,"Revisar: SKU duplicado",IF(OR(NOT(ISNUMBER($C147)),$C147&lt;=0),"Revisar: demanda média",IF(OR(NOT(ISNUMBER($D147)),$D147&lt;0),"Revisar: desvio da demanda",IF(OR(NOT(ISNUMBER($E147)),$E147&lt;=0),"Revisar: lead time médio",IF(OR(NOT(ISNUMBER($F147)),$F147&lt;0),"Revisar: desvio do lead time",IF(OR(NOT(ISNUMBER($G147)),COUNTIF('Parâmetros'!$A$5:$A$15,$G147)=0),"Revisar: nível de serviço",IF(AND($H147&lt;&gt;"",NOT(ISNUMBER($H147))),"Revisar: data","OK"))))))))))</f>
        <v/>
      </c>
    </row>
    <row r="148">
      <c r="A148" s="16" t="n"/>
      <c r="B148" s="16" t="n"/>
      <c r="C148" s="17" t="n"/>
      <c r="D148" s="17" t="n"/>
      <c r="E148" s="17" t="n"/>
      <c r="F148" s="17" t="n"/>
      <c r="G148" s="18" t="n"/>
      <c r="H148" s="43" t="n"/>
      <c r="I148" s="44">
        <f>IF($P148&lt;&gt;"OK","",IFERROR(INDEX('Parâmetros'!$B$5:$B$15,MATCH($G148,'Parâmetros'!$A$5:$A$15,0)),""))</f>
        <v/>
      </c>
      <c r="J148" s="21">
        <f>IF($P148&lt;&gt;"OK","",$D148^2*$E148)</f>
        <v/>
      </c>
      <c r="K148" s="21">
        <f>IF($P148&lt;&gt;"OK","",$C148^2*$F148^2)</f>
        <v/>
      </c>
      <c r="L148" s="21">
        <f>IF($P148&lt;&gt;"OK","",SQRT($J148+$K148))</f>
        <v/>
      </c>
      <c r="M148" s="22">
        <f>IF($P148&lt;&gt;"OK","",ROUNDUP($I148*$L148,0))</f>
        <v/>
      </c>
      <c r="N148" s="23">
        <f>IF($P148&lt;&gt;"OK","",1-$G148)</f>
        <v/>
      </c>
      <c r="O148" s="24">
        <f>IF($P148&lt;&gt;"OK","",IF(ABS($J148-$K148)&lt;0.000001,"Equilibrada",IF($J148&gt;$K148,"Demanda","Reposição")))</f>
        <v/>
      </c>
      <c r="P148" s="24">
        <f>IF(COUNTA($A148:$H148)=0,"",IF($A148="","Revisar: SKU",IF($B148="","Revisar: produto",IF(COUNTIF($A$6:$A$205,$A148)&gt;1,"Revisar: SKU duplicado",IF(OR(NOT(ISNUMBER($C148)),$C148&lt;=0),"Revisar: demanda média",IF(OR(NOT(ISNUMBER($D148)),$D148&lt;0),"Revisar: desvio da demanda",IF(OR(NOT(ISNUMBER($E148)),$E148&lt;=0),"Revisar: lead time médio",IF(OR(NOT(ISNUMBER($F148)),$F148&lt;0),"Revisar: desvio do lead time",IF(OR(NOT(ISNUMBER($G148)),COUNTIF('Parâmetros'!$A$5:$A$15,$G148)=0),"Revisar: nível de serviço",IF(AND($H148&lt;&gt;"",NOT(ISNUMBER($H148))),"Revisar: data","OK"))))))))))</f>
        <v/>
      </c>
    </row>
    <row r="149">
      <c r="A149" s="16" t="n"/>
      <c r="B149" s="16" t="n"/>
      <c r="C149" s="17" t="n"/>
      <c r="D149" s="17" t="n"/>
      <c r="E149" s="17" t="n"/>
      <c r="F149" s="17" t="n"/>
      <c r="G149" s="18" t="n"/>
      <c r="H149" s="43" t="n"/>
      <c r="I149" s="45">
        <f>IF($P149&lt;&gt;"OK","",IFERROR(INDEX('Parâmetros'!$B$5:$B$15,MATCH($G149,'Parâmetros'!$A$5:$A$15,0)),""))</f>
        <v/>
      </c>
      <c r="J149" s="26">
        <f>IF($P149&lt;&gt;"OK","",$D149^2*$E149)</f>
        <v/>
      </c>
      <c r="K149" s="26">
        <f>IF($P149&lt;&gt;"OK","",$C149^2*$F149^2)</f>
        <v/>
      </c>
      <c r="L149" s="26">
        <f>IF($P149&lt;&gt;"OK","",SQRT($J149+$K149))</f>
        <v/>
      </c>
      <c r="M149" s="27">
        <f>IF($P149&lt;&gt;"OK","",ROUNDUP($I149*$L149,0))</f>
        <v/>
      </c>
      <c r="N149" s="28">
        <f>IF($P149&lt;&gt;"OK","",1-$G149)</f>
        <v/>
      </c>
      <c r="O149" s="29">
        <f>IF($P149&lt;&gt;"OK","",IF(ABS($J149-$K149)&lt;0.000001,"Equilibrada",IF($J149&gt;$K149,"Demanda","Reposição")))</f>
        <v/>
      </c>
      <c r="P149" s="29">
        <f>IF(COUNTA($A149:$H149)=0,"",IF($A149="","Revisar: SKU",IF($B149="","Revisar: produto",IF(COUNTIF($A$6:$A$205,$A149)&gt;1,"Revisar: SKU duplicado",IF(OR(NOT(ISNUMBER($C149)),$C149&lt;=0),"Revisar: demanda média",IF(OR(NOT(ISNUMBER($D149)),$D149&lt;0),"Revisar: desvio da demanda",IF(OR(NOT(ISNUMBER($E149)),$E149&lt;=0),"Revisar: lead time médio",IF(OR(NOT(ISNUMBER($F149)),$F149&lt;0),"Revisar: desvio do lead time",IF(OR(NOT(ISNUMBER($G149)),COUNTIF('Parâmetros'!$A$5:$A$15,$G149)=0),"Revisar: nível de serviço",IF(AND($H149&lt;&gt;"",NOT(ISNUMBER($H149))),"Revisar: data","OK"))))))))))</f>
        <v/>
      </c>
    </row>
    <row r="150">
      <c r="A150" s="16" t="n"/>
      <c r="B150" s="16" t="n"/>
      <c r="C150" s="17" t="n"/>
      <c r="D150" s="17" t="n"/>
      <c r="E150" s="17" t="n"/>
      <c r="F150" s="17" t="n"/>
      <c r="G150" s="18" t="n"/>
      <c r="H150" s="43" t="n"/>
      <c r="I150" s="44">
        <f>IF($P150&lt;&gt;"OK","",IFERROR(INDEX('Parâmetros'!$B$5:$B$15,MATCH($G150,'Parâmetros'!$A$5:$A$15,0)),""))</f>
        <v/>
      </c>
      <c r="J150" s="21">
        <f>IF($P150&lt;&gt;"OK","",$D150^2*$E150)</f>
        <v/>
      </c>
      <c r="K150" s="21">
        <f>IF($P150&lt;&gt;"OK","",$C150^2*$F150^2)</f>
        <v/>
      </c>
      <c r="L150" s="21">
        <f>IF($P150&lt;&gt;"OK","",SQRT($J150+$K150))</f>
        <v/>
      </c>
      <c r="M150" s="22">
        <f>IF($P150&lt;&gt;"OK","",ROUNDUP($I150*$L150,0))</f>
        <v/>
      </c>
      <c r="N150" s="23">
        <f>IF($P150&lt;&gt;"OK","",1-$G150)</f>
        <v/>
      </c>
      <c r="O150" s="24">
        <f>IF($P150&lt;&gt;"OK","",IF(ABS($J150-$K150)&lt;0.000001,"Equilibrada",IF($J150&gt;$K150,"Demanda","Reposição")))</f>
        <v/>
      </c>
      <c r="P150" s="24">
        <f>IF(COUNTA($A150:$H150)=0,"",IF($A150="","Revisar: SKU",IF($B150="","Revisar: produto",IF(COUNTIF($A$6:$A$205,$A150)&gt;1,"Revisar: SKU duplicado",IF(OR(NOT(ISNUMBER($C150)),$C150&lt;=0),"Revisar: demanda média",IF(OR(NOT(ISNUMBER($D150)),$D150&lt;0),"Revisar: desvio da demanda",IF(OR(NOT(ISNUMBER($E150)),$E150&lt;=0),"Revisar: lead time médio",IF(OR(NOT(ISNUMBER($F150)),$F150&lt;0),"Revisar: desvio do lead time",IF(OR(NOT(ISNUMBER($G150)),COUNTIF('Parâmetros'!$A$5:$A$15,$G150)=0),"Revisar: nível de serviço",IF(AND($H150&lt;&gt;"",NOT(ISNUMBER($H150))),"Revisar: data","OK"))))))))))</f>
        <v/>
      </c>
    </row>
    <row r="151">
      <c r="A151" s="16" t="n"/>
      <c r="B151" s="16" t="n"/>
      <c r="C151" s="17" t="n"/>
      <c r="D151" s="17" t="n"/>
      <c r="E151" s="17" t="n"/>
      <c r="F151" s="17" t="n"/>
      <c r="G151" s="18" t="n"/>
      <c r="H151" s="43" t="n"/>
      <c r="I151" s="45">
        <f>IF($P151&lt;&gt;"OK","",IFERROR(INDEX('Parâmetros'!$B$5:$B$15,MATCH($G151,'Parâmetros'!$A$5:$A$15,0)),""))</f>
        <v/>
      </c>
      <c r="J151" s="26">
        <f>IF($P151&lt;&gt;"OK","",$D151^2*$E151)</f>
        <v/>
      </c>
      <c r="K151" s="26">
        <f>IF($P151&lt;&gt;"OK","",$C151^2*$F151^2)</f>
        <v/>
      </c>
      <c r="L151" s="26">
        <f>IF($P151&lt;&gt;"OK","",SQRT($J151+$K151))</f>
        <v/>
      </c>
      <c r="M151" s="27">
        <f>IF($P151&lt;&gt;"OK","",ROUNDUP($I151*$L151,0))</f>
        <v/>
      </c>
      <c r="N151" s="28">
        <f>IF($P151&lt;&gt;"OK","",1-$G151)</f>
        <v/>
      </c>
      <c r="O151" s="29">
        <f>IF($P151&lt;&gt;"OK","",IF(ABS($J151-$K151)&lt;0.000001,"Equilibrada",IF($J151&gt;$K151,"Demanda","Reposição")))</f>
        <v/>
      </c>
      <c r="P151" s="29">
        <f>IF(COUNTA($A151:$H151)=0,"",IF($A151="","Revisar: SKU",IF($B151="","Revisar: produto",IF(COUNTIF($A$6:$A$205,$A151)&gt;1,"Revisar: SKU duplicado",IF(OR(NOT(ISNUMBER($C151)),$C151&lt;=0),"Revisar: demanda média",IF(OR(NOT(ISNUMBER($D151)),$D151&lt;0),"Revisar: desvio da demanda",IF(OR(NOT(ISNUMBER($E151)),$E151&lt;=0),"Revisar: lead time médio",IF(OR(NOT(ISNUMBER($F151)),$F151&lt;0),"Revisar: desvio do lead time",IF(OR(NOT(ISNUMBER($G151)),COUNTIF('Parâmetros'!$A$5:$A$15,$G151)=0),"Revisar: nível de serviço",IF(AND($H151&lt;&gt;"",NOT(ISNUMBER($H151))),"Revisar: data","OK"))))))))))</f>
        <v/>
      </c>
    </row>
    <row r="152">
      <c r="A152" s="16" t="n"/>
      <c r="B152" s="16" t="n"/>
      <c r="C152" s="17" t="n"/>
      <c r="D152" s="17" t="n"/>
      <c r="E152" s="17" t="n"/>
      <c r="F152" s="17" t="n"/>
      <c r="G152" s="18" t="n"/>
      <c r="H152" s="43" t="n"/>
      <c r="I152" s="44">
        <f>IF($P152&lt;&gt;"OK","",IFERROR(INDEX('Parâmetros'!$B$5:$B$15,MATCH($G152,'Parâmetros'!$A$5:$A$15,0)),""))</f>
        <v/>
      </c>
      <c r="J152" s="21">
        <f>IF($P152&lt;&gt;"OK","",$D152^2*$E152)</f>
        <v/>
      </c>
      <c r="K152" s="21">
        <f>IF($P152&lt;&gt;"OK","",$C152^2*$F152^2)</f>
        <v/>
      </c>
      <c r="L152" s="21">
        <f>IF($P152&lt;&gt;"OK","",SQRT($J152+$K152))</f>
        <v/>
      </c>
      <c r="M152" s="22">
        <f>IF($P152&lt;&gt;"OK","",ROUNDUP($I152*$L152,0))</f>
        <v/>
      </c>
      <c r="N152" s="23">
        <f>IF($P152&lt;&gt;"OK","",1-$G152)</f>
        <v/>
      </c>
      <c r="O152" s="24">
        <f>IF($P152&lt;&gt;"OK","",IF(ABS($J152-$K152)&lt;0.000001,"Equilibrada",IF($J152&gt;$K152,"Demanda","Reposição")))</f>
        <v/>
      </c>
      <c r="P152" s="24">
        <f>IF(COUNTA($A152:$H152)=0,"",IF($A152="","Revisar: SKU",IF($B152="","Revisar: produto",IF(COUNTIF($A$6:$A$205,$A152)&gt;1,"Revisar: SKU duplicado",IF(OR(NOT(ISNUMBER($C152)),$C152&lt;=0),"Revisar: demanda média",IF(OR(NOT(ISNUMBER($D152)),$D152&lt;0),"Revisar: desvio da demanda",IF(OR(NOT(ISNUMBER($E152)),$E152&lt;=0),"Revisar: lead time médio",IF(OR(NOT(ISNUMBER($F152)),$F152&lt;0),"Revisar: desvio do lead time",IF(OR(NOT(ISNUMBER($G152)),COUNTIF('Parâmetros'!$A$5:$A$15,$G152)=0),"Revisar: nível de serviço",IF(AND($H152&lt;&gt;"",NOT(ISNUMBER($H152))),"Revisar: data","OK"))))))))))</f>
        <v/>
      </c>
    </row>
    <row r="153">
      <c r="A153" s="16" t="n"/>
      <c r="B153" s="16" t="n"/>
      <c r="C153" s="17" t="n"/>
      <c r="D153" s="17" t="n"/>
      <c r="E153" s="17" t="n"/>
      <c r="F153" s="17" t="n"/>
      <c r="G153" s="18" t="n"/>
      <c r="H153" s="43" t="n"/>
      <c r="I153" s="45">
        <f>IF($P153&lt;&gt;"OK","",IFERROR(INDEX('Parâmetros'!$B$5:$B$15,MATCH($G153,'Parâmetros'!$A$5:$A$15,0)),""))</f>
        <v/>
      </c>
      <c r="J153" s="26">
        <f>IF($P153&lt;&gt;"OK","",$D153^2*$E153)</f>
        <v/>
      </c>
      <c r="K153" s="26">
        <f>IF($P153&lt;&gt;"OK","",$C153^2*$F153^2)</f>
        <v/>
      </c>
      <c r="L153" s="26">
        <f>IF($P153&lt;&gt;"OK","",SQRT($J153+$K153))</f>
        <v/>
      </c>
      <c r="M153" s="27">
        <f>IF($P153&lt;&gt;"OK","",ROUNDUP($I153*$L153,0))</f>
        <v/>
      </c>
      <c r="N153" s="28">
        <f>IF($P153&lt;&gt;"OK","",1-$G153)</f>
        <v/>
      </c>
      <c r="O153" s="29">
        <f>IF($P153&lt;&gt;"OK","",IF(ABS($J153-$K153)&lt;0.000001,"Equilibrada",IF($J153&gt;$K153,"Demanda","Reposição")))</f>
        <v/>
      </c>
      <c r="P153" s="29">
        <f>IF(COUNTA($A153:$H153)=0,"",IF($A153="","Revisar: SKU",IF($B153="","Revisar: produto",IF(COUNTIF($A$6:$A$205,$A153)&gt;1,"Revisar: SKU duplicado",IF(OR(NOT(ISNUMBER($C153)),$C153&lt;=0),"Revisar: demanda média",IF(OR(NOT(ISNUMBER($D153)),$D153&lt;0),"Revisar: desvio da demanda",IF(OR(NOT(ISNUMBER($E153)),$E153&lt;=0),"Revisar: lead time médio",IF(OR(NOT(ISNUMBER($F153)),$F153&lt;0),"Revisar: desvio do lead time",IF(OR(NOT(ISNUMBER($G153)),COUNTIF('Parâmetros'!$A$5:$A$15,$G153)=0),"Revisar: nível de serviço",IF(AND($H153&lt;&gt;"",NOT(ISNUMBER($H153))),"Revisar: data","OK"))))))))))</f>
        <v/>
      </c>
    </row>
    <row r="154">
      <c r="A154" s="16" t="n"/>
      <c r="B154" s="16" t="n"/>
      <c r="C154" s="17" t="n"/>
      <c r="D154" s="17" t="n"/>
      <c r="E154" s="17" t="n"/>
      <c r="F154" s="17" t="n"/>
      <c r="G154" s="18" t="n"/>
      <c r="H154" s="43" t="n"/>
      <c r="I154" s="44">
        <f>IF($P154&lt;&gt;"OK","",IFERROR(INDEX('Parâmetros'!$B$5:$B$15,MATCH($G154,'Parâmetros'!$A$5:$A$15,0)),""))</f>
        <v/>
      </c>
      <c r="J154" s="21">
        <f>IF($P154&lt;&gt;"OK","",$D154^2*$E154)</f>
        <v/>
      </c>
      <c r="K154" s="21">
        <f>IF($P154&lt;&gt;"OK","",$C154^2*$F154^2)</f>
        <v/>
      </c>
      <c r="L154" s="21">
        <f>IF($P154&lt;&gt;"OK","",SQRT($J154+$K154))</f>
        <v/>
      </c>
      <c r="M154" s="22">
        <f>IF($P154&lt;&gt;"OK","",ROUNDUP($I154*$L154,0))</f>
        <v/>
      </c>
      <c r="N154" s="23">
        <f>IF($P154&lt;&gt;"OK","",1-$G154)</f>
        <v/>
      </c>
      <c r="O154" s="24">
        <f>IF($P154&lt;&gt;"OK","",IF(ABS($J154-$K154)&lt;0.000001,"Equilibrada",IF($J154&gt;$K154,"Demanda","Reposição")))</f>
        <v/>
      </c>
      <c r="P154" s="24">
        <f>IF(COUNTA($A154:$H154)=0,"",IF($A154="","Revisar: SKU",IF($B154="","Revisar: produto",IF(COUNTIF($A$6:$A$205,$A154)&gt;1,"Revisar: SKU duplicado",IF(OR(NOT(ISNUMBER($C154)),$C154&lt;=0),"Revisar: demanda média",IF(OR(NOT(ISNUMBER($D154)),$D154&lt;0),"Revisar: desvio da demanda",IF(OR(NOT(ISNUMBER($E154)),$E154&lt;=0),"Revisar: lead time médio",IF(OR(NOT(ISNUMBER($F154)),$F154&lt;0),"Revisar: desvio do lead time",IF(OR(NOT(ISNUMBER($G154)),COUNTIF('Parâmetros'!$A$5:$A$15,$G154)=0),"Revisar: nível de serviço",IF(AND($H154&lt;&gt;"",NOT(ISNUMBER($H154))),"Revisar: data","OK"))))))))))</f>
        <v/>
      </c>
    </row>
    <row r="155">
      <c r="A155" s="16" t="n"/>
      <c r="B155" s="16" t="n"/>
      <c r="C155" s="17" t="n"/>
      <c r="D155" s="17" t="n"/>
      <c r="E155" s="17" t="n"/>
      <c r="F155" s="17" t="n"/>
      <c r="G155" s="18" t="n"/>
      <c r="H155" s="43" t="n"/>
      <c r="I155" s="45">
        <f>IF($P155&lt;&gt;"OK","",IFERROR(INDEX('Parâmetros'!$B$5:$B$15,MATCH($G155,'Parâmetros'!$A$5:$A$15,0)),""))</f>
        <v/>
      </c>
      <c r="J155" s="26">
        <f>IF($P155&lt;&gt;"OK","",$D155^2*$E155)</f>
        <v/>
      </c>
      <c r="K155" s="26">
        <f>IF($P155&lt;&gt;"OK","",$C155^2*$F155^2)</f>
        <v/>
      </c>
      <c r="L155" s="26">
        <f>IF($P155&lt;&gt;"OK","",SQRT($J155+$K155))</f>
        <v/>
      </c>
      <c r="M155" s="27">
        <f>IF($P155&lt;&gt;"OK","",ROUNDUP($I155*$L155,0))</f>
        <v/>
      </c>
      <c r="N155" s="28">
        <f>IF($P155&lt;&gt;"OK","",1-$G155)</f>
        <v/>
      </c>
      <c r="O155" s="29">
        <f>IF($P155&lt;&gt;"OK","",IF(ABS($J155-$K155)&lt;0.000001,"Equilibrada",IF($J155&gt;$K155,"Demanda","Reposição")))</f>
        <v/>
      </c>
      <c r="P155" s="29">
        <f>IF(COUNTA($A155:$H155)=0,"",IF($A155="","Revisar: SKU",IF($B155="","Revisar: produto",IF(COUNTIF($A$6:$A$205,$A155)&gt;1,"Revisar: SKU duplicado",IF(OR(NOT(ISNUMBER($C155)),$C155&lt;=0),"Revisar: demanda média",IF(OR(NOT(ISNUMBER($D155)),$D155&lt;0),"Revisar: desvio da demanda",IF(OR(NOT(ISNUMBER($E155)),$E155&lt;=0),"Revisar: lead time médio",IF(OR(NOT(ISNUMBER($F155)),$F155&lt;0),"Revisar: desvio do lead time",IF(OR(NOT(ISNUMBER($G155)),COUNTIF('Parâmetros'!$A$5:$A$15,$G155)=0),"Revisar: nível de serviço",IF(AND($H155&lt;&gt;"",NOT(ISNUMBER($H155))),"Revisar: data","OK"))))))))))</f>
        <v/>
      </c>
    </row>
    <row r="156">
      <c r="A156" s="16" t="n"/>
      <c r="B156" s="16" t="n"/>
      <c r="C156" s="17" t="n"/>
      <c r="D156" s="17" t="n"/>
      <c r="E156" s="17" t="n"/>
      <c r="F156" s="17" t="n"/>
      <c r="G156" s="18" t="n"/>
      <c r="H156" s="43" t="n"/>
      <c r="I156" s="44">
        <f>IF($P156&lt;&gt;"OK","",IFERROR(INDEX('Parâmetros'!$B$5:$B$15,MATCH($G156,'Parâmetros'!$A$5:$A$15,0)),""))</f>
        <v/>
      </c>
      <c r="J156" s="21">
        <f>IF($P156&lt;&gt;"OK","",$D156^2*$E156)</f>
        <v/>
      </c>
      <c r="K156" s="21">
        <f>IF($P156&lt;&gt;"OK","",$C156^2*$F156^2)</f>
        <v/>
      </c>
      <c r="L156" s="21">
        <f>IF($P156&lt;&gt;"OK","",SQRT($J156+$K156))</f>
        <v/>
      </c>
      <c r="M156" s="22">
        <f>IF($P156&lt;&gt;"OK","",ROUNDUP($I156*$L156,0))</f>
        <v/>
      </c>
      <c r="N156" s="23">
        <f>IF($P156&lt;&gt;"OK","",1-$G156)</f>
        <v/>
      </c>
      <c r="O156" s="24">
        <f>IF($P156&lt;&gt;"OK","",IF(ABS($J156-$K156)&lt;0.000001,"Equilibrada",IF($J156&gt;$K156,"Demanda","Reposição")))</f>
        <v/>
      </c>
      <c r="P156" s="24">
        <f>IF(COUNTA($A156:$H156)=0,"",IF($A156="","Revisar: SKU",IF($B156="","Revisar: produto",IF(COUNTIF($A$6:$A$205,$A156)&gt;1,"Revisar: SKU duplicado",IF(OR(NOT(ISNUMBER($C156)),$C156&lt;=0),"Revisar: demanda média",IF(OR(NOT(ISNUMBER($D156)),$D156&lt;0),"Revisar: desvio da demanda",IF(OR(NOT(ISNUMBER($E156)),$E156&lt;=0),"Revisar: lead time médio",IF(OR(NOT(ISNUMBER($F156)),$F156&lt;0),"Revisar: desvio do lead time",IF(OR(NOT(ISNUMBER($G156)),COUNTIF('Parâmetros'!$A$5:$A$15,$G156)=0),"Revisar: nível de serviço",IF(AND($H156&lt;&gt;"",NOT(ISNUMBER($H156))),"Revisar: data","OK"))))))))))</f>
        <v/>
      </c>
    </row>
    <row r="157">
      <c r="A157" s="16" t="n"/>
      <c r="B157" s="16" t="n"/>
      <c r="C157" s="17" t="n"/>
      <c r="D157" s="17" t="n"/>
      <c r="E157" s="17" t="n"/>
      <c r="F157" s="17" t="n"/>
      <c r="G157" s="18" t="n"/>
      <c r="H157" s="43" t="n"/>
      <c r="I157" s="45">
        <f>IF($P157&lt;&gt;"OK","",IFERROR(INDEX('Parâmetros'!$B$5:$B$15,MATCH($G157,'Parâmetros'!$A$5:$A$15,0)),""))</f>
        <v/>
      </c>
      <c r="J157" s="26">
        <f>IF($P157&lt;&gt;"OK","",$D157^2*$E157)</f>
        <v/>
      </c>
      <c r="K157" s="26">
        <f>IF($P157&lt;&gt;"OK","",$C157^2*$F157^2)</f>
        <v/>
      </c>
      <c r="L157" s="26">
        <f>IF($P157&lt;&gt;"OK","",SQRT($J157+$K157))</f>
        <v/>
      </c>
      <c r="M157" s="27">
        <f>IF($P157&lt;&gt;"OK","",ROUNDUP($I157*$L157,0))</f>
        <v/>
      </c>
      <c r="N157" s="28">
        <f>IF($P157&lt;&gt;"OK","",1-$G157)</f>
        <v/>
      </c>
      <c r="O157" s="29">
        <f>IF($P157&lt;&gt;"OK","",IF(ABS($J157-$K157)&lt;0.000001,"Equilibrada",IF($J157&gt;$K157,"Demanda","Reposição")))</f>
        <v/>
      </c>
      <c r="P157" s="29">
        <f>IF(COUNTA($A157:$H157)=0,"",IF($A157="","Revisar: SKU",IF($B157="","Revisar: produto",IF(COUNTIF($A$6:$A$205,$A157)&gt;1,"Revisar: SKU duplicado",IF(OR(NOT(ISNUMBER($C157)),$C157&lt;=0),"Revisar: demanda média",IF(OR(NOT(ISNUMBER($D157)),$D157&lt;0),"Revisar: desvio da demanda",IF(OR(NOT(ISNUMBER($E157)),$E157&lt;=0),"Revisar: lead time médio",IF(OR(NOT(ISNUMBER($F157)),$F157&lt;0),"Revisar: desvio do lead time",IF(OR(NOT(ISNUMBER($G157)),COUNTIF('Parâmetros'!$A$5:$A$15,$G157)=0),"Revisar: nível de serviço",IF(AND($H157&lt;&gt;"",NOT(ISNUMBER($H157))),"Revisar: data","OK"))))))))))</f>
        <v/>
      </c>
    </row>
    <row r="158">
      <c r="A158" s="16" t="n"/>
      <c r="B158" s="16" t="n"/>
      <c r="C158" s="17" t="n"/>
      <c r="D158" s="17" t="n"/>
      <c r="E158" s="17" t="n"/>
      <c r="F158" s="17" t="n"/>
      <c r="G158" s="18" t="n"/>
      <c r="H158" s="43" t="n"/>
      <c r="I158" s="44">
        <f>IF($P158&lt;&gt;"OK","",IFERROR(INDEX('Parâmetros'!$B$5:$B$15,MATCH($G158,'Parâmetros'!$A$5:$A$15,0)),""))</f>
        <v/>
      </c>
      <c r="J158" s="21">
        <f>IF($P158&lt;&gt;"OK","",$D158^2*$E158)</f>
        <v/>
      </c>
      <c r="K158" s="21">
        <f>IF($P158&lt;&gt;"OK","",$C158^2*$F158^2)</f>
        <v/>
      </c>
      <c r="L158" s="21">
        <f>IF($P158&lt;&gt;"OK","",SQRT($J158+$K158))</f>
        <v/>
      </c>
      <c r="M158" s="22">
        <f>IF($P158&lt;&gt;"OK","",ROUNDUP($I158*$L158,0))</f>
        <v/>
      </c>
      <c r="N158" s="23">
        <f>IF($P158&lt;&gt;"OK","",1-$G158)</f>
        <v/>
      </c>
      <c r="O158" s="24">
        <f>IF($P158&lt;&gt;"OK","",IF(ABS($J158-$K158)&lt;0.000001,"Equilibrada",IF($J158&gt;$K158,"Demanda","Reposição")))</f>
        <v/>
      </c>
      <c r="P158" s="24">
        <f>IF(COUNTA($A158:$H158)=0,"",IF($A158="","Revisar: SKU",IF($B158="","Revisar: produto",IF(COUNTIF($A$6:$A$205,$A158)&gt;1,"Revisar: SKU duplicado",IF(OR(NOT(ISNUMBER($C158)),$C158&lt;=0),"Revisar: demanda média",IF(OR(NOT(ISNUMBER($D158)),$D158&lt;0),"Revisar: desvio da demanda",IF(OR(NOT(ISNUMBER($E158)),$E158&lt;=0),"Revisar: lead time médio",IF(OR(NOT(ISNUMBER($F158)),$F158&lt;0),"Revisar: desvio do lead time",IF(OR(NOT(ISNUMBER($G158)),COUNTIF('Parâmetros'!$A$5:$A$15,$G158)=0),"Revisar: nível de serviço",IF(AND($H158&lt;&gt;"",NOT(ISNUMBER($H158))),"Revisar: data","OK"))))))))))</f>
        <v/>
      </c>
    </row>
    <row r="159">
      <c r="A159" s="16" t="n"/>
      <c r="B159" s="16" t="n"/>
      <c r="C159" s="17" t="n"/>
      <c r="D159" s="17" t="n"/>
      <c r="E159" s="17" t="n"/>
      <c r="F159" s="17" t="n"/>
      <c r="G159" s="18" t="n"/>
      <c r="H159" s="43" t="n"/>
      <c r="I159" s="45">
        <f>IF($P159&lt;&gt;"OK","",IFERROR(INDEX('Parâmetros'!$B$5:$B$15,MATCH($G159,'Parâmetros'!$A$5:$A$15,0)),""))</f>
        <v/>
      </c>
      <c r="J159" s="26">
        <f>IF($P159&lt;&gt;"OK","",$D159^2*$E159)</f>
        <v/>
      </c>
      <c r="K159" s="26">
        <f>IF($P159&lt;&gt;"OK","",$C159^2*$F159^2)</f>
        <v/>
      </c>
      <c r="L159" s="26">
        <f>IF($P159&lt;&gt;"OK","",SQRT($J159+$K159))</f>
        <v/>
      </c>
      <c r="M159" s="27">
        <f>IF($P159&lt;&gt;"OK","",ROUNDUP($I159*$L159,0))</f>
        <v/>
      </c>
      <c r="N159" s="28">
        <f>IF($P159&lt;&gt;"OK","",1-$G159)</f>
        <v/>
      </c>
      <c r="O159" s="29">
        <f>IF($P159&lt;&gt;"OK","",IF(ABS($J159-$K159)&lt;0.000001,"Equilibrada",IF($J159&gt;$K159,"Demanda","Reposição")))</f>
        <v/>
      </c>
      <c r="P159" s="29">
        <f>IF(COUNTA($A159:$H159)=0,"",IF($A159="","Revisar: SKU",IF($B159="","Revisar: produto",IF(COUNTIF($A$6:$A$205,$A159)&gt;1,"Revisar: SKU duplicado",IF(OR(NOT(ISNUMBER($C159)),$C159&lt;=0),"Revisar: demanda média",IF(OR(NOT(ISNUMBER($D159)),$D159&lt;0),"Revisar: desvio da demanda",IF(OR(NOT(ISNUMBER($E159)),$E159&lt;=0),"Revisar: lead time médio",IF(OR(NOT(ISNUMBER($F159)),$F159&lt;0),"Revisar: desvio do lead time",IF(OR(NOT(ISNUMBER($G159)),COUNTIF('Parâmetros'!$A$5:$A$15,$G159)=0),"Revisar: nível de serviço",IF(AND($H159&lt;&gt;"",NOT(ISNUMBER($H159))),"Revisar: data","OK"))))))))))</f>
        <v/>
      </c>
    </row>
    <row r="160">
      <c r="A160" s="16" t="n"/>
      <c r="B160" s="16" t="n"/>
      <c r="C160" s="17" t="n"/>
      <c r="D160" s="17" t="n"/>
      <c r="E160" s="17" t="n"/>
      <c r="F160" s="17" t="n"/>
      <c r="G160" s="18" t="n"/>
      <c r="H160" s="43" t="n"/>
      <c r="I160" s="44">
        <f>IF($P160&lt;&gt;"OK","",IFERROR(INDEX('Parâmetros'!$B$5:$B$15,MATCH($G160,'Parâmetros'!$A$5:$A$15,0)),""))</f>
        <v/>
      </c>
      <c r="J160" s="21">
        <f>IF($P160&lt;&gt;"OK","",$D160^2*$E160)</f>
        <v/>
      </c>
      <c r="K160" s="21">
        <f>IF($P160&lt;&gt;"OK","",$C160^2*$F160^2)</f>
        <v/>
      </c>
      <c r="L160" s="21">
        <f>IF($P160&lt;&gt;"OK","",SQRT($J160+$K160))</f>
        <v/>
      </c>
      <c r="M160" s="22">
        <f>IF($P160&lt;&gt;"OK","",ROUNDUP($I160*$L160,0))</f>
        <v/>
      </c>
      <c r="N160" s="23">
        <f>IF($P160&lt;&gt;"OK","",1-$G160)</f>
        <v/>
      </c>
      <c r="O160" s="24">
        <f>IF($P160&lt;&gt;"OK","",IF(ABS($J160-$K160)&lt;0.000001,"Equilibrada",IF($J160&gt;$K160,"Demanda","Reposição")))</f>
        <v/>
      </c>
      <c r="P160" s="24">
        <f>IF(COUNTA($A160:$H160)=0,"",IF($A160="","Revisar: SKU",IF($B160="","Revisar: produto",IF(COUNTIF($A$6:$A$205,$A160)&gt;1,"Revisar: SKU duplicado",IF(OR(NOT(ISNUMBER($C160)),$C160&lt;=0),"Revisar: demanda média",IF(OR(NOT(ISNUMBER($D160)),$D160&lt;0),"Revisar: desvio da demanda",IF(OR(NOT(ISNUMBER($E160)),$E160&lt;=0),"Revisar: lead time médio",IF(OR(NOT(ISNUMBER($F160)),$F160&lt;0),"Revisar: desvio do lead time",IF(OR(NOT(ISNUMBER($G160)),COUNTIF('Parâmetros'!$A$5:$A$15,$G160)=0),"Revisar: nível de serviço",IF(AND($H160&lt;&gt;"",NOT(ISNUMBER($H160))),"Revisar: data","OK"))))))))))</f>
        <v/>
      </c>
    </row>
    <row r="161">
      <c r="A161" s="16" t="n"/>
      <c r="B161" s="16" t="n"/>
      <c r="C161" s="17" t="n"/>
      <c r="D161" s="17" t="n"/>
      <c r="E161" s="17" t="n"/>
      <c r="F161" s="17" t="n"/>
      <c r="G161" s="18" t="n"/>
      <c r="H161" s="43" t="n"/>
      <c r="I161" s="45">
        <f>IF($P161&lt;&gt;"OK","",IFERROR(INDEX('Parâmetros'!$B$5:$B$15,MATCH($G161,'Parâmetros'!$A$5:$A$15,0)),""))</f>
        <v/>
      </c>
      <c r="J161" s="26">
        <f>IF($P161&lt;&gt;"OK","",$D161^2*$E161)</f>
        <v/>
      </c>
      <c r="K161" s="26">
        <f>IF($P161&lt;&gt;"OK","",$C161^2*$F161^2)</f>
        <v/>
      </c>
      <c r="L161" s="26">
        <f>IF($P161&lt;&gt;"OK","",SQRT($J161+$K161))</f>
        <v/>
      </c>
      <c r="M161" s="27">
        <f>IF($P161&lt;&gt;"OK","",ROUNDUP($I161*$L161,0))</f>
        <v/>
      </c>
      <c r="N161" s="28">
        <f>IF($P161&lt;&gt;"OK","",1-$G161)</f>
        <v/>
      </c>
      <c r="O161" s="29">
        <f>IF($P161&lt;&gt;"OK","",IF(ABS($J161-$K161)&lt;0.000001,"Equilibrada",IF($J161&gt;$K161,"Demanda","Reposição")))</f>
        <v/>
      </c>
      <c r="P161" s="29">
        <f>IF(COUNTA($A161:$H161)=0,"",IF($A161="","Revisar: SKU",IF($B161="","Revisar: produto",IF(COUNTIF($A$6:$A$205,$A161)&gt;1,"Revisar: SKU duplicado",IF(OR(NOT(ISNUMBER($C161)),$C161&lt;=0),"Revisar: demanda média",IF(OR(NOT(ISNUMBER($D161)),$D161&lt;0),"Revisar: desvio da demanda",IF(OR(NOT(ISNUMBER($E161)),$E161&lt;=0),"Revisar: lead time médio",IF(OR(NOT(ISNUMBER($F161)),$F161&lt;0),"Revisar: desvio do lead time",IF(OR(NOT(ISNUMBER($G161)),COUNTIF('Parâmetros'!$A$5:$A$15,$G161)=0),"Revisar: nível de serviço",IF(AND($H161&lt;&gt;"",NOT(ISNUMBER($H161))),"Revisar: data","OK"))))))))))</f>
        <v/>
      </c>
    </row>
    <row r="162">
      <c r="A162" s="16" t="n"/>
      <c r="B162" s="16" t="n"/>
      <c r="C162" s="17" t="n"/>
      <c r="D162" s="17" t="n"/>
      <c r="E162" s="17" t="n"/>
      <c r="F162" s="17" t="n"/>
      <c r="G162" s="18" t="n"/>
      <c r="H162" s="43" t="n"/>
      <c r="I162" s="44">
        <f>IF($P162&lt;&gt;"OK","",IFERROR(INDEX('Parâmetros'!$B$5:$B$15,MATCH($G162,'Parâmetros'!$A$5:$A$15,0)),""))</f>
        <v/>
      </c>
      <c r="J162" s="21">
        <f>IF($P162&lt;&gt;"OK","",$D162^2*$E162)</f>
        <v/>
      </c>
      <c r="K162" s="21">
        <f>IF($P162&lt;&gt;"OK","",$C162^2*$F162^2)</f>
        <v/>
      </c>
      <c r="L162" s="21">
        <f>IF($P162&lt;&gt;"OK","",SQRT($J162+$K162))</f>
        <v/>
      </c>
      <c r="M162" s="22">
        <f>IF($P162&lt;&gt;"OK","",ROUNDUP($I162*$L162,0))</f>
        <v/>
      </c>
      <c r="N162" s="23">
        <f>IF($P162&lt;&gt;"OK","",1-$G162)</f>
        <v/>
      </c>
      <c r="O162" s="24">
        <f>IF($P162&lt;&gt;"OK","",IF(ABS($J162-$K162)&lt;0.000001,"Equilibrada",IF($J162&gt;$K162,"Demanda","Reposição")))</f>
        <v/>
      </c>
      <c r="P162" s="24">
        <f>IF(COUNTA($A162:$H162)=0,"",IF($A162="","Revisar: SKU",IF($B162="","Revisar: produto",IF(COUNTIF($A$6:$A$205,$A162)&gt;1,"Revisar: SKU duplicado",IF(OR(NOT(ISNUMBER($C162)),$C162&lt;=0),"Revisar: demanda média",IF(OR(NOT(ISNUMBER($D162)),$D162&lt;0),"Revisar: desvio da demanda",IF(OR(NOT(ISNUMBER($E162)),$E162&lt;=0),"Revisar: lead time médio",IF(OR(NOT(ISNUMBER($F162)),$F162&lt;0),"Revisar: desvio do lead time",IF(OR(NOT(ISNUMBER($G162)),COUNTIF('Parâmetros'!$A$5:$A$15,$G162)=0),"Revisar: nível de serviço",IF(AND($H162&lt;&gt;"",NOT(ISNUMBER($H162))),"Revisar: data","OK"))))))))))</f>
        <v/>
      </c>
    </row>
    <row r="163">
      <c r="A163" s="16" t="n"/>
      <c r="B163" s="16" t="n"/>
      <c r="C163" s="17" t="n"/>
      <c r="D163" s="17" t="n"/>
      <c r="E163" s="17" t="n"/>
      <c r="F163" s="17" t="n"/>
      <c r="G163" s="18" t="n"/>
      <c r="H163" s="43" t="n"/>
      <c r="I163" s="45">
        <f>IF($P163&lt;&gt;"OK","",IFERROR(INDEX('Parâmetros'!$B$5:$B$15,MATCH($G163,'Parâmetros'!$A$5:$A$15,0)),""))</f>
        <v/>
      </c>
      <c r="J163" s="26">
        <f>IF($P163&lt;&gt;"OK","",$D163^2*$E163)</f>
        <v/>
      </c>
      <c r="K163" s="26">
        <f>IF($P163&lt;&gt;"OK","",$C163^2*$F163^2)</f>
        <v/>
      </c>
      <c r="L163" s="26">
        <f>IF($P163&lt;&gt;"OK","",SQRT($J163+$K163))</f>
        <v/>
      </c>
      <c r="M163" s="27">
        <f>IF($P163&lt;&gt;"OK","",ROUNDUP($I163*$L163,0))</f>
        <v/>
      </c>
      <c r="N163" s="28">
        <f>IF($P163&lt;&gt;"OK","",1-$G163)</f>
        <v/>
      </c>
      <c r="O163" s="29">
        <f>IF($P163&lt;&gt;"OK","",IF(ABS($J163-$K163)&lt;0.000001,"Equilibrada",IF($J163&gt;$K163,"Demanda","Reposição")))</f>
        <v/>
      </c>
      <c r="P163" s="29">
        <f>IF(COUNTA($A163:$H163)=0,"",IF($A163="","Revisar: SKU",IF($B163="","Revisar: produto",IF(COUNTIF($A$6:$A$205,$A163)&gt;1,"Revisar: SKU duplicado",IF(OR(NOT(ISNUMBER($C163)),$C163&lt;=0),"Revisar: demanda média",IF(OR(NOT(ISNUMBER($D163)),$D163&lt;0),"Revisar: desvio da demanda",IF(OR(NOT(ISNUMBER($E163)),$E163&lt;=0),"Revisar: lead time médio",IF(OR(NOT(ISNUMBER($F163)),$F163&lt;0),"Revisar: desvio do lead time",IF(OR(NOT(ISNUMBER($G163)),COUNTIF('Parâmetros'!$A$5:$A$15,$G163)=0),"Revisar: nível de serviço",IF(AND($H163&lt;&gt;"",NOT(ISNUMBER($H163))),"Revisar: data","OK"))))))))))</f>
        <v/>
      </c>
    </row>
    <row r="164">
      <c r="A164" s="16" t="n"/>
      <c r="B164" s="16" t="n"/>
      <c r="C164" s="17" t="n"/>
      <c r="D164" s="17" t="n"/>
      <c r="E164" s="17" t="n"/>
      <c r="F164" s="17" t="n"/>
      <c r="G164" s="18" t="n"/>
      <c r="H164" s="43" t="n"/>
      <c r="I164" s="44">
        <f>IF($P164&lt;&gt;"OK","",IFERROR(INDEX('Parâmetros'!$B$5:$B$15,MATCH($G164,'Parâmetros'!$A$5:$A$15,0)),""))</f>
        <v/>
      </c>
      <c r="J164" s="21">
        <f>IF($P164&lt;&gt;"OK","",$D164^2*$E164)</f>
        <v/>
      </c>
      <c r="K164" s="21">
        <f>IF($P164&lt;&gt;"OK","",$C164^2*$F164^2)</f>
        <v/>
      </c>
      <c r="L164" s="21">
        <f>IF($P164&lt;&gt;"OK","",SQRT($J164+$K164))</f>
        <v/>
      </c>
      <c r="M164" s="22">
        <f>IF($P164&lt;&gt;"OK","",ROUNDUP($I164*$L164,0))</f>
        <v/>
      </c>
      <c r="N164" s="23">
        <f>IF($P164&lt;&gt;"OK","",1-$G164)</f>
        <v/>
      </c>
      <c r="O164" s="24">
        <f>IF($P164&lt;&gt;"OK","",IF(ABS($J164-$K164)&lt;0.000001,"Equilibrada",IF($J164&gt;$K164,"Demanda","Reposição")))</f>
        <v/>
      </c>
      <c r="P164" s="24">
        <f>IF(COUNTA($A164:$H164)=0,"",IF($A164="","Revisar: SKU",IF($B164="","Revisar: produto",IF(COUNTIF($A$6:$A$205,$A164)&gt;1,"Revisar: SKU duplicado",IF(OR(NOT(ISNUMBER($C164)),$C164&lt;=0),"Revisar: demanda média",IF(OR(NOT(ISNUMBER($D164)),$D164&lt;0),"Revisar: desvio da demanda",IF(OR(NOT(ISNUMBER($E164)),$E164&lt;=0),"Revisar: lead time médio",IF(OR(NOT(ISNUMBER($F164)),$F164&lt;0),"Revisar: desvio do lead time",IF(OR(NOT(ISNUMBER($G164)),COUNTIF('Parâmetros'!$A$5:$A$15,$G164)=0),"Revisar: nível de serviço",IF(AND($H164&lt;&gt;"",NOT(ISNUMBER($H164))),"Revisar: data","OK"))))))))))</f>
        <v/>
      </c>
    </row>
    <row r="165">
      <c r="A165" s="16" t="n"/>
      <c r="B165" s="16" t="n"/>
      <c r="C165" s="17" t="n"/>
      <c r="D165" s="17" t="n"/>
      <c r="E165" s="17" t="n"/>
      <c r="F165" s="17" t="n"/>
      <c r="G165" s="18" t="n"/>
      <c r="H165" s="43" t="n"/>
      <c r="I165" s="45">
        <f>IF($P165&lt;&gt;"OK","",IFERROR(INDEX('Parâmetros'!$B$5:$B$15,MATCH($G165,'Parâmetros'!$A$5:$A$15,0)),""))</f>
        <v/>
      </c>
      <c r="J165" s="26">
        <f>IF($P165&lt;&gt;"OK","",$D165^2*$E165)</f>
        <v/>
      </c>
      <c r="K165" s="26">
        <f>IF($P165&lt;&gt;"OK","",$C165^2*$F165^2)</f>
        <v/>
      </c>
      <c r="L165" s="26">
        <f>IF($P165&lt;&gt;"OK","",SQRT($J165+$K165))</f>
        <v/>
      </c>
      <c r="M165" s="27">
        <f>IF($P165&lt;&gt;"OK","",ROUNDUP($I165*$L165,0))</f>
        <v/>
      </c>
      <c r="N165" s="28">
        <f>IF($P165&lt;&gt;"OK","",1-$G165)</f>
        <v/>
      </c>
      <c r="O165" s="29">
        <f>IF($P165&lt;&gt;"OK","",IF(ABS($J165-$K165)&lt;0.000001,"Equilibrada",IF($J165&gt;$K165,"Demanda","Reposição")))</f>
        <v/>
      </c>
      <c r="P165" s="29">
        <f>IF(COUNTA($A165:$H165)=0,"",IF($A165="","Revisar: SKU",IF($B165="","Revisar: produto",IF(COUNTIF($A$6:$A$205,$A165)&gt;1,"Revisar: SKU duplicado",IF(OR(NOT(ISNUMBER($C165)),$C165&lt;=0),"Revisar: demanda média",IF(OR(NOT(ISNUMBER($D165)),$D165&lt;0),"Revisar: desvio da demanda",IF(OR(NOT(ISNUMBER($E165)),$E165&lt;=0),"Revisar: lead time médio",IF(OR(NOT(ISNUMBER($F165)),$F165&lt;0),"Revisar: desvio do lead time",IF(OR(NOT(ISNUMBER($G165)),COUNTIF('Parâmetros'!$A$5:$A$15,$G165)=0),"Revisar: nível de serviço",IF(AND($H165&lt;&gt;"",NOT(ISNUMBER($H165))),"Revisar: data","OK"))))))))))</f>
        <v/>
      </c>
    </row>
    <row r="166">
      <c r="A166" s="16" t="n"/>
      <c r="B166" s="16" t="n"/>
      <c r="C166" s="17" t="n"/>
      <c r="D166" s="17" t="n"/>
      <c r="E166" s="17" t="n"/>
      <c r="F166" s="17" t="n"/>
      <c r="G166" s="18" t="n"/>
      <c r="H166" s="43" t="n"/>
      <c r="I166" s="44">
        <f>IF($P166&lt;&gt;"OK","",IFERROR(INDEX('Parâmetros'!$B$5:$B$15,MATCH($G166,'Parâmetros'!$A$5:$A$15,0)),""))</f>
        <v/>
      </c>
      <c r="J166" s="21">
        <f>IF($P166&lt;&gt;"OK","",$D166^2*$E166)</f>
        <v/>
      </c>
      <c r="K166" s="21">
        <f>IF($P166&lt;&gt;"OK","",$C166^2*$F166^2)</f>
        <v/>
      </c>
      <c r="L166" s="21">
        <f>IF($P166&lt;&gt;"OK","",SQRT($J166+$K166))</f>
        <v/>
      </c>
      <c r="M166" s="22">
        <f>IF($P166&lt;&gt;"OK","",ROUNDUP($I166*$L166,0))</f>
        <v/>
      </c>
      <c r="N166" s="23">
        <f>IF($P166&lt;&gt;"OK","",1-$G166)</f>
        <v/>
      </c>
      <c r="O166" s="24">
        <f>IF($P166&lt;&gt;"OK","",IF(ABS($J166-$K166)&lt;0.000001,"Equilibrada",IF($J166&gt;$K166,"Demanda","Reposição")))</f>
        <v/>
      </c>
      <c r="P166" s="24">
        <f>IF(COUNTA($A166:$H166)=0,"",IF($A166="","Revisar: SKU",IF($B166="","Revisar: produto",IF(COUNTIF($A$6:$A$205,$A166)&gt;1,"Revisar: SKU duplicado",IF(OR(NOT(ISNUMBER($C166)),$C166&lt;=0),"Revisar: demanda média",IF(OR(NOT(ISNUMBER($D166)),$D166&lt;0),"Revisar: desvio da demanda",IF(OR(NOT(ISNUMBER($E166)),$E166&lt;=0),"Revisar: lead time médio",IF(OR(NOT(ISNUMBER($F166)),$F166&lt;0),"Revisar: desvio do lead time",IF(OR(NOT(ISNUMBER($G166)),COUNTIF('Parâmetros'!$A$5:$A$15,$G166)=0),"Revisar: nível de serviço",IF(AND($H166&lt;&gt;"",NOT(ISNUMBER($H166))),"Revisar: data","OK"))))))))))</f>
        <v/>
      </c>
    </row>
    <row r="167">
      <c r="A167" s="16" t="n"/>
      <c r="B167" s="16" t="n"/>
      <c r="C167" s="17" t="n"/>
      <c r="D167" s="17" t="n"/>
      <c r="E167" s="17" t="n"/>
      <c r="F167" s="17" t="n"/>
      <c r="G167" s="18" t="n"/>
      <c r="H167" s="43" t="n"/>
      <c r="I167" s="45">
        <f>IF($P167&lt;&gt;"OK","",IFERROR(INDEX('Parâmetros'!$B$5:$B$15,MATCH($G167,'Parâmetros'!$A$5:$A$15,0)),""))</f>
        <v/>
      </c>
      <c r="J167" s="26">
        <f>IF($P167&lt;&gt;"OK","",$D167^2*$E167)</f>
        <v/>
      </c>
      <c r="K167" s="26">
        <f>IF($P167&lt;&gt;"OK","",$C167^2*$F167^2)</f>
        <v/>
      </c>
      <c r="L167" s="26">
        <f>IF($P167&lt;&gt;"OK","",SQRT($J167+$K167))</f>
        <v/>
      </c>
      <c r="M167" s="27">
        <f>IF($P167&lt;&gt;"OK","",ROUNDUP($I167*$L167,0))</f>
        <v/>
      </c>
      <c r="N167" s="28">
        <f>IF($P167&lt;&gt;"OK","",1-$G167)</f>
        <v/>
      </c>
      <c r="O167" s="29">
        <f>IF($P167&lt;&gt;"OK","",IF(ABS($J167-$K167)&lt;0.000001,"Equilibrada",IF($J167&gt;$K167,"Demanda","Reposição")))</f>
        <v/>
      </c>
      <c r="P167" s="29">
        <f>IF(COUNTA($A167:$H167)=0,"",IF($A167="","Revisar: SKU",IF($B167="","Revisar: produto",IF(COUNTIF($A$6:$A$205,$A167)&gt;1,"Revisar: SKU duplicado",IF(OR(NOT(ISNUMBER($C167)),$C167&lt;=0),"Revisar: demanda média",IF(OR(NOT(ISNUMBER($D167)),$D167&lt;0),"Revisar: desvio da demanda",IF(OR(NOT(ISNUMBER($E167)),$E167&lt;=0),"Revisar: lead time médio",IF(OR(NOT(ISNUMBER($F167)),$F167&lt;0),"Revisar: desvio do lead time",IF(OR(NOT(ISNUMBER($G167)),COUNTIF('Parâmetros'!$A$5:$A$15,$G167)=0),"Revisar: nível de serviço",IF(AND($H167&lt;&gt;"",NOT(ISNUMBER($H167))),"Revisar: data","OK"))))))))))</f>
        <v/>
      </c>
    </row>
    <row r="168">
      <c r="A168" s="16" t="n"/>
      <c r="B168" s="16" t="n"/>
      <c r="C168" s="17" t="n"/>
      <c r="D168" s="17" t="n"/>
      <c r="E168" s="17" t="n"/>
      <c r="F168" s="17" t="n"/>
      <c r="G168" s="18" t="n"/>
      <c r="H168" s="43" t="n"/>
      <c r="I168" s="44">
        <f>IF($P168&lt;&gt;"OK","",IFERROR(INDEX('Parâmetros'!$B$5:$B$15,MATCH($G168,'Parâmetros'!$A$5:$A$15,0)),""))</f>
        <v/>
      </c>
      <c r="J168" s="21">
        <f>IF($P168&lt;&gt;"OK","",$D168^2*$E168)</f>
        <v/>
      </c>
      <c r="K168" s="21">
        <f>IF($P168&lt;&gt;"OK","",$C168^2*$F168^2)</f>
        <v/>
      </c>
      <c r="L168" s="21">
        <f>IF($P168&lt;&gt;"OK","",SQRT($J168+$K168))</f>
        <v/>
      </c>
      <c r="M168" s="22">
        <f>IF($P168&lt;&gt;"OK","",ROUNDUP($I168*$L168,0))</f>
        <v/>
      </c>
      <c r="N168" s="23">
        <f>IF($P168&lt;&gt;"OK","",1-$G168)</f>
        <v/>
      </c>
      <c r="O168" s="24">
        <f>IF($P168&lt;&gt;"OK","",IF(ABS($J168-$K168)&lt;0.000001,"Equilibrada",IF($J168&gt;$K168,"Demanda","Reposição")))</f>
        <v/>
      </c>
      <c r="P168" s="24">
        <f>IF(COUNTA($A168:$H168)=0,"",IF($A168="","Revisar: SKU",IF($B168="","Revisar: produto",IF(COUNTIF($A$6:$A$205,$A168)&gt;1,"Revisar: SKU duplicado",IF(OR(NOT(ISNUMBER($C168)),$C168&lt;=0),"Revisar: demanda média",IF(OR(NOT(ISNUMBER($D168)),$D168&lt;0),"Revisar: desvio da demanda",IF(OR(NOT(ISNUMBER($E168)),$E168&lt;=0),"Revisar: lead time médio",IF(OR(NOT(ISNUMBER($F168)),$F168&lt;0),"Revisar: desvio do lead time",IF(OR(NOT(ISNUMBER($G168)),COUNTIF('Parâmetros'!$A$5:$A$15,$G168)=0),"Revisar: nível de serviço",IF(AND($H168&lt;&gt;"",NOT(ISNUMBER($H168))),"Revisar: data","OK"))))))))))</f>
        <v/>
      </c>
    </row>
    <row r="169">
      <c r="A169" s="16" t="n"/>
      <c r="B169" s="16" t="n"/>
      <c r="C169" s="17" t="n"/>
      <c r="D169" s="17" t="n"/>
      <c r="E169" s="17" t="n"/>
      <c r="F169" s="17" t="n"/>
      <c r="G169" s="18" t="n"/>
      <c r="H169" s="43" t="n"/>
      <c r="I169" s="45">
        <f>IF($P169&lt;&gt;"OK","",IFERROR(INDEX('Parâmetros'!$B$5:$B$15,MATCH($G169,'Parâmetros'!$A$5:$A$15,0)),""))</f>
        <v/>
      </c>
      <c r="J169" s="26">
        <f>IF($P169&lt;&gt;"OK","",$D169^2*$E169)</f>
        <v/>
      </c>
      <c r="K169" s="26">
        <f>IF($P169&lt;&gt;"OK","",$C169^2*$F169^2)</f>
        <v/>
      </c>
      <c r="L169" s="26">
        <f>IF($P169&lt;&gt;"OK","",SQRT($J169+$K169))</f>
        <v/>
      </c>
      <c r="M169" s="27">
        <f>IF($P169&lt;&gt;"OK","",ROUNDUP($I169*$L169,0))</f>
        <v/>
      </c>
      <c r="N169" s="28">
        <f>IF($P169&lt;&gt;"OK","",1-$G169)</f>
        <v/>
      </c>
      <c r="O169" s="29">
        <f>IF($P169&lt;&gt;"OK","",IF(ABS($J169-$K169)&lt;0.000001,"Equilibrada",IF($J169&gt;$K169,"Demanda","Reposição")))</f>
        <v/>
      </c>
      <c r="P169" s="29">
        <f>IF(COUNTA($A169:$H169)=0,"",IF($A169="","Revisar: SKU",IF($B169="","Revisar: produto",IF(COUNTIF($A$6:$A$205,$A169)&gt;1,"Revisar: SKU duplicado",IF(OR(NOT(ISNUMBER($C169)),$C169&lt;=0),"Revisar: demanda média",IF(OR(NOT(ISNUMBER($D169)),$D169&lt;0),"Revisar: desvio da demanda",IF(OR(NOT(ISNUMBER($E169)),$E169&lt;=0),"Revisar: lead time médio",IF(OR(NOT(ISNUMBER($F169)),$F169&lt;0),"Revisar: desvio do lead time",IF(OR(NOT(ISNUMBER($G169)),COUNTIF('Parâmetros'!$A$5:$A$15,$G169)=0),"Revisar: nível de serviço",IF(AND($H169&lt;&gt;"",NOT(ISNUMBER($H169))),"Revisar: data","OK"))))))))))</f>
        <v/>
      </c>
    </row>
    <row r="170">
      <c r="A170" s="16" t="n"/>
      <c r="B170" s="16" t="n"/>
      <c r="C170" s="17" t="n"/>
      <c r="D170" s="17" t="n"/>
      <c r="E170" s="17" t="n"/>
      <c r="F170" s="17" t="n"/>
      <c r="G170" s="18" t="n"/>
      <c r="H170" s="43" t="n"/>
      <c r="I170" s="44">
        <f>IF($P170&lt;&gt;"OK","",IFERROR(INDEX('Parâmetros'!$B$5:$B$15,MATCH($G170,'Parâmetros'!$A$5:$A$15,0)),""))</f>
        <v/>
      </c>
      <c r="J170" s="21">
        <f>IF($P170&lt;&gt;"OK","",$D170^2*$E170)</f>
        <v/>
      </c>
      <c r="K170" s="21">
        <f>IF($P170&lt;&gt;"OK","",$C170^2*$F170^2)</f>
        <v/>
      </c>
      <c r="L170" s="21">
        <f>IF($P170&lt;&gt;"OK","",SQRT($J170+$K170))</f>
        <v/>
      </c>
      <c r="M170" s="22">
        <f>IF($P170&lt;&gt;"OK","",ROUNDUP($I170*$L170,0))</f>
        <v/>
      </c>
      <c r="N170" s="23">
        <f>IF($P170&lt;&gt;"OK","",1-$G170)</f>
        <v/>
      </c>
      <c r="O170" s="24">
        <f>IF($P170&lt;&gt;"OK","",IF(ABS($J170-$K170)&lt;0.000001,"Equilibrada",IF($J170&gt;$K170,"Demanda","Reposição")))</f>
        <v/>
      </c>
      <c r="P170" s="24">
        <f>IF(COUNTA($A170:$H170)=0,"",IF($A170="","Revisar: SKU",IF($B170="","Revisar: produto",IF(COUNTIF($A$6:$A$205,$A170)&gt;1,"Revisar: SKU duplicado",IF(OR(NOT(ISNUMBER($C170)),$C170&lt;=0),"Revisar: demanda média",IF(OR(NOT(ISNUMBER($D170)),$D170&lt;0),"Revisar: desvio da demanda",IF(OR(NOT(ISNUMBER($E170)),$E170&lt;=0),"Revisar: lead time médio",IF(OR(NOT(ISNUMBER($F170)),$F170&lt;0),"Revisar: desvio do lead time",IF(OR(NOT(ISNUMBER($G170)),COUNTIF('Parâmetros'!$A$5:$A$15,$G170)=0),"Revisar: nível de serviço",IF(AND($H170&lt;&gt;"",NOT(ISNUMBER($H170))),"Revisar: data","OK"))))))))))</f>
        <v/>
      </c>
    </row>
    <row r="171">
      <c r="A171" s="16" t="n"/>
      <c r="B171" s="16" t="n"/>
      <c r="C171" s="17" t="n"/>
      <c r="D171" s="17" t="n"/>
      <c r="E171" s="17" t="n"/>
      <c r="F171" s="17" t="n"/>
      <c r="G171" s="18" t="n"/>
      <c r="H171" s="43" t="n"/>
      <c r="I171" s="45">
        <f>IF($P171&lt;&gt;"OK","",IFERROR(INDEX('Parâmetros'!$B$5:$B$15,MATCH($G171,'Parâmetros'!$A$5:$A$15,0)),""))</f>
        <v/>
      </c>
      <c r="J171" s="26">
        <f>IF($P171&lt;&gt;"OK","",$D171^2*$E171)</f>
        <v/>
      </c>
      <c r="K171" s="26">
        <f>IF($P171&lt;&gt;"OK","",$C171^2*$F171^2)</f>
        <v/>
      </c>
      <c r="L171" s="26">
        <f>IF($P171&lt;&gt;"OK","",SQRT($J171+$K171))</f>
        <v/>
      </c>
      <c r="M171" s="27">
        <f>IF($P171&lt;&gt;"OK","",ROUNDUP($I171*$L171,0))</f>
        <v/>
      </c>
      <c r="N171" s="28">
        <f>IF($P171&lt;&gt;"OK","",1-$G171)</f>
        <v/>
      </c>
      <c r="O171" s="29">
        <f>IF($P171&lt;&gt;"OK","",IF(ABS($J171-$K171)&lt;0.000001,"Equilibrada",IF($J171&gt;$K171,"Demanda","Reposição")))</f>
        <v/>
      </c>
      <c r="P171" s="29">
        <f>IF(COUNTA($A171:$H171)=0,"",IF($A171="","Revisar: SKU",IF($B171="","Revisar: produto",IF(COUNTIF($A$6:$A$205,$A171)&gt;1,"Revisar: SKU duplicado",IF(OR(NOT(ISNUMBER($C171)),$C171&lt;=0),"Revisar: demanda média",IF(OR(NOT(ISNUMBER($D171)),$D171&lt;0),"Revisar: desvio da demanda",IF(OR(NOT(ISNUMBER($E171)),$E171&lt;=0),"Revisar: lead time médio",IF(OR(NOT(ISNUMBER($F171)),$F171&lt;0),"Revisar: desvio do lead time",IF(OR(NOT(ISNUMBER($G171)),COUNTIF('Parâmetros'!$A$5:$A$15,$G171)=0),"Revisar: nível de serviço",IF(AND($H171&lt;&gt;"",NOT(ISNUMBER($H171))),"Revisar: data","OK"))))))))))</f>
        <v/>
      </c>
    </row>
    <row r="172">
      <c r="A172" s="16" t="n"/>
      <c r="B172" s="16" t="n"/>
      <c r="C172" s="17" t="n"/>
      <c r="D172" s="17" t="n"/>
      <c r="E172" s="17" t="n"/>
      <c r="F172" s="17" t="n"/>
      <c r="G172" s="18" t="n"/>
      <c r="H172" s="43" t="n"/>
      <c r="I172" s="44">
        <f>IF($P172&lt;&gt;"OK","",IFERROR(INDEX('Parâmetros'!$B$5:$B$15,MATCH($G172,'Parâmetros'!$A$5:$A$15,0)),""))</f>
        <v/>
      </c>
      <c r="J172" s="21">
        <f>IF($P172&lt;&gt;"OK","",$D172^2*$E172)</f>
        <v/>
      </c>
      <c r="K172" s="21">
        <f>IF($P172&lt;&gt;"OK","",$C172^2*$F172^2)</f>
        <v/>
      </c>
      <c r="L172" s="21">
        <f>IF($P172&lt;&gt;"OK","",SQRT($J172+$K172))</f>
        <v/>
      </c>
      <c r="M172" s="22">
        <f>IF($P172&lt;&gt;"OK","",ROUNDUP($I172*$L172,0))</f>
        <v/>
      </c>
      <c r="N172" s="23">
        <f>IF($P172&lt;&gt;"OK","",1-$G172)</f>
        <v/>
      </c>
      <c r="O172" s="24">
        <f>IF($P172&lt;&gt;"OK","",IF(ABS($J172-$K172)&lt;0.000001,"Equilibrada",IF($J172&gt;$K172,"Demanda","Reposição")))</f>
        <v/>
      </c>
      <c r="P172" s="24">
        <f>IF(COUNTA($A172:$H172)=0,"",IF($A172="","Revisar: SKU",IF($B172="","Revisar: produto",IF(COUNTIF($A$6:$A$205,$A172)&gt;1,"Revisar: SKU duplicado",IF(OR(NOT(ISNUMBER($C172)),$C172&lt;=0),"Revisar: demanda média",IF(OR(NOT(ISNUMBER($D172)),$D172&lt;0),"Revisar: desvio da demanda",IF(OR(NOT(ISNUMBER($E172)),$E172&lt;=0),"Revisar: lead time médio",IF(OR(NOT(ISNUMBER($F172)),$F172&lt;0),"Revisar: desvio do lead time",IF(OR(NOT(ISNUMBER($G172)),COUNTIF('Parâmetros'!$A$5:$A$15,$G172)=0),"Revisar: nível de serviço",IF(AND($H172&lt;&gt;"",NOT(ISNUMBER($H172))),"Revisar: data","OK"))))))))))</f>
        <v/>
      </c>
    </row>
    <row r="173">
      <c r="A173" s="16" t="n"/>
      <c r="B173" s="16" t="n"/>
      <c r="C173" s="17" t="n"/>
      <c r="D173" s="17" t="n"/>
      <c r="E173" s="17" t="n"/>
      <c r="F173" s="17" t="n"/>
      <c r="G173" s="18" t="n"/>
      <c r="H173" s="43" t="n"/>
      <c r="I173" s="45">
        <f>IF($P173&lt;&gt;"OK","",IFERROR(INDEX('Parâmetros'!$B$5:$B$15,MATCH($G173,'Parâmetros'!$A$5:$A$15,0)),""))</f>
        <v/>
      </c>
      <c r="J173" s="26">
        <f>IF($P173&lt;&gt;"OK","",$D173^2*$E173)</f>
        <v/>
      </c>
      <c r="K173" s="26">
        <f>IF($P173&lt;&gt;"OK","",$C173^2*$F173^2)</f>
        <v/>
      </c>
      <c r="L173" s="26">
        <f>IF($P173&lt;&gt;"OK","",SQRT($J173+$K173))</f>
        <v/>
      </c>
      <c r="M173" s="27">
        <f>IF($P173&lt;&gt;"OK","",ROUNDUP($I173*$L173,0))</f>
        <v/>
      </c>
      <c r="N173" s="28">
        <f>IF($P173&lt;&gt;"OK","",1-$G173)</f>
        <v/>
      </c>
      <c r="O173" s="29">
        <f>IF($P173&lt;&gt;"OK","",IF(ABS($J173-$K173)&lt;0.000001,"Equilibrada",IF($J173&gt;$K173,"Demanda","Reposição")))</f>
        <v/>
      </c>
      <c r="P173" s="29">
        <f>IF(COUNTA($A173:$H173)=0,"",IF($A173="","Revisar: SKU",IF($B173="","Revisar: produto",IF(COUNTIF($A$6:$A$205,$A173)&gt;1,"Revisar: SKU duplicado",IF(OR(NOT(ISNUMBER($C173)),$C173&lt;=0),"Revisar: demanda média",IF(OR(NOT(ISNUMBER($D173)),$D173&lt;0),"Revisar: desvio da demanda",IF(OR(NOT(ISNUMBER($E173)),$E173&lt;=0),"Revisar: lead time médio",IF(OR(NOT(ISNUMBER($F173)),$F173&lt;0),"Revisar: desvio do lead time",IF(OR(NOT(ISNUMBER($G173)),COUNTIF('Parâmetros'!$A$5:$A$15,$G173)=0),"Revisar: nível de serviço",IF(AND($H173&lt;&gt;"",NOT(ISNUMBER($H173))),"Revisar: data","OK"))))))))))</f>
        <v/>
      </c>
    </row>
    <row r="174">
      <c r="A174" s="16" t="n"/>
      <c r="B174" s="16" t="n"/>
      <c r="C174" s="17" t="n"/>
      <c r="D174" s="17" t="n"/>
      <c r="E174" s="17" t="n"/>
      <c r="F174" s="17" t="n"/>
      <c r="G174" s="18" t="n"/>
      <c r="H174" s="43" t="n"/>
      <c r="I174" s="44">
        <f>IF($P174&lt;&gt;"OK","",IFERROR(INDEX('Parâmetros'!$B$5:$B$15,MATCH($G174,'Parâmetros'!$A$5:$A$15,0)),""))</f>
        <v/>
      </c>
      <c r="J174" s="21">
        <f>IF($P174&lt;&gt;"OK","",$D174^2*$E174)</f>
        <v/>
      </c>
      <c r="K174" s="21">
        <f>IF($P174&lt;&gt;"OK","",$C174^2*$F174^2)</f>
        <v/>
      </c>
      <c r="L174" s="21">
        <f>IF($P174&lt;&gt;"OK","",SQRT($J174+$K174))</f>
        <v/>
      </c>
      <c r="M174" s="22">
        <f>IF($P174&lt;&gt;"OK","",ROUNDUP($I174*$L174,0))</f>
        <v/>
      </c>
      <c r="N174" s="23">
        <f>IF($P174&lt;&gt;"OK","",1-$G174)</f>
        <v/>
      </c>
      <c r="O174" s="24">
        <f>IF($P174&lt;&gt;"OK","",IF(ABS($J174-$K174)&lt;0.000001,"Equilibrada",IF($J174&gt;$K174,"Demanda","Reposição")))</f>
        <v/>
      </c>
      <c r="P174" s="24">
        <f>IF(COUNTA($A174:$H174)=0,"",IF($A174="","Revisar: SKU",IF($B174="","Revisar: produto",IF(COUNTIF($A$6:$A$205,$A174)&gt;1,"Revisar: SKU duplicado",IF(OR(NOT(ISNUMBER($C174)),$C174&lt;=0),"Revisar: demanda média",IF(OR(NOT(ISNUMBER($D174)),$D174&lt;0),"Revisar: desvio da demanda",IF(OR(NOT(ISNUMBER($E174)),$E174&lt;=0),"Revisar: lead time médio",IF(OR(NOT(ISNUMBER($F174)),$F174&lt;0),"Revisar: desvio do lead time",IF(OR(NOT(ISNUMBER($G174)),COUNTIF('Parâmetros'!$A$5:$A$15,$G174)=0),"Revisar: nível de serviço",IF(AND($H174&lt;&gt;"",NOT(ISNUMBER($H174))),"Revisar: data","OK"))))))))))</f>
        <v/>
      </c>
    </row>
    <row r="175">
      <c r="A175" s="16" t="n"/>
      <c r="B175" s="16" t="n"/>
      <c r="C175" s="17" t="n"/>
      <c r="D175" s="17" t="n"/>
      <c r="E175" s="17" t="n"/>
      <c r="F175" s="17" t="n"/>
      <c r="G175" s="18" t="n"/>
      <c r="H175" s="43" t="n"/>
      <c r="I175" s="45">
        <f>IF($P175&lt;&gt;"OK","",IFERROR(INDEX('Parâmetros'!$B$5:$B$15,MATCH($G175,'Parâmetros'!$A$5:$A$15,0)),""))</f>
        <v/>
      </c>
      <c r="J175" s="26">
        <f>IF($P175&lt;&gt;"OK","",$D175^2*$E175)</f>
        <v/>
      </c>
      <c r="K175" s="26">
        <f>IF($P175&lt;&gt;"OK","",$C175^2*$F175^2)</f>
        <v/>
      </c>
      <c r="L175" s="26">
        <f>IF($P175&lt;&gt;"OK","",SQRT($J175+$K175))</f>
        <v/>
      </c>
      <c r="M175" s="27">
        <f>IF($P175&lt;&gt;"OK","",ROUNDUP($I175*$L175,0))</f>
        <v/>
      </c>
      <c r="N175" s="28">
        <f>IF($P175&lt;&gt;"OK","",1-$G175)</f>
        <v/>
      </c>
      <c r="O175" s="29">
        <f>IF($P175&lt;&gt;"OK","",IF(ABS($J175-$K175)&lt;0.000001,"Equilibrada",IF($J175&gt;$K175,"Demanda","Reposição")))</f>
        <v/>
      </c>
      <c r="P175" s="29">
        <f>IF(COUNTA($A175:$H175)=0,"",IF($A175="","Revisar: SKU",IF($B175="","Revisar: produto",IF(COUNTIF($A$6:$A$205,$A175)&gt;1,"Revisar: SKU duplicado",IF(OR(NOT(ISNUMBER($C175)),$C175&lt;=0),"Revisar: demanda média",IF(OR(NOT(ISNUMBER($D175)),$D175&lt;0),"Revisar: desvio da demanda",IF(OR(NOT(ISNUMBER($E175)),$E175&lt;=0),"Revisar: lead time médio",IF(OR(NOT(ISNUMBER($F175)),$F175&lt;0),"Revisar: desvio do lead time",IF(OR(NOT(ISNUMBER($G175)),COUNTIF('Parâmetros'!$A$5:$A$15,$G175)=0),"Revisar: nível de serviço",IF(AND($H175&lt;&gt;"",NOT(ISNUMBER($H175))),"Revisar: data","OK"))))))))))</f>
        <v/>
      </c>
    </row>
    <row r="176">
      <c r="A176" s="16" t="n"/>
      <c r="B176" s="16" t="n"/>
      <c r="C176" s="17" t="n"/>
      <c r="D176" s="17" t="n"/>
      <c r="E176" s="17" t="n"/>
      <c r="F176" s="17" t="n"/>
      <c r="G176" s="18" t="n"/>
      <c r="H176" s="43" t="n"/>
      <c r="I176" s="44">
        <f>IF($P176&lt;&gt;"OK","",IFERROR(INDEX('Parâmetros'!$B$5:$B$15,MATCH($G176,'Parâmetros'!$A$5:$A$15,0)),""))</f>
        <v/>
      </c>
      <c r="J176" s="21">
        <f>IF($P176&lt;&gt;"OK","",$D176^2*$E176)</f>
        <v/>
      </c>
      <c r="K176" s="21">
        <f>IF($P176&lt;&gt;"OK","",$C176^2*$F176^2)</f>
        <v/>
      </c>
      <c r="L176" s="21">
        <f>IF($P176&lt;&gt;"OK","",SQRT($J176+$K176))</f>
        <v/>
      </c>
      <c r="M176" s="22">
        <f>IF($P176&lt;&gt;"OK","",ROUNDUP($I176*$L176,0))</f>
        <v/>
      </c>
      <c r="N176" s="23">
        <f>IF($P176&lt;&gt;"OK","",1-$G176)</f>
        <v/>
      </c>
      <c r="O176" s="24">
        <f>IF($P176&lt;&gt;"OK","",IF(ABS($J176-$K176)&lt;0.000001,"Equilibrada",IF($J176&gt;$K176,"Demanda","Reposição")))</f>
        <v/>
      </c>
      <c r="P176" s="24">
        <f>IF(COUNTA($A176:$H176)=0,"",IF($A176="","Revisar: SKU",IF($B176="","Revisar: produto",IF(COUNTIF($A$6:$A$205,$A176)&gt;1,"Revisar: SKU duplicado",IF(OR(NOT(ISNUMBER($C176)),$C176&lt;=0),"Revisar: demanda média",IF(OR(NOT(ISNUMBER($D176)),$D176&lt;0),"Revisar: desvio da demanda",IF(OR(NOT(ISNUMBER($E176)),$E176&lt;=0),"Revisar: lead time médio",IF(OR(NOT(ISNUMBER($F176)),$F176&lt;0),"Revisar: desvio do lead time",IF(OR(NOT(ISNUMBER($G176)),COUNTIF('Parâmetros'!$A$5:$A$15,$G176)=0),"Revisar: nível de serviço",IF(AND($H176&lt;&gt;"",NOT(ISNUMBER($H176))),"Revisar: data","OK"))))))))))</f>
        <v/>
      </c>
    </row>
    <row r="177">
      <c r="A177" s="16" t="n"/>
      <c r="B177" s="16" t="n"/>
      <c r="C177" s="17" t="n"/>
      <c r="D177" s="17" t="n"/>
      <c r="E177" s="17" t="n"/>
      <c r="F177" s="17" t="n"/>
      <c r="G177" s="18" t="n"/>
      <c r="H177" s="43" t="n"/>
      <c r="I177" s="45">
        <f>IF($P177&lt;&gt;"OK","",IFERROR(INDEX('Parâmetros'!$B$5:$B$15,MATCH($G177,'Parâmetros'!$A$5:$A$15,0)),""))</f>
        <v/>
      </c>
      <c r="J177" s="26">
        <f>IF($P177&lt;&gt;"OK","",$D177^2*$E177)</f>
        <v/>
      </c>
      <c r="K177" s="26">
        <f>IF($P177&lt;&gt;"OK","",$C177^2*$F177^2)</f>
        <v/>
      </c>
      <c r="L177" s="26">
        <f>IF($P177&lt;&gt;"OK","",SQRT($J177+$K177))</f>
        <v/>
      </c>
      <c r="M177" s="27">
        <f>IF($P177&lt;&gt;"OK","",ROUNDUP($I177*$L177,0))</f>
        <v/>
      </c>
      <c r="N177" s="28">
        <f>IF($P177&lt;&gt;"OK","",1-$G177)</f>
        <v/>
      </c>
      <c r="O177" s="29">
        <f>IF($P177&lt;&gt;"OK","",IF(ABS($J177-$K177)&lt;0.000001,"Equilibrada",IF($J177&gt;$K177,"Demanda","Reposição")))</f>
        <v/>
      </c>
      <c r="P177" s="29">
        <f>IF(COUNTA($A177:$H177)=0,"",IF($A177="","Revisar: SKU",IF($B177="","Revisar: produto",IF(COUNTIF($A$6:$A$205,$A177)&gt;1,"Revisar: SKU duplicado",IF(OR(NOT(ISNUMBER($C177)),$C177&lt;=0),"Revisar: demanda média",IF(OR(NOT(ISNUMBER($D177)),$D177&lt;0),"Revisar: desvio da demanda",IF(OR(NOT(ISNUMBER($E177)),$E177&lt;=0),"Revisar: lead time médio",IF(OR(NOT(ISNUMBER($F177)),$F177&lt;0),"Revisar: desvio do lead time",IF(OR(NOT(ISNUMBER($G177)),COUNTIF('Parâmetros'!$A$5:$A$15,$G177)=0),"Revisar: nível de serviço",IF(AND($H177&lt;&gt;"",NOT(ISNUMBER($H177))),"Revisar: data","OK"))))))))))</f>
        <v/>
      </c>
    </row>
    <row r="178">
      <c r="A178" s="16" t="n"/>
      <c r="B178" s="16" t="n"/>
      <c r="C178" s="17" t="n"/>
      <c r="D178" s="17" t="n"/>
      <c r="E178" s="17" t="n"/>
      <c r="F178" s="17" t="n"/>
      <c r="G178" s="18" t="n"/>
      <c r="H178" s="43" t="n"/>
      <c r="I178" s="44">
        <f>IF($P178&lt;&gt;"OK","",IFERROR(INDEX('Parâmetros'!$B$5:$B$15,MATCH($G178,'Parâmetros'!$A$5:$A$15,0)),""))</f>
        <v/>
      </c>
      <c r="J178" s="21">
        <f>IF($P178&lt;&gt;"OK","",$D178^2*$E178)</f>
        <v/>
      </c>
      <c r="K178" s="21">
        <f>IF($P178&lt;&gt;"OK","",$C178^2*$F178^2)</f>
        <v/>
      </c>
      <c r="L178" s="21">
        <f>IF($P178&lt;&gt;"OK","",SQRT($J178+$K178))</f>
        <v/>
      </c>
      <c r="M178" s="22">
        <f>IF($P178&lt;&gt;"OK","",ROUNDUP($I178*$L178,0))</f>
        <v/>
      </c>
      <c r="N178" s="23">
        <f>IF($P178&lt;&gt;"OK","",1-$G178)</f>
        <v/>
      </c>
      <c r="O178" s="24">
        <f>IF($P178&lt;&gt;"OK","",IF(ABS($J178-$K178)&lt;0.000001,"Equilibrada",IF($J178&gt;$K178,"Demanda","Reposição")))</f>
        <v/>
      </c>
      <c r="P178" s="24">
        <f>IF(COUNTA($A178:$H178)=0,"",IF($A178="","Revisar: SKU",IF($B178="","Revisar: produto",IF(COUNTIF($A$6:$A$205,$A178)&gt;1,"Revisar: SKU duplicado",IF(OR(NOT(ISNUMBER($C178)),$C178&lt;=0),"Revisar: demanda média",IF(OR(NOT(ISNUMBER($D178)),$D178&lt;0),"Revisar: desvio da demanda",IF(OR(NOT(ISNUMBER($E178)),$E178&lt;=0),"Revisar: lead time médio",IF(OR(NOT(ISNUMBER($F178)),$F178&lt;0),"Revisar: desvio do lead time",IF(OR(NOT(ISNUMBER($G178)),COUNTIF('Parâmetros'!$A$5:$A$15,$G178)=0),"Revisar: nível de serviço",IF(AND($H178&lt;&gt;"",NOT(ISNUMBER($H178))),"Revisar: data","OK"))))))))))</f>
        <v/>
      </c>
    </row>
    <row r="179">
      <c r="A179" s="16" t="n"/>
      <c r="B179" s="16" t="n"/>
      <c r="C179" s="17" t="n"/>
      <c r="D179" s="17" t="n"/>
      <c r="E179" s="17" t="n"/>
      <c r="F179" s="17" t="n"/>
      <c r="G179" s="18" t="n"/>
      <c r="H179" s="43" t="n"/>
      <c r="I179" s="45">
        <f>IF($P179&lt;&gt;"OK","",IFERROR(INDEX('Parâmetros'!$B$5:$B$15,MATCH($G179,'Parâmetros'!$A$5:$A$15,0)),""))</f>
        <v/>
      </c>
      <c r="J179" s="26">
        <f>IF($P179&lt;&gt;"OK","",$D179^2*$E179)</f>
        <v/>
      </c>
      <c r="K179" s="26">
        <f>IF($P179&lt;&gt;"OK","",$C179^2*$F179^2)</f>
        <v/>
      </c>
      <c r="L179" s="26">
        <f>IF($P179&lt;&gt;"OK","",SQRT($J179+$K179))</f>
        <v/>
      </c>
      <c r="M179" s="27">
        <f>IF($P179&lt;&gt;"OK","",ROUNDUP($I179*$L179,0))</f>
        <v/>
      </c>
      <c r="N179" s="28">
        <f>IF($P179&lt;&gt;"OK","",1-$G179)</f>
        <v/>
      </c>
      <c r="O179" s="29">
        <f>IF($P179&lt;&gt;"OK","",IF(ABS($J179-$K179)&lt;0.000001,"Equilibrada",IF($J179&gt;$K179,"Demanda","Reposição")))</f>
        <v/>
      </c>
      <c r="P179" s="29">
        <f>IF(COUNTA($A179:$H179)=0,"",IF($A179="","Revisar: SKU",IF($B179="","Revisar: produto",IF(COUNTIF($A$6:$A$205,$A179)&gt;1,"Revisar: SKU duplicado",IF(OR(NOT(ISNUMBER($C179)),$C179&lt;=0),"Revisar: demanda média",IF(OR(NOT(ISNUMBER($D179)),$D179&lt;0),"Revisar: desvio da demanda",IF(OR(NOT(ISNUMBER($E179)),$E179&lt;=0),"Revisar: lead time médio",IF(OR(NOT(ISNUMBER($F179)),$F179&lt;0),"Revisar: desvio do lead time",IF(OR(NOT(ISNUMBER($G179)),COUNTIF('Parâmetros'!$A$5:$A$15,$G179)=0),"Revisar: nível de serviço",IF(AND($H179&lt;&gt;"",NOT(ISNUMBER($H179))),"Revisar: data","OK"))))))))))</f>
        <v/>
      </c>
    </row>
    <row r="180">
      <c r="A180" s="16" t="n"/>
      <c r="B180" s="16" t="n"/>
      <c r="C180" s="17" t="n"/>
      <c r="D180" s="17" t="n"/>
      <c r="E180" s="17" t="n"/>
      <c r="F180" s="17" t="n"/>
      <c r="G180" s="18" t="n"/>
      <c r="H180" s="43" t="n"/>
      <c r="I180" s="44">
        <f>IF($P180&lt;&gt;"OK","",IFERROR(INDEX('Parâmetros'!$B$5:$B$15,MATCH($G180,'Parâmetros'!$A$5:$A$15,0)),""))</f>
        <v/>
      </c>
      <c r="J180" s="21">
        <f>IF($P180&lt;&gt;"OK","",$D180^2*$E180)</f>
        <v/>
      </c>
      <c r="K180" s="21">
        <f>IF($P180&lt;&gt;"OK","",$C180^2*$F180^2)</f>
        <v/>
      </c>
      <c r="L180" s="21">
        <f>IF($P180&lt;&gt;"OK","",SQRT($J180+$K180))</f>
        <v/>
      </c>
      <c r="M180" s="22">
        <f>IF($P180&lt;&gt;"OK","",ROUNDUP($I180*$L180,0))</f>
        <v/>
      </c>
      <c r="N180" s="23">
        <f>IF($P180&lt;&gt;"OK","",1-$G180)</f>
        <v/>
      </c>
      <c r="O180" s="24">
        <f>IF($P180&lt;&gt;"OK","",IF(ABS($J180-$K180)&lt;0.000001,"Equilibrada",IF($J180&gt;$K180,"Demanda","Reposição")))</f>
        <v/>
      </c>
      <c r="P180" s="24">
        <f>IF(COUNTA($A180:$H180)=0,"",IF($A180="","Revisar: SKU",IF($B180="","Revisar: produto",IF(COUNTIF($A$6:$A$205,$A180)&gt;1,"Revisar: SKU duplicado",IF(OR(NOT(ISNUMBER($C180)),$C180&lt;=0),"Revisar: demanda média",IF(OR(NOT(ISNUMBER($D180)),$D180&lt;0),"Revisar: desvio da demanda",IF(OR(NOT(ISNUMBER($E180)),$E180&lt;=0),"Revisar: lead time médio",IF(OR(NOT(ISNUMBER($F180)),$F180&lt;0),"Revisar: desvio do lead time",IF(OR(NOT(ISNUMBER($G180)),COUNTIF('Parâmetros'!$A$5:$A$15,$G180)=0),"Revisar: nível de serviço",IF(AND($H180&lt;&gt;"",NOT(ISNUMBER($H180))),"Revisar: data","OK"))))))))))</f>
        <v/>
      </c>
    </row>
    <row r="181">
      <c r="A181" s="16" t="n"/>
      <c r="B181" s="16" t="n"/>
      <c r="C181" s="17" t="n"/>
      <c r="D181" s="17" t="n"/>
      <c r="E181" s="17" t="n"/>
      <c r="F181" s="17" t="n"/>
      <c r="G181" s="18" t="n"/>
      <c r="H181" s="43" t="n"/>
      <c r="I181" s="45">
        <f>IF($P181&lt;&gt;"OK","",IFERROR(INDEX('Parâmetros'!$B$5:$B$15,MATCH($G181,'Parâmetros'!$A$5:$A$15,0)),""))</f>
        <v/>
      </c>
      <c r="J181" s="26">
        <f>IF($P181&lt;&gt;"OK","",$D181^2*$E181)</f>
        <v/>
      </c>
      <c r="K181" s="26">
        <f>IF($P181&lt;&gt;"OK","",$C181^2*$F181^2)</f>
        <v/>
      </c>
      <c r="L181" s="26">
        <f>IF($P181&lt;&gt;"OK","",SQRT($J181+$K181))</f>
        <v/>
      </c>
      <c r="M181" s="27">
        <f>IF($P181&lt;&gt;"OK","",ROUNDUP($I181*$L181,0))</f>
        <v/>
      </c>
      <c r="N181" s="28">
        <f>IF($P181&lt;&gt;"OK","",1-$G181)</f>
        <v/>
      </c>
      <c r="O181" s="29">
        <f>IF($P181&lt;&gt;"OK","",IF(ABS($J181-$K181)&lt;0.000001,"Equilibrada",IF($J181&gt;$K181,"Demanda","Reposição")))</f>
        <v/>
      </c>
      <c r="P181" s="29">
        <f>IF(COUNTA($A181:$H181)=0,"",IF($A181="","Revisar: SKU",IF($B181="","Revisar: produto",IF(COUNTIF($A$6:$A$205,$A181)&gt;1,"Revisar: SKU duplicado",IF(OR(NOT(ISNUMBER($C181)),$C181&lt;=0),"Revisar: demanda média",IF(OR(NOT(ISNUMBER($D181)),$D181&lt;0),"Revisar: desvio da demanda",IF(OR(NOT(ISNUMBER($E181)),$E181&lt;=0),"Revisar: lead time médio",IF(OR(NOT(ISNUMBER($F181)),$F181&lt;0),"Revisar: desvio do lead time",IF(OR(NOT(ISNUMBER($G181)),COUNTIF('Parâmetros'!$A$5:$A$15,$G181)=0),"Revisar: nível de serviço",IF(AND($H181&lt;&gt;"",NOT(ISNUMBER($H181))),"Revisar: data","OK"))))))))))</f>
        <v/>
      </c>
    </row>
    <row r="182">
      <c r="A182" s="16" t="n"/>
      <c r="B182" s="16" t="n"/>
      <c r="C182" s="17" t="n"/>
      <c r="D182" s="17" t="n"/>
      <c r="E182" s="17" t="n"/>
      <c r="F182" s="17" t="n"/>
      <c r="G182" s="18" t="n"/>
      <c r="H182" s="43" t="n"/>
      <c r="I182" s="44">
        <f>IF($P182&lt;&gt;"OK","",IFERROR(INDEX('Parâmetros'!$B$5:$B$15,MATCH($G182,'Parâmetros'!$A$5:$A$15,0)),""))</f>
        <v/>
      </c>
      <c r="J182" s="21">
        <f>IF($P182&lt;&gt;"OK","",$D182^2*$E182)</f>
        <v/>
      </c>
      <c r="K182" s="21">
        <f>IF($P182&lt;&gt;"OK","",$C182^2*$F182^2)</f>
        <v/>
      </c>
      <c r="L182" s="21">
        <f>IF($P182&lt;&gt;"OK","",SQRT($J182+$K182))</f>
        <v/>
      </c>
      <c r="M182" s="22">
        <f>IF($P182&lt;&gt;"OK","",ROUNDUP($I182*$L182,0))</f>
        <v/>
      </c>
      <c r="N182" s="23">
        <f>IF($P182&lt;&gt;"OK","",1-$G182)</f>
        <v/>
      </c>
      <c r="O182" s="24">
        <f>IF($P182&lt;&gt;"OK","",IF(ABS($J182-$K182)&lt;0.000001,"Equilibrada",IF($J182&gt;$K182,"Demanda","Reposição")))</f>
        <v/>
      </c>
      <c r="P182" s="24">
        <f>IF(COUNTA($A182:$H182)=0,"",IF($A182="","Revisar: SKU",IF($B182="","Revisar: produto",IF(COUNTIF($A$6:$A$205,$A182)&gt;1,"Revisar: SKU duplicado",IF(OR(NOT(ISNUMBER($C182)),$C182&lt;=0),"Revisar: demanda média",IF(OR(NOT(ISNUMBER($D182)),$D182&lt;0),"Revisar: desvio da demanda",IF(OR(NOT(ISNUMBER($E182)),$E182&lt;=0),"Revisar: lead time médio",IF(OR(NOT(ISNUMBER($F182)),$F182&lt;0),"Revisar: desvio do lead time",IF(OR(NOT(ISNUMBER($G182)),COUNTIF('Parâmetros'!$A$5:$A$15,$G182)=0),"Revisar: nível de serviço",IF(AND($H182&lt;&gt;"",NOT(ISNUMBER($H182))),"Revisar: data","OK"))))))))))</f>
        <v/>
      </c>
    </row>
    <row r="183">
      <c r="A183" s="16" t="n"/>
      <c r="B183" s="16" t="n"/>
      <c r="C183" s="17" t="n"/>
      <c r="D183" s="17" t="n"/>
      <c r="E183" s="17" t="n"/>
      <c r="F183" s="17" t="n"/>
      <c r="G183" s="18" t="n"/>
      <c r="H183" s="43" t="n"/>
      <c r="I183" s="45">
        <f>IF($P183&lt;&gt;"OK","",IFERROR(INDEX('Parâmetros'!$B$5:$B$15,MATCH($G183,'Parâmetros'!$A$5:$A$15,0)),""))</f>
        <v/>
      </c>
      <c r="J183" s="26">
        <f>IF($P183&lt;&gt;"OK","",$D183^2*$E183)</f>
        <v/>
      </c>
      <c r="K183" s="26">
        <f>IF($P183&lt;&gt;"OK","",$C183^2*$F183^2)</f>
        <v/>
      </c>
      <c r="L183" s="26">
        <f>IF($P183&lt;&gt;"OK","",SQRT($J183+$K183))</f>
        <v/>
      </c>
      <c r="M183" s="27">
        <f>IF($P183&lt;&gt;"OK","",ROUNDUP($I183*$L183,0))</f>
        <v/>
      </c>
      <c r="N183" s="28">
        <f>IF($P183&lt;&gt;"OK","",1-$G183)</f>
        <v/>
      </c>
      <c r="O183" s="29">
        <f>IF($P183&lt;&gt;"OK","",IF(ABS($J183-$K183)&lt;0.000001,"Equilibrada",IF($J183&gt;$K183,"Demanda","Reposição")))</f>
        <v/>
      </c>
      <c r="P183" s="29">
        <f>IF(COUNTA($A183:$H183)=0,"",IF($A183="","Revisar: SKU",IF($B183="","Revisar: produto",IF(COUNTIF($A$6:$A$205,$A183)&gt;1,"Revisar: SKU duplicado",IF(OR(NOT(ISNUMBER($C183)),$C183&lt;=0),"Revisar: demanda média",IF(OR(NOT(ISNUMBER($D183)),$D183&lt;0),"Revisar: desvio da demanda",IF(OR(NOT(ISNUMBER($E183)),$E183&lt;=0),"Revisar: lead time médio",IF(OR(NOT(ISNUMBER($F183)),$F183&lt;0),"Revisar: desvio do lead time",IF(OR(NOT(ISNUMBER($G183)),COUNTIF('Parâmetros'!$A$5:$A$15,$G183)=0),"Revisar: nível de serviço",IF(AND($H183&lt;&gt;"",NOT(ISNUMBER($H183))),"Revisar: data","OK"))))))))))</f>
        <v/>
      </c>
    </row>
    <row r="184">
      <c r="A184" s="16" t="n"/>
      <c r="B184" s="16" t="n"/>
      <c r="C184" s="17" t="n"/>
      <c r="D184" s="17" t="n"/>
      <c r="E184" s="17" t="n"/>
      <c r="F184" s="17" t="n"/>
      <c r="G184" s="18" t="n"/>
      <c r="H184" s="43" t="n"/>
      <c r="I184" s="44">
        <f>IF($P184&lt;&gt;"OK","",IFERROR(INDEX('Parâmetros'!$B$5:$B$15,MATCH($G184,'Parâmetros'!$A$5:$A$15,0)),""))</f>
        <v/>
      </c>
      <c r="J184" s="21">
        <f>IF($P184&lt;&gt;"OK","",$D184^2*$E184)</f>
        <v/>
      </c>
      <c r="K184" s="21">
        <f>IF($P184&lt;&gt;"OK","",$C184^2*$F184^2)</f>
        <v/>
      </c>
      <c r="L184" s="21">
        <f>IF($P184&lt;&gt;"OK","",SQRT($J184+$K184))</f>
        <v/>
      </c>
      <c r="M184" s="22">
        <f>IF($P184&lt;&gt;"OK","",ROUNDUP($I184*$L184,0))</f>
        <v/>
      </c>
      <c r="N184" s="23">
        <f>IF($P184&lt;&gt;"OK","",1-$G184)</f>
        <v/>
      </c>
      <c r="O184" s="24">
        <f>IF($P184&lt;&gt;"OK","",IF(ABS($J184-$K184)&lt;0.000001,"Equilibrada",IF($J184&gt;$K184,"Demanda","Reposição")))</f>
        <v/>
      </c>
      <c r="P184" s="24">
        <f>IF(COUNTA($A184:$H184)=0,"",IF($A184="","Revisar: SKU",IF($B184="","Revisar: produto",IF(COUNTIF($A$6:$A$205,$A184)&gt;1,"Revisar: SKU duplicado",IF(OR(NOT(ISNUMBER($C184)),$C184&lt;=0),"Revisar: demanda média",IF(OR(NOT(ISNUMBER($D184)),$D184&lt;0),"Revisar: desvio da demanda",IF(OR(NOT(ISNUMBER($E184)),$E184&lt;=0),"Revisar: lead time médio",IF(OR(NOT(ISNUMBER($F184)),$F184&lt;0),"Revisar: desvio do lead time",IF(OR(NOT(ISNUMBER($G184)),COUNTIF('Parâmetros'!$A$5:$A$15,$G184)=0),"Revisar: nível de serviço",IF(AND($H184&lt;&gt;"",NOT(ISNUMBER($H184))),"Revisar: data","OK"))))))))))</f>
        <v/>
      </c>
    </row>
    <row r="185">
      <c r="A185" s="16" t="n"/>
      <c r="B185" s="16" t="n"/>
      <c r="C185" s="17" t="n"/>
      <c r="D185" s="17" t="n"/>
      <c r="E185" s="17" t="n"/>
      <c r="F185" s="17" t="n"/>
      <c r="G185" s="18" t="n"/>
      <c r="H185" s="43" t="n"/>
      <c r="I185" s="45">
        <f>IF($P185&lt;&gt;"OK","",IFERROR(INDEX('Parâmetros'!$B$5:$B$15,MATCH($G185,'Parâmetros'!$A$5:$A$15,0)),""))</f>
        <v/>
      </c>
      <c r="J185" s="26">
        <f>IF($P185&lt;&gt;"OK","",$D185^2*$E185)</f>
        <v/>
      </c>
      <c r="K185" s="26">
        <f>IF($P185&lt;&gt;"OK","",$C185^2*$F185^2)</f>
        <v/>
      </c>
      <c r="L185" s="26">
        <f>IF($P185&lt;&gt;"OK","",SQRT($J185+$K185))</f>
        <v/>
      </c>
      <c r="M185" s="27">
        <f>IF($P185&lt;&gt;"OK","",ROUNDUP($I185*$L185,0))</f>
        <v/>
      </c>
      <c r="N185" s="28">
        <f>IF($P185&lt;&gt;"OK","",1-$G185)</f>
        <v/>
      </c>
      <c r="O185" s="29">
        <f>IF($P185&lt;&gt;"OK","",IF(ABS($J185-$K185)&lt;0.000001,"Equilibrada",IF($J185&gt;$K185,"Demanda","Reposição")))</f>
        <v/>
      </c>
      <c r="P185" s="29">
        <f>IF(COUNTA($A185:$H185)=0,"",IF($A185="","Revisar: SKU",IF($B185="","Revisar: produto",IF(COUNTIF($A$6:$A$205,$A185)&gt;1,"Revisar: SKU duplicado",IF(OR(NOT(ISNUMBER($C185)),$C185&lt;=0),"Revisar: demanda média",IF(OR(NOT(ISNUMBER($D185)),$D185&lt;0),"Revisar: desvio da demanda",IF(OR(NOT(ISNUMBER($E185)),$E185&lt;=0),"Revisar: lead time médio",IF(OR(NOT(ISNUMBER($F185)),$F185&lt;0),"Revisar: desvio do lead time",IF(OR(NOT(ISNUMBER($G185)),COUNTIF('Parâmetros'!$A$5:$A$15,$G185)=0),"Revisar: nível de serviço",IF(AND($H185&lt;&gt;"",NOT(ISNUMBER($H185))),"Revisar: data","OK"))))))))))</f>
        <v/>
      </c>
    </row>
    <row r="186">
      <c r="A186" s="16" t="n"/>
      <c r="B186" s="16" t="n"/>
      <c r="C186" s="17" t="n"/>
      <c r="D186" s="17" t="n"/>
      <c r="E186" s="17" t="n"/>
      <c r="F186" s="17" t="n"/>
      <c r="G186" s="18" t="n"/>
      <c r="H186" s="43" t="n"/>
      <c r="I186" s="44">
        <f>IF($P186&lt;&gt;"OK","",IFERROR(INDEX('Parâmetros'!$B$5:$B$15,MATCH($G186,'Parâmetros'!$A$5:$A$15,0)),""))</f>
        <v/>
      </c>
      <c r="J186" s="21">
        <f>IF($P186&lt;&gt;"OK","",$D186^2*$E186)</f>
        <v/>
      </c>
      <c r="K186" s="21">
        <f>IF($P186&lt;&gt;"OK","",$C186^2*$F186^2)</f>
        <v/>
      </c>
      <c r="L186" s="21">
        <f>IF($P186&lt;&gt;"OK","",SQRT($J186+$K186))</f>
        <v/>
      </c>
      <c r="M186" s="22">
        <f>IF($P186&lt;&gt;"OK","",ROUNDUP($I186*$L186,0))</f>
        <v/>
      </c>
      <c r="N186" s="23">
        <f>IF($P186&lt;&gt;"OK","",1-$G186)</f>
        <v/>
      </c>
      <c r="O186" s="24">
        <f>IF($P186&lt;&gt;"OK","",IF(ABS($J186-$K186)&lt;0.000001,"Equilibrada",IF($J186&gt;$K186,"Demanda","Reposição")))</f>
        <v/>
      </c>
      <c r="P186" s="24">
        <f>IF(COUNTA($A186:$H186)=0,"",IF($A186="","Revisar: SKU",IF($B186="","Revisar: produto",IF(COUNTIF($A$6:$A$205,$A186)&gt;1,"Revisar: SKU duplicado",IF(OR(NOT(ISNUMBER($C186)),$C186&lt;=0),"Revisar: demanda média",IF(OR(NOT(ISNUMBER($D186)),$D186&lt;0),"Revisar: desvio da demanda",IF(OR(NOT(ISNUMBER($E186)),$E186&lt;=0),"Revisar: lead time médio",IF(OR(NOT(ISNUMBER($F186)),$F186&lt;0),"Revisar: desvio do lead time",IF(OR(NOT(ISNUMBER($G186)),COUNTIF('Parâmetros'!$A$5:$A$15,$G186)=0),"Revisar: nível de serviço",IF(AND($H186&lt;&gt;"",NOT(ISNUMBER($H186))),"Revisar: data","OK"))))))))))</f>
        <v/>
      </c>
    </row>
    <row r="187">
      <c r="A187" s="16" t="n"/>
      <c r="B187" s="16" t="n"/>
      <c r="C187" s="17" t="n"/>
      <c r="D187" s="17" t="n"/>
      <c r="E187" s="17" t="n"/>
      <c r="F187" s="17" t="n"/>
      <c r="G187" s="18" t="n"/>
      <c r="H187" s="43" t="n"/>
      <c r="I187" s="45">
        <f>IF($P187&lt;&gt;"OK","",IFERROR(INDEX('Parâmetros'!$B$5:$B$15,MATCH($G187,'Parâmetros'!$A$5:$A$15,0)),""))</f>
        <v/>
      </c>
      <c r="J187" s="26">
        <f>IF($P187&lt;&gt;"OK","",$D187^2*$E187)</f>
        <v/>
      </c>
      <c r="K187" s="26">
        <f>IF($P187&lt;&gt;"OK","",$C187^2*$F187^2)</f>
        <v/>
      </c>
      <c r="L187" s="26">
        <f>IF($P187&lt;&gt;"OK","",SQRT($J187+$K187))</f>
        <v/>
      </c>
      <c r="M187" s="27">
        <f>IF($P187&lt;&gt;"OK","",ROUNDUP($I187*$L187,0))</f>
        <v/>
      </c>
      <c r="N187" s="28">
        <f>IF($P187&lt;&gt;"OK","",1-$G187)</f>
        <v/>
      </c>
      <c r="O187" s="29">
        <f>IF($P187&lt;&gt;"OK","",IF(ABS($J187-$K187)&lt;0.000001,"Equilibrada",IF($J187&gt;$K187,"Demanda","Reposição")))</f>
        <v/>
      </c>
      <c r="P187" s="29">
        <f>IF(COUNTA($A187:$H187)=0,"",IF($A187="","Revisar: SKU",IF($B187="","Revisar: produto",IF(COUNTIF($A$6:$A$205,$A187)&gt;1,"Revisar: SKU duplicado",IF(OR(NOT(ISNUMBER($C187)),$C187&lt;=0),"Revisar: demanda média",IF(OR(NOT(ISNUMBER($D187)),$D187&lt;0),"Revisar: desvio da demanda",IF(OR(NOT(ISNUMBER($E187)),$E187&lt;=0),"Revisar: lead time médio",IF(OR(NOT(ISNUMBER($F187)),$F187&lt;0),"Revisar: desvio do lead time",IF(OR(NOT(ISNUMBER($G187)),COUNTIF('Parâmetros'!$A$5:$A$15,$G187)=0),"Revisar: nível de serviço",IF(AND($H187&lt;&gt;"",NOT(ISNUMBER($H187))),"Revisar: data","OK"))))))))))</f>
        <v/>
      </c>
    </row>
    <row r="188">
      <c r="A188" s="16" t="n"/>
      <c r="B188" s="16" t="n"/>
      <c r="C188" s="17" t="n"/>
      <c r="D188" s="17" t="n"/>
      <c r="E188" s="17" t="n"/>
      <c r="F188" s="17" t="n"/>
      <c r="G188" s="18" t="n"/>
      <c r="H188" s="43" t="n"/>
      <c r="I188" s="44">
        <f>IF($P188&lt;&gt;"OK","",IFERROR(INDEX('Parâmetros'!$B$5:$B$15,MATCH($G188,'Parâmetros'!$A$5:$A$15,0)),""))</f>
        <v/>
      </c>
      <c r="J188" s="21">
        <f>IF($P188&lt;&gt;"OK","",$D188^2*$E188)</f>
        <v/>
      </c>
      <c r="K188" s="21">
        <f>IF($P188&lt;&gt;"OK","",$C188^2*$F188^2)</f>
        <v/>
      </c>
      <c r="L188" s="21">
        <f>IF($P188&lt;&gt;"OK","",SQRT($J188+$K188))</f>
        <v/>
      </c>
      <c r="M188" s="22">
        <f>IF($P188&lt;&gt;"OK","",ROUNDUP($I188*$L188,0))</f>
        <v/>
      </c>
      <c r="N188" s="23">
        <f>IF($P188&lt;&gt;"OK","",1-$G188)</f>
        <v/>
      </c>
      <c r="O188" s="24">
        <f>IF($P188&lt;&gt;"OK","",IF(ABS($J188-$K188)&lt;0.000001,"Equilibrada",IF($J188&gt;$K188,"Demanda","Reposição")))</f>
        <v/>
      </c>
      <c r="P188" s="24">
        <f>IF(COUNTA($A188:$H188)=0,"",IF($A188="","Revisar: SKU",IF($B188="","Revisar: produto",IF(COUNTIF($A$6:$A$205,$A188)&gt;1,"Revisar: SKU duplicado",IF(OR(NOT(ISNUMBER($C188)),$C188&lt;=0),"Revisar: demanda média",IF(OR(NOT(ISNUMBER($D188)),$D188&lt;0),"Revisar: desvio da demanda",IF(OR(NOT(ISNUMBER($E188)),$E188&lt;=0),"Revisar: lead time médio",IF(OR(NOT(ISNUMBER($F188)),$F188&lt;0),"Revisar: desvio do lead time",IF(OR(NOT(ISNUMBER($G188)),COUNTIF('Parâmetros'!$A$5:$A$15,$G188)=0),"Revisar: nível de serviço",IF(AND($H188&lt;&gt;"",NOT(ISNUMBER($H188))),"Revisar: data","OK"))))))))))</f>
        <v/>
      </c>
    </row>
    <row r="189">
      <c r="A189" s="16" t="n"/>
      <c r="B189" s="16" t="n"/>
      <c r="C189" s="17" t="n"/>
      <c r="D189" s="17" t="n"/>
      <c r="E189" s="17" t="n"/>
      <c r="F189" s="17" t="n"/>
      <c r="G189" s="18" t="n"/>
      <c r="H189" s="43" t="n"/>
      <c r="I189" s="45">
        <f>IF($P189&lt;&gt;"OK","",IFERROR(INDEX('Parâmetros'!$B$5:$B$15,MATCH($G189,'Parâmetros'!$A$5:$A$15,0)),""))</f>
        <v/>
      </c>
      <c r="J189" s="26">
        <f>IF($P189&lt;&gt;"OK","",$D189^2*$E189)</f>
        <v/>
      </c>
      <c r="K189" s="26">
        <f>IF($P189&lt;&gt;"OK","",$C189^2*$F189^2)</f>
        <v/>
      </c>
      <c r="L189" s="26">
        <f>IF($P189&lt;&gt;"OK","",SQRT($J189+$K189))</f>
        <v/>
      </c>
      <c r="M189" s="27">
        <f>IF($P189&lt;&gt;"OK","",ROUNDUP($I189*$L189,0))</f>
        <v/>
      </c>
      <c r="N189" s="28">
        <f>IF($P189&lt;&gt;"OK","",1-$G189)</f>
        <v/>
      </c>
      <c r="O189" s="29">
        <f>IF($P189&lt;&gt;"OK","",IF(ABS($J189-$K189)&lt;0.000001,"Equilibrada",IF($J189&gt;$K189,"Demanda","Reposição")))</f>
        <v/>
      </c>
      <c r="P189" s="29">
        <f>IF(COUNTA($A189:$H189)=0,"",IF($A189="","Revisar: SKU",IF($B189="","Revisar: produto",IF(COUNTIF($A$6:$A$205,$A189)&gt;1,"Revisar: SKU duplicado",IF(OR(NOT(ISNUMBER($C189)),$C189&lt;=0),"Revisar: demanda média",IF(OR(NOT(ISNUMBER($D189)),$D189&lt;0),"Revisar: desvio da demanda",IF(OR(NOT(ISNUMBER($E189)),$E189&lt;=0),"Revisar: lead time médio",IF(OR(NOT(ISNUMBER($F189)),$F189&lt;0),"Revisar: desvio do lead time",IF(OR(NOT(ISNUMBER($G189)),COUNTIF('Parâmetros'!$A$5:$A$15,$G189)=0),"Revisar: nível de serviço",IF(AND($H189&lt;&gt;"",NOT(ISNUMBER($H189))),"Revisar: data","OK"))))))))))</f>
        <v/>
      </c>
    </row>
    <row r="190">
      <c r="A190" s="16" t="n"/>
      <c r="B190" s="16" t="n"/>
      <c r="C190" s="17" t="n"/>
      <c r="D190" s="17" t="n"/>
      <c r="E190" s="17" t="n"/>
      <c r="F190" s="17" t="n"/>
      <c r="G190" s="18" t="n"/>
      <c r="H190" s="43" t="n"/>
      <c r="I190" s="44">
        <f>IF($P190&lt;&gt;"OK","",IFERROR(INDEX('Parâmetros'!$B$5:$B$15,MATCH($G190,'Parâmetros'!$A$5:$A$15,0)),""))</f>
        <v/>
      </c>
      <c r="J190" s="21">
        <f>IF($P190&lt;&gt;"OK","",$D190^2*$E190)</f>
        <v/>
      </c>
      <c r="K190" s="21">
        <f>IF($P190&lt;&gt;"OK","",$C190^2*$F190^2)</f>
        <v/>
      </c>
      <c r="L190" s="21">
        <f>IF($P190&lt;&gt;"OK","",SQRT($J190+$K190))</f>
        <v/>
      </c>
      <c r="M190" s="22">
        <f>IF($P190&lt;&gt;"OK","",ROUNDUP($I190*$L190,0))</f>
        <v/>
      </c>
      <c r="N190" s="23">
        <f>IF($P190&lt;&gt;"OK","",1-$G190)</f>
        <v/>
      </c>
      <c r="O190" s="24">
        <f>IF($P190&lt;&gt;"OK","",IF(ABS($J190-$K190)&lt;0.000001,"Equilibrada",IF($J190&gt;$K190,"Demanda","Reposição")))</f>
        <v/>
      </c>
      <c r="P190" s="24">
        <f>IF(COUNTA($A190:$H190)=0,"",IF($A190="","Revisar: SKU",IF($B190="","Revisar: produto",IF(COUNTIF($A$6:$A$205,$A190)&gt;1,"Revisar: SKU duplicado",IF(OR(NOT(ISNUMBER($C190)),$C190&lt;=0),"Revisar: demanda média",IF(OR(NOT(ISNUMBER($D190)),$D190&lt;0),"Revisar: desvio da demanda",IF(OR(NOT(ISNUMBER($E190)),$E190&lt;=0),"Revisar: lead time médio",IF(OR(NOT(ISNUMBER($F190)),$F190&lt;0),"Revisar: desvio do lead time",IF(OR(NOT(ISNUMBER($G190)),COUNTIF('Parâmetros'!$A$5:$A$15,$G190)=0),"Revisar: nível de serviço",IF(AND($H190&lt;&gt;"",NOT(ISNUMBER($H190))),"Revisar: data","OK"))))))))))</f>
        <v/>
      </c>
    </row>
    <row r="191">
      <c r="A191" s="16" t="n"/>
      <c r="B191" s="16" t="n"/>
      <c r="C191" s="17" t="n"/>
      <c r="D191" s="17" t="n"/>
      <c r="E191" s="17" t="n"/>
      <c r="F191" s="17" t="n"/>
      <c r="G191" s="18" t="n"/>
      <c r="H191" s="43" t="n"/>
      <c r="I191" s="45">
        <f>IF($P191&lt;&gt;"OK","",IFERROR(INDEX('Parâmetros'!$B$5:$B$15,MATCH($G191,'Parâmetros'!$A$5:$A$15,0)),""))</f>
        <v/>
      </c>
      <c r="J191" s="26">
        <f>IF($P191&lt;&gt;"OK","",$D191^2*$E191)</f>
        <v/>
      </c>
      <c r="K191" s="26">
        <f>IF($P191&lt;&gt;"OK","",$C191^2*$F191^2)</f>
        <v/>
      </c>
      <c r="L191" s="26">
        <f>IF($P191&lt;&gt;"OK","",SQRT($J191+$K191))</f>
        <v/>
      </c>
      <c r="M191" s="27">
        <f>IF($P191&lt;&gt;"OK","",ROUNDUP($I191*$L191,0))</f>
        <v/>
      </c>
      <c r="N191" s="28">
        <f>IF($P191&lt;&gt;"OK","",1-$G191)</f>
        <v/>
      </c>
      <c r="O191" s="29">
        <f>IF($P191&lt;&gt;"OK","",IF(ABS($J191-$K191)&lt;0.000001,"Equilibrada",IF($J191&gt;$K191,"Demanda","Reposição")))</f>
        <v/>
      </c>
      <c r="P191" s="29">
        <f>IF(COUNTA($A191:$H191)=0,"",IF($A191="","Revisar: SKU",IF($B191="","Revisar: produto",IF(COUNTIF($A$6:$A$205,$A191)&gt;1,"Revisar: SKU duplicado",IF(OR(NOT(ISNUMBER($C191)),$C191&lt;=0),"Revisar: demanda média",IF(OR(NOT(ISNUMBER($D191)),$D191&lt;0),"Revisar: desvio da demanda",IF(OR(NOT(ISNUMBER($E191)),$E191&lt;=0),"Revisar: lead time médio",IF(OR(NOT(ISNUMBER($F191)),$F191&lt;0),"Revisar: desvio do lead time",IF(OR(NOT(ISNUMBER($G191)),COUNTIF('Parâmetros'!$A$5:$A$15,$G191)=0),"Revisar: nível de serviço",IF(AND($H191&lt;&gt;"",NOT(ISNUMBER($H191))),"Revisar: data","OK"))))))))))</f>
        <v/>
      </c>
    </row>
    <row r="192">
      <c r="A192" s="16" t="n"/>
      <c r="B192" s="16" t="n"/>
      <c r="C192" s="17" t="n"/>
      <c r="D192" s="17" t="n"/>
      <c r="E192" s="17" t="n"/>
      <c r="F192" s="17" t="n"/>
      <c r="G192" s="18" t="n"/>
      <c r="H192" s="43" t="n"/>
      <c r="I192" s="44">
        <f>IF($P192&lt;&gt;"OK","",IFERROR(INDEX('Parâmetros'!$B$5:$B$15,MATCH($G192,'Parâmetros'!$A$5:$A$15,0)),""))</f>
        <v/>
      </c>
      <c r="J192" s="21">
        <f>IF($P192&lt;&gt;"OK","",$D192^2*$E192)</f>
        <v/>
      </c>
      <c r="K192" s="21">
        <f>IF($P192&lt;&gt;"OK","",$C192^2*$F192^2)</f>
        <v/>
      </c>
      <c r="L192" s="21">
        <f>IF($P192&lt;&gt;"OK","",SQRT($J192+$K192))</f>
        <v/>
      </c>
      <c r="M192" s="22">
        <f>IF($P192&lt;&gt;"OK","",ROUNDUP($I192*$L192,0))</f>
        <v/>
      </c>
      <c r="N192" s="23">
        <f>IF($P192&lt;&gt;"OK","",1-$G192)</f>
        <v/>
      </c>
      <c r="O192" s="24">
        <f>IF($P192&lt;&gt;"OK","",IF(ABS($J192-$K192)&lt;0.000001,"Equilibrada",IF($J192&gt;$K192,"Demanda","Reposição")))</f>
        <v/>
      </c>
      <c r="P192" s="24">
        <f>IF(COUNTA($A192:$H192)=0,"",IF($A192="","Revisar: SKU",IF($B192="","Revisar: produto",IF(COUNTIF($A$6:$A$205,$A192)&gt;1,"Revisar: SKU duplicado",IF(OR(NOT(ISNUMBER($C192)),$C192&lt;=0),"Revisar: demanda média",IF(OR(NOT(ISNUMBER($D192)),$D192&lt;0),"Revisar: desvio da demanda",IF(OR(NOT(ISNUMBER($E192)),$E192&lt;=0),"Revisar: lead time médio",IF(OR(NOT(ISNUMBER($F192)),$F192&lt;0),"Revisar: desvio do lead time",IF(OR(NOT(ISNUMBER($G192)),COUNTIF('Parâmetros'!$A$5:$A$15,$G192)=0),"Revisar: nível de serviço",IF(AND($H192&lt;&gt;"",NOT(ISNUMBER($H192))),"Revisar: data","OK"))))))))))</f>
        <v/>
      </c>
    </row>
    <row r="193">
      <c r="A193" s="16" t="n"/>
      <c r="B193" s="16" t="n"/>
      <c r="C193" s="17" t="n"/>
      <c r="D193" s="17" t="n"/>
      <c r="E193" s="17" t="n"/>
      <c r="F193" s="17" t="n"/>
      <c r="G193" s="18" t="n"/>
      <c r="H193" s="43" t="n"/>
      <c r="I193" s="45">
        <f>IF($P193&lt;&gt;"OK","",IFERROR(INDEX('Parâmetros'!$B$5:$B$15,MATCH($G193,'Parâmetros'!$A$5:$A$15,0)),""))</f>
        <v/>
      </c>
      <c r="J193" s="26">
        <f>IF($P193&lt;&gt;"OK","",$D193^2*$E193)</f>
        <v/>
      </c>
      <c r="K193" s="26">
        <f>IF($P193&lt;&gt;"OK","",$C193^2*$F193^2)</f>
        <v/>
      </c>
      <c r="L193" s="26">
        <f>IF($P193&lt;&gt;"OK","",SQRT($J193+$K193))</f>
        <v/>
      </c>
      <c r="M193" s="27">
        <f>IF($P193&lt;&gt;"OK","",ROUNDUP($I193*$L193,0))</f>
        <v/>
      </c>
      <c r="N193" s="28">
        <f>IF($P193&lt;&gt;"OK","",1-$G193)</f>
        <v/>
      </c>
      <c r="O193" s="29">
        <f>IF($P193&lt;&gt;"OK","",IF(ABS($J193-$K193)&lt;0.000001,"Equilibrada",IF($J193&gt;$K193,"Demanda","Reposição")))</f>
        <v/>
      </c>
      <c r="P193" s="29">
        <f>IF(COUNTA($A193:$H193)=0,"",IF($A193="","Revisar: SKU",IF($B193="","Revisar: produto",IF(COUNTIF($A$6:$A$205,$A193)&gt;1,"Revisar: SKU duplicado",IF(OR(NOT(ISNUMBER($C193)),$C193&lt;=0),"Revisar: demanda média",IF(OR(NOT(ISNUMBER($D193)),$D193&lt;0),"Revisar: desvio da demanda",IF(OR(NOT(ISNUMBER($E193)),$E193&lt;=0),"Revisar: lead time médio",IF(OR(NOT(ISNUMBER($F193)),$F193&lt;0),"Revisar: desvio do lead time",IF(OR(NOT(ISNUMBER($G193)),COUNTIF('Parâmetros'!$A$5:$A$15,$G193)=0),"Revisar: nível de serviço",IF(AND($H193&lt;&gt;"",NOT(ISNUMBER($H193))),"Revisar: data","OK"))))))))))</f>
        <v/>
      </c>
    </row>
    <row r="194">
      <c r="A194" s="16" t="n"/>
      <c r="B194" s="16" t="n"/>
      <c r="C194" s="17" t="n"/>
      <c r="D194" s="17" t="n"/>
      <c r="E194" s="17" t="n"/>
      <c r="F194" s="17" t="n"/>
      <c r="G194" s="18" t="n"/>
      <c r="H194" s="43" t="n"/>
      <c r="I194" s="44">
        <f>IF($P194&lt;&gt;"OK","",IFERROR(INDEX('Parâmetros'!$B$5:$B$15,MATCH($G194,'Parâmetros'!$A$5:$A$15,0)),""))</f>
        <v/>
      </c>
      <c r="J194" s="21">
        <f>IF($P194&lt;&gt;"OK","",$D194^2*$E194)</f>
        <v/>
      </c>
      <c r="K194" s="21">
        <f>IF($P194&lt;&gt;"OK","",$C194^2*$F194^2)</f>
        <v/>
      </c>
      <c r="L194" s="21">
        <f>IF($P194&lt;&gt;"OK","",SQRT($J194+$K194))</f>
        <v/>
      </c>
      <c r="M194" s="22">
        <f>IF($P194&lt;&gt;"OK","",ROUNDUP($I194*$L194,0))</f>
        <v/>
      </c>
      <c r="N194" s="23">
        <f>IF($P194&lt;&gt;"OK","",1-$G194)</f>
        <v/>
      </c>
      <c r="O194" s="24">
        <f>IF($P194&lt;&gt;"OK","",IF(ABS($J194-$K194)&lt;0.000001,"Equilibrada",IF($J194&gt;$K194,"Demanda","Reposição")))</f>
        <v/>
      </c>
      <c r="P194" s="24">
        <f>IF(COUNTA($A194:$H194)=0,"",IF($A194="","Revisar: SKU",IF($B194="","Revisar: produto",IF(COUNTIF($A$6:$A$205,$A194)&gt;1,"Revisar: SKU duplicado",IF(OR(NOT(ISNUMBER($C194)),$C194&lt;=0),"Revisar: demanda média",IF(OR(NOT(ISNUMBER($D194)),$D194&lt;0),"Revisar: desvio da demanda",IF(OR(NOT(ISNUMBER($E194)),$E194&lt;=0),"Revisar: lead time médio",IF(OR(NOT(ISNUMBER($F194)),$F194&lt;0),"Revisar: desvio do lead time",IF(OR(NOT(ISNUMBER($G194)),COUNTIF('Parâmetros'!$A$5:$A$15,$G194)=0),"Revisar: nível de serviço",IF(AND($H194&lt;&gt;"",NOT(ISNUMBER($H194))),"Revisar: data","OK"))))))))))</f>
        <v/>
      </c>
    </row>
    <row r="195">
      <c r="A195" s="16" t="n"/>
      <c r="B195" s="16" t="n"/>
      <c r="C195" s="17" t="n"/>
      <c r="D195" s="17" t="n"/>
      <c r="E195" s="17" t="n"/>
      <c r="F195" s="17" t="n"/>
      <c r="G195" s="18" t="n"/>
      <c r="H195" s="43" t="n"/>
      <c r="I195" s="45">
        <f>IF($P195&lt;&gt;"OK","",IFERROR(INDEX('Parâmetros'!$B$5:$B$15,MATCH($G195,'Parâmetros'!$A$5:$A$15,0)),""))</f>
        <v/>
      </c>
      <c r="J195" s="26">
        <f>IF($P195&lt;&gt;"OK","",$D195^2*$E195)</f>
        <v/>
      </c>
      <c r="K195" s="26">
        <f>IF($P195&lt;&gt;"OK","",$C195^2*$F195^2)</f>
        <v/>
      </c>
      <c r="L195" s="26">
        <f>IF($P195&lt;&gt;"OK","",SQRT($J195+$K195))</f>
        <v/>
      </c>
      <c r="M195" s="27">
        <f>IF($P195&lt;&gt;"OK","",ROUNDUP($I195*$L195,0))</f>
        <v/>
      </c>
      <c r="N195" s="28">
        <f>IF($P195&lt;&gt;"OK","",1-$G195)</f>
        <v/>
      </c>
      <c r="O195" s="29">
        <f>IF($P195&lt;&gt;"OK","",IF(ABS($J195-$K195)&lt;0.000001,"Equilibrada",IF($J195&gt;$K195,"Demanda","Reposição")))</f>
        <v/>
      </c>
      <c r="P195" s="29">
        <f>IF(COUNTA($A195:$H195)=0,"",IF($A195="","Revisar: SKU",IF($B195="","Revisar: produto",IF(COUNTIF($A$6:$A$205,$A195)&gt;1,"Revisar: SKU duplicado",IF(OR(NOT(ISNUMBER($C195)),$C195&lt;=0),"Revisar: demanda média",IF(OR(NOT(ISNUMBER($D195)),$D195&lt;0),"Revisar: desvio da demanda",IF(OR(NOT(ISNUMBER($E195)),$E195&lt;=0),"Revisar: lead time médio",IF(OR(NOT(ISNUMBER($F195)),$F195&lt;0),"Revisar: desvio do lead time",IF(OR(NOT(ISNUMBER($G195)),COUNTIF('Parâmetros'!$A$5:$A$15,$G195)=0),"Revisar: nível de serviço",IF(AND($H195&lt;&gt;"",NOT(ISNUMBER($H195))),"Revisar: data","OK"))))))))))</f>
        <v/>
      </c>
    </row>
    <row r="196">
      <c r="A196" s="16" t="n"/>
      <c r="B196" s="16" t="n"/>
      <c r="C196" s="17" t="n"/>
      <c r="D196" s="17" t="n"/>
      <c r="E196" s="17" t="n"/>
      <c r="F196" s="17" t="n"/>
      <c r="G196" s="18" t="n"/>
      <c r="H196" s="43" t="n"/>
      <c r="I196" s="44">
        <f>IF($P196&lt;&gt;"OK","",IFERROR(INDEX('Parâmetros'!$B$5:$B$15,MATCH($G196,'Parâmetros'!$A$5:$A$15,0)),""))</f>
        <v/>
      </c>
      <c r="J196" s="21">
        <f>IF($P196&lt;&gt;"OK","",$D196^2*$E196)</f>
        <v/>
      </c>
      <c r="K196" s="21">
        <f>IF($P196&lt;&gt;"OK","",$C196^2*$F196^2)</f>
        <v/>
      </c>
      <c r="L196" s="21">
        <f>IF($P196&lt;&gt;"OK","",SQRT($J196+$K196))</f>
        <v/>
      </c>
      <c r="M196" s="22">
        <f>IF($P196&lt;&gt;"OK","",ROUNDUP($I196*$L196,0))</f>
        <v/>
      </c>
      <c r="N196" s="23">
        <f>IF($P196&lt;&gt;"OK","",1-$G196)</f>
        <v/>
      </c>
      <c r="O196" s="24">
        <f>IF($P196&lt;&gt;"OK","",IF(ABS($J196-$K196)&lt;0.000001,"Equilibrada",IF($J196&gt;$K196,"Demanda","Reposição")))</f>
        <v/>
      </c>
      <c r="P196" s="24">
        <f>IF(COUNTA($A196:$H196)=0,"",IF($A196="","Revisar: SKU",IF($B196="","Revisar: produto",IF(COUNTIF($A$6:$A$205,$A196)&gt;1,"Revisar: SKU duplicado",IF(OR(NOT(ISNUMBER($C196)),$C196&lt;=0),"Revisar: demanda média",IF(OR(NOT(ISNUMBER($D196)),$D196&lt;0),"Revisar: desvio da demanda",IF(OR(NOT(ISNUMBER($E196)),$E196&lt;=0),"Revisar: lead time médio",IF(OR(NOT(ISNUMBER($F196)),$F196&lt;0),"Revisar: desvio do lead time",IF(OR(NOT(ISNUMBER($G196)),COUNTIF('Parâmetros'!$A$5:$A$15,$G196)=0),"Revisar: nível de serviço",IF(AND($H196&lt;&gt;"",NOT(ISNUMBER($H196))),"Revisar: data","OK"))))))))))</f>
        <v/>
      </c>
    </row>
    <row r="197">
      <c r="A197" s="16" t="n"/>
      <c r="B197" s="16" t="n"/>
      <c r="C197" s="17" t="n"/>
      <c r="D197" s="17" t="n"/>
      <c r="E197" s="17" t="n"/>
      <c r="F197" s="17" t="n"/>
      <c r="G197" s="18" t="n"/>
      <c r="H197" s="43" t="n"/>
      <c r="I197" s="45">
        <f>IF($P197&lt;&gt;"OK","",IFERROR(INDEX('Parâmetros'!$B$5:$B$15,MATCH($G197,'Parâmetros'!$A$5:$A$15,0)),""))</f>
        <v/>
      </c>
      <c r="J197" s="26">
        <f>IF($P197&lt;&gt;"OK","",$D197^2*$E197)</f>
        <v/>
      </c>
      <c r="K197" s="26">
        <f>IF($P197&lt;&gt;"OK","",$C197^2*$F197^2)</f>
        <v/>
      </c>
      <c r="L197" s="26">
        <f>IF($P197&lt;&gt;"OK","",SQRT($J197+$K197))</f>
        <v/>
      </c>
      <c r="M197" s="27">
        <f>IF($P197&lt;&gt;"OK","",ROUNDUP($I197*$L197,0))</f>
        <v/>
      </c>
      <c r="N197" s="28">
        <f>IF($P197&lt;&gt;"OK","",1-$G197)</f>
        <v/>
      </c>
      <c r="O197" s="29">
        <f>IF($P197&lt;&gt;"OK","",IF(ABS($J197-$K197)&lt;0.000001,"Equilibrada",IF($J197&gt;$K197,"Demanda","Reposição")))</f>
        <v/>
      </c>
      <c r="P197" s="29">
        <f>IF(COUNTA($A197:$H197)=0,"",IF($A197="","Revisar: SKU",IF($B197="","Revisar: produto",IF(COUNTIF($A$6:$A$205,$A197)&gt;1,"Revisar: SKU duplicado",IF(OR(NOT(ISNUMBER($C197)),$C197&lt;=0),"Revisar: demanda média",IF(OR(NOT(ISNUMBER($D197)),$D197&lt;0),"Revisar: desvio da demanda",IF(OR(NOT(ISNUMBER($E197)),$E197&lt;=0),"Revisar: lead time médio",IF(OR(NOT(ISNUMBER($F197)),$F197&lt;0),"Revisar: desvio do lead time",IF(OR(NOT(ISNUMBER($G197)),COUNTIF('Parâmetros'!$A$5:$A$15,$G197)=0),"Revisar: nível de serviço",IF(AND($H197&lt;&gt;"",NOT(ISNUMBER($H197))),"Revisar: data","OK"))))))))))</f>
        <v/>
      </c>
    </row>
    <row r="198">
      <c r="A198" s="16" t="n"/>
      <c r="B198" s="16" t="n"/>
      <c r="C198" s="17" t="n"/>
      <c r="D198" s="17" t="n"/>
      <c r="E198" s="17" t="n"/>
      <c r="F198" s="17" t="n"/>
      <c r="G198" s="18" t="n"/>
      <c r="H198" s="43" t="n"/>
      <c r="I198" s="44">
        <f>IF($P198&lt;&gt;"OK","",IFERROR(INDEX('Parâmetros'!$B$5:$B$15,MATCH($G198,'Parâmetros'!$A$5:$A$15,0)),""))</f>
        <v/>
      </c>
      <c r="J198" s="21">
        <f>IF($P198&lt;&gt;"OK","",$D198^2*$E198)</f>
        <v/>
      </c>
      <c r="K198" s="21">
        <f>IF($P198&lt;&gt;"OK","",$C198^2*$F198^2)</f>
        <v/>
      </c>
      <c r="L198" s="21">
        <f>IF($P198&lt;&gt;"OK","",SQRT($J198+$K198))</f>
        <v/>
      </c>
      <c r="M198" s="22">
        <f>IF($P198&lt;&gt;"OK","",ROUNDUP($I198*$L198,0))</f>
        <v/>
      </c>
      <c r="N198" s="23">
        <f>IF($P198&lt;&gt;"OK","",1-$G198)</f>
        <v/>
      </c>
      <c r="O198" s="24">
        <f>IF($P198&lt;&gt;"OK","",IF(ABS($J198-$K198)&lt;0.000001,"Equilibrada",IF($J198&gt;$K198,"Demanda","Reposição")))</f>
        <v/>
      </c>
      <c r="P198" s="24">
        <f>IF(COUNTA($A198:$H198)=0,"",IF($A198="","Revisar: SKU",IF($B198="","Revisar: produto",IF(COUNTIF($A$6:$A$205,$A198)&gt;1,"Revisar: SKU duplicado",IF(OR(NOT(ISNUMBER($C198)),$C198&lt;=0),"Revisar: demanda média",IF(OR(NOT(ISNUMBER($D198)),$D198&lt;0),"Revisar: desvio da demanda",IF(OR(NOT(ISNUMBER($E198)),$E198&lt;=0),"Revisar: lead time médio",IF(OR(NOT(ISNUMBER($F198)),$F198&lt;0),"Revisar: desvio do lead time",IF(OR(NOT(ISNUMBER($G198)),COUNTIF('Parâmetros'!$A$5:$A$15,$G198)=0),"Revisar: nível de serviço",IF(AND($H198&lt;&gt;"",NOT(ISNUMBER($H198))),"Revisar: data","OK"))))))))))</f>
        <v/>
      </c>
    </row>
    <row r="199">
      <c r="A199" s="16" t="n"/>
      <c r="B199" s="16" t="n"/>
      <c r="C199" s="17" t="n"/>
      <c r="D199" s="17" t="n"/>
      <c r="E199" s="17" t="n"/>
      <c r="F199" s="17" t="n"/>
      <c r="G199" s="18" t="n"/>
      <c r="H199" s="43" t="n"/>
      <c r="I199" s="45">
        <f>IF($P199&lt;&gt;"OK","",IFERROR(INDEX('Parâmetros'!$B$5:$B$15,MATCH($G199,'Parâmetros'!$A$5:$A$15,0)),""))</f>
        <v/>
      </c>
      <c r="J199" s="26">
        <f>IF($P199&lt;&gt;"OK","",$D199^2*$E199)</f>
        <v/>
      </c>
      <c r="K199" s="26">
        <f>IF($P199&lt;&gt;"OK","",$C199^2*$F199^2)</f>
        <v/>
      </c>
      <c r="L199" s="26">
        <f>IF($P199&lt;&gt;"OK","",SQRT($J199+$K199))</f>
        <v/>
      </c>
      <c r="M199" s="27">
        <f>IF($P199&lt;&gt;"OK","",ROUNDUP($I199*$L199,0))</f>
        <v/>
      </c>
      <c r="N199" s="28">
        <f>IF($P199&lt;&gt;"OK","",1-$G199)</f>
        <v/>
      </c>
      <c r="O199" s="29">
        <f>IF($P199&lt;&gt;"OK","",IF(ABS($J199-$K199)&lt;0.000001,"Equilibrada",IF($J199&gt;$K199,"Demanda","Reposição")))</f>
        <v/>
      </c>
      <c r="P199" s="29">
        <f>IF(COUNTA($A199:$H199)=0,"",IF($A199="","Revisar: SKU",IF($B199="","Revisar: produto",IF(COUNTIF($A$6:$A$205,$A199)&gt;1,"Revisar: SKU duplicado",IF(OR(NOT(ISNUMBER($C199)),$C199&lt;=0),"Revisar: demanda média",IF(OR(NOT(ISNUMBER($D199)),$D199&lt;0),"Revisar: desvio da demanda",IF(OR(NOT(ISNUMBER($E199)),$E199&lt;=0),"Revisar: lead time médio",IF(OR(NOT(ISNUMBER($F199)),$F199&lt;0),"Revisar: desvio do lead time",IF(OR(NOT(ISNUMBER($G199)),COUNTIF('Parâmetros'!$A$5:$A$15,$G199)=0),"Revisar: nível de serviço",IF(AND($H199&lt;&gt;"",NOT(ISNUMBER($H199))),"Revisar: data","OK"))))))))))</f>
        <v/>
      </c>
    </row>
    <row r="200">
      <c r="A200" s="16" t="n"/>
      <c r="B200" s="16" t="n"/>
      <c r="C200" s="17" t="n"/>
      <c r="D200" s="17" t="n"/>
      <c r="E200" s="17" t="n"/>
      <c r="F200" s="17" t="n"/>
      <c r="G200" s="18" t="n"/>
      <c r="H200" s="43" t="n"/>
      <c r="I200" s="44">
        <f>IF($P200&lt;&gt;"OK","",IFERROR(INDEX('Parâmetros'!$B$5:$B$15,MATCH($G200,'Parâmetros'!$A$5:$A$15,0)),""))</f>
        <v/>
      </c>
      <c r="J200" s="21">
        <f>IF($P200&lt;&gt;"OK","",$D200^2*$E200)</f>
        <v/>
      </c>
      <c r="K200" s="21">
        <f>IF($P200&lt;&gt;"OK","",$C200^2*$F200^2)</f>
        <v/>
      </c>
      <c r="L200" s="21">
        <f>IF($P200&lt;&gt;"OK","",SQRT($J200+$K200))</f>
        <v/>
      </c>
      <c r="M200" s="22">
        <f>IF($P200&lt;&gt;"OK","",ROUNDUP($I200*$L200,0))</f>
        <v/>
      </c>
      <c r="N200" s="23">
        <f>IF($P200&lt;&gt;"OK","",1-$G200)</f>
        <v/>
      </c>
      <c r="O200" s="24">
        <f>IF($P200&lt;&gt;"OK","",IF(ABS($J200-$K200)&lt;0.000001,"Equilibrada",IF($J200&gt;$K200,"Demanda","Reposição")))</f>
        <v/>
      </c>
      <c r="P200" s="24">
        <f>IF(COUNTA($A200:$H200)=0,"",IF($A200="","Revisar: SKU",IF($B200="","Revisar: produto",IF(COUNTIF($A$6:$A$205,$A200)&gt;1,"Revisar: SKU duplicado",IF(OR(NOT(ISNUMBER($C200)),$C200&lt;=0),"Revisar: demanda média",IF(OR(NOT(ISNUMBER($D200)),$D200&lt;0),"Revisar: desvio da demanda",IF(OR(NOT(ISNUMBER($E200)),$E200&lt;=0),"Revisar: lead time médio",IF(OR(NOT(ISNUMBER($F200)),$F200&lt;0),"Revisar: desvio do lead time",IF(OR(NOT(ISNUMBER($G200)),COUNTIF('Parâmetros'!$A$5:$A$15,$G200)=0),"Revisar: nível de serviço",IF(AND($H200&lt;&gt;"",NOT(ISNUMBER($H200))),"Revisar: data","OK"))))))))))</f>
        <v/>
      </c>
    </row>
    <row r="201">
      <c r="A201" s="16" t="n"/>
      <c r="B201" s="16" t="n"/>
      <c r="C201" s="17" t="n"/>
      <c r="D201" s="17" t="n"/>
      <c r="E201" s="17" t="n"/>
      <c r="F201" s="17" t="n"/>
      <c r="G201" s="18" t="n"/>
      <c r="H201" s="43" t="n"/>
      <c r="I201" s="45">
        <f>IF($P201&lt;&gt;"OK","",IFERROR(INDEX('Parâmetros'!$B$5:$B$15,MATCH($G201,'Parâmetros'!$A$5:$A$15,0)),""))</f>
        <v/>
      </c>
      <c r="J201" s="26">
        <f>IF($P201&lt;&gt;"OK","",$D201^2*$E201)</f>
        <v/>
      </c>
      <c r="K201" s="26">
        <f>IF($P201&lt;&gt;"OK","",$C201^2*$F201^2)</f>
        <v/>
      </c>
      <c r="L201" s="26">
        <f>IF($P201&lt;&gt;"OK","",SQRT($J201+$K201))</f>
        <v/>
      </c>
      <c r="M201" s="27">
        <f>IF($P201&lt;&gt;"OK","",ROUNDUP($I201*$L201,0))</f>
        <v/>
      </c>
      <c r="N201" s="28">
        <f>IF($P201&lt;&gt;"OK","",1-$G201)</f>
        <v/>
      </c>
      <c r="O201" s="29">
        <f>IF($P201&lt;&gt;"OK","",IF(ABS($J201-$K201)&lt;0.000001,"Equilibrada",IF($J201&gt;$K201,"Demanda","Reposição")))</f>
        <v/>
      </c>
      <c r="P201" s="29">
        <f>IF(COUNTA($A201:$H201)=0,"",IF($A201="","Revisar: SKU",IF($B201="","Revisar: produto",IF(COUNTIF($A$6:$A$205,$A201)&gt;1,"Revisar: SKU duplicado",IF(OR(NOT(ISNUMBER($C201)),$C201&lt;=0),"Revisar: demanda média",IF(OR(NOT(ISNUMBER($D201)),$D201&lt;0),"Revisar: desvio da demanda",IF(OR(NOT(ISNUMBER($E201)),$E201&lt;=0),"Revisar: lead time médio",IF(OR(NOT(ISNUMBER($F201)),$F201&lt;0),"Revisar: desvio do lead time",IF(OR(NOT(ISNUMBER($G201)),COUNTIF('Parâmetros'!$A$5:$A$15,$G201)=0),"Revisar: nível de serviço",IF(AND($H201&lt;&gt;"",NOT(ISNUMBER($H201))),"Revisar: data","OK"))))))))))</f>
        <v/>
      </c>
    </row>
    <row r="202">
      <c r="A202" s="16" t="n"/>
      <c r="B202" s="16" t="n"/>
      <c r="C202" s="17" t="n"/>
      <c r="D202" s="17" t="n"/>
      <c r="E202" s="17" t="n"/>
      <c r="F202" s="17" t="n"/>
      <c r="G202" s="18" t="n"/>
      <c r="H202" s="43" t="n"/>
      <c r="I202" s="44">
        <f>IF($P202&lt;&gt;"OK","",IFERROR(INDEX('Parâmetros'!$B$5:$B$15,MATCH($G202,'Parâmetros'!$A$5:$A$15,0)),""))</f>
        <v/>
      </c>
      <c r="J202" s="21">
        <f>IF($P202&lt;&gt;"OK","",$D202^2*$E202)</f>
        <v/>
      </c>
      <c r="K202" s="21">
        <f>IF($P202&lt;&gt;"OK","",$C202^2*$F202^2)</f>
        <v/>
      </c>
      <c r="L202" s="21">
        <f>IF($P202&lt;&gt;"OK","",SQRT($J202+$K202))</f>
        <v/>
      </c>
      <c r="M202" s="22">
        <f>IF($P202&lt;&gt;"OK","",ROUNDUP($I202*$L202,0))</f>
        <v/>
      </c>
      <c r="N202" s="23">
        <f>IF($P202&lt;&gt;"OK","",1-$G202)</f>
        <v/>
      </c>
      <c r="O202" s="24">
        <f>IF($P202&lt;&gt;"OK","",IF(ABS($J202-$K202)&lt;0.000001,"Equilibrada",IF($J202&gt;$K202,"Demanda","Reposição")))</f>
        <v/>
      </c>
      <c r="P202" s="24">
        <f>IF(COUNTA($A202:$H202)=0,"",IF($A202="","Revisar: SKU",IF($B202="","Revisar: produto",IF(COUNTIF($A$6:$A$205,$A202)&gt;1,"Revisar: SKU duplicado",IF(OR(NOT(ISNUMBER($C202)),$C202&lt;=0),"Revisar: demanda média",IF(OR(NOT(ISNUMBER($D202)),$D202&lt;0),"Revisar: desvio da demanda",IF(OR(NOT(ISNUMBER($E202)),$E202&lt;=0),"Revisar: lead time médio",IF(OR(NOT(ISNUMBER($F202)),$F202&lt;0),"Revisar: desvio do lead time",IF(OR(NOT(ISNUMBER($G202)),COUNTIF('Parâmetros'!$A$5:$A$15,$G202)=0),"Revisar: nível de serviço",IF(AND($H202&lt;&gt;"",NOT(ISNUMBER($H202))),"Revisar: data","OK"))))))))))</f>
        <v/>
      </c>
    </row>
    <row r="203">
      <c r="A203" s="16" t="n"/>
      <c r="B203" s="16" t="n"/>
      <c r="C203" s="17" t="n"/>
      <c r="D203" s="17" t="n"/>
      <c r="E203" s="17" t="n"/>
      <c r="F203" s="17" t="n"/>
      <c r="G203" s="18" t="n"/>
      <c r="H203" s="43" t="n"/>
      <c r="I203" s="45">
        <f>IF($P203&lt;&gt;"OK","",IFERROR(INDEX('Parâmetros'!$B$5:$B$15,MATCH($G203,'Parâmetros'!$A$5:$A$15,0)),""))</f>
        <v/>
      </c>
      <c r="J203" s="26">
        <f>IF($P203&lt;&gt;"OK","",$D203^2*$E203)</f>
        <v/>
      </c>
      <c r="K203" s="26">
        <f>IF($P203&lt;&gt;"OK","",$C203^2*$F203^2)</f>
        <v/>
      </c>
      <c r="L203" s="26">
        <f>IF($P203&lt;&gt;"OK","",SQRT($J203+$K203))</f>
        <v/>
      </c>
      <c r="M203" s="27">
        <f>IF($P203&lt;&gt;"OK","",ROUNDUP($I203*$L203,0))</f>
        <v/>
      </c>
      <c r="N203" s="28">
        <f>IF($P203&lt;&gt;"OK","",1-$G203)</f>
        <v/>
      </c>
      <c r="O203" s="29">
        <f>IF($P203&lt;&gt;"OK","",IF(ABS($J203-$K203)&lt;0.000001,"Equilibrada",IF($J203&gt;$K203,"Demanda","Reposição")))</f>
        <v/>
      </c>
      <c r="P203" s="29">
        <f>IF(COUNTA($A203:$H203)=0,"",IF($A203="","Revisar: SKU",IF($B203="","Revisar: produto",IF(COUNTIF($A$6:$A$205,$A203)&gt;1,"Revisar: SKU duplicado",IF(OR(NOT(ISNUMBER($C203)),$C203&lt;=0),"Revisar: demanda média",IF(OR(NOT(ISNUMBER($D203)),$D203&lt;0),"Revisar: desvio da demanda",IF(OR(NOT(ISNUMBER($E203)),$E203&lt;=0),"Revisar: lead time médio",IF(OR(NOT(ISNUMBER($F203)),$F203&lt;0),"Revisar: desvio do lead time",IF(OR(NOT(ISNUMBER($G203)),COUNTIF('Parâmetros'!$A$5:$A$15,$G203)=0),"Revisar: nível de serviço",IF(AND($H203&lt;&gt;"",NOT(ISNUMBER($H203))),"Revisar: data","OK"))))))))))</f>
        <v/>
      </c>
    </row>
    <row r="204">
      <c r="A204" s="16" t="n"/>
      <c r="B204" s="16" t="n"/>
      <c r="C204" s="17" t="n"/>
      <c r="D204" s="17" t="n"/>
      <c r="E204" s="17" t="n"/>
      <c r="F204" s="17" t="n"/>
      <c r="G204" s="18" t="n"/>
      <c r="H204" s="43" t="n"/>
      <c r="I204" s="44">
        <f>IF($P204&lt;&gt;"OK","",IFERROR(INDEX('Parâmetros'!$B$5:$B$15,MATCH($G204,'Parâmetros'!$A$5:$A$15,0)),""))</f>
        <v/>
      </c>
      <c r="J204" s="21">
        <f>IF($P204&lt;&gt;"OK","",$D204^2*$E204)</f>
        <v/>
      </c>
      <c r="K204" s="21">
        <f>IF($P204&lt;&gt;"OK","",$C204^2*$F204^2)</f>
        <v/>
      </c>
      <c r="L204" s="21">
        <f>IF($P204&lt;&gt;"OK","",SQRT($J204+$K204))</f>
        <v/>
      </c>
      <c r="M204" s="22">
        <f>IF($P204&lt;&gt;"OK","",ROUNDUP($I204*$L204,0))</f>
        <v/>
      </c>
      <c r="N204" s="23">
        <f>IF($P204&lt;&gt;"OK","",1-$G204)</f>
        <v/>
      </c>
      <c r="O204" s="24">
        <f>IF($P204&lt;&gt;"OK","",IF(ABS($J204-$K204)&lt;0.000001,"Equilibrada",IF($J204&gt;$K204,"Demanda","Reposição")))</f>
        <v/>
      </c>
      <c r="P204" s="24">
        <f>IF(COUNTA($A204:$H204)=0,"",IF($A204="","Revisar: SKU",IF($B204="","Revisar: produto",IF(COUNTIF($A$6:$A$205,$A204)&gt;1,"Revisar: SKU duplicado",IF(OR(NOT(ISNUMBER($C204)),$C204&lt;=0),"Revisar: demanda média",IF(OR(NOT(ISNUMBER($D204)),$D204&lt;0),"Revisar: desvio da demanda",IF(OR(NOT(ISNUMBER($E204)),$E204&lt;=0),"Revisar: lead time médio",IF(OR(NOT(ISNUMBER($F204)),$F204&lt;0),"Revisar: desvio do lead time",IF(OR(NOT(ISNUMBER($G204)),COUNTIF('Parâmetros'!$A$5:$A$15,$G204)=0),"Revisar: nível de serviço",IF(AND($H204&lt;&gt;"",NOT(ISNUMBER($H204))),"Revisar: data","OK"))))))))))</f>
        <v/>
      </c>
    </row>
    <row r="205">
      <c r="A205" s="16" t="n"/>
      <c r="B205" s="16" t="n"/>
      <c r="C205" s="17" t="n"/>
      <c r="D205" s="17" t="n"/>
      <c r="E205" s="17" t="n"/>
      <c r="F205" s="17" t="n"/>
      <c r="G205" s="18" t="n"/>
      <c r="H205" s="43" t="n"/>
      <c r="I205" s="45">
        <f>IF($P205&lt;&gt;"OK","",IFERROR(INDEX('Parâmetros'!$B$5:$B$15,MATCH($G205,'Parâmetros'!$A$5:$A$15,0)),""))</f>
        <v/>
      </c>
      <c r="J205" s="26">
        <f>IF($P205&lt;&gt;"OK","",$D205^2*$E205)</f>
        <v/>
      </c>
      <c r="K205" s="26">
        <f>IF($P205&lt;&gt;"OK","",$C205^2*$F205^2)</f>
        <v/>
      </c>
      <c r="L205" s="26">
        <f>IF($P205&lt;&gt;"OK","",SQRT($J205+$K205))</f>
        <v/>
      </c>
      <c r="M205" s="27">
        <f>IF($P205&lt;&gt;"OK","",ROUNDUP($I205*$L205,0))</f>
        <v/>
      </c>
      <c r="N205" s="28">
        <f>IF($P205&lt;&gt;"OK","",1-$G205)</f>
        <v/>
      </c>
      <c r="O205" s="29">
        <f>IF($P205&lt;&gt;"OK","",IF(ABS($J205-$K205)&lt;0.000001,"Equilibrada",IF($J205&gt;$K205,"Demanda","Reposição")))</f>
        <v/>
      </c>
      <c r="P205" s="29">
        <f>IF(COUNTA($A205:$H205)=0,"",IF($A205="","Revisar: SKU",IF($B205="","Revisar: produto",IF(COUNTIF($A$6:$A$205,$A205)&gt;1,"Revisar: SKU duplicado",IF(OR(NOT(ISNUMBER($C205)),$C205&lt;=0),"Revisar: demanda média",IF(OR(NOT(ISNUMBER($D205)),$D205&lt;0),"Revisar: desvio da demanda",IF(OR(NOT(ISNUMBER($E205)),$E205&lt;=0),"Revisar: lead time médio",IF(OR(NOT(ISNUMBER($F205)),$F205&lt;0),"Revisar: desvio do lead time",IF(OR(NOT(ISNUMBER($G205)),COUNTIF('Parâmetros'!$A$5:$A$15,$G205)=0),"Revisar: nível de serviço",IF(AND($H205&lt;&gt;"",NOT(ISNUMBER($H205))),"Revisar: data","OK"))))))))))</f>
        <v/>
      </c>
    </row>
  </sheetData>
  <mergeCells count="1">
    <mergeCell ref="A1:P1"/>
  </mergeCells>
  <conditionalFormatting sqref="A6:A205">
    <cfRule type="expression" priority="1" dxfId="1">
      <formula>AND($A6&lt;&gt;"",COUNTIF($A$6:$A$205,$A6)&gt;1)</formula>
    </cfRule>
  </conditionalFormatting>
  <conditionalFormatting sqref="H6:H205">
    <cfRule type="expression" priority="2" dxfId="3">
      <formula>AND($H6&lt;&gt;"",$H6&lt;TODAY()-'Parâmetros'!$F$12)</formula>
    </cfRule>
  </conditionalFormatting>
  <conditionalFormatting sqref="M6:M205">
    <cfRule type="dataBar" priority="3">
      <dataBar showValue="1">
        <cfvo type="min" val="0"/>
        <cfvo type="max"/>
        <color rgb="005B9BD5"/>
      </dataBar>
    </cfRule>
  </conditionalFormatting>
  <conditionalFormatting sqref="N6:N205">
    <cfRule type="colorScale" priority="4">
      <colorScale>
        <cfvo type="min"/>
        <cfvo type="percentile" val="50"/>
        <cfvo type="max"/>
        <color rgb="0063BE7B"/>
        <color rgb="00FFEB84"/>
        <color rgb="00F8696B"/>
      </colorScale>
    </cfRule>
  </conditionalFormatting>
  <conditionalFormatting sqref="O6:O205">
    <cfRule type="expression" priority="5" dxfId="4">
      <formula>$O6="Demanda"</formula>
    </cfRule>
    <cfRule type="expression" priority="6" dxfId="5">
      <formula>$O6="Reposição"</formula>
    </cfRule>
    <cfRule type="expression" priority="7" dxfId="0">
      <formula>$O6="Equilibrada"</formula>
    </cfRule>
  </conditionalFormatting>
  <conditionalFormatting sqref="P6:P205">
    <cfRule type="expression" priority="8" dxfId="2">
      <formula>$P6="OK"</formula>
    </cfRule>
    <cfRule type="expression" priority="9" dxfId="1">
      <formula>LEFT($P6,8)="Revisar:"</formula>
    </cfRule>
  </conditionalFormatting>
  <dataValidations count="8">
    <dataValidation sqref="A6:A205" showDropDown="0" showInputMessage="0" showErrorMessage="1" allowBlank="0" errorTitle="SKU inválido" error="Use até 30 caracteres e não repita o SKU." type="custom" errorStyle="stop">
      <formula1>=OR(A6="",AND(LEN(A6)&lt;=30,COUNTIF($A$6:$A$205,A6)=1))</formula1>
    </dataValidation>
    <dataValidation sqref="B6:B205" showDropDown="0" showInputMessage="0" showErrorMessage="1" allowBlank="0" errorTitle="Produto inválido" error="Use até 100 caracteres para o nome do produto." type="textLength" errorStyle="stop" operator="lessThanOrEqual">
      <formula1>100</formula1>
    </dataValidation>
    <dataValidation sqref="C6:C205" showDropDown="0" showInputMessage="0" showErrorMessage="1" allowBlank="0" errorTitle="Demanda inválida" error="Informe uma demanda média diária maior que zero." type="decimal" errorStyle="stop" operator="between">
      <formula1>0.01</formula1>
      <formula2>1000000</formula2>
    </dataValidation>
    <dataValidation sqref="D6:D205" showDropDown="0" showInputMessage="0" showErrorMessage="1" allowBlank="0" errorTitle="Desvio inválido" error="Informe um desvio-padrão entre zero e 1.000.000." type="decimal" errorStyle="stop" operator="between">
      <formula1>0</formula1>
      <formula2>1000000</formula2>
    </dataValidation>
    <dataValidation sqref="E6:E205" showDropDown="0" showInputMessage="0" showErrorMessage="1" allowBlank="0" errorTitle="Lead time inválido" error="Informe um lead time médio maior que zero e de até 3.650 dias." type="decimal" errorStyle="stop" operator="between">
      <formula1>0.01</formula1>
      <formula2>3650</formula2>
    </dataValidation>
    <dataValidation sqref="F6:F205" showDropDown="0" showInputMessage="0" showErrorMessage="1" allowBlank="0" errorTitle="Desvio inválido" error="Informe um desvio-padrão entre zero e 3.650 dias." type="decimal" errorStyle="stop" operator="between">
      <formula1>0</formula1>
      <formula2>3650</formula2>
    </dataValidation>
    <dataValidation sqref="G6:G205" showDropDown="0" showInputMessage="0" showErrorMessage="1" allowBlank="0" errorTitle="Nível de serviço inválido" error="Escolha um nível de serviço disponível na lista." type="list" errorStyle="stop">
      <formula1>'Parâmetros'!$A$5:$A$15</formula1>
    </dataValidation>
    <dataValidation sqref="H6:H205" showDropDown="0" showInputMessage="0" showErrorMessage="1" allowBlank="0" errorTitle="Data inválida" error="Informe uma data entre 01/01/2020 e 31/12/2035." type="date" errorStyle="stop" operator="between">
      <formula1>DATE(2020,1,1)</formula1>
      <formula2>DATE(2035,12,31)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34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20" customWidth="1" min="9" max="9"/>
    <col width="18" customWidth="1" min="10" max="10"/>
  </cols>
  <sheetData>
    <row r="1" ht="30" customHeight="1">
      <c r="A1" s="1" t="inlineStr">
        <is>
          <t>Cenários de Nível de Serviço</t>
        </is>
      </c>
    </row>
    <row r="2" ht="24" customHeight="1">
      <c r="A2" s="30">
        <f>IF(COUNTIF('Parâmetros'!$G$5:$G$9,"&lt;&gt;OK")&gt;0,"ATENÇÃO: revise os níveis de cenário na aba Parâmetros.","Cenários calculados somente para SKUs com status OK.")</f>
        <v/>
      </c>
      <c r="B2" s="30" t="n"/>
      <c r="C2" s="30" t="n"/>
      <c r="D2" s="30" t="n"/>
      <c r="E2" s="30" t="n"/>
      <c r="F2" s="30" t="n"/>
      <c r="G2" s="30" t="n"/>
      <c r="H2" s="30" t="n"/>
      <c r="I2" s="30" t="n"/>
      <c r="J2" s="30" t="n"/>
    </row>
    <row r="3" ht="23" customHeight="1">
      <c r="A3" s="2" t="inlineStr">
        <is>
          <t>Cada valor é um estoque de segurança. Esta aba não calcula ponto de pedido.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/>
    <row r="5" ht="42" customHeight="1">
      <c r="A5" s="3" t="inlineStr">
        <is>
          <t>SKU</t>
        </is>
      </c>
      <c r="B5" s="3" t="inlineStr">
        <is>
          <t>Produto</t>
        </is>
      </c>
      <c r="C5" s="31">
        <f>'Parâmetros'!F5</f>
        <v/>
      </c>
      <c r="D5" s="31">
        <f>'Parâmetros'!F6</f>
        <v/>
      </c>
      <c r="E5" s="31">
        <f>'Parâmetros'!F7</f>
        <v/>
      </c>
      <c r="F5" s="31">
        <f>'Parâmetros'!F8</f>
        <v/>
      </c>
      <c r="G5" s="31">
        <f>'Parâmetros'!F9</f>
        <v/>
      </c>
      <c r="H5" s="3" t="inlineStr">
        <is>
          <t>Nível alvo</t>
        </is>
      </c>
      <c r="I5" s="3" t="inlineStr">
        <is>
          <t>Estoque no alvo (un)</t>
        </is>
      </c>
      <c r="J5" s="3" t="inlineStr">
        <is>
          <t>Risco residual alvo</t>
        </is>
      </c>
    </row>
    <row r="6">
      <c r="A6" s="32">
        <f>IF('Cálculo'!$P6="OK",'Cálculo'!$A6,"")</f>
        <v/>
      </c>
      <c r="B6" s="32">
        <f>IF($A6="","",'Cálculo'!$B6)</f>
        <v/>
      </c>
      <c r="C6" s="14">
        <f>IFERROR(IF(OR($A6="",INDEX('Parâmetros'!$G$5:$G$9,COLUMN()-2)&lt;&gt;"OK"),"",ROUNDUP('Cálculo'!$L6*INDEX('Parâmetros'!$B$5:$B$15,MATCH(C$5,'Parâmetros'!$A$5:$A$15,0)),0)),"")</f>
        <v/>
      </c>
      <c r="D6" s="14">
        <f>IFERROR(IF(OR($A6="",INDEX('Parâmetros'!$G$5:$G$9,COLUMN()-2)&lt;&gt;"OK"),"",ROUNDUP('Cálculo'!$L6*INDEX('Parâmetros'!$B$5:$B$15,MATCH(D$5,'Parâmetros'!$A$5:$A$15,0)),0)),"")</f>
        <v/>
      </c>
      <c r="E6" s="14">
        <f>IFERROR(IF(OR($A6="",INDEX('Parâmetros'!$G$5:$G$9,COLUMN()-2)&lt;&gt;"OK"),"",ROUNDUP('Cálculo'!$L6*INDEX('Parâmetros'!$B$5:$B$15,MATCH(E$5,'Parâmetros'!$A$5:$A$15,0)),0)),"")</f>
        <v/>
      </c>
      <c r="F6" s="14">
        <f>IFERROR(IF(OR($A6="",INDEX('Parâmetros'!$G$5:$G$9,COLUMN()-2)&lt;&gt;"OK"),"",ROUNDUP('Cálculo'!$L6*INDEX('Parâmetros'!$B$5:$B$15,MATCH(F$5,'Parâmetros'!$A$5:$A$15,0)),0)),"")</f>
        <v/>
      </c>
      <c r="G6" s="14">
        <f>IFERROR(IF(OR($A6="",INDEX('Parâmetros'!$G$5:$G$9,COLUMN()-2)&lt;&gt;"OK"),"",ROUNDUP('Cálculo'!$L6*INDEX('Parâmetros'!$B$5:$B$15,MATCH(G$5,'Parâmetros'!$A$5:$A$15,0)),0)),"")</f>
        <v/>
      </c>
      <c r="H6" s="13">
        <f>IF($A6="","",'Cálculo'!$G6)</f>
        <v/>
      </c>
      <c r="I6" s="14">
        <f>IF($A6="","",'Cálculo'!$M6)</f>
        <v/>
      </c>
      <c r="J6" s="13">
        <f>IF($A6="","",'Cálculo'!$N6)</f>
        <v/>
      </c>
    </row>
    <row r="7">
      <c r="A7" s="33">
        <f>IF('Cálculo'!$P7="OK",'Cálculo'!$A7,"")</f>
        <v/>
      </c>
      <c r="B7" s="33">
        <f>IF($A7="","",'Cálculo'!$B7)</f>
        <v/>
      </c>
      <c r="C7" s="11">
        <f>IFERROR(IF(OR($A7="",INDEX('Parâmetros'!$G$5:$G$9,COLUMN()-2)&lt;&gt;"OK"),"",ROUNDUP('Cálculo'!$L7*INDEX('Parâmetros'!$B$5:$B$15,MATCH(C$5,'Parâmetros'!$A$5:$A$15,0)),0)),"")</f>
        <v/>
      </c>
      <c r="D7" s="11">
        <f>IFERROR(IF(OR($A7="",INDEX('Parâmetros'!$G$5:$G$9,COLUMN()-2)&lt;&gt;"OK"),"",ROUNDUP('Cálculo'!$L7*INDEX('Parâmetros'!$B$5:$B$15,MATCH(D$5,'Parâmetros'!$A$5:$A$15,0)),0)),"")</f>
        <v/>
      </c>
      <c r="E7" s="11">
        <f>IFERROR(IF(OR($A7="",INDEX('Parâmetros'!$G$5:$G$9,COLUMN()-2)&lt;&gt;"OK"),"",ROUNDUP('Cálculo'!$L7*INDEX('Parâmetros'!$B$5:$B$15,MATCH(E$5,'Parâmetros'!$A$5:$A$15,0)),0)),"")</f>
        <v/>
      </c>
      <c r="F7" s="11">
        <f>IFERROR(IF(OR($A7="",INDEX('Parâmetros'!$G$5:$G$9,COLUMN()-2)&lt;&gt;"OK"),"",ROUNDUP('Cálculo'!$L7*INDEX('Parâmetros'!$B$5:$B$15,MATCH(F$5,'Parâmetros'!$A$5:$A$15,0)),0)),"")</f>
        <v/>
      </c>
      <c r="G7" s="11">
        <f>IFERROR(IF(OR($A7="",INDEX('Parâmetros'!$G$5:$G$9,COLUMN()-2)&lt;&gt;"OK"),"",ROUNDUP('Cálculo'!$L7*INDEX('Parâmetros'!$B$5:$B$15,MATCH(G$5,'Parâmetros'!$A$5:$A$15,0)),0)),"")</f>
        <v/>
      </c>
      <c r="H7" s="10">
        <f>IF($A7="","",'Cálculo'!$G7)</f>
        <v/>
      </c>
      <c r="I7" s="11">
        <f>IF($A7="","",'Cálculo'!$M7)</f>
        <v/>
      </c>
      <c r="J7" s="10">
        <f>IF($A7="","",'Cálculo'!$N7)</f>
        <v/>
      </c>
    </row>
    <row r="8">
      <c r="A8" s="32">
        <f>IF('Cálculo'!$P8="OK",'Cálculo'!$A8,"")</f>
        <v/>
      </c>
      <c r="B8" s="32">
        <f>IF($A8="","",'Cálculo'!$B8)</f>
        <v/>
      </c>
      <c r="C8" s="14">
        <f>IFERROR(IF(OR($A8="",INDEX('Parâmetros'!$G$5:$G$9,COLUMN()-2)&lt;&gt;"OK"),"",ROUNDUP('Cálculo'!$L8*INDEX('Parâmetros'!$B$5:$B$15,MATCH(C$5,'Parâmetros'!$A$5:$A$15,0)),0)),"")</f>
        <v/>
      </c>
      <c r="D8" s="14">
        <f>IFERROR(IF(OR($A8="",INDEX('Parâmetros'!$G$5:$G$9,COLUMN()-2)&lt;&gt;"OK"),"",ROUNDUP('Cálculo'!$L8*INDEX('Parâmetros'!$B$5:$B$15,MATCH(D$5,'Parâmetros'!$A$5:$A$15,0)),0)),"")</f>
        <v/>
      </c>
      <c r="E8" s="14">
        <f>IFERROR(IF(OR($A8="",INDEX('Parâmetros'!$G$5:$G$9,COLUMN()-2)&lt;&gt;"OK"),"",ROUNDUP('Cálculo'!$L8*INDEX('Parâmetros'!$B$5:$B$15,MATCH(E$5,'Parâmetros'!$A$5:$A$15,0)),0)),"")</f>
        <v/>
      </c>
      <c r="F8" s="14">
        <f>IFERROR(IF(OR($A8="",INDEX('Parâmetros'!$G$5:$G$9,COLUMN()-2)&lt;&gt;"OK"),"",ROUNDUP('Cálculo'!$L8*INDEX('Parâmetros'!$B$5:$B$15,MATCH(F$5,'Parâmetros'!$A$5:$A$15,0)),0)),"")</f>
        <v/>
      </c>
      <c r="G8" s="14">
        <f>IFERROR(IF(OR($A8="",INDEX('Parâmetros'!$G$5:$G$9,COLUMN()-2)&lt;&gt;"OK"),"",ROUNDUP('Cálculo'!$L8*INDEX('Parâmetros'!$B$5:$B$15,MATCH(G$5,'Parâmetros'!$A$5:$A$15,0)),0)),"")</f>
        <v/>
      </c>
      <c r="H8" s="13">
        <f>IF($A8="","",'Cálculo'!$G8)</f>
        <v/>
      </c>
      <c r="I8" s="14">
        <f>IF($A8="","",'Cálculo'!$M8)</f>
        <v/>
      </c>
      <c r="J8" s="13">
        <f>IF($A8="","",'Cálculo'!$N8)</f>
        <v/>
      </c>
    </row>
    <row r="9">
      <c r="A9" s="33">
        <f>IF('Cálculo'!$P9="OK",'Cálculo'!$A9,"")</f>
        <v/>
      </c>
      <c r="B9" s="33">
        <f>IF($A9="","",'Cálculo'!$B9)</f>
        <v/>
      </c>
      <c r="C9" s="11">
        <f>IFERROR(IF(OR($A9="",INDEX('Parâmetros'!$G$5:$G$9,COLUMN()-2)&lt;&gt;"OK"),"",ROUNDUP('Cálculo'!$L9*INDEX('Parâmetros'!$B$5:$B$15,MATCH(C$5,'Parâmetros'!$A$5:$A$15,0)),0)),"")</f>
        <v/>
      </c>
      <c r="D9" s="11">
        <f>IFERROR(IF(OR($A9="",INDEX('Parâmetros'!$G$5:$G$9,COLUMN()-2)&lt;&gt;"OK"),"",ROUNDUP('Cálculo'!$L9*INDEX('Parâmetros'!$B$5:$B$15,MATCH(D$5,'Parâmetros'!$A$5:$A$15,0)),0)),"")</f>
        <v/>
      </c>
      <c r="E9" s="11">
        <f>IFERROR(IF(OR($A9="",INDEX('Parâmetros'!$G$5:$G$9,COLUMN()-2)&lt;&gt;"OK"),"",ROUNDUP('Cálculo'!$L9*INDEX('Parâmetros'!$B$5:$B$15,MATCH(E$5,'Parâmetros'!$A$5:$A$15,0)),0)),"")</f>
        <v/>
      </c>
      <c r="F9" s="11">
        <f>IFERROR(IF(OR($A9="",INDEX('Parâmetros'!$G$5:$G$9,COLUMN()-2)&lt;&gt;"OK"),"",ROUNDUP('Cálculo'!$L9*INDEX('Parâmetros'!$B$5:$B$15,MATCH(F$5,'Parâmetros'!$A$5:$A$15,0)),0)),"")</f>
        <v/>
      </c>
      <c r="G9" s="11">
        <f>IFERROR(IF(OR($A9="",INDEX('Parâmetros'!$G$5:$G$9,COLUMN()-2)&lt;&gt;"OK"),"",ROUNDUP('Cálculo'!$L9*INDEX('Parâmetros'!$B$5:$B$15,MATCH(G$5,'Parâmetros'!$A$5:$A$15,0)),0)),"")</f>
        <v/>
      </c>
      <c r="H9" s="10">
        <f>IF($A9="","",'Cálculo'!$G9)</f>
        <v/>
      </c>
      <c r="I9" s="11">
        <f>IF($A9="","",'Cálculo'!$M9)</f>
        <v/>
      </c>
      <c r="J9" s="10">
        <f>IF($A9="","",'Cálculo'!$N9)</f>
        <v/>
      </c>
    </row>
    <row r="10">
      <c r="A10" s="32">
        <f>IF('Cálculo'!$P10="OK",'Cálculo'!$A10,"")</f>
        <v/>
      </c>
      <c r="B10" s="32">
        <f>IF($A10="","",'Cálculo'!$B10)</f>
        <v/>
      </c>
      <c r="C10" s="14">
        <f>IFERROR(IF(OR($A10="",INDEX('Parâmetros'!$G$5:$G$9,COLUMN()-2)&lt;&gt;"OK"),"",ROUNDUP('Cálculo'!$L10*INDEX('Parâmetros'!$B$5:$B$15,MATCH(C$5,'Parâmetros'!$A$5:$A$15,0)),0)),"")</f>
        <v/>
      </c>
      <c r="D10" s="14">
        <f>IFERROR(IF(OR($A10="",INDEX('Parâmetros'!$G$5:$G$9,COLUMN()-2)&lt;&gt;"OK"),"",ROUNDUP('Cálculo'!$L10*INDEX('Parâmetros'!$B$5:$B$15,MATCH(D$5,'Parâmetros'!$A$5:$A$15,0)),0)),"")</f>
        <v/>
      </c>
      <c r="E10" s="14">
        <f>IFERROR(IF(OR($A10="",INDEX('Parâmetros'!$G$5:$G$9,COLUMN()-2)&lt;&gt;"OK"),"",ROUNDUP('Cálculo'!$L10*INDEX('Parâmetros'!$B$5:$B$15,MATCH(E$5,'Parâmetros'!$A$5:$A$15,0)),0)),"")</f>
        <v/>
      </c>
      <c r="F10" s="14">
        <f>IFERROR(IF(OR($A10="",INDEX('Parâmetros'!$G$5:$G$9,COLUMN()-2)&lt;&gt;"OK"),"",ROUNDUP('Cálculo'!$L10*INDEX('Parâmetros'!$B$5:$B$15,MATCH(F$5,'Parâmetros'!$A$5:$A$15,0)),0)),"")</f>
        <v/>
      </c>
      <c r="G10" s="14">
        <f>IFERROR(IF(OR($A10="",INDEX('Parâmetros'!$G$5:$G$9,COLUMN()-2)&lt;&gt;"OK"),"",ROUNDUP('Cálculo'!$L10*INDEX('Parâmetros'!$B$5:$B$15,MATCH(G$5,'Parâmetros'!$A$5:$A$15,0)),0)),"")</f>
        <v/>
      </c>
      <c r="H10" s="13">
        <f>IF($A10="","",'Cálculo'!$G10)</f>
        <v/>
      </c>
      <c r="I10" s="14">
        <f>IF($A10="","",'Cálculo'!$M10)</f>
        <v/>
      </c>
      <c r="J10" s="13">
        <f>IF($A10="","",'Cálculo'!$N10)</f>
        <v/>
      </c>
    </row>
    <row r="11">
      <c r="A11" s="33">
        <f>IF('Cálculo'!$P11="OK",'Cálculo'!$A11,"")</f>
        <v/>
      </c>
      <c r="B11" s="33">
        <f>IF($A11="","",'Cálculo'!$B11)</f>
        <v/>
      </c>
      <c r="C11" s="11">
        <f>IFERROR(IF(OR($A11="",INDEX('Parâmetros'!$G$5:$G$9,COLUMN()-2)&lt;&gt;"OK"),"",ROUNDUP('Cálculo'!$L11*INDEX('Parâmetros'!$B$5:$B$15,MATCH(C$5,'Parâmetros'!$A$5:$A$15,0)),0)),"")</f>
        <v/>
      </c>
      <c r="D11" s="11">
        <f>IFERROR(IF(OR($A11="",INDEX('Parâmetros'!$G$5:$G$9,COLUMN()-2)&lt;&gt;"OK"),"",ROUNDUP('Cálculo'!$L11*INDEX('Parâmetros'!$B$5:$B$15,MATCH(D$5,'Parâmetros'!$A$5:$A$15,0)),0)),"")</f>
        <v/>
      </c>
      <c r="E11" s="11">
        <f>IFERROR(IF(OR($A11="",INDEX('Parâmetros'!$G$5:$G$9,COLUMN()-2)&lt;&gt;"OK"),"",ROUNDUP('Cálculo'!$L11*INDEX('Parâmetros'!$B$5:$B$15,MATCH(E$5,'Parâmetros'!$A$5:$A$15,0)),0)),"")</f>
        <v/>
      </c>
      <c r="F11" s="11">
        <f>IFERROR(IF(OR($A11="",INDEX('Parâmetros'!$G$5:$G$9,COLUMN()-2)&lt;&gt;"OK"),"",ROUNDUP('Cálculo'!$L11*INDEX('Parâmetros'!$B$5:$B$15,MATCH(F$5,'Parâmetros'!$A$5:$A$15,0)),0)),"")</f>
        <v/>
      </c>
      <c r="G11" s="11">
        <f>IFERROR(IF(OR($A11="",INDEX('Parâmetros'!$G$5:$G$9,COLUMN()-2)&lt;&gt;"OK"),"",ROUNDUP('Cálculo'!$L11*INDEX('Parâmetros'!$B$5:$B$15,MATCH(G$5,'Parâmetros'!$A$5:$A$15,0)),0)),"")</f>
        <v/>
      </c>
      <c r="H11" s="10">
        <f>IF($A11="","",'Cálculo'!$G11)</f>
        <v/>
      </c>
      <c r="I11" s="11">
        <f>IF($A11="","",'Cálculo'!$M11)</f>
        <v/>
      </c>
      <c r="J11" s="10">
        <f>IF($A11="","",'Cálculo'!$N11)</f>
        <v/>
      </c>
    </row>
    <row r="12">
      <c r="A12" s="32">
        <f>IF('Cálculo'!$P12="OK",'Cálculo'!$A12,"")</f>
        <v/>
      </c>
      <c r="B12" s="32">
        <f>IF($A12="","",'Cálculo'!$B12)</f>
        <v/>
      </c>
      <c r="C12" s="14">
        <f>IFERROR(IF(OR($A12="",INDEX('Parâmetros'!$G$5:$G$9,COLUMN()-2)&lt;&gt;"OK"),"",ROUNDUP('Cálculo'!$L12*INDEX('Parâmetros'!$B$5:$B$15,MATCH(C$5,'Parâmetros'!$A$5:$A$15,0)),0)),"")</f>
        <v/>
      </c>
      <c r="D12" s="14">
        <f>IFERROR(IF(OR($A12="",INDEX('Parâmetros'!$G$5:$G$9,COLUMN()-2)&lt;&gt;"OK"),"",ROUNDUP('Cálculo'!$L12*INDEX('Parâmetros'!$B$5:$B$15,MATCH(D$5,'Parâmetros'!$A$5:$A$15,0)),0)),"")</f>
        <v/>
      </c>
      <c r="E12" s="14">
        <f>IFERROR(IF(OR($A12="",INDEX('Parâmetros'!$G$5:$G$9,COLUMN()-2)&lt;&gt;"OK"),"",ROUNDUP('Cálculo'!$L12*INDEX('Parâmetros'!$B$5:$B$15,MATCH(E$5,'Parâmetros'!$A$5:$A$15,0)),0)),"")</f>
        <v/>
      </c>
      <c r="F12" s="14">
        <f>IFERROR(IF(OR($A12="",INDEX('Parâmetros'!$G$5:$G$9,COLUMN()-2)&lt;&gt;"OK"),"",ROUNDUP('Cálculo'!$L12*INDEX('Parâmetros'!$B$5:$B$15,MATCH(F$5,'Parâmetros'!$A$5:$A$15,0)),0)),"")</f>
        <v/>
      </c>
      <c r="G12" s="14">
        <f>IFERROR(IF(OR($A12="",INDEX('Parâmetros'!$G$5:$G$9,COLUMN()-2)&lt;&gt;"OK"),"",ROUNDUP('Cálculo'!$L12*INDEX('Parâmetros'!$B$5:$B$15,MATCH(G$5,'Parâmetros'!$A$5:$A$15,0)),0)),"")</f>
        <v/>
      </c>
      <c r="H12" s="13">
        <f>IF($A12="","",'Cálculo'!$G12)</f>
        <v/>
      </c>
      <c r="I12" s="14">
        <f>IF($A12="","",'Cálculo'!$M12)</f>
        <v/>
      </c>
      <c r="J12" s="13">
        <f>IF($A12="","",'Cálculo'!$N12)</f>
        <v/>
      </c>
    </row>
    <row r="13">
      <c r="A13" s="33">
        <f>IF('Cálculo'!$P13="OK",'Cálculo'!$A13,"")</f>
        <v/>
      </c>
      <c r="B13" s="33">
        <f>IF($A13="","",'Cálculo'!$B13)</f>
        <v/>
      </c>
      <c r="C13" s="11">
        <f>IFERROR(IF(OR($A13="",INDEX('Parâmetros'!$G$5:$G$9,COLUMN()-2)&lt;&gt;"OK"),"",ROUNDUP('Cálculo'!$L13*INDEX('Parâmetros'!$B$5:$B$15,MATCH(C$5,'Parâmetros'!$A$5:$A$15,0)),0)),"")</f>
        <v/>
      </c>
      <c r="D13" s="11">
        <f>IFERROR(IF(OR($A13="",INDEX('Parâmetros'!$G$5:$G$9,COLUMN()-2)&lt;&gt;"OK"),"",ROUNDUP('Cálculo'!$L13*INDEX('Parâmetros'!$B$5:$B$15,MATCH(D$5,'Parâmetros'!$A$5:$A$15,0)),0)),"")</f>
        <v/>
      </c>
      <c r="E13" s="11">
        <f>IFERROR(IF(OR($A13="",INDEX('Parâmetros'!$G$5:$G$9,COLUMN()-2)&lt;&gt;"OK"),"",ROUNDUP('Cálculo'!$L13*INDEX('Parâmetros'!$B$5:$B$15,MATCH(E$5,'Parâmetros'!$A$5:$A$15,0)),0)),"")</f>
        <v/>
      </c>
      <c r="F13" s="11">
        <f>IFERROR(IF(OR($A13="",INDEX('Parâmetros'!$G$5:$G$9,COLUMN()-2)&lt;&gt;"OK"),"",ROUNDUP('Cálculo'!$L13*INDEX('Parâmetros'!$B$5:$B$15,MATCH(F$5,'Parâmetros'!$A$5:$A$15,0)),0)),"")</f>
        <v/>
      </c>
      <c r="G13" s="11">
        <f>IFERROR(IF(OR($A13="",INDEX('Parâmetros'!$G$5:$G$9,COLUMN()-2)&lt;&gt;"OK"),"",ROUNDUP('Cálculo'!$L13*INDEX('Parâmetros'!$B$5:$B$15,MATCH(G$5,'Parâmetros'!$A$5:$A$15,0)),0)),"")</f>
        <v/>
      </c>
      <c r="H13" s="10">
        <f>IF($A13="","",'Cálculo'!$G13)</f>
        <v/>
      </c>
      <c r="I13" s="11">
        <f>IF($A13="","",'Cálculo'!$M13)</f>
        <v/>
      </c>
      <c r="J13" s="10">
        <f>IF($A13="","",'Cálculo'!$N13)</f>
        <v/>
      </c>
    </row>
    <row r="14">
      <c r="A14" s="32">
        <f>IF('Cálculo'!$P14="OK",'Cálculo'!$A14,"")</f>
        <v/>
      </c>
      <c r="B14" s="32">
        <f>IF($A14="","",'Cálculo'!$B14)</f>
        <v/>
      </c>
      <c r="C14" s="14">
        <f>IFERROR(IF(OR($A14="",INDEX('Parâmetros'!$G$5:$G$9,COLUMN()-2)&lt;&gt;"OK"),"",ROUNDUP('Cálculo'!$L14*INDEX('Parâmetros'!$B$5:$B$15,MATCH(C$5,'Parâmetros'!$A$5:$A$15,0)),0)),"")</f>
        <v/>
      </c>
      <c r="D14" s="14">
        <f>IFERROR(IF(OR($A14="",INDEX('Parâmetros'!$G$5:$G$9,COLUMN()-2)&lt;&gt;"OK"),"",ROUNDUP('Cálculo'!$L14*INDEX('Parâmetros'!$B$5:$B$15,MATCH(D$5,'Parâmetros'!$A$5:$A$15,0)),0)),"")</f>
        <v/>
      </c>
      <c r="E14" s="14">
        <f>IFERROR(IF(OR($A14="",INDEX('Parâmetros'!$G$5:$G$9,COLUMN()-2)&lt;&gt;"OK"),"",ROUNDUP('Cálculo'!$L14*INDEX('Parâmetros'!$B$5:$B$15,MATCH(E$5,'Parâmetros'!$A$5:$A$15,0)),0)),"")</f>
        <v/>
      </c>
      <c r="F14" s="14">
        <f>IFERROR(IF(OR($A14="",INDEX('Parâmetros'!$G$5:$G$9,COLUMN()-2)&lt;&gt;"OK"),"",ROUNDUP('Cálculo'!$L14*INDEX('Parâmetros'!$B$5:$B$15,MATCH(F$5,'Parâmetros'!$A$5:$A$15,0)),0)),"")</f>
        <v/>
      </c>
      <c r="G14" s="14">
        <f>IFERROR(IF(OR($A14="",INDEX('Parâmetros'!$G$5:$G$9,COLUMN()-2)&lt;&gt;"OK"),"",ROUNDUP('Cálculo'!$L14*INDEX('Parâmetros'!$B$5:$B$15,MATCH(G$5,'Parâmetros'!$A$5:$A$15,0)),0)),"")</f>
        <v/>
      </c>
      <c r="H14" s="13">
        <f>IF($A14="","",'Cálculo'!$G14)</f>
        <v/>
      </c>
      <c r="I14" s="14">
        <f>IF($A14="","",'Cálculo'!$M14)</f>
        <v/>
      </c>
      <c r="J14" s="13">
        <f>IF($A14="","",'Cálculo'!$N14)</f>
        <v/>
      </c>
    </row>
    <row r="15">
      <c r="A15" s="33">
        <f>IF('Cálculo'!$P15="OK",'Cálculo'!$A15,"")</f>
        <v/>
      </c>
      <c r="B15" s="33">
        <f>IF($A15="","",'Cálculo'!$B15)</f>
        <v/>
      </c>
      <c r="C15" s="11">
        <f>IFERROR(IF(OR($A15="",INDEX('Parâmetros'!$G$5:$G$9,COLUMN()-2)&lt;&gt;"OK"),"",ROUNDUP('Cálculo'!$L15*INDEX('Parâmetros'!$B$5:$B$15,MATCH(C$5,'Parâmetros'!$A$5:$A$15,0)),0)),"")</f>
        <v/>
      </c>
      <c r="D15" s="11">
        <f>IFERROR(IF(OR($A15="",INDEX('Parâmetros'!$G$5:$G$9,COLUMN()-2)&lt;&gt;"OK"),"",ROUNDUP('Cálculo'!$L15*INDEX('Parâmetros'!$B$5:$B$15,MATCH(D$5,'Parâmetros'!$A$5:$A$15,0)),0)),"")</f>
        <v/>
      </c>
      <c r="E15" s="11">
        <f>IFERROR(IF(OR($A15="",INDEX('Parâmetros'!$G$5:$G$9,COLUMN()-2)&lt;&gt;"OK"),"",ROUNDUP('Cálculo'!$L15*INDEX('Parâmetros'!$B$5:$B$15,MATCH(E$5,'Parâmetros'!$A$5:$A$15,0)),0)),"")</f>
        <v/>
      </c>
      <c r="F15" s="11">
        <f>IFERROR(IF(OR($A15="",INDEX('Parâmetros'!$G$5:$G$9,COLUMN()-2)&lt;&gt;"OK"),"",ROUNDUP('Cálculo'!$L15*INDEX('Parâmetros'!$B$5:$B$15,MATCH(F$5,'Parâmetros'!$A$5:$A$15,0)),0)),"")</f>
        <v/>
      </c>
      <c r="G15" s="11">
        <f>IFERROR(IF(OR($A15="",INDEX('Parâmetros'!$G$5:$G$9,COLUMN()-2)&lt;&gt;"OK"),"",ROUNDUP('Cálculo'!$L15*INDEX('Parâmetros'!$B$5:$B$15,MATCH(G$5,'Parâmetros'!$A$5:$A$15,0)),0)),"")</f>
        <v/>
      </c>
      <c r="H15" s="10">
        <f>IF($A15="","",'Cálculo'!$G15)</f>
        <v/>
      </c>
      <c r="I15" s="11">
        <f>IF($A15="","",'Cálculo'!$M15)</f>
        <v/>
      </c>
      <c r="J15" s="10">
        <f>IF($A15="","",'Cálculo'!$N15)</f>
        <v/>
      </c>
    </row>
    <row r="16">
      <c r="A16" s="32">
        <f>IF('Cálculo'!$P16="OK",'Cálculo'!$A16,"")</f>
        <v/>
      </c>
      <c r="B16" s="32">
        <f>IF($A16="","",'Cálculo'!$B16)</f>
        <v/>
      </c>
      <c r="C16" s="14">
        <f>IFERROR(IF(OR($A16="",INDEX('Parâmetros'!$G$5:$G$9,COLUMN()-2)&lt;&gt;"OK"),"",ROUNDUP('Cálculo'!$L16*INDEX('Parâmetros'!$B$5:$B$15,MATCH(C$5,'Parâmetros'!$A$5:$A$15,0)),0)),"")</f>
        <v/>
      </c>
      <c r="D16" s="14">
        <f>IFERROR(IF(OR($A16="",INDEX('Parâmetros'!$G$5:$G$9,COLUMN()-2)&lt;&gt;"OK"),"",ROUNDUP('Cálculo'!$L16*INDEX('Parâmetros'!$B$5:$B$15,MATCH(D$5,'Parâmetros'!$A$5:$A$15,0)),0)),"")</f>
        <v/>
      </c>
      <c r="E16" s="14">
        <f>IFERROR(IF(OR($A16="",INDEX('Parâmetros'!$G$5:$G$9,COLUMN()-2)&lt;&gt;"OK"),"",ROUNDUP('Cálculo'!$L16*INDEX('Parâmetros'!$B$5:$B$15,MATCH(E$5,'Parâmetros'!$A$5:$A$15,0)),0)),"")</f>
        <v/>
      </c>
      <c r="F16" s="14">
        <f>IFERROR(IF(OR($A16="",INDEX('Parâmetros'!$G$5:$G$9,COLUMN()-2)&lt;&gt;"OK"),"",ROUNDUP('Cálculo'!$L16*INDEX('Parâmetros'!$B$5:$B$15,MATCH(F$5,'Parâmetros'!$A$5:$A$15,0)),0)),"")</f>
        <v/>
      </c>
      <c r="G16" s="14">
        <f>IFERROR(IF(OR($A16="",INDEX('Parâmetros'!$G$5:$G$9,COLUMN()-2)&lt;&gt;"OK"),"",ROUNDUP('Cálculo'!$L16*INDEX('Parâmetros'!$B$5:$B$15,MATCH(G$5,'Parâmetros'!$A$5:$A$15,0)),0)),"")</f>
        <v/>
      </c>
      <c r="H16" s="13">
        <f>IF($A16="","",'Cálculo'!$G16)</f>
        <v/>
      </c>
      <c r="I16" s="14">
        <f>IF($A16="","",'Cálculo'!$M16)</f>
        <v/>
      </c>
      <c r="J16" s="13">
        <f>IF($A16="","",'Cálculo'!$N16)</f>
        <v/>
      </c>
    </row>
    <row r="17">
      <c r="A17" s="33">
        <f>IF('Cálculo'!$P17="OK",'Cálculo'!$A17,"")</f>
        <v/>
      </c>
      <c r="B17" s="33">
        <f>IF($A17="","",'Cálculo'!$B17)</f>
        <v/>
      </c>
      <c r="C17" s="11">
        <f>IFERROR(IF(OR($A17="",INDEX('Parâmetros'!$G$5:$G$9,COLUMN()-2)&lt;&gt;"OK"),"",ROUNDUP('Cálculo'!$L17*INDEX('Parâmetros'!$B$5:$B$15,MATCH(C$5,'Parâmetros'!$A$5:$A$15,0)),0)),"")</f>
        <v/>
      </c>
      <c r="D17" s="11">
        <f>IFERROR(IF(OR($A17="",INDEX('Parâmetros'!$G$5:$G$9,COLUMN()-2)&lt;&gt;"OK"),"",ROUNDUP('Cálculo'!$L17*INDEX('Parâmetros'!$B$5:$B$15,MATCH(D$5,'Parâmetros'!$A$5:$A$15,0)),0)),"")</f>
        <v/>
      </c>
      <c r="E17" s="11">
        <f>IFERROR(IF(OR($A17="",INDEX('Parâmetros'!$G$5:$G$9,COLUMN()-2)&lt;&gt;"OK"),"",ROUNDUP('Cálculo'!$L17*INDEX('Parâmetros'!$B$5:$B$15,MATCH(E$5,'Parâmetros'!$A$5:$A$15,0)),0)),"")</f>
        <v/>
      </c>
      <c r="F17" s="11">
        <f>IFERROR(IF(OR($A17="",INDEX('Parâmetros'!$G$5:$G$9,COLUMN()-2)&lt;&gt;"OK"),"",ROUNDUP('Cálculo'!$L17*INDEX('Parâmetros'!$B$5:$B$15,MATCH(F$5,'Parâmetros'!$A$5:$A$15,0)),0)),"")</f>
        <v/>
      </c>
      <c r="G17" s="11">
        <f>IFERROR(IF(OR($A17="",INDEX('Parâmetros'!$G$5:$G$9,COLUMN()-2)&lt;&gt;"OK"),"",ROUNDUP('Cálculo'!$L17*INDEX('Parâmetros'!$B$5:$B$15,MATCH(G$5,'Parâmetros'!$A$5:$A$15,0)),0)),"")</f>
        <v/>
      </c>
      <c r="H17" s="10">
        <f>IF($A17="","",'Cálculo'!$G17)</f>
        <v/>
      </c>
      <c r="I17" s="11">
        <f>IF($A17="","",'Cálculo'!$M17)</f>
        <v/>
      </c>
      <c r="J17" s="10">
        <f>IF($A17="","",'Cálculo'!$N17)</f>
        <v/>
      </c>
    </row>
    <row r="18">
      <c r="A18" s="32">
        <f>IF('Cálculo'!$P18="OK",'Cálculo'!$A18,"")</f>
        <v/>
      </c>
      <c r="B18" s="32">
        <f>IF($A18="","",'Cálculo'!$B18)</f>
        <v/>
      </c>
      <c r="C18" s="14">
        <f>IFERROR(IF(OR($A18="",INDEX('Parâmetros'!$G$5:$G$9,COLUMN()-2)&lt;&gt;"OK"),"",ROUNDUP('Cálculo'!$L18*INDEX('Parâmetros'!$B$5:$B$15,MATCH(C$5,'Parâmetros'!$A$5:$A$15,0)),0)),"")</f>
        <v/>
      </c>
      <c r="D18" s="14">
        <f>IFERROR(IF(OR($A18="",INDEX('Parâmetros'!$G$5:$G$9,COLUMN()-2)&lt;&gt;"OK"),"",ROUNDUP('Cálculo'!$L18*INDEX('Parâmetros'!$B$5:$B$15,MATCH(D$5,'Parâmetros'!$A$5:$A$15,0)),0)),"")</f>
        <v/>
      </c>
      <c r="E18" s="14">
        <f>IFERROR(IF(OR($A18="",INDEX('Parâmetros'!$G$5:$G$9,COLUMN()-2)&lt;&gt;"OK"),"",ROUNDUP('Cálculo'!$L18*INDEX('Parâmetros'!$B$5:$B$15,MATCH(E$5,'Parâmetros'!$A$5:$A$15,0)),0)),"")</f>
        <v/>
      </c>
      <c r="F18" s="14">
        <f>IFERROR(IF(OR($A18="",INDEX('Parâmetros'!$G$5:$G$9,COLUMN()-2)&lt;&gt;"OK"),"",ROUNDUP('Cálculo'!$L18*INDEX('Parâmetros'!$B$5:$B$15,MATCH(F$5,'Parâmetros'!$A$5:$A$15,0)),0)),"")</f>
        <v/>
      </c>
      <c r="G18" s="14">
        <f>IFERROR(IF(OR($A18="",INDEX('Parâmetros'!$G$5:$G$9,COLUMN()-2)&lt;&gt;"OK"),"",ROUNDUP('Cálculo'!$L18*INDEX('Parâmetros'!$B$5:$B$15,MATCH(G$5,'Parâmetros'!$A$5:$A$15,0)),0)),"")</f>
        <v/>
      </c>
      <c r="H18" s="13">
        <f>IF($A18="","",'Cálculo'!$G18)</f>
        <v/>
      </c>
      <c r="I18" s="14">
        <f>IF($A18="","",'Cálculo'!$M18)</f>
        <v/>
      </c>
      <c r="J18" s="13">
        <f>IF($A18="","",'Cálculo'!$N18)</f>
        <v/>
      </c>
    </row>
    <row r="19">
      <c r="A19" s="33">
        <f>IF('Cálculo'!$P19="OK",'Cálculo'!$A19,"")</f>
        <v/>
      </c>
      <c r="B19" s="33">
        <f>IF($A19="","",'Cálculo'!$B19)</f>
        <v/>
      </c>
      <c r="C19" s="11">
        <f>IFERROR(IF(OR($A19="",INDEX('Parâmetros'!$G$5:$G$9,COLUMN()-2)&lt;&gt;"OK"),"",ROUNDUP('Cálculo'!$L19*INDEX('Parâmetros'!$B$5:$B$15,MATCH(C$5,'Parâmetros'!$A$5:$A$15,0)),0)),"")</f>
        <v/>
      </c>
      <c r="D19" s="11">
        <f>IFERROR(IF(OR($A19="",INDEX('Parâmetros'!$G$5:$G$9,COLUMN()-2)&lt;&gt;"OK"),"",ROUNDUP('Cálculo'!$L19*INDEX('Parâmetros'!$B$5:$B$15,MATCH(D$5,'Parâmetros'!$A$5:$A$15,0)),0)),"")</f>
        <v/>
      </c>
      <c r="E19" s="11">
        <f>IFERROR(IF(OR($A19="",INDEX('Parâmetros'!$G$5:$G$9,COLUMN()-2)&lt;&gt;"OK"),"",ROUNDUP('Cálculo'!$L19*INDEX('Parâmetros'!$B$5:$B$15,MATCH(E$5,'Parâmetros'!$A$5:$A$15,0)),0)),"")</f>
        <v/>
      </c>
      <c r="F19" s="11">
        <f>IFERROR(IF(OR($A19="",INDEX('Parâmetros'!$G$5:$G$9,COLUMN()-2)&lt;&gt;"OK"),"",ROUNDUP('Cálculo'!$L19*INDEX('Parâmetros'!$B$5:$B$15,MATCH(F$5,'Parâmetros'!$A$5:$A$15,0)),0)),"")</f>
        <v/>
      </c>
      <c r="G19" s="11">
        <f>IFERROR(IF(OR($A19="",INDEX('Parâmetros'!$G$5:$G$9,COLUMN()-2)&lt;&gt;"OK"),"",ROUNDUP('Cálculo'!$L19*INDEX('Parâmetros'!$B$5:$B$15,MATCH(G$5,'Parâmetros'!$A$5:$A$15,0)),0)),"")</f>
        <v/>
      </c>
      <c r="H19" s="10">
        <f>IF($A19="","",'Cálculo'!$G19)</f>
        <v/>
      </c>
      <c r="I19" s="11">
        <f>IF($A19="","",'Cálculo'!$M19)</f>
        <v/>
      </c>
      <c r="J19" s="10">
        <f>IF($A19="","",'Cálculo'!$N19)</f>
        <v/>
      </c>
    </row>
    <row r="20">
      <c r="A20" s="32">
        <f>IF('Cálculo'!$P20="OK",'Cálculo'!$A20,"")</f>
        <v/>
      </c>
      <c r="B20" s="32">
        <f>IF($A20="","",'Cálculo'!$B20)</f>
        <v/>
      </c>
      <c r="C20" s="14">
        <f>IFERROR(IF(OR($A20="",INDEX('Parâmetros'!$G$5:$G$9,COLUMN()-2)&lt;&gt;"OK"),"",ROUNDUP('Cálculo'!$L20*INDEX('Parâmetros'!$B$5:$B$15,MATCH(C$5,'Parâmetros'!$A$5:$A$15,0)),0)),"")</f>
        <v/>
      </c>
      <c r="D20" s="14">
        <f>IFERROR(IF(OR($A20="",INDEX('Parâmetros'!$G$5:$G$9,COLUMN()-2)&lt;&gt;"OK"),"",ROUNDUP('Cálculo'!$L20*INDEX('Parâmetros'!$B$5:$B$15,MATCH(D$5,'Parâmetros'!$A$5:$A$15,0)),0)),"")</f>
        <v/>
      </c>
      <c r="E20" s="14">
        <f>IFERROR(IF(OR($A20="",INDEX('Parâmetros'!$G$5:$G$9,COLUMN()-2)&lt;&gt;"OK"),"",ROUNDUP('Cálculo'!$L20*INDEX('Parâmetros'!$B$5:$B$15,MATCH(E$5,'Parâmetros'!$A$5:$A$15,0)),0)),"")</f>
        <v/>
      </c>
      <c r="F20" s="14">
        <f>IFERROR(IF(OR($A20="",INDEX('Parâmetros'!$G$5:$G$9,COLUMN()-2)&lt;&gt;"OK"),"",ROUNDUP('Cálculo'!$L20*INDEX('Parâmetros'!$B$5:$B$15,MATCH(F$5,'Parâmetros'!$A$5:$A$15,0)),0)),"")</f>
        <v/>
      </c>
      <c r="G20" s="14">
        <f>IFERROR(IF(OR($A20="",INDEX('Parâmetros'!$G$5:$G$9,COLUMN()-2)&lt;&gt;"OK"),"",ROUNDUP('Cálculo'!$L20*INDEX('Parâmetros'!$B$5:$B$15,MATCH(G$5,'Parâmetros'!$A$5:$A$15,0)),0)),"")</f>
        <v/>
      </c>
      <c r="H20" s="13">
        <f>IF($A20="","",'Cálculo'!$G20)</f>
        <v/>
      </c>
      <c r="I20" s="14">
        <f>IF($A20="","",'Cálculo'!$M20)</f>
        <v/>
      </c>
      <c r="J20" s="13">
        <f>IF($A20="","",'Cálculo'!$N20)</f>
        <v/>
      </c>
    </row>
    <row r="21">
      <c r="A21" s="33">
        <f>IF('Cálculo'!$P21="OK",'Cálculo'!$A21,"")</f>
        <v/>
      </c>
      <c r="B21" s="33">
        <f>IF($A21="","",'Cálculo'!$B21)</f>
        <v/>
      </c>
      <c r="C21" s="11">
        <f>IFERROR(IF(OR($A21="",INDEX('Parâmetros'!$G$5:$G$9,COLUMN()-2)&lt;&gt;"OK"),"",ROUNDUP('Cálculo'!$L21*INDEX('Parâmetros'!$B$5:$B$15,MATCH(C$5,'Parâmetros'!$A$5:$A$15,0)),0)),"")</f>
        <v/>
      </c>
      <c r="D21" s="11">
        <f>IFERROR(IF(OR($A21="",INDEX('Parâmetros'!$G$5:$G$9,COLUMN()-2)&lt;&gt;"OK"),"",ROUNDUP('Cálculo'!$L21*INDEX('Parâmetros'!$B$5:$B$15,MATCH(D$5,'Parâmetros'!$A$5:$A$15,0)),0)),"")</f>
        <v/>
      </c>
      <c r="E21" s="11">
        <f>IFERROR(IF(OR($A21="",INDEX('Parâmetros'!$G$5:$G$9,COLUMN()-2)&lt;&gt;"OK"),"",ROUNDUP('Cálculo'!$L21*INDEX('Parâmetros'!$B$5:$B$15,MATCH(E$5,'Parâmetros'!$A$5:$A$15,0)),0)),"")</f>
        <v/>
      </c>
      <c r="F21" s="11">
        <f>IFERROR(IF(OR($A21="",INDEX('Parâmetros'!$G$5:$G$9,COLUMN()-2)&lt;&gt;"OK"),"",ROUNDUP('Cálculo'!$L21*INDEX('Parâmetros'!$B$5:$B$15,MATCH(F$5,'Parâmetros'!$A$5:$A$15,0)),0)),"")</f>
        <v/>
      </c>
      <c r="G21" s="11">
        <f>IFERROR(IF(OR($A21="",INDEX('Parâmetros'!$G$5:$G$9,COLUMN()-2)&lt;&gt;"OK"),"",ROUNDUP('Cálculo'!$L21*INDEX('Parâmetros'!$B$5:$B$15,MATCH(G$5,'Parâmetros'!$A$5:$A$15,0)),0)),"")</f>
        <v/>
      </c>
      <c r="H21" s="10">
        <f>IF($A21="","",'Cálculo'!$G21)</f>
        <v/>
      </c>
      <c r="I21" s="11">
        <f>IF($A21="","",'Cálculo'!$M21)</f>
        <v/>
      </c>
      <c r="J21" s="10">
        <f>IF($A21="","",'Cálculo'!$N21)</f>
        <v/>
      </c>
    </row>
    <row r="22">
      <c r="A22" s="32">
        <f>IF('Cálculo'!$P22="OK",'Cálculo'!$A22,"")</f>
        <v/>
      </c>
      <c r="B22" s="32">
        <f>IF($A22="","",'Cálculo'!$B22)</f>
        <v/>
      </c>
      <c r="C22" s="14">
        <f>IFERROR(IF(OR($A22="",INDEX('Parâmetros'!$G$5:$G$9,COLUMN()-2)&lt;&gt;"OK"),"",ROUNDUP('Cálculo'!$L22*INDEX('Parâmetros'!$B$5:$B$15,MATCH(C$5,'Parâmetros'!$A$5:$A$15,0)),0)),"")</f>
        <v/>
      </c>
      <c r="D22" s="14">
        <f>IFERROR(IF(OR($A22="",INDEX('Parâmetros'!$G$5:$G$9,COLUMN()-2)&lt;&gt;"OK"),"",ROUNDUP('Cálculo'!$L22*INDEX('Parâmetros'!$B$5:$B$15,MATCH(D$5,'Parâmetros'!$A$5:$A$15,0)),0)),"")</f>
        <v/>
      </c>
      <c r="E22" s="14">
        <f>IFERROR(IF(OR($A22="",INDEX('Parâmetros'!$G$5:$G$9,COLUMN()-2)&lt;&gt;"OK"),"",ROUNDUP('Cálculo'!$L22*INDEX('Parâmetros'!$B$5:$B$15,MATCH(E$5,'Parâmetros'!$A$5:$A$15,0)),0)),"")</f>
        <v/>
      </c>
      <c r="F22" s="14">
        <f>IFERROR(IF(OR($A22="",INDEX('Parâmetros'!$G$5:$G$9,COLUMN()-2)&lt;&gt;"OK"),"",ROUNDUP('Cálculo'!$L22*INDEX('Parâmetros'!$B$5:$B$15,MATCH(F$5,'Parâmetros'!$A$5:$A$15,0)),0)),"")</f>
        <v/>
      </c>
      <c r="G22" s="14">
        <f>IFERROR(IF(OR($A22="",INDEX('Parâmetros'!$G$5:$G$9,COLUMN()-2)&lt;&gt;"OK"),"",ROUNDUP('Cálculo'!$L22*INDEX('Parâmetros'!$B$5:$B$15,MATCH(G$5,'Parâmetros'!$A$5:$A$15,0)),0)),"")</f>
        <v/>
      </c>
      <c r="H22" s="13">
        <f>IF($A22="","",'Cálculo'!$G22)</f>
        <v/>
      </c>
      <c r="I22" s="14">
        <f>IF($A22="","",'Cálculo'!$M22)</f>
        <v/>
      </c>
      <c r="J22" s="13">
        <f>IF($A22="","",'Cálculo'!$N22)</f>
        <v/>
      </c>
    </row>
    <row r="23">
      <c r="A23" s="33">
        <f>IF('Cálculo'!$P23="OK",'Cálculo'!$A23,"")</f>
        <v/>
      </c>
      <c r="B23" s="33">
        <f>IF($A23="","",'Cálculo'!$B23)</f>
        <v/>
      </c>
      <c r="C23" s="11">
        <f>IFERROR(IF(OR($A23="",INDEX('Parâmetros'!$G$5:$G$9,COLUMN()-2)&lt;&gt;"OK"),"",ROUNDUP('Cálculo'!$L23*INDEX('Parâmetros'!$B$5:$B$15,MATCH(C$5,'Parâmetros'!$A$5:$A$15,0)),0)),"")</f>
        <v/>
      </c>
      <c r="D23" s="11">
        <f>IFERROR(IF(OR($A23="",INDEX('Parâmetros'!$G$5:$G$9,COLUMN()-2)&lt;&gt;"OK"),"",ROUNDUP('Cálculo'!$L23*INDEX('Parâmetros'!$B$5:$B$15,MATCH(D$5,'Parâmetros'!$A$5:$A$15,0)),0)),"")</f>
        <v/>
      </c>
      <c r="E23" s="11">
        <f>IFERROR(IF(OR($A23="",INDEX('Parâmetros'!$G$5:$G$9,COLUMN()-2)&lt;&gt;"OK"),"",ROUNDUP('Cálculo'!$L23*INDEX('Parâmetros'!$B$5:$B$15,MATCH(E$5,'Parâmetros'!$A$5:$A$15,0)),0)),"")</f>
        <v/>
      </c>
      <c r="F23" s="11">
        <f>IFERROR(IF(OR($A23="",INDEX('Parâmetros'!$G$5:$G$9,COLUMN()-2)&lt;&gt;"OK"),"",ROUNDUP('Cálculo'!$L23*INDEX('Parâmetros'!$B$5:$B$15,MATCH(F$5,'Parâmetros'!$A$5:$A$15,0)),0)),"")</f>
        <v/>
      </c>
      <c r="G23" s="11">
        <f>IFERROR(IF(OR($A23="",INDEX('Parâmetros'!$G$5:$G$9,COLUMN()-2)&lt;&gt;"OK"),"",ROUNDUP('Cálculo'!$L23*INDEX('Parâmetros'!$B$5:$B$15,MATCH(G$5,'Parâmetros'!$A$5:$A$15,0)),0)),"")</f>
        <v/>
      </c>
      <c r="H23" s="10">
        <f>IF($A23="","",'Cálculo'!$G23)</f>
        <v/>
      </c>
      <c r="I23" s="11">
        <f>IF($A23="","",'Cálculo'!$M23)</f>
        <v/>
      </c>
      <c r="J23" s="10">
        <f>IF($A23="","",'Cálculo'!$N23)</f>
        <v/>
      </c>
    </row>
    <row r="24">
      <c r="A24" s="32">
        <f>IF('Cálculo'!$P24="OK",'Cálculo'!$A24,"")</f>
        <v/>
      </c>
      <c r="B24" s="32">
        <f>IF($A24="","",'Cálculo'!$B24)</f>
        <v/>
      </c>
      <c r="C24" s="14">
        <f>IFERROR(IF(OR($A24="",INDEX('Parâmetros'!$G$5:$G$9,COLUMN()-2)&lt;&gt;"OK"),"",ROUNDUP('Cálculo'!$L24*INDEX('Parâmetros'!$B$5:$B$15,MATCH(C$5,'Parâmetros'!$A$5:$A$15,0)),0)),"")</f>
        <v/>
      </c>
      <c r="D24" s="14">
        <f>IFERROR(IF(OR($A24="",INDEX('Parâmetros'!$G$5:$G$9,COLUMN()-2)&lt;&gt;"OK"),"",ROUNDUP('Cálculo'!$L24*INDEX('Parâmetros'!$B$5:$B$15,MATCH(D$5,'Parâmetros'!$A$5:$A$15,0)),0)),"")</f>
        <v/>
      </c>
      <c r="E24" s="14">
        <f>IFERROR(IF(OR($A24="",INDEX('Parâmetros'!$G$5:$G$9,COLUMN()-2)&lt;&gt;"OK"),"",ROUNDUP('Cálculo'!$L24*INDEX('Parâmetros'!$B$5:$B$15,MATCH(E$5,'Parâmetros'!$A$5:$A$15,0)),0)),"")</f>
        <v/>
      </c>
      <c r="F24" s="14">
        <f>IFERROR(IF(OR($A24="",INDEX('Parâmetros'!$G$5:$G$9,COLUMN()-2)&lt;&gt;"OK"),"",ROUNDUP('Cálculo'!$L24*INDEX('Parâmetros'!$B$5:$B$15,MATCH(F$5,'Parâmetros'!$A$5:$A$15,0)),0)),"")</f>
        <v/>
      </c>
      <c r="G24" s="14">
        <f>IFERROR(IF(OR($A24="",INDEX('Parâmetros'!$G$5:$G$9,COLUMN()-2)&lt;&gt;"OK"),"",ROUNDUP('Cálculo'!$L24*INDEX('Parâmetros'!$B$5:$B$15,MATCH(G$5,'Parâmetros'!$A$5:$A$15,0)),0)),"")</f>
        <v/>
      </c>
      <c r="H24" s="13">
        <f>IF($A24="","",'Cálculo'!$G24)</f>
        <v/>
      </c>
      <c r="I24" s="14">
        <f>IF($A24="","",'Cálculo'!$M24)</f>
        <v/>
      </c>
      <c r="J24" s="13">
        <f>IF($A24="","",'Cálculo'!$N24)</f>
        <v/>
      </c>
    </row>
    <row r="25">
      <c r="A25" s="33">
        <f>IF('Cálculo'!$P25="OK",'Cálculo'!$A25,"")</f>
        <v/>
      </c>
      <c r="B25" s="33">
        <f>IF($A25="","",'Cálculo'!$B25)</f>
        <v/>
      </c>
      <c r="C25" s="11">
        <f>IFERROR(IF(OR($A25="",INDEX('Parâmetros'!$G$5:$G$9,COLUMN()-2)&lt;&gt;"OK"),"",ROUNDUP('Cálculo'!$L25*INDEX('Parâmetros'!$B$5:$B$15,MATCH(C$5,'Parâmetros'!$A$5:$A$15,0)),0)),"")</f>
        <v/>
      </c>
      <c r="D25" s="11">
        <f>IFERROR(IF(OR($A25="",INDEX('Parâmetros'!$G$5:$G$9,COLUMN()-2)&lt;&gt;"OK"),"",ROUNDUP('Cálculo'!$L25*INDEX('Parâmetros'!$B$5:$B$15,MATCH(D$5,'Parâmetros'!$A$5:$A$15,0)),0)),"")</f>
        <v/>
      </c>
      <c r="E25" s="11">
        <f>IFERROR(IF(OR($A25="",INDEX('Parâmetros'!$G$5:$G$9,COLUMN()-2)&lt;&gt;"OK"),"",ROUNDUP('Cálculo'!$L25*INDEX('Parâmetros'!$B$5:$B$15,MATCH(E$5,'Parâmetros'!$A$5:$A$15,0)),0)),"")</f>
        <v/>
      </c>
      <c r="F25" s="11">
        <f>IFERROR(IF(OR($A25="",INDEX('Parâmetros'!$G$5:$G$9,COLUMN()-2)&lt;&gt;"OK"),"",ROUNDUP('Cálculo'!$L25*INDEX('Parâmetros'!$B$5:$B$15,MATCH(F$5,'Parâmetros'!$A$5:$A$15,0)),0)),"")</f>
        <v/>
      </c>
      <c r="G25" s="11">
        <f>IFERROR(IF(OR($A25="",INDEX('Parâmetros'!$G$5:$G$9,COLUMN()-2)&lt;&gt;"OK"),"",ROUNDUP('Cálculo'!$L25*INDEX('Parâmetros'!$B$5:$B$15,MATCH(G$5,'Parâmetros'!$A$5:$A$15,0)),0)),"")</f>
        <v/>
      </c>
      <c r="H25" s="10">
        <f>IF($A25="","",'Cálculo'!$G25)</f>
        <v/>
      </c>
      <c r="I25" s="11">
        <f>IF($A25="","",'Cálculo'!$M25)</f>
        <v/>
      </c>
      <c r="J25" s="10">
        <f>IF($A25="","",'Cálculo'!$N25)</f>
        <v/>
      </c>
    </row>
    <row r="26">
      <c r="A26" s="32">
        <f>IF('Cálculo'!$P26="OK",'Cálculo'!$A26,"")</f>
        <v/>
      </c>
      <c r="B26" s="32">
        <f>IF($A26="","",'Cálculo'!$B26)</f>
        <v/>
      </c>
      <c r="C26" s="14">
        <f>IFERROR(IF(OR($A26="",INDEX('Parâmetros'!$G$5:$G$9,COLUMN()-2)&lt;&gt;"OK"),"",ROUNDUP('Cálculo'!$L26*INDEX('Parâmetros'!$B$5:$B$15,MATCH(C$5,'Parâmetros'!$A$5:$A$15,0)),0)),"")</f>
        <v/>
      </c>
      <c r="D26" s="14">
        <f>IFERROR(IF(OR($A26="",INDEX('Parâmetros'!$G$5:$G$9,COLUMN()-2)&lt;&gt;"OK"),"",ROUNDUP('Cálculo'!$L26*INDEX('Parâmetros'!$B$5:$B$15,MATCH(D$5,'Parâmetros'!$A$5:$A$15,0)),0)),"")</f>
        <v/>
      </c>
      <c r="E26" s="14">
        <f>IFERROR(IF(OR($A26="",INDEX('Parâmetros'!$G$5:$G$9,COLUMN()-2)&lt;&gt;"OK"),"",ROUNDUP('Cálculo'!$L26*INDEX('Parâmetros'!$B$5:$B$15,MATCH(E$5,'Parâmetros'!$A$5:$A$15,0)),0)),"")</f>
        <v/>
      </c>
      <c r="F26" s="14">
        <f>IFERROR(IF(OR($A26="",INDEX('Parâmetros'!$G$5:$G$9,COLUMN()-2)&lt;&gt;"OK"),"",ROUNDUP('Cálculo'!$L26*INDEX('Parâmetros'!$B$5:$B$15,MATCH(F$5,'Parâmetros'!$A$5:$A$15,0)),0)),"")</f>
        <v/>
      </c>
      <c r="G26" s="14">
        <f>IFERROR(IF(OR($A26="",INDEX('Parâmetros'!$G$5:$G$9,COLUMN()-2)&lt;&gt;"OK"),"",ROUNDUP('Cálculo'!$L26*INDEX('Parâmetros'!$B$5:$B$15,MATCH(G$5,'Parâmetros'!$A$5:$A$15,0)),0)),"")</f>
        <v/>
      </c>
      <c r="H26" s="13">
        <f>IF($A26="","",'Cálculo'!$G26)</f>
        <v/>
      </c>
      <c r="I26" s="14">
        <f>IF($A26="","",'Cálculo'!$M26)</f>
        <v/>
      </c>
      <c r="J26" s="13">
        <f>IF($A26="","",'Cálculo'!$N26)</f>
        <v/>
      </c>
    </row>
    <row r="27">
      <c r="A27" s="33">
        <f>IF('Cálculo'!$P27="OK",'Cálculo'!$A27,"")</f>
        <v/>
      </c>
      <c r="B27" s="33">
        <f>IF($A27="","",'Cálculo'!$B27)</f>
        <v/>
      </c>
      <c r="C27" s="11">
        <f>IFERROR(IF(OR($A27="",INDEX('Parâmetros'!$G$5:$G$9,COLUMN()-2)&lt;&gt;"OK"),"",ROUNDUP('Cálculo'!$L27*INDEX('Parâmetros'!$B$5:$B$15,MATCH(C$5,'Parâmetros'!$A$5:$A$15,0)),0)),"")</f>
        <v/>
      </c>
      <c r="D27" s="11">
        <f>IFERROR(IF(OR($A27="",INDEX('Parâmetros'!$G$5:$G$9,COLUMN()-2)&lt;&gt;"OK"),"",ROUNDUP('Cálculo'!$L27*INDEX('Parâmetros'!$B$5:$B$15,MATCH(D$5,'Parâmetros'!$A$5:$A$15,0)),0)),"")</f>
        <v/>
      </c>
      <c r="E27" s="11">
        <f>IFERROR(IF(OR($A27="",INDEX('Parâmetros'!$G$5:$G$9,COLUMN()-2)&lt;&gt;"OK"),"",ROUNDUP('Cálculo'!$L27*INDEX('Parâmetros'!$B$5:$B$15,MATCH(E$5,'Parâmetros'!$A$5:$A$15,0)),0)),"")</f>
        <v/>
      </c>
      <c r="F27" s="11">
        <f>IFERROR(IF(OR($A27="",INDEX('Parâmetros'!$G$5:$G$9,COLUMN()-2)&lt;&gt;"OK"),"",ROUNDUP('Cálculo'!$L27*INDEX('Parâmetros'!$B$5:$B$15,MATCH(F$5,'Parâmetros'!$A$5:$A$15,0)),0)),"")</f>
        <v/>
      </c>
      <c r="G27" s="11">
        <f>IFERROR(IF(OR($A27="",INDEX('Parâmetros'!$G$5:$G$9,COLUMN()-2)&lt;&gt;"OK"),"",ROUNDUP('Cálculo'!$L27*INDEX('Parâmetros'!$B$5:$B$15,MATCH(G$5,'Parâmetros'!$A$5:$A$15,0)),0)),"")</f>
        <v/>
      </c>
      <c r="H27" s="10">
        <f>IF($A27="","",'Cálculo'!$G27)</f>
        <v/>
      </c>
      <c r="I27" s="11">
        <f>IF($A27="","",'Cálculo'!$M27)</f>
        <v/>
      </c>
      <c r="J27" s="10">
        <f>IF($A27="","",'Cálculo'!$N27)</f>
        <v/>
      </c>
    </row>
    <row r="28">
      <c r="A28" s="32">
        <f>IF('Cálculo'!$P28="OK",'Cálculo'!$A28,"")</f>
        <v/>
      </c>
      <c r="B28" s="32">
        <f>IF($A28="","",'Cálculo'!$B28)</f>
        <v/>
      </c>
      <c r="C28" s="14">
        <f>IFERROR(IF(OR($A28="",INDEX('Parâmetros'!$G$5:$G$9,COLUMN()-2)&lt;&gt;"OK"),"",ROUNDUP('Cálculo'!$L28*INDEX('Parâmetros'!$B$5:$B$15,MATCH(C$5,'Parâmetros'!$A$5:$A$15,0)),0)),"")</f>
        <v/>
      </c>
      <c r="D28" s="14">
        <f>IFERROR(IF(OR($A28="",INDEX('Parâmetros'!$G$5:$G$9,COLUMN()-2)&lt;&gt;"OK"),"",ROUNDUP('Cálculo'!$L28*INDEX('Parâmetros'!$B$5:$B$15,MATCH(D$5,'Parâmetros'!$A$5:$A$15,0)),0)),"")</f>
        <v/>
      </c>
      <c r="E28" s="14">
        <f>IFERROR(IF(OR($A28="",INDEX('Parâmetros'!$G$5:$G$9,COLUMN()-2)&lt;&gt;"OK"),"",ROUNDUP('Cálculo'!$L28*INDEX('Parâmetros'!$B$5:$B$15,MATCH(E$5,'Parâmetros'!$A$5:$A$15,0)),0)),"")</f>
        <v/>
      </c>
      <c r="F28" s="14">
        <f>IFERROR(IF(OR($A28="",INDEX('Parâmetros'!$G$5:$G$9,COLUMN()-2)&lt;&gt;"OK"),"",ROUNDUP('Cálculo'!$L28*INDEX('Parâmetros'!$B$5:$B$15,MATCH(F$5,'Parâmetros'!$A$5:$A$15,0)),0)),"")</f>
        <v/>
      </c>
      <c r="G28" s="14">
        <f>IFERROR(IF(OR($A28="",INDEX('Parâmetros'!$G$5:$G$9,COLUMN()-2)&lt;&gt;"OK"),"",ROUNDUP('Cálculo'!$L28*INDEX('Parâmetros'!$B$5:$B$15,MATCH(G$5,'Parâmetros'!$A$5:$A$15,0)),0)),"")</f>
        <v/>
      </c>
      <c r="H28" s="13">
        <f>IF($A28="","",'Cálculo'!$G28)</f>
        <v/>
      </c>
      <c r="I28" s="14">
        <f>IF($A28="","",'Cálculo'!$M28)</f>
        <v/>
      </c>
      <c r="J28" s="13">
        <f>IF($A28="","",'Cálculo'!$N28)</f>
        <v/>
      </c>
    </row>
    <row r="29">
      <c r="A29" s="33">
        <f>IF('Cálculo'!$P29="OK",'Cálculo'!$A29,"")</f>
        <v/>
      </c>
      <c r="B29" s="33">
        <f>IF($A29="","",'Cálculo'!$B29)</f>
        <v/>
      </c>
      <c r="C29" s="11">
        <f>IFERROR(IF(OR($A29="",INDEX('Parâmetros'!$G$5:$G$9,COLUMN()-2)&lt;&gt;"OK"),"",ROUNDUP('Cálculo'!$L29*INDEX('Parâmetros'!$B$5:$B$15,MATCH(C$5,'Parâmetros'!$A$5:$A$15,0)),0)),"")</f>
        <v/>
      </c>
      <c r="D29" s="11">
        <f>IFERROR(IF(OR($A29="",INDEX('Parâmetros'!$G$5:$G$9,COLUMN()-2)&lt;&gt;"OK"),"",ROUNDUP('Cálculo'!$L29*INDEX('Parâmetros'!$B$5:$B$15,MATCH(D$5,'Parâmetros'!$A$5:$A$15,0)),0)),"")</f>
        <v/>
      </c>
      <c r="E29" s="11">
        <f>IFERROR(IF(OR($A29="",INDEX('Parâmetros'!$G$5:$G$9,COLUMN()-2)&lt;&gt;"OK"),"",ROUNDUP('Cálculo'!$L29*INDEX('Parâmetros'!$B$5:$B$15,MATCH(E$5,'Parâmetros'!$A$5:$A$15,0)),0)),"")</f>
        <v/>
      </c>
      <c r="F29" s="11">
        <f>IFERROR(IF(OR($A29="",INDEX('Parâmetros'!$G$5:$G$9,COLUMN()-2)&lt;&gt;"OK"),"",ROUNDUP('Cálculo'!$L29*INDEX('Parâmetros'!$B$5:$B$15,MATCH(F$5,'Parâmetros'!$A$5:$A$15,0)),0)),"")</f>
        <v/>
      </c>
      <c r="G29" s="11">
        <f>IFERROR(IF(OR($A29="",INDEX('Parâmetros'!$G$5:$G$9,COLUMN()-2)&lt;&gt;"OK"),"",ROUNDUP('Cálculo'!$L29*INDEX('Parâmetros'!$B$5:$B$15,MATCH(G$5,'Parâmetros'!$A$5:$A$15,0)),0)),"")</f>
        <v/>
      </c>
      <c r="H29" s="10">
        <f>IF($A29="","",'Cálculo'!$G29)</f>
        <v/>
      </c>
      <c r="I29" s="11">
        <f>IF($A29="","",'Cálculo'!$M29)</f>
        <v/>
      </c>
      <c r="J29" s="10">
        <f>IF($A29="","",'Cálculo'!$N29)</f>
        <v/>
      </c>
    </row>
    <row r="30">
      <c r="A30" s="32">
        <f>IF('Cálculo'!$P30="OK",'Cálculo'!$A30,"")</f>
        <v/>
      </c>
      <c r="B30" s="32">
        <f>IF($A30="","",'Cálculo'!$B30)</f>
        <v/>
      </c>
      <c r="C30" s="14">
        <f>IFERROR(IF(OR($A30="",INDEX('Parâmetros'!$G$5:$G$9,COLUMN()-2)&lt;&gt;"OK"),"",ROUNDUP('Cálculo'!$L30*INDEX('Parâmetros'!$B$5:$B$15,MATCH(C$5,'Parâmetros'!$A$5:$A$15,0)),0)),"")</f>
        <v/>
      </c>
      <c r="D30" s="14">
        <f>IFERROR(IF(OR($A30="",INDEX('Parâmetros'!$G$5:$G$9,COLUMN()-2)&lt;&gt;"OK"),"",ROUNDUP('Cálculo'!$L30*INDEX('Parâmetros'!$B$5:$B$15,MATCH(D$5,'Parâmetros'!$A$5:$A$15,0)),0)),"")</f>
        <v/>
      </c>
      <c r="E30" s="14">
        <f>IFERROR(IF(OR($A30="",INDEX('Parâmetros'!$G$5:$G$9,COLUMN()-2)&lt;&gt;"OK"),"",ROUNDUP('Cálculo'!$L30*INDEX('Parâmetros'!$B$5:$B$15,MATCH(E$5,'Parâmetros'!$A$5:$A$15,0)),0)),"")</f>
        <v/>
      </c>
      <c r="F30" s="14">
        <f>IFERROR(IF(OR($A30="",INDEX('Parâmetros'!$G$5:$G$9,COLUMN()-2)&lt;&gt;"OK"),"",ROUNDUP('Cálculo'!$L30*INDEX('Parâmetros'!$B$5:$B$15,MATCH(F$5,'Parâmetros'!$A$5:$A$15,0)),0)),"")</f>
        <v/>
      </c>
      <c r="G30" s="14">
        <f>IFERROR(IF(OR($A30="",INDEX('Parâmetros'!$G$5:$G$9,COLUMN()-2)&lt;&gt;"OK"),"",ROUNDUP('Cálculo'!$L30*INDEX('Parâmetros'!$B$5:$B$15,MATCH(G$5,'Parâmetros'!$A$5:$A$15,0)),0)),"")</f>
        <v/>
      </c>
      <c r="H30" s="13">
        <f>IF($A30="","",'Cálculo'!$G30)</f>
        <v/>
      </c>
      <c r="I30" s="14">
        <f>IF($A30="","",'Cálculo'!$M30)</f>
        <v/>
      </c>
      <c r="J30" s="13">
        <f>IF($A30="","",'Cálculo'!$N30)</f>
        <v/>
      </c>
    </row>
    <row r="31">
      <c r="A31" s="33">
        <f>IF('Cálculo'!$P31="OK",'Cálculo'!$A31,"")</f>
        <v/>
      </c>
      <c r="B31" s="33">
        <f>IF($A31="","",'Cálculo'!$B31)</f>
        <v/>
      </c>
      <c r="C31" s="11">
        <f>IFERROR(IF(OR($A31="",INDEX('Parâmetros'!$G$5:$G$9,COLUMN()-2)&lt;&gt;"OK"),"",ROUNDUP('Cálculo'!$L31*INDEX('Parâmetros'!$B$5:$B$15,MATCH(C$5,'Parâmetros'!$A$5:$A$15,0)),0)),"")</f>
        <v/>
      </c>
      <c r="D31" s="11">
        <f>IFERROR(IF(OR($A31="",INDEX('Parâmetros'!$G$5:$G$9,COLUMN()-2)&lt;&gt;"OK"),"",ROUNDUP('Cálculo'!$L31*INDEX('Parâmetros'!$B$5:$B$15,MATCH(D$5,'Parâmetros'!$A$5:$A$15,0)),0)),"")</f>
        <v/>
      </c>
      <c r="E31" s="11">
        <f>IFERROR(IF(OR($A31="",INDEX('Parâmetros'!$G$5:$G$9,COLUMN()-2)&lt;&gt;"OK"),"",ROUNDUP('Cálculo'!$L31*INDEX('Parâmetros'!$B$5:$B$15,MATCH(E$5,'Parâmetros'!$A$5:$A$15,0)),0)),"")</f>
        <v/>
      </c>
      <c r="F31" s="11">
        <f>IFERROR(IF(OR($A31="",INDEX('Parâmetros'!$G$5:$G$9,COLUMN()-2)&lt;&gt;"OK"),"",ROUNDUP('Cálculo'!$L31*INDEX('Parâmetros'!$B$5:$B$15,MATCH(F$5,'Parâmetros'!$A$5:$A$15,0)),0)),"")</f>
        <v/>
      </c>
      <c r="G31" s="11">
        <f>IFERROR(IF(OR($A31="",INDEX('Parâmetros'!$G$5:$G$9,COLUMN()-2)&lt;&gt;"OK"),"",ROUNDUP('Cálculo'!$L31*INDEX('Parâmetros'!$B$5:$B$15,MATCH(G$5,'Parâmetros'!$A$5:$A$15,0)),0)),"")</f>
        <v/>
      </c>
      <c r="H31" s="10">
        <f>IF($A31="","",'Cálculo'!$G31)</f>
        <v/>
      </c>
      <c r="I31" s="11">
        <f>IF($A31="","",'Cálculo'!$M31)</f>
        <v/>
      </c>
      <c r="J31" s="10">
        <f>IF($A31="","",'Cálculo'!$N31)</f>
        <v/>
      </c>
    </row>
    <row r="32">
      <c r="A32" s="32">
        <f>IF('Cálculo'!$P32="OK",'Cálculo'!$A32,"")</f>
        <v/>
      </c>
      <c r="B32" s="32">
        <f>IF($A32="","",'Cálculo'!$B32)</f>
        <v/>
      </c>
      <c r="C32" s="14">
        <f>IFERROR(IF(OR($A32="",INDEX('Parâmetros'!$G$5:$G$9,COLUMN()-2)&lt;&gt;"OK"),"",ROUNDUP('Cálculo'!$L32*INDEX('Parâmetros'!$B$5:$B$15,MATCH(C$5,'Parâmetros'!$A$5:$A$15,0)),0)),"")</f>
        <v/>
      </c>
      <c r="D32" s="14">
        <f>IFERROR(IF(OR($A32="",INDEX('Parâmetros'!$G$5:$G$9,COLUMN()-2)&lt;&gt;"OK"),"",ROUNDUP('Cálculo'!$L32*INDEX('Parâmetros'!$B$5:$B$15,MATCH(D$5,'Parâmetros'!$A$5:$A$15,0)),0)),"")</f>
        <v/>
      </c>
      <c r="E32" s="14">
        <f>IFERROR(IF(OR($A32="",INDEX('Parâmetros'!$G$5:$G$9,COLUMN()-2)&lt;&gt;"OK"),"",ROUNDUP('Cálculo'!$L32*INDEX('Parâmetros'!$B$5:$B$15,MATCH(E$5,'Parâmetros'!$A$5:$A$15,0)),0)),"")</f>
        <v/>
      </c>
      <c r="F32" s="14">
        <f>IFERROR(IF(OR($A32="",INDEX('Parâmetros'!$G$5:$G$9,COLUMN()-2)&lt;&gt;"OK"),"",ROUNDUP('Cálculo'!$L32*INDEX('Parâmetros'!$B$5:$B$15,MATCH(F$5,'Parâmetros'!$A$5:$A$15,0)),0)),"")</f>
        <v/>
      </c>
      <c r="G32" s="14">
        <f>IFERROR(IF(OR($A32="",INDEX('Parâmetros'!$G$5:$G$9,COLUMN()-2)&lt;&gt;"OK"),"",ROUNDUP('Cálculo'!$L32*INDEX('Parâmetros'!$B$5:$B$15,MATCH(G$5,'Parâmetros'!$A$5:$A$15,0)),0)),"")</f>
        <v/>
      </c>
      <c r="H32" s="13">
        <f>IF($A32="","",'Cálculo'!$G32)</f>
        <v/>
      </c>
      <c r="I32" s="14">
        <f>IF($A32="","",'Cálculo'!$M32)</f>
        <v/>
      </c>
      <c r="J32" s="13">
        <f>IF($A32="","",'Cálculo'!$N32)</f>
        <v/>
      </c>
    </row>
    <row r="33">
      <c r="A33" s="33">
        <f>IF('Cálculo'!$P33="OK",'Cálculo'!$A33,"")</f>
        <v/>
      </c>
      <c r="B33" s="33">
        <f>IF($A33="","",'Cálculo'!$B33)</f>
        <v/>
      </c>
      <c r="C33" s="11">
        <f>IFERROR(IF(OR($A33="",INDEX('Parâmetros'!$G$5:$G$9,COLUMN()-2)&lt;&gt;"OK"),"",ROUNDUP('Cálculo'!$L33*INDEX('Parâmetros'!$B$5:$B$15,MATCH(C$5,'Parâmetros'!$A$5:$A$15,0)),0)),"")</f>
        <v/>
      </c>
      <c r="D33" s="11">
        <f>IFERROR(IF(OR($A33="",INDEX('Parâmetros'!$G$5:$G$9,COLUMN()-2)&lt;&gt;"OK"),"",ROUNDUP('Cálculo'!$L33*INDEX('Parâmetros'!$B$5:$B$15,MATCH(D$5,'Parâmetros'!$A$5:$A$15,0)),0)),"")</f>
        <v/>
      </c>
      <c r="E33" s="11">
        <f>IFERROR(IF(OR($A33="",INDEX('Parâmetros'!$G$5:$G$9,COLUMN()-2)&lt;&gt;"OK"),"",ROUNDUP('Cálculo'!$L33*INDEX('Parâmetros'!$B$5:$B$15,MATCH(E$5,'Parâmetros'!$A$5:$A$15,0)),0)),"")</f>
        <v/>
      </c>
      <c r="F33" s="11">
        <f>IFERROR(IF(OR($A33="",INDEX('Parâmetros'!$G$5:$G$9,COLUMN()-2)&lt;&gt;"OK"),"",ROUNDUP('Cálculo'!$L33*INDEX('Parâmetros'!$B$5:$B$15,MATCH(F$5,'Parâmetros'!$A$5:$A$15,0)),0)),"")</f>
        <v/>
      </c>
      <c r="G33" s="11">
        <f>IFERROR(IF(OR($A33="",INDEX('Parâmetros'!$G$5:$G$9,COLUMN()-2)&lt;&gt;"OK"),"",ROUNDUP('Cálculo'!$L33*INDEX('Parâmetros'!$B$5:$B$15,MATCH(G$5,'Parâmetros'!$A$5:$A$15,0)),0)),"")</f>
        <v/>
      </c>
      <c r="H33" s="10">
        <f>IF($A33="","",'Cálculo'!$G33)</f>
        <v/>
      </c>
      <c r="I33" s="11">
        <f>IF($A33="","",'Cálculo'!$M33)</f>
        <v/>
      </c>
      <c r="J33" s="10">
        <f>IF($A33="","",'Cálculo'!$N33)</f>
        <v/>
      </c>
    </row>
    <row r="34">
      <c r="A34" s="32">
        <f>IF('Cálculo'!$P34="OK",'Cálculo'!$A34,"")</f>
        <v/>
      </c>
      <c r="B34" s="32">
        <f>IF($A34="","",'Cálculo'!$B34)</f>
        <v/>
      </c>
      <c r="C34" s="14">
        <f>IFERROR(IF(OR($A34="",INDEX('Parâmetros'!$G$5:$G$9,COLUMN()-2)&lt;&gt;"OK"),"",ROUNDUP('Cálculo'!$L34*INDEX('Parâmetros'!$B$5:$B$15,MATCH(C$5,'Parâmetros'!$A$5:$A$15,0)),0)),"")</f>
        <v/>
      </c>
      <c r="D34" s="14">
        <f>IFERROR(IF(OR($A34="",INDEX('Parâmetros'!$G$5:$G$9,COLUMN()-2)&lt;&gt;"OK"),"",ROUNDUP('Cálculo'!$L34*INDEX('Parâmetros'!$B$5:$B$15,MATCH(D$5,'Parâmetros'!$A$5:$A$15,0)),0)),"")</f>
        <v/>
      </c>
      <c r="E34" s="14">
        <f>IFERROR(IF(OR($A34="",INDEX('Parâmetros'!$G$5:$G$9,COLUMN()-2)&lt;&gt;"OK"),"",ROUNDUP('Cálculo'!$L34*INDEX('Parâmetros'!$B$5:$B$15,MATCH(E$5,'Parâmetros'!$A$5:$A$15,0)),0)),"")</f>
        <v/>
      </c>
      <c r="F34" s="14">
        <f>IFERROR(IF(OR($A34="",INDEX('Parâmetros'!$G$5:$G$9,COLUMN()-2)&lt;&gt;"OK"),"",ROUNDUP('Cálculo'!$L34*INDEX('Parâmetros'!$B$5:$B$15,MATCH(F$5,'Parâmetros'!$A$5:$A$15,0)),0)),"")</f>
        <v/>
      </c>
      <c r="G34" s="14">
        <f>IFERROR(IF(OR($A34="",INDEX('Parâmetros'!$G$5:$G$9,COLUMN()-2)&lt;&gt;"OK"),"",ROUNDUP('Cálculo'!$L34*INDEX('Parâmetros'!$B$5:$B$15,MATCH(G$5,'Parâmetros'!$A$5:$A$15,0)),0)),"")</f>
        <v/>
      </c>
      <c r="H34" s="13">
        <f>IF($A34="","",'Cálculo'!$G34)</f>
        <v/>
      </c>
      <c r="I34" s="14">
        <f>IF($A34="","",'Cálculo'!$M34)</f>
        <v/>
      </c>
      <c r="J34" s="13">
        <f>IF($A34="","",'Cálculo'!$N34)</f>
        <v/>
      </c>
    </row>
    <row r="35">
      <c r="A35" s="33">
        <f>IF('Cálculo'!$P35="OK",'Cálculo'!$A35,"")</f>
        <v/>
      </c>
      <c r="B35" s="33">
        <f>IF($A35="","",'Cálculo'!$B35)</f>
        <v/>
      </c>
      <c r="C35" s="11">
        <f>IFERROR(IF(OR($A35="",INDEX('Parâmetros'!$G$5:$G$9,COLUMN()-2)&lt;&gt;"OK"),"",ROUNDUP('Cálculo'!$L35*INDEX('Parâmetros'!$B$5:$B$15,MATCH(C$5,'Parâmetros'!$A$5:$A$15,0)),0)),"")</f>
        <v/>
      </c>
      <c r="D35" s="11">
        <f>IFERROR(IF(OR($A35="",INDEX('Parâmetros'!$G$5:$G$9,COLUMN()-2)&lt;&gt;"OK"),"",ROUNDUP('Cálculo'!$L35*INDEX('Parâmetros'!$B$5:$B$15,MATCH(D$5,'Parâmetros'!$A$5:$A$15,0)),0)),"")</f>
        <v/>
      </c>
      <c r="E35" s="11">
        <f>IFERROR(IF(OR($A35="",INDEX('Parâmetros'!$G$5:$G$9,COLUMN()-2)&lt;&gt;"OK"),"",ROUNDUP('Cálculo'!$L35*INDEX('Parâmetros'!$B$5:$B$15,MATCH(E$5,'Parâmetros'!$A$5:$A$15,0)),0)),"")</f>
        <v/>
      </c>
      <c r="F35" s="11">
        <f>IFERROR(IF(OR($A35="",INDEX('Parâmetros'!$G$5:$G$9,COLUMN()-2)&lt;&gt;"OK"),"",ROUNDUP('Cálculo'!$L35*INDEX('Parâmetros'!$B$5:$B$15,MATCH(F$5,'Parâmetros'!$A$5:$A$15,0)),0)),"")</f>
        <v/>
      </c>
      <c r="G35" s="11">
        <f>IFERROR(IF(OR($A35="",INDEX('Parâmetros'!$G$5:$G$9,COLUMN()-2)&lt;&gt;"OK"),"",ROUNDUP('Cálculo'!$L35*INDEX('Parâmetros'!$B$5:$B$15,MATCH(G$5,'Parâmetros'!$A$5:$A$15,0)),0)),"")</f>
        <v/>
      </c>
      <c r="H35" s="10">
        <f>IF($A35="","",'Cálculo'!$G35)</f>
        <v/>
      </c>
      <c r="I35" s="11">
        <f>IF($A35="","",'Cálculo'!$M35)</f>
        <v/>
      </c>
      <c r="J35" s="10">
        <f>IF($A35="","",'Cálculo'!$N35)</f>
        <v/>
      </c>
    </row>
    <row r="36">
      <c r="A36" s="32">
        <f>IF('Cálculo'!$P36="OK",'Cálculo'!$A36,"")</f>
        <v/>
      </c>
      <c r="B36" s="32">
        <f>IF($A36="","",'Cálculo'!$B36)</f>
        <v/>
      </c>
      <c r="C36" s="14">
        <f>IFERROR(IF(OR($A36="",INDEX('Parâmetros'!$G$5:$G$9,COLUMN()-2)&lt;&gt;"OK"),"",ROUNDUP('Cálculo'!$L36*INDEX('Parâmetros'!$B$5:$B$15,MATCH(C$5,'Parâmetros'!$A$5:$A$15,0)),0)),"")</f>
        <v/>
      </c>
      <c r="D36" s="14">
        <f>IFERROR(IF(OR($A36="",INDEX('Parâmetros'!$G$5:$G$9,COLUMN()-2)&lt;&gt;"OK"),"",ROUNDUP('Cálculo'!$L36*INDEX('Parâmetros'!$B$5:$B$15,MATCH(D$5,'Parâmetros'!$A$5:$A$15,0)),0)),"")</f>
        <v/>
      </c>
      <c r="E36" s="14">
        <f>IFERROR(IF(OR($A36="",INDEX('Parâmetros'!$G$5:$G$9,COLUMN()-2)&lt;&gt;"OK"),"",ROUNDUP('Cálculo'!$L36*INDEX('Parâmetros'!$B$5:$B$15,MATCH(E$5,'Parâmetros'!$A$5:$A$15,0)),0)),"")</f>
        <v/>
      </c>
      <c r="F36" s="14">
        <f>IFERROR(IF(OR($A36="",INDEX('Parâmetros'!$G$5:$G$9,COLUMN()-2)&lt;&gt;"OK"),"",ROUNDUP('Cálculo'!$L36*INDEX('Parâmetros'!$B$5:$B$15,MATCH(F$5,'Parâmetros'!$A$5:$A$15,0)),0)),"")</f>
        <v/>
      </c>
      <c r="G36" s="14">
        <f>IFERROR(IF(OR($A36="",INDEX('Parâmetros'!$G$5:$G$9,COLUMN()-2)&lt;&gt;"OK"),"",ROUNDUP('Cálculo'!$L36*INDEX('Parâmetros'!$B$5:$B$15,MATCH(G$5,'Parâmetros'!$A$5:$A$15,0)),0)),"")</f>
        <v/>
      </c>
      <c r="H36" s="13">
        <f>IF($A36="","",'Cálculo'!$G36)</f>
        <v/>
      </c>
      <c r="I36" s="14">
        <f>IF($A36="","",'Cálculo'!$M36)</f>
        <v/>
      </c>
      <c r="J36" s="13">
        <f>IF($A36="","",'Cálculo'!$N36)</f>
        <v/>
      </c>
    </row>
    <row r="37">
      <c r="A37" s="33">
        <f>IF('Cálculo'!$P37="OK",'Cálculo'!$A37,"")</f>
        <v/>
      </c>
      <c r="B37" s="33">
        <f>IF($A37="","",'Cálculo'!$B37)</f>
        <v/>
      </c>
      <c r="C37" s="11">
        <f>IFERROR(IF(OR($A37="",INDEX('Parâmetros'!$G$5:$G$9,COLUMN()-2)&lt;&gt;"OK"),"",ROUNDUP('Cálculo'!$L37*INDEX('Parâmetros'!$B$5:$B$15,MATCH(C$5,'Parâmetros'!$A$5:$A$15,0)),0)),"")</f>
        <v/>
      </c>
      <c r="D37" s="11">
        <f>IFERROR(IF(OR($A37="",INDEX('Parâmetros'!$G$5:$G$9,COLUMN()-2)&lt;&gt;"OK"),"",ROUNDUP('Cálculo'!$L37*INDEX('Parâmetros'!$B$5:$B$15,MATCH(D$5,'Parâmetros'!$A$5:$A$15,0)),0)),"")</f>
        <v/>
      </c>
      <c r="E37" s="11">
        <f>IFERROR(IF(OR($A37="",INDEX('Parâmetros'!$G$5:$G$9,COLUMN()-2)&lt;&gt;"OK"),"",ROUNDUP('Cálculo'!$L37*INDEX('Parâmetros'!$B$5:$B$15,MATCH(E$5,'Parâmetros'!$A$5:$A$15,0)),0)),"")</f>
        <v/>
      </c>
      <c r="F37" s="11">
        <f>IFERROR(IF(OR($A37="",INDEX('Parâmetros'!$G$5:$G$9,COLUMN()-2)&lt;&gt;"OK"),"",ROUNDUP('Cálculo'!$L37*INDEX('Parâmetros'!$B$5:$B$15,MATCH(F$5,'Parâmetros'!$A$5:$A$15,0)),0)),"")</f>
        <v/>
      </c>
      <c r="G37" s="11">
        <f>IFERROR(IF(OR($A37="",INDEX('Parâmetros'!$G$5:$G$9,COLUMN()-2)&lt;&gt;"OK"),"",ROUNDUP('Cálculo'!$L37*INDEX('Parâmetros'!$B$5:$B$15,MATCH(G$5,'Parâmetros'!$A$5:$A$15,0)),0)),"")</f>
        <v/>
      </c>
      <c r="H37" s="10">
        <f>IF($A37="","",'Cálculo'!$G37)</f>
        <v/>
      </c>
      <c r="I37" s="11">
        <f>IF($A37="","",'Cálculo'!$M37)</f>
        <v/>
      </c>
      <c r="J37" s="10">
        <f>IF($A37="","",'Cálculo'!$N37)</f>
        <v/>
      </c>
    </row>
    <row r="38">
      <c r="A38" s="32">
        <f>IF('Cálculo'!$P38="OK",'Cálculo'!$A38,"")</f>
        <v/>
      </c>
      <c r="B38" s="32">
        <f>IF($A38="","",'Cálculo'!$B38)</f>
        <v/>
      </c>
      <c r="C38" s="14">
        <f>IFERROR(IF(OR($A38="",INDEX('Parâmetros'!$G$5:$G$9,COLUMN()-2)&lt;&gt;"OK"),"",ROUNDUP('Cálculo'!$L38*INDEX('Parâmetros'!$B$5:$B$15,MATCH(C$5,'Parâmetros'!$A$5:$A$15,0)),0)),"")</f>
        <v/>
      </c>
      <c r="D38" s="14">
        <f>IFERROR(IF(OR($A38="",INDEX('Parâmetros'!$G$5:$G$9,COLUMN()-2)&lt;&gt;"OK"),"",ROUNDUP('Cálculo'!$L38*INDEX('Parâmetros'!$B$5:$B$15,MATCH(D$5,'Parâmetros'!$A$5:$A$15,0)),0)),"")</f>
        <v/>
      </c>
      <c r="E38" s="14">
        <f>IFERROR(IF(OR($A38="",INDEX('Parâmetros'!$G$5:$G$9,COLUMN()-2)&lt;&gt;"OK"),"",ROUNDUP('Cálculo'!$L38*INDEX('Parâmetros'!$B$5:$B$15,MATCH(E$5,'Parâmetros'!$A$5:$A$15,0)),0)),"")</f>
        <v/>
      </c>
      <c r="F38" s="14">
        <f>IFERROR(IF(OR($A38="",INDEX('Parâmetros'!$G$5:$G$9,COLUMN()-2)&lt;&gt;"OK"),"",ROUNDUP('Cálculo'!$L38*INDEX('Parâmetros'!$B$5:$B$15,MATCH(F$5,'Parâmetros'!$A$5:$A$15,0)),0)),"")</f>
        <v/>
      </c>
      <c r="G38" s="14">
        <f>IFERROR(IF(OR($A38="",INDEX('Parâmetros'!$G$5:$G$9,COLUMN()-2)&lt;&gt;"OK"),"",ROUNDUP('Cálculo'!$L38*INDEX('Parâmetros'!$B$5:$B$15,MATCH(G$5,'Parâmetros'!$A$5:$A$15,0)),0)),"")</f>
        <v/>
      </c>
      <c r="H38" s="13">
        <f>IF($A38="","",'Cálculo'!$G38)</f>
        <v/>
      </c>
      <c r="I38" s="14">
        <f>IF($A38="","",'Cálculo'!$M38)</f>
        <v/>
      </c>
      <c r="J38" s="13">
        <f>IF($A38="","",'Cálculo'!$N38)</f>
        <v/>
      </c>
    </row>
    <row r="39">
      <c r="A39" s="33">
        <f>IF('Cálculo'!$P39="OK",'Cálculo'!$A39,"")</f>
        <v/>
      </c>
      <c r="B39" s="33">
        <f>IF($A39="","",'Cálculo'!$B39)</f>
        <v/>
      </c>
      <c r="C39" s="11">
        <f>IFERROR(IF(OR($A39="",INDEX('Parâmetros'!$G$5:$G$9,COLUMN()-2)&lt;&gt;"OK"),"",ROUNDUP('Cálculo'!$L39*INDEX('Parâmetros'!$B$5:$B$15,MATCH(C$5,'Parâmetros'!$A$5:$A$15,0)),0)),"")</f>
        <v/>
      </c>
      <c r="D39" s="11">
        <f>IFERROR(IF(OR($A39="",INDEX('Parâmetros'!$G$5:$G$9,COLUMN()-2)&lt;&gt;"OK"),"",ROUNDUP('Cálculo'!$L39*INDEX('Parâmetros'!$B$5:$B$15,MATCH(D$5,'Parâmetros'!$A$5:$A$15,0)),0)),"")</f>
        <v/>
      </c>
      <c r="E39" s="11">
        <f>IFERROR(IF(OR($A39="",INDEX('Parâmetros'!$G$5:$G$9,COLUMN()-2)&lt;&gt;"OK"),"",ROUNDUP('Cálculo'!$L39*INDEX('Parâmetros'!$B$5:$B$15,MATCH(E$5,'Parâmetros'!$A$5:$A$15,0)),0)),"")</f>
        <v/>
      </c>
      <c r="F39" s="11">
        <f>IFERROR(IF(OR($A39="",INDEX('Parâmetros'!$G$5:$G$9,COLUMN()-2)&lt;&gt;"OK"),"",ROUNDUP('Cálculo'!$L39*INDEX('Parâmetros'!$B$5:$B$15,MATCH(F$5,'Parâmetros'!$A$5:$A$15,0)),0)),"")</f>
        <v/>
      </c>
      <c r="G39" s="11">
        <f>IFERROR(IF(OR($A39="",INDEX('Parâmetros'!$G$5:$G$9,COLUMN()-2)&lt;&gt;"OK"),"",ROUNDUP('Cálculo'!$L39*INDEX('Parâmetros'!$B$5:$B$15,MATCH(G$5,'Parâmetros'!$A$5:$A$15,0)),0)),"")</f>
        <v/>
      </c>
      <c r="H39" s="10">
        <f>IF($A39="","",'Cálculo'!$G39)</f>
        <v/>
      </c>
      <c r="I39" s="11">
        <f>IF($A39="","",'Cálculo'!$M39)</f>
        <v/>
      </c>
      <c r="J39" s="10">
        <f>IF($A39="","",'Cálculo'!$N39)</f>
        <v/>
      </c>
    </row>
    <row r="40">
      <c r="A40" s="32">
        <f>IF('Cálculo'!$P40="OK",'Cálculo'!$A40,"")</f>
        <v/>
      </c>
      <c r="B40" s="32">
        <f>IF($A40="","",'Cálculo'!$B40)</f>
        <v/>
      </c>
      <c r="C40" s="14">
        <f>IFERROR(IF(OR($A40="",INDEX('Parâmetros'!$G$5:$G$9,COLUMN()-2)&lt;&gt;"OK"),"",ROUNDUP('Cálculo'!$L40*INDEX('Parâmetros'!$B$5:$B$15,MATCH(C$5,'Parâmetros'!$A$5:$A$15,0)),0)),"")</f>
        <v/>
      </c>
      <c r="D40" s="14">
        <f>IFERROR(IF(OR($A40="",INDEX('Parâmetros'!$G$5:$G$9,COLUMN()-2)&lt;&gt;"OK"),"",ROUNDUP('Cálculo'!$L40*INDEX('Parâmetros'!$B$5:$B$15,MATCH(D$5,'Parâmetros'!$A$5:$A$15,0)),0)),"")</f>
        <v/>
      </c>
      <c r="E40" s="14">
        <f>IFERROR(IF(OR($A40="",INDEX('Parâmetros'!$G$5:$G$9,COLUMN()-2)&lt;&gt;"OK"),"",ROUNDUP('Cálculo'!$L40*INDEX('Parâmetros'!$B$5:$B$15,MATCH(E$5,'Parâmetros'!$A$5:$A$15,0)),0)),"")</f>
        <v/>
      </c>
      <c r="F40" s="14">
        <f>IFERROR(IF(OR($A40="",INDEX('Parâmetros'!$G$5:$G$9,COLUMN()-2)&lt;&gt;"OK"),"",ROUNDUP('Cálculo'!$L40*INDEX('Parâmetros'!$B$5:$B$15,MATCH(F$5,'Parâmetros'!$A$5:$A$15,0)),0)),"")</f>
        <v/>
      </c>
      <c r="G40" s="14">
        <f>IFERROR(IF(OR($A40="",INDEX('Parâmetros'!$G$5:$G$9,COLUMN()-2)&lt;&gt;"OK"),"",ROUNDUP('Cálculo'!$L40*INDEX('Parâmetros'!$B$5:$B$15,MATCH(G$5,'Parâmetros'!$A$5:$A$15,0)),0)),"")</f>
        <v/>
      </c>
      <c r="H40" s="13">
        <f>IF($A40="","",'Cálculo'!$G40)</f>
        <v/>
      </c>
      <c r="I40" s="14">
        <f>IF($A40="","",'Cálculo'!$M40)</f>
        <v/>
      </c>
      <c r="J40" s="13">
        <f>IF($A40="","",'Cálculo'!$N40)</f>
        <v/>
      </c>
    </row>
    <row r="41">
      <c r="A41" s="33">
        <f>IF('Cálculo'!$P41="OK",'Cálculo'!$A41,"")</f>
        <v/>
      </c>
      <c r="B41" s="33">
        <f>IF($A41="","",'Cálculo'!$B41)</f>
        <v/>
      </c>
      <c r="C41" s="11">
        <f>IFERROR(IF(OR($A41="",INDEX('Parâmetros'!$G$5:$G$9,COLUMN()-2)&lt;&gt;"OK"),"",ROUNDUP('Cálculo'!$L41*INDEX('Parâmetros'!$B$5:$B$15,MATCH(C$5,'Parâmetros'!$A$5:$A$15,0)),0)),"")</f>
        <v/>
      </c>
      <c r="D41" s="11">
        <f>IFERROR(IF(OR($A41="",INDEX('Parâmetros'!$G$5:$G$9,COLUMN()-2)&lt;&gt;"OK"),"",ROUNDUP('Cálculo'!$L41*INDEX('Parâmetros'!$B$5:$B$15,MATCH(D$5,'Parâmetros'!$A$5:$A$15,0)),0)),"")</f>
        <v/>
      </c>
      <c r="E41" s="11">
        <f>IFERROR(IF(OR($A41="",INDEX('Parâmetros'!$G$5:$G$9,COLUMN()-2)&lt;&gt;"OK"),"",ROUNDUP('Cálculo'!$L41*INDEX('Parâmetros'!$B$5:$B$15,MATCH(E$5,'Parâmetros'!$A$5:$A$15,0)),0)),"")</f>
        <v/>
      </c>
      <c r="F41" s="11">
        <f>IFERROR(IF(OR($A41="",INDEX('Parâmetros'!$G$5:$G$9,COLUMN()-2)&lt;&gt;"OK"),"",ROUNDUP('Cálculo'!$L41*INDEX('Parâmetros'!$B$5:$B$15,MATCH(F$5,'Parâmetros'!$A$5:$A$15,0)),0)),"")</f>
        <v/>
      </c>
      <c r="G41" s="11">
        <f>IFERROR(IF(OR($A41="",INDEX('Parâmetros'!$G$5:$G$9,COLUMN()-2)&lt;&gt;"OK"),"",ROUNDUP('Cálculo'!$L41*INDEX('Parâmetros'!$B$5:$B$15,MATCH(G$5,'Parâmetros'!$A$5:$A$15,0)),0)),"")</f>
        <v/>
      </c>
      <c r="H41" s="10">
        <f>IF($A41="","",'Cálculo'!$G41)</f>
        <v/>
      </c>
      <c r="I41" s="11">
        <f>IF($A41="","",'Cálculo'!$M41)</f>
        <v/>
      </c>
      <c r="J41" s="10">
        <f>IF($A41="","",'Cálculo'!$N41)</f>
        <v/>
      </c>
    </row>
    <row r="42">
      <c r="A42" s="32">
        <f>IF('Cálculo'!$P42="OK",'Cálculo'!$A42,"")</f>
        <v/>
      </c>
      <c r="B42" s="32">
        <f>IF($A42="","",'Cálculo'!$B42)</f>
        <v/>
      </c>
      <c r="C42" s="14">
        <f>IFERROR(IF(OR($A42="",INDEX('Parâmetros'!$G$5:$G$9,COLUMN()-2)&lt;&gt;"OK"),"",ROUNDUP('Cálculo'!$L42*INDEX('Parâmetros'!$B$5:$B$15,MATCH(C$5,'Parâmetros'!$A$5:$A$15,0)),0)),"")</f>
        <v/>
      </c>
      <c r="D42" s="14">
        <f>IFERROR(IF(OR($A42="",INDEX('Parâmetros'!$G$5:$G$9,COLUMN()-2)&lt;&gt;"OK"),"",ROUNDUP('Cálculo'!$L42*INDEX('Parâmetros'!$B$5:$B$15,MATCH(D$5,'Parâmetros'!$A$5:$A$15,0)),0)),"")</f>
        <v/>
      </c>
      <c r="E42" s="14">
        <f>IFERROR(IF(OR($A42="",INDEX('Parâmetros'!$G$5:$G$9,COLUMN()-2)&lt;&gt;"OK"),"",ROUNDUP('Cálculo'!$L42*INDEX('Parâmetros'!$B$5:$B$15,MATCH(E$5,'Parâmetros'!$A$5:$A$15,0)),0)),"")</f>
        <v/>
      </c>
      <c r="F42" s="14">
        <f>IFERROR(IF(OR($A42="",INDEX('Parâmetros'!$G$5:$G$9,COLUMN()-2)&lt;&gt;"OK"),"",ROUNDUP('Cálculo'!$L42*INDEX('Parâmetros'!$B$5:$B$15,MATCH(F$5,'Parâmetros'!$A$5:$A$15,0)),0)),"")</f>
        <v/>
      </c>
      <c r="G42" s="14">
        <f>IFERROR(IF(OR($A42="",INDEX('Parâmetros'!$G$5:$G$9,COLUMN()-2)&lt;&gt;"OK"),"",ROUNDUP('Cálculo'!$L42*INDEX('Parâmetros'!$B$5:$B$15,MATCH(G$5,'Parâmetros'!$A$5:$A$15,0)),0)),"")</f>
        <v/>
      </c>
      <c r="H42" s="13">
        <f>IF($A42="","",'Cálculo'!$G42)</f>
        <v/>
      </c>
      <c r="I42" s="14">
        <f>IF($A42="","",'Cálculo'!$M42)</f>
        <v/>
      </c>
      <c r="J42" s="13">
        <f>IF($A42="","",'Cálculo'!$N42)</f>
        <v/>
      </c>
    </row>
    <row r="43">
      <c r="A43" s="33">
        <f>IF('Cálculo'!$P43="OK",'Cálculo'!$A43,"")</f>
        <v/>
      </c>
      <c r="B43" s="33">
        <f>IF($A43="","",'Cálculo'!$B43)</f>
        <v/>
      </c>
      <c r="C43" s="11">
        <f>IFERROR(IF(OR($A43="",INDEX('Parâmetros'!$G$5:$G$9,COLUMN()-2)&lt;&gt;"OK"),"",ROUNDUP('Cálculo'!$L43*INDEX('Parâmetros'!$B$5:$B$15,MATCH(C$5,'Parâmetros'!$A$5:$A$15,0)),0)),"")</f>
        <v/>
      </c>
      <c r="D43" s="11">
        <f>IFERROR(IF(OR($A43="",INDEX('Parâmetros'!$G$5:$G$9,COLUMN()-2)&lt;&gt;"OK"),"",ROUNDUP('Cálculo'!$L43*INDEX('Parâmetros'!$B$5:$B$15,MATCH(D$5,'Parâmetros'!$A$5:$A$15,0)),0)),"")</f>
        <v/>
      </c>
      <c r="E43" s="11">
        <f>IFERROR(IF(OR($A43="",INDEX('Parâmetros'!$G$5:$G$9,COLUMN()-2)&lt;&gt;"OK"),"",ROUNDUP('Cálculo'!$L43*INDEX('Parâmetros'!$B$5:$B$15,MATCH(E$5,'Parâmetros'!$A$5:$A$15,0)),0)),"")</f>
        <v/>
      </c>
      <c r="F43" s="11">
        <f>IFERROR(IF(OR($A43="",INDEX('Parâmetros'!$G$5:$G$9,COLUMN()-2)&lt;&gt;"OK"),"",ROUNDUP('Cálculo'!$L43*INDEX('Parâmetros'!$B$5:$B$15,MATCH(F$5,'Parâmetros'!$A$5:$A$15,0)),0)),"")</f>
        <v/>
      </c>
      <c r="G43" s="11">
        <f>IFERROR(IF(OR($A43="",INDEX('Parâmetros'!$G$5:$G$9,COLUMN()-2)&lt;&gt;"OK"),"",ROUNDUP('Cálculo'!$L43*INDEX('Parâmetros'!$B$5:$B$15,MATCH(G$5,'Parâmetros'!$A$5:$A$15,0)),0)),"")</f>
        <v/>
      </c>
      <c r="H43" s="10">
        <f>IF($A43="","",'Cálculo'!$G43)</f>
        <v/>
      </c>
      <c r="I43" s="11">
        <f>IF($A43="","",'Cálculo'!$M43)</f>
        <v/>
      </c>
      <c r="J43" s="10">
        <f>IF($A43="","",'Cálculo'!$N43)</f>
        <v/>
      </c>
    </row>
    <row r="44">
      <c r="A44" s="32">
        <f>IF('Cálculo'!$P44="OK",'Cálculo'!$A44,"")</f>
        <v/>
      </c>
      <c r="B44" s="32">
        <f>IF($A44="","",'Cálculo'!$B44)</f>
        <v/>
      </c>
      <c r="C44" s="14">
        <f>IFERROR(IF(OR($A44="",INDEX('Parâmetros'!$G$5:$G$9,COLUMN()-2)&lt;&gt;"OK"),"",ROUNDUP('Cálculo'!$L44*INDEX('Parâmetros'!$B$5:$B$15,MATCH(C$5,'Parâmetros'!$A$5:$A$15,0)),0)),"")</f>
        <v/>
      </c>
      <c r="D44" s="14">
        <f>IFERROR(IF(OR($A44="",INDEX('Parâmetros'!$G$5:$G$9,COLUMN()-2)&lt;&gt;"OK"),"",ROUNDUP('Cálculo'!$L44*INDEX('Parâmetros'!$B$5:$B$15,MATCH(D$5,'Parâmetros'!$A$5:$A$15,0)),0)),"")</f>
        <v/>
      </c>
      <c r="E44" s="14">
        <f>IFERROR(IF(OR($A44="",INDEX('Parâmetros'!$G$5:$G$9,COLUMN()-2)&lt;&gt;"OK"),"",ROUNDUP('Cálculo'!$L44*INDEX('Parâmetros'!$B$5:$B$15,MATCH(E$5,'Parâmetros'!$A$5:$A$15,0)),0)),"")</f>
        <v/>
      </c>
      <c r="F44" s="14">
        <f>IFERROR(IF(OR($A44="",INDEX('Parâmetros'!$G$5:$G$9,COLUMN()-2)&lt;&gt;"OK"),"",ROUNDUP('Cálculo'!$L44*INDEX('Parâmetros'!$B$5:$B$15,MATCH(F$5,'Parâmetros'!$A$5:$A$15,0)),0)),"")</f>
        <v/>
      </c>
      <c r="G44" s="14">
        <f>IFERROR(IF(OR($A44="",INDEX('Parâmetros'!$G$5:$G$9,COLUMN()-2)&lt;&gt;"OK"),"",ROUNDUP('Cálculo'!$L44*INDEX('Parâmetros'!$B$5:$B$15,MATCH(G$5,'Parâmetros'!$A$5:$A$15,0)),0)),"")</f>
        <v/>
      </c>
      <c r="H44" s="13">
        <f>IF($A44="","",'Cálculo'!$G44)</f>
        <v/>
      </c>
      <c r="I44" s="14">
        <f>IF($A44="","",'Cálculo'!$M44)</f>
        <v/>
      </c>
      <c r="J44" s="13">
        <f>IF($A44="","",'Cálculo'!$N44)</f>
        <v/>
      </c>
    </row>
    <row r="45">
      <c r="A45" s="33">
        <f>IF('Cálculo'!$P45="OK",'Cálculo'!$A45,"")</f>
        <v/>
      </c>
      <c r="B45" s="33">
        <f>IF($A45="","",'Cálculo'!$B45)</f>
        <v/>
      </c>
      <c r="C45" s="11">
        <f>IFERROR(IF(OR($A45="",INDEX('Parâmetros'!$G$5:$G$9,COLUMN()-2)&lt;&gt;"OK"),"",ROUNDUP('Cálculo'!$L45*INDEX('Parâmetros'!$B$5:$B$15,MATCH(C$5,'Parâmetros'!$A$5:$A$15,0)),0)),"")</f>
        <v/>
      </c>
      <c r="D45" s="11">
        <f>IFERROR(IF(OR($A45="",INDEX('Parâmetros'!$G$5:$G$9,COLUMN()-2)&lt;&gt;"OK"),"",ROUNDUP('Cálculo'!$L45*INDEX('Parâmetros'!$B$5:$B$15,MATCH(D$5,'Parâmetros'!$A$5:$A$15,0)),0)),"")</f>
        <v/>
      </c>
      <c r="E45" s="11">
        <f>IFERROR(IF(OR($A45="",INDEX('Parâmetros'!$G$5:$G$9,COLUMN()-2)&lt;&gt;"OK"),"",ROUNDUP('Cálculo'!$L45*INDEX('Parâmetros'!$B$5:$B$15,MATCH(E$5,'Parâmetros'!$A$5:$A$15,0)),0)),"")</f>
        <v/>
      </c>
      <c r="F45" s="11">
        <f>IFERROR(IF(OR($A45="",INDEX('Parâmetros'!$G$5:$G$9,COLUMN()-2)&lt;&gt;"OK"),"",ROUNDUP('Cálculo'!$L45*INDEX('Parâmetros'!$B$5:$B$15,MATCH(F$5,'Parâmetros'!$A$5:$A$15,0)),0)),"")</f>
        <v/>
      </c>
      <c r="G45" s="11">
        <f>IFERROR(IF(OR($A45="",INDEX('Parâmetros'!$G$5:$G$9,COLUMN()-2)&lt;&gt;"OK"),"",ROUNDUP('Cálculo'!$L45*INDEX('Parâmetros'!$B$5:$B$15,MATCH(G$5,'Parâmetros'!$A$5:$A$15,0)),0)),"")</f>
        <v/>
      </c>
      <c r="H45" s="10">
        <f>IF($A45="","",'Cálculo'!$G45)</f>
        <v/>
      </c>
      <c r="I45" s="11">
        <f>IF($A45="","",'Cálculo'!$M45)</f>
        <v/>
      </c>
      <c r="J45" s="10">
        <f>IF($A45="","",'Cálculo'!$N45)</f>
        <v/>
      </c>
    </row>
    <row r="46">
      <c r="A46" s="32">
        <f>IF('Cálculo'!$P46="OK",'Cálculo'!$A46,"")</f>
        <v/>
      </c>
      <c r="B46" s="32">
        <f>IF($A46="","",'Cálculo'!$B46)</f>
        <v/>
      </c>
      <c r="C46" s="14">
        <f>IFERROR(IF(OR($A46="",INDEX('Parâmetros'!$G$5:$G$9,COLUMN()-2)&lt;&gt;"OK"),"",ROUNDUP('Cálculo'!$L46*INDEX('Parâmetros'!$B$5:$B$15,MATCH(C$5,'Parâmetros'!$A$5:$A$15,0)),0)),"")</f>
        <v/>
      </c>
      <c r="D46" s="14">
        <f>IFERROR(IF(OR($A46="",INDEX('Parâmetros'!$G$5:$G$9,COLUMN()-2)&lt;&gt;"OK"),"",ROUNDUP('Cálculo'!$L46*INDEX('Parâmetros'!$B$5:$B$15,MATCH(D$5,'Parâmetros'!$A$5:$A$15,0)),0)),"")</f>
        <v/>
      </c>
      <c r="E46" s="14">
        <f>IFERROR(IF(OR($A46="",INDEX('Parâmetros'!$G$5:$G$9,COLUMN()-2)&lt;&gt;"OK"),"",ROUNDUP('Cálculo'!$L46*INDEX('Parâmetros'!$B$5:$B$15,MATCH(E$5,'Parâmetros'!$A$5:$A$15,0)),0)),"")</f>
        <v/>
      </c>
      <c r="F46" s="14">
        <f>IFERROR(IF(OR($A46="",INDEX('Parâmetros'!$G$5:$G$9,COLUMN()-2)&lt;&gt;"OK"),"",ROUNDUP('Cálculo'!$L46*INDEX('Parâmetros'!$B$5:$B$15,MATCH(F$5,'Parâmetros'!$A$5:$A$15,0)),0)),"")</f>
        <v/>
      </c>
      <c r="G46" s="14">
        <f>IFERROR(IF(OR($A46="",INDEX('Parâmetros'!$G$5:$G$9,COLUMN()-2)&lt;&gt;"OK"),"",ROUNDUP('Cálculo'!$L46*INDEX('Parâmetros'!$B$5:$B$15,MATCH(G$5,'Parâmetros'!$A$5:$A$15,0)),0)),"")</f>
        <v/>
      </c>
      <c r="H46" s="13">
        <f>IF($A46="","",'Cálculo'!$G46)</f>
        <v/>
      </c>
      <c r="I46" s="14">
        <f>IF($A46="","",'Cálculo'!$M46)</f>
        <v/>
      </c>
      <c r="J46" s="13">
        <f>IF($A46="","",'Cálculo'!$N46)</f>
        <v/>
      </c>
    </row>
    <row r="47">
      <c r="A47" s="33">
        <f>IF('Cálculo'!$P47="OK",'Cálculo'!$A47,"")</f>
        <v/>
      </c>
      <c r="B47" s="33">
        <f>IF($A47="","",'Cálculo'!$B47)</f>
        <v/>
      </c>
      <c r="C47" s="11">
        <f>IFERROR(IF(OR($A47="",INDEX('Parâmetros'!$G$5:$G$9,COLUMN()-2)&lt;&gt;"OK"),"",ROUNDUP('Cálculo'!$L47*INDEX('Parâmetros'!$B$5:$B$15,MATCH(C$5,'Parâmetros'!$A$5:$A$15,0)),0)),"")</f>
        <v/>
      </c>
      <c r="D47" s="11">
        <f>IFERROR(IF(OR($A47="",INDEX('Parâmetros'!$G$5:$G$9,COLUMN()-2)&lt;&gt;"OK"),"",ROUNDUP('Cálculo'!$L47*INDEX('Parâmetros'!$B$5:$B$15,MATCH(D$5,'Parâmetros'!$A$5:$A$15,0)),0)),"")</f>
        <v/>
      </c>
      <c r="E47" s="11">
        <f>IFERROR(IF(OR($A47="",INDEX('Parâmetros'!$G$5:$G$9,COLUMN()-2)&lt;&gt;"OK"),"",ROUNDUP('Cálculo'!$L47*INDEX('Parâmetros'!$B$5:$B$15,MATCH(E$5,'Parâmetros'!$A$5:$A$15,0)),0)),"")</f>
        <v/>
      </c>
      <c r="F47" s="11">
        <f>IFERROR(IF(OR($A47="",INDEX('Parâmetros'!$G$5:$G$9,COLUMN()-2)&lt;&gt;"OK"),"",ROUNDUP('Cálculo'!$L47*INDEX('Parâmetros'!$B$5:$B$15,MATCH(F$5,'Parâmetros'!$A$5:$A$15,0)),0)),"")</f>
        <v/>
      </c>
      <c r="G47" s="11">
        <f>IFERROR(IF(OR($A47="",INDEX('Parâmetros'!$G$5:$G$9,COLUMN()-2)&lt;&gt;"OK"),"",ROUNDUP('Cálculo'!$L47*INDEX('Parâmetros'!$B$5:$B$15,MATCH(G$5,'Parâmetros'!$A$5:$A$15,0)),0)),"")</f>
        <v/>
      </c>
      <c r="H47" s="10">
        <f>IF($A47="","",'Cálculo'!$G47)</f>
        <v/>
      </c>
      <c r="I47" s="11">
        <f>IF($A47="","",'Cálculo'!$M47)</f>
        <v/>
      </c>
      <c r="J47" s="10">
        <f>IF($A47="","",'Cálculo'!$N47)</f>
        <v/>
      </c>
    </row>
    <row r="48">
      <c r="A48" s="32">
        <f>IF('Cálculo'!$P48="OK",'Cálculo'!$A48,"")</f>
        <v/>
      </c>
      <c r="B48" s="32">
        <f>IF($A48="","",'Cálculo'!$B48)</f>
        <v/>
      </c>
      <c r="C48" s="14">
        <f>IFERROR(IF(OR($A48="",INDEX('Parâmetros'!$G$5:$G$9,COLUMN()-2)&lt;&gt;"OK"),"",ROUNDUP('Cálculo'!$L48*INDEX('Parâmetros'!$B$5:$B$15,MATCH(C$5,'Parâmetros'!$A$5:$A$15,0)),0)),"")</f>
        <v/>
      </c>
      <c r="D48" s="14">
        <f>IFERROR(IF(OR($A48="",INDEX('Parâmetros'!$G$5:$G$9,COLUMN()-2)&lt;&gt;"OK"),"",ROUNDUP('Cálculo'!$L48*INDEX('Parâmetros'!$B$5:$B$15,MATCH(D$5,'Parâmetros'!$A$5:$A$15,0)),0)),"")</f>
        <v/>
      </c>
      <c r="E48" s="14">
        <f>IFERROR(IF(OR($A48="",INDEX('Parâmetros'!$G$5:$G$9,COLUMN()-2)&lt;&gt;"OK"),"",ROUNDUP('Cálculo'!$L48*INDEX('Parâmetros'!$B$5:$B$15,MATCH(E$5,'Parâmetros'!$A$5:$A$15,0)),0)),"")</f>
        <v/>
      </c>
      <c r="F48" s="14">
        <f>IFERROR(IF(OR($A48="",INDEX('Parâmetros'!$G$5:$G$9,COLUMN()-2)&lt;&gt;"OK"),"",ROUNDUP('Cálculo'!$L48*INDEX('Parâmetros'!$B$5:$B$15,MATCH(F$5,'Parâmetros'!$A$5:$A$15,0)),0)),"")</f>
        <v/>
      </c>
      <c r="G48" s="14">
        <f>IFERROR(IF(OR($A48="",INDEX('Parâmetros'!$G$5:$G$9,COLUMN()-2)&lt;&gt;"OK"),"",ROUNDUP('Cálculo'!$L48*INDEX('Parâmetros'!$B$5:$B$15,MATCH(G$5,'Parâmetros'!$A$5:$A$15,0)),0)),"")</f>
        <v/>
      </c>
      <c r="H48" s="13">
        <f>IF($A48="","",'Cálculo'!$G48)</f>
        <v/>
      </c>
      <c r="I48" s="14">
        <f>IF($A48="","",'Cálculo'!$M48)</f>
        <v/>
      </c>
      <c r="J48" s="13">
        <f>IF($A48="","",'Cálculo'!$N48)</f>
        <v/>
      </c>
    </row>
    <row r="49">
      <c r="A49" s="33">
        <f>IF('Cálculo'!$P49="OK",'Cálculo'!$A49,"")</f>
        <v/>
      </c>
      <c r="B49" s="33">
        <f>IF($A49="","",'Cálculo'!$B49)</f>
        <v/>
      </c>
      <c r="C49" s="11">
        <f>IFERROR(IF(OR($A49="",INDEX('Parâmetros'!$G$5:$G$9,COLUMN()-2)&lt;&gt;"OK"),"",ROUNDUP('Cálculo'!$L49*INDEX('Parâmetros'!$B$5:$B$15,MATCH(C$5,'Parâmetros'!$A$5:$A$15,0)),0)),"")</f>
        <v/>
      </c>
      <c r="D49" s="11">
        <f>IFERROR(IF(OR($A49="",INDEX('Parâmetros'!$G$5:$G$9,COLUMN()-2)&lt;&gt;"OK"),"",ROUNDUP('Cálculo'!$L49*INDEX('Parâmetros'!$B$5:$B$15,MATCH(D$5,'Parâmetros'!$A$5:$A$15,0)),0)),"")</f>
        <v/>
      </c>
      <c r="E49" s="11">
        <f>IFERROR(IF(OR($A49="",INDEX('Parâmetros'!$G$5:$G$9,COLUMN()-2)&lt;&gt;"OK"),"",ROUNDUP('Cálculo'!$L49*INDEX('Parâmetros'!$B$5:$B$15,MATCH(E$5,'Parâmetros'!$A$5:$A$15,0)),0)),"")</f>
        <v/>
      </c>
      <c r="F49" s="11">
        <f>IFERROR(IF(OR($A49="",INDEX('Parâmetros'!$G$5:$G$9,COLUMN()-2)&lt;&gt;"OK"),"",ROUNDUP('Cálculo'!$L49*INDEX('Parâmetros'!$B$5:$B$15,MATCH(F$5,'Parâmetros'!$A$5:$A$15,0)),0)),"")</f>
        <v/>
      </c>
      <c r="G49" s="11">
        <f>IFERROR(IF(OR($A49="",INDEX('Parâmetros'!$G$5:$G$9,COLUMN()-2)&lt;&gt;"OK"),"",ROUNDUP('Cálculo'!$L49*INDEX('Parâmetros'!$B$5:$B$15,MATCH(G$5,'Parâmetros'!$A$5:$A$15,0)),0)),"")</f>
        <v/>
      </c>
      <c r="H49" s="10">
        <f>IF($A49="","",'Cálculo'!$G49)</f>
        <v/>
      </c>
      <c r="I49" s="11">
        <f>IF($A49="","",'Cálculo'!$M49)</f>
        <v/>
      </c>
      <c r="J49" s="10">
        <f>IF($A49="","",'Cálculo'!$N49)</f>
        <v/>
      </c>
    </row>
    <row r="50">
      <c r="A50" s="32">
        <f>IF('Cálculo'!$P50="OK",'Cálculo'!$A50,"")</f>
        <v/>
      </c>
      <c r="B50" s="32">
        <f>IF($A50="","",'Cálculo'!$B50)</f>
        <v/>
      </c>
      <c r="C50" s="14">
        <f>IFERROR(IF(OR($A50="",INDEX('Parâmetros'!$G$5:$G$9,COLUMN()-2)&lt;&gt;"OK"),"",ROUNDUP('Cálculo'!$L50*INDEX('Parâmetros'!$B$5:$B$15,MATCH(C$5,'Parâmetros'!$A$5:$A$15,0)),0)),"")</f>
        <v/>
      </c>
      <c r="D50" s="14">
        <f>IFERROR(IF(OR($A50="",INDEX('Parâmetros'!$G$5:$G$9,COLUMN()-2)&lt;&gt;"OK"),"",ROUNDUP('Cálculo'!$L50*INDEX('Parâmetros'!$B$5:$B$15,MATCH(D$5,'Parâmetros'!$A$5:$A$15,0)),0)),"")</f>
        <v/>
      </c>
      <c r="E50" s="14">
        <f>IFERROR(IF(OR($A50="",INDEX('Parâmetros'!$G$5:$G$9,COLUMN()-2)&lt;&gt;"OK"),"",ROUNDUP('Cálculo'!$L50*INDEX('Parâmetros'!$B$5:$B$15,MATCH(E$5,'Parâmetros'!$A$5:$A$15,0)),0)),"")</f>
        <v/>
      </c>
      <c r="F50" s="14">
        <f>IFERROR(IF(OR($A50="",INDEX('Parâmetros'!$G$5:$G$9,COLUMN()-2)&lt;&gt;"OK"),"",ROUNDUP('Cálculo'!$L50*INDEX('Parâmetros'!$B$5:$B$15,MATCH(F$5,'Parâmetros'!$A$5:$A$15,0)),0)),"")</f>
        <v/>
      </c>
      <c r="G50" s="14">
        <f>IFERROR(IF(OR($A50="",INDEX('Parâmetros'!$G$5:$G$9,COLUMN()-2)&lt;&gt;"OK"),"",ROUNDUP('Cálculo'!$L50*INDEX('Parâmetros'!$B$5:$B$15,MATCH(G$5,'Parâmetros'!$A$5:$A$15,0)),0)),"")</f>
        <v/>
      </c>
      <c r="H50" s="13">
        <f>IF($A50="","",'Cálculo'!$G50)</f>
        <v/>
      </c>
      <c r="I50" s="14">
        <f>IF($A50="","",'Cálculo'!$M50)</f>
        <v/>
      </c>
      <c r="J50" s="13">
        <f>IF($A50="","",'Cálculo'!$N50)</f>
        <v/>
      </c>
    </row>
    <row r="51">
      <c r="A51" s="33">
        <f>IF('Cálculo'!$P51="OK",'Cálculo'!$A51,"")</f>
        <v/>
      </c>
      <c r="B51" s="33">
        <f>IF($A51="","",'Cálculo'!$B51)</f>
        <v/>
      </c>
      <c r="C51" s="11">
        <f>IFERROR(IF(OR($A51="",INDEX('Parâmetros'!$G$5:$G$9,COLUMN()-2)&lt;&gt;"OK"),"",ROUNDUP('Cálculo'!$L51*INDEX('Parâmetros'!$B$5:$B$15,MATCH(C$5,'Parâmetros'!$A$5:$A$15,0)),0)),"")</f>
        <v/>
      </c>
      <c r="D51" s="11">
        <f>IFERROR(IF(OR($A51="",INDEX('Parâmetros'!$G$5:$G$9,COLUMN()-2)&lt;&gt;"OK"),"",ROUNDUP('Cálculo'!$L51*INDEX('Parâmetros'!$B$5:$B$15,MATCH(D$5,'Parâmetros'!$A$5:$A$15,0)),0)),"")</f>
        <v/>
      </c>
      <c r="E51" s="11">
        <f>IFERROR(IF(OR($A51="",INDEX('Parâmetros'!$G$5:$G$9,COLUMN()-2)&lt;&gt;"OK"),"",ROUNDUP('Cálculo'!$L51*INDEX('Parâmetros'!$B$5:$B$15,MATCH(E$5,'Parâmetros'!$A$5:$A$15,0)),0)),"")</f>
        <v/>
      </c>
      <c r="F51" s="11">
        <f>IFERROR(IF(OR($A51="",INDEX('Parâmetros'!$G$5:$G$9,COLUMN()-2)&lt;&gt;"OK"),"",ROUNDUP('Cálculo'!$L51*INDEX('Parâmetros'!$B$5:$B$15,MATCH(F$5,'Parâmetros'!$A$5:$A$15,0)),0)),"")</f>
        <v/>
      </c>
      <c r="G51" s="11">
        <f>IFERROR(IF(OR($A51="",INDEX('Parâmetros'!$G$5:$G$9,COLUMN()-2)&lt;&gt;"OK"),"",ROUNDUP('Cálculo'!$L51*INDEX('Parâmetros'!$B$5:$B$15,MATCH(G$5,'Parâmetros'!$A$5:$A$15,0)),0)),"")</f>
        <v/>
      </c>
      <c r="H51" s="10">
        <f>IF($A51="","",'Cálculo'!$G51)</f>
        <v/>
      </c>
      <c r="I51" s="11">
        <f>IF($A51="","",'Cálculo'!$M51)</f>
        <v/>
      </c>
      <c r="J51" s="10">
        <f>IF($A51="","",'Cálculo'!$N51)</f>
        <v/>
      </c>
    </row>
    <row r="52">
      <c r="A52" s="32">
        <f>IF('Cálculo'!$P52="OK",'Cálculo'!$A52,"")</f>
        <v/>
      </c>
      <c r="B52" s="32">
        <f>IF($A52="","",'Cálculo'!$B52)</f>
        <v/>
      </c>
      <c r="C52" s="14">
        <f>IFERROR(IF(OR($A52="",INDEX('Parâmetros'!$G$5:$G$9,COLUMN()-2)&lt;&gt;"OK"),"",ROUNDUP('Cálculo'!$L52*INDEX('Parâmetros'!$B$5:$B$15,MATCH(C$5,'Parâmetros'!$A$5:$A$15,0)),0)),"")</f>
        <v/>
      </c>
      <c r="D52" s="14">
        <f>IFERROR(IF(OR($A52="",INDEX('Parâmetros'!$G$5:$G$9,COLUMN()-2)&lt;&gt;"OK"),"",ROUNDUP('Cálculo'!$L52*INDEX('Parâmetros'!$B$5:$B$15,MATCH(D$5,'Parâmetros'!$A$5:$A$15,0)),0)),"")</f>
        <v/>
      </c>
      <c r="E52" s="14">
        <f>IFERROR(IF(OR($A52="",INDEX('Parâmetros'!$G$5:$G$9,COLUMN()-2)&lt;&gt;"OK"),"",ROUNDUP('Cálculo'!$L52*INDEX('Parâmetros'!$B$5:$B$15,MATCH(E$5,'Parâmetros'!$A$5:$A$15,0)),0)),"")</f>
        <v/>
      </c>
      <c r="F52" s="14">
        <f>IFERROR(IF(OR($A52="",INDEX('Parâmetros'!$G$5:$G$9,COLUMN()-2)&lt;&gt;"OK"),"",ROUNDUP('Cálculo'!$L52*INDEX('Parâmetros'!$B$5:$B$15,MATCH(F$5,'Parâmetros'!$A$5:$A$15,0)),0)),"")</f>
        <v/>
      </c>
      <c r="G52" s="14">
        <f>IFERROR(IF(OR($A52="",INDEX('Parâmetros'!$G$5:$G$9,COLUMN()-2)&lt;&gt;"OK"),"",ROUNDUP('Cálculo'!$L52*INDEX('Parâmetros'!$B$5:$B$15,MATCH(G$5,'Parâmetros'!$A$5:$A$15,0)),0)),"")</f>
        <v/>
      </c>
      <c r="H52" s="13">
        <f>IF($A52="","",'Cálculo'!$G52)</f>
        <v/>
      </c>
      <c r="I52" s="14">
        <f>IF($A52="","",'Cálculo'!$M52)</f>
        <v/>
      </c>
      <c r="J52" s="13">
        <f>IF($A52="","",'Cálculo'!$N52)</f>
        <v/>
      </c>
    </row>
    <row r="53">
      <c r="A53" s="33">
        <f>IF('Cálculo'!$P53="OK",'Cálculo'!$A53,"")</f>
        <v/>
      </c>
      <c r="B53" s="33">
        <f>IF($A53="","",'Cálculo'!$B53)</f>
        <v/>
      </c>
      <c r="C53" s="11">
        <f>IFERROR(IF(OR($A53="",INDEX('Parâmetros'!$G$5:$G$9,COLUMN()-2)&lt;&gt;"OK"),"",ROUNDUP('Cálculo'!$L53*INDEX('Parâmetros'!$B$5:$B$15,MATCH(C$5,'Parâmetros'!$A$5:$A$15,0)),0)),"")</f>
        <v/>
      </c>
      <c r="D53" s="11">
        <f>IFERROR(IF(OR($A53="",INDEX('Parâmetros'!$G$5:$G$9,COLUMN()-2)&lt;&gt;"OK"),"",ROUNDUP('Cálculo'!$L53*INDEX('Parâmetros'!$B$5:$B$15,MATCH(D$5,'Parâmetros'!$A$5:$A$15,0)),0)),"")</f>
        <v/>
      </c>
      <c r="E53" s="11">
        <f>IFERROR(IF(OR($A53="",INDEX('Parâmetros'!$G$5:$G$9,COLUMN()-2)&lt;&gt;"OK"),"",ROUNDUP('Cálculo'!$L53*INDEX('Parâmetros'!$B$5:$B$15,MATCH(E$5,'Parâmetros'!$A$5:$A$15,0)),0)),"")</f>
        <v/>
      </c>
      <c r="F53" s="11">
        <f>IFERROR(IF(OR($A53="",INDEX('Parâmetros'!$G$5:$G$9,COLUMN()-2)&lt;&gt;"OK"),"",ROUNDUP('Cálculo'!$L53*INDEX('Parâmetros'!$B$5:$B$15,MATCH(F$5,'Parâmetros'!$A$5:$A$15,0)),0)),"")</f>
        <v/>
      </c>
      <c r="G53" s="11">
        <f>IFERROR(IF(OR($A53="",INDEX('Parâmetros'!$G$5:$G$9,COLUMN()-2)&lt;&gt;"OK"),"",ROUNDUP('Cálculo'!$L53*INDEX('Parâmetros'!$B$5:$B$15,MATCH(G$5,'Parâmetros'!$A$5:$A$15,0)),0)),"")</f>
        <v/>
      </c>
      <c r="H53" s="10">
        <f>IF($A53="","",'Cálculo'!$G53)</f>
        <v/>
      </c>
      <c r="I53" s="11">
        <f>IF($A53="","",'Cálculo'!$M53)</f>
        <v/>
      </c>
      <c r="J53" s="10">
        <f>IF($A53="","",'Cálculo'!$N53)</f>
        <v/>
      </c>
    </row>
    <row r="54">
      <c r="A54" s="32">
        <f>IF('Cálculo'!$P54="OK",'Cálculo'!$A54,"")</f>
        <v/>
      </c>
      <c r="B54" s="32">
        <f>IF($A54="","",'Cálculo'!$B54)</f>
        <v/>
      </c>
      <c r="C54" s="14">
        <f>IFERROR(IF(OR($A54="",INDEX('Parâmetros'!$G$5:$G$9,COLUMN()-2)&lt;&gt;"OK"),"",ROUNDUP('Cálculo'!$L54*INDEX('Parâmetros'!$B$5:$B$15,MATCH(C$5,'Parâmetros'!$A$5:$A$15,0)),0)),"")</f>
        <v/>
      </c>
      <c r="D54" s="14">
        <f>IFERROR(IF(OR($A54="",INDEX('Parâmetros'!$G$5:$G$9,COLUMN()-2)&lt;&gt;"OK"),"",ROUNDUP('Cálculo'!$L54*INDEX('Parâmetros'!$B$5:$B$15,MATCH(D$5,'Parâmetros'!$A$5:$A$15,0)),0)),"")</f>
        <v/>
      </c>
      <c r="E54" s="14">
        <f>IFERROR(IF(OR($A54="",INDEX('Parâmetros'!$G$5:$G$9,COLUMN()-2)&lt;&gt;"OK"),"",ROUNDUP('Cálculo'!$L54*INDEX('Parâmetros'!$B$5:$B$15,MATCH(E$5,'Parâmetros'!$A$5:$A$15,0)),0)),"")</f>
        <v/>
      </c>
      <c r="F54" s="14">
        <f>IFERROR(IF(OR($A54="",INDEX('Parâmetros'!$G$5:$G$9,COLUMN()-2)&lt;&gt;"OK"),"",ROUNDUP('Cálculo'!$L54*INDEX('Parâmetros'!$B$5:$B$15,MATCH(F$5,'Parâmetros'!$A$5:$A$15,0)),0)),"")</f>
        <v/>
      </c>
      <c r="G54" s="14">
        <f>IFERROR(IF(OR($A54="",INDEX('Parâmetros'!$G$5:$G$9,COLUMN()-2)&lt;&gt;"OK"),"",ROUNDUP('Cálculo'!$L54*INDEX('Parâmetros'!$B$5:$B$15,MATCH(G$5,'Parâmetros'!$A$5:$A$15,0)),0)),"")</f>
        <v/>
      </c>
      <c r="H54" s="13">
        <f>IF($A54="","",'Cálculo'!$G54)</f>
        <v/>
      </c>
      <c r="I54" s="14">
        <f>IF($A54="","",'Cálculo'!$M54)</f>
        <v/>
      </c>
      <c r="J54" s="13">
        <f>IF($A54="","",'Cálculo'!$N54)</f>
        <v/>
      </c>
    </row>
    <row r="55">
      <c r="A55" s="33">
        <f>IF('Cálculo'!$P55="OK",'Cálculo'!$A55,"")</f>
        <v/>
      </c>
      <c r="B55" s="33">
        <f>IF($A55="","",'Cálculo'!$B55)</f>
        <v/>
      </c>
      <c r="C55" s="11">
        <f>IFERROR(IF(OR($A55="",INDEX('Parâmetros'!$G$5:$G$9,COLUMN()-2)&lt;&gt;"OK"),"",ROUNDUP('Cálculo'!$L55*INDEX('Parâmetros'!$B$5:$B$15,MATCH(C$5,'Parâmetros'!$A$5:$A$15,0)),0)),"")</f>
        <v/>
      </c>
      <c r="D55" s="11">
        <f>IFERROR(IF(OR($A55="",INDEX('Parâmetros'!$G$5:$G$9,COLUMN()-2)&lt;&gt;"OK"),"",ROUNDUP('Cálculo'!$L55*INDEX('Parâmetros'!$B$5:$B$15,MATCH(D$5,'Parâmetros'!$A$5:$A$15,0)),0)),"")</f>
        <v/>
      </c>
      <c r="E55" s="11">
        <f>IFERROR(IF(OR($A55="",INDEX('Parâmetros'!$G$5:$G$9,COLUMN()-2)&lt;&gt;"OK"),"",ROUNDUP('Cálculo'!$L55*INDEX('Parâmetros'!$B$5:$B$15,MATCH(E$5,'Parâmetros'!$A$5:$A$15,0)),0)),"")</f>
        <v/>
      </c>
      <c r="F55" s="11">
        <f>IFERROR(IF(OR($A55="",INDEX('Parâmetros'!$G$5:$G$9,COLUMN()-2)&lt;&gt;"OK"),"",ROUNDUP('Cálculo'!$L55*INDEX('Parâmetros'!$B$5:$B$15,MATCH(F$5,'Parâmetros'!$A$5:$A$15,0)),0)),"")</f>
        <v/>
      </c>
      <c r="G55" s="11">
        <f>IFERROR(IF(OR($A55="",INDEX('Parâmetros'!$G$5:$G$9,COLUMN()-2)&lt;&gt;"OK"),"",ROUNDUP('Cálculo'!$L55*INDEX('Parâmetros'!$B$5:$B$15,MATCH(G$5,'Parâmetros'!$A$5:$A$15,0)),0)),"")</f>
        <v/>
      </c>
      <c r="H55" s="10">
        <f>IF($A55="","",'Cálculo'!$G55)</f>
        <v/>
      </c>
      <c r="I55" s="11">
        <f>IF($A55="","",'Cálculo'!$M55)</f>
        <v/>
      </c>
      <c r="J55" s="10">
        <f>IF($A55="","",'Cálculo'!$N55)</f>
        <v/>
      </c>
    </row>
    <row r="56">
      <c r="A56" s="32">
        <f>IF('Cálculo'!$P56="OK",'Cálculo'!$A56,"")</f>
        <v/>
      </c>
      <c r="B56" s="32">
        <f>IF($A56="","",'Cálculo'!$B56)</f>
        <v/>
      </c>
      <c r="C56" s="14">
        <f>IFERROR(IF(OR($A56="",INDEX('Parâmetros'!$G$5:$G$9,COLUMN()-2)&lt;&gt;"OK"),"",ROUNDUP('Cálculo'!$L56*INDEX('Parâmetros'!$B$5:$B$15,MATCH(C$5,'Parâmetros'!$A$5:$A$15,0)),0)),"")</f>
        <v/>
      </c>
      <c r="D56" s="14">
        <f>IFERROR(IF(OR($A56="",INDEX('Parâmetros'!$G$5:$G$9,COLUMN()-2)&lt;&gt;"OK"),"",ROUNDUP('Cálculo'!$L56*INDEX('Parâmetros'!$B$5:$B$15,MATCH(D$5,'Parâmetros'!$A$5:$A$15,0)),0)),"")</f>
        <v/>
      </c>
      <c r="E56" s="14">
        <f>IFERROR(IF(OR($A56="",INDEX('Parâmetros'!$G$5:$G$9,COLUMN()-2)&lt;&gt;"OK"),"",ROUNDUP('Cálculo'!$L56*INDEX('Parâmetros'!$B$5:$B$15,MATCH(E$5,'Parâmetros'!$A$5:$A$15,0)),0)),"")</f>
        <v/>
      </c>
      <c r="F56" s="14">
        <f>IFERROR(IF(OR($A56="",INDEX('Parâmetros'!$G$5:$G$9,COLUMN()-2)&lt;&gt;"OK"),"",ROUNDUP('Cálculo'!$L56*INDEX('Parâmetros'!$B$5:$B$15,MATCH(F$5,'Parâmetros'!$A$5:$A$15,0)),0)),"")</f>
        <v/>
      </c>
      <c r="G56" s="14">
        <f>IFERROR(IF(OR($A56="",INDEX('Parâmetros'!$G$5:$G$9,COLUMN()-2)&lt;&gt;"OK"),"",ROUNDUP('Cálculo'!$L56*INDEX('Parâmetros'!$B$5:$B$15,MATCH(G$5,'Parâmetros'!$A$5:$A$15,0)),0)),"")</f>
        <v/>
      </c>
      <c r="H56" s="13">
        <f>IF($A56="","",'Cálculo'!$G56)</f>
        <v/>
      </c>
      <c r="I56" s="14">
        <f>IF($A56="","",'Cálculo'!$M56)</f>
        <v/>
      </c>
      <c r="J56" s="13">
        <f>IF($A56="","",'Cálculo'!$N56)</f>
        <v/>
      </c>
    </row>
    <row r="57">
      <c r="A57" s="33">
        <f>IF('Cálculo'!$P57="OK",'Cálculo'!$A57,"")</f>
        <v/>
      </c>
      <c r="B57" s="33">
        <f>IF($A57="","",'Cálculo'!$B57)</f>
        <v/>
      </c>
      <c r="C57" s="11">
        <f>IFERROR(IF(OR($A57="",INDEX('Parâmetros'!$G$5:$G$9,COLUMN()-2)&lt;&gt;"OK"),"",ROUNDUP('Cálculo'!$L57*INDEX('Parâmetros'!$B$5:$B$15,MATCH(C$5,'Parâmetros'!$A$5:$A$15,0)),0)),"")</f>
        <v/>
      </c>
      <c r="D57" s="11">
        <f>IFERROR(IF(OR($A57="",INDEX('Parâmetros'!$G$5:$G$9,COLUMN()-2)&lt;&gt;"OK"),"",ROUNDUP('Cálculo'!$L57*INDEX('Parâmetros'!$B$5:$B$15,MATCH(D$5,'Parâmetros'!$A$5:$A$15,0)),0)),"")</f>
        <v/>
      </c>
      <c r="E57" s="11">
        <f>IFERROR(IF(OR($A57="",INDEX('Parâmetros'!$G$5:$G$9,COLUMN()-2)&lt;&gt;"OK"),"",ROUNDUP('Cálculo'!$L57*INDEX('Parâmetros'!$B$5:$B$15,MATCH(E$5,'Parâmetros'!$A$5:$A$15,0)),0)),"")</f>
        <v/>
      </c>
      <c r="F57" s="11">
        <f>IFERROR(IF(OR($A57="",INDEX('Parâmetros'!$G$5:$G$9,COLUMN()-2)&lt;&gt;"OK"),"",ROUNDUP('Cálculo'!$L57*INDEX('Parâmetros'!$B$5:$B$15,MATCH(F$5,'Parâmetros'!$A$5:$A$15,0)),0)),"")</f>
        <v/>
      </c>
      <c r="G57" s="11">
        <f>IFERROR(IF(OR($A57="",INDEX('Parâmetros'!$G$5:$G$9,COLUMN()-2)&lt;&gt;"OK"),"",ROUNDUP('Cálculo'!$L57*INDEX('Parâmetros'!$B$5:$B$15,MATCH(G$5,'Parâmetros'!$A$5:$A$15,0)),0)),"")</f>
        <v/>
      </c>
      <c r="H57" s="10">
        <f>IF($A57="","",'Cálculo'!$G57)</f>
        <v/>
      </c>
      <c r="I57" s="11">
        <f>IF($A57="","",'Cálculo'!$M57)</f>
        <v/>
      </c>
      <c r="J57" s="10">
        <f>IF($A57="","",'Cálculo'!$N57)</f>
        <v/>
      </c>
    </row>
    <row r="58">
      <c r="A58" s="32">
        <f>IF('Cálculo'!$P58="OK",'Cálculo'!$A58,"")</f>
        <v/>
      </c>
      <c r="B58" s="32">
        <f>IF($A58="","",'Cálculo'!$B58)</f>
        <v/>
      </c>
      <c r="C58" s="14">
        <f>IFERROR(IF(OR($A58="",INDEX('Parâmetros'!$G$5:$G$9,COLUMN()-2)&lt;&gt;"OK"),"",ROUNDUP('Cálculo'!$L58*INDEX('Parâmetros'!$B$5:$B$15,MATCH(C$5,'Parâmetros'!$A$5:$A$15,0)),0)),"")</f>
        <v/>
      </c>
      <c r="D58" s="14">
        <f>IFERROR(IF(OR($A58="",INDEX('Parâmetros'!$G$5:$G$9,COLUMN()-2)&lt;&gt;"OK"),"",ROUNDUP('Cálculo'!$L58*INDEX('Parâmetros'!$B$5:$B$15,MATCH(D$5,'Parâmetros'!$A$5:$A$15,0)),0)),"")</f>
        <v/>
      </c>
      <c r="E58" s="14">
        <f>IFERROR(IF(OR($A58="",INDEX('Parâmetros'!$G$5:$G$9,COLUMN()-2)&lt;&gt;"OK"),"",ROUNDUP('Cálculo'!$L58*INDEX('Parâmetros'!$B$5:$B$15,MATCH(E$5,'Parâmetros'!$A$5:$A$15,0)),0)),"")</f>
        <v/>
      </c>
      <c r="F58" s="14">
        <f>IFERROR(IF(OR($A58="",INDEX('Parâmetros'!$G$5:$G$9,COLUMN()-2)&lt;&gt;"OK"),"",ROUNDUP('Cálculo'!$L58*INDEX('Parâmetros'!$B$5:$B$15,MATCH(F$5,'Parâmetros'!$A$5:$A$15,0)),0)),"")</f>
        <v/>
      </c>
      <c r="G58" s="14">
        <f>IFERROR(IF(OR($A58="",INDEX('Parâmetros'!$G$5:$G$9,COLUMN()-2)&lt;&gt;"OK"),"",ROUNDUP('Cálculo'!$L58*INDEX('Parâmetros'!$B$5:$B$15,MATCH(G$5,'Parâmetros'!$A$5:$A$15,0)),0)),"")</f>
        <v/>
      </c>
      <c r="H58" s="13">
        <f>IF($A58="","",'Cálculo'!$G58)</f>
        <v/>
      </c>
      <c r="I58" s="14">
        <f>IF($A58="","",'Cálculo'!$M58)</f>
        <v/>
      </c>
      <c r="J58" s="13">
        <f>IF($A58="","",'Cálculo'!$N58)</f>
        <v/>
      </c>
    </row>
    <row r="59">
      <c r="A59" s="33">
        <f>IF('Cálculo'!$P59="OK",'Cálculo'!$A59,"")</f>
        <v/>
      </c>
      <c r="B59" s="33">
        <f>IF($A59="","",'Cálculo'!$B59)</f>
        <v/>
      </c>
      <c r="C59" s="11">
        <f>IFERROR(IF(OR($A59="",INDEX('Parâmetros'!$G$5:$G$9,COLUMN()-2)&lt;&gt;"OK"),"",ROUNDUP('Cálculo'!$L59*INDEX('Parâmetros'!$B$5:$B$15,MATCH(C$5,'Parâmetros'!$A$5:$A$15,0)),0)),"")</f>
        <v/>
      </c>
      <c r="D59" s="11">
        <f>IFERROR(IF(OR($A59="",INDEX('Parâmetros'!$G$5:$G$9,COLUMN()-2)&lt;&gt;"OK"),"",ROUNDUP('Cálculo'!$L59*INDEX('Parâmetros'!$B$5:$B$15,MATCH(D$5,'Parâmetros'!$A$5:$A$15,0)),0)),"")</f>
        <v/>
      </c>
      <c r="E59" s="11">
        <f>IFERROR(IF(OR($A59="",INDEX('Parâmetros'!$G$5:$G$9,COLUMN()-2)&lt;&gt;"OK"),"",ROUNDUP('Cálculo'!$L59*INDEX('Parâmetros'!$B$5:$B$15,MATCH(E$5,'Parâmetros'!$A$5:$A$15,0)),0)),"")</f>
        <v/>
      </c>
      <c r="F59" s="11">
        <f>IFERROR(IF(OR($A59="",INDEX('Parâmetros'!$G$5:$G$9,COLUMN()-2)&lt;&gt;"OK"),"",ROUNDUP('Cálculo'!$L59*INDEX('Parâmetros'!$B$5:$B$15,MATCH(F$5,'Parâmetros'!$A$5:$A$15,0)),0)),"")</f>
        <v/>
      </c>
      <c r="G59" s="11">
        <f>IFERROR(IF(OR($A59="",INDEX('Parâmetros'!$G$5:$G$9,COLUMN()-2)&lt;&gt;"OK"),"",ROUNDUP('Cálculo'!$L59*INDEX('Parâmetros'!$B$5:$B$15,MATCH(G$5,'Parâmetros'!$A$5:$A$15,0)),0)),"")</f>
        <v/>
      </c>
      <c r="H59" s="10">
        <f>IF($A59="","",'Cálculo'!$G59)</f>
        <v/>
      </c>
      <c r="I59" s="11">
        <f>IF($A59="","",'Cálculo'!$M59)</f>
        <v/>
      </c>
      <c r="J59" s="10">
        <f>IF($A59="","",'Cálculo'!$N59)</f>
        <v/>
      </c>
    </row>
    <row r="60">
      <c r="A60" s="32">
        <f>IF('Cálculo'!$P60="OK",'Cálculo'!$A60,"")</f>
        <v/>
      </c>
      <c r="B60" s="32">
        <f>IF($A60="","",'Cálculo'!$B60)</f>
        <v/>
      </c>
      <c r="C60" s="14">
        <f>IFERROR(IF(OR($A60="",INDEX('Parâmetros'!$G$5:$G$9,COLUMN()-2)&lt;&gt;"OK"),"",ROUNDUP('Cálculo'!$L60*INDEX('Parâmetros'!$B$5:$B$15,MATCH(C$5,'Parâmetros'!$A$5:$A$15,0)),0)),"")</f>
        <v/>
      </c>
      <c r="D60" s="14">
        <f>IFERROR(IF(OR($A60="",INDEX('Parâmetros'!$G$5:$G$9,COLUMN()-2)&lt;&gt;"OK"),"",ROUNDUP('Cálculo'!$L60*INDEX('Parâmetros'!$B$5:$B$15,MATCH(D$5,'Parâmetros'!$A$5:$A$15,0)),0)),"")</f>
        <v/>
      </c>
      <c r="E60" s="14">
        <f>IFERROR(IF(OR($A60="",INDEX('Parâmetros'!$G$5:$G$9,COLUMN()-2)&lt;&gt;"OK"),"",ROUNDUP('Cálculo'!$L60*INDEX('Parâmetros'!$B$5:$B$15,MATCH(E$5,'Parâmetros'!$A$5:$A$15,0)),0)),"")</f>
        <v/>
      </c>
      <c r="F60" s="14">
        <f>IFERROR(IF(OR($A60="",INDEX('Parâmetros'!$G$5:$G$9,COLUMN()-2)&lt;&gt;"OK"),"",ROUNDUP('Cálculo'!$L60*INDEX('Parâmetros'!$B$5:$B$15,MATCH(F$5,'Parâmetros'!$A$5:$A$15,0)),0)),"")</f>
        <v/>
      </c>
      <c r="G60" s="14">
        <f>IFERROR(IF(OR($A60="",INDEX('Parâmetros'!$G$5:$G$9,COLUMN()-2)&lt;&gt;"OK"),"",ROUNDUP('Cálculo'!$L60*INDEX('Parâmetros'!$B$5:$B$15,MATCH(G$5,'Parâmetros'!$A$5:$A$15,0)),0)),"")</f>
        <v/>
      </c>
      <c r="H60" s="13">
        <f>IF($A60="","",'Cálculo'!$G60)</f>
        <v/>
      </c>
      <c r="I60" s="14">
        <f>IF($A60="","",'Cálculo'!$M60)</f>
        <v/>
      </c>
      <c r="J60" s="13">
        <f>IF($A60="","",'Cálculo'!$N60)</f>
        <v/>
      </c>
    </row>
    <row r="61">
      <c r="A61" s="33">
        <f>IF('Cálculo'!$P61="OK",'Cálculo'!$A61,"")</f>
        <v/>
      </c>
      <c r="B61" s="33">
        <f>IF($A61="","",'Cálculo'!$B61)</f>
        <v/>
      </c>
      <c r="C61" s="11">
        <f>IFERROR(IF(OR($A61="",INDEX('Parâmetros'!$G$5:$G$9,COLUMN()-2)&lt;&gt;"OK"),"",ROUNDUP('Cálculo'!$L61*INDEX('Parâmetros'!$B$5:$B$15,MATCH(C$5,'Parâmetros'!$A$5:$A$15,0)),0)),"")</f>
        <v/>
      </c>
      <c r="D61" s="11">
        <f>IFERROR(IF(OR($A61="",INDEX('Parâmetros'!$G$5:$G$9,COLUMN()-2)&lt;&gt;"OK"),"",ROUNDUP('Cálculo'!$L61*INDEX('Parâmetros'!$B$5:$B$15,MATCH(D$5,'Parâmetros'!$A$5:$A$15,0)),0)),"")</f>
        <v/>
      </c>
      <c r="E61" s="11">
        <f>IFERROR(IF(OR($A61="",INDEX('Parâmetros'!$G$5:$G$9,COLUMN()-2)&lt;&gt;"OK"),"",ROUNDUP('Cálculo'!$L61*INDEX('Parâmetros'!$B$5:$B$15,MATCH(E$5,'Parâmetros'!$A$5:$A$15,0)),0)),"")</f>
        <v/>
      </c>
      <c r="F61" s="11">
        <f>IFERROR(IF(OR($A61="",INDEX('Parâmetros'!$G$5:$G$9,COLUMN()-2)&lt;&gt;"OK"),"",ROUNDUP('Cálculo'!$L61*INDEX('Parâmetros'!$B$5:$B$15,MATCH(F$5,'Parâmetros'!$A$5:$A$15,0)),0)),"")</f>
        <v/>
      </c>
      <c r="G61" s="11">
        <f>IFERROR(IF(OR($A61="",INDEX('Parâmetros'!$G$5:$G$9,COLUMN()-2)&lt;&gt;"OK"),"",ROUNDUP('Cálculo'!$L61*INDEX('Parâmetros'!$B$5:$B$15,MATCH(G$5,'Parâmetros'!$A$5:$A$15,0)),0)),"")</f>
        <v/>
      </c>
      <c r="H61" s="10">
        <f>IF($A61="","",'Cálculo'!$G61)</f>
        <v/>
      </c>
      <c r="I61" s="11">
        <f>IF($A61="","",'Cálculo'!$M61)</f>
        <v/>
      </c>
      <c r="J61" s="10">
        <f>IF($A61="","",'Cálculo'!$N61)</f>
        <v/>
      </c>
    </row>
    <row r="62">
      <c r="A62" s="32">
        <f>IF('Cálculo'!$P62="OK",'Cálculo'!$A62,"")</f>
        <v/>
      </c>
      <c r="B62" s="32">
        <f>IF($A62="","",'Cálculo'!$B62)</f>
        <v/>
      </c>
      <c r="C62" s="14">
        <f>IFERROR(IF(OR($A62="",INDEX('Parâmetros'!$G$5:$G$9,COLUMN()-2)&lt;&gt;"OK"),"",ROUNDUP('Cálculo'!$L62*INDEX('Parâmetros'!$B$5:$B$15,MATCH(C$5,'Parâmetros'!$A$5:$A$15,0)),0)),"")</f>
        <v/>
      </c>
      <c r="D62" s="14">
        <f>IFERROR(IF(OR($A62="",INDEX('Parâmetros'!$G$5:$G$9,COLUMN()-2)&lt;&gt;"OK"),"",ROUNDUP('Cálculo'!$L62*INDEX('Parâmetros'!$B$5:$B$15,MATCH(D$5,'Parâmetros'!$A$5:$A$15,0)),0)),"")</f>
        <v/>
      </c>
      <c r="E62" s="14">
        <f>IFERROR(IF(OR($A62="",INDEX('Parâmetros'!$G$5:$G$9,COLUMN()-2)&lt;&gt;"OK"),"",ROUNDUP('Cálculo'!$L62*INDEX('Parâmetros'!$B$5:$B$15,MATCH(E$5,'Parâmetros'!$A$5:$A$15,0)),0)),"")</f>
        <v/>
      </c>
      <c r="F62" s="14">
        <f>IFERROR(IF(OR($A62="",INDEX('Parâmetros'!$G$5:$G$9,COLUMN()-2)&lt;&gt;"OK"),"",ROUNDUP('Cálculo'!$L62*INDEX('Parâmetros'!$B$5:$B$15,MATCH(F$5,'Parâmetros'!$A$5:$A$15,0)),0)),"")</f>
        <v/>
      </c>
      <c r="G62" s="14">
        <f>IFERROR(IF(OR($A62="",INDEX('Parâmetros'!$G$5:$G$9,COLUMN()-2)&lt;&gt;"OK"),"",ROUNDUP('Cálculo'!$L62*INDEX('Parâmetros'!$B$5:$B$15,MATCH(G$5,'Parâmetros'!$A$5:$A$15,0)),0)),"")</f>
        <v/>
      </c>
      <c r="H62" s="13">
        <f>IF($A62="","",'Cálculo'!$G62)</f>
        <v/>
      </c>
      <c r="I62" s="14">
        <f>IF($A62="","",'Cálculo'!$M62)</f>
        <v/>
      </c>
      <c r="J62" s="13">
        <f>IF($A62="","",'Cálculo'!$N62)</f>
        <v/>
      </c>
    </row>
    <row r="63">
      <c r="A63" s="33">
        <f>IF('Cálculo'!$P63="OK",'Cálculo'!$A63,"")</f>
        <v/>
      </c>
      <c r="B63" s="33">
        <f>IF($A63="","",'Cálculo'!$B63)</f>
        <v/>
      </c>
      <c r="C63" s="11">
        <f>IFERROR(IF(OR($A63="",INDEX('Parâmetros'!$G$5:$G$9,COLUMN()-2)&lt;&gt;"OK"),"",ROUNDUP('Cálculo'!$L63*INDEX('Parâmetros'!$B$5:$B$15,MATCH(C$5,'Parâmetros'!$A$5:$A$15,0)),0)),"")</f>
        <v/>
      </c>
      <c r="D63" s="11">
        <f>IFERROR(IF(OR($A63="",INDEX('Parâmetros'!$G$5:$G$9,COLUMN()-2)&lt;&gt;"OK"),"",ROUNDUP('Cálculo'!$L63*INDEX('Parâmetros'!$B$5:$B$15,MATCH(D$5,'Parâmetros'!$A$5:$A$15,0)),0)),"")</f>
        <v/>
      </c>
      <c r="E63" s="11">
        <f>IFERROR(IF(OR($A63="",INDEX('Parâmetros'!$G$5:$G$9,COLUMN()-2)&lt;&gt;"OK"),"",ROUNDUP('Cálculo'!$L63*INDEX('Parâmetros'!$B$5:$B$15,MATCH(E$5,'Parâmetros'!$A$5:$A$15,0)),0)),"")</f>
        <v/>
      </c>
      <c r="F63" s="11">
        <f>IFERROR(IF(OR($A63="",INDEX('Parâmetros'!$G$5:$G$9,COLUMN()-2)&lt;&gt;"OK"),"",ROUNDUP('Cálculo'!$L63*INDEX('Parâmetros'!$B$5:$B$15,MATCH(F$5,'Parâmetros'!$A$5:$A$15,0)),0)),"")</f>
        <v/>
      </c>
      <c r="G63" s="11">
        <f>IFERROR(IF(OR($A63="",INDEX('Parâmetros'!$G$5:$G$9,COLUMN()-2)&lt;&gt;"OK"),"",ROUNDUP('Cálculo'!$L63*INDEX('Parâmetros'!$B$5:$B$15,MATCH(G$5,'Parâmetros'!$A$5:$A$15,0)),0)),"")</f>
        <v/>
      </c>
      <c r="H63" s="10">
        <f>IF($A63="","",'Cálculo'!$G63)</f>
        <v/>
      </c>
      <c r="I63" s="11">
        <f>IF($A63="","",'Cálculo'!$M63)</f>
        <v/>
      </c>
      <c r="J63" s="10">
        <f>IF($A63="","",'Cálculo'!$N63)</f>
        <v/>
      </c>
    </row>
    <row r="64">
      <c r="A64" s="32">
        <f>IF('Cálculo'!$P64="OK",'Cálculo'!$A64,"")</f>
        <v/>
      </c>
      <c r="B64" s="32">
        <f>IF($A64="","",'Cálculo'!$B64)</f>
        <v/>
      </c>
      <c r="C64" s="14">
        <f>IFERROR(IF(OR($A64="",INDEX('Parâmetros'!$G$5:$G$9,COLUMN()-2)&lt;&gt;"OK"),"",ROUNDUP('Cálculo'!$L64*INDEX('Parâmetros'!$B$5:$B$15,MATCH(C$5,'Parâmetros'!$A$5:$A$15,0)),0)),"")</f>
        <v/>
      </c>
      <c r="D64" s="14">
        <f>IFERROR(IF(OR($A64="",INDEX('Parâmetros'!$G$5:$G$9,COLUMN()-2)&lt;&gt;"OK"),"",ROUNDUP('Cálculo'!$L64*INDEX('Parâmetros'!$B$5:$B$15,MATCH(D$5,'Parâmetros'!$A$5:$A$15,0)),0)),"")</f>
        <v/>
      </c>
      <c r="E64" s="14">
        <f>IFERROR(IF(OR($A64="",INDEX('Parâmetros'!$G$5:$G$9,COLUMN()-2)&lt;&gt;"OK"),"",ROUNDUP('Cálculo'!$L64*INDEX('Parâmetros'!$B$5:$B$15,MATCH(E$5,'Parâmetros'!$A$5:$A$15,0)),0)),"")</f>
        <v/>
      </c>
      <c r="F64" s="14">
        <f>IFERROR(IF(OR($A64="",INDEX('Parâmetros'!$G$5:$G$9,COLUMN()-2)&lt;&gt;"OK"),"",ROUNDUP('Cálculo'!$L64*INDEX('Parâmetros'!$B$5:$B$15,MATCH(F$5,'Parâmetros'!$A$5:$A$15,0)),0)),"")</f>
        <v/>
      </c>
      <c r="G64" s="14">
        <f>IFERROR(IF(OR($A64="",INDEX('Parâmetros'!$G$5:$G$9,COLUMN()-2)&lt;&gt;"OK"),"",ROUNDUP('Cálculo'!$L64*INDEX('Parâmetros'!$B$5:$B$15,MATCH(G$5,'Parâmetros'!$A$5:$A$15,0)),0)),"")</f>
        <v/>
      </c>
      <c r="H64" s="13">
        <f>IF($A64="","",'Cálculo'!$G64)</f>
        <v/>
      </c>
      <c r="I64" s="14">
        <f>IF($A64="","",'Cálculo'!$M64)</f>
        <v/>
      </c>
      <c r="J64" s="13">
        <f>IF($A64="","",'Cálculo'!$N64)</f>
        <v/>
      </c>
    </row>
    <row r="65">
      <c r="A65" s="33">
        <f>IF('Cálculo'!$P65="OK",'Cálculo'!$A65,"")</f>
        <v/>
      </c>
      <c r="B65" s="33">
        <f>IF($A65="","",'Cálculo'!$B65)</f>
        <v/>
      </c>
      <c r="C65" s="11">
        <f>IFERROR(IF(OR($A65="",INDEX('Parâmetros'!$G$5:$G$9,COLUMN()-2)&lt;&gt;"OK"),"",ROUNDUP('Cálculo'!$L65*INDEX('Parâmetros'!$B$5:$B$15,MATCH(C$5,'Parâmetros'!$A$5:$A$15,0)),0)),"")</f>
        <v/>
      </c>
      <c r="D65" s="11">
        <f>IFERROR(IF(OR($A65="",INDEX('Parâmetros'!$G$5:$G$9,COLUMN()-2)&lt;&gt;"OK"),"",ROUNDUP('Cálculo'!$L65*INDEX('Parâmetros'!$B$5:$B$15,MATCH(D$5,'Parâmetros'!$A$5:$A$15,0)),0)),"")</f>
        <v/>
      </c>
      <c r="E65" s="11">
        <f>IFERROR(IF(OR($A65="",INDEX('Parâmetros'!$G$5:$G$9,COLUMN()-2)&lt;&gt;"OK"),"",ROUNDUP('Cálculo'!$L65*INDEX('Parâmetros'!$B$5:$B$15,MATCH(E$5,'Parâmetros'!$A$5:$A$15,0)),0)),"")</f>
        <v/>
      </c>
      <c r="F65" s="11">
        <f>IFERROR(IF(OR($A65="",INDEX('Parâmetros'!$G$5:$G$9,COLUMN()-2)&lt;&gt;"OK"),"",ROUNDUP('Cálculo'!$L65*INDEX('Parâmetros'!$B$5:$B$15,MATCH(F$5,'Parâmetros'!$A$5:$A$15,0)),0)),"")</f>
        <v/>
      </c>
      <c r="G65" s="11">
        <f>IFERROR(IF(OR($A65="",INDEX('Parâmetros'!$G$5:$G$9,COLUMN()-2)&lt;&gt;"OK"),"",ROUNDUP('Cálculo'!$L65*INDEX('Parâmetros'!$B$5:$B$15,MATCH(G$5,'Parâmetros'!$A$5:$A$15,0)),0)),"")</f>
        <v/>
      </c>
      <c r="H65" s="10">
        <f>IF($A65="","",'Cálculo'!$G65)</f>
        <v/>
      </c>
      <c r="I65" s="11">
        <f>IF($A65="","",'Cálculo'!$M65)</f>
        <v/>
      </c>
      <c r="J65" s="10">
        <f>IF($A65="","",'Cálculo'!$N65)</f>
        <v/>
      </c>
    </row>
    <row r="66">
      <c r="A66" s="32">
        <f>IF('Cálculo'!$P66="OK",'Cálculo'!$A66,"")</f>
        <v/>
      </c>
      <c r="B66" s="32">
        <f>IF($A66="","",'Cálculo'!$B66)</f>
        <v/>
      </c>
      <c r="C66" s="14">
        <f>IFERROR(IF(OR($A66="",INDEX('Parâmetros'!$G$5:$G$9,COLUMN()-2)&lt;&gt;"OK"),"",ROUNDUP('Cálculo'!$L66*INDEX('Parâmetros'!$B$5:$B$15,MATCH(C$5,'Parâmetros'!$A$5:$A$15,0)),0)),"")</f>
        <v/>
      </c>
      <c r="D66" s="14">
        <f>IFERROR(IF(OR($A66="",INDEX('Parâmetros'!$G$5:$G$9,COLUMN()-2)&lt;&gt;"OK"),"",ROUNDUP('Cálculo'!$L66*INDEX('Parâmetros'!$B$5:$B$15,MATCH(D$5,'Parâmetros'!$A$5:$A$15,0)),0)),"")</f>
        <v/>
      </c>
      <c r="E66" s="14">
        <f>IFERROR(IF(OR($A66="",INDEX('Parâmetros'!$G$5:$G$9,COLUMN()-2)&lt;&gt;"OK"),"",ROUNDUP('Cálculo'!$L66*INDEX('Parâmetros'!$B$5:$B$15,MATCH(E$5,'Parâmetros'!$A$5:$A$15,0)),0)),"")</f>
        <v/>
      </c>
      <c r="F66" s="14">
        <f>IFERROR(IF(OR($A66="",INDEX('Parâmetros'!$G$5:$G$9,COLUMN()-2)&lt;&gt;"OK"),"",ROUNDUP('Cálculo'!$L66*INDEX('Parâmetros'!$B$5:$B$15,MATCH(F$5,'Parâmetros'!$A$5:$A$15,0)),0)),"")</f>
        <v/>
      </c>
      <c r="G66" s="14">
        <f>IFERROR(IF(OR($A66="",INDEX('Parâmetros'!$G$5:$G$9,COLUMN()-2)&lt;&gt;"OK"),"",ROUNDUP('Cálculo'!$L66*INDEX('Parâmetros'!$B$5:$B$15,MATCH(G$5,'Parâmetros'!$A$5:$A$15,0)),0)),"")</f>
        <v/>
      </c>
      <c r="H66" s="13">
        <f>IF($A66="","",'Cálculo'!$G66)</f>
        <v/>
      </c>
      <c r="I66" s="14">
        <f>IF($A66="","",'Cálculo'!$M66)</f>
        <v/>
      </c>
      <c r="J66" s="13">
        <f>IF($A66="","",'Cálculo'!$N66)</f>
        <v/>
      </c>
    </row>
    <row r="67">
      <c r="A67" s="33">
        <f>IF('Cálculo'!$P67="OK",'Cálculo'!$A67,"")</f>
        <v/>
      </c>
      <c r="B67" s="33">
        <f>IF($A67="","",'Cálculo'!$B67)</f>
        <v/>
      </c>
      <c r="C67" s="11">
        <f>IFERROR(IF(OR($A67="",INDEX('Parâmetros'!$G$5:$G$9,COLUMN()-2)&lt;&gt;"OK"),"",ROUNDUP('Cálculo'!$L67*INDEX('Parâmetros'!$B$5:$B$15,MATCH(C$5,'Parâmetros'!$A$5:$A$15,0)),0)),"")</f>
        <v/>
      </c>
      <c r="D67" s="11">
        <f>IFERROR(IF(OR($A67="",INDEX('Parâmetros'!$G$5:$G$9,COLUMN()-2)&lt;&gt;"OK"),"",ROUNDUP('Cálculo'!$L67*INDEX('Parâmetros'!$B$5:$B$15,MATCH(D$5,'Parâmetros'!$A$5:$A$15,0)),0)),"")</f>
        <v/>
      </c>
      <c r="E67" s="11">
        <f>IFERROR(IF(OR($A67="",INDEX('Parâmetros'!$G$5:$G$9,COLUMN()-2)&lt;&gt;"OK"),"",ROUNDUP('Cálculo'!$L67*INDEX('Parâmetros'!$B$5:$B$15,MATCH(E$5,'Parâmetros'!$A$5:$A$15,0)),0)),"")</f>
        <v/>
      </c>
      <c r="F67" s="11">
        <f>IFERROR(IF(OR($A67="",INDEX('Parâmetros'!$G$5:$G$9,COLUMN()-2)&lt;&gt;"OK"),"",ROUNDUP('Cálculo'!$L67*INDEX('Parâmetros'!$B$5:$B$15,MATCH(F$5,'Parâmetros'!$A$5:$A$15,0)),0)),"")</f>
        <v/>
      </c>
      <c r="G67" s="11">
        <f>IFERROR(IF(OR($A67="",INDEX('Parâmetros'!$G$5:$G$9,COLUMN()-2)&lt;&gt;"OK"),"",ROUNDUP('Cálculo'!$L67*INDEX('Parâmetros'!$B$5:$B$15,MATCH(G$5,'Parâmetros'!$A$5:$A$15,0)),0)),"")</f>
        <v/>
      </c>
      <c r="H67" s="10">
        <f>IF($A67="","",'Cálculo'!$G67)</f>
        <v/>
      </c>
      <c r="I67" s="11">
        <f>IF($A67="","",'Cálculo'!$M67)</f>
        <v/>
      </c>
      <c r="J67" s="10">
        <f>IF($A67="","",'Cálculo'!$N67)</f>
        <v/>
      </c>
    </row>
    <row r="68">
      <c r="A68" s="32">
        <f>IF('Cálculo'!$P68="OK",'Cálculo'!$A68,"")</f>
        <v/>
      </c>
      <c r="B68" s="32">
        <f>IF($A68="","",'Cálculo'!$B68)</f>
        <v/>
      </c>
      <c r="C68" s="14">
        <f>IFERROR(IF(OR($A68="",INDEX('Parâmetros'!$G$5:$G$9,COLUMN()-2)&lt;&gt;"OK"),"",ROUNDUP('Cálculo'!$L68*INDEX('Parâmetros'!$B$5:$B$15,MATCH(C$5,'Parâmetros'!$A$5:$A$15,0)),0)),"")</f>
        <v/>
      </c>
      <c r="D68" s="14">
        <f>IFERROR(IF(OR($A68="",INDEX('Parâmetros'!$G$5:$G$9,COLUMN()-2)&lt;&gt;"OK"),"",ROUNDUP('Cálculo'!$L68*INDEX('Parâmetros'!$B$5:$B$15,MATCH(D$5,'Parâmetros'!$A$5:$A$15,0)),0)),"")</f>
        <v/>
      </c>
      <c r="E68" s="14">
        <f>IFERROR(IF(OR($A68="",INDEX('Parâmetros'!$G$5:$G$9,COLUMN()-2)&lt;&gt;"OK"),"",ROUNDUP('Cálculo'!$L68*INDEX('Parâmetros'!$B$5:$B$15,MATCH(E$5,'Parâmetros'!$A$5:$A$15,0)),0)),"")</f>
        <v/>
      </c>
      <c r="F68" s="14">
        <f>IFERROR(IF(OR($A68="",INDEX('Parâmetros'!$G$5:$G$9,COLUMN()-2)&lt;&gt;"OK"),"",ROUNDUP('Cálculo'!$L68*INDEX('Parâmetros'!$B$5:$B$15,MATCH(F$5,'Parâmetros'!$A$5:$A$15,0)),0)),"")</f>
        <v/>
      </c>
      <c r="G68" s="14">
        <f>IFERROR(IF(OR($A68="",INDEX('Parâmetros'!$G$5:$G$9,COLUMN()-2)&lt;&gt;"OK"),"",ROUNDUP('Cálculo'!$L68*INDEX('Parâmetros'!$B$5:$B$15,MATCH(G$5,'Parâmetros'!$A$5:$A$15,0)),0)),"")</f>
        <v/>
      </c>
      <c r="H68" s="13">
        <f>IF($A68="","",'Cálculo'!$G68)</f>
        <v/>
      </c>
      <c r="I68" s="14">
        <f>IF($A68="","",'Cálculo'!$M68)</f>
        <v/>
      </c>
      <c r="J68" s="13">
        <f>IF($A68="","",'Cálculo'!$N68)</f>
        <v/>
      </c>
    </row>
    <row r="69">
      <c r="A69" s="33">
        <f>IF('Cálculo'!$P69="OK",'Cálculo'!$A69,"")</f>
        <v/>
      </c>
      <c r="B69" s="33">
        <f>IF($A69="","",'Cálculo'!$B69)</f>
        <v/>
      </c>
      <c r="C69" s="11">
        <f>IFERROR(IF(OR($A69="",INDEX('Parâmetros'!$G$5:$G$9,COLUMN()-2)&lt;&gt;"OK"),"",ROUNDUP('Cálculo'!$L69*INDEX('Parâmetros'!$B$5:$B$15,MATCH(C$5,'Parâmetros'!$A$5:$A$15,0)),0)),"")</f>
        <v/>
      </c>
      <c r="D69" s="11">
        <f>IFERROR(IF(OR($A69="",INDEX('Parâmetros'!$G$5:$G$9,COLUMN()-2)&lt;&gt;"OK"),"",ROUNDUP('Cálculo'!$L69*INDEX('Parâmetros'!$B$5:$B$15,MATCH(D$5,'Parâmetros'!$A$5:$A$15,0)),0)),"")</f>
        <v/>
      </c>
      <c r="E69" s="11">
        <f>IFERROR(IF(OR($A69="",INDEX('Parâmetros'!$G$5:$G$9,COLUMN()-2)&lt;&gt;"OK"),"",ROUNDUP('Cálculo'!$L69*INDEX('Parâmetros'!$B$5:$B$15,MATCH(E$5,'Parâmetros'!$A$5:$A$15,0)),0)),"")</f>
        <v/>
      </c>
      <c r="F69" s="11">
        <f>IFERROR(IF(OR($A69="",INDEX('Parâmetros'!$G$5:$G$9,COLUMN()-2)&lt;&gt;"OK"),"",ROUNDUP('Cálculo'!$L69*INDEX('Parâmetros'!$B$5:$B$15,MATCH(F$5,'Parâmetros'!$A$5:$A$15,0)),0)),"")</f>
        <v/>
      </c>
      <c r="G69" s="11">
        <f>IFERROR(IF(OR($A69="",INDEX('Parâmetros'!$G$5:$G$9,COLUMN()-2)&lt;&gt;"OK"),"",ROUNDUP('Cálculo'!$L69*INDEX('Parâmetros'!$B$5:$B$15,MATCH(G$5,'Parâmetros'!$A$5:$A$15,0)),0)),"")</f>
        <v/>
      </c>
      <c r="H69" s="10">
        <f>IF($A69="","",'Cálculo'!$G69)</f>
        <v/>
      </c>
      <c r="I69" s="11">
        <f>IF($A69="","",'Cálculo'!$M69)</f>
        <v/>
      </c>
      <c r="J69" s="10">
        <f>IF($A69="","",'Cálculo'!$N69)</f>
        <v/>
      </c>
    </row>
    <row r="70">
      <c r="A70" s="32">
        <f>IF('Cálculo'!$P70="OK",'Cálculo'!$A70,"")</f>
        <v/>
      </c>
      <c r="B70" s="32">
        <f>IF($A70="","",'Cálculo'!$B70)</f>
        <v/>
      </c>
      <c r="C70" s="14">
        <f>IFERROR(IF(OR($A70="",INDEX('Parâmetros'!$G$5:$G$9,COLUMN()-2)&lt;&gt;"OK"),"",ROUNDUP('Cálculo'!$L70*INDEX('Parâmetros'!$B$5:$B$15,MATCH(C$5,'Parâmetros'!$A$5:$A$15,0)),0)),"")</f>
        <v/>
      </c>
      <c r="D70" s="14">
        <f>IFERROR(IF(OR($A70="",INDEX('Parâmetros'!$G$5:$G$9,COLUMN()-2)&lt;&gt;"OK"),"",ROUNDUP('Cálculo'!$L70*INDEX('Parâmetros'!$B$5:$B$15,MATCH(D$5,'Parâmetros'!$A$5:$A$15,0)),0)),"")</f>
        <v/>
      </c>
      <c r="E70" s="14">
        <f>IFERROR(IF(OR($A70="",INDEX('Parâmetros'!$G$5:$G$9,COLUMN()-2)&lt;&gt;"OK"),"",ROUNDUP('Cálculo'!$L70*INDEX('Parâmetros'!$B$5:$B$15,MATCH(E$5,'Parâmetros'!$A$5:$A$15,0)),0)),"")</f>
        <v/>
      </c>
      <c r="F70" s="14">
        <f>IFERROR(IF(OR($A70="",INDEX('Parâmetros'!$G$5:$G$9,COLUMN()-2)&lt;&gt;"OK"),"",ROUNDUP('Cálculo'!$L70*INDEX('Parâmetros'!$B$5:$B$15,MATCH(F$5,'Parâmetros'!$A$5:$A$15,0)),0)),"")</f>
        <v/>
      </c>
      <c r="G70" s="14">
        <f>IFERROR(IF(OR($A70="",INDEX('Parâmetros'!$G$5:$G$9,COLUMN()-2)&lt;&gt;"OK"),"",ROUNDUP('Cálculo'!$L70*INDEX('Parâmetros'!$B$5:$B$15,MATCH(G$5,'Parâmetros'!$A$5:$A$15,0)),0)),"")</f>
        <v/>
      </c>
      <c r="H70" s="13">
        <f>IF($A70="","",'Cálculo'!$G70)</f>
        <v/>
      </c>
      <c r="I70" s="14">
        <f>IF($A70="","",'Cálculo'!$M70)</f>
        <v/>
      </c>
      <c r="J70" s="13">
        <f>IF($A70="","",'Cálculo'!$N70)</f>
        <v/>
      </c>
    </row>
    <row r="71">
      <c r="A71" s="33">
        <f>IF('Cálculo'!$P71="OK",'Cálculo'!$A71,"")</f>
        <v/>
      </c>
      <c r="B71" s="33">
        <f>IF($A71="","",'Cálculo'!$B71)</f>
        <v/>
      </c>
      <c r="C71" s="11">
        <f>IFERROR(IF(OR($A71="",INDEX('Parâmetros'!$G$5:$G$9,COLUMN()-2)&lt;&gt;"OK"),"",ROUNDUP('Cálculo'!$L71*INDEX('Parâmetros'!$B$5:$B$15,MATCH(C$5,'Parâmetros'!$A$5:$A$15,0)),0)),"")</f>
        <v/>
      </c>
      <c r="D71" s="11">
        <f>IFERROR(IF(OR($A71="",INDEX('Parâmetros'!$G$5:$G$9,COLUMN()-2)&lt;&gt;"OK"),"",ROUNDUP('Cálculo'!$L71*INDEX('Parâmetros'!$B$5:$B$15,MATCH(D$5,'Parâmetros'!$A$5:$A$15,0)),0)),"")</f>
        <v/>
      </c>
      <c r="E71" s="11">
        <f>IFERROR(IF(OR($A71="",INDEX('Parâmetros'!$G$5:$G$9,COLUMN()-2)&lt;&gt;"OK"),"",ROUNDUP('Cálculo'!$L71*INDEX('Parâmetros'!$B$5:$B$15,MATCH(E$5,'Parâmetros'!$A$5:$A$15,0)),0)),"")</f>
        <v/>
      </c>
      <c r="F71" s="11">
        <f>IFERROR(IF(OR($A71="",INDEX('Parâmetros'!$G$5:$G$9,COLUMN()-2)&lt;&gt;"OK"),"",ROUNDUP('Cálculo'!$L71*INDEX('Parâmetros'!$B$5:$B$15,MATCH(F$5,'Parâmetros'!$A$5:$A$15,0)),0)),"")</f>
        <v/>
      </c>
      <c r="G71" s="11">
        <f>IFERROR(IF(OR($A71="",INDEX('Parâmetros'!$G$5:$G$9,COLUMN()-2)&lt;&gt;"OK"),"",ROUNDUP('Cálculo'!$L71*INDEX('Parâmetros'!$B$5:$B$15,MATCH(G$5,'Parâmetros'!$A$5:$A$15,0)),0)),"")</f>
        <v/>
      </c>
      <c r="H71" s="10">
        <f>IF($A71="","",'Cálculo'!$G71)</f>
        <v/>
      </c>
      <c r="I71" s="11">
        <f>IF($A71="","",'Cálculo'!$M71)</f>
        <v/>
      </c>
      <c r="J71" s="10">
        <f>IF($A71="","",'Cálculo'!$N71)</f>
        <v/>
      </c>
    </row>
    <row r="72">
      <c r="A72" s="32">
        <f>IF('Cálculo'!$P72="OK",'Cálculo'!$A72,"")</f>
        <v/>
      </c>
      <c r="B72" s="32">
        <f>IF($A72="","",'Cálculo'!$B72)</f>
        <v/>
      </c>
      <c r="C72" s="14">
        <f>IFERROR(IF(OR($A72="",INDEX('Parâmetros'!$G$5:$G$9,COLUMN()-2)&lt;&gt;"OK"),"",ROUNDUP('Cálculo'!$L72*INDEX('Parâmetros'!$B$5:$B$15,MATCH(C$5,'Parâmetros'!$A$5:$A$15,0)),0)),"")</f>
        <v/>
      </c>
      <c r="D72" s="14">
        <f>IFERROR(IF(OR($A72="",INDEX('Parâmetros'!$G$5:$G$9,COLUMN()-2)&lt;&gt;"OK"),"",ROUNDUP('Cálculo'!$L72*INDEX('Parâmetros'!$B$5:$B$15,MATCH(D$5,'Parâmetros'!$A$5:$A$15,0)),0)),"")</f>
        <v/>
      </c>
      <c r="E72" s="14">
        <f>IFERROR(IF(OR($A72="",INDEX('Parâmetros'!$G$5:$G$9,COLUMN()-2)&lt;&gt;"OK"),"",ROUNDUP('Cálculo'!$L72*INDEX('Parâmetros'!$B$5:$B$15,MATCH(E$5,'Parâmetros'!$A$5:$A$15,0)),0)),"")</f>
        <v/>
      </c>
      <c r="F72" s="14">
        <f>IFERROR(IF(OR($A72="",INDEX('Parâmetros'!$G$5:$G$9,COLUMN()-2)&lt;&gt;"OK"),"",ROUNDUP('Cálculo'!$L72*INDEX('Parâmetros'!$B$5:$B$15,MATCH(F$5,'Parâmetros'!$A$5:$A$15,0)),0)),"")</f>
        <v/>
      </c>
      <c r="G72" s="14">
        <f>IFERROR(IF(OR($A72="",INDEX('Parâmetros'!$G$5:$G$9,COLUMN()-2)&lt;&gt;"OK"),"",ROUNDUP('Cálculo'!$L72*INDEX('Parâmetros'!$B$5:$B$15,MATCH(G$5,'Parâmetros'!$A$5:$A$15,0)),0)),"")</f>
        <v/>
      </c>
      <c r="H72" s="13">
        <f>IF($A72="","",'Cálculo'!$G72)</f>
        <v/>
      </c>
      <c r="I72" s="14">
        <f>IF($A72="","",'Cálculo'!$M72)</f>
        <v/>
      </c>
      <c r="J72" s="13">
        <f>IF($A72="","",'Cálculo'!$N72)</f>
        <v/>
      </c>
    </row>
    <row r="73">
      <c r="A73" s="33">
        <f>IF('Cálculo'!$P73="OK",'Cálculo'!$A73,"")</f>
        <v/>
      </c>
      <c r="B73" s="33">
        <f>IF($A73="","",'Cálculo'!$B73)</f>
        <v/>
      </c>
      <c r="C73" s="11">
        <f>IFERROR(IF(OR($A73="",INDEX('Parâmetros'!$G$5:$G$9,COLUMN()-2)&lt;&gt;"OK"),"",ROUNDUP('Cálculo'!$L73*INDEX('Parâmetros'!$B$5:$B$15,MATCH(C$5,'Parâmetros'!$A$5:$A$15,0)),0)),"")</f>
        <v/>
      </c>
      <c r="D73" s="11">
        <f>IFERROR(IF(OR($A73="",INDEX('Parâmetros'!$G$5:$G$9,COLUMN()-2)&lt;&gt;"OK"),"",ROUNDUP('Cálculo'!$L73*INDEX('Parâmetros'!$B$5:$B$15,MATCH(D$5,'Parâmetros'!$A$5:$A$15,0)),0)),"")</f>
        <v/>
      </c>
      <c r="E73" s="11">
        <f>IFERROR(IF(OR($A73="",INDEX('Parâmetros'!$G$5:$G$9,COLUMN()-2)&lt;&gt;"OK"),"",ROUNDUP('Cálculo'!$L73*INDEX('Parâmetros'!$B$5:$B$15,MATCH(E$5,'Parâmetros'!$A$5:$A$15,0)),0)),"")</f>
        <v/>
      </c>
      <c r="F73" s="11">
        <f>IFERROR(IF(OR($A73="",INDEX('Parâmetros'!$G$5:$G$9,COLUMN()-2)&lt;&gt;"OK"),"",ROUNDUP('Cálculo'!$L73*INDEX('Parâmetros'!$B$5:$B$15,MATCH(F$5,'Parâmetros'!$A$5:$A$15,0)),0)),"")</f>
        <v/>
      </c>
      <c r="G73" s="11">
        <f>IFERROR(IF(OR($A73="",INDEX('Parâmetros'!$G$5:$G$9,COLUMN()-2)&lt;&gt;"OK"),"",ROUNDUP('Cálculo'!$L73*INDEX('Parâmetros'!$B$5:$B$15,MATCH(G$5,'Parâmetros'!$A$5:$A$15,0)),0)),"")</f>
        <v/>
      </c>
      <c r="H73" s="10">
        <f>IF($A73="","",'Cálculo'!$G73)</f>
        <v/>
      </c>
      <c r="I73" s="11">
        <f>IF($A73="","",'Cálculo'!$M73)</f>
        <v/>
      </c>
      <c r="J73" s="10">
        <f>IF($A73="","",'Cálculo'!$N73)</f>
        <v/>
      </c>
    </row>
    <row r="74">
      <c r="A74" s="32">
        <f>IF('Cálculo'!$P74="OK",'Cálculo'!$A74,"")</f>
        <v/>
      </c>
      <c r="B74" s="32">
        <f>IF($A74="","",'Cálculo'!$B74)</f>
        <v/>
      </c>
      <c r="C74" s="14">
        <f>IFERROR(IF(OR($A74="",INDEX('Parâmetros'!$G$5:$G$9,COLUMN()-2)&lt;&gt;"OK"),"",ROUNDUP('Cálculo'!$L74*INDEX('Parâmetros'!$B$5:$B$15,MATCH(C$5,'Parâmetros'!$A$5:$A$15,0)),0)),"")</f>
        <v/>
      </c>
      <c r="D74" s="14">
        <f>IFERROR(IF(OR($A74="",INDEX('Parâmetros'!$G$5:$G$9,COLUMN()-2)&lt;&gt;"OK"),"",ROUNDUP('Cálculo'!$L74*INDEX('Parâmetros'!$B$5:$B$15,MATCH(D$5,'Parâmetros'!$A$5:$A$15,0)),0)),"")</f>
        <v/>
      </c>
      <c r="E74" s="14">
        <f>IFERROR(IF(OR($A74="",INDEX('Parâmetros'!$G$5:$G$9,COLUMN()-2)&lt;&gt;"OK"),"",ROUNDUP('Cálculo'!$L74*INDEX('Parâmetros'!$B$5:$B$15,MATCH(E$5,'Parâmetros'!$A$5:$A$15,0)),0)),"")</f>
        <v/>
      </c>
      <c r="F74" s="14">
        <f>IFERROR(IF(OR($A74="",INDEX('Parâmetros'!$G$5:$G$9,COLUMN()-2)&lt;&gt;"OK"),"",ROUNDUP('Cálculo'!$L74*INDEX('Parâmetros'!$B$5:$B$15,MATCH(F$5,'Parâmetros'!$A$5:$A$15,0)),0)),"")</f>
        <v/>
      </c>
      <c r="G74" s="14">
        <f>IFERROR(IF(OR($A74="",INDEX('Parâmetros'!$G$5:$G$9,COLUMN()-2)&lt;&gt;"OK"),"",ROUNDUP('Cálculo'!$L74*INDEX('Parâmetros'!$B$5:$B$15,MATCH(G$5,'Parâmetros'!$A$5:$A$15,0)),0)),"")</f>
        <v/>
      </c>
      <c r="H74" s="13">
        <f>IF($A74="","",'Cálculo'!$G74)</f>
        <v/>
      </c>
      <c r="I74" s="14">
        <f>IF($A74="","",'Cálculo'!$M74)</f>
        <v/>
      </c>
      <c r="J74" s="13">
        <f>IF($A74="","",'Cálculo'!$N74)</f>
        <v/>
      </c>
    </row>
    <row r="75">
      <c r="A75" s="33">
        <f>IF('Cálculo'!$P75="OK",'Cálculo'!$A75,"")</f>
        <v/>
      </c>
      <c r="B75" s="33">
        <f>IF($A75="","",'Cálculo'!$B75)</f>
        <v/>
      </c>
      <c r="C75" s="11">
        <f>IFERROR(IF(OR($A75="",INDEX('Parâmetros'!$G$5:$G$9,COLUMN()-2)&lt;&gt;"OK"),"",ROUNDUP('Cálculo'!$L75*INDEX('Parâmetros'!$B$5:$B$15,MATCH(C$5,'Parâmetros'!$A$5:$A$15,0)),0)),"")</f>
        <v/>
      </c>
      <c r="D75" s="11">
        <f>IFERROR(IF(OR($A75="",INDEX('Parâmetros'!$G$5:$G$9,COLUMN()-2)&lt;&gt;"OK"),"",ROUNDUP('Cálculo'!$L75*INDEX('Parâmetros'!$B$5:$B$15,MATCH(D$5,'Parâmetros'!$A$5:$A$15,0)),0)),"")</f>
        <v/>
      </c>
      <c r="E75" s="11">
        <f>IFERROR(IF(OR($A75="",INDEX('Parâmetros'!$G$5:$G$9,COLUMN()-2)&lt;&gt;"OK"),"",ROUNDUP('Cálculo'!$L75*INDEX('Parâmetros'!$B$5:$B$15,MATCH(E$5,'Parâmetros'!$A$5:$A$15,0)),0)),"")</f>
        <v/>
      </c>
      <c r="F75" s="11">
        <f>IFERROR(IF(OR($A75="",INDEX('Parâmetros'!$G$5:$G$9,COLUMN()-2)&lt;&gt;"OK"),"",ROUNDUP('Cálculo'!$L75*INDEX('Parâmetros'!$B$5:$B$15,MATCH(F$5,'Parâmetros'!$A$5:$A$15,0)),0)),"")</f>
        <v/>
      </c>
      <c r="G75" s="11">
        <f>IFERROR(IF(OR($A75="",INDEX('Parâmetros'!$G$5:$G$9,COLUMN()-2)&lt;&gt;"OK"),"",ROUNDUP('Cálculo'!$L75*INDEX('Parâmetros'!$B$5:$B$15,MATCH(G$5,'Parâmetros'!$A$5:$A$15,0)),0)),"")</f>
        <v/>
      </c>
      <c r="H75" s="10">
        <f>IF($A75="","",'Cálculo'!$G75)</f>
        <v/>
      </c>
      <c r="I75" s="11">
        <f>IF($A75="","",'Cálculo'!$M75)</f>
        <v/>
      </c>
      <c r="J75" s="10">
        <f>IF($A75="","",'Cálculo'!$N75)</f>
        <v/>
      </c>
    </row>
    <row r="76">
      <c r="A76" s="32">
        <f>IF('Cálculo'!$P76="OK",'Cálculo'!$A76,"")</f>
        <v/>
      </c>
      <c r="B76" s="32">
        <f>IF($A76="","",'Cálculo'!$B76)</f>
        <v/>
      </c>
      <c r="C76" s="14">
        <f>IFERROR(IF(OR($A76="",INDEX('Parâmetros'!$G$5:$G$9,COLUMN()-2)&lt;&gt;"OK"),"",ROUNDUP('Cálculo'!$L76*INDEX('Parâmetros'!$B$5:$B$15,MATCH(C$5,'Parâmetros'!$A$5:$A$15,0)),0)),"")</f>
        <v/>
      </c>
      <c r="D76" s="14">
        <f>IFERROR(IF(OR($A76="",INDEX('Parâmetros'!$G$5:$G$9,COLUMN()-2)&lt;&gt;"OK"),"",ROUNDUP('Cálculo'!$L76*INDEX('Parâmetros'!$B$5:$B$15,MATCH(D$5,'Parâmetros'!$A$5:$A$15,0)),0)),"")</f>
        <v/>
      </c>
      <c r="E76" s="14">
        <f>IFERROR(IF(OR($A76="",INDEX('Parâmetros'!$G$5:$G$9,COLUMN()-2)&lt;&gt;"OK"),"",ROUNDUP('Cálculo'!$L76*INDEX('Parâmetros'!$B$5:$B$15,MATCH(E$5,'Parâmetros'!$A$5:$A$15,0)),0)),"")</f>
        <v/>
      </c>
      <c r="F76" s="14">
        <f>IFERROR(IF(OR($A76="",INDEX('Parâmetros'!$G$5:$G$9,COLUMN()-2)&lt;&gt;"OK"),"",ROUNDUP('Cálculo'!$L76*INDEX('Parâmetros'!$B$5:$B$15,MATCH(F$5,'Parâmetros'!$A$5:$A$15,0)),0)),"")</f>
        <v/>
      </c>
      <c r="G76" s="14">
        <f>IFERROR(IF(OR($A76="",INDEX('Parâmetros'!$G$5:$G$9,COLUMN()-2)&lt;&gt;"OK"),"",ROUNDUP('Cálculo'!$L76*INDEX('Parâmetros'!$B$5:$B$15,MATCH(G$5,'Parâmetros'!$A$5:$A$15,0)),0)),"")</f>
        <v/>
      </c>
      <c r="H76" s="13">
        <f>IF($A76="","",'Cálculo'!$G76)</f>
        <v/>
      </c>
      <c r="I76" s="14">
        <f>IF($A76="","",'Cálculo'!$M76)</f>
        <v/>
      </c>
      <c r="J76" s="13">
        <f>IF($A76="","",'Cálculo'!$N76)</f>
        <v/>
      </c>
    </row>
    <row r="77">
      <c r="A77" s="33">
        <f>IF('Cálculo'!$P77="OK",'Cálculo'!$A77,"")</f>
        <v/>
      </c>
      <c r="B77" s="33">
        <f>IF($A77="","",'Cálculo'!$B77)</f>
        <v/>
      </c>
      <c r="C77" s="11">
        <f>IFERROR(IF(OR($A77="",INDEX('Parâmetros'!$G$5:$G$9,COLUMN()-2)&lt;&gt;"OK"),"",ROUNDUP('Cálculo'!$L77*INDEX('Parâmetros'!$B$5:$B$15,MATCH(C$5,'Parâmetros'!$A$5:$A$15,0)),0)),"")</f>
        <v/>
      </c>
      <c r="D77" s="11">
        <f>IFERROR(IF(OR($A77="",INDEX('Parâmetros'!$G$5:$G$9,COLUMN()-2)&lt;&gt;"OK"),"",ROUNDUP('Cálculo'!$L77*INDEX('Parâmetros'!$B$5:$B$15,MATCH(D$5,'Parâmetros'!$A$5:$A$15,0)),0)),"")</f>
        <v/>
      </c>
      <c r="E77" s="11">
        <f>IFERROR(IF(OR($A77="",INDEX('Parâmetros'!$G$5:$G$9,COLUMN()-2)&lt;&gt;"OK"),"",ROUNDUP('Cálculo'!$L77*INDEX('Parâmetros'!$B$5:$B$15,MATCH(E$5,'Parâmetros'!$A$5:$A$15,0)),0)),"")</f>
        <v/>
      </c>
      <c r="F77" s="11">
        <f>IFERROR(IF(OR($A77="",INDEX('Parâmetros'!$G$5:$G$9,COLUMN()-2)&lt;&gt;"OK"),"",ROUNDUP('Cálculo'!$L77*INDEX('Parâmetros'!$B$5:$B$15,MATCH(F$5,'Parâmetros'!$A$5:$A$15,0)),0)),"")</f>
        <v/>
      </c>
      <c r="G77" s="11">
        <f>IFERROR(IF(OR($A77="",INDEX('Parâmetros'!$G$5:$G$9,COLUMN()-2)&lt;&gt;"OK"),"",ROUNDUP('Cálculo'!$L77*INDEX('Parâmetros'!$B$5:$B$15,MATCH(G$5,'Parâmetros'!$A$5:$A$15,0)),0)),"")</f>
        <v/>
      </c>
      <c r="H77" s="10">
        <f>IF($A77="","",'Cálculo'!$G77)</f>
        <v/>
      </c>
      <c r="I77" s="11">
        <f>IF($A77="","",'Cálculo'!$M77)</f>
        <v/>
      </c>
      <c r="J77" s="10">
        <f>IF($A77="","",'Cálculo'!$N77)</f>
        <v/>
      </c>
    </row>
    <row r="78">
      <c r="A78" s="32">
        <f>IF('Cálculo'!$P78="OK",'Cálculo'!$A78,"")</f>
        <v/>
      </c>
      <c r="B78" s="32">
        <f>IF($A78="","",'Cálculo'!$B78)</f>
        <v/>
      </c>
      <c r="C78" s="14">
        <f>IFERROR(IF(OR($A78="",INDEX('Parâmetros'!$G$5:$G$9,COLUMN()-2)&lt;&gt;"OK"),"",ROUNDUP('Cálculo'!$L78*INDEX('Parâmetros'!$B$5:$B$15,MATCH(C$5,'Parâmetros'!$A$5:$A$15,0)),0)),"")</f>
        <v/>
      </c>
      <c r="D78" s="14">
        <f>IFERROR(IF(OR($A78="",INDEX('Parâmetros'!$G$5:$G$9,COLUMN()-2)&lt;&gt;"OK"),"",ROUNDUP('Cálculo'!$L78*INDEX('Parâmetros'!$B$5:$B$15,MATCH(D$5,'Parâmetros'!$A$5:$A$15,0)),0)),"")</f>
        <v/>
      </c>
      <c r="E78" s="14">
        <f>IFERROR(IF(OR($A78="",INDEX('Parâmetros'!$G$5:$G$9,COLUMN()-2)&lt;&gt;"OK"),"",ROUNDUP('Cálculo'!$L78*INDEX('Parâmetros'!$B$5:$B$15,MATCH(E$5,'Parâmetros'!$A$5:$A$15,0)),0)),"")</f>
        <v/>
      </c>
      <c r="F78" s="14">
        <f>IFERROR(IF(OR($A78="",INDEX('Parâmetros'!$G$5:$G$9,COLUMN()-2)&lt;&gt;"OK"),"",ROUNDUP('Cálculo'!$L78*INDEX('Parâmetros'!$B$5:$B$15,MATCH(F$5,'Parâmetros'!$A$5:$A$15,0)),0)),"")</f>
        <v/>
      </c>
      <c r="G78" s="14">
        <f>IFERROR(IF(OR($A78="",INDEX('Parâmetros'!$G$5:$G$9,COLUMN()-2)&lt;&gt;"OK"),"",ROUNDUP('Cálculo'!$L78*INDEX('Parâmetros'!$B$5:$B$15,MATCH(G$5,'Parâmetros'!$A$5:$A$15,0)),0)),"")</f>
        <v/>
      </c>
      <c r="H78" s="13">
        <f>IF($A78="","",'Cálculo'!$G78)</f>
        <v/>
      </c>
      <c r="I78" s="14">
        <f>IF($A78="","",'Cálculo'!$M78)</f>
        <v/>
      </c>
      <c r="J78" s="13">
        <f>IF($A78="","",'Cálculo'!$N78)</f>
        <v/>
      </c>
    </row>
    <row r="79">
      <c r="A79" s="33">
        <f>IF('Cálculo'!$P79="OK",'Cálculo'!$A79,"")</f>
        <v/>
      </c>
      <c r="B79" s="33">
        <f>IF($A79="","",'Cálculo'!$B79)</f>
        <v/>
      </c>
      <c r="C79" s="11">
        <f>IFERROR(IF(OR($A79="",INDEX('Parâmetros'!$G$5:$G$9,COLUMN()-2)&lt;&gt;"OK"),"",ROUNDUP('Cálculo'!$L79*INDEX('Parâmetros'!$B$5:$B$15,MATCH(C$5,'Parâmetros'!$A$5:$A$15,0)),0)),"")</f>
        <v/>
      </c>
      <c r="D79" s="11">
        <f>IFERROR(IF(OR($A79="",INDEX('Parâmetros'!$G$5:$G$9,COLUMN()-2)&lt;&gt;"OK"),"",ROUNDUP('Cálculo'!$L79*INDEX('Parâmetros'!$B$5:$B$15,MATCH(D$5,'Parâmetros'!$A$5:$A$15,0)),0)),"")</f>
        <v/>
      </c>
      <c r="E79" s="11">
        <f>IFERROR(IF(OR($A79="",INDEX('Parâmetros'!$G$5:$G$9,COLUMN()-2)&lt;&gt;"OK"),"",ROUNDUP('Cálculo'!$L79*INDEX('Parâmetros'!$B$5:$B$15,MATCH(E$5,'Parâmetros'!$A$5:$A$15,0)),0)),"")</f>
        <v/>
      </c>
      <c r="F79" s="11">
        <f>IFERROR(IF(OR($A79="",INDEX('Parâmetros'!$G$5:$G$9,COLUMN()-2)&lt;&gt;"OK"),"",ROUNDUP('Cálculo'!$L79*INDEX('Parâmetros'!$B$5:$B$15,MATCH(F$5,'Parâmetros'!$A$5:$A$15,0)),0)),"")</f>
        <v/>
      </c>
      <c r="G79" s="11">
        <f>IFERROR(IF(OR($A79="",INDEX('Parâmetros'!$G$5:$G$9,COLUMN()-2)&lt;&gt;"OK"),"",ROUNDUP('Cálculo'!$L79*INDEX('Parâmetros'!$B$5:$B$15,MATCH(G$5,'Parâmetros'!$A$5:$A$15,0)),0)),"")</f>
        <v/>
      </c>
      <c r="H79" s="10">
        <f>IF($A79="","",'Cálculo'!$G79)</f>
        <v/>
      </c>
      <c r="I79" s="11">
        <f>IF($A79="","",'Cálculo'!$M79)</f>
        <v/>
      </c>
      <c r="J79" s="10">
        <f>IF($A79="","",'Cálculo'!$N79)</f>
        <v/>
      </c>
    </row>
    <row r="80">
      <c r="A80" s="32">
        <f>IF('Cálculo'!$P80="OK",'Cálculo'!$A80,"")</f>
        <v/>
      </c>
      <c r="B80" s="32">
        <f>IF($A80="","",'Cálculo'!$B80)</f>
        <v/>
      </c>
      <c r="C80" s="14">
        <f>IFERROR(IF(OR($A80="",INDEX('Parâmetros'!$G$5:$G$9,COLUMN()-2)&lt;&gt;"OK"),"",ROUNDUP('Cálculo'!$L80*INDEX('Parâmetros'!$B$5:$B$15,MATCH(C$5,'Parâmetros'!$A$5:$A$15,0)),0)),"")</f>
        <v/>
      </c>
      <c r="D80" s="14">
        <f>IFERROR(IF(OR($A80="",INDEX('Parâmetros'!$G$5:$G$9,COLUMN()-2)&lt;&gt;"OK"),"",ROUNDUP('Cálculo'!$L80*INDEX('Parâmetros'!$B$5:$B$15,MATCH(D$5,'Parâmetros'!$A$5:$A$15,0)),0)),"")</f>
        <v/>
      </c>
      <c r="E80" s="14">
        <f>IFERROR(IF(OR($A80="",INDEX('Parâmetros'!$G$5:$G$9,COLUMN()-2)&lt;&gt;"OK"),"",ROUNDUP('Cálculo'!$L80*INDEX('Parâmetros'!$B$5:$B$15,MATCH(E$5,'Parâmetros'!$A$5:$A$15,0)),0)),"")</f>
        <v/>
      </c>
      <c r="F80" s="14">
        <f>IFERROR(IF(OR($A80="",INDEX('Parâmetros'!$G$5:$G$9,COLUMN()-2)&lt;&gt;"OK"),"",ROUNDUP('Cálculo'!$L80*INDEX('Parâmetros'!$B$5:$B$15,MATCH(F$5,'Parâmetros'!$A$5:$A$15,0)),0)),"")</f>
        <v/>
      </c>
      <c r="G80" s="14">
        <f>IFERROR(IF(OR($A80="",INDEX('Parâmetros'!$G$5:$G$9,COLUMN()-2)&lt;&gt;"OK"),"",ROUNDUP('Cálculo'!$L80*INDEX('Parâmetros'!$B$5:$B$15,MATCH(G$5,'Parâmetros'!$A$5:$A$15,0)),0)),"")</f>
        <v/>
      </c>
      <c r="H80" s="13">
        <f>IF($A80="","",'Cálculo'!$G80)</f>
        <v/>
      </c>
      <c r="I80" s="14">
        <f>IF($A80="","",'Cálculo'!$M80)</f>
        <v/>
      </c>
      <c r="J80" s="13">
        <f>IF($A80="","",'Cálculo'!$N80)</f>
        <v/>
      </c>
    </row>
    <row r="81">
      <c r="A81" s="33">
        <f>IF('Cálculo'!$P81="OK",'Cálculo'!$A81,"")</f>
        <v/>
      </c>
      <c r="B81" s="33">
        <f>IF($A81="","",'Cálculo'!$B81)</f>
        <v/>
      </c>
      <c r="C81" s="11">
        <f>IFERROR(IF(OR($A81="",INDEX('Parâmetros'!$G$5:$G$9,COLUMN()-2)&lt;&gt;"OK"),"",ROUNDUP('Cálculo'!$L81*INDEX('Parâmetros'!$B$5:$B$15,MATCH(C$5,'Parâmetros'!$A$5:$A$15,0)),0)),"")</f>
        <v/>
      </c>
      <c r="D81" s="11">
        <f>IFERROR(IF(OR($A81="",INDEX('Parâmetros'!$G$5:$G$9,COLUMN()-2)&lt;&gt;"OK"),"",ROUNDUP('Cálculo'!$L81*INDEX('Parâmetros'!$B$5:$B$15,MATCH(D$5,'Parâmetros'!$A$5:$A$15,0)),0)),"")</f>
        <v/>
      </c>
      <c r="E81" s="11">
        <f>IFERROR(IF(OR($A81="",INDEX('Parâmetros'!$G$5:$G$9,COLUMN()-2)&lt;&gt;"OK"),"",ROUNDUP('Cálculo'!$L81*INDEX('Parâmetros'!$B$5:$B$15,MATCH(E$5,'Parâmetros'!$A$5:$A$15,0)),0)),"")</f>
        <v/>
      </c>
      <c r="F81" s="11">
        <f>IFERROR(IF(OR($A81="",INDEX('Parâmetros'!$G$5:$G$9,COLUMN()-2)&lt;&gt;"OK"),"",ROUNDUP('Cálculo'!$L81*INDEX('Parâmetros'!$B$5:$B$15,MATCH(F$5,'Parâmetros'!$A$5:$A$15,0)),0)),"")</f>
        <v/>
      </c>
      <c r="G81" s="11">
        <f>IFERROR(IF(OR($A81="",INDEX('Parâmetros'!$G$5:$G$9,COLUMN()-2)&lt;&gt;"OK"),"",ROUNDUP('Cálculo'!$L81*INDEX('Parâmetros'!$B$5:$B$15,MATCH(G$5,'Parâmetros'!$A$5:$A$15,0)),0)),"")</f>
        <v/>
      </c>
      <c r="H81" s="10">
        <f>IF($A81="","",'Cálculo'!$G81)</f>
        <v/>
      </c>
      <c r="I81" s="11">
        <f>IF($A81="","",'Cálculo'!$M81)</f>
        <v/>
      </c>
      <c r="J81" s="10">
        <f>IF($A81="","",'Cálculo'!$N81)</f>
        <v/>
      </c>
    </row>
    <row r="82">
      <c r="A82" s="32">
        <f>IF('Cálculo'!$P82="OK",'Cálculo'!$A82,"")</f>
        <v/>
      </c>
      <c r="B82" s="32">
        <f>IF($A82="","",'Cálculo'!$B82)</f>
        <v/>
      </c>
      <c r="C82" s="14">
        <f>IFERROR(IF(OR($A82="",INDEX('Parâmetros'!$G$5:$G$9,COLUMN()-2)&lt;&gt;"OK"),"",ROUNDUP('Cálculo'!$L82*INDEX('Parâmetros'!$B$5:$B$15,MATCH(C$5,'Parâmetros'!$A$5:$A$15,0)),0)),"")</f>
        <v/>
      </c>
      <c r="D82" s="14">
        <f>IFERROR(IF(OR($A82="",INDEX('Parâmetros'!$G$5:$G$9,COLUMN()-2)&lt;&gt;"OK"),"",ROUNDUP('Cálculo'!$L82*INDEX('Parâmetros'!$B$5:$B$15,MATCH(D$5,'Parâmetros'!$A$5:$A$15,0)),0)),"")</f>
        <v/>
      </c>
      <c r="E82" s="14">
        <f>IFERROR(IF(OR($A82="",INDEX('Parâmetros'!$G$5:$G$9,COLUMN()-2)&lt;&gt;"OK"),"",ROUNDUP('Cálculo'!$L82*INDEX('Parâmetros'!$B$5:$B$15,MATCH(E$5,'Parâmetros'!$A$5:$A$15,0)),0)),"")</f>
        <v/>
      </c>
      <c r="F82" s="14">
        <f>IFERROR(IF(OR($A82="",INDEX('Parâmetros'!$G$5:$G$9,COLUMN()-2)&lt;&gt;"OK"),"",ROUNDUP('Cálculo'!$L82*INDEX('Parâmetros'!$B$5:$B$15,MATCH(F$5,'Parâmetros'!$A$5:$A$15,0)),0)),"")</f>
        <v/>
      </c>
      <c r="G82" s="14">
        <f>IFERROR(IF(OR($A82="",INDEX('Parâmetros'!$G$5:$G$9,COLUMN()-2)&lt;&gt;"OK"),"",ROUNDUP('Cálculo'!$L82*INDEX('Parâmetros'!$B$5:$B$15,MATCH(G$5,'Parâmetros'!$A$5:$A$15,0)),0)),"")</f>
        <v/>
      </c>
      <c r="H82" s="13">
        <f>IF($A82="","",'Cálculo'!$G82)</f>
        <v/>
      </c>
      <c r="I82" s="14">
        <f>IF($A82="","",'Cálculo'!$M82)</f>
        <v/>
      </c>
      <c r="J82" s="13">
        <f>IF($A82="","",'Cálculo'!$N82)</f>
        <v/>
      </c>
    </row>
    <row r="83">
      <c r="A83" s="33">
        <f>IF('Cálculo'!$P83="OK",'Cálculo'!$A83,"")</f>
        <v/>
      </c>
      <c r="B83" s="33">
        <f>IF($A83="","",'Cálculo'!$B83)</f>
        <v/>
      </c>
      <c r="C83" s="11">
        <f>IFERROR(IF(OR($A83="",INDEX('Parâmetros'!$G$5:$G$9,COLUMN()-2)&lt;&gt;"OK"),"",ROUNDUP('Cálculo'!$L83*INDEX('Parâmetros'!$B$5:$B$15,MATCH(C$5,'Parâmetros'!$A$5:$A$15,0)),0)),"")</f>
        <v/>
      </c>
      <c r="D83" s="11">
        <f>IFERROR(IF(OR($A83="",INDEX('Parâmetros'!$G$5:$G$9,COLUMN()-2)&lt;&gt;"OK"),"",ROUNDUP('Cálculo'!$L83*INDEX('Parâmetros'!$B$5:$B$15,MATCH(D$5,'Parâmetros'!$A$5:$A$15,0)),0)),"")</f>
        <v/>
      </c>
      <c r="E83" s="11">
        <f>IFERROR(IF(OR($A83="",INDEX('Parâmetros'!$G$5:$G$9,COLUMN()-2)&lt;&gt;"OK"),"",ROUNDUP('Cálculo'!$L83*INDEX('Parâmetros'!$B$5:$B$15,MATCH(E$5,'Parâmetros'!$A$5:$A$15,0)),0)),"")</f>
        <v/>
      </c>
      <c r="F83" s="11">
        <f>IFERROR(IF(OR($A83="",INDEX('Parâmetros'!$G$5:$G$9,COLUMN()-2)&lt;&gt;"OK"),"",ROUNDUP('Cálculo'!$L83*INDEX('Parâmetros'!$B$5:$B$15,MATCH(F$5,'Parâmetros'!$A$5:$A$15,0)),0)),"")</f>
        <v/>
      </c>
      <c r="G83" s="11">
        <f>IFERROR(IF(OR($A83="",INDEX('Parâmetros'!$G$5:$G$9,COLUMN()-2)&lt;&gt;"OK"),"",ROUNDUP('Cálculo'!$L83*INDEX('Parâmetros'!$B$5:$B$15,MATCH(G$5,'Parâmetros'!$A$5:$A$15,0)),0)),"")</f>
        <v/>
      </c>
      <c r="H83" s="10">
        <f>IF($A83="","",'Cálculo'!$G83)</f>
        <v/>
      </c>
      <c r="I83" s="11">
        <f>IF($A83="","",'Cálculo'!$M83)</f>
        <v/>
      </c>
      <c r="J83" s="10">
        <f>IF($A83="","",'Cálculo'!$N83)</f>
        <v/>
      </c>
    </row>
    <row r="84">
      <c r="A84" s="32">
        <f>IF('Cálculo'!$P84="OK",'Cálculo'!$A84,"")</f>
        <v/>
      </c>
      <c r="B84" s="32">
        <f>IF($A84="","",'Cálculo'!$B84)</f>
        <v/>
      </c>
      <c r="C84" s="14">
        <f>IFERROR(IF(OR($A84="",INDEX('Parâmetros'!$G$5:$G$9,COLUMN()-2)&lt;&gt;"OK"),"",ROUNDUP('Cálculo'!$L84*INDEX('Parâmetros'!$B$5:$B$15,MATCH(C$5,'Parâmetros'!$A$5:$A$15,0)),0)),"")</f>
        <v/>
      </c>
      <c r="D84" s="14">
        <f>IFERROR(IF(OR($A84="",INDEX('Parâmetros'!$G$5:$G$9,COLUMN()-2)&lt;&gt;"OK"),"",ROUNDUP('Cálculo'!$L84*INDEX('Parâmetros'!$B$5:$B$15,MATCH(D$5,'Parâmetros'!$A$5:$A$15,0)),0)),"")</f>
        <v/>
      </c>
      <c r="E84" s="14">
        <f>IFERROR(IF(OR($A84="",INDEX('Parâmetros'!$G$5:$G$9,COLUMN()-2)&lt;&gt;"OK"),"",ROUNDUP('Cálculo'!$L84*INDEX('Parâmetros'!$B$5:$B$15,MATCH(E$5,'Parâmetros'!$A$5:$A$15,0)),0)),"")</f>
        <v/>
      </c>
      <c r="F84" s="14">
        <f>IFERROR(IF(OR($A84="",INDEX('Parâmetros'!$G$5:$G$9,COLUMN()-2)&lt;&gt;"OK"),"",ROUNDUP('Cálculo'!$L84*INDEX('Parâmetros'!$B$5:$B$15,MATCH(F$5,'Parâmetros'!$A$5:$A$15,0)),0)),"")</f>
        <v/>
      </c>
      <c r="G84" s="14">
        <f>IFERROR(IF(OR($A84="",INDEX('Parâmetros'!$G$5:$G$9,COLUMN()-2)&lt;&gt;"OK"),"",ROUNDUP('Cálculo'!$L84*INDEX('Parâmetros'!$B$5:$B$15,MATCH(G$5,'Parâmetros'!$A$5:$A$15,0)),0)),"")</f>
        <v/>
      </c>
      <c r="H84" s="13">
        <f>IF($A84="","",'Cálculo'!$G84)</f>
        <v/>
      </c>
      <c r="I84" s="14">
        <f>IF($A84="","",'Cálculo'!$M84)</f>
        <v/>
      </c>
      <c r="J84" s="13">
        <f>IF($A84="","",'Cálculo'!$N84)</f>
        <v/>
      </c>
    </row>
    <row r="85">
      <c r="A85" s="33">
        <f>IF('Cálculo'!$P85="OK",'Cálculo'!$A85,"")</f>
        <v/>
      </c>
      <c r="B85" s="33">
        <f>IF($A85="","",'Cálculo'!$B85)</f>
        <v/>
      </c>
      <c r="C85" s="11">
        <f>IFERROR(IF(OR($A85="",INDEX('Parâmetros'!$G$5:$G$9,COLUMN()-2)&lt;&gt;"OK"),"",ROUNDUP('Cálculo'!$L85*INDEX('Parâmetros'!$B$5:$B$15,MATCH(C$5,'Parâmetros'!$A$5:$A$15,0)),0)),"")</f>
        <v/>
      </c>
      <c r="D85" s="11">
        <f>IFERROR(IF(OR($A85="",INDEX('Parâmetros'!$G$5:$G$9,COLUMN()-2)&lt;&gt;"OK"),"",ROUNDUP('Cálculo'!$L85*INDEX('Parâmetros'!$B$5:$B$15,MATCH(D$5,'Parâmetros'!$A$5:$A$15,0)),0)),"")</f>
        <v/>
      </c>
      <c r="E85" s="11">
        <f>IFERROR(IF(OR($A85="",INDEX('Parâmetros'!$G$5:$G$9,COLUMN()-2)&lt;&gt;"OK"),"",ROUNDUP('Cálculo'!$L85*INDEX('Parâmetros'!$B$5:$B$15,MATCH(E$5,'Parâmetros'!$A$5:$A$15,0)),0)),"")</f>
        <v/>
      </c>
      <c r="F85" s="11">
        <f>IFERROR(IF(OR($A85="",INDEX('Parâmetros'!$G$5:$G$9,COLUMN()-2)&lt;&gt;"OK"),"",ROUNDUP('Cálculo'!$L85*INDEX('Parâmetros'!$B$5:$B$15,MATCH(F$5,'Parâmetros'!$A$5:$A$15,0)),0)),"")</f>
        <v/>
      </c>
      <c r="G85" s="11">
        <f>IFERROR(IF(OR($A85="",INDEX('Parâmetros'!$G$5:$G$9,COLUMN()-2)&lt;&gt;"OK"),"",ROUNDUP('Cálculo'!$L85*INDEX('Parâmetros'!$B$5:$B$15,MATCH(G$5,'Parâmetros'!$A$5:$A$15,0)),0)),"")</f>
        <v/>
      </c>
      <c r="H85" s="10">
        <f>IF($A85="","",'Cálculo'!$G85)</f>
        <v/>
      </c>
      <c r="I85" s="11">
        <f>IF($A85="","",'Cálculo'!$M85)</f>
        <v/>
      </c>
      <c r="J85" s="10">
        <f>IF($A85="","",'Cálculo'!$N85)</f>
        <v/>
      </c>
    </row>
    <row r="86">
      <c r="A86" s="32">
        <f>IF('Cálculo'!$P86="OK",'Cálculo'!$A86,"")</f>
        <v/>
      </c>
      <c r="B86" s="32">
        <f>IF($A86="","",'Cálculo'!$B86)</f>
        <v/>
      </c>
      <c r="C86" s="14">
        <f>IFERROR(IF(OR($A86="",INDEX('Parâmetros'!$G$5:$G$9,COLUMN()-2)&lt;&gt;"OK"),"",ROUNDUP('Cálculo'!$L86*INDEX('Parâmetros'!$B$5:$B$15,MATCH(C$5,'Parâmetros'!$A$5:$A$15,0)),0)),"")</f>
        <v/>
      </c>
      <c r="D86" s="14">
        <f>IFERROR(IF(OR($A86="",INDEX('Parâmetros'!$G$5:$G$9,COLUMN()-2)&lt;&gt;"OK"),"",ROUNDUP('Cálculo'!$L86*INDEX('Parâmetros'!$B$5:$B$15,MATCH(D$5,'Parâmetros'!$A$5:$A$15,0)),0)),"")</f>
        <v/>
      </c>
      <c r="E86" s="14">
        <f>IFERROR(IF(OR($A86="",INDEX('Parâmetros'!$G$5:$G$9,COLUMN()-2)&lt;&gt;"OK"),"",ROUNDUP('Cálculo'!$L86*INDEX('Parâmetros'!$B$5:$B$15,MATCH(E$5,'Parâmetros'!$A$5:$A$15,0)),0)),"")</f>
        <v/>
      </c>
      <c r="F86" s="14">
        <f>IFERROR(IF(OR($A86="",INDEX('Parâmetros'!$G$5:$G$9,COLUMN()-2)&lt;&gt;"OK"),"",ROUNDUP('Cálculo'!$L86*INDEX('Parâmetros'!$B$5:$B$15,MATCH(F$5,'Parâmetros'!$A$5:$A$15,0)),0)),"")</f>
        <v/>
      </c>
      <c r="G86" s="14">
        <f>IFERROR(IF(OR($A86="",INDEX('Parâmetros'!$G$5:$G$9,COLUMN()-2)&lt;&gt;"OK"),"",ROUNDUP('Cálculo'!$L86*INDEX('Parâmetros'!$B$5:$B$15,MATCH(G$5,'Parâmetros'!$A$5:$A$15,0)),0)),"")</f>
        <v/>
      </c>
      <c r="H86" s="13">
        <f>IF($A86="","",'Cálculo'!$G86)</f>
        <v/>
      </c>
      <c r="I86" s="14">
        <f>IF($A86="","",'Cálculo'!$M86)</f>
        <v/>
      </c>
      <c r="J86" s="13">
        <f>IF($A86="","",'Cálculo'!$N86)</f>
        <v/>
      </c>
    </row>
    <row r="87">
      <c r="A87" s="33">
        <f>IF('Cálculo'!$P87="OK",'Cálculo'!$A87,"")</f>
        <v/>
      </c>
      <c r="B87" s="33">
        <f>IF($A87="","",'Cálculo'!$B87)</f>
        <v/>
      </c>
      <c r="C87" s="11">
        <f>IFERROR(IF(OR($A87="",INDEX('Parâmetros'!$G$5:$G$9,COLUMN()-2)&lt;&gt;"OK"),"",ROUNDUP('Cálculo'!$L87*INDEX('Parâmetros'!$B$5:$B$15,MATCH(C$5,'Parâmetros'!$A$5:$A$15,0)),0)),"")</f>
        <v/>
      </c>
      <c r="D87" s="11">
        <f>IFERROR(IF(OR($A87="",INDEX('Parâmetros'!$G$5:$G$9,COLUMN()-2)&lt;&gt;"OK"),"",ROUNDUP('Cálculo'!$L87*INDEX('Parâmetros'!$B$5:$B$15,MATCH(D$5,'Parâmetros'!$A$5:$A$15,0)),0)),"")</f>
        <v/>
      </c>
      <c r="E87" s="11">
        <f>IFERROR(IF(OR($A87="",INDEX('Parâmetros'!$G$5:$G$9,COLUMN()-2)&lt;&gt;"OK"),"",ROUNDUP('Cálculo'!$L87*INDEX('Parâmetros'!$B$5:$B$15,MATCH(E$5,'Parâmetros'!$A$5:$A$15,0)),0)),"")</f>
        <v/>
      </c>
      <c r="F87" s="11">
        <f>IFERROR(IF(OR($A87="",INDEX('Parâmetros'!$G$5:$G$9,COLUMN()-2)&lt;&gt;"OK"),"",ROUNDUP('Cálculo'!$L87*INDEX('Parâmetros'!$B$5:$B$15,MATCH(F$5,'Parâmetros'!$A$5:$A$15,0)),0)),"")</f>
        <v/>
      </c>
      <c r="G87" s="11">
        <f>IFERROR(IF(OR($A87="",INDEX('Parâmetros'!$G$5:$G$9,COLUMN()-2)&lt;&gt;"OK"),"",ROUNDUP('Cálculo'!$L87*INDEX('Parâmetros'!$B$5:$B$15,MATCH(G$5,'Parâmetros'!$A$5:$A$15,0)),0)),"")</f>
        <v/>
      </c>
      <c r="H87" s="10">
        <f>IF($A87="","",'Cálculo'!$G87)</f>
        <v/>
      </c>
      <c r="I87" s="11">
        <f>IF($A87="","",'Cálculo'!$M87)</f>
        <v/>
      </c>
      <c r="J87" s="10">
        <f>IF($A87="","",'Cálculo'!$N87)</f>
        <v/>
      </c>
    </row>
    <row r="88">
      <c r="A88" s="32">
        <f>IF('Cálculo'!$P88="OK",'Cálculo'!$A88,"")</f>
        <v/>
      </c>
      <c r="B88" s="32">
        <f>IF($A88="","",'Cálculo'!$B88)</f>
        <v/>
      </c>
      <c r="C88" s="14">
        <f>IFERROR(IF(OR($A88="",INDEX('Parâmetros'!$G$5:$G$9,COLUMN()-2)&lt;&gt;"OK"),"",ROUNDUP('Cálculo'!$L88*INDEX('Parâmetros'!$B$5:$B$15,MATCH(C$5,'Parâmetros'!$A$5:$A$15,0)),0)),"")</f>
        <v/>
      </c>
      <c r="D88" s="14">
        <f>IFERROR(IF(OR($A88="",INDEX('Parâmetros'!$G$5:$G$9,COLUMN()-2)&lt;&gt;"OK"),"",ROUNDUP('Cálculo'!$L88*INDEX('Parâmetros'!$B$5:$B$15,MATCH(D$5,'Parâmetros'!$A$5:$A$15,0)),0)),"")</f>
        <v/>
      </c>
      <c r="E88" s="14">
        <f>IFERROR(IF(OR($A88="",INDEX('Parâmetros'!$G$5:$G$9,COLUMN()-2)&lt;&gt;"OK"),"",ROUNDUP('Cálculo'!$L88*INDEX('Parâmetros'!$B$5:$B$15,MATCH(E$5,'Parâmetros'!$A$5:$A$15,0)),0)),"")</f>
        <v/>
      </c>
      <c r="F88" s="14">
        <f>IFERROR(IF(OR($A88="",INDEX('Parâmetros'!$G$5:$G$9,COLUMN()-2)&lt;&gt;"OK"),"",ROUNDUP('Cálculo'!$L88*INDEX('Parâmetros'!$B$5:$B$15,MATCH(F$5,'Parâmetros'!$A$5:$A$15,0)),0)),"")</f>
        <v/>
      </c>
      <c r="G88" s="14">
        <f>IFERROR(IF(OR($A88="",INDEX('Parâmetros'!$G$5:$G$9,COLUMN()-2)&lt;&gt;"OK"),"",ROUNDUP('Cálculo'!$L88*INDEX('Parâmetros'!$B$5:$B$15,MATCH(G$5,'Parâmetros'!$A$5:$A$15,0)),0)),"")</f>
        <v/>
      </c>
      <c r="H88" s="13">
        <f>IF($A88="","",'Cálculo'!$G88)</f>
        <v/>
      </c>
      <c r="I88" s="14">
        <f>IF($A88="","",'Cálculo'!$M88)</f>
        <v/>
      </c>
      <c r="J88" s="13">
        <f>IF($A88="","",'Cálculo'!$N88)</f>
        <v/>
      </c>
    </row>
    <row r="89">
      <c r="A89" s="33">
        <f>IF('Cálculo'!$P89="OK",'Cálculo'!$A89,"")</f>
        <v/>
      </c>
      <c r="B89" s="33">
        <f>IF($A89="","",'Cálculo'!$B89)</f>
        <v/>
      </c>
      <c r="C89" s="11">
        <f>IFERROR(IF(OR($A89="",INDEX('Parâmetros'!$G$5:$G$9,COLUMN()-2)&lt;&gt;"OK"),"",ROUNDUP('Cálculo'!$L89*INDEX('Parâmetros'!$B$5:$B$15,MATCH(C$5,'Parâmetros'!$A$5:$A$15,0)),0)),"")</f>
        <v/>
      </c>
      <c r="D89" s="11">
        <f>IFERROR(IF(OR($A89="",INDEX('Parâmetros'!$G$5:$G$9,COLUMN()-2)&lt;&gt;"OK"),"",ROUNDUP('Cálculo'!$L89*INDEX('Parâmetros'!$B$5:$B$15,MATCH(D$5,'Parâmetros'!$A$5:$A$15,0)),0)),"")</f>
        <v/>
      </c>
      <c r="E89" s="11">
        <f>IFERROR(IF(OR($A89="",INDEX('Parâmetros'!$G$5:$G$9,COLUMN()-2)&lt;&gt;"OK"),"",ROUNDUP('Cálculo'!$L89*INDEX('Parâmetros'!$B$5:$B$15,MATCH(E$5,'Parâmetros'!$A$5:$A$15,0)),0)),"")</f>
        <v/>
      </c>
      <c r="F89" s="11">
        <f>IFERROR(IF(OR($A89="",INDEX('Parâmetros'!$G$5:$G$9,COLUMN()-2)&lt;&gt;"OK"),"",ROUNDUP('Cálculo'!$L89*INDEX('Parâmetros'!$B$5:$B$15,MATCH(F$5,'Parâmetros'!$A$5:$A$15,0)),0)),"")</f>
        <v/>
      </c>
      <c r="G89" s="11">
        <f>IFERROR(IF(OR($A89="",INDEX('Parâmetros'!$G$5:$G$9,COLUMN()-2)&lt;&gt;"OK"),"",ROUNDUP('Cálculo'!$L89*INDEX('Parâmetros'!$B$5:$B$15,MATCH(G$5,'Parâmetros'!$A$5:$A$15,0)),0)),"")</f>
        <v/>
      </c>
      <c r="H89" s="10">
        <f>IF($A89="","",'Cálculo'!$G89)</f>
        <v/>
      </c>
      <c r="I89" s="11">
        <f>IF($A89="","",'Cálculo'!$M89)</f>
        <v/>
      </c>
      <c r="J89" s="10">
        <f>IF($A89="","",'Cálculo'!$N89)</f>
        <v/>
      </c>
    </row>
    <row r="90">
      <c r="A90" s="32">
        <f>IF('Cálculo'!$P90="OK",'Cálculo'!$A90,"")</f>
        <v/>
      </c>
      <c r="B90" s="32">
        <f>IF($A90="","",'Cálculo'!$B90)</f>
        <v/>
      </c>
      <c r="C90" s="14">
        <f>IFERROR(IF(OR($A90="",INDEX('Parâmetros'!$G$5:$G$9,COLUMN()-2)&lt;&gt;"OK"),"",ROUNDUP('Cálculo'!$L90*INDEX('Parâmetros'!$B$5:$B$15,MATCH(C$5,'Parâmetros'!$A$5:$A$15,0)),0)),"")</f>
        <v/>
      </c>
      <c r="D90" s="14">
        <f>IFERROR(IF(OR($A90="",INDEX('Parâmetros'!$G$5:$G$9,COLUMN()-2)&lt;&gt;"OK"),"",ROUNDUP('Cálculo'!$L90*INDEX('Parâmetros'!$B$5:$B$15,MATCH(D$5,'Parâmetros'!$A$5:$A$15,0)),0)),"")</f>
        <v/>
      </c>
      <c r="E90" s="14">
        <f>IFERROR(IF(OR($A90="",INDEX('Parâmetros'!$G$5:$G$9,COLUMN()-2)&lt;&gt;"OK"),"",ROUNDUP('Cálculo'!$L90*INDEX('Parâmetros'!$B$5:$B$15,MATCH(E$5,'Parâmetros'!$A$5:$A$15,0)),0)),"")</f>
        <v/>
      </c>
      <c r="F90" s="14">
        <f>IFERROR(IF(OR($A90="",INDEX('Parâmetros'!$G$5:$G$9,COLUMN()-2)&lt;&gt;"OK"),"",ROUNDUP('Cálculo'!$L90*INDEX('Parâmetros'!$B$5:$B$15,MATCH(F$5,'Parâmetros'!$A$5:$A$15,0)),0)),"")</f>
        <v/>
      </c>
      <c r="G90" s="14">
        <f>IFERROR(IF(OR($A90="",INDEX('Parâmetros'!$G$5:$G$9,COLUMN()-2)&lt;&gt;"OK"),"",ROUNDUP('Cálculo'!$L90*INDEX('Parâmetros'!$B$5:$B$15,MATCH(G$5,'Parâmetros'!$A$5:$A$15,0)),0)),"")</f>
        <v/>
      </c>
      <c r="H90" s="13">
        <f>IF($A90="","",'Cálculo'!$G90)</f>
        <v/>
      </c>
      <c r="I90" s="14">
        <f>IF($A90="","",'Cálculo'!$M90)</f>
        <v/>
      </c>
      <c r="J90" s="13">
        <f>IF($A90="","",'Cálculo'!$N90)</f>
        <v/>
      </c>
    </row>
    <row r="91">
      <c r="A91" s="33">
        <f>IF('Cálculo'!$P91="OK",'Cálculo'!$A91,"")</f>
        <v/>
      </c>
      <c r="B91" s="33">
        <f>IF($A91="","",'Cálculo'!$B91)</f>
        <v/>
      </c>
      <c r="C91" s="11">
        <f>IFERROR(IF(OR($A91="",INDEX('Parâmetros'!$G$5:$G$9,COLUMN()-2)&lt;&gt;"OK"),"",ROUNDUP('Cálculo'!$L91*INDEX('Parâmetros'!$B$5:$B$15,MATCH(C$5,'Parâmetros'!$A$5:$A$15,0)),0)),"")</f>
        <v/>
      </c>
      <c r="D91" s="11">
        <f>IFERROR(IF(OR($A91="",INDEX('Parâmetros'!$G$5:$G$9,COLUMN()-2)&lt;&gt;"OK"),"",ROUNDUP('Cálculo'!$L91*INDEX('Parâmetros'!$B$5:$B$15,MATCH(D$5,'Parâmetros'!$A$5:$A$15,0)),0)),"")</f>
        <v/>
      </c>
      <c r="E91" s="11">
        <f>IFERROR(IF(OR($A91="",INDEX('Parâmetros'!$G$5:$G$9,COLUMN()-2)&lt;&gt;"OK"),"",ROUNDUP('Cálculo'!$L91*INDEX('Parâmetros'!$B$5:$B$15,MATCH(E$5,'Parâmetros'!$A$5:$A$15,0)),0)),"")</f>
        <v/>
      </c>
      <c r="F91" s="11">
        <f>IFERROR(IF(OR($A91="",INDEX('Parâmetros'!$G$5:$G$9,COLUMN()-2)&lt;&gt;"OK"),"",ROUNDUP('Cálculo'!$L91*INDEX('Parâmetros'!$B$5:$B$15,MATCH(F$5,'Parâmetros'!$A$5:$A$15,0)),0)),"")</f>
        <v/>
      </c>
      <c r="G91" s="11">
        <f>IFERROR(IF(OR($A91="",INDEX('Parâmetros'!$G$5:$G$9,COLUMN()-2)&lt;&gt;"OK"),"",ROUNDUP('Cálculo'!$L91*INDEX('Parâmetros'!$B$5:$B$15,MATCH(G$5,'Parâmetros'!$A$5:$A$15,0)),0)),"")</f>
        <v/>
      </c>
      <c r="H91" s="10">
        <f>IF($A91="","",'Cálculo'!$G91)</f>
        <v/>
      </c>
      <c r="I91" s="11">
        <f>IF($A91="","",'Cálculo'!$M91)</f>
        <v/>
      </c>
      <c r="J91" s="10">
        <f>IF($A91="","",'Cálculo'!$N91)</f>
        <v/>
      </c>
    </row>
    <row r="92">
      <c r="A92" s="32">
        <f>IF('Cálculo'!$P92="OK",'Cálculo'!$A92,"")</f>
        <v/>
      </c>
      <c r="B92" s="32">
        <f>IF($A92="","",'Cálculo'!$B92)</f>
        <v/>
      </c>
      <c r="C92" s="14">
        <f>IFERROR(IF(OR($A92="",INDEX('Parâmetros'!$G$5:$G$9,COLUMN()-2)&lt;&gt;"OK"),"",ROUNDUP('Cálculo'!$L92*INDEX('Parâmetros'!$B$5:$B$15,MATCH(C$5,'Parâmetros'!$A$5:$A$15,0)),0)),"")</f>
        <v/>
      </c>
      <c r="D92" s="14">
        <f>IFERROR(IF(OR($A92="",INDEX('Parâmetros'!$G$5:$G$9,COLUMN()-2)&lt;&gt;"OK"),"",ROUNDUP('Cálculo'!$L92*INDEX('Parâmetros'!$B$5:$B$15,MATCH(D$5,'Parâmetros'!$A$5:$A$15,0)),0)),"")</f>
        <v/>
      </c>
      <c r="E92" s="14">
        <f>IFERROR(IF(OR($A92="",INDEX('Parâmetros'!$G$5:$G$9,COLUMN()-2)&lt;&gt;"OK"),"",ROUNDUP('Cálculo'!$L92*INDEX('Parâmetros'!$B$5:$B$15,MATCH(E$5,'Parâmetros'!$A$5:$A$15,0)),0)),"")</f>
        <v/>
      </c>
      <c r="F92" s="14">
        <f>IFERROR(IF(OR($A92="",INDEX('Parâmetros'!$G$5:$G$9,COLUMN()-2)&lt;&gt;"OK"),"",ROUNDUP('Cálculo'!$L92*INDEX('Parâmetros'!$B$5:$B$15,MATCH(F$5,'Parâmetros'!$A$5:$A$15,0)),0)),"")</f>
        <v/>
      </c>
      <c r="G92" s="14">
        <f>IFERROR(IF(OR($A92="",INDEX('Parâmetros'!$G$5:$G$9,COLUMN()-2)&lt;&gt;"OK"),"",ROUNDUP('Cálculo'!$L92*INDEX('Parâmetros'!$B$5:$B$15,MATCH(G$5,'Parâmetros'!$A$5:$A$15,0)),0)),"")</f>
        <v/>
      </c>
      <c r="H92" s="13">
        <f>IF($A92="","",'Cálculo'!$G92)</f>
        <v/>
      </c>
      <c r="I92" s="14">
        <f>IF($A92="","",'Cálculo'!$M92)</f>
        <v/>
      </c>
      <c r="J92" s="13">
        <f>IF($A92="","",'Cálculo'!$N92)</f>
        <v/>
      </c>
    </row>
    <row r="93">
      <c r="A93" s="33">
        <f>IF('Cálculo'!$P93="OK",'Cálculo'!$A93,"")</f>
        <v/>
      </c>
      <c r="B93" s="33">
        <f>IF($A93="","",'Cálculo'!$B93)</f>
        <v/>
      </c>
      <c r="C93" s="11">
        <f>IFERROR(IF(OR($A93="",INDEX('Parâmetros'!$G$5:$G$9,COLUMN()-2)&lt;&gt;"OK"),"",ROUNDUP('Cálculo'!$L93*INDEX('Parâmetros'!$B$5:$B$15,MATCH(C$5,'Parâmetros'!$A$5:$A$15,0)),0)),"")</f>
        <v/>
      </c>
      <c r="D93" s="11">
        <f>IFERROR(IF(OR($A93="",INDEX('Parâmetros'!$G$5:$G$9,COLUMN()-2)&lt;&gt;"OK"),"",ROUNDUP('Cálculo'!$L93*INDEX('Parâmetros'!$B$5:$B$15,MATCH(D$5,'Parâmetros'!$A$5:$A$15,0)),0)),"")</f>
        <v/>
      </c>
      <c r="E93" s="11">
        <f>IFERROR(IF(OR($A93="",INDEX('Parâmetros'!$G$5:$G$9,COLUMN()-2)&lt;&gt;"OK"),"",ROUNDUP('Cálculo'!$L93*INDEX('Parâmetros'!$B$5:$B$15,MATCH(E$5,'Parâmetros'!$A$5:$A$15,0)),0)),"")</f>
        <v/>
      </c>
      <c r="F93" s="11">
        <f>IFERROR(IF(OR($A93="",INDEX('Parâmetros'!$G$5:$G$9,COLUMN()-2)&lt;&gt;"OK"),"",ROUNDUP('Cálculo'!$L93*INDEX('Parâmetros'!$B$5:$B$15,MATCH(F$5,'Parâmetros'!$A$5:$A$15,0)),0)),"")</f>
        <v/>
      </c>
      <c r="G93" s="11">
        <f>IFERROR(IF(OR($A93="",INDEX('Parâmetros'!$G$5:$G$9,COLUMN()-2)&lt;&gt;"OK"),"",ROUNDUP('Cálculo'!$L93*INDEX('Parâmetros'!$B$5:$B$15,MATCH(G$5,'Parâmetros'!$A$5:$A$15,0)),0)),"")</f>
        <v/>
      </c>
      <c r="H93" s="10">
        <f>IF($A93="","",'Cálculo'!$G93)</f>
        <v/>
      </c>
      <c r="I93" s="11">
        <f>IF($A93="","",'Cálculo'!$M93)</f>
        <v/>
      </c>
      <c r="J93" s="10">
        <f>IF($A93="","",'Cálculo'!$N93)</f>
        <v/>
      </c>
    </row>
    <row r="94">
      <c r="A94" s="32">
        <f>IF('Cálculo'!$P94="OK",'Cálculo'!$A94,"")</f>
        <v/>
      </c>
      <c r="B94" s="32">
        <f>IF($A94="","",'Cálculo'!$B94)</f>
        <v/>
      </c>
      <c r="C94" s="14">
        <f>IFERROR(IF(OR($A94="",INDEX('Parâmetros'!$G$5:$G$9,COLUMN()-2)&lt;&gt;"OK"),"",ROUNDUP('Cálculo'!$L94*INDEX('Parâmetros'!$B$5:$B$15,MATCH(C$5,'Parâmetros'!$A$5:$A$15,0)),0)),"")</f>
        <v/>
      </c>
      <c r="D94" s="14">
        <f>IFERROR(IF(OR($A94="",INDEX('Parâmetros'!$G$5:$G$9,COLUMN()-2)&lt;&gt;"OK"),"",ROUNDUP('Cálculo'!$L94*INDEX('Parâmetros'!$B$5:$B$15,MATCH(D$5,'Parâmetros'!$A$5:$A$15,0)),0)),"")</f>
        <v/>
      </c>
      <c r="E94" s="14">
        <f>IFERROR(IF(OR($A94="",INDEX('Parâmetros'!$G$5:$G$9,COLUMN()-2)&lt;&gt;"OK"),"",ROUNDUP('Cálculo'!$L94*INDEX('Parâmetros'!$B$5:$B$15,MATCH(E$5,'Parâmetros'!$A$5:$A$15,0)),0)),"")</f>
        <v/>
      </c>
      <c r="F94" s="14">
        <f>IFERROR(IF(OR($A94="",INDEX('Parâmetros'!$G$5:$G$9,COLUMN()-2)&lt;&gt;"OK"),"",ROUNDUP('Cálculo'!$L94*INDEX('Parâmetros'!$B$5:$B$15,MATCH(F$5,'Parâmetros'!$A$5:$A$15,0)),0)),"")</f>
        <v/>
      </c>
      <c r="G94" s="14">
        <f>IFERROR(IF(OR($A94="",INDEX('Parâmetros'!$G$5:$G$9,COLUMN()-2)&lt;&gt;"OK"),"",ROUNDUP('Cálculo'!$L94*INDEX('Parâmetros'!$B$5:$B$15,MATCH(G$5,'Parâmetros'!$A$5:$A$15,0)),0)),"")</f>
        <v/>
      </c>
      <c r="H94" s="13">
        <f>IF($A94="","",'Cálculo'!$G94)</f>
        <v/>
      </c>
      <c r="I94" s="14">
        <f>IF($A94="","",'Cálculo'!$M94)</f>
        <v/>
      </c>
      <c r="J94" s="13">
        <f>IF($A94="","",'Cálculo'!$N94)</f>
        <v/>
      </c>
    </row>
    <row r="95">
      <c r="A95" s="33">
        <f>IF('Cálculo'!$P95="OK",'Cálculo'!$A95,"")</f>
        <v/>
      </c>
      <c r="B95" s="33">
        <f>IF($A95="","",'Cálculo'!$B95)</f>
        <v/>
      </c>
      <c r="C95" s="11">
        <f>IFERROR(IF(OR($A95="",INDEX('Parâmetros'!$G$5:$G$9,COLUMN()-2)&lt;&gt;"OK"),"",ROUNDUP('Cálculo'!$L95*INDEX('Parâmetros'!$B$5:$B$15,MATCH(C$5,'Parâmetros'!$A$5:$A$15,0)),0)),"")</f>
        <v/>
      </c>
      <c r="D95" s="11">
        <f>IFERROR(IF(OR($A95="",INDEX('Parâmetros'!$G$5:$G$9,COLUMN()-2)&lt;&gt;"OK"),"",ROUNDUP('Cálculo'!$L95*INDEX('Parâmetros'!$B$5:$B$15,MATCH(D$5,'Parâmetros'!$A$5:$A$15,0)),0)),"")</f>
        <v/>
      </c>
      <c r="E95" s="11">
        <f>IFERROR(IF(OR($A95="",INDEX('Parâmetros'!$G$5:$G$9,COLUMN()-2)&lt;&gt;"OK"),"",ROUNDUP('Cálculo'!$L95*INDEX('Parâmetros'!$B$5:$B$15,MATCH(E$5,'Parâmetros'!$A$5:$A$15,0)),0)),"")</f>
        <v/>
      </c>
      <c r="F95" s="11">
        <f>IFERROR(IF(OR($A95="",INDEX('Parâmetros'!$G$5:$G$9,COLUMN()-2)&lt;&gt;"OK"),"",ROUNDUP('Cálculo'!$L95*INDEX('Parâmetros'!$B$5:$B$15,MATCH(F$5,'Parâmetros'!$A$5:$A$15,0)),0)),"")</f>
        <v/>
      </c>
      <c r="G95" s="11">
        <f>IFERROR(IF(OR($A95="",INDEX('Parâmetros'!$G$5:$G$9,COLUMN()-2)&lt;&gt;"OK"),"",ROUNDUP('Cálculo'!$L95*INDEX('Parâmetros'!$B$5:$B$15,MATCH(G$5,'Parâmetros'!$A$5:$A$15,0)),0)),"")</f>
        <v/>
      </c>
      <c r="H95" s="10">
        <f>IF($A95="","",'Cálculo'!$G95)</f>
        <v/>
      </c>
      <c r="I95" s="11">
        <f>IF($A95="","",'Cálculo'!$M95)</f>
        <v/>
      </c>
      <c r="J95" s="10">
        <f>IF($A95="","",'Cálculo'!$N95)</f>
        <v/>
      </c>
    </row>
    <row r="96">
      <c r="A96" s="32">
        <f>IF('Cálculo'!$P96="OK",'Cálculo'!$A96,"")</f>
        <v/>
      </c>
      <c r="B96" s="32">
        <f>IF($A96="","",'Cálculo'!$B96)</f>
        <v/>
      </c>
      <c r="C96" s="14">
        <f>IFERROR(IF(OR($A96="",INDEX('Parâmetros'!$G$5:$G$9,COLUMN()-2)&lt;&gt;"OK"),"",ROUNDUP('Cálculo'!$L96*INDEX('Parâmetros'!$B$5:$B$15,MATCH(C$5,'Parâmetros'!$A$5:$A$15,0)),0)),"")</f>
        <v/>
      </c>
      <c r="D96" s="14">
        <f>IFERROR(IF(OR($A96="",INDEX('Parâmetros'!$G$5:$G$9,COLUMN()-2)&lt;&gt;"OK"),"",ROUNDUP('Cálculo'!$L96*INDEX('Parâmetros'!$B$5:$B$15,MATCH(D$5,'Parâmetros'!$A$5:$A$15,0)),0)),"")</f>
        <v/>
      </c>
      <c r="E96" s="14">
        <f>IFERROR(IF(OR($A96="",INDEX('Parâmetros'!$G$5:$G$9,COLUMN()-2)&lt;&gt;"OK"),"",ROUNDUP('Cálculo'!$L96*INDEX('Parâmetros'!$B$5:$B$15,MATCH(E$5,'Parâmetros'!$A$5:$A$15,0)),0)),"")</f>
        <v/>
      </c>
      <c r="F96" s="14">
        <f>IFERROR(IF(OR($A96="",INDEX('Parâmetros'!$G$5:$G$9,COLUMN()-2)&lt;&gt;"OK"),"",ROUNDUP('Cálculo'!$L96*INDEX('Parâmetros'!$B$5:$B$15,MATCH(F$5,'Parâmetros'!$A$5:$A$15,0)),0)),"")</f>
        <v/>
      </c>
      <c r="G96" s="14">
        <f>IFERROR(IF(OR($A96="",INDEX('Parâmetros'!$G$5:$G$9,COLUMN()-2)&lt;&gt;"OK"),"",ROUNDUP('Cálculo'!$L96*INDEX('Parâmetros'!$B$5:$B$15,MATCH(G$5,'Parâmetros'!$A$5:$A$15,0)),0)),"")</f>
        <v/>
      </c>
      <c r="H96" s="13">
        <f>IF($A96="","",'Cálculo'!$G96)</f>
        <v/>
      </c>
      <c r="I96" s="14">
        <f>IF($A96="","",'Cálculo'!$M96)</f>
        <v/>
      </c>
      <c r="J96" s="13">
        <f>IF($A96="","",'Cálculo'!$N96)</f>
        <v/>
      </c>
    </row>
    <row r="97">
      <c r="A97" s="33">
        <f>IF('Cálculo'!$P97="OK",'Cálculo'!$A97,"")</f>
        <v/>
      </c>
      <c r="B97" s="33">
        <f>IF($A97="","",'Cálculo'!$B97)</f>
        <v/>
      </c>
      <c r="C97" s="11">
        <f>IFERROR(IF(OR($A97="",INDEX('Parâmetros'!$G$5:$G$9,COLUMN()-2)&lt;&gt;"OK"),"",ROUNDUP('Cálculo'!$L97*INDEX('Parâmetros'!$B$5:$B$15,MATCH(C$5,'Parâmetros'!$A$5:$A$15,0)),0)),"")</f>
        <v/>
      </c>
      <c r="D97" s="11">
        <f>IFERROR(IF(OR($A97="",INDEX('Parâmetros'!$G$5:$G$9,COLUMN()-2)&lt;&gt;"OK"),"",ROUNDUP('Cálculo'!$L97*INDEX('Parâmetros'!$B$5:$B$15,MATCH(D$5,'Parâmetros'!$A$5:$A$15,0)),0)),"")</f>
        <v/>
      </c>
      <c r="E97" s="11">
        <f>IFERROR(IF(OR($A97="",INDEX('Parâmetros'!$G$5:$G$9,COLUMN()-2)&lt;&gt;"OK"),"",ROUNDUP('Cálculo'!$L97*INDEX('Parâmetros'!$B$5:$B$15,MATCH(E$5,'Parâmetros'!$A$5:$A$15,0)),0)),"")</f>
        <v/>
      </c>
      <c r="F97" s="11">
        <f>IFERROR(IF(OR($A97="",INDEX('Parâmetros'!$G$5:$G$9,COLUMN()-2)&lt;&gt;"OK"),"",ROUNDUP('Cálculo'!$L97*INDEX('Parâmetros'!$B$5:$B$15,MATCH(F$5,'Parâmetros'!$A$5:$A$15,0)),0)),"")</f>
        <v/>
      </c>
      <c r="G97" s="11">
        <f>IFERROR(IF(OR($A97="",INDEX('Parâmetros'!$G$5:$G$9,COLUMN()-2)&lt;&gt;"OK"),"",ROUNDUP('Cálculo'!$L97*INDEX('Parâmetros'!$B$5:$B$15,MATCH(G$5,'Parâmetros'!$A$5:$A$15,0)),0)),"")</f>
        <v/>
      </c>
      <c r="H97" s="10">
        <f>IF($A97="","",'Cálculo'!$G97)</f>
        <v/>
      </c>
      <c r="I97" s="11">
        <f>IF($A97="","",'Cálculo'!$M97)</f>
        <v/>
      </c>
      <c r="J97" s="10">
        <f>IF($A97="","",'Cálculo'!$N97)</f>
        <v/>
      </c>
    </row>
    <row r="98">
      <c r="A98" s="32">
        <f>IF('Cálculo'!$P98="OK",'Cálculo'!$A98,"")</f>
        <v/>
      </c>
      <c r="B98" s="32">
        <f>IF($A98="","",'Cálculo'!$B98)</f>
        <v/>
      </c>
      <c r="C98" s="14">
        <f>IFERROR(IF(OR($A98="",INDEX('Parâmetros'!$G$5:$G$9,COLUMN()-2)&lt;&gt;"OK"),"",ROUNDUP('Cálculo'!$L98*INDEX('Parâmetros'!$B$5:$B$15,MATCH(C$5,'Parâmetros'!$A$5:$A$15,0)),0)),"")</f>
        <v/>
      </c>
      <c r="D98" s="14">
        <f>IFERROR(IF(OR($A98="",INDEX('Parâmetros'!$G$5:$G$9,COLUMN()-2)&lt;&gt;"OK"),"",ROUNDUP('Cálculo'!$L98*INDEX('Parâmetros'!$B$5:$B$15,MATCH(D$5,'Parâmetros'!$A$5:$A$15,0)),0)),"")</f>
        <v/>
      </c>
      <c r="E98" s="14">
        <f>IFERROR(IF(OR($A98="",INDEX('Parâmetros'!$G$5:$G$9,COLUMN()-2)&lt;&gt;"OK"),"",ROUNDUP('Cálculo'!$L98*INDEX('Parâmetros'!$B$5:$B$15,MATCH(E$5,'Parâmetros'!$A$5:$A$15,0)),0)),"")</f>
        <v/>
      </c>
      <c r="F98" s="14">
        <f>IFERROR(IF(OR($A98="",INDEX('Parâmetros'!$G$5:$G$9,COLUMN()-2)&lt;&gt;"OK"),"",ROUNDUP('Cálculo'!$L98*INDEX('Parâmetros'!$B$5:$B$15,MATCH(F$5,'Parâmetros'!$A$5:$A$15,0)),0)),"")</f>
        <v/>
      </c>
      <c r="G98" s="14">
        <f>IFERROR(IF(OR($A98="",INDEX('Parâmetros'!$G$5:$G$9,COLUMN()-2)&lt;&gt;"OK"),"",ROUNDUP('Cálculo'!$L98*INDEX('Parâmetros'!$B$5:$B$15,MATCH(G$5,'Parâmetros'!$A$5:$A$15,0)),0)),"")</f>
        <v/>
      </c>
      <c r="H98" s="13">
        <f>IF($A98="","",'Cálculo'!$G98)</f>
        <v/>
      </c>
      <c r="I98" s="14">
        <f>IF($A98="","",'Cálculo'!$M98)</f>
        <v/>
      </c>
      <c r="J98" s="13">
        <f>IF($A98="","",'Cálculo'!$N98)</f>
        <v/>
      </c>
    </row>
    <row r="99">
      <c r="A99" s="33">
        <f>IF('Cálculo'!$P99="OK",'Cálculo'!$A99,"")</f>
        <v/>
      </c>
      <c r="B99" s="33">
        <f>IF($A99="","",'Cálculo'!$B99)</f>
        <v/>
      </c>
      <c r="C99" s="11">
        <f>IFERROR(IF(OR($A99="",INDEX('Parâmetros'!$G$5:$G$9,COLUMN()-2)&lt;&gt;"OK"),"",ROUNDUP('Cálculo'!$L99*INDEX('Parâmetros'!$B$5:$B$15,MATCH(C$5,'Parâmetros'!$A$5:$A$15,0)),0)),"")</f>
        <v/>
      </c>
      <c r="D99" s="11">
        <f>IFERROR(IF(OR($A99="",INDEX('Parâmetros'!$G$5:$G$9,COLUMN()-2)&lt;&gt;"OK"),"",ROUNDUP('Cálculo'!$L99*INDEX('Parâmetros'!$B$5:$B$15,MATCH(D$5,'Parâmetros'!$A$5:$A$15,0)),0)),"")</f>
        <v/>
      </c>
      <c r="E99" s="11">
        <f>IFERROR(IF(OR($A99="",INDEX('Parâmetros'!$G$5:$G$9,COLUMN()-2)&lt;&gt;"OK"),"",ROUNDUP('Cálculo'!$L99*INDEX('Parâmetros'!$B$5:$B$15,MATCH(E$5,'Parâmetros'!$A$5:$A$15,0)),0)),"")</f>
        <v/>
      </c>
      <c r="F99" s="11">
        <f>IFERROR(IF(OR($A99="",INDEX('Parâmetros'!$G$5:$G$9,COLUMN()-2)&lt;&gt;"OK"),"",ROUNDUP('Cálculo'!$L99*INDEX('Parâmetros'!$B$5:$B$15,MATCH(F$5,'Parâmetros'!$A$5:$A$15,0)),0)),"")</f>
        <v/>
      </c>
      <c r="G99" s="11">
        <f>IFERROR(IF(OR($A99="",INDEX('Parâmetros'!$G$5:$G$9,COLUMN()-2)&lt;&gt;"OK"),"",ROUNDUP('Cálculo'!$L99*INDEX('Parâmetros'!$B$5:$B$15,MATCH(G$5,'Parâmetros'!$A$5:$A$15,0)),0)),"")</f>
        <v/>
      </c>
      <c r="H99" s="10">
        <f>IF($A99="","",'Cálculo'!$G99)</f>
        <v/>
      </c>
      <c r="I99" s="11">
        <f>IF($A99="","",'Cálculo'!$M99)</f>
        <v/>
      </c>
      <c r="J99" s="10">
        <f>IF($A99="","",'Cálculo'!$N99)</f>
        <v/>
      </c>
    </row>
    <row r="100">
      <c r="A100" s="32">
        <f>IF('Cálculo'!$P100="OK",'Cálculo'!$A100,"")</f>
        <v/>
      </c>
      <c r="B100" s="32">
        <f>IF($A100="","",'Cálculo'!$B100)</f>
        <v/>
      </c>
      <c r="C100" s="14">
        <f>IFERROR(IF(OR($A100="",INDEX('Parâmetros'!$G$5:$G$9,COLUMN()-2)&lt;&gt;"OK"),"",ROUNDUP('Cálculo'!$L100*INDEX('Parâmetros'!$B$5:$B$15,MATCH(C$5,'Parâmetros'!$A$5:$A$15,0)),0)),"")</f>
        <v/>
      </c>
      <c r="D100" s="14">
        <f>IFERROR(IF(OR($A100="",INDEX('Parâmetros'!$G$5:$G$9,COLUMN()-2)&lt;&gt;"OK"),"",ROUNDUP('Cálculo'!$L100*INDEX('Parâmetros'!$B$5:$B$15,MATCH(D$5,'Parâmetros'!$A$5:$A$15,0)),0)),"")</f>
        <v/>
      </c>
      <c r="E100" s="14">
        <f>IFERROR(IF(OR($A100="",INDEX('Parâmetros'!$G$5:$G$9,COLUMN()-2)&lt;&gt;"OK"),"",ROUNDUP('Cálculo'!$L100*INDEX('Parâmetros'!$B$5:$B$15,MATCH(E$5,'Parâmetros'!$A$5:$A$15,0)),0)),"")</f>
        <v/>
      </c>
      <c r="F100" s="14">
        <f>IFERROR(IF(OR($A100="",INDEX('Parâmetros'!$G$5:$G$9,COLUMN()-2)&lt;&gt;"OK"),"",ROUNDUP('Cálculo'!$L100*INDEX('Parâmetros'!$B$5:$B$15,MATCH(F$5,'Parâmetros'!$A$5:$A$15,0)),0)),"")</f>
        <v/>
      </c>
      <c r="G100" s="14">
        <f>IFERROR(IF(OR($A100="",INDEX('Parâmetros'!$G$5:$G$9,COLUMN()-2)&lt;&gt;"OK"),"",ROUNDUP('Cálculo'!$L100*INDEX('Parâmetros'!$B$5:$B$15,MATCH(G$5,'Parâmetros'!$A$5:$A$15,0)),0)),"")</f>
        <v/>
      </c>
      <c r="H100" s="13">
        <f>IF($A100="","",'Cálculo'!$G100)</f>
        <v/>
      </c>
      <c r="I100" s="14">
        <f>IF($A100="","",'Cálculo'!$M100)</f>
        <v/>
      </c>
      <c r="J100" s="13">
        <f>IF($A100="","",'Cálculo'!$N100)</f>
        <v/>
      </c>
    </row>
    <row r="101">
      <c r="A101" s="33">
        <f>IF('Cálculo'!$P101="OK",'Cálculo'!$A101,"")</f>
        <v/>
      </c>
      <c r="B101" s="33">
        <f>IF($A101="","",'Cálculo'!$B101)</f>
        <v/>
      </c>
      <c r="C101" s="11">
        <f>IFERROR(IF(OR($A101="",INDEX('Parâmetros'!$G$5:$G$9,COLUMN()-2)&lt;&gt;"OK"),"",ROUNDUP('Cálculo'!$L101*INDEX('Parâmetros'!$B$5:$B$15,MATCH(C$5,'Parâmetros'!$A$5:$A$15,0)),0)),"")</f>
        <v/>
      </c>
      <c r="D101" s="11">
        <f>IFERROR(IF(OR($A101="",INDEX('Parâmetros'!$G$5:$G$9,COLUMN()-2)&lt;&gt;"OK"),"",ROUNDUP('Cálculo'!$L101*INDEX('Parâmetros'!$B$5:$B$15,MATCH(D$5,'Parâmetros'!$A$5:$A$15,0)),0)),"")</f>
        <v/>
      </c>
      <c r="E101" s="11">
        <f>IFERROR(IF(OR($A101="",INDEX('Parâmetros'!$G$5:$G$9,COLUMN()-2)&lt;&gt;"OK"),"",ROUNDUP('Cálculo'!$L101*INDEX('Parâmetros'!$B$5:$B$15,MATCH(E$5,'Parâmetros'!$A$5:$A$15,0)),0)),"")</f>
        <v/>
      </c>
      <c r="F101" s="11">
        <f>IFERROR(IF(OR($A101="",INDEX('Parâmetros'!$G$5:$G$9,COLUMN()-2)&lt;&gt;"OK"),"",ROUNDUP('Cálculo'!$L101*INDEX('Parâmetros'!$B$5:$B$15,MATCH(F$5,'Parâmetros'!$A$5:$A$15,0)),0)),"")</f>
        <v/>
      </c>
      <c r="G101" s="11">
        <f>IFERROR(IF(OR($A101="",INDEX('Parâmetros'!$G$5:$G$9,COLUMN()-2)&lt;&gt;"OK"),"",ROUNDUP('Cálculo'!$L101*INDEX('Parâmetros'!$B$5:$B$15,MATCH(G$5,'Parâmetros'!$A$5:$A$15,0)),0)),"")</f>
        <v/>
      </c>
      <c r="H101" s="10">
        <f>IF($A101="","",'Cálculo'!$G101)</f>
        <v/>
      </c>
      <c r="I101" s="11">
        <f>IF($A101="","",'Cálculo'!$M101)</f>
        <v/>
      </c>
      <c r="J101" s="10">
        <f>IF($A101="","",'Cálculo'!$N101)</f>
        <v/>
      </c>
    </row>
    <row r="102">
      <c r="A102" s="32">
        <f>IF('Cálculo'!$P102="OK",'Cálculo'!$A102,"")</f>
        <v/>
      </c>
      <c r="B102" s="32">
        <f>IF($A102="","",'Cálculo'!$B102)</f>
        <v/>
      </c>
      <c r="C102" s="14">
        <f>IFERROR(IF(OR($A102="",INDEX('Parâmetros'!$G$5:$G$9,COLUMN()-2)&lt;&gt;"OK"),"",ROUNDUP('Cálculo'!$L102*INDEX('Parâmetros'!$B$5:$B$15,MATCH(C$5,'Parâmetros'!$A$5:$A$15,0)),0)),"")</f>
        <v/>
      </c>
      <c r="D102" s="14">
        <f>IFERROR(IF(OR($A102="",INDEX('Parâmetros'!$G$5:$G$9,COLUMN()-2)&lt;&gt;"OK"),"",ROUNDUP('Cálculo'!$L102*INDEX('Parâmetros'!$B$5:$B$15,MATCH(D$5,'Parâmetros'!$A$5:$A$15,0)),0)),"")</f>
        <v/>
      </c>
      <c r="E102" s="14">
        <f>IFERROR(IF(OR($A102="",INDEX('Parâmetros'!$G$5:$G$9,COLUMN()-2)&lt;&gt;"OK"),"",ROUNDUP('Cálculo'!$L102*INDEX('Parâmetros'!$B$5:$B$15,MATCH(E$5,'Parâmetros'!$A$5:$A$15,0)),0)),"")</f>
        <v/>
      </c>
      <c r="F102" s="14">
        <f>IFERROR(IF(OR($A102="",INDEX('Parâmetros'!$G$5:$G$9,COLUMN()-2)&lt;&gt;"OK"),"",ROUNDUP('Cálculo'!$L102*INDEX('Parâmetros'!$B$5:$B$15,MATCH(F$5,'Parâmetros'!$A$5:$A$15,0)),0)),"")</f>
        <v/>
      </c>
      <c r="G102" s="14">
        <f>IFERROR(IF(OR($A102="",INDEX('Parâmetros'!$G$5:$G$9,COLUMN()-2)&lt;&gt;"OK"),"",ROUNDUP('Cálculo'!$L102*INDEX('Parâmetros'!$B$5:$B$15,MATCH(G$5,'Parâmetros'!$A$5:$A$15,0)),0)),"")</f>
        <v/>
      </c>
      <c r="H102" s="13">
        <f>IF($A102="","",'Cálculo'!$G102)</f>
        <v/>
      </c>
      <c r="I102" s="14">
        <f>IF($A102="","",'Cálculo'!$M102)</f>
        <v/>
      </c>
      <c r="J102" s="13">
        <f>IF($A102="","",'Cálculo'!$N102)</f>
        <v/>
      </c>
    </row>
    <row r="103">
      <c r="A103" s="33">
        <f>IF('Cálculo'!$P103="OK",'Cálculo'!$A103,"")</f>
        <v/>
      </c>
      <c r="B103" s="33">
        <f>IF($A103="","",'Cálculo'!$B103)</f>
        <v/>
      </c>
      <c r="C103" s="11">
        <f>IFERROR(IF(OR($A103="",INDEX('Parâmetros'!$G$5:$G$9,COLUMN()-2)&lt;&gt;"OK"),"",ROUNDUP('Cálculo'!$L103*INDEX('Parâmetros'!$B$5:$B$15,MATCH(C$5,'Parâmetros'!$A$5:$A$15,0)),0)),"")</f>
        <v/>
      </c>
      <c r="D103" s="11">
        <f>IFERROR(IF(OR($A103="",INDEX('Parâmetros'!$G$5:$G$9,COLUMN()-2)&lt;&gt;"OK"),"",ROUNDUP('Cálculo'!$L103*INDEX('Parâmetros'!$B$5:$B$15,MATCH(D$5,'Parâmetros'!$A$5:$A$15,0)),0)),"")</f>
        <v/>
      </c>
      <c r="E103" s="11">
        <f>IFERROR(IF(OR($A103="",INDEX('Parâmetros'!$G$5:$G$9,COLUMN()-2)&lt;&gt;"OK"),"",ROUNDUP('Cálculo'!$L103*INDEX('Parâmetros'!$B$5:$B$15,MATCH(E$5,'Parâmetros'!$A$5:$A$15,0)),0)),"")</f>
        <v/>
      </c>
      <c r="F103" s="11">
        <f>IFERROR(IF(OR($A103="",INDEX('Parâmetros'!$G$5:$G$9,COLUMN()-2)&lt;&gt;"OK"),"",ROUNDUP('Cálculo'!$L103*INDEX('Parâmetros'!$B$5:$B$15,MATCH(F$5,'Parâmetros'!$A$5:$A$15,0)),0)),"")</f>
        <v/>
      </c>
      <c r="G103" s="11">
        <f>IFERROR(IF(OR($A103="",INDEX('Parâmetros'!$G$5:$G$9,COLUMN()-2)&lt;&gt;"OK"),"",ROUNDUP('Cálculo'!$L103*INDEX('Parâmetros'!$B$5:$B$15,MATCH(G$5,'Parâmetros'!$A$5:$A$15,0)),0)),"")</f>
        <v/>
      </c>
      <c r="H103" s="10">
        <f>IF($A103="","",'Cálculo'!$G103)</f>
        <v/>
      </c>
      <c r="I103" s="11">
        <f>IF($A103="","",'Cálculo'!$M103)</f>
        <v/>
      </c>
      <c r="J103" s="10">
        <f>IF($A103="","",'Cálculo'!$N103)</f>
        <v/>
      </c>
    </row>
    <row r="104">
      <c r="A104" s="32">
        <f>IF('Cálculo'!$P104="OK",'Cálculo'!$A104,"")</f>
        <v/>
      </c>
      <c r="B104" s="32">
        <f>IF($A104="","",'Cálculo'!$B104)</f>
        <v/>
      </c>
      <c r="C104" s="14">
        <f>IFERROR(IF(OR($A104="",INDEX('Parâmetros'!$G$5:$G$9,COLUMN()-2)&lt;&gt;"OK"),"",ROUNDUP('Cálculo'!$L104*INDEX('Parâmetros'!$B$5:$B$15,MATCH(C$5,'Parâmetros'!$A$5:$A$15,0)),0)),"")</f>
        <v/>
      </c>
      <c r="D104" s="14">
        <f>IFERROR(IF(OR($A104="",INDEX('Parâmetros'!$G$5:$G$9,COLUMN()-2)&lt;&gt;"OK"),"",ROUNDUP('Cálculo'!$L104*INDEX('Parâmetros'!$B$5:$B$15,MATCH(D$5,'Parâmetros'!$A$5:$A$15,0)),0)),"")</f>
        <v/>
      </c>
      <c r="E104" s="14">
        <f>IFERROR(IF(OR($A104="",INDEX('Parâmetros'!$G$5:$G$9,COLUMN()-2)&lt;&gt;"OK"),"",ROUNDUP('Cálculo'!$L104*INDEX('Parâmetros'!$B$5:$B$15,MATCH(E$5,'Parâmetros'!$A$5:$A$15,0)),0)),"")</f>
        <v/>
      </c>
      <c r="F104" s="14">
        <f>IFERROR(IF(OR($A104="",INDEX('Parâmetros'!$G$5:$G$9,COLUMN()-2)&lt;&gt;"OK"),"",ROUNDUP('Cálculo'!$L104*INDEX('Parâmetros'!$B$5:$B$15,MATCH(F$5,'Parâmetros'!$A$5:$A$15,0)),0)),"")</f>
        <v/>
      </c>
      <c r="G104" s="14">
        <f>IFERROR(IF(OR($A104="",INDEX('Parâmetros'!$G$5:$G$9,COLUMN()-2)&lt;&gt;"OK"),"",ROUNDUP('Cálculo'!$L104*INDEX('Parâmetros'!$B$5:$B$15,MATCH(G$5,'Parâmetros'!$A$5:$A$15,0)),0)),"")</f>
        <v/>
      </c>
      <c r="H104" s="13">
        <f>IF($A104="","",'Cálculo'!$G104)</f>
        <v/>
      </c>
      <c r="I104" s="14">
        <f>IF($A104="","",'Cálculo'!$M104)</f>
        <v/>
      </c>
      <c r="J104" s="13">
        <f>IF($A104="","",'Cálculo'!$N104)</f>
        <v/>
      </c>
    </row>
    <row r="105">
      <c r="A105" s="33">
        <f>IF('Cálculo'!$P105="OK",'Cálculo'!$A105,"")</f>
        <v/>
      </c>
      <c r="B105" s="33">
        <f>IF($A105="","",'Cálculo'!$B105)</f>
        <v/>
      </c>
      <c r="C105" s="11">
        <f>IFERROR(IF(OR($A105="",INDEX('Parâmetros'!$G$5:$G$9,COLUMN()-2)&lt;&gt;"OK"),"",ROUNDUP('Cálculo'!$L105*INDEX('Parâmetros'!$B$5:$B$15,MATCH(C$5,'Parâmetros'!$A$5:$A$15,0)),0)),"")</f>
        <v/>
      </c>
      <c r="D105" s="11">
        <f>IFERROR(IF(OR($A105="",INDEX('Parâmetros'!$G$5:$G$9,COLUMN()-2)&lt;&gt;"OK"),"",ROUNDUP('Cálculo'!$L105*INDEX('Parâmetros'!$B$5:$B$15,MATCH(D$5,'Parâmetros'!$A$5:$A$15,0)),0)),"")</f>
        <v/>
      </c>
      <c r="E105" s="11">
        <f>IFERROR(IF(OR($A105="",INDEX('Parâmetros'!$G$5:$G$9,COLUMN()-2)&lt;&gt;"OK"),"",ROUNDUP('Cálculo'!$L105*INDEX('Parâmetros'!$B$5:$B$15,MATCH(E$5,'Parâmetros'!$A$5:$A$15,0)),0)),"")</f>
        <v/>
      </c>
      <c r="F105" s="11">
        <f>IFERROR(IF(OR($A105="",INDEX('Parâmetros'!$G$5:$G$9,COLUMN()-2)&lt;&gt;"OK"),"",ROUNDUP('Cálculo'!$L105*INDEX('Parâmetros'!$B$5:$B$15,MATCH(F$5,'Parâmetros'!$A$5:$A$15,0)),0)),"")</f>
        <v/>
      </c>
      <c r="G105" s="11">
        <f>IFERROR(IF(OR($A105="",INDEX('Parâmetros'!$G$5:$G$9,COLUMN()-2)&lt;&gt;"OK"),"",ROUNDUP('Cálculo'!$L105*INDEX('Parâmetros'!$B$5:$B$15,MATCH(G$5,'Parâmetros'!$A$5:$A$15,0)),0)),"")</f>
        <v/>
      </c>
      <c r="H105" s="10">
        <f>IF($A105="","",'Cálculo'!$G105)</f>
        <v/>
      </c>
      <c r="I105" s="11">
        <f>IF($A105="","",'Cálculo'!$M105)</f>
        <v/>
      </c>
      <c r="J105" s="10">
        <f>IF($A105="","",'Cálculo'!$N105)</f>
        <v/>
      </c>
    </row>
    <row r="106">
      <c r="A106" s="32">
        <f>IF('Cálculo'!$P106="OK",'Cálculo'!$A106,"")</f>
        <v/>
      </c>
      <c r="B106" s="32">
        <f>IF($A106="","",'Cálculo'!$B106)</f>
        <v/>
      </c>
      <c r="C106" s="14">
        <f>IFERROR(IF(OR($A106="",INDEX('Parâmetros'!$G$5:$G$9,COLUMN()-2)&lt;&gt;"OK"),"",ROUNDUP('Cálculo'!$L106*INDEX('Parâmetros'!$B$5:$B$15,MATCH(C$5,'Parâmetros'!$A$5:$A$15,0)),0)),"")</f>
        <v/>
      </c>
      <c r="D106" s="14">
        <f>IFERROR(IF(OR($A106="",INDEX('Parâmetros'!$G$5:$G$9,COLUMN()-2)&lt;&gt;"OK"),"",ROUNDUP('Cálculo'!$L106*INDEX('Parâmetros'!$B$5:$B$15,MATCH(D$5,'Parâmetros'!$A$5:$A$15,0)),0)),"")</f>
        <v/>
      </c>
      <c r="E106" s="14">
        <f>IFERROR(IF(OR($A106="",INDEX('Parâmetros'!$G$5:$G$9,COLUMN()-2)&lt;&gt;"OK"),"",ROUNDUP('Cálculo'!$L106*INDEX('Parâmetros'!$B$5:$B$15,MATCH(E$5,'Parâmetros'!$A$5:$A$15,0)),0)),"")</f>
        <v/>
      </c>
      <c r="F106" s="14">
        <f>IFERROR(IF(OR($A106="",INDEX('Parâmetros'!$G$5:$G$9,COLUMN()-2)&lt;&gt;"OK"),"",ROUNDUP('Cálculo'!$L106*INDEX('Parâmetros'!$B$5:$B$15,MATCH(F$5,'Parâmetros'!$A$5:$A$15,0)),0)),"")</f>
        <v/>
      </c>
      <c r="G106" s="14">
        <f>IFERROR(IF(OR($A106="",INDEX('Parâmetros'!$G$5:$G$9,COLUMN()-2)&lt;&gt;"OK"),"",ROUNDUP('Cálculo'!$L106*INDEX('Parâmetros'!$B$5:$B$15,MATCH(G$5,'Parâmetros'!$A$5:$A$15,0)),0)),"")</f>
        <v/>
      </c>
      <c r="H106" s="13">
        <f>IF($A106="","",'Cálculo'!$G106)</f>
        <v/>
      </c>
      <c r="I106" s="14">
        <f>IF($A106="","",'Cálculo'!$M106)</f>
        <v/>
      </c>
      <c r="J106" s="13">
        <f>IF($A106="","",'Cálculo'!$N106)</f>
        <v/>
      </c>
    </row>
    <row r="107">
      <c r="A107" s="33">
        <f>IF('Cálculo'!$P107="OK",'Cálculo'!$A107,"")</f>
        <v/>
      </c>
      <c r="B107" s="33">
        <f>IF($A107="","",'Cálculo'!$B107)</f>
        <v/>
      </c>
      <c r="C107" s="11">
        <f>IFERROR(IF(OR($A107="",INDEX('Parâmetros'!$G$5:$G$9,COLUMN()-2)&lt;&gt;"OK"),"",ROUNDUP('Cálculo'!$L107*INDEX('Parâmetros'!$B$5:$B$15,MATCH(C$5,'Parâmetros'!$A$5:$A$15,0)),0)),"")</f>
        <v/>
      </c>
      <c r="D107" s="11">
        <f>IFERROR(IF(OR($A107="",INDEX('Parâmetros'!$G$5:$G$9,COLUMN()-2)&lt;&gt;"OK"),"",ROUNDUP('Cálculo'!$L107*INDEX('Parâmetros'!$B$5:$B$15,MATCH(D$5,'Parâmetros'!$A$5:$A$15,0)),0)),"")</f>
        <v/>
      </c>
      <c r="E107" s="11">
        <f>IFERROR(IF(OR($A107="",INDEX('Parâmetros'!$G$5:$G$9,COLUMN()-2)&lt;&gt;"OK"),"",ROUNDUP('Cálculo'!$L107*INDEX('Parâmetros'!$B$5:$B$15,MATCH(E$5,'Parâmetros'!$A$5:$A$15,0)),0)),"")</f>
        <v/>
      </c>
      <c r="F107" s="11">
        <f>IFERROR(IF(OR($A107="",INDEX('Parâmetros'!$G$5:$G$9,COLUMN()-2)&lt;&gt;"OK"),"",ROUNDUP('Cálculo'!$L107*INDEX('Parâmetros'!$B$5:$B$15,MATCH(F$5,'Parâmetros'!$A$5:$A$15,0)),0)),"")</f>
        <v/>
      </c>
      <c r="G107" s="11">
        <f>IFERROR(IF(OR($A107="",INDEX('Parâmetros'!$G$5:$G$9,COLUMN()-2)&lt;&gt;"OK"),"",ROUNDUP('Cálculo'!$L107*INDEX('Parâmetros'!$B$5:$B$15,MATCH(G$5,'Parâmetros'!$A$5:$A$15,0)),0)),"")</f>
        <v/>
      </c>
      <c r="H107" s="10">
        <f>IF($A107="","",'Cálculo'!$G107)</f>
        <v/>
      </c>
      <c r="I107" s="11">
        <f>IF($A107="","",'Cálculo'!$M107)</f>
        <v/>
      </c>
      <c r="J107" s="10">
        <f>IF($A107="","",'Cálculo'!$N107)</f>
        <v/>
      </c>
    </row>
    <row r="108">
      <c r="A108" s="32">
        <f>IF('Cálculo'!$P108="OK",'Cálculo'!$A108,"")</f>
        <v/>
      </c>
      <c r="B108" s="32">
        <f>IF($A108="","",'Cálculo'!$B108)</f>
        <v/>
      </c>
      <c r="C108" s="14">
        <f>IFERROR(IF(OR($A108="",INDEX('Parâmetros'!$G$5:$G$9,COLUMN()-2)&lt;&gt;"OK"),"",ROUNDUP('Cálculo'!$L108*INDEX('Parâmetros'!$B$5:$B$15,MATCH(C$5,'Parâmetros'!$A$5:$A$15,0)),0)),"")</f>
        <v/>
      </c>
      <c r="D108" s="14">
        <f>IFERROR(IF(OR($A108="",INDEX('Parâmetros'!$G$5:$G$9,COLUMN()-2)&lt;&gt;"OK"),"",ROUNDUP('Cálculo'!$L108*INDEX('Parâmetros'!$B$5:$B$15,MATCH(D$5,'Parâmetros'!$A$5:$A$15,0)),0)),"")</f>
        <v/>
      </c>
      <c r="E108" s="14">
        <f>IFERROR(IF(OR($A108="",INDEX('Parâmetros'!$G$5:$G$9,COLUMN()-2)&lt;&gt;"OK"),"",ROUNDUP('Cálculo'!$L108*INDEX('Parâmetros'!$B$5:$B$15,MATCH(E$5,'Parâmetros'!$A$5:$A$15,0)),0)),"")</f>
        <v/>
      </c>
      <c r="F108" s="14">
        <f>IFERROR(IF(OR($A108="",INDEX('Parâmetros'!$G$5:$G$9,COLUMN()-2)&lt;&gt;"OK"),"",ROUNDUP('Cálculo'!$L108*INDEX('Parâmetros'!$B$5:$B$15,MATCH(F$5,'Parâmetros'!$A$5:$A$15,0)),0)),"")</f>
        <v/>
      </c>
      <c r="G108" s="14">
        <f>IFERROR(IF(OR($A108="",INDEX('Parâmetros'!$G$5:$G$9,COLUMN()-2)&lt;&gt;"OK"),"",ROUNDUP('Cálculo'!$L108*INDEX('Parâmetros'!$B$5:$B$15,MATCH(G$5,'Parâmetros'!$A$5:$A$15,0)),0)),"")</f>
        <v/>
      </c>
      <c r="H108" s="13">
        <f>IF($A108="","",'Cálculo'!$G108)</f>
        <v/>
      </c>
      <c r="I108" s="14">
        <f>IF($A108="","",'Cálculo'!$M108)</f>
        <v/>
      </c>
      <c r="J108" s="13">
        <f>IF($A108="","",'Cálculo'!$N108)</f>
        <v/>
      </c>
    </row>
    <row r="109">
      <c r="A109" s="33">
        <f>IF('Cálculo'!$P109="OK",'Cálculo'!$A109,"")</f>
        <v/>
      </c>
      <c r="B109" s="33">
        <f>IF($A109="","",'Cálculo'!$B109)</f>
        <v/>
      </c>
      <c r="C109" s="11">
        <f>IFERROR(IF(OR($A109="",INDEX('Parâmetros'!$G$5:$G$9,COLUMN()-2)&lt;&gt;"OK"),"",ROUNDUP('Cálculo'!$L109*INDEX('Parâmetros'!$B$5:$B$15,MATCH(C$5,'Parâmetros'!$A$5:$A$15,0)),0)),"")</f>
        <v/>
      </c>
      <c r="D109" s="11">
        <f>IFERROR(IF(OR($A109="",INDEX('Parâmetros'!$G$5:$G$9,COLUMN()-2)&lt;&gt;"OK"),"",ROUNDUP('Cálculo'!$L109*INDEX('Parâmetros'!$B$5:$B$15,MATCH(D$5,'Parâmetros'!$A$5:$A$15,0)),0)),"")</f>
        <v/>
      </c>
      <c r="E109" s="11">
        <f>IFERROR(IF(OR($A109="",INDEX('Parâmetros'!$G$5:$G$9,COLUMN()-2)&lt;&gt;"OK"),"",ROUNDUP('Cálculo'!$L109*INDEX('Parâmetros'!$B$5:$B$15,MATCH(E$5,'Parâmetros'!$A$5:$A$15,0)),0)),"")</f>
        <v/>
      </c>
      <c r="F109" s="11">
        <f>IFERROR(IF(OR($A109="",INDEX('Parâmetros'!$G$5:$G$9,COLUMN()-2)&lt;&gt;"OK"),"",ROUNDUP('Cálculo'!$L109*INDEX('Parâmetros'!$B$5:$B$15,MATCH(F$5,'Parâmetros'!$A$5:$A$15,0)),0)),"")</f>
        <v/>
      </c>
      <c r="G109" s="11">
        <f>IFERROR(IF(OR($A109="",INDEX('Parâmetros'!$G$5:$G$9,COLUMN()-2)&lt;&gt;"OK"),"",ROUNDUP('Cálculo'!$L109*INDEX('Parâmetros'!$B$5:$B$15,MATCH(G$5,'Parâmetros'!$A$5:$A$15,0)),0)),"")</f>
        <v/>
      </c>
      <c r="H109" s="10">
        <f>IF($A109="","",'Cálculo'!$G109)</f>
        <v/>
      </c>
      <c r="I109" s="11">
        <f>IF($A109="","",'Cálculo'!$M109)</f>
        <v/>
      </c>
      <c r="J109" s="10">
        <f>IF($A109="","",'Cálculo'!$N109)</f>
        <v/>
      </c>
    </row>
    <row r="110">
      <c r="A110" s="32">
        <f>IF('Cálculo'!$P110="OK",'Cálculo'!$A110,"")</f>
        <v/>
      </c>
      <c r="B110" s="32">
        <f>IF($A110="","",'Cálculo'!$B110)</f>
        <v/>
      </c>
      <c r="C110" s="14">
        <f>IFERROR(IF(OR($A110="",INDEX('Parâmetros'!$G$5:$G$9,COLUMN()-2)&lt;&gt;"OK"),"",ROUNDUP('Cálculo'!$L110*INDEX('Parâmetros'!$B$5:$B$15,MATCH(C$5,'Parâmetros'!$A$5:$A$15,0)),0)),"")</f>
        <v/>
      </c>
      <c r="D110" s="14">
        <f>IFERROR(IF(OR($A110="",INDEX('Parâmetros'!$G$5:$G$9,COLUMN()-2)&lt;&gt;"OK"),"",ROUNDUP('Cálculo'!$L110*INDEX('Parâmetros'!$B$5:$B$15,MATCH(D$5,'Parâmetros'!$A$5:$A$15,0)),0)),"")</f>
        <v/>
      </c>
      <c r="E110" s="14">
        <f>IFERROR(IF(OR($A110="",INDEX('Parâmetros'!$G$5:$G$9,COLUMN()-2)&lt;&gt;"OK"),"",ROUNDUP('Cálculo'!$L110*INDEX('Parâmetros'!$B$5:$B$15,MATCH(E$5,'Parâmetros'!$A$5:$A$15,0)),0)),"")</f>
        <v/>
      </c>
      <c r="F110" s="14">
        <f>IFERROR(IF(OR($A110="",INDEX('Parâmetros'!$G$5:$G$9,COLUMN()-2)&lt;&gt;"OK"),"",ROUNDUP('Cálculo'!$L110*INDEX('Parâmetros'!$B$5:$B$15,MATCH(F$5,'Parâmetros'!$A$5:$A$15,0)),0)),"")</f>
        <v/>
      </c>
      <c r="G110" s="14">
        <f>IFERROR(IF(OR($A110="",INDEX('Parâmetros'!$G$5:$G$9,COLUMN()-2)&lt;&gt;"OK"),"",ROUNDUP('Cálculo'!$L110*INDEX('Parâmetros'!$B$5:$B$15,MATCH(G$5,'Parâmetros'!$A$5:$A$15,0)),0)),"")</f>
        <v/>
      </c>
      <c r="H110" s="13">
        <f>IF($A110="","",'Cálculo'!$G110)</f>
        <v/>
      </c>
      <c r="I110" s="14">
        <f>IF($A110="","",'Cálculo'!$M110)</f>
        <v/>
      </c>
      <c r="J110" s="13">
        <f>IF($A110="","",'Cálculo'!$N110)</f>
        <v/>
      </c>
    </row>
    <row r="111">
      <c r="A111" s="33">
        <f>IF('Cálculo'!$P111="OK",'Cálculo'!$A111,"")</f>
        <v/>
      </c>
      <c r="B111" s="33">
        <f>IF($A111="","",'Cálculo'!$B111)</f>
        <v/>
      </c>
      <c r="C111" s="11">
        <f>IFERROR(IF(OR($A111="",INDEX('Parâmetros'!$G$5:$G$9,COLUMN()-2)&lt;&gt;"OK"),"",ROUNDUP('Cálculo'!$L111*INDEX('Parâmetros'!$B$5:$B$15,MATCH(C$5,'Parâmetros'!$A$5:$A$15,0)),0)),"")</f>
        <v/>
      </c>
      <c r="D111" s="11">
        <f>IFERROR(IF(OR($A111="",INDEX('Parâmetros'!$G$5:$G$9,COLUMN()-2)&lt;&gt;"OK"),"",ROUNDUP('Cálculo'!$L111*INDEX('Parâmetros'!$B$5:$B$15,MATCH(D$5,'Parâmetros'!$A$5:$A$15,0)),0)),"")</f>
        <v/>
      </c>
      <c r="E111" s="11">
        <f>IFERROR(IF(OR($A111="",INDEX('Parâmetros'!$G$5:$G$9,COLUMN()-2)&lt;&gt;"OK"),"",ROUNDUP('Cálculo'!$L111*INDEX('Parâmetros'!$B$5:$B$15,MATCH(E$5,'Parâmetros'!$A$5:$A$15,0)),0)),"")</f>
        <v/>
      </c>
      <c r="F111" s="11">
        <f>IFERROR(IF(OR($A111="",INDEX('Parâmetros'!$G$5:$G$9,COLUMN()-2)&lt;&gt;"OK"),"",ROUNDUP('Cálculo'!$L111*INDEX('Parâmetros'!$B$5:$B$15,MATCH(F$5,'Parâmetros'!$A$5:$A$15,0)),0)),"")</f>
        <v/>
      </c>
      <c r="G111" s="11">
        <f>IFERROR(IF(OR($A111="",INDEX('Parâmetros'!$G$5:$G$9,COLUMN()-2)&lt;&gt;"OK"),"",ROUNDUP('Cálculo'!$L111*INDEX('Parâmetros'!$B$5:$B$15,MATCH(G$5,'Parâmetros'!$A$5:$A$15,0)),0)),"")</f>
        <v/>
      </c>
      <c r="H111" s="10">
        <f>IF($A111="","",'Cálculo'!$G111)</f>
        <v/>
      </c>
      <c r="I111" s="11">
        <f>IF($A111="","",'Cálculo'!$M111)</f>
        <v/>
      </c>
      <c r="J111" s="10">
        <f>IF($A111="","",'Cálculo'!$N111)</f>
        <v/>
      </c>
    </row>
    <row r="112">
      <c r="A112" s="32">
        <f>IF('Cálculo'!$P112="OK",'Cálculo'!$A112,"")</f>
        <v/>
      </c>
      <c r="B112" s="32">
        <f>IF($A112="","",'Cálculo'!$B112)</f>
        <v/>
      </c>
      <c r="C112" s="14">
        <f>IFERROR(IF(OR($A112="",INDEX('Parâmetros'!$G$5:$G$9,COLUMN()-2)&lt;&gt;"OK"),"",ROUNDUP('Cálculo'!$L112*INDEX('Parâmetros'!$B$5:$B$15,MATCH(C$5,'Parâmetros'!$A$5:$A$15,0)),0)),"")</f>
        <v/>
      </c>
      <c r="D112" s="14">
        <f>IFERROR(IF(OR($A112="",INDEX('Parâmetros'!$G$5:$G$9,COLUMN()-2)&lt;&gt;"OK"),"",ROUNDUP('Cálculo'!$L112*INDEX('Parâmetros'!$B$5:$B$15,MATCH(D$5,'Parâmetros'!$A$5:$A$15,0)),0)),"")</f>
        <v/>
      </c>
      <c r="E112" s="14">
        <f>IFERROR(IF(OR($A112="",INDEX('Parâmetros'!$G$5:$G$9,COLUMN()-2)&lt;&gt;"OK"),"",ROUNDUP('Cálculo'!$L112*INDEX('Parâmetros'!$B$5:$B$15,MATCH(E$5,'Parâmetros'!$A$5:$A$15,0)),0)),"")</f>
        <v/>
      </c>
      <c r="F112" s="14">
        <f>IFERROR(IF(OR($A112="",INDEX('Parâmetros'!$G$5:$G$9,COLUMN()-2)&lt;&gt;"OK"),"",ROUNDUP('Cálculo'!$L112*INDEX('Parâmetros'!$B$5:$B$15,MATCH(F$5,'Parâmetros'!$A$5:$A$15,0)),0)),"")</f>
        <v/>
      </c>
      <c r="G112" s="14">
        <f>IFERROR(IF(OR($A112="",INDEX('Parâmetros'!$G$5:$G$9,COLUMN()-2)&lt;&gt;"OK"),"",ROUNDUP('Cálculo'!$L112*INDEX('Parâmetros'!$B$5:$B$15,MATCH(G$5,'Parâmetros'!$A$5:$A$15,0)),0)),"")</f>
        <v/>
      </c>
      <c r="H112" s="13">
        <f>IF($A112="","",'Cálculo'!$G112)</f>
        <v/>
      </c>
      <c r="I112" s="14">
        <f>IF($A112="","",'Cálculo'!$M112)</f>
        <v/>
      </c>
      <c r="J112" s="13">
        <f>IF($A112="","",'Cálculo'!$N112)</f>
        <v/>
      </c>
    </row>
    <row r="113">
      <c r="A113" s="33">
        <f>IF('Cálculo'!$P113="OK",'Cálculo'!$A113,"")</f>
        <v/>
      </c>
      <c r="B113" s="33">
        <f>IF($A113="","",'Cálculo'!$B113)</f>
        <v/>
      </c>
      <c r="C113" s="11">
        <f>IFERROR(IF(OR($A113="",INDEX('Parâmetros'!$G$5:$G$9,COLUMN()-2)&lt;&gt;"OK"),"",ROUNDUP('Cálculo'!$L113*INDEX('Parâmetros'!$B$5:$B$15,MATCH(C$5,'Parâmetros'!$A$5:$A$15,0)),0)),"")</f>
        <v/>
      </c>
      <c r="D113" s="11">
        <f>IFERROR(IF(OR($A113="",INDEX('Parâmetros'!$G$5:$G$9,COLUMN()-2)&lt;&gt;"OK"),"",ROUNDUP('Cálculo'!$L113*INDEX('Parâmetros'!$B$5:$B$15,MATCH(D$5,'Parâmetros'!$A$5:$A$15,0)),0)),"")</f>
        <v/>
      </c>
      <c r="E113" s="11">
        <f>IFERROR(IF(OR($A113="",INDEX('Parâmetros'!$G$5:$G$9,COLUMN()-2)&lt;&gt;"OK"),"",ROUNDUP('Cálculo'!$L113*INDEX('Parâmetros'!$B$5:$B$15,MATCH(E$5,'Parâmetros'!$A$5:$A$15,0)),0)),"")</f>
        <v/>
      </c>
      <c r="F113" s="11">
        <f>IFERROR(IF(OR($A113="",INDEX('Parâmetros'!$G$5:$G$9,COLUMN()-2)&lt;&gt;"OK"),"",ROUNDUP('Cálculo'!$L113*INDEX('Parâmetros'!$B$5:$B$15,MATCH(F$5,'Parâmetros'!$A$5:$A$15,0)),0)),"")</f>
        <v/>
      </c>
      <c r="G113" s="11">
        <f>IFERROR(IF(OR($A113="",INDEX('Parâmetros'!$G$5:$G$9,COLUMN()-2)&lt;&gt;"OK"),"",ROUNDUP('Cálculo'!$L113*INDEX('Parâmetros'!$B$5:$B$15,MATCH(G$5,'Parâmetros'!$A$5:$A$15,0)),0)),"")</f>
        <v/>
      </c>
      <c r="H113" s="10">
        <f>IF($A113="","",'Cálculo'!$G113)</f>
        <v/>
      </c>
      <c r="I113" s="11">
        <f>IF($A113="","",'Cálculo'!$M113)</f>
        <v/>
      </c>
      <c r="J113" s="10">
        <f>IF($A113="","",'Cálculo'!$N113)</f>
        <v/>
      </c>
    </row>
    <row r="114">
      <c r="A114" s="32">
        <f>IF('Cálculo'!$P114="OK",'Cálculo'!$A114,"")</f>
        <v/>
      </c>
      <c r="B114" s="32">
        <f>IF($A114="","",'Cálculo'!$B114)</f>
        <v/>
      </c>
      <c r="C114" s="14">
        <f>IFERROR(IF(OR($A114="",INDEX('Parâmetros'!$G$5:$G$9,COLUMN()-2)&lt;&gt;"OK"),"",ROUNDUP('Cálculo'!$L114*INDEX('Parâmetros'!$B$5:$B$15,MATCH(C$5,'Parâmetros'!$A$5:$A$15,0)),0)),"")</f>
        <v/>
      </c>
      <c r="D114" s="14">
        <f>IFERROR(IF(OR($A114="",INDEX('Parâmetros'!$G$5:$G$9,COLUMN()-2)&lt;&gt;"OK"),"",ROUNDUP('Cálculo'!$L114*INDEX('Parâmetros'!$B$5:$B$15,MATCH(D$5,'Parâmetros'!$A$5:$A$15,0)),0)),"")</f>
        <v/>
      </c>
      <c r="E114" s="14">
        <f>IFERROR(IF(OR($A114="",INDEX('Parâmetros'!$G$5:$G$9,COLUMN()-2)&lt;&gt;"OK"),"",ROUNDUP('Cálculo'!$L114*INDEX('Parâmetros'!$B$5:$B$15,MATCH(E$5,'Parâmetros'!$A$5:$A$15,0)),0)),"")</f>
        <v/>
      </c>
      <c r="F114" s="14">
        <f>IFERROR(IF(OR($A114="",INDEX('Parâmetros'!$G$5:$G$9,COLUMN()-2)&lt;&gt;"OK"),"",ROUNDUP('Cálculo'!$L114*INDEX('Parâmetros'!$B$5:$B$15,MATCH(F$5,'Parâmetros'!$A$5:$A$15,0)),0)),"")</f>
        <v/>
      </c>
      <c r="G114" s="14">
        <f>IFERROR(IF(OR($A114="",INDEX('Parâmetros'!$G$5:$G$9,COLUMN()-2)&lt;&gt;"OK"),"",ROUNDUP('Cálculo'!$L114*INDEX('Parâmetros'!$B$5:$B$15,MATCH(G$5,'Parâmetros'!$A$5:$A$15,0)),0)),"")</f>
        <v/>
      </c>
      <c r="H114" s="13">
        <f>IF($A114="","",'Cálculo'!$G114)</f>
        <v/>
      </c>
      <c r="I114" s="14">
        <f>IF($A114="","",'Cálculo'!$M114)</f>
        <v/>
      </c>
      <c r="J114" s="13">
        <f>IF($A114="","",'Cálculo'!$N114)</f>
        <v/>
      </c>
    </row>
    <row r="115">
      <c r="A115" s="33">
        <f>IF('Cálculo'!$P115="OK",'Cálculo'!$A115,"")</f>
        <v/>
      </c>
      <c r="B115" s="33">
        <f>IF($A115="","",'Cálculo'!$B115)</f>
        <v/>
      </c>
      <c r="C115" s="11">
        <f>IFERROR(IF(OR($A115="",INDEX('Parâmetros'!$G$5:$G$9,COLUMN()-2)&lt;&gt;"OK"),"",ROUNDUP('Cálculo'!$L115*INDEX('Parâmetros'!$B$5:$B$15,MATCH(C$5,'Parâmetros'!$A$5:$A$15,0)),0)),"")</f>
        <v/>
      </c>
      <c r="D115" s="11">
        <f>IFERROR(IF(OR($A115="",INDEX('Parâmetros'!$G$5:$G$9,COLUMN()-2)&lt;&gt;"OK"),"",ROUNDUP('Cálculo'!$L115*INDEX('Parâmetros'!$B$5:$B$15,MATCH(D$5,'Parâmetros'!$A$5:$A$15,0)),0)),"")</f>
        <v/>
      </c>
      <c r="E115" s="11">
        <f>IFERROR(IF(OR($A115="",INDEX('Parâmetros'!$G$5:$G$9,COLUMN()-2)&lt;&gt;"OK"),"",ROUNDUP('Cálculo'!$L115*INDEX('Parâmetros'!$B$5:$B$15,MATCH(E$5,'Parâmetros'!$A$5:$A$15,0)),0)),"")</f>
        <v/>
      </c>
      <c r="F115" s="11">
        <f>IFERROR(IF(OR($A115="",INDEX('Parâmetros'!$G$5:$G$9,COLUMN()-2)&lt;&gt;"OK"),"",ROUNDUP('Cálculo'!$L115*INDEX('Parâmetros'!$B$5:$B$15,MATCH(F$5,'Parâmetros'!$A$5:$A$15,0)),0)),"")</f>
        <v/>
      </c>
      <c r="G115" s="11">
        <f>IFERROR(IF(OR($A115="",INDEX('Parâmetros'!$G$5:$G$9,COLUMN()-2)&lt;&gt;"OK"),"",ROUNDUP('Cálculo'!$L115*INDEX('Parâmetros'!$B$5:$B$15,MATCH(G$5,'Parâmetros'!$A$5:$A$15,0)),0)),"")</f>
        <v/>
      </c>
      <c r="H115" s="10">
        <f>IF($A115="","",'Cálculo'!$G115)</f>
        <v/>
      </c>
      <c r="I115" s="11">
        <f>IF($A115="","",'Cálculo'!$M115)</f>
        <v/>
      </c>
      <c r="J115" s="10">
        <f>IF($A115="","",'Cálculo'!$N115)</f>
        <v/>
      </c>
    </row>
    <row r="116">
      <c r="A116" s="32">
        <f>IF('Cálculo'!$P116="OK",'Cálculo'!$A116,"")</f>
        <v/>
      </c>
      <c r="B116" s="32">
        <f>IF($A116="","",'Cálculo'!$B116)</f>
        <v/>
      </c>
      <c r="C116" s="14">
        <f>IFERROR(IF(OR($A116="",INDEX('Parâmetros'!$G$5:$G$9,COLUMN()-2)&lt;&gt;"OK"),"",ROUNDUP('Cálculo'!$L116*INDEX('Parâmetros'!$B$5:$B$15,MATCH(C$5,'Parâmetros'!$A$5:$A$15,0)),0)),"")</f>
        <v/>
      </c>
      <c r="D116" s="14">
        <f>IFERROR(IF(OR($A116="",INDEX('Parâmetros'!$G$5:$G$9,COLUMN()-2)&lt;&gt;"OK"),"",ROUNDUP('Cálculo'!$L116*INDEX('Parâmetros'!$B$5:$B$15,MATCH(D$5,'Parâmetros'!$A$5:$A$15,0)),0)),"")</f>
        <v/>
      </c>
      <c r="E116" s="14">
        <f>IFERROR(IF(OR($A116="",INDEX('Parâmetros'!$G$5:$G$9,COLUMN()-2)&lt;&gt;"OK"),"",ROUNDUP('Cálculo'!$L116*INDEX('Parâmetros'!$B$5:$B$15,MATCH(E$5,'Parâmetros'!$A$5:$A$15,0)),0)),"")</f>
        <v/>
      </c>
      <c r="F116" s="14">
        <f>IFERROR(IF(OR($A116="",INDEX('Parâmetros'!$G$5:$G$9,COLUMN()-2)&lt;&gt;"OK"),"",ROUNDUP('Cálculo'!$L116*INDEX('Parâmetros'!$B$5:$B$15,MATCH(F$5,'Parâmetros'!$A$5:$A$15,0)),0)),"")</f>
        <v/>
      </c>
      <c r="G116" s="14">
        <f>IFERROR(IF(OR($A116="",INDEX('Parâmetros'!$G$5:$G$9,COLUMN()-2)&lt;&gt;"OK"),"",ROUNDUP('Cálculo'!$L116*INDEX('Parâmetros'!$B$5:$B$15,MATCH(G$5,'Parâmetros'!$A$5:$A$15,0)),0)),"")</f>
        <v/>
      </c>
      <c r="H116" s="13">
        <f>IF($A116="","",'Cálculo'!$G116)</f>
        <v/>
      </c>
      <c r="I116" s="14">
        <f>IF($A116="","",'Cálculo'!$M116)</f>
        <v/>
      </c>
      <c r="J116" s="13">
        <f>IF($A116="","",'Cálculo'!$N116)</f>
        <v/>
      </c>
    </row>
    <row r="117">
      <c r="A117" s="33">
        <f>IF('Cálculo'!$P117="OK",'Cálculo'!$A117,"")</f>
        <v/>
      </c>
      <c r="B117" s="33">
        <f>IF($A117="","",'Cálculo'!$B117)</f>
        <v/>
      </c>
      <c r="C117" s="11">
        <f>IFERROR(IF(OR($A117="",INDEX('Parâmetros'!$G$5:$G$9,COLUMN()-2)&lt;&gt;"OK"),"",ROUNDUP('Cálculo'!$L117*INDEX('Parâmetros'!$B$5:$B$15,MATCH(C$5,'Parâmetros'!$A$5:$A$15,0)),0)),"")</f>
        <v/>
      </c>
      <c r="D117" s="11">
        <f>IFERROR(IF(OR($A117="",INDEX('Parâmetros'!$G$5:$G$9,COLUMN()-2)&lt;&gt;"OK"),"",ROUNDUP('Cálculo'!$L117*INDEX('Parâmetros'!$B$5:$B$15,MATCH(D$5,'Parâmetros'!$A$5:$A$15,0)),0)),"")</f>
        <v/>
      </c>
      <c r="E117" s="11">
        <f>IFERROR(IF(OR($A117="",INDEX('Parâmetros'!$G$5:$G$9,COLUMN()-2)&lt;&gt;"OK"),"",ROUNDUP('Cálculo'!$L117*INDEX('Parâmetros'!$B$5:$B$15,MATCH(E$5,'Parâmetros'!$A$5:$A$15,0)),0)),"")</f>
        <v/>
      </c>
      <c r="F117" s="11">
        <f>IFERROR(IF(OR($A117="",INDEX('Parâmetros'!$G$5:$G$9,COLUMN()-2)&lt;&gt;"OK"),"",ROUNDUP('Cálculo'!$L117*INDEX('Parâmetros'!$B$5:$B$15,MATCH(F$5,'Parâmetros'!$A$5:$A$15,0)),0)),"")</f>
        <v/>
      </c>
      <c r="G117" s="11">
        <f>IFERROR(IF(OR($A117="",INDEX('Parâmetros'!$G$5:$G$9,COLUMN()-2)&lt;&gt;"OK"),"",ROUNDUP('Cálculo'!$L117*INDEX('Parâmetros'!$B$5:$B$15,MATCH(G$5,'Parâmetros'!$A$5:$A$15,0)),0)),"")</f>
        <v/>
      </c>
      <c r="H117" s="10">
        <f>IF($A117="","",'Cálculo'!$G117)</f>
        <v/>
      </c>
      <c r="I117" s="11">
        <f>IF($A117="","",'Cálculo'!$M117)</f>
        <v/>
      </c>
      <c r="J117" s="10">
        <f>IF($A117="","",'Cálculo'!$N117)</f>
        <v/>
      </c>
    </row>
    <row r="118">
      <c r="A118" s="32">
        <f>IF('Cálculo'!$P118="OK",'Cálculo'!$A118,"")</f>
        <v/>
      </c>
      <c r="B118" s="32">
        <f>IF($A118="","",'Cálculo'!$B118)</f>
        <v/>
      </c>
      <c r="C118" s="14">
        <f>IFERROR(IF(OR($A118="",INDEX('Parâmetros'!$G$5:$G$9,COLUMN()-2)&lt;&gt;"OK"),"",ROUNDUP('Cálculo'!$L118*INDEX('Parâmetros'!$B$5:$B$15,MATCH(C$5,'Parâmetros'!$A$5:$A$15,0)),0)),"")</f>
        <v/>
      </c>
      <c r="D118" s="14">
        <f>IFERROR(IF(OR($A118="",INDEX('Parâmetros'!$G$5:$G$9,COLUMN()-2)&lt;&gt;"OK"),"",ROUNDUP('Cálculo'!$L118*INDEX('Parâmetros'!$B$5:$B$15,MATCH(D$5,'Parâmetros'!$A$5:$A$15,0)),0)),"")</f>
        <v/>
      </c>
      <c r="E118" s="14">
        <f>IFERROR(IF(OR($A118="",INDEX('Parâmetros'!$G$5:$G$9,COLUMN()-2)&lt;&gt;"OK"),"",ROUNDUP('Cálculo'!$L118*INDEX('Parâmetros'!$B$5:$B$15,MATCH(E$5,'Parâmetros'!$A$5:$A$15,0)),0)),"")</f>
        <v/>
      </c>
      <c r="F118" s="14">
        <f>IFERROR(IF(OR($A118="",INDEX('Parâmetros'!$G$5:$G$9,COLUMN()-2)&lt;&gt;"OK"),"",ROUNDUP('Cálculo'!$L118*INDEX('Parâmetros'!$B$5:$B$15,MATCH(F$5,'Parâmetros'!$A$5:$A$15,0)),0)),"")</f>
        <v/>
      </c>
      <c r="G118" s="14">
        <f>IFERROR(IF(OR($A118="",INDEX('Parâmetros'!$G$5:$G$9,COLUMN()-2)&lt;&gt;"OK"),"",ROUNDUP('Cálculo'!$L118*INDEX('Parâmetros'!$B$5:$B$15,MATCH(G$5,'Parâmetros'!$A$5:$A$15,0)),0)),"")</f>
        <v/>
      </c>
      <c r="H118" s="13">
        <f>IF($A118="","",'Cálculo'!$G118)</f>
        <v/>
      </c>
      <c r="I118" s="14">
        <f>IF($A118="","",'Cálculo'!$M118)</f>
        <v/>
      </c>
      <c r="J118" s="13">
        <f>IF($A118="","",'Cálculo'!$N118)</f>
        <v/>
      </c>
    </row>
    <row r="119">
      <c r="A119" s="33">
        <f>IF('Cálculo'!$P119="OK",'Cálculo'!$A119,"")</f>
        <v/>
      </c>
      <c r="B119" s="33">
        <f>IF($A119="","",'Cálculo'!$B119)</f>
        <v/>
      </c>
      <c r="C119" s="11">
        <f>IFERROR(IF(OR($A119="",INDEX('Parâmetros'!$G$5:$G$9,COLUMN()-2)&lt;&gt;"OK"),"",ROUNDUP('Cálculo'!$L119*INDEX('Parâmetros'!$B$5:$B$15,MATCH(C$5,'Parâmetros'!$A$5:$A$15,0)),0)),"")</f>
        <v/>
      </c>
      <c r="D119" s="11">
        <f>IFERROR(IF(OR($A119="",INDEX('Parâmetros'!$G$5:$G$9,COLUMN()-2)&lt;&gt;"OK"),"",ROUNDUP('Cálculo'!$L119*INDEX('Parâmetros'!$B$5:$B$15,MATCH(D$5,'Parâmetros'!$A$5:$A$15,0)),0)),"")</f>
        <v/>
      </c>
      <c r="E119" s="11">
        <f>IFERROR(IF(OR($A119="",INDEX('Parâmetros'!$G$5:$G$9,COLUMN()-2)&lt;&gt;"OK"),"",ROUNDUP('Cálculo'!$L119*INDEX('Parâmetros'!$B$5:$B$15,MATCH(E$5,'Parâmetros'!$A$5:$A$15,0)),0)),"")</f>
        <v/>
      </c>
      <c r="F119" s="11">
        <f>IFERROR(IF(OR($A119="",INDEX('Parâmetros'!$G$5:$G$9,COLUMN()-2)&lt;&gt;"OK"),"",ROUNDUP('Cálculo'!$L119*INDEX('Parâmetros'!$B$5:$B$15,MATCH(F$5,'Parâmetros'!$A$5:$A$15,0)),0)),"")</f>
        <v/>
      </c>
      <c r="G119" s="11">
        <f>IFERROR(IF(OR($A119="",INDEX('Parâmetros'!$G$5:$G$9,COLUMN()-2)&lt;&gt;"OK"),"",ROUNDUP('Cálculo'!$L119*INDEX('Parâmetros'!$B$5:$B$15,MATCH(G$5,'Parâmetros'!$A$5:$A$15,0)),0)),"")</f>
        <v/>
      </c>
      <c r="H119" s="10">
        <f>IF($A119="","",'Cálculo'!$G119)</f>
        <v/>
      </c>
      <c r="I119" s="11">
        <f>IF($A119="","",'Cálculo'!$M119)</f>
        <v/>
      </c>
      <c r="J119" s="10">
        <f>IF($A119="","",'Cálculo'!$N119)</f>
        <v/>
      </c>
    </row>
    <row r="120">
      <c r="A120" s="32">
        <f>IF('Cálculo'!$P120="OK",'Cálculo'!$A120,"")</f>
        <v/>
      </c>
      <c r="B120" s="32">
        <f>IF($A120="","",'Cálculo'!$B120)</f>
        <v/>
      </c>
      <c r="C120" s="14">
        <f>IFERROR(IF(OR($A120="",INDEX('Parâmetros'!$G$5:$G$9,COLUMN()-2)&lt;&gt;"OK"),"",ROUNDUP('Cálculo'!$L120*INDEX('Parâmetros'!$B$5:$B$15,MATCH(C$5,'Parâmetros'!$A$5:$A$15,0)),0)),"")</f>
        <v/>
      </c>
      <c r="D120" s="14">
        <f>IFERROR(IF(OR($A120="",INDEX('Parâmetros'!$G$5:$G$9,COLUMN()-2)&lt;&gt;"OK"),"",ROUNDUP('Cálculo'!$L120*INDEX('Parâmetros'!$B$5:$B$15,MATCH(D$5,'Parâmetros'!$A$5:$A$15,0)),0)),"")</f>
        <v/>
      </c>
      <c r="E120" s="14">
        <f>IFERROR(IF(OR($A120="",INDEX('Parâmetros'!$G$5:$G$9,COLUMN()-2)&lt;&gt;"OK"),"",ROUNDUP('Cálculo'!$L120*INDEX('Parâmetros'!$B$5:$B$15,MATCH(E$5,'Parâmetros'!$A$5:$A$15,0)),0)),"")</f>
        <v/>
      </c>
      <c r="F120" s="14">
        <f>IFERROR(IF(OR($A120="",INDEX('Parâmetros'!$G$5:$G$9,COLUMN()-2)&lt;&gt;"OK"),"",ROUNDUP('Cálculo'!$L120*INDEX('Parâmetros'!$B$5:$B$15,MATCH(F$5,'Parâmetros'!$A$5:$A$15,0)),0)),"")</f>
        <v/>
      </c>
      <c r="G120" s="14">
        <f>IFERROR(IF(OR($A120="",INDEX('Parâmetros'!$G$5:$G$9,COLUMN()-2)&lt;&gt;"OK"),"",ROUNDUP('Cálculo'!$L120*INDEX('Parâmetros'!$B$5:$B$15,MATCH(G$5,'Parâmetros'!$A$5:$A$15,0)),0)),"")</f>
        <v/>
      </c>
      <c r="H120" s="13">
        <f>IF($A120="","",'Cálculo'!$G120)</f>
        <v/>
      </c>
      <c r="I120" s="14">
        <f>IF($A120="","",'Cálculo'!$M120)</f>
        <v/>
      </c>
      <c r="J120" s="13">
        <f>IF($A120="","",'Cálculo'!$N120)</f>
        <v/>
      </c>
    </row>
    <row r="121">
      <c r="A121" s="33">
        <f>IF('Cálculo'!$P121="OK",'Cálculo'!$A121,"")</f>
        <v/>
      </c>
      <c r="B121" s="33">
        <f>IF($A121="","",'Cálculo'!$B121)</f>
        <v/>
      </c>
      <c r="C121" s="11">
        <f>IFERROR(IF(OR($A121="",INDEX('Parâmetros'!$G$5:$G$9,COLUMN()-2)&lt;&gt;"OK"),"",ROUNDUP('Cálculo'!$L121*INDEX('Parâmetros'!$B$5:$B$15,MATCH(C$5,'Parâmetros'!$A$5:$A$15,0)),0)),"")</f>
        <v/>
      </c>
      <c r="D121" s="11">
        <f>IFERROR(IF(OR($A121="",INDEX('Parâmetros'!$G$5:$G$9,COLUMN()-2)&lt;&gt;"OK"),"",ROUNDUP('Cálculo'!$L121*INDEX('Parâmetros'!$B$5:$B$15,MATCH(D$5,'Parâmetros'!$A$5:$A$15,0)),0)),"")</f>
        <v/>
      </c>
      <c r="E121" s="11">
        <f>IFERROR(IF(OR($A121="",INDEX('Parâmetros'!$G$5:$G$9,COLUMN()-2)&lt;&gt;"OK"),"",ROUNDUP('Cálculo'!$L121*INDEX('Parâmetros'!$B$5:$B$15,MATCH(E$5,'Parâmetros'!$A$5:$A$15,0)),0)),"")</f>
        <v/>
      </c>
      <c r="F121" s="11">
        <f>IFERROR(IF(OR($A121="",INDEX('Parâmetros'!$G$5:$G$9,COLUMN()-2)&lt;&gt;"OK"),"",ROUNDUP('Cálculo'!$L121*INDEX('Parâmetros'!$B$5:$B$15,MATCH(F$5,'Parâmetros'!$A$5:$A$15,0)),0)),"")</f>
        <v/>
      </c>
      <c r="G121" s="11">
        <f>IFERROR(IF(OR($A121="",INDEX('Parâmetros'!$G$5:$G$9,COLUMN()-2)&lt;&gt;"OK"),"",ROUNDUP('Cálculo'!$L121*INDEX('Parâmetros'!$B$5:$B$15,MATCH(G$5,'Parâmetros'!$A$5:$A$15,0)),0)),"")</f>
        <v/>
      </c>
      <c r="H121" s="10">
        <f>IF($A121="","",'Cálculo'!$G121)</f>
        <v/>
      </c>
      <c r="I121" s="11">
        <f>IF($A121="","",'Cálculo'!$M121)</f>
        <v/>
      </c>
      <c r="J121" s="10">
        <f>IF($A121="","",'Cálculo'!$N121)</f>
        <v/>
      </c>
    </row>
    <row r="122">
      <c r="A122" s="32">
        <f>IF('Cálculo'!$P122="OK",'Cálculo'!$A122,"")</f>
        <v/>
      </c>
      <c r="B122" s="32">
        <f>IF($A122="","",'Cálculo'!$B122)</f>
        <v/>
      </c>
      <c r="C122" s="14">
        <f>IFERROR(IF(OR($A122="",INDEX('Parâmetros'!$G$5:$G$9,COLUMN()-2)&lt;&gt;"OK"),"",ROUNDUP('Cálculo'!$L122*INDEX('Parâmetros'!$B$5:$B$15,MATCH(C$5,'Parâmetros'!$A$5:$A$15,0)),0)),"")</f>
        <v/>
      </c>
      <c r="D122" s="14">
        <f>IFERROR(IF(OR($A122="",INDEX('Parâmetros'!$G$5:$G$9,COLUMN()-2)&lt;&gt;"OK"),"",ROUNDUP('Cálculo'!$L122*INDEX('Parâmetros'!$B$5:$B$15,MATCH(D$5,'Parâmetros'!$A$5:$A$15,0)),0)),"")</f>
        <v/>
      </c>
      <c r="E122" s="14">
        <f>IFERROR(IF(OR($A122="",INDEX('Parâmetros'!$G$5:$G$9,COLUMN()-2)&lt;&gt;"OK"),"",ROUNDUP('Cálculo'!$L122*INDEX('Parâmetros'!$B$5:$B$15,MATCH(E$5,'Parâmetros'!$A$5:$A$15,0)),0)),"")</f>
        <v/>
      </c>
      <c r="F122" s="14">
        <f>IFERROR(IF(OR($A122="",INDEX('Parâmetros'!$G$5:$G$9,COLUMN()-2)&lt;&gt;"OK"),"",ROUNDUP('Cálculo'!$L122*INDEX('Parâmetros'!$B$5:$B$15,MATCH(F$5,'Parâmetros'!$A$5:$A$15,0)),0)),"")</f>
        <v/>
      </c>
      <c r="G122" s="14">
        <f>IFERROR(IF(OR($A122="",INDEX('Parâmetros'!$G$5:$G$9,COLUMN()-2)&lt;&gt;"OK"),"",ROUNDUP('Cálculo'!$L122*INDEX('Parâmetros'!$B$5:$B$15,MATCH(G$5,'Parâmetros'!$A$5:$A$15,0)),0)),"")</f>
        <v/>
      </c>
      <c r="H122" s="13">
        <f>IF($A122="","",'Cálculo'!$G122)</f>
        <v/>
      </c>
      <c r="I122" s="14">
        <f>IF($A122="","",'Cálculo'!$M122)</f>
        <v/>
      </c>
      <c r="J122" s="13">
        <f>IF($A122="","",'Cálculo'!$N122)</f>
        <v/>
      </c>
    </row>
    <row r="123">
      <c r="A123" s="33">
        <f>IF('Cálculo'!$P123="OK",'Cálculo'!$A123,"")</f>
        <v/>
      </c>
      <c r="B123" s="33">
        <f>IF($A123="","",'Cálculo'!$B123)</f>
        <v/>
      </c>
      <c r="C123" s="11">
        <f>IFERROR(IF(OR($A123="",INDEX('Parâmetros'!$G$5:$G$9,COLUMN()-2)&lt;&gt;"OK"),"",ROUNDUP('Cálculo'!$L123*INDEX('Parâmetros'!$B$5:$B$15,MATCH(C$5,'Parâmetros'!$A$5:$A$15,0)),0)),"")</f>
        <v/>
      </c>
      <c r="D123" s="11">
        <f>IFERROR(IF(OR($A123="",INDEX('Parâmetros'!$G$5:$G$9,COLUMN()-2)&lt;&gt;"OK"),"",ROUNDUP('Cálculo'!$L123*INDEX('Parâmetros'!$B$5:$B$15,MATCH(D$5,'Parâmetros'!$A$5:$A$15,0)),0)),"")</f>
        <v/>
      </c>
      <c r="E123" s="11">
        <f>IFERROR(IF(OR($A123="",INDEX('Parâmetros'!$G$5:$G$9,COLUMN()-2)&lt;&gt;"OK"),"",ROUNDUP('Cálculo'!$L123*INDEX('Parâmetros'!$B$5:$B$15,MATCH(E$5,'Parâmetros'!$A$5:$A$15,0)),0)),"")</f>
        <v/>
      </c>
      <c r="F123" s="11">
        <f>IFERROR(IF(OR($A123="",INDEX('Parâmetros'!$G$5:$G$9,COLUMN()-2)&lt;&gt;"OK"),"",ROUNDUP('Cálculo'!$L123*INDEX('Parâmetros'!$B$5:$B$15,MATCH(F$5,'Parâmetros'!$A$5:$A$15,0)),0)),"")</f>
        <v/>
      </c>
      <c r="G123" s="11">
        <f>IFERROR(IF(OR($A123="",INDEX('Parâmetros'!$G$5:$G$9,COLUMN()-2)&lt;&gt;"OK"),"",ROUNDUP('Cálculo'!$L123*INDEX('Parâmetros'!$B$5:$B$15,MATCH(G$5,'Parâmetros'!$A$5:$A$15,0)),0)),"")</f>
        <v/>
      </c>
      <c r="H123" s="10">
        <f>IF($A123="","",'Cálculo'!$G123)</f>
        <v/>
      </c>
      <c r="I123" s="11">
        <f>IF($A123="","",'Cálculo'!$M123)</f>
        <v/>
      </c>
      <c r="J123" s="10">
        <f>IF($A123="","",'Cálculo'!$N123)</f>
        <v/>
      </c>
    </row>
    <row r="124">
      <c r="A124" s="32">
        <f>IF('Cálculo'!$P124="OK",'Cálculo'!$A124,"")</f>
        <v/>
      </c>
      <c r="B124" s="32">
        <f>IF($A124="","",'Cálculo'!$B124)</f>
        <v/>
      </c>
      <c r="C124" s="14">
        <f>IFERROR(IF(OR($A124="",INDEX('Parâmetros'!$G$5:$G$9,COLUMN()-2)&lt;&gt;"OK"),"",ROUNDUP('Cálculo'!$L124*INDEX('Parâmetros'!$B$5:$B$15,MATCH(C$5,'Parâmetros'!$A$5:$A$15,0)),0)),"")</f>
        <v/>
      </c>
      <c r="D124" s="14">
        <f>IFERROR(IF(OR($A124="",INDEX('Parâmetros'!$G$5:$G$9,COLUMN()-2)&lt;&gt;"OK"),"",ROUNDUP('Cálculo'!$L124*INDEX('Parâmetros'!$B$5:$B$15,MATCH(D$5,'Parâmetros'!$A$5:$A$15,0)),0)),"")</f>
        <v/>
      </c>
      <c r="E124" s="14">
        <f>IFERROR(IF(OR($A124="",INDEX('Parâmetros'!$G$5:$G$9,COLUMN()-2)&lt;&gt;"OK"),"",ROUNDUP('Cálculo'!$L124*INDEX('Parâmetros'!$B$5:$B$15,MATCH(E$5,'Parâmetros'!$A$5:$A$15,0)),0)),"")</f>
        <v/>
      </c>
      <c r="F124" s="14">
        <f>IFERROR(IF(OR($A124="",INDEX('Parâmetros'!$G$5:$G$9,COLUMN()-2)&lt;&gt;"OK"),"",ROUNDUP('Cálculo'!$L124*INDEX('Parâmetros'!$B$5:$B$15,MATCH(F$5,'Parâmetros'!$A$5:$A$15,0)),0)),"")</f>
        <v/>
      </c>
      <c r="G124" s="14">
        <f>IFERROR(IF(OR($A124="",INDEX('Parâmetros'!$G$5:$G$9,COLUMN()-2)&lt;&gt;"OK"),"",ROUNDUP('Cálculo'!$L124*INDEX('Parâmetros'!$B$5:$B$15,MATCH(G$5,'Parâmetros'!$A$5:$A$15,0)),0)),"")</f>
        <v/>
      </c>
      <c r="H124" s="13">
        <f>IF($A124="","",'Cálculo'!$G124)</f>
        <v/>
      </c>
      <c r="I124" s="14">
        <f>IF($A124="","",'Cálculo'!$M124)</f>
        <v/>
      </c>
      <c r="J124" s="13">
        <f>IF($A124="","",'Cálculo'!$N124)</f>
        <v/>
      </c>
    </row>
    <row r="125">
      <c r="A125" s="33">
        <f>IF('Cálculo'!$P125="OK",'Cálculo'!$A125,"")</f>
        <v/>
      </c>
      <c r="B125" s="33">
        <f>IF($A125="","",'Cálculo'!$B125)</f>
        <v/>
      </c>
      <c r="C125" s="11">
        <f>IFERROR(IF(OR($A125="",INDEX('Parâmetros'!$G$5:$G$9,COLUMN()-2)&lt;&gt;"OK"),"",ROUNDUP('Cálculo'!$L125*INDEX('Parâmetros'!$B$5:$B$15,MATCH(C$5,'Parâmetros'!$A$5:$A$15,0)),0)),"")</f>
        <v/>
      </c>
      <c r="D125" s="11">
        <f>IFERROR(IF(OR($A125="",INDEX('Parâmetros'!$G$5:$G$9,COLUMN()-2)&lt;&gt;"OK"),"",ROUNDUP('Cálculo'!$L125*INDEX('Parâmetros'!$B$5:$B$15,MATCH(D$5,'Parâmetros'!$A$5:$A$15,0)),0)),"")</f>
        <v/>
      </c>
      <c r="E125" s="11">
        <f>IFERROR(IF(OR($A125="",INDEX('Parâmetros'!$G$5:$G$9,COLUMN()-2)&lt;&gt;"OK"),"",ROUNDUP('Cálculo'!$L125*INDEX('Parâmetros'!$B$5:$B$15,MATCH(E$5,'Parâmetros'!$A$5:$A$15,0)),0)),"")</f>
        <v/>
      </c>
      <c r="F125" s="11">
        <f>IFERROR(IF(OR($A125="",INDEX('Parâmetros'!$G$5:$G$9,COLUMN()-2)&lt;&gt;"OK"),"",ROUNDUP('Cálculo'!$L125*INDEX('Parâmetros'!$B$5:$B$15,MATCH(F$5,'Parâmetros'!$A$5:$A$15,0)),0)),"")</f>
        <v/>
      </c>
      <c r="G125" s="11">
        <f>IFERROR(IF(OR($A125="",INDEX('Parâmetros'!$G$5:$G$9,COLUMN()-2)&lt;&gt;"OK"),"",ROUNDUP('Cálculo'!$L125*INDEX('Parâmetros'!$B$5:$B$15,MATCH(G$5,'Parâmetros'!$A$5:$A$15,0)),0)),"")</f>
        <v/>
      </c>
      <c r="H125" s="10">
        <f>IF($A125="","",'Cálculo'!$G125)</f>
        <v/>
      </c>
      <c r="I125" s="11">
        <f>IF($A125="","",'Cálculo'!$M125)</f>
        <v/>
      </c>
      <c r="J125" s="10">
        <f>IF($A125="","",'Cálculo'!$N125)</f>
        <v/>
      </c>
    </row>
    <row r="126">
      <c r="A126" s="32">
        <f>IF('Cálculo'!$P126="OK",'Cálculo'!$A126,"")</f>
        <v/>
      </c>
      <c r="B126" s="32">
        <f>IF($A126="","",'Cálculo'!$B126)</f>
        <v/>
      </c>
      <c r="C126" s="14">
        <f>IFERROR(IF(OR($A126="",INDEX('Parâmetros'!$G$5:$G$9,COLUMN()-2)&lt;&gt;"OK"),"",ROUNDUP('Cálculo'!$L126*INDEX('Parâmetros'!$B$5:$B$15,MATCH(C$5,'Parâmetros'!$A$5:$A$15,0)),0)),"")</f>
        <v/>
      </c>
      <c r="D126" s="14">
        <f>IFERROR(IF(OR($A126="",INDEX('Parâmetros'!$G$5:$G$9,COLUMN()-2)&lt;&gt;"OK"),"",ROUNDUP('Cálculo'!$L126*INDEX('Parâmetros'!$B$5:$B$15,MATCH(D$5,'Parâmetros'!$A$5:$A$15,0)),0)),"")</f>
        <v/>
      </c>
      <c r="E126" s="14">
        <f>IFERROR(IF(OR($A126="",INDEX('Parâmetros'!$G$5:$G$9,COLUMN()-2)&lt;&gt;"OK"),"",ROUNDUP('Cálculo'!$L126*INDEX('Parâmetros'!$B$5:$B$15,MATCH(E$5,'Parâmetros'!$A$5:$A$15,0)),0)),"")</f>
        <v/>
      </c>
      <c r="F126" s="14">
        <f>IFERROR(IF(OR($A126="",INDEX('Parâmetros'!$G$5:$G$9,COLUMN()-2)&lt;&gt;"OK"),"",ROUNDUP('Cálculo'!$L126*INDEX('Parâmetros'!$B$5:$B$15,MATCH(F$5,'Parâmetros'!$A$5:$A$15,0)),0)),"")</f>
        <v/>
      </c>
      <c r="G126" s="14">
        <f>IFERROR(IF(OR($A126="",INDEX('Parâmetros'!$G$5:$G$9,COLUMN()-2)&lt;&gt;"OK"),"",ROUNDUP('Cálculo'!$L126*INDEX('Parâmetros'!$B$5:$B$15,MATCH(G$5,'Parâmetros'!$A$5:$A$15,0)),0)),"")</f>
        <v/>
      </c>
      <c r="H126" s="13">
        <f>IF($A126="","",'Cálculo'!$G126)</f>
        <v/>
      </c>
      <c r="I126" s="14">
        <f>IF($A126="","",'Cálculo'!$M126)</f>
        <v/>
      </c>
      <c r="J126" s="13">
        <f>IF($A126="","",'Cálculo'!$N126)</f>
        <v/>
      </c>
    </row>
    <row r="127">
      <c r="A127" s="33">
        <f>IF('Cálculo'!$P127="OK",'Cálculo'!$A127,"")</f>
        <v/>
      </c>
      <c r="B127" s="33">
        <f>IF($A127="","",'Cálculo'!$B127)</f>
        <v/>
      </c>
      <c r="C127" s="11">
        <f>IFERROR(IF(OR($A127="",INDEX('Parâmetros'!$G$5:$G$9,COLUMN()-2)&lt;&gt;"OK"),"",ROUNDUP('Cálculo'!$L127*INDEX('Parâmetros'!$B$5:$B$15,MATCH(C$5,'Parâmetros'!$A$5:$A$15,0)),0)),"")</f>
        <v/>
      </c>
      <c r="D127" s="11">
        <f>IFERROR(IF(OR($A127="",INDEX('Parâmetros'!$G$5:$G$9,COLUMN()-2)&lt;&gt;"OK"),"",ROUNDUP('Cálculo'!$L127*INDEX('Parâmetros'!$B$5:$B$15,MATCH(D$5,'Parâmetros'!$A$5:$A$15,0)),0)),"")</f>
        <v/>
      </c>
      <c r="E127" s="11">
        <f>IFERROR(IF(OR($A127="",INDEX('Parâmetros'!$G$5:$G$9,COLUMN()-2)&lt;&gt;"OK"),"",ROUNDUP('Cálculo'!$L127*INDEX('Parâmetros'!$B$5:$B$15,MATCH(E$5,'Parâmetros'!$A$5:$A$15,0)),0)),"")</f>
        <v/>
      </c>
      <c r="F127" s="11">
        <f>IFERROR(IF(OR($A127="",INDEX('Parâmetros'!$G$5:$G$9,COLUMN()-2)&lt;&gt;"OK"),"",ROUNDUP('Cálculo'!$L127*INDEX('Parâmetros'!$B$5:$B$15,MATCH(F$5,'Parâmetros'!$A$5:$A$15,0)),0)),"")</f>
        <v/>
      </c>
      <c r="G127" s="11">
        <f>IFERROR(IF(OR($A127="",INDEX('Parâmetros'!$G$5:$G$9,COLUMN()-2)&lt;&gt;"OK"),"",ROUNDUP('Cálculo'!$L127*INDEX('Parâmetros'!$B$5:$B$15,MATCH(G$5,'Parâmetros'!$A$5:$A$15,0)),0)),"")</f>
        <v/>
      </c>
      <c r="H127" s="10">
        <f>IF($A127="","",'Cálculo'!$G127)</f>
        <v/>
      </c>
      <c r="I127" s="11">
        <f>IF($A127="","",'Cálculo'!$M127)</f>
        <v/>
      </c>
      <c r="J127" s="10">
        <f>IF($A127="","",'Cálculo'!$N127)</f>
        <v/>
      </c>
    </row>
    <row r="128">
      <c r="A128" s="32">
        <f>IF('Cálculo'!$P128="OK",'Cálculo'!$A128,"")</f>
        <v/>
      </c>
      <c r="B128" s="32">
        <f>IF($A128="","",'Cálculo'!$B128)</f>
        <v/>
      </c>
      <c r="C128" s="14">
        <f>IFERROR(IF(OR($A128="",INDEX('Parâmetros'!$G$5:$G$9,COLUMN()-2)&lt;&gt;"OK"),"",ROUNDUP('Cálculo'!$L128*INDEX('Parâmetros'!$B$5:$B$15,MATCH(C$5,'Parâmetros'!$A$5:$A$15,0)),0)),"")</f>
        <v/>
      </c>
      <c r="D128" s="14">
        <f>IFERROR(IF(OR($A128="",INDEX('Parâmetros'!$G$5:$G$9,COLUMN()-2)&lt;&gt;"OK"),"",ROUNDUP('Cálculo'!$L128*INDEX('Parâmetros'!$B$5:$B$15,MATCH(D$5,'Parâmetros'!$A$5:$A$15,0)),0)),"")</f>
        <v/>
      </c>
      <c r="E128" s="14">
        <f>IFERROR(IF(OR($A128="",INDEX('Parâmetros'!$G$5:$G$9,COLUMN()-2)&lt;&gt;"OK"),"",ROUNDUP('Cálculo'!$L128*INDEX('Parâmetros'!$B$5:$B$15,MATCH(E$5,'Parâmetros'!$A$5:$A$15,0)),0)),"")</f>
        <v/>
      </c>
      <c r="F128" s="14">
        <f>IFERROR(IF(OR($A128="",INDEX('Parâmetros'!$G$5:$G$9,COLUMN()-2)&lt;&gt;"OK"),"",ROUNDUP('Cálculo'!$L128*INDEX('Parâmetros'!$B$5:$B$15,MATCH(F$5,'Parâmetros'!$A$5:$A$15,0)),0)),"")</f>
        <v/>
      </c>
      <c r="G128" s="14">
        <f>IFERROR(IF(OR($A128="",INDEX('Parâmetros'!$G$5:$G$9,COLUMN()-2)&lt;&gt;"OK"),"",ROUNDUP('Cálculo'!$L128*INDEX('Parâmetros'!$B$5:$B$15,MATCH(G$5,'Parâmetros'!$A$5:$A$15,0)),0)),"")</f>
        <v/>
      </c>
      <c r="H128" s="13">
        <f>IF($A128="","",'Cálculo'!$G128)</f>
        <v/>
      </c>
      <c r="I128" s="14">
        <f>IF($A128="","",'Cálculo'!$M128)</f>
        <v/>
      </c>
      <c r="J128" s="13">
        <f>IF($A128="","",'Cálculo'!$N128)</f>
        <v/>
      </c>
    </row>
    <row r="129">
      <c r="A129" s="33">
        <f>IF('Cálculo'!$P129="OK",'Cálculo'!$A129,"")</f>
        <v/>
      </c>
      <c r="B129" s="33">
        <f>IF($A129="","",'Cálculo'!$B129)</f>
        <v/>
      </c>
      <c r="C129" s="11">
        <f>IFERROR(IF(OR($A129="",INDEX('Parâmetros'!$G$5:$G$9,COLUMN()-2)&lt;&gt;"OK"),"",ROUNDUP('Cálculo'!$L129*INDEX('Parâmetros'!$B$5:$B$15,MATCH(C$5,'Parâmetros'!$A$5:$A$15,0)),0)),"")</f>
        <v/>
      </c>
      <c r="D129" s="11">
        <f>IFERROR(IF(OR($A129="",INDEX('Parâmetros'!$G$5:$G$9,COLUMN()-2)&lt;&gt;"OK"),"",ROUNDUP('Cálculo'!$L129*INDEX('Parâmetros'!$B$5:$B$15,MATCH(D$5,'Parâmetros'!$A$5:$A$15,0)),0)),"")</f>
        <v/>
      </c>
      <c r="E129" s="11">
        <f>IFERROR(IF(OR($A129="",INDEX('Parâmetros'!$G$5:$G$9,COLUMN()-2)&lt;&gt;"OK"),"",ROUNDUP('Cálculo'!$L129*INDEX('Parâmetros'!$B$5:$B$15,MATCH(E$5,'Parâmetros'!$A$5:$A$15,0)),0)),"")</f>
        <v/>
      </c>
      <c r="F129" s="11">
        <f>IFERROR(IF(OR($A129="",INDEX('Parâmetros'!$G$5:$G$9,COLUMN()-2)&lt;&gt;"OK"),"",ROUNDUP('Cálculo'!$L129*INDEX('Parâmetros'!$B$5:$B$15,MATCH(F$5,'Parâmetros'!$A$5:$A$15,0)),0)),"")</f>
        <v/>
      </c>
      <c r="G129" s="11">
        <f>IFERROR(IF(OR($A129="",INDEX('Parâmetros'!$G$5:$G$9,COLUMN()-2)&lt;&gt;"OK"),"",ROUNDUP('Cálculo'!$L129*INDEX('Parâmetros'!$B$5:$B$15,MATCH(G$5,'Parâmetros'!$A$5:$A$15,0)),0)),"")</f>
        <v/>
      </c>
      <c r="H129" s="10">
        <f>IF($A129="","",'Cálculo'!$G129)</f>
        <v/>
      </c>
      <c r="I129" s="11">
        <f>IF($A129="","",'Cálculo'!$M129)</f>
        <v/>
      </c>
      <c r="J129" s="10">
        <f>IF($A129="","",'Cálculo'!$N129)</f>
        <v/>
      </c>
    </row>
    <row r="130">
      <c r="A130" s="32">
        <f>IF('Cálculo'!$P130="OK",'Cálculo'!$A130,"")</f>
        <v/>
      </c>
      <c r="B130" s="32">
        <f>IF($A130="","",'Cálculo'!$B130)</f>
        <v/>
      </c>
      <c r="C130" s="14">
        <f>IFERROR(IF(OR($A130="",INDEX('Parâmetros'!$G$5:$G$9,COLUMN()-2)&lt;&gt;"OK"),"",ROUNDUP('Cálculo'!$L130*INDEX('Parâmetros'!$B$5:$B$15,MATCH(C$5,'Parâmetros'!$A$5:$A$15,0)),0)),"")</f>
        <v/>
      </c>
      <c r="D130" s="14">
        <f>IFERROR(IF(OR($A130="",INDEX('Parâmetros'!$G$5:$G$9,COLUMN()-2)&lt;&gt;"OK"),"",ROUNDUP('Cálculo'!$L130*INDEX('Parâmetros'!$B$5:$B$15,MATCH(D$5,'Parâmetros'!$A$5:$A$15,0)),0)),"")</f>
        <v/>
      </c>
      <c r="E130" s="14">
        <f>IFERROR(IF(OR($A130="",INDEX('Parâmetros'!$G$5:$G$9,COLUMN()-2)&lt;&gt;"OK"),"",ROUNDUP('Cálculo'!$L130*INDEX('Parâmetros'!$B$5:$B$15,MATCH(E$5,'Parâmetros'!$A$5:$A$15,0)),0)),"")</f>
        <v/>
      </c>
      <c r="F130" s="14">
        <f>IFERROR(IF(OR($A130="",INDEX('Parâmetros'!$G$5:$G$9,COLUMN()-2)&lt;&gt;"OK"),"",ROUNDUP('Cálculo'!$L130*INDEX('Parâmetros'!$B$5:$B$15,MATCH(F$5,'Parâmetros'!$A$5:$A$15,0)),0)),"")</f>
        <v/>
      </c>
      <c r="G130" s="14">
        <f>IFERROR(IF(OR($A130="",INDEX('Parâmetros'!$G$5:$G$9,COLUMN()-2)&lt;&gt;"OK"),"",ROUNDUP('Cálculo'!$L130*INDEX('Parâmetros'!$B$5:$B$15,MATCH(G$5,'Parâmetros'!$A$5:$A$15,0)),0)),"")</f>
        <v/>
      </c>
      <c r="H130" s="13">
        <f>IF($A130="","",'Cálculo'!$G130)</f>
        <v/>
      </c>
      <c r="I130" s="14">
        <f>IF($A130="","",'Cálculo'!$M130)</f>
        <v/>
      </c>
      <c r="J130" s="13">
        <f>IF($A130="","",'Cálculo'!$N130)</f>
        <v/>
      </c>
    </row>
    <row r="131">
      <c r="A131" s="33">
        <f>IF('Cálculo'!$P131="OK",'Cálculo'!$A131,"")</f>
        <v/>
      </c>
      <c r="B131" s="33">
        <f>IF($A131="","",'Cálculo'!$B131)</f>
        <v/>
      </c>
      <c r="C131" s="11">
        <f>IFERROR(IF(OR($A131="",INDEX('Parâmetros'!$G$5:$G$9,COLUMN()-2)&lt;&gt;"OK"),"",ROUNDUP('Cálculo'!$L131*INDEX('Parâmetros'!$B$5:$B$15,MATCH(C$5,'Parâmetros'!$A$5:$A$15,0)),0)),"")</f>
        <v/>
      </c>
      <c r="D131" s="11">
        <f>IFERROR(IF(OR($A131="",INDEX('Parâmetros'!$G$5:$G$9,COLUMN()-2)&lt;&gt;"OK"),"",ROUNDUP('Cálculo'!$L131*INDEX('Parâmetros'!$B$5:$B$15,MATCH(D$5,'Parâmetros'!$A$5:$A$15,0)),0)),"")</f>
        <v/>
      </c>
      <c r="E131" s="11">
        <f>IFERROR(IF(OR($A131="",INDEX('Parâmetros'!$G$5:$G$9,COLUMN()-2)&lt;&gt;"OK"),"",ROUNDUP('Cálculo'!$L131*INDEX('Parâmetros'!$B$5:$B$15,MATCH(E$5,'Parâmetros'!$A$5:$A$15,0)),0)),"")</f>
        <v/>
      </c>
      <c r="F131" s="11">
        <f>IFERROR(IF(OR($A131="",INDEX('Parâmetros'!$G$5:$G$9,COLUMN()-2)&lt;&gt;"OK"),"",ROUNDUP('Cálculo'!$L131*INDEX('Parâmetros'!$B$5:$B$15,MATCH(F$5,'Parâmetros'!$A$5:$A$15,0)),0)),"")</f>
        <v/>
      </c>
      <c r="G131" s="11">
        <f>IFERROR(IF(OR($A131="",INDEX('Parâmetros'!$G$5:$G$9,COLUMN()-2)&lt;&gt;"OK"),"",ROUNDUP('Cálculo'!$L131*INDEX('Parâmetros'!$B$5:$B$15,MATCH(G$5,'Parâmetros'!$A$5:$A$15,0)),0)),"")</f>
        <v/>
      </c>
      <c r="H131" s="10">
        <f>IF($A131="","",'Cálculo'!$G131)</f>
        <v/>
      </c>
      <c r="I131" s="11">
        <f>IF($A131="","",'Cálculo'!$M131)</f>
        <v/>
      </c>
      <c r="J131" s="10">
        <f>IF($A131="","",'Cálculo'!$N131)</f>
        <v/>
      </c>
    </row>
    <row r="132">
      <c r="A132" s="32">
        <f>IF('Cálculo'!$P132="OK",'Cálculo'!$A132,"")</f>
        <v/>
      </c>
      <c r="B132" s="32">
        <f>IF($A132="","",'Cálculo'!$B132)</f>
        <v/>
      </c>
      <c r="C132" s="14">
        <f>IFERROR(IF(OR($A132="",INDEX('Parâmetros'!$G$5:$G$9,COLUMN()-2)&lt;&gt;"OK"),"",ROUNDUP('Cálculo'!$L132*INDEX('Parâmetros'!$B$5:$B$15,MATCH(C$5,'Parâmetros'!$A$5:$A$15,0)),0)),"")</f>
        <v/>
      </c>
      <c r="D132" s="14">
        <f>IFERROR(IF(OR($A132="",INDEX('Parâmetros'!$G$5:$G$9,COLUMN()-2)&lt;&gt;"OK"),"",ROUNDUP('Cálculo'!$L132*INDEX('Parâmetros'!$B$5:$B$15,MATCH(D$5,'Parâmetros'!$A$5:$A$15,0)),0)),"")</f>
        <v/>
      </c>
      <c r="E132" s="14">
        <f>IFERROR(IF(OR($A132="",INDEX('Parâmetros'!$G$5:$G$9,COLUMN()-2)&lt;&gt;"OK"),"",ROUNDUP('Cálculo'!$L132*INDEX('Parâmetros'!$B$5:$B$15,MATCH(E$5,'Parâmetros'!$A$5:$A$15,0)),0)),"")</f>
        <v/>
      </c>
      <c r="F132" s="14">
        <f>IFERROR(IF(OR($A132="",INDEX('Parâmetros'!$G$5:$G$9,COLUMN()-2)&lt;&gt;"OK"),"",ROUNDUP('Cálculo'!$L132*INDEX('Parâmetros'!$B$5:$B$15,MATCH(F$5,'Parâmetros'!$A$5:$A$15,0)),0)),"")</f>
        <v/>
      </c>
      <c r="G132" s="14">
        <f>IFERROR(IF(OR($A132="",INDEX('Parâmetros'!$G$5:$G$9,COLUMN()-2)&lt;&gt;"OK"),"",ROUNDUP('Cálculo'!$L132*INDEX('Parâmetros'!$B$5:$B$15,MATCH(G$5,'Parâmetros'!$A$5:$A$15,0)),0)),"")</f>
        <v/>
      </c>
      <c r="H132" s="13">
        <f>IF($A132="","",'Cálculo'!$G132)</f>
        <v/>
      </c>
      <c r="I132" s="14">
        <f>IF($A132="","",'Cálculo'!$M132)</f>
        <v/>
      </c>
      <c r="J132" s="13">
        <f>IF($A132="","",'Cálculo'!$N132)</f>
        <v/>
      </c>
    </row>
    <row r="133">
      <c r="A133" s="33">
        <f>IF('Cálculo'!$P133="OK",'Cálculo'!$A133,"")</f>
        <v/>
      </c>
      <c r="B133" s="33">
        <f>IF($A133="","",'Cálculo'!$B133)</f>
        <v/>
      </c>
      <c r="C133" s="11">
        <f>IFERROR(IF(OR($A133="",INDEX('Parâmetros'!$G$5:$G$9,COLUMN()-2)&lt;&gt;"OK"),"",ROUNDUP('Cálculo'!$L133*INDEX('Parâmetros'!$B$5:$B$15,MATCH(C$5,'Parâmetros'!$A$5:$A$15,0)),0)),"")</f>
        <v/>
      </c>
      <c r="D133" s="11">
        <f>IFERROR(IF(OR($A133="",INDEX('Parâmetros'!$G$5:$G$9,COLUMN()-2)&lt;&gt;"OK"),"",ROUNDUP('Cálculo'!$L133*INDEX('Parâmetros'!$B$5:$B$15,MATCH(D$5,'Parâmetros'!$A$5:$A$15,0)),0)),"")</f>
        <v/>
      </c>
      <c r="E133" s="11">
        <f>IFERROR(IF(OR($A133="",INDEX('Parâmetros'!$G$5:$G$9,COLUMN()-2)&lt;&gt;"OK"),"",ROUNDUP('Cálculo'!$L133*INDEX('Parâmetros'!$B$5:$B$15,MATCH(E$5,'Parâmetros'!$A$5:$A$15,0)),0)),"")</f>
        <v/>
      </c>
      <c r="F133" s="11">
        <f>IFERROR(IF(OR($A133="",INDEX('Parâmetros'!$G$5:$G$9,COLUMN()-2)&lt;&gt;"OK"),"",ROUNDUP('Cálculo'!$L133*INDEX('Parâmetros'!$B$5:$B$15,MATCH(F$5,'Parâmetros'!$A$5:$A$15,0)),0)),"")</f>
        <v/>
      </c>
      <c r="G133" s="11">
        <f>IFERROR(IF(OR($A133="",INDEX('Parâmetros'!$G$5:$G$9,COLUMN()-2)&lt;&gt;"OK"),"",ROUNDUP('Cálculo'!$L133*INDEX('Parâmetros'!$B$5:$B$15,MATCH(G$5,'Parâmetros'!$A$5:$A$15,0)),0)),"")</f>
        <v/>
      </c>
      <c r="H133" s="10">
        <f>IF($A133="","",'Cálculo'!$G133)</f>
        <v/>
      </c>
      <c r="I133" s="11">
        <f>IF($A133="","",'Cálculo'!$M133)</f>
        <v/>
      </c>
      <c r="J133" s="10">
        <f>IF($A133="","",'Cálculo'!$N133)</f>
        <v/>
      </c>
    </row>
    <row r="134">
      <c r="A134" s="32">
        <f>IF('Cálculo'!$P134="OK",'Cálculo'!$A134,"")</f>
        <v/>
      </c>
      <c r="B134" s="32">
        <f>IF($A134="","",'Cálculo'!$B134)</f>
        <v/>
      </c>
      <c r="C134" s="14">
        <f>IFERROR(IF(OR($A134="",INDEX('Parâmetros'!$G$5:$G$9,COLUMN()-2)&lt;&gt;"OK"),"",ROUNDUP('Cálculo'!$L134*INDEX('Parâmetros'!$B$5:$B$15,MATCH(C$5,'Parâmetros'!$A$5:$A$15,0)),0)),"")</f>
        <v/>
      </c>
      <c r="D134" s="14">
        <f>IFERROR(IF(OR($A134="",INDEX('Parâmetros'!$G$5:$G$9,COLUMN()-2)&lt;&gt;"OK"),"",ROUNDUP('Cálculo'!$L134*INDEX('Parâmetros'!$B$5:$B$15,MATCH(D$5,'Parâmetros'!$A$5:$A$15,0)),0)),"")</f>
        <v/>
      </c>
      <c r="E134" s="14">
        <f>IFERROR(IF(OR($A134="",INDEX('Parâmetros'!$G$5:$G$9,COLUMN()-2)&lt;&gt;"OK"),"",ROUNDUP('Cálculo'!$L134*INDEX('Parâmetros'!$B$5:$B$15,MATCH(E$5,'Parâmetros'!$A$5:$A$15,0)),0)),"")</f>
        <v/>
      </c>
      <c r="F134" s="14">
        <f>IFERROR(IF(OR($A134="",INDEX('Parâmetros'!$G$5:$G$9,COLUMN()-2)&lt;&gt;"OK"),"",ROUNDUP('Cálculo'!$L134*INDEX('Parâmetros'!$B$5:$B$15,MATCH(F$5,'Parâmetros'!$A$5:$A$15,0)),0)),"")</f>
        <v/>
      </c>
      <c r="G134" s="14">
        <f>IFERROR(IF(OR($A134="",INDEX('Parâmetros'!$G$5:$G$9,COLUMN()-2)&lt;&gt;"OK"),"",ROUNDUP('Cálculo'!$L134*INDEX('Parâmetros'!$B$5:$B$15,MATCH(G$5,'Parâmetros'!$A$5:$A$15,0)),0)),"")</f>
        <v/>
      </c>
      <c r="H134" s="13">
        <f>IF($A134="","",'Cálculo'!$G134)</f>
        <v/>
      </c>
      <c r="I134" s="14">
        <f>IF($A134="","",'Cálculo'!$M134)</f>
        <v/>
      </c>
      <c r="J134" s="13">
        <f>IF($A134="","",'Cálculo'!$N134)</f>
        <v/>
      </c>
    </row>
    <row r="135">
      <c r="A135" s="33">
        <f>IF('Cálculo'!$P135="OK",'Cálculo'!$A135,"")</f>
        <v/>
      </c>
      <c r="B135" s="33">
        <f>IF($A135="","",'Cálculo'!$B135)</f>
        <v/>
      </c>
      <c r="C135" s="11">
        <f>IFERROR(IF(OR($A135="",INDEX('Parâmetros'!$G$5:$G$9,COLUMN()-2)&lt;&gt;"OK"),"",ROUNDUP('Cálculo'!$L135*INDEX('Parâmetros'!$B$5:$B$15,MATCH(C$5,'Parâmetros'!$A$5:$A$15,0)),0)),"")</f>
        <v/>
      </c>
      <c r="D135" s="11">
        <f>IFERROR(IF(OR($A135="",INDEX('Parâmetros'!$G$5:$G$9,COLUMN()-2)&lt;&gt;"OK"),"",ROUNDUP('Cálculo'!$L135*INDEX('Parâmetros'!$B$5:$B$15,MATCH(D$5,'Parâmetros'!$A$5:$A$15,0)),0)),"")</f>
        <v/>
      </c>
      <c r="E135" s="11">
        <f>IFERROR(IF(OR($A135="",INDEX('Parâmetros'!$G$5:$G$9,COLUMN()-2)&lt;&gt;"OK"),"",ROUNDUP('Cálculo'!$L135*INDEX('Parâmetros'!$B$5:$B$15,MATCH(E$5,'Parâmetros'!$A$5:$A$15,0)),0)),"")</f>
        <v/>
      </c>
      <c r="F135" s="11">
        <f>IFERROR(IF(OR($A135="",INDEX('Parâmetros'!$G$5:$G$9,COLUMN()-2)&lt;&gt;"OK"),"",ROUNDUP('Cálculo'!$L135*INDEX('Parâmetros'!$B$5:$B$15,MATCH(F$5,'Parâmetros'!$A$5:$A$15,0)),0)),"")</f>
        <v/>
      </c>
      <c r="G135" s="11">
        <f>IFERROR(IF(OR($A135="",INDEX('Parâmetros'!$G$5:$G$9,COLUMN()-2)&lt;&gt;"OK"),"",ROUNDUP('Cálculo'!$L135*INDEX('Parâmetros'!$B$5:$B$15,MATCH(G$5,'Parâmetros'!$A$5:$A$15,0)),0)),"")</f>
        <v/>
      </c>
      <c r="H135" s="10">
        <f>IF($A135="","",'Cálculo'!$G135)</f>
        <v/>
      </c>
      <c r="I135" s="11">
        <f>IF($A135="","",'Cálculo'!$M135)</f>
        <v/>
      </c>
      <c r="J135" s="10">
        <f>IF($A135="","",'Cálculo'!$N135)</f>
        <v/>
      </c>
    </row>
    <row r="136">
      <c r="A136" s="32">
        <f>IF('Cálculo'!$P136="OK",'Cálculo'!$A136,"")</f>
        <v/>
      </c>
      <c r="B136" s="32">
        <f>IF($A136="","",'Cálculo'!$B136)</f>
        <v/>
      </c>
      <c r="C136" s="14">
        <f>IFERROR(IF(OR($A136="",INDEX('Parâmetros'!$G$5:$G$9,COLUMN()-2)&lt;&gt;"OK"),"",ROUNDUP('Cálculo'!$L136*INDEX('Parâmetros'!$B$5:$B$15,MATCH(C$5,'Parâmetros'!$A$5:$A$15,0)),0)),"")</f>
        <v/>
      </c>
      <c r="D136" s="14">
        <f>IFERROR(IF(OR($A136="",INDEX('Parâmetros'!$G$5:$G$9,COLUMN()-2)&lt;&gt;"OK"),"",ROUNDUP('Cálculo'!$L136*INDEX('Parâmetros'!$B$5:$B$15,MATCH(D$5,'Parâmetros'!$A$5:$A$15,0)),0)),"")</f>
        <v/>
      </c>
      <c r="E136" s="14">
        <f>IFERROR(IF(OR($A136="",INDEX('Parâmetros'!$G$5:$G$9,COLUMN()-2)&lt;&gt;"OK"),"",ROUNDUP('Cálculo'!$L136*INDEX('Parâmetros'!$B$5:$B$15,MATCH(E$5,'Parâmetros'!$A$5:$A$15,0)),0)),"")</f>
        <v/>
      </c>
      <c r="F136" s="14">
        <f>IFERROR(IF(OR($A136="",INDEX('Parâmetros'!$G$5:$G$9,COLUMN()-2)&lt;&gt;"OK"),"",ROUNDUP('Cálculo'!$L136*INDEX('Parâmetros'!$B$5:$B$15,MATCH(F$5,'Parâmetros'!$A$5:$A$15,0)),0)),"")</f>
        <v/>
      </c>
      <c r="G136" s="14">
        <f>IFERROR(IF(OR($A136="",INDEX('Parâmetros'!$G$5:$G$9,COLUMN()-2)&lt;&gt;"OK"),"",ROUNDUP('Cálculo'!$L136*INDEX('Parâmetros'!$B$5:$B$15,MATCH(G$5,'Parâmetros'!$A$5:$A$15,0)),0)),"")</f>
        <v/>
      </c>
      <c r="H136" s="13">
        <f>IF($A136="","",'Cálculo'!$G136)</f>
        <v/>
      </c>
      <c r="I136" s="14">
        <f>IF($A136="","",'Cálculo'!$M136)</f>
        <v/>
      </c>
      <c r="J136" s="13">
        <f>IF($A136="","",'Cálculo'!$N136)</f>
        <v/>
      </c>
    </row>
    <row r="137">
      <c r="A137" s="33">
        <f>IF('Cálculo'!$P137="OK",'Cálculo'!$A137,"")</f>
        <v/>
      </c>
      <c r="B137" s="33">
        <f>IF($A137="","",'Cálculo'!$B137)</f>
        <v/>
      </c>
      <c r="C137" s="11">
        <f>IFERROR(IF(OR($A137="",INDEX('Parâmetros'!$G$5:$G$9,COLUMN()-2)&lt;&gt;"OK"),"",ROUNDUP('Cálculo'!$L137*INDEX('Parâmetros'!$B$5:$B$15,MATCH(C$5,'Parâmetros'!$A$5:$A$15,0)),0)),"")</f>
        <v/>
      </c>
      <c r="D137" s="11">
        <f>IFERROR(IF(OR($A137="",INDEX('Parâmetros'!$G$5:$G$9,COLUMN()-2)&lt;&gt;"OK"),"",ROUNDUP('Cálculo'!$L137*INDEX('Parâmetros'!$B$5:$B$15,MATCH(D$5,'Parâmetros'!$A$5:$A$15,0)),0)),"")</f>
        <v/>
      </c>
      <c r="E137" s="11">
        <f>IFERROR(IF(OR($A137="",INDEX('Parâmetros'!$G$5:$G$9,COLUMN()-2)&lt;&gt;"OK"),"",ROUNDUP('Cálculo'!$L137*INDEX('Parâmetros'!$B$5:$B$15,MATCH(E$5,'Parâmetros'!$A$5:$A$15,0)),0)),"")</f>
        <v/>
      </c>
      <c r="F137" s="11">
        <f>IFERROR(IF(OR($A137="",INDEX('Parâmetros'!$G$5:$G$9,COLUMN()-2)&lt;&gt;"OK"),"",ROUNDUP('Cálculo'!$L137*INDEX('Parâmetros'!$B$5:$B$15,MATCH(F$5,'Parâmetros'!$A$5:$A$15,0)),0)),"")</f>
        <v/>
      </c>
      <c r="G137" s="11">
        <f>IFERROR(IF(OR($A137="",INDEX('Parâmetros'!$G$5:$G$9,COLUMN()-2)&lt;&gt;"OK"),"",ROUNDUP('Cálculo'!$L137*INDEX('Parâmetros'!$B$5:$B$15,MATCH(G$5,'Parâmetros'!$A$5:$A$15,0)),0)),"")</f>
        <v/>
      </c>
      <c r="H137" s="10">
        <f>IF($A137="","",'Cálculo'!$G137)</f>
        <v/>
      </c>
      <c r="I137" s="11">
        <f>IF($A137="","",'Cálculo'!$M137)</f>
        <v/>
      </c>
      <c r="J137" s="10">
        <f>IF($A137="","",'Cálculo'!$N137)</f>
        <v/>
      </c>
    </row>
    <row r="138">
      <c r="A138" s="32">
        <f>IF('Cálculo'!$P138="OK",'Cálculo'!$A138,"")</f>
        <v/>
      </c>
      <c r="B138" s="32">
        <f>IF($A138="","",'Cálculo'!$B138)</f>
        <v/>
      </c>
      <c r="C138" s="14">
        <f>IFERROR(IF(OR($A138="",INDEX('Parâmetros'!$G$5:$G$9,COLUMN()-2)&lt;&gt;"OK"),"",ROUNDUP('Cálculo'!$L138*INDEX('Parâmetros'!$B$5:$B$15,MATCH(C$5,'Parâmetros'!$A$5:$A$15,0)),0)),"")</f>
        <v/>
      </c>
      <c r="D138" s="14">
        <f>IFERROR(IF(OR($A138="",INDEX('Parâmetros'!$G$5:$G$9,COLUMN()-2)&lt;&gt;"OK"),"",ROUNDUP('Cálculo'!$L138*INDEX('Parâmetros'!$B$5:$B$15,MATCH(D$5,'Parâmetros'!$A$5:$A$15,0)),0)),"")</f>
        <v/>
      </c>
      <c r="E138" s="14">
        <f>IFERROR(IF(OR($A138="",INDEX('Parâmetros'!$G$5:$G$9,COLUMN()-2)&lt;&gt;"OK"),"",ROUNDUP('Cálculo'!$L138*INDEX('Parâmetros'!$B$5:$B$15,MATCH(E$5,'Parâmetros'!$A$5:$A$15,0)),0)),"")</f>
        <v/>
      </c>
      <c r="F138" s="14">
        <f>IFERROR(IF(OR($A138="",INDEX('Parâmetros'!$G$5:$G$9,COLUMN()-2)&lt;&gt;"OK"),"",ROUNDUP('Cálculo'!$L138*INDEX('Parâmetros'!$B$5:$B$15,MATCH(F$5,'Parâmetros'!$A$5:$A$15,0)),0)),"")</f>
        <v/>
      </c>
      <c r="G138" s="14">
        <f>IFERROR(IF(OR($A138="",INDEX('Parâmetros'!$G$5:$G$9,COLUMN()-2)&lt;&gt;"OK"),"",ROUNDUP('Cálculo'!$L138*INDEX('Parâmetros'!$B$5:$B$15,MATCH(G$5,'Parâmetros'!$A$5:$A$15,0)),0)),"")</f>
        <v/>
      </c>
      <c r="H138" s="13">
        <f>IF($A138="","",'Cálculo'!$G138)</f>
        <v/>
      </c>
      <c r="I138" s="14">
        <f>IF($A138="","",'Cálculo'!$M138)</f>
        <v/>
      </c>
      <c r="J138" s="13">
        <f>IF($A138="","",'Cálculo'!$N138)</f>
        <v/>
      </c>
    </row>
    <row r="139">
      <c r="A139" s="33">
        <f>IF('Cálculo'!$P139="OK",'Cálculo'!$A139,"")</f>
        <v/>
      </c>
      <c r="B139" s="33">
        <f>IF($A139="","",'Cálculo'!$B139)</f>
        <v/>
      </c>
      <c r="C139" s="11">
        <f>IFERROR(IF(OR($A139="",INDEX('Parâmetros'!$G$5:$G$9,COLUMN()-2)&lt;&gt;"OK"),"",ROUNDUP('Cálculo'!$L139*INDEX('Parâmetros'!$B$5:$B$15,MATCH(C$5,'Parâmetros'!$A$5:$A$15,0)),0)),"")</f>
        <v/>
      </c>
      <c r="D139" s="11">
        <f>IFERROR(IF(OR($A139="",INDEX('Parâmetros'!$G$5:$G$9,COLUMN()-2)&lt;&gt;"OK"),"",ROUNDUP('Cálculo'!$L139*INDEX('Parâmetros'!$B$5:$B$15,MATCH(D$5,'Parâmetros'!$A$5:$A$15,0)),0)),"")</f>
        <v/>
      </c>
      <c r="E139" s="11">
        <f>IFERROR(IF(OR($A139="",INDEX('Parâmetros'!$G$5:$G$9,COLUMN()-2)&lt;&gt;"OK"),"",ROUNDUP('Cálculo'!$L139*INDEX('Parâmetros'!$B$5:$B$15,MATCH(E$5,'Parâmetros'!$A$5:$A$15,0)),0)),"")</f>
        <v/>
      </c>
      <c r="F139" s="11">
        <f>IFERROR(IF(OR($A139="",INDEX('Parâmetros'!$G$5:$G$9,COLUMN()-2)&lt;&gt;"OK"),"",ROUNDUP('Cálculo'!$L139*INDEX('Parâmetros'!$B$5:$B$15,MATCH(F$5,'Parâmetros'!$A$5:$A$15,0)),0)),"")</f>
        <v/>
      </c>
      <c r="G139" s="11">
        <f>IFERROR(IF(OR($A139="",INDEX('Parâmetros'!$G$5:$G$9,COLUMN()-2)&lt;&gt;"OK"),"",ROUNDUP('Cálculo'!$L139*INDEX('Parâmetros'!$B$5:$B$15,MATCH(G$5,'Parâmetros'!$A$5:$A$15,0)),0)),"")</f>
        <v/>
      </c>
      <c r="H139" s="10">
        <f>IF($A139="","",'Cálculo'!$G139)</f>
        <v/>
      </c>
      <c r="I139" s="11">
        <f>IF($A139="","",'Cálculo'!$M139)</f>
        <v/>
      </c>
      <c r="J139" s="10">
        <f>IF($A139="","",'Cálculo'!$N139)</f>
        <v/>
      </c>
    </row>
    <row r="140">
      <c r="A140" s="32">
        <f>IF('Cálculo'!$P140="OK",'Cálculo'!$A140,"")</f>
        <v/>
      </c>
      <c r="B140" s="32">
        <f>IF($A140="","",'Cálculo'!$B140)</f>
        <v/>
      </c>
      <c r="C140" s="14">
        <f>IFERROR(IF(OR($A140="",INDEX('Parâmetros'!$G$5:$G$9,COLUMN()-2)&lt;&gt;"OK"),"",ROUNDUP('Cálculo'!$L140*INDEX('Parâmetros'!$B$5:$B$15,MATCH(C$5,'Parâmetros'!$A$5:$A$15,0)),0)),"")</f>
        <v/>
      </c>
      <c r="D140" s="14">
        <f>IFERROR(IF(OR($A140="",INDEX('Parâmetros'!$G$5:$G$9,COLUMN()-2)&lt;&gt;"OK"),"",ROUNDUP('Cálculo'!$L140*INDEX('Parâmetros'!$B$5:$B$15,MATCH(D$5,'Parâmetros'!$A$5:$A$15,0)),0)),"")</f>
        <v/>
      </c>
      <c r="E140" s="14">
        <f>IFERROR(IF(OR($A140="",INDEX('Parâmetros'!$G$5:$G$9,COLUMN()-2)&lt;&gt;"OK"),"",ROUNDUP('Cálculo'!$L140*INDEX('Parâmetros'!$B$5:$B$15,MATCH(E$5,'Parâmetros'!$A$5:$A$15,0)),0)),"")</f>
        <v/>
      </c>
      <c r="F140" s="14">
        <f>IFERROR(IF(OR($A140="",INDEX('Parâmetros'!$G$5:$G$9,COLUMN()-2)&lt;&gt;"OK"),"",ROUNDUP('Cálculo'!$L140*INDEX('Parâmetros'!$B$5:$B$15,MATCH(F$5,'Parâmetros'!$A$5:$A$15,0)),0)),"")</f>
        <v/>
      </c>
      <c r="G140" s="14">
        <f>IFERROR(IF(OR($A140="",INDEX('Parâmetros'!$G$5:$G$9,COLUMN()-2)&lt;&gt;"OK"),"",ROUNDUP('Cálculo'!$L140*INDEX('Parâmetros'!$B$5:$B$15,MATCH(G$5,'Parâmetros'!$A$5:$A$15,0)),0)),"")</f>
        <v/>
      </c>
      <c r="H140" s="13">
        <f>IF($A140="","",'Cálculo'!$G140)</f>
        <v/>
      </c>
      <c r="I140" s="14">
        <f>IF($A140="","",'Cálculo'!$M140)</f>
        <v/>
      </c>
      <c r="J140" s="13">
        <f>IF($A140="","",'Cálculo'!$N140)</f>
        <v/>
      </c>
    </row>
    <row r="141">
      <c r="A141" s="33">
        <f>IF('Cálculo'!$P141="OK",'Cálculo'!$A141,"")</f>
        <v/>
      </c>
      <c r="B141" s="33">
        <f>IF($A141="","",'Cálculo'!$B141)</f>
        <v/>
      </c>
      <c r="C141" s="11">
        <f>IFERROR(IF(OR($A141="",INDEX('Parâmetros'!$G$5:$G$9,COLUMN()-2)&lt;&gt;"OK"),"",ROUNDUP('Cálculo'!$L141*INDEX('Parâmetros'!$B$5:$B$15,MATCH(C$5,'Parâmetros'!$A$5:$A$15,0)),0)),"")</f>
        <v/>
      </c>
      <c r="D141" s="11">
        <f>IFERROR(IF(OR($A141="",INDEX('Parâmetros'!$G$5:$G$9,COLUMN()-2)&lt;&gt;"OK"),"",ROUNDUP('Cálculo'!$L141*INDEX('Parâmetros'!$B$5:$B$15,MATCH(D$5,'Parâmetros'!$A$5:$A$15,0)),0)),"")</f>
        <v/>
      </c>
      <c r="E141" s="11">
        <f>IFERROR(IF(OR($A141="",INDEX('Parâmetros'!$G$5:$G$9,COLUMN()-2)&lt;&gt;"OK"),"",ROUNDUP('Cálculo'!$L141*INDEX('Parâmetros'!$B$5:$B$15,MATCH(E$5,'Parâmetros'!$A$5:$A$15,0)),0)),"")</f>
        <v/>
      </c>
      <c r="F141" s="11">
        <f>IFERROR(IF(OR($A141="",INDEX('Parâmetros'!$G$5:$G$9,COLUMN()-2)&lt;&gt;"OK"),"",ROUNDUP('Cálculo'!$L141*INDEX('Parâmetros'!$B$5:$B$15,MATCH(F$5,'Parâmetros'!$A$5:$A$15,0)),0)),"")</f>
        <v/>
      </c>
      <c r="G141" s="11">
        <f>IFERROR(IF(OR($A141="",INDEX('Parâmetros'!$G$5:$G$9,COLUMN()-2)&lt;&gt;"OK"),"",ROUNDUP('Cálculo'!$L141*INDEX('Parâmetros'!$B$5:$B$15,MATCH(G$5,'Parâmetros'!$A$5:$A$15,0)),0)),"")</f>
        <v/>
      </c>
      <c r="H141" s="10">
        <f>IF($A141="","",'Cálculo'!$G141)</f>
        <v/>
      </c>
      <c r="I141" s="11">
        <f>IF($A141="","",'Cálculo'!$M141)</f>
        <v/>
      </c>
      <c r="J141" s="10">
        <f>IF($A141="","",'Cálculo'!$N141)</f>
        <v/>
      </c>
    </row>
    <row r="142">
      <c r="A142" s="32">
        <f>IF('Cálculo'!$P142="OK",'Cálculo'!$A142,"")</f>
        <v/>
      </c>
      <c r="B142" s="32">
        <f>IF($A142="","",'Cálculo'!$B142)</f>
        <v/>
      </c>
      <c r="C142" s="14">
        <f>IFERROR(IF(OR($A142="",INDEX('Parâmetros'!$G$5:$G$9,COLUMN()-2)&lt;&gt;"OK"),"",ROUNDUP('Cálculo'!$L142*INDEX('Parâmetros'!$B$5:$B$15,MATCH(C$5,'Parâmetros'!$A$5:$A$15,0)),0)),"")</f>
        <v/>
      </c>
      <c r="D142" s="14">
        <f>IFERROR(IF(OR($A142="",INDEX('Parâmetros'!$G$5:$G$9,COLUMN()-2)&lt;&gt;"OK"),"",ROUNDUP('Cálculo'!$L142*INDEX('Parâmetros'!$B$5:$B$15,MATCH(D$5,'Parâmetros'!$A$5:$A$15,0)),0)),"")</f>
        <v/>
      </c>
      <c r="E142" s="14">
        <f>IFERROR(IF(OR($A142="",INDEX('Parâmetros'!$G$5:$G$9,COLUMN()-2)&lt;&gt;"OK"),"",ROUNDUP('Cálculo'!$L142*INDEX('Parâmetros'!$B$5:$B$15,MATCH(E$5,'Parâmetros'!$A$5:$A$15,0)),0)),"")</f>
        <v/>
      </c>
      <c r="F142" s="14">
        <f>IFERROR(IF(OR($A142="",INDEX('Parâmetros'!$G$5:$G$9,COLUMN()-2)&lt;&gt;"OK"),"",ROUNDUP('Cálculo'!$L142*INDEX('Parâmetros'!$B$5:$B$15,MATCH(F$5,'Parâmetros'!$A$5:$A$15,0)),0)),"")</f>
        <v/>
      </c>
      <c r="G142" s="14">
        <f>IFERROR(IF(OR($A142="",INDEX('Parâmetros'!$G$5:$G$9,COLUMN()-2)&lt;&gt;"OK"),"",ROUNDUP('Cálculo'!$L142*INDEX('Parâmetros'!$B$5:$B$15,MATCH(G$5,'Parâmetros'!$A$5:$A$15,0)),0)),"")</f>
        <v/>
      </c>
      <c r="H142" s="13">
        <f>IF($A142="","",'Cálculo'!$G142)</f>
        <v/>
      </c>
      <c r="I142" s="14">
        <f>IF($A142="","",'Cálculo'!$M142)</f>
        <v/>
      </c>
      <c r="J142" s="13">
        <f>IF($A142="","",'Cálculo'!$N142)</f>
        <v/>
      </c>
    </row>
    <row r="143">
      <c r="A143" s="33">
        <f>IF('Cálculo'!$P143="OK",'Cálculo'!$A143,"")</f>
        <v/>
      </c>
      <c r="B143" s="33">
        <f>IF($A143="","",'Cálculo'!$B143)</f>
        <v/>
      </c>
      <c r="C143" s="11">
        <f>IFERROR(IF(OR($A143="",INDEX('Parâmetros'!$G$5:$G$9,COLUMN()-2)&lt;&gt;"OK"),"",ROUNDUP('Cálculo'!$L143*INDEX('Parâmetros'!$B$5:$B$15,MATCH(C$5,'Parâmetros'!$A$5:$A$15,0)),0)),"")</f>
        <v/>
      </c>
      <c r="D143" s="11">
        <f>IFERROR(IF(OR($A143="",INDEX('Parâmetros'!$G$5:$G$9,COLUMN()-2)&lt;&gt;"OK"),"",ROUNDUP('Cálculo'!$L143*INDEX('Parâmetros'!$B$5:$B$15,MATCH(D$5,'Parâmetros'!$A$5:$A$15,0)),0)),"")</f>
        <v/>
      </c>
      <c r="E143" s="11">
        <f>IFERROR(IF(OR($A143="",INDEX('Parâmetros'!$G$5:$G$9,COLUMN()-2)&lt;&gt;"OK"),"",ROUNDUP('Cálculo'!$L143*INDEX('Parâmetros'!$B$5:$B$15,MATCH(E$5,'Parâmetros'!$A$5:$A$15,0)),0)),"")</f>
        <v/>
      </c>
      <c r="F143" s="11">
        <f>IFERROR(IF(OR($A143="",INDEX('Parâmetros'!$G$5:$G$9,COLUMN()-2)&lt;&gt;"OK"),"",ROUNDUP('Cálculo'!$L143*INDEX('Parâmetros'!$B$5:$B$15,MATCH(F$5,'Parâmetros'!$A$5:$A$15,0)),0)),"")</f>
        <v/>
      </c>
      <c r="G143" s="11">
        <f>IFERROR(IF(OR($A143="",INDEX('Parâmetros'!$G$5:$G$9,COLUMN()-2)&lt;&gt;"OK"),"",ROUNDUP('Cálculo'!$L143*INDEX('Parâmetros'!$B$5:$B$15,MATCH(G$5,'Parâmetros'!$A$5:$A$15,0)),0)),"")</f>
        <v/>
      </c>
      <c r="H143" s="10">
        <f>IF($A143="","",'Cálculo'!$G143)</f>
        <v/>
      </c>
      <c r="I143" s="11">
        <f>IF($A143="","",'Cálculo'!$M143)</f>
        <v/>
      </c>
      <c r="J143" s="10">
        <f>IF($A143="","",'Cálculo'!$N143)</f>
        <v/>
      </c>
    </row>
    <row r="144">
      <c r="A144" s="32">
        <f>IF('Cálculo'!$P144="OK",'Cálculo'!$A144,"")</f>
        <v/>
      </c>
      <c r="B144" s="32">
        <f>IF($A144="","",'Cálculo'!$B144)</f>
        <v/>
      </c>
      <c r="C144" s="14">
        <f>IFERROR(IF(OR($A144="",INDEX('Parâmetros'!$G$5:$G$9,COLUMN()-2)&lt;&gt;"OK"),"",ROUNDUP('Cálculo'!$L144*INDEX('Parâmetros'!$B$5:$B$15,MATCH(C$5,'Parâmetros'!$A$5:$A$15,0)),0)),"")</f>
        <v/>
      </c>
      <c r="D144" s="14">
        <f>IFERROR(IF(OR($A144="",INDEX('Parâmetros'!$G$5:$G$9,COLUMN()-2)&lt;&gt;"OK"),"",ROUNDUP('Cálculo'!$L144*INDEX('Parâmetros'!$B$5:$B$15,MATCH(D$5,'Parâmetros'!$A$5:$A$15,0)),0)),"")</f>
        <v/>
      </c>
      <c r="E144" s="14">
        <f>IFERROR(IF(OR($A144="",INDEX('Parâmetros'!$G$5:$G$9,COLUMN()-2)&lt;&gt;"OK"),"",ROUNDUP('Cálculo'!$L144*INDEX('Parâmetros'!$B$5:$B$15,MATCH(E$5,'Parâmetros'!$A$5:$A$15,0)),0)),"")</f>
        <v/>
      </c>
      <c r="F144" s="14">
        <f>IFERROR(IF(OR($A144="",INDEX('Parâmetros'!$G$5:$G$9,COLUMN()-2)&lt;&gt;"OK"),"",ROUNDUP('Cálculo'!$L144*INDEX('Parâmetros'!$B$5:$B$15,MATCH(F$5,'Parâmetros'!$A$5:$A$15,0)),0)),"")</f>
        <v/>
      </c>
      <c r="G144" s="14">
        <f>IFERROR(IF(OR($A144="",INDEX('Parâmetros'!$G$5:$G$9,COLUMN()-2)&lt;&gt;"OK"),"",ROUNDUP('Cálculo'!$L144*INDEX('Parâmetros'!$B$5:$B$15,MATCH(G$5,'Parâmetros'!$A$5:$A$15,0)),0)),"")</f>
        <v/>
      </c>
      <c r="H144" s="13">
        <f>IF($A144="","",'Cálculo'!$G144)</f>
        <v/>
      </c>
      <c r="I144" s="14">
        <f>IF($A144="","",'Cálculo'!$M144)</f>
        <v/>
      </c>
      <c r="J144" s="13">
        <f>IF($A144="","",'Cálculo'!$N144)</f>
        <v/>
      </c>
    </row>
    <row r="145">
      <c r="A145" s="33">
        <f>IF('Cálculo'!$P145="OK",'Cálculo'!$A145,"")</f>
        <v/>
      </c>
      <c r="B145" s="33">
        <f>IF($A145="","",'Cálculo'!$B145)</f>
        <v/>
      </c>
      <c r="C145" s="11">
        <f>IFERROR(IF(OR($A145="",INDEX('Parâmetros'!$G$5:$G$9,COLUMN()-2)&lt;&gt;"OK"),"",ROUNDUP('Cálculo'!$L145*INDEX('Parâmetros'!$B$5:$B$15,MATCH(C$5,'Parâmetros'!$A$5:$A$15,0)),0)),"")</f>
        <v/>
      </c>
      <c r="D145" s="11">
        <f>IFERROR(IF(OR($A145="",INDEX('Parâmetros'!$G$5:$G$9,COLUMN()-2)&lt;&gt;"OK"),"",ROUNDUP('Cálculo'!$L145*INDEX('Parâmetros'!$B$5:$B$15,MATCH(D$5,'Parâmetros'!$A$5:$A$15,0)),0)),"")</f>
        <v/>
      </c>
      <c r="E145" s="11">
        <f>IFERROR(IF(OR($A145="",INDEX('Parâmetros'!$G$5:$G$9,COLUMN()-2)&lt;&gt;"OK"),"",ROUNDUP('Cálculo'!$L145*INDEX('Parâmetros'!$B$5:$B$15,MATCH(E$5,'Parâmetros'!$A$5:$A$15,0)),0)),"")</f>
        <v/>
      </c>
      <c r="F145" s="11">
        <f>IFERROR(IF(OR($A145="",INDEX('Parâmetros'!$G$5:$G$9,COLUMN()-2)&lt;&gt;"OK"),"",ROUNDUP('Cálculo'!$L145*INDEX('Parâmetros'!$B$5:$B$15,MATCH(F$5,'Parâmetros'!$A$5:$A$15,0)),0)),"")</f>
        <v/>
      </c>
      <c r="G145" s="11">
        <f>IFERROR(IF(OR($A145="",INDEX('Parâmetros'!$G$5:$G$9,COLUMN()-2)&lt;&gt;"OK"),"",ROUNDUP('Cálculo'!$L145*INDEX('Parâmetros'!$B$5:$B$15,MATCH(G$5,'Parâmetros'!$A$5:$A$15,0)),0)),"")</f>
        <v/>
      </c>
      <c r="H145" s="10">
        <f>IF($A145="","",'Cálculo'!$G145)</f>
        <v/>
      </c>
      <c r="I145" s="11">
        <f>IF($A145="","",'Cálculo'!$M145)</f>
        <v/>
      </c>
      <c r="J145" s="10">
        <f>IF($A145="","",'Cálculo'!$N145)</f>
        <v/>
      </c>
    </row>
    <row r="146">
      <c r="A146" s="32">
        <f>IF('Cálculo'!$P146="OK",'Cálculo'!$A146,"")</f>
        <v/>
      </c>
      <c r="B146" s="32">
        <f>IF($A146="","",'Cálculo'!$B146)</f>
        <v/>
      </c>
      <c r="C146" s="14">
        <f>IFERROR(IF(OR($A146="",INDEX('Parâmetros'!$G$5:$G$9,COLUMN()-2)&lt;&gt;"OK"),"",ROUNDUP('Cálculo'!$L146*INDEX('Parâmetros'!$B$5:$B$15,MATCH(C$5,'Parâmetros'!$A$5:$A$15,0)),0)),"")</f>
        <v/>
      </c>
      <c r="D146" s="14">
        <f>IFERROR(IF(OR($A146="",INDEX('Parâmetros'!$G$5:$G$9,COLUMN()-2)&lt;&gt;"OK"),"",ROUNDUP('Cálculo'!$L146*INDEX('Parâmetros'!$B$5:$B$15,MATCH(D$5,'Parâmetros'!$A$5:$A$15,0)),0)),"")</f>
        <v/>
      </c>
      <c r="E146" s="14">
        <f>IFERROR(IF(OR($A146="",INDEX('Parâmetros'!$G$5:$G$9,COLUMN()-2)&lt;&gt;"OK"),"",ROUNDUP('Cálculo'!$L146*INDEX('Parâmetros'!$B$5:$B$15,MATCH(E$5,'Parâmetros'!$A$5:$A$15,0)),0)),"")</f>
        <v/>
      </c>
      <c r="F146" s="14">
        <f>IFERROR(IF(OR($A146="",INDEX('Parâmetros'!$G$5:$G$9,COLUMN()-2)&lt;&gt;"OK"),"",ROUNDUP('Cálculo'!$L146*INDEX('Parâmetros'!$B$5:$B$15,MATCH(F$5,'Parâmetros'!$A$5:$A$15,0)),0)),"")</f>
        <v/>
      </c>
      <c r="G146" s="14">
        <f>IFERROR(IF(OR($A146="",INDEX('Parâmetros'!$G$5:$G$9,COLUMN()-2)&lt;&gt;"OK"),"",ROUNDUP('Cálculo'!$L146*INDEX('Parâmetros'!$B$5:$B$15,MATCH(G$5,'Parâmetros'!$A$5:$A$15,0)),0)),"")</f>
        <v/>
      </c>
      <c r="H146" s="13">
        <f>IF($A146="","",'Cálculo'!$G146)</f>
        <v/>
      </c>
      <c r="I146" s="14">
        <f>IF($A146="","",'Cálculo'!$M146)</f>
        <v/>
      </c>
      <c r="J146" s="13">
        <f>IF($A146="","",'Cálculo'!$N146)</f>
        <v/>
      </c>
    </row>
    <row r="147">
      <c r="A147" s="33">
        <f>IF('Cálculo'!$P147="OK",'Cálculo'!$A147,"")</f>
        <v/>
      </c>
      <c r="B147" s="33">
        <f>IF($A147="","",'Cálculo'!$B147)</f>
        <v/>
      </c>
      <c r="C147" s="11">
        <f>IFERROR(IF(OR($A147="",INDEX('Parâmetros'!$G$5:$G$9,COLUMN()-2)&lt;&gt;"OK"),"",ROUNDUP('Cálculo'!$L147*INDEX('Parâmetros'!$B$5:$B$15,MATCH(C$5,'Parâmetros'!$A$5:$A$15,0)),0)),"")</f>
        <v/>
      </c>
      <c r="D147" s="11">
        <f>IFERROR(IF(OR($A147="",INDEX('Parâmetros'!$G$5:$G$9,COLUMN()-2)&lt;&gt;"OK"),"",ROUNDUP('Cálculo'!$L147*INDEX('Parâmetros'!$B$5:$B$15,MATCH(D$5,'Parâmetros'!$A$5:$A$15,0)),0)),"")</f>
        <v/>
      </c>
      <c r="E147" s="11">
        <f>IFERROR(IF(OR($A147="",INDEX('Parâmetros'!$G$5:$G$9,COLUMN()-2)&lt;&gt;"OK"),"",ROUNDUP('Cálculo'!$L147*INDEX('Parâmetros'!$B$5:$B$15,MATCH(E$5,'Parâmetros'!$A$5:$A$15,0)),0)),"")</f>
        <v/>
      </c>
      <c r="F147" s="11">
        <f>IFERROR(IF(OR($A147="",INDEX('Parâmetros'!$G$5:$G$9,COLUMN()-2)&lt;&gt;"OK"),"",ROUNDUP('Cálculo'!$L147*INDEX('Parâmetros'!$B$5:$B$15,MATCH(F$5,'Parâmetros'!$A$5:$A$15,0)),0)),"")</f>
        <v/>
      </c>
      <c r="G147" s="11">
        <f>IFERROR(IF(OR($A147="",INDEX('Parâmetros'!$G$5:$G$9,COLUMN()-2)&lt;&gt;"OK"),"",ROUNDUP('Cálculo'!$L147*INDEX('Parâmetros'!$B$5:$B$15,MATCH(G$5,'Parâmetros'!$A$5:$A$15,0)),0)),"")</f>
        <v/>
      </c>
      <c r="H147" s="10">
        <f>IF($A147="","",'Cálculo'!$G147)</f>
        <v/>
      </c>
      <c r="I147" s="11">
        <f>IF($A147="","",'Cálculo'!$M147)</f>
        <v/>
      </c>
      <c r="J147" s="10">
        <f>IF($A147="","",'Cálculo'!$N147)</f>
        <v/>
      </c>
    </row>
    <row r="148">
      <c r="A148" s="32">
        <f>IF('Cálculo'!$P148="OK",'Cálculo'!$A148,"")</f>
        <v/>
      </c>
      <c r="B148" s="32">
        <f>IF($A148="","",'Cálculo'!$B148)</f>
        <v/>
      </c>
      <c r="C148" s="14">
        <f>IFERROR(IF(OR($A148="",INDEX('Parâmetros'!$G$5:$G$9,COLUMN()-2)&lt;&gt;"OK"),"",ROUNDUP('Cálculo'!$L148*INDEX('Parâmetros'!$B$5:$B$15,MATCH(C$5,'Parâmetros'!$A$5:$A$15,0)),0)),"")</f>
        <v/>
      </c>
      <c r="D148" s="14">
        <f>IFERROR(IF(OR($A148="",INDEX('Parâmetros'!$G$5:$G$9,COLUMN()-2)&lt;&gt;"OK"),"",ROUNDUP('Cálculo'!$L148*INDEX('Parâmetros'!$B$5:$B$15,MATCH(D$5,'Parâmetros'!$A$5:$A$15,0)),0)),"")</f>
        <v/>
      </c>
      <c r="E148" s="14">
        <f>IFERROR(IF(OR($A148="",INDEX('Parâmetros'!$G$5:$G$9,COLUMN()-2)&lt;&gt;"OK"),"",ROUNDUP('Cálculo'!$L148*INDEX('Parâmetros'!$B$5:$B$15,MATCH(E$5,'Parâmetros'!$A$5:$A$15,0)),0)),"")</f>
        <v/>
      </c>
      <c r="F148" s="14">
        <f>IFERROR(IF(OR($A148="",INDEX('Parâmetros'!$G$5:$G$9,COLUMN()-2)&lt;&gt;"OK"),"",ROUNDUP('Cálculo'!$L148*INDEX('Parâmetros'!$B$5:$B$15,MATCH(F$5,'Parâmetros'!$A$5:$A$15,0)),0)),"")</f>
        <v/>
      </c>
      <c r="G148" s="14">
        <f>IFERROR(IF(OR($A148="",INDEX('Parâmetros'!$G$5:$G$9,COLUMN()-2)&lt;&gt;"OK"),"",ROUNDUP('Cálculo'!$L148*INDEX('Parâmetros'!$B$5:$B$15,MATCH(G$5,'Parâmetros'!$A$5:$A$15,0)),0)),"")</f>
        <v/>
      </c>
      <c r="H148" s="13">
        <f>IF($A148="","",'Cálculo'!$G148)</f>
        <v/>
      </c>
      <c r="I148" s="14">
        <f>IF($A148="","",'Cálculo'!$M148)</f>
        <v/>
      </c>
      <c r="J148" s="13">
        <f>IF($A148="","",'Cálculo'!$N148)</f>
        <v/>
      </c>
    </row>
    <row r="149">
      <c r="A149" s="33">
        <f>IF('Cálculo'!$P149="OK",'Cálculo'!$A149,"")</f>
        <v/>
      </c>
      <c r="B149" s="33">
        <f>IF($A149="","",'Cálculo'!$B149)</f>
        <v/>
      </c>
      <c r="C149" s="11">
        <f>IFERROR(IF(OR($A149="",INDEX('Parâmetros'!$G$5:$G$9,COLUMN()-2)&lt;&gt;"OK"),"",ROUNDUP('Cálculo'!$L149*INDEX('Parâmetros'!$B$5:$B$15,MATCH(C$5,'Parâmetros'!$A$5:$A$15,0)),0)),"")</f>
        <v/>
      </c>
      <c r="D149" s="11">
        <f>IFERROR(IF(OR($A149="",INDEX('Parâmetros'!$G$5:$G$9,COLUMN()-2)&lt;&gt;"OK"),"",ROUNDUP('Cálculo'!$L149*INDEX('Parâmetros'!$B$5:$B$15,MATCH(D$5,'Parâmetros'!$A$5:$A$15,0)),0)),"")</f>
        <v/>
      </c>
      <c r="E149" s="11">
        <f>IFERROR(IF(OR($A149="",INDEX('Parâmetros'!$G$5:$G$9,COLUMN()-2)&lt;&gt;"OK"),"",ROUNDUP('Cálculo'!$L149*INDEX('Parâmetros'!$B$5:$B$15,MATCH(E$5,'Parâmetros'!$A$5:$A$15,0)),0)),"")</f>
        <v/>
      </c>
      <c r="F149" s="11">
        <f>IFERROR(IF(OR($A149="",INDEX('Parâmetros'!$G$5:$G$9,COLUMN()-2)&lt;&gt;"OK"),"",ROUNDUP('Cálculo'!$L149*INDEX('Parâmetros'!$B$5:$B$15,MATCH(F$5,'Parâmetros'!$A$5:$A$15,0)),0)),"")</f>
        <v/>
      </c>
      <c r="G149" s="11">
        <f>IFERROR(IF(OR($A149="",INDEX('Parâmetros'!$G$5:$G$9,COLUMN()-2)&lt;&gt;"OK"),"",ROUNDUP('Cálculo'!$L149*INDEX('Parâmetros'!$B$5:$B$15,MATCH(G$5,'Parâmetros'!$A$5:$A$15,0)),0)),"")</f>
        <v/>
      </c>
      <c r="H149" s="10">
        <f>IF($A149="","",'Cálculo'!$G149)</f>
        <v/>
      </c>
      <c r="I149" s="11">
        <f>IF($A149="","",'Cálculo'!$M149)</f>
        <v/>
      </c>
      <c r="J149" s="10">
        <f>IF($A149="","",'Cálculo'!$N149)</f>
        <v/>
      </c>
    </row>
    <row r="150">
      <c r="A150" s="32">
        <f>IF('Cálculo'!$P150="OK",'Cálculo'!$A150,"")</f>
        <v/>
      </c>
      <c r="B150" s="32">
        <f>IF($A150="","",'Cálculo'!$B150)</f>
        <v/>
      </c>
      <c r="C150" s="14">
        <f>IFERROR(IF(OR($A150="",INDEX('Parâmetros'!$G$5:$G$9,COLUMN()-2)&lt;&gt;"OK"),"",ROUNDUP('Cálculo'!$L150*INDEX('Parâmetros'!$B$5:$B$15,MATCH(C$5,'Parâmetros'!$A$5:$A$15,0)),0)),"")</f>
        <v/>
      </c>
      <c r="D150" s="14">
        <f>IFERROR(IF(OR($A150="",INDEX('Parâmetros'!$G$5:$G$9,COLUMN()-2)&lt;&gt;"OK"),"",ROUNDUP('Cálculo'!$L150*INDEX('Parâmetros'!$B$5:$B$15,MATCH(D$5,'Parâmetros'!$A$5:$A$15,0)),0)),"")</f>
        <v/>
      </c>
      <c r="E150" s="14">
        <f>IFERROR(IF(OR($A150="",INDEX('Parâmetros'!$G$5:$G$9,COLUMN()-2)&lt;&gt;"OK"),"",ROUNDUP('Cálculo'!$L150*INDEX('Parâmetros'!$B$5:$B$15,MATCH(E$5,'Parâmetros'!$A$5:$A$15,0)),0)),"")</f>
        <v/>
      </c>
      <c r="F150" s="14">
        <f>IFERROR(IF(OR($A150="",INDEX('Parâmetros'!$G$5:$G$9,COLUMN()-2)&lt;&gt;"OK"),"",ROUNDUP('Cálculo'!$L150*INDEX('Parâmetros'!$B$5:$B$15,MATCH(F$5,'Parâmetros'!$A$5:$A$15,0)),0)),"")</f>
        <v/>
      </c>
      <c r="G150" s="14">
        <f>IFERROR(IF(OR($A150="",INDEX('Parâmetros'!$G$5:$G$9,COLUMN()-2)&lt;&gt;"OK"),"",ROUNDUP('Cálculo'!$L150*INDEX('Parâmetros'!$B$5:$B$15,MATCH(G$5,'Parâmetros'!$A$5:$A$15,0)),0)),"")</f>
        <v/>
      </c>
      <c r="H150" s="13">
        <f>IF($A150="","",'Cálculo'!$G150)</f>
        <v/>
      </c>
      <c r="I150" s="14">
        <f>IF($A150="","",'Cálculo'!$M150)</f>
        <v/>
      </c>
      <c r="J150" s="13">
        <f>IF($A150="","",'Cálculo'!$N150)</f>
        <v/>
      </c>
    </row>
    <row r="151">
      <c r="A151" s="33">
        <f>IF('Cálculo'!$P151="OK",'Cálculo'!$A151,"")</f>
        <v/>
      </c>
      <c r="B151" s="33">
        <f>IF($A151="","",'Cálculo'!$B151)</f>
        <v/>
      </c>
      <c r="C151" s="11">
        <f>IFERROR(IF(OR($A151="",INDEX('Parâmetros'!$G$5:$G$9,COLUMN()-2)&lt;&gt;"OK"),"",ROUNDUP('Cálculo'!$L151*INDEX('Parâmetros'!$B$5:$B$15,MATCH(C$5,'Parâmetros'!$A$5:$A$15,0)),0)),"")</f>
        <v/>
      </c>
      <c r="D151" s="11">
        <f>IFERROR(IF(OR($A151="",INDEX('Parâmetros'!$G$5:$G$9,COLUMN()-2)&lt;&gt;"OK"),"",ROUNDUP('Cálculo'!$L151*INDEX('Parâmetros'!$B$5:$B$15,MATCH(D$5,'Parâmetros'!$A$5:$A$15,0)),0)),"")</f>
        <v/>
      </c>
      <c r="E151" s="11">
        <f>IFERROR(IF(OR($A151="",INDEX('Parâmetros'!$G$5:$G$9,COLUMN()-2)&lt;&gt;"OK"),"",ROUNDUP('Cálculo'!$L151*INDEX('Parâmetros'!$B$5:$B$15,MATCH(E$5,'Parâmetros'!$A$5:$A$15,0)),0)),"")</f>
        <v/>
      </c>
      <c r="F151" s="11">
        <f>IFERROR(IF(OR($A151="",INDEX('Parâmetros'!$G$5:$G$9,COLUMN()-2)&lt;&gt;"OK"),"",ROUNDUP('Cálculo'!$L151*INDEX('Parâmetros'!$B$5:$B$15,MATCH(F$5,'Parâmetros'!$A$5:$A$15,0)),0)),"")</f>
        <v/>
      </c>
      <c r="G151" s="11">
        <f>IFERROR(IF(OR($A151="",INDEX('Parâmetros'!$G$5:$G$9,COLUMN()-2)&lt;&gt;"OK"),"",ROUNDUP('Cálculo'!$L151*INDEX('Parâmetros'!$B$5:$B$15,MATCH(G$5,'Parâmetros'!$A$5:$A$15,0)),0)),"")</f>
        <v/>
      </c>
      <c r="H151" s="10">
        <f>IF($A151="","",'Cálculo'!$G151)</f>
        <v/>
      </c>
      <c r="I151" s="11">
        <f>IF($A151="","",'Cálculo'!$M151)</f>
        <v/>
      </c>
      <c r="J151" s="10">
        <f>IF($A151="","",'Cálculo'!$N151)</f>
        <v/>
      </c>
    </row>
    <row r="152">
      <c r="A152" s="32">
        <f>IF('Cálculo'!$P152="OK",'Cálculo'!$A152,"")</f>
        <v/>
      </c>
      <c r="B152" s="32">
        <f>IF($A152="","",'Cálculo'!$B152)</f>
        <v/>
      </c>
      <c r="C152" s="14">
        <f>IFERROR(IF(OR($A152="",INDEX('Parâmetros'!$G$5:$G$9,COLUMN()-2)&lt;&gt;"OK"),"",ROUNDUP('Cálculo'!$L152*INDEX('Parâmetros'!$B$5:$B$15,MATCH(C$5,'Parâmetros'!$A$5:$A$15,0)),0)),"")</f>
        <v/>
      </c>
      <c r="D152" s="14">
        <f>IFERROR(IF(OR($A152="",INDEX('Parâmetros'!$G$5:$G$9,COLUMN()-2)&lt;&gt;"OK"),"",ROUNDUP('Cálculo'!$L152*INDEX('Parâmetros'!$B$5:$B$15,MATCH(D$5,'Parâmetros'!$A$5:$A$15,0)),0)),"")</f>
        <v/>
      </c>
      <c r="E152" s="14">
        <f>IFERROR(IF(OR($A152="",INDEX('Parâmetros'!$G$5:$G$9,COLUMN()-2)&lt;&gt;"OK"),"",ROUNDUP('Cálculo'!$L152*INDEX('Parâmetros'!$B$5:$B$15,MATCH(E$5,'Parâmetros'!$A$5:$A$15,0)),0)),"")</f>
        <v/>
      </c>
      <c r="F152" s="14">
        <f>IFERROR(IF(OR($A152="",INDEX('Parâmetros'!$G$5:$G$9,COLUMN()-2)&lt;&gt;"OK"),"",ROUNDUP('Cálculo'!$L152*INDEX('Parâmetros'!$B$5:$B$15,MATCH(F$5,'Parâmetros'!$A$5:$A$15,0)),0)),"")</f>
        <v/>
      </c>
      <c r="G152" s="14">
        <f>IFERROR(IF(OR($A152="",INDEX('Parâmetros'!$G$5:$G$9,COLUMN()-2)&lt;&gt;"OK"),"",ROUNDUP('Cálculo'!$L152*INDEX('Parâmetros'!$B$5:$B$15,MATCH(G$5,'Parâmetros'!$A$5:$A$15,0)),0)),"")</f>
        <v/>
      </c>
      <c r="H152" s="13">
        <f>IF($A152="","",'Cálculo'!$G152)</f>
        <v/>
      </c>
      <c r="I152" s="14">
        <f>IF($A152="","",'Cálculo'!$M152)</f>
        <v/>
      </c>
      <c r="J152" s="13">
        <f>IF($A152="","",'Cálculo'!$N152)</f>
        <v/>
      </c>
    </row>
    <row r="153">
      <c r="A153" s="33">
        <f>IF('Cálculo'!$P153="OK",'Cálculo'!$A153,"")</f>
        <v/>
      </c>
      <c r="B153" s="33">
        <f>IF($A153="","",'Cálculo'!$B153)</f>
        <v/>
      </c>
      <c r="C153" s="11">
        <f>IFERROR(IF(OR($A153="",INDEX('Parâmetros'!$G$5:$G$9,COLUMN()-2)&lt;&gt;"OK"),"",ROUNDUP('Cálculo'!$L153*INDEX('Parâmetros'!$B$5:$B$15,MATCH(C$5,'Parâmetros'!$A$5:$A$15,0)),0)),"")</f>
        <v/>
      </c>
      <c r="D153" s="11">
        <f>IFERROR(IF(OR($A153="",INDEX('Parâmetros'!$G$5:$G$9,COLUMN()-2)&lt;&gt;"OK"),"",ROUNDUP('Cálculo'!$L153*INDEX('Parâmetros'!$B$5:$B$15,MATCH(D$5,'Parâmetros'!$A$5:$A$15,0)),0)),"")</f>
        <v/>
      </c>
      <c r="E153" s="11">
        <f>IFERROR(IF(OR($A153="",INDEX('Parâmetros'!$G$5:$G$9,COLUMN()-2)&lt;&gt;"OK"),"",ROUNDUP('Cálculo'!$L153*INDEX('Parâmetros'!$B$5:$B$15,MATCH(E$5,'Parâmetros'!$A$5:$A$15,0)),0)),"")</f>
        <v/>
      </c>
      <c r="F153" s="11">
        <f>IFERROR(IF(OR($A153="",INDEX('Parâmetros'!$G$5:$G$9,COLUMN()-2)&lt;&gt;"OK"),"",ROUNDUP('Cálculo'!$L153*INDEX('Parâmetros'!$B$5:$B$15,MATCH(F$5,'Parâmetros'!$A$5:$A$15,0)),0)),"")</f>
        <v/>
      </c>
      <c r="G153" s="11">
        <f>IFERROR(IF(OR($A153="",INDEX('Parâmetros'!$G$5:$G$9,COLUMN()-2)&lt;&gt;"OK"),"",ROUNDUP('Cálculo'!$L153*INDEX('Parâmetros'!$B$5:$B$15,MATCH(G$5,'Parâmetros'!$A$5:$A$15,0)),0)),"")</f>
        <v/>
      </c>
      <c r="H153" s="10">
        <f>IF($A153="","",'Cálculo'!$G153)</f>
        <v/>
      </c>
      <c r="I153" s="11">
        <f>IF($A153="","",'Cálculo'!$M153)</f>
        <v/>
      </c>
      <c r="J153" s="10">
        <f>IF($A153="","",'Cálculo'!$N153)</f>
        <v/>
      </c>
    </row>
    <row r="154">
      <c r="A154" s="32">
        <f>IF('Cálculo'!$P154="OK",'Cálculo'!$A154,"")</f>
        <v/>
      </c>
      <c r="B154" s="32">
        <f>IF($A154="","",'Cálculo'!$B154)</f>
        <v/>
      </c>
      <c r="C154" s="14">
        <f>IFERROR(IF(OR($A154="",INDEX('Parâmetros'!$G$5:$G$9,COLUMN()-2)&lt;&gt;"OK"),"",ROUNDUP('Cálculo'!$L154*INDEX('Parâmetros'!$B$5:$B$15,MATCH(C$5,'Parâmetros'!$A$5:$A$15,0)),0)),"")</f>
        <v/>
      </c>
      <c r="D154" s="14">
        <f>IFERROR(IF(OR($A154="",INDEX('Parâmetros'!$G$5:$G$9,COLUMN()-2)&lt;&gt;"OK"),"",ROUNDUP('Cálculo'!$L154*INDEX('Parâmetros'!$B$5:$B$15,MATCH(D$5,'Parâmetros'!$A$5:$A$15,0)),0)),"")</f>
        <v/>
      </c>
      <c r="E154" s="14">
        <f>IFERROR(IF(OR($A154="",INDEX('Parâmetros'!$G$5:$G$9,COLUMN()-2)&lt;&gt;"OK"),"",ROUNDUP('Cálculo'!$L154*INDEX('Parâmetros'!$B$5:$B$15,MATCH(E$5,'Parâmetros'!$A$5:$A$15,0)),0)),"")</f>
        <v/>
      </c>
      <c r="F154" s="14">
        <f>IFERROR(IF(OR($A154="",INDEX('Parâmetros'!$G$5:$G$9,COLUMN()-2)&lt;&gt;"OK"),"",ROUNDUP('Cálculo'!$L154*INDEX('Parâmetros'!$B$5:$B$15,MATCH(F$5,'Parâmetros'!$A$5:$A$15,0)),0)),"")</f>
        <v/>
      </c>
      <c r="G154" s="14">
        <f>IFERROR(IF(OR($A154="",INDEX('Parâmetros'!$G$5:$G$9,COLUMN()-2)&lt;&gt;"OK"),"",ROUNDUP('Cálculo'!$L154*INDEX('Parâmetros'!$B$5:$B$15,MATCH(G$5,'Parâmetros'!$A$5:$A$15,0)),0)),"")</f>
        <v/>
      </c>
      <c r="H154" s="13">
        <f>IF($A154="","",'Cálculo'!$G154)</f>
        <v/>
      </c>
      <c r="I154" s="14">
        <f>IF($A154="","",'Cálculo'!$M154)</f>
        <v/>
      </c>
      <c r="J154" s="13">
        <f>IF($A154="","",'Cálculo'!$N154)</f>
        <v/>
      </c>
    </row>
    <row r="155">
      <c r="A155" s="33">
        <f>IF('Cálculo'!$P155="OK",'Cálculo'!$A155,"")</f>
        <v/>
      </c>
      <c r="B155" s="33">
        <f>IF($A155="","",'Cálculo'!$B155)</f>
        <v/>
      </c>
      <c r="C155" s="11">
        <f>IFERROR(IF(OR($A155="",INDEX('Parâmetros'!$G$5:$G$9,COLUMN()-2)&lt;&gt;"OK"),"",ROUNDUP('Cálculo'!$L155*INDEX('Parâmetros'!$B$5:$B$15,MATCH(C$5,'Parâmetros'!$A$5:$A$15,0)),0)),"")</f>
        <v/>
      </c>
      <c r="D155" s="11">
        <f>IFERROR(IF(OR($A155="",INDEX('Parâmetros'!$G$5:$G$9,COLUMN()-2)&lt;&gt;"OK"),"",ROUNDUP('Cálculo'!$L155*INDEX('Parâmetros'!$B$5:$B$15,MATCH(D$5,'Parâmetros'!$A$5:$A$15,0)),0)),"")</f>
        <v/>
      </c>
      <c r="E155" s="11">
        <f>IFERROR(IF(OR($A155="",INDEX('Parâmetros'!$G$5:$G$9,COLUMN()-2)&lt;&gt;"OK"),"",ROUNDUP('Cálculo'!$L155*INDEX('Parâmetros'!$B$5:$B$15,MATCH(E$5,'Parâmetros'!$A$5:$A$15,0)),0)),"")</f>
        <v/>
      </c>
      <c r="F155" s="11">
        <f>IFERROR(IF(OR($A155="",INDEX('Parâmetros'!$G$5:$G$9,COLUMN()-2)&lt;&gt;"OK"),"",ROUNDUP('Cálculo'!$L155*INDEX('Parâmetros'!$B$5:$B$15,MATCH(F$5,'Parâmetros'!$A$5:$A$15,0)),0)),"")</f>
        <v/>
      </c>
      <c r="G155" s="11">
        <f>IFERROR(IF(OR($A155="",INDEX('Parâmetros'!$G$5:$G$9,COLUMN()-2)&lt;&gt;"OK"),"",ROUNDUP('Cálculo'!$L155*INDEX('Parâmetros'!$B$5:$B$15,MATCH(G$5,'Parâmetros'!$A$5:$A$15,0)),0)),"")</f>
        <v/>
      </c>
      <c r="H155" s="10">
        <f>IF($A155="","",'Cálculo'!$G155)</f>
        <v/>
      </c>
      <c r="I155" s="11">
        <f>IF($A155="","",'Cálculo'!$M155)</f>
        <v/>
      </c>
      <c r="J155" s="10">
        <f>IF($A155="","",'Cálculo'!$N155)</f>
        <v/>
      </c>
    </row>
    <row r="156">
      <c r="A156" s="32">
        <f>IF('Cálculo'!$P156="OK",'Cálculo'!$A156,"")</f>
        <v/>
      </c>
      <c r="B156" s="32">
        <f>IF($A156="","",'Cálculo'!$B156)</f>
        <v/>
      </c>
      <c r="C156" s="14">
        <f>IFERROR(IF(OR($A156="",INDEX('Parâmetros'!$G$5:$G$9,COLUMN()-2)&lt;&gt;"OK"),"",ROUNDUP('Cálculo'!$L156*INDEX('Parâmetros'!$B$5:$B$15,MATCH(C$5,'Parâmetros'!$A$5:$A$15,0)),0)),"")</f>
        <v/>
      </c>
      <c r="D156" s="14">
        <f>IFERROR(IF(OR($A156="",INDEX('Parâmetros'!$G$5:$G$9,COLUMN()-2)&lt;&gt;"OK"),"",ROUNDUP('Cálculo'!$L156*INDEX('Parâmetros'!$B$5:$B$15,MATCH(D$5,'Parâmetros'!$A$5:$A$15,0)),0)),"")</f>
        <v/>
      </c>
      <c r="E156" s="14">
        <f>IFERROR(IF(OR($A156="",INDEX('Parâmetros'!$G$5:$G$9,COLUMN()-2)&lt;&gt;"OK"),"",ROUNDUP('Cálculo'!$L156*INDEX('Parâmetros'!$B$5:$B$15,MATCH(E$5,'Parâmetros'!$A$5:$A$15,0)),0)),"")</f>
        <v/>
      </c>
      <c r="F156" s="14">
        <f>IFERROR(IF(OR($A156="",INDEX('Parâmetros'!$G$5:$G$9,COLUMN()-2)&lt;&gt;"OK"),"",ROUNDUP('Cálculo'!$L156*INDEX('Parâmetros'!$B$5:$B$15,MATCH(F$5,'Parâmetros'!$A$5:$A$15,0)),0)),"")</f>
        <v/>
      </c>
      <c r="G156" s="14">
        <f>IFERROR(IF(OR($A156="",INDEX('Parâmetros'!$G$5:$G$9,COLUMN()-2)&lt;&gt;"OK"),"",ROUNDUP('Cálculo'!$L156*INDEX('Parâmetros'!$B$5:$B$15,MATCH(G$5,'Parâmetros'!$A$5:$A$15,0)),0)),"")</f>
        <v/>
      </c>
      <c r="H156" s="13">
        <f>IF($A156="","",'Cálculo'!$G156)</f>
        <v/>
      </c>
      <c r="I156" s="14">
        <f>IF($A156="","",'Cálculo'!$M156)</f>
        <v/>
      </c>
      <c r="J156" s="13">
        <f>IF($A156="","",'Cálculo'!$N156)</f>
        <v/>
      </c>
    </row>
    <row r="157">
      <c r="A157" s="33">
        <f>IF('Cálculo'!$P157="OK",'Cálculo'!$A157,"")</f>
        <v/>
      </c>
      <c r="B157" s="33">
        <f>IF($A157="","",'Cálculo'!$B157)</f>
        <v/>
      </c>
      <c r="C157" s="11">
        <f>IFERROR(IF(OR($A157="",INDEX('Parâmetros'!$G$5:$G$9,COLUMN()-2)&lt;&gt;"OK"),"",ROUNDUP('Cálculo'!$L157*INDEX('Parâmetros'!$B$5:$B$15,MATCH(C$5,'Parâmetros'!$A$5:$A$15,0)),0)),"")</f>
        <v/>
      </c>
      <c r="D157" s="11">
        <f>IFERROR(IF(OR($A157="",INDEX('Parâmetros'!$G$5:$G$9,COLUMN()-2)&lt;&gt;"OK"),"",ROUNDUP('Cálculo'!$L157*INDEX('Parâmetros'!$B$5:$B$15,MATCH(D$5,'Parâmetros'!$A$5:$A$15,0)),0)),"")</f>
        <v/>
      </c>
      <c r="E157" s="11">
        <f>IFERROR(IF(OR($A157="",INDEX('Parâmetros'!$G$5:$G$9,COLUMN()-2)&lt;&gt;"OK"),"",ROUNDUP('Cálculo'!$L157*INDEX('Parâmetros'!$B$5:$B$15,MATCH(E$5,'Parâmetros'!$A$5:$A$15,0)),0)),"")</f>
        <v/>
      </c>
      <c r="F157" s="11">
        <f>IFERROR(IF(OR($A157="",INDEX('Parâmetros'!$G$5:$G$9,COLUMN()-2)&lt;&gt;"OK"),"",ROUNDUP('Cálculo'!$L157*INDEX('Parâmetros'!$B$5:$B$15,MATCH(F$5,'Parâmetros'!$A$5:$A$15,0)),0)),"")</f>
        <v/>
      </c>
      <c r="G157" s="11">
        <f>IFERROR(IF(OR($A157="",INDEX('Parâmetros'!$G$5:$G$9,COLUMN()-2)&lt;&gt;"OK"),"",ROUNDUP('Cálculo'!$L157*INDEX('Parâmetros'!$B$5:$B$15,MATCH(G$5,'Parâmetros'!$A$5:$A$15,0)),0)),"")</f>
        <v/>
      </c>
      <c r="H157" s="10">
        <f>IF($A157="","",'Cálculo'!$G157)</f>
        <v/>
      </c>
      <c r="I157" s="11">
        <f>IF($A157="","",'Cálculo'!$M157)</f>
        <v/>
      </c>
      <c r="J157" s="10">
        <f>IF($A157="","",'Cálculo'!$N157)</f>
        <v/>
      </c>
    </row>
    <row r="158">
      <c r="A158" s="32">
        <f>IF('Cálculo'!$P158="OK",'Cálculo'!$A158,"")</f>
        <v/>
      </c>
      <c r="B158" s="32">
        <f>IF($A158="","",'Cálculo'!$B158)</f>
        <v/>
      </c>
      <c r="C158" s="14">
        <f>IFERROR(IF(OR($A158="",INDEX('Parâmetros'!$G$5:$G$9,COLUMN()-2)&lt;&gt;"OK"),"",ROUNDUP('Cálculo'!$L158*INDEX('Parâmetros'!$B$5:$B$15,MATCH(C$5,'Parâmetros'!$A$5:$A$15,0)),0)),"")</f>
        <v/>
      </c>
      <c r="D158" s="14">
        <f>IFERROR(IF(OR($A158="",INDEX('Parâmetros'!$G$5:$G$9,COLUMN()-2)&lt;&gt;"OK"),"",ROUNDUP('Cálculo'!$L158*INDEX('Parâmetros'!$B$5:$B$15,MATCH(D$5,'Parâmetros'!$A$5:$A$15,0)),0)),"")</f>
        <v/>
      </c>
      <c r="E158" s="14">
        <f>IFERROR(IF(OR($A158="",INDEX('Parâmetros'!$G$5:$G$9,COLUMN()-2)&lt;&gt;"OK"),"",ROUNDUP('Cálculo'!$L158*INDEX('Parâmetros'!$B$5:$B$15,MATCH(E$5,'Parâmetros'!$A$5:$A$15,0)),0)),"")</f>
        <v/>
      </c>
      <c r="F158" s="14">
        <f>IFERROR(IF(OR($A158="",INDEX('Parâmetros'!$G$5:$G$9,COLUMN()-2)&lt;&gt;"OK"),"",ROUNDUP('Cálculo'!$L158*INDEX('Parâmetros'!$B$5:$B$15,MATCH(F$5,'Parâmetros'!$A$5:$A$15,0)),0)),"")</f>
        <v/>
      </c>
      <c r="G158" s="14">
        <f>IFERROR(IF(OR($A158="",INDEX('Parâmetros'!$G$5:$G$9,COLUMN()-2)&lt;&gt;"OK"),"",ROUNDUP('Cálculo'!$L158*INDEX('Parâmetros'!$B$5:$B$15,MATCH(G$5,'Parâmetros'!$A$5:$A$15,0)),0)),"")</f>
        <v/>
      </c>
      <c r="H158" s="13">
        <f>IF($A158="","",'Cálculo'!$G158)</f>
        <v/>
      </c>
      <c r="I158" s="14">
        <f>IF($A158="","",'Cálculo'!$M158)</f>
        <v/>
      </c>
      <c r="J158" s="13">
        <f>IF($A158="","",'Cálculo'!$N158)</f>
        <v/>
      </c>
    </row>
    <row r="159">
      <c r="A159" s="33">
        <f>IF('Cálculo'!$P159="OK",'Cálculo'!$A159,"")</f>
        <v/>
      </c>
      <c r="B159" s="33">
        <f>IF($A159="","",'Cálculo'!$B159)</f>
        <v/>
      </c>
      <c r="C159" s="11">
        <f>IFERROR(IF(OR($A159="",INDEX('Parâmetros'!$G$5:$G$9,COLUMN()-2)&lt;&gt;"OK"),"",ROUNDUP('Cálculo'!$L159*INDEX('Parâmetros'!$B$5:$B$15,MATCH(C$5,'Parâmetros'!$A$5:$A$15,0)),0)),"")</f>
        <v/>
      </c>
      <c r="D159" s="11">
        <f>IFERROR(IF(OR($A159="",INDEX('Parâmetros'!$G$5:$G$9,COLUMN()-2)&lt;&gt;"OK"),"",ROUNDUP('Cálculo'!$L159*INDEX('Parâmetros'!$B$5:$B$15,MATCH(D$5,'Parâmetros'!$A$5:$A$15,0)),0)),"")</f>
        <v/>
      </c>
      <c r="E159" s="11">
        <f>IFERROR(IF(OR($A159="",INDEX('Parâmetros'!$G$5:$G$9,COLUMN()-2)&lt;&gt;"OK"),"",ROUNDUP('Cálculo'!$L159*INDEX('Parâmetros'!$B$5:$B$15,MATCH(E$5,'Parâmetros'!$A$5:$A$15,0)),0)),"")</f>
        <v/>
      </c>
      <c r="F159" s="11">
        <f>IFERROR(IF(OR($A159="",INDEX('Parâmetros'!$G$5:$G$9,COLUMN()-2)&lt;&gt;"OK"),"",ROUNDUP('Cálculo'!$L159*INDEX('Parâmetros'!$B$5:$B$15,MATCH(F$5,'Parâmetros'!$A$5:$A$15,0)),0)),"")</f>
        <v/>
      </c>
      <c r="G159" s="11">
        <f>IFERROR(IF(OR($A159="",INDEX('Parâmetros'!$G$5:$G$9,COLUMN()-2)&lt;&gt;"OK"),"",ROUNDUP('Cálculo'!$L159*INDEX('Parâmetros'!$B$5:$B$15,MATCH(G$5,'Parâmetros'!$A$5:$A$15,0)),0)),"")</f>
        <v/>
      </c>
      <c r="H159" s="10">
        <f>IF($A159="","",'Cálculo'!$G159)</f>
        <v/>
      </c>
      <c r="I159" s="11">
        <f>IF($A159="","",'Cálculo'!$M159)</f>
        <v/>
      </c>
      <c r="J159" s="10">
        <f>IF($A159="","",'Cálculo'!$N159)</f>
        <v/>
      </c>
    </row>
    <row r="160">
      <c r="A160" s="32">
        <f>IF('Cálculo'!$P160="OK",'Cálculo'!$A160,"")</f>
        <v/>
      </c>
      <c r="B160" s="32">
        <f>IF($A160="","",'Cálculo'!$B160)</f>
        <v/>
      </c>
      <c r="C160" s="14">
        <f>IFERROR(IF(OR($A160="",INDEX('Parâmetros'!$G$5:$G$9,COLUMN()-2)&lt;&gt;"OK"),"",ROUNDUP('Cálculo'!$L160*INDEX('Parâmetros'!$B$5:$B$15,MATCH(C$5,'Parâmetros'!$A$5:$A$15,0)),0)),"")</f>
        <v/>
      </c>
      <c r="D160" s="14">
        <f>IFERROR(IF(OR($A160="",INDEX('Parâmetros'!$G$5:$G$9,COLUMN()-2)&lt;&gt;"OK"),"",ROUNDUP('Cálculo'!$L160*INDEX('Parâmetros'!$B$5:$B$15,MATCH(D$5,'Parâmetros'!$A$5:$A$15,0)),0)),"")</f>
        <v/>
      </c>
      <c r="E160" s="14">
        <f>IFERROR(IF(OR($A160="",INDEX('Parâmetros'!$G$5:$G$9,COLUMN()-2)&lt;&gt;"OK"),"",ROUNDUP('Cálculo'!$L160*INDEX('Parâmetros'!$B$5:$B$15,MATCH(E$5,'Parâmetros'!$A$5:$A$15,0)),0)),"")</f>
        <v/>
      </c>
      <c r="F160" s="14">
        <f>IFERROR(IF(OR($A160="",INDEX('Parâmetros'!$G$5:$G$9,COLUMN()-2)&lt;&gt;"OK"),"",ROUNDUP('Cálculo'!$L160*INDEX('Parâmetros'!$B$5:$B$15,MATCH(F$5,'Parâmetros'!$A$5:$A$15,0)),0)),"")</f>
        <v/>
      </c>
      <c r="G160" s="14">
        <f>IFERROR(IF(OR($A160="",INDEX('Parâmetros'!$G$5:$G$9,COLUMN()-2)&lt;&gt;"OK"),"",ROUNDUP('Cálculo'!$L160*INDEX('Parâmetros'!$B$5:$B$15,MATCH(G$5,'Parâmetros'!$A$5:$A$15,0)),0)),"")</f>
        <v/>
      </c>
      <c r="H160" s="13">
        <f>IF($A160="","",'Cálculo'!$G160)</f>
        <v/>
      </c>
      <c r="I160" s="14">
        <f>IF($A160="","",'Cálculo'!$M160)</f>
        <v/>
      </c>
      <c r="J160" s="13">
        <f>IF($A160="","",'Cálculo'!$N160)</f>
        <v/>
      </c>
    </row>
    <row r="161">
      <c r="A161" s="33">
        <f>IF('Cálculo'!$P161="OK",'Cálculo'!$A161,"")</f>
        <v/>
      </c>
      <c r="B161" s="33">
        <f>IF($A161="","",'Cálculo'!$B161)</f>
        <v/>
      </c>
      <c r="C161" s="11">
        <f>IFERROR(IF(OR($A161="",INDEX('Parâmetros'!$G$5:$G$9,COLUMN()-2)&lt;&gt;"OK"),"",ROUNDUP('Cálculo'!$L161*INDEX('Parâmetros'!$B$5:$B$15,MATCH(C$5,'Parâmetros'!$A$5:$A$15,0)),0)),"")</f>
        <v/>
      </c>
      <c r="D161" s="11">
        <f>IFERROR(IF(OR($A161="",INDEX('Parâmetros'!$G$5:$G$9,COLUMN()-2)&lt;&gt;"OK"),"",ROUNDUP('Cálculo'!$L161*INDEX('Parâmetros'!$B$5:$B$15,MATCH(D$5,'Parâmetros'!$A$5:$A$15,0)),0)),"")</f>
        <v/>
      </c>
      <c r="E161" s="11">
        <f>IFERROR(IF(OR($A161="",INDEX('Parâmetros'!$G$5:$G$9,COLUMN()-2)&lt;&gt;"OK"),"",ROUNDUP('Cálculo'!$L161*INDEX('Parâmetros'!$B$5:$B$15,MATCH(E$5,'Parâmetros'!$A$5:$A$15,0)),0)),"")</f>
        <v/>
      </c>
      <c r="F161" s="11">
        <f>IFERROR(IF(OR($A161="",INDEX('Parâmetros'!$G$5:$G$9,COLUMN()-2)&lt;&gt;"OK"),"",ROUNDUP('Cálculo'!$L161*INDEX('Parâmetros'!$B$5:$B$15,MATCH(F$5,'Parâmetros'!$A$5:$A$15,0)),0)),"")</f>
        <v/>
      </c>
      <c r="G161" s="11">
        <f>IFERROR(IF(OR($A161="",INDEX('Parâmetros'!$G$5:$G$9,COLUMN()-2)&lt;&gt;"OK"),"",ROUNDUP('Cálculo'!$L161*INDEX('Parâmetros'!$B$5:$B$15,MATCH(G$5,'Parâmetros'!$A$5:$A$15,0)),0)),"")</f>
        <v/>
      </c>
      <c r="H161" s="10">
        <f>IF($A161="","",'Cálculo'!$G161)</f>
        <v/>
      </c>
      <c r="I161" s="11">
        <f>IF($A161="","",'Cálculo'!$M161)</f>
        <v/>
      </c>
      <c r="J161" s="10">
        <f>IF($A161="","",'Cálculo'!$N161)</f>
        <v/>
      </c>
    </row>
    <row r="162">
      <c r="A162" s="32">
        <f>IF('Cálculo'!$P162="OK",'Cálculo'!$A162,"")</f>
        <v/>
      </c>
      <c r="B162" s="32">
        <f>IF($A162="","",'Cálculo'!$B162)</f>
        <v/>
      </c>
      <c r="C162" s="14">
        <f>IFERROR(IF(OR($A162="",INDEX('Parâmetros'!$G$5:$G$9,COLUMN()-2)&lt;&gt;"OK"),"",ROUNDUP('Cálculo'!$L162*INDEX('Parâmetros'!$B$5:$B$15,MATCH(C$5,'Parâmetros'!$A$5:$A$15,0)),0)),"")</f>
        <v/>
      </c>
      <c r="D162" s="14">
        <f>IFERROR(IF(OR($A162="",INDEX('Parâmetros'!$G$5:$G$9,COLUMN()-2)&lt;&gt;"OK"),"",ROUNDUP('Cálculo'!$L162*INDEX('Parâmetros'!$B$5:$B$15,MATCH(D$5,'Parâmetros'!$A$5:$A$15,0)),0)),"")</f>
        <v/>
      </c>
      <c r="E162" s="14">
        <f>IFERROR(IF(OR($A162="",INDEX('Parâmetros'!$G$5:$G$9,COLUMN()-2)&lt;&gt;"OK"),"",ROUNDUP('Cálculo'!$L162*INDEX('Parâmetros'!$B$5:$B$15,MATCH(E$5,'Parâmetros'!$A$5:$A$15,0)),0)),"")</f>
        <v/>
      </c>
      <c r="F162" s="14">
        <f>IFERROR(IF(OR($A162="",INDEX('Parâmetros'!$G$5:$G$9,COLUMN()-2)&lt;&gt;"OK"),"",ROUNDUP('Cálculo'!$L162*INDEX('Parâmetros'!$B$5:$B$15,MATCH(F$5,'Parâmetros'!$A$5:$A$15,0)),0)),"")</f>
        <v/>
      </c>
      <c r="G162" s="14">
        <f>IFERROR(IF(OR($A162="",INDEX('Parâmetros'!$G$5:$G$9,COLUMN()-2)&lt;&gt;"OK"),"",ROUNDUP('Cálculo'!$L162*INDEX('Parâmetros'!$B$5:$B$15,MATCH(G$5,'Parâmetros'!$A$5:$A$15,0)),0)),"")</f>
        <v/>
      </c>
      <c r="H162" s="13">
        <f>IF($A162="","",'Cálculo'!$G162)</f>
        <v/>
      </c>
      <c r="I162" s="14">
        <f>IF($A162="","",'Cálculo'!$M162)</f>
        <v/>
      </c>
      <c r="J162" s="13">
        <f>IF($A162="","",'Cálculo'!$N162)</f>
        <v/>
      </c>
    </row>
    <row r="163">
      <c r="A163" s="33">
        <f>IF('Cálculo'!$P163="OK",'Cálculo'!$A163,"")</f>
        <v/>
      </c>
      <c r="B163" s="33">
        <f>IF($A163="","",'Cálculo'!$B163)</f>
        <v/>
      </c>
      <c r="C163" s="11">
        <f>IFERROR(IF(OR($A163="",INDEX('Parâmetros'!$G$5:$G$9,COLUMN()-2)&lt;&gt;"OK"),"",ROUNDUP('Cálculo'!$L163*INDEX('Parâmetros'!$B$5:$B$15,MATCH(C$5,'Parâmetros'!$A$5:$A$15,0)),0)),"")</f>
        <v/>
      </c>
      <c r="D163" s="11">
        <f>IFERROR(IF(OR($A163="",INDEX('Parâmetros'!$G$5:$G$9,COLUMN()-2)&lt;&gt;"OK"),"",ROUNDUP('Cálculo'!$L163*INDEX('Parâmetros'!$B$5:$B$15,MATCH(D$5,'Parâmetros'!$A$5:$A$15,0)),0)),"")</f>
        <v/>
      </c>
      <c r="E163" s="11">
        <f>IFERROR(IF(OR($A163="",INDEX('Parâmetros'!$G$5:$G$9,COLUMN()-2)&lt;&gt;"OK"),"",ROUNDUP('Cálculo'!$L163*INDEX('Parâmetros'!$B$5:$B$15,MATCH(E$5,'Parâmetros'!$A$5:$A$15,0)),0)),"")</f>
        <v/>
      </c>
      <c r="F163" s="11">
        <f>IFERROR(IF(OR($A163="",INDEX('Parâmetros'!$G$5:$G$9,COLUMN()-2)&lt;&gt;"OK"),"",ROUNDUP('Cálculo'!$L163*INDEX('Parâmetros'!$B$5:$B$15,MATCH(F$5,'Parâmetros'!$A$5:$A$15,0)),0)),"")</f>
        <v/>
      </c>
      <c r="G163" s="11">
        <f>IFERROR(IF(OR($A163="",INDEX('Parâmetros'!$G$5:$G$9,COLUMN()-2)&lt;&gt;"OK"),"",ROUNDUP('Cálculo'!$L163*INDEX('Parâmetros'!$B$5:$B$15,MATCH(G$5,'Parâmetros'!$A$5:$A$15,0)),0)),"")</f>
        <v/>
      </c>
      <c r="H163" s="10">
        <f>IF($A163="","",'Cálculo'!$G163)</f>
        <v/>
      </c>
      <c r="I163" s="11">
        <f>IF($A163="","",'Cálculo'!$M163)</f>
        <v/>
      </c>
      <c r="J163" s="10">
        <f>IF($A163="","",'Cálculo'!$N163)</f>
        <v/>
      </c>
    </row>
    <row r="164">
      <c r="A164" s="32">
        <f>IF('Cálculo'!$P164="OK",'Cálculo'!$A164,"")</f>
        <v/>
      </c>
      <c r="B164" s="32">
        <f>IF($A164="","",'Cálculo'!$B164)</f>
        <v/>
      </c>
      <c r="C164" s="14">
        <f>IFERROR(IF(OR($A164="",INDEX('Parâmetros'!$G$5:$G$9,COLUMN()-2)&lt;&gt;"OK"),"",ROUNDUP('Cálculo'!$L164*INDEX('Parâmetros'!$B$5:$B$15,MATCH(C$5,'Parâmetros'!$A$5:$A$15,0)),0)),"")</f>
        <v/>
      </c>
      <c r="D164" s="14">
        <f>IFERROR(IF(OR($A164="",INDEX('Parâmetros'!$G$5:$G$9,COLUMN()-2)&lt;&gt;"OK"),"",ROUNDUP('Cálculo'!$L164*INDEX('Parâmetros'!$B$5:$B$15,MATCH(D$5,'Parâmetros'!$A$5:$A$15,0)),0)),"")</f>
        <v/>
      </c>
      <c r="E164" s="14">
        <f>IFERROR(IF(OR($A164="",INDEX('Parâmetros'!$G$5:$G$9,COLUMN()-2)&lt;&gt;"OK"),"",ROUNDUP('Cálculo'!$L164*INDEX('Parâmetros'!$B$5:$B$15,MATCH(E$5,'Parâmetros'!$A$5:$A$15,0)),0)),"")</f>
        <v/>
      </c>
      <c r="F164" s="14">
        <f>IFERROR(IF(OR($A164="",INDEX('Parâmetros'!$G$5:$G$9,COLUMN()-2)&lt;&gt;"OK"),"",ROUNDUP('Cálculo'!$L164*INDEX('Parâmetros'!$B$5:$B$15,MATCH(F$5,'Parâmetros'!$A$5:$A$15,0)),0)),"")</f>
        <v/>
      </c>
      <c r="G164" s="14">
        <f>IFERROR(IF(OR($A164="",INDEX('Parâmetros'!$G$5:$G$9,COLUMN()-2)&lt;&gt;"OK"),"",ROUNDUP('Cálculo'!$L164*INDEX('Parâmetros'!$B$5:$B$15,MATCH(G$5,'Parâmetros'!$A$5:$A$15,0)),0)),"")</f>
        <v/>
      </c>
      <c r="H164" s="13">
        <f>IF($A164="","",'Cálculo'!$G164)</f>
        <v/>
      </c>
      <c r="I164" s="14">
        <f>IF($A164="","",'Cálculo'!$M164)</f>
        <v/>
      </c>
      <c r="J164" s="13">
        <f>IF($A164="","",'Cálculo'!$N164)</f>
        <v/>
      </c>
    </row>
    <row r="165">
      <c r="A165" s="33">
        <f>IF('Cálculo'!$P165="OK",'Cálculo'!$A165,"")</f>
        <v/>
      </c>
      <c r="B165" s="33">
        <f>IF($A165="","",'Cálculo'!$B165)</f>
        <v/>
      </c>
      <c r="C165" s="11">
        <f>IFERROR(IF(OR($A165="",INDEX('Parâmetros'!$G$5:$G$9,COLUMN()-2)&lt;&gt;"OK"),"",ROUNDUP('Cálculo'!$L165*INDEX('Parâmetros'!$B$5:$B$15,MATCH(C$5,'Parâmetros'!$A$5:$A$15,0)),0)),"")</f>
        <v/>
      </c>
      <c r="D165" s="11">
        <f>IFERROR(IF(OR($A165="",INDEX('Parâmetros'!$G$5:$G$9,COLUMN()-2)&lt;&gt;"OK"),"",ROUNDUP('Cálculo'!$L165*INDEX('Parâmetros'!$B$5:$B$15,MATCH(D$5,'Parâmetros'!$A$5:$A$15,0)),0)),"")</f>
        <v/>
      </c>
      <c r="E165" s="11">
        <f>IFERROR(IF(OR($A165="",INDEX('Parâmetros'!$G$5:$G$9,COLUMN()-2)&lt;&gt;"OK"),"",ROUNDUP('Cálculo'!$L165*INDEX('Parâmetros'!$B$5:$B$15,MATCH(E$5,'Parâmetros'!$A$5:$A$15,0)),0)),"")</f>
        <v/>
      </c>
      <c r="F165" s="11">
        <f>IFERROR(IF(OR($A165="",INDEX('Parâmetros'!$G$5:$G$9,COLUMN()-2)&lt;&gt;"OK"),"",ROUNDUP('Cálculo'!$L165*INDEX('Parâmetros'!$B$5:$B$15,MATCH(F$5,'Parâmetros'!$A$5:$A$15,0)),0)),"")</f>
        <v/>
      </c>
      <c r="G165" s="11">
        <f>IFERROR(IF(OR($A165="",INDEX('Parâmetros'!$G$5:$G$9,COLUMN()-2)&lt;&gt;"OK"),"",ROUNDUP('Cálculo'!$L165*INDEX('Parâmetros'!$B$5:$B$15,MATCH(G$5,'Parâmetros'!$A$5:$A$15,0)),0)),"")</f>
        <v/>
      </c>
      <c r="H165" s="10">
        <f>IF($A165="","",'Cálculo'!$G165)</f>
        <v/>
      </c>
      <c r="I165" s="11">
        <f>IF($A165="","",'Cálculo'!$M165)</f>
        <v/>
      </c>
      <c r="J165" s="10">
        <f>IF($A165="","",'Cálculo'!$N165)</f>
        <v/>
      </c>
    </row>
    <row r="166">
      <c r="A166" s="32">
        <f>IF('Cálculo'!$P166="OK",'Cálculo'!$A166,"")</f>
        <v/>
      </c>
      <c r="B166" s="32">
        <f>IF($A166="","",'Cálculo'!$B166)</f>
        <v/>
      </c>
      <c r="C166" s="14">
        <f>IFERROR(IF(OR($A166="",INDEX('Parâmetros'!$G$5:$G$9,COLUMN()-2)&lt;&gt;"OK"),"",ROUNDUP('Cálculo'!$L166*INDEX('Parâmetros'!$B$5:$B$15,MATCH(C$5,'Parâmetros'!$A$5:$A$15,0)),0)),"")</f>
        <v/>
      </c>
      <c r="D166" s="14">
        <f>IFERROR(IF(OR($A166="",INDEX('Parâmetros'!$G$5:$G$9,COLUMN()-2)&lt;&gt;"OK"),"",ROUNDUP('Cálculo'!$L166*INDEX('Parâmetros'!$B$5:$B$15,MATCH(D$5,'Parâmetros'!$A$5:$A$15,0)),0)),"")</f>
        <v/>
      </c>
      <c r="E166" s="14">
        <f>IFERROR(IF(OR($A166="",INDEX('Parâmetros'!$G$5:$G$9,COLUMN()-2)&lt;&gt;"OK"),"",ROUNDUP('Cálculo'!$L166*INDEX('Parâmetros'!$B$5:$B$15,MATCH(E$5,'Parâmetros'!$A$5:$A$15,0)),0)),"")</f>
        <v/>
      </c>
      <c r="F166" s="14">
        <f>IFERROR(IF(OR($A166="",INDEX('Parâmetros'!$G$5:$G$9,COLUMN()-2)&lt;&gt;"OK"),"",ROUNDUP('Cálculo'!$L166*INDEX('Parâmetros'!$B$5:$B$15,MATCH(F$5,'Parâmetros'!$A$5:$A$15,0)),0)),"")</f>
        <v/>
      </c>
      <c r="G166" s="14">
        <f>IFERROR(IF(OR($A166="",INDEX('Parâmetros'!$G$5:$G$9,COLUMN()-2)&lt;&gt;"OK"),"",ROUNDUP('Cálculo'!$L166*INDEX('Parâmetros'!$B$5:$B$15,MATCH(G$5,'Parâmetros'!$A$5:$A$15,0)),0)),"")</f>
        <v/>
      </c>
      <c r="H166" s="13">
        <f>IF($A166="","",'Cálculo'!$G166)</f>
        <v/>
      </c>
      <c r="I166" s="14">
        <f>IF($A166="","",'Cálculo'!$M166)</f>
        <v/>
      </c>
      <c r="J166" s="13">
        <f>IF($A166="","",'Cálculo'!$N166)</f>
        <v/>
      </c>
    </row>
    <row r="167">
      <c r="A167" s="33">
        <f>IF('Cálculo'!$P167="OK",'Cálculo'!$A167,"")</f>
        <v/>
      </c>
      <c r="B167" s="33">
        <f>IF($A167="","",'Cálculo'!$B167)</f>
        <v/>
      </c>
      <c r="C167" s="11">
        <f>IFERROR(IF(OR($A167="",INDEX('Parâmetros'!$G$5:$G$9,COLUMN()-2)&lt;&gt;"OK"),"",ROUNDUP('Cálculo'!$L167*INDEX('Parâmetros'!$B$5:$B$15,MATCH(C$5,'Parâmetros'!$A$5:$A$15,0)),0)),"")</f>
        <v/>
      </c>
      <c r="D167" s="11">
        <f>IFERROR(IF(OR($A167="",INDEX('Parâmetros'!$G$5:$G$9,COLUMN()-2)&lt;&gt;"OK"),"",ROUNDUP('Cálculo'!$L167*INDEX('Parâmetros'!$B$5:$B$15,MATCH(D$5,'Parâmetros'!$A$5:$A$15,0)),0)),"")</f>
        <v/>
      </c>
      <c r="E167" s="11">
        <f>IFERROR(IF(OR($A167="",INDEX('Parâmetros'!$G$5:$G$9,COLUMN()-2)&lt;&gt;"OK"),"",ROUNDUP('Cálculo'!$L167*INDEX('Parâmetros'!$B$5:$B$15,MATCH(E$5,'Parâmetros'!$A$5:$A$15,0)),0)),"")</f>
        <v/>
      </c>
      <c r="F167" s="11">
        <f>IFERROR(IF(OR($A167="",INDEX('Parâmetros'!$G$5:$G$9,COLUMN()-2)&lt;&gt;"OK"),"",ROUNDUP('Cálculo'!$L167*INDEX('Parâmetros'!$B$5:$B$15,MATCH(F$5,'Parâmetros'!$A$5:$A$15,0)),0)),"")</f>
        <v/>
      </c>
      <c r="G167" s="11">
        <f>IFERROR(IF(OR($A167="",INDEX('Parâmetros'!$G$5:$G$9,COLUMN()-2)&lt;&gt;"OK"),"",ROUNDUP('Cálculo'!$L167*INDEX('Parâmetros'!$B$5:$B$15,MATCH(G$5,'Parâmetros'!$A$5:$A$15,0)),0)),"")</f>
        <v/>
      </c>
      <c r="H167" s="10">
        <f>IF($A167="","",'Cálculo'!$G167)</f>
        <v/>
      </c>
      <c r="I167" s="11">
        <f>IF($A167="","",'Cálculo'!$M167)</f>
        <v/>
      </c>
      <c r="J167" s="10">
        <f>IF($A167="","",'Cálculo'!$N167)</f>
        <v/>
      </c>
    </row>
    <row r="168">
      <c r="A168" s="32">
        <f>IF('Cálculo'!$P168="OK",'Cálculo'!$A168,"")</f>
        <v/>
      </c>
      <c r="B168" s="32">
        <f>IF($A168="","",'Cálculo'!$B168)</f>
        <v/>
      </c>
      <c r="C168" s="14">
        <f>IFERROR(IF(OR($A168="",INDEX('Parâmetros'!$G$5:$G$9,COLUMN()-2)&lt;&gt;"OK"),"",ROUNDUP('Cálculo'!$L168*INDEX('Parâmetros'!$B$5:$B$15,MATCH(C$5,'Parâmetros'!$A$5:$A$15,0)),0)),"")</f>
        <v/>
      </c>
      <c r="D168" s="14">
        <f>IFERROR(IF(OR($A168="",INDEX('Parâmetros'!$G$5:$G$9,COLUMN()-2)&lt;&gt;"OK"),"",ROUNDUP('Cálculo'!$L168*INDEX('Parâmetros'!$B$5:$B$15,MATCH(D$5,'Parâmetros'!$A$5:$A$15,0)),0)),"")</f>
        <v/>
      </c>
      <c r="E168" s="14">
        <f>IFERROR(IF(OR($A168="",INDEX('Parâmetros'!$G$5:$G$9,COLUMN()-2)&lt;&gt;"OK"),"",ROUNDUP('Cálculo'!$L168*INDEX('Parâmetros'!$B$5:$B$15,MATCH(E$5,'Parâmetros'!$A$5:$A$15,0)),0)),"")</f>
        <v/>
      </c>
      <c r="F168" s="14">
        <f>IFERROR(IF(OR($A168="",INDEX('Parâmetros'!$G$5:$G$9,COLUMN()-2)&lt;&gt;"OK"),"",ROUNDUP('Cálculo'!$L168*INDEX('Parâmetros'!$B$5:$B$15,MATCH(F$5,'Parâmetros'!$A$5:$A$15,0)),0)),"")</f>
        <v/>
      </c>
      <c r="G168" s="14">
        <f>IFERROR(IF(OR($A168="",INDEX('Parâmetros'!$G$5:$G$9,COLUMN()-2)&lt;&gt;"OK"),"",ROUNDUP('Cálculo'!$L168*INDEX('Parâmetros'!$B$5:$B$15,MATCH(G$5,'Parâmetros'!$A$5:$A$15,0)),0)),"")</f>
        <v/>
      </c>
      <c r="H168" s="13">
        <f>IF($A168="","",'Cálculo'!$G168)</f>
        <v/>
      </c>
      <c r="I168" s="14">
        <f>IF($A168="","",'Cálculo'!$M168)</f>
        <v/>
      </c>
      <c r="J168" s="13">
        <f>IF($A168="","",'Cálculo'!$N168)</f>
        <v/>
      </c>
    </row>
    <row r="169">
      <c r="A169" s="33">
        <f>IF('Cálculo'!$P169="OK",'Cálculo'!$A169,"")</f>
        <v/>
      </c>
      <c r="B169" s="33">
        <f>IF($A169="","",'Cálculo'!$B169)</f>
        <v/>
      </c>
      <c r="C169" s="11">
        <f>IFERROR(IF(OR($A169="",INDEX('Parâmetros'!$G$5:$G$9,COLUMN()-2)&lt;&gt;"OK"),"",ROUNDUP('Cálculo'!$L169*INDEX('Parâmetros'!$B$5:$B$15,MATCH(C$5,'Parâmetros'!$A$5:$A$15,0)),0)),"")</f>
        <v/>
      </c>
      <c r="D169" s="11">
        <f>IFERROR(IF(OR($A169="",INDEX('Parâmetros'!$G$5:$G$9,COLUMN()-2)&lt;&gt;"OK"),"",ROUNDUP('Cálculo'!$L169*INDEX('Parâmetros'!$B$5:$B$15,MATCH(D$5,'Parâmetros'!$A$5:$A$15,0)),0)),"")</f>
        <v/>
      </c>
      <c r="E169" s="11">
        <f>IFERROR(IF(OR($A169="",INDEX('Parâmetros'!$G$5:$G$9,COLUMN()-2)&lt;&gt;"OK"),"",ROUNDUP('Cálculo'!$L169*INDEX('Parâmetros'!$B$5:$B$15,MATCH(E$5,'Parâmetros'!$A$5:$A$15,0)),0)),"")</f>
        <v/>
      </c>
      <c r="F169" s="11">
        <f>IFERROR(IF(OR($A169="",INDEX('Parâmetros'!$G$5:$G$9,COLUMN()-2)&lt;&gt;"OK"),"",ROUNDUP('Cálculo'!$L169*INDEX('Parâmetros'!$B$5:$B$15,MATCH(F$5,'Parâmetros'!$A$5:$A$15,0)),0)),"")</f>
        <v/>
      </c>
      <c r="G169" s="11">
        <f>IFERROR(IF(OR($A169="",INDEX('Parâmetros'!$G$5:$G$9,COLUMN()-2)&lt;&gt;"OK"),"",ROUNDUP('Cálculo'!$L169*INDEX('Parâmetros'!$B$5:$B$15,MATCH(G$5,'Parâmetros'!$A$5:$A$15,0)),0)),"")</f>
        <v/>
      </c>
      <c r="H169" s="10">
        <f>IF($A169="","",'Cálculo'!$G169)</f>
        <v/>
      </c>
      <c r="I169" s="11">
        <f>IF($A169="","",'Cálculo'!$M169)</f>
        <v/>
      </c>
      <c r="J169" s="10">
        <f>IF($A169="","",'Cálculo'!$N169)</f>
        <v/>
      </c>
    </row>
    <row r="170">
      <c r="A170" s="32">
        <f>IF('Cálculo'!$P170="OK",'Cálculo'!$A170,"")</f>
        <v/>
      </c>
      <c r="B170" s="32">
        <f>IF($A170="","",'Cálculo'!$B170)</f>
        <v/>
      </c>
      <c r="C170" s="14">
        <f>IFERROR(IF(OR($A170="",INDEX('Parâmetros'!$G$5:$G$9,COLUMN()-2)&lt;&gt;"OK"),"",ROUNDUP('Cálculo'!$L170*INDEX('Parâmetros'!$B$5:$B$15,MATCH(C$5,'Parâmetros'!$A$5:$A$15,0)),0)),"")</f>
        <v/>
      </c>
      <c r="D170" s="14">
        <f>IFERROR(IF(OR($A170="",INDEX('Parâmetros'!$G$5:$G$9,COLUMN()-2)&lt;&gt;"OK"),"",ROUNDUP('Cálculo'!$L170*INDEX('Parâmetros'!$B$5:$B$15,MATCH(D$5,'Parâmetros'!$A$5:$A$15,0)),0)),"")</f>
        <v/>
      </c>
      <c r="E170" s="14">
        <f>IFERROR(IF(OR($A170="",INDEX('Parâmetros'!$G$5:$G$9,COLUMN()-2)&lt;&gt;"OK"),"",ROUNDUP('Cálculo'!$L170*INDEX('Parâmetros'!$B$5:$B$15,MATCH(E$5,'Parâmetros'!$A$5:$A$15,0)),0)),"")</f>
        <v/>
      </c>
      <c r="F170" s="14">
        <f>IFERROR(IF(OR($A170="",INDEX('Parâmetros'!$G$5:$G$9,COLUMN()-2)&lt;&gt;"OK"),"",ROUNDUP('Cálculo'!$L170*INDEX('Parâmetros'!$B$5:$B$15,MATCH(F$5,'Parâmetros'!$A$5:$A$15,0)),0)),"")</f>
        <v/>
      </c>
      <c r="G170" s="14">
        <f>IFERROR(IF(OR($A170="",INDEX('Parâmetros'!$G$5:$G$9,COLUMN()-2)&lt;&gt;"OK"),"",ROUNDUP('Cálculo'!$L170*INDEX('Parâmetros'!$B$5:$B$15,MATCH(G$5,'Parâmetros'!$A$5:$A$15,0)),0)),"")</f>
        <v/>
      </c>
      <c r="H170" s="13">
        <f>IF($A170="","",'Cálculo'!$G170)</f>
        <v/>
      </c>
      <c r="I170" s="14">
        <f>IF($A170="","",'Cálculo'!$M170)</f>
        <v/>
      </c>
      <c r="J170" s="13">
        <f>IF($A170="","",'Cálculo'!$N170)</f>
        <v/>
      </c>
    </row>
    <row r="171">
      <c r="A171" s="33">
        <f>IF('Cálculo'!$P171="OK",'Cálculo'!$A171,"")</f>
        <v/>
      </c>
      <c r="B171" s="33">
        <f>IF($A171="","",'Cálculo'!$B171)</f>
        <v/>
      </c>
      <c r="C171" s="11">
        <f>IFERROR(IF(OR($A171="",INDEX('Parâmetros'!$G$5:$G$9,COLUMN()-2)&lt;&gt;"OK"),"",ROUNDUP('Cálculo'!$L171*INDEX('Parâmetros'!$B$5:$B$15,MATCH(C$5,'Parâmetros'!$A$5:$A$15,0)),0)),"")</f>
        <v/>
      </c>
      <c r="D171" s="11">
        <f>IFERROR(IF(OR($A171="",INDEX('Parâmetros'!$G$5:$G$9,COLUMN()-2)&lt;&gt;"OK"),"",ROUNDUP('Cálculo'!$L171*INDEX('Parâmetros'!$B$5:$B$15,MATCH(D$5,'Parâmetros'!$A$5:$A$15,0)),0)),"")</f>
        <v/>
      </c>
      <c r="E171" s="11">
        <f>IFERROR(IF(OR($A171="",INDEX('Parâmetros'!$G$5:$G$9,COLUMN()-2)&lt;&gt;"OK"),"",ROUNDUP('Cálculo'!$L171*INDEX('Parâmetros'!$B$5:$B$15,MATCH(E$5,'Parâmetros'!$A$5:$A$15,0)),0)),"")</f>
        <v/>
      </c>
      <c r="F171" s="11">
        <f>IFERROR(IF(OR($A171="",INDEX('Parâmetros'!$G$5:$G$9,COLUMN()-2)&lt;&gt;"OK"),"",ROUNDUP('Cálculo'!$L171*INDEX('Parâmetros'!$B$5:$B$15,MATCH(F$5,'Parâmetros'!$A$5:$A$15,0)),0)),"")</f>
        <v/>
      </c>
      <c r="G171" s="11">
        <f>IFERROR(IF(OR($A171="",INDEX('Parâmetros'!$G$5:$G$9,COLUMN()-2)&lt;&gt;"OK"),"",ROUNDUP('Cálculo'!$L171*INDEX('Parâmetros'!$B$5:$B$15,MATCH(G$5,'Parâmetros'!$A$5:$A$15,0)),0)),"")</f>
        <v/>
      </c>
      <c r="H171" s="10">
        <f>IF($A171="","",'Cálculo'!$G171)</f>
        <v/>
      </c>
      <c r="I171" s="11">
        <f>IF($A171="","",'Cálculo'!$M171)</f>
        <v/>
      </c>
      <c r="J171" s="10">
        <f>IF($A171="","",'Cálculo'!$N171)</f>
        <v/>
      </c>
    </row>
    <row r="172">
      <c r="A172" s="32">
        <f>IF('Cálculo'!$P172="OK",'Cálculo'!$A172,"")</f>
        <v/>
      </c>
      <c r="B172" s="32">
        <f>IF($A172="","",'Cálculo'!$B172)</f>
        <v/>
      </c>
      <c r="C172" s="14">
        <f>IFERROR(IF(OR($A172="",INDEX('Parâmetros'!$G$5:$G$9,COLUMN()-2)&lt;&gt;"OK"),"",ROUNDUP('Cálculo'!$L172*INDEX('Parâmetros'!$B$5:$B$15,MATCH(C$5,'Parâmetros'!$A$5:$A$15,0)),0)),"")</f>
        <v/>
      </c>
      <c r="D172" s="14">
        <f>IFERROR(IF(OR($A172="",INDEX('Parâmetros'!$G$5:$G$9,COLUMN()-2)&lt;&gt;"OK"),"",ROUNDUP('Cálculo'!$L172*INDEX('Parâmetros'!$B$5:$B$15,MATCH(D$5,'Parâmetros'!$A$5:$A$15,0)),0)),"")</f>
        <v/>
      </c>
      <c r="E172" s="14">
        <f>IFERROR(IF(OR($A172="",INDEX('Parâmetros'!$G$5:$G$9,COLUMN()-2)&lt;&gt;"OK"),"",ROUNDUP('Cálculo'!$L172*INDEX('Parâmetros'!$B$5:$B$15,MATCH(E$5,'Parâmetros'!$A$5:$A$15,0)),0)),"")</f>
        <v/>
      </c>
      <c r="F172" s="14">
        <f>IFERROR(IF(OR($A172="",INDEX('Parâmetros'!$G$5:$G$9,COLUMN()-2)&lt;&gt;"OK"),"",ROUNDUP('Cálculo'!$L172*INDEX('Parâmetros'!$B$5:$B$15,MATCH(F$5,'Parâmetros'!$A$5:$A$15,0)),0)),"")</f>
        <v/>
      </c>
      <c r="G172" s="14">
        <f>IFERROR(IF(OR($A172="",INDEX('Parâmetros'!$G$5:$G$9,COLUMN()-2)&lt;&gt;"OK"),"",ROUNDUP('Cálculo'!$L172*INDEX('Parâmetros'!$B$5:$B$15,MATCH(G$5,'Parâmetros'!$A$5:$A$15,0)),0)),"")</f>
        <v/>
      </c>
      <c r="H172" s="13">
        <f>IF($A172="","",'Cálculo'!$G172)</f>
        <v/>
      </c>
      <c r="I172" s="14">
        <f>IF($A172="","",'Cálculo'!$M172)</f>
        <v/>
      </c>
      <c r="J172" s="13">
        <f>IF($A172="","",'Cálculo'!$N172)</f>
        <v/>
      </c>
    </row>
    <row r="173">
      <c r="A173" s="33">
        <f>IF('Cálculo'!$P173="OK",'Cálculo'!$A173,"")</f>
        <v/>
      </c>
      <c r="B173" s="33">
        <f>IF($A173="","",'Cálculo'!$B173)</f>
        <v/>
      </c>
      <c r="C173" s="11">
        <f>IFERROR(IF(OR($A173="",INDEX('Parâmetros'!$G$5:$G$9,COLUMN()-2)&lt;&gt;"OK"),"",ROUNDUP('Cálculo'!$L173*INDEX('Parâmetros'!$B$5:$B$15,MATCH(C$5,'Parâmetros'!$A$5:$A$15,0)),0)),"")</f>
        <v/>
      </c>
      <c r="D173" s="11">
        <f>IFERROR(IF(OR($A173="",INDEX('Parâmetros'!$G$5:$G$9,COLUMN()-2)&lt;&gt;"OK"),"",ROUNDUP('Cálculo'!$L173*INDEX('Parâmetros'!$B$5:$B$15,MATCH(D$5,'Parâmetros'!$A$5:$A$15,0)),0)),"")</f>
        <v/>
      </c>
      <c r="E173" s="11">
        <f>IFERROR(IF(OR($A173="",INDEX('Parâmetros'!$G$5:$G$9,COLUMN()-2)&lt;&gt;"OK"),"",ROUNDUP('Cálculo'!$L173*INDEX('Parâmetros'!$B$5:$B$15,MATCH(E$5,'Parâmetros'!$A$5:$A$15,0)),0)),"")</f>
        <v/>
      </c>
      <c r="F173" s="11">
        <f>IFERROR(IF(OR($A173="",INDEX('Parâmetros'!$G$5:$G$9,COLUMN()-2)&lt;&gt;"OK"),"",ROUNDUP('Cálculo'!$L173*INDEX('Parâmetros'!$B$5:$B$15,MATCH(F$5,'Parâmetros'!$A$5:$A$15,0)),0)),"")</f>
        <v/>
      </c>
      <c r="G173" s="11">
        <f>IFERROR(IF(OR($A173="",INDEX('Parâmetros'!$G$5:$G$9,COLUMN()-2)&lt;&gt;"OK"),"",ROUNDUP('Cálculo'!$L173*INDEX('Parâmetros'!$B$5:$B$15,MATCH(G$5,'Parâmetros'!$A$5:$A$15,0)),0)),"")</f>
        <v/>
      </c>
      <c r="H173" s="10">
        <f>IF($A173="","",'Cálculo'!$G173)</f>
        <v/>
      </c>
      <c r="I173" s="11">
        <f>IF($A173="","",'Cálculo'!$M173)</f>
        <v/>
      </c>
      <c r="J173" s="10">
        <f>IF($A173="","",'Cálculo'!$N173)</f>
        <v/>
      </c>
    </row>
    <row r="174">
      <c r="A174" s="32">
        <f>IF('Cálculo'!$P174="OK",'Cálculo'!$A174,"")</f>
        <v/>
      </c>
      <c r="B174" s="32">
        <f>IF($A174="","",'Cálculo'!$B174)</f>
        <v/>
      </c>
      <c r="C174" s="14">
        <f>IFERROR(IF(OR($A174="",INDEX('Parâmetros'!$G$5:$G$9,COLUMN()-2)&lt;&gt;"OK"),"",ROUNDUP('Cálculo'!$L174*INDEX('Parâmetros'!$B$5:$B$15,MATCH(C$5,'Parâmetros'!$A$5:$A$15,0)),0)),"")</f>
        <v/>
      </c>
      <c r="D174" s="14">
        <f>IFERROR(IF(OR($A174="",INDEX('Parâmetros'!$G$5:$G$9,COLUMN()-2)&lt;&gt;"OK"),"",ROUNDUP('Cálculo'!$L174*INDEX('Parâmetros'!$B$5:$B$15,MATCH(D$5,'Parâmetros'!$A$5:$A$15,0)),0)),"")</f>
        <v/>
      </c>
      <c r="E174" s="14">
        <f>IFERROR(IF(OR($A174="",INDEX('Parâmetros'!$G$5:$G$9,COLUMN()-2)&lt;&gt;"OK"),"",ROUNDUP('Cálculo'!$L174*INDEX('Parâmetros'!$B$5:$B$15,MATCH(E$5,'Parâmetros'!$A$5:$A$15,0)),0)),"")</f>
        <v/>
      </c>
      <c r="F174" s="14">
        <f>IFERROR(IF(OR($A174="",INDEX('Parâmetros'!$G$5:$G$9,COLUMN()-2)&lt;&gt;"OK"),"",ROUNDUP('Cálculo'!$L174*INDEX('Parâmetros'!$B$5:$B$15,MATCH(F$5,'Parâmetros'!$A$5:$A$15,0)),0)),"")</f>
        <v/>
      </c>
      <c r="G174" s="14">
        <f>IFERROR(IF(OR($A174="",INDEX('Parâmetros'!$G$5:$G$9,COLUMN()-2)&lt;&gt;"OK"),"",ROUNDUP('Cálculo'!$L174*INDEX('Parâmetros'!$B$5:$B$15,MATCH(G$5,'Parâmetros'!$A$5:$A$15,0)),0)),"")</f>
        <v/>
      </c>
      <c r="H174" s="13">
        <f>IF($A174="","",'Cálculo'!$G174)</f>
        <v/>
      </c>
      <c r="I174" s="14">
        <f>IF($A174="","",'Cálculo'!$M174)</f>
        <v/>
      </c>
      <c r="J174" s="13">
        <f>IF($A174="","",'Cálculo'!$N174)</f>
        <v/>
      </c>
    </row>
    <row r="175">
      <c r="A175" s="33">
        <f>IF('Cálculo'!$P175="OK",'Cálculo'!$A175,"")</f>
        <v/>
      </c>
      <c r="B175" s="33">
        <f>IF($A175="","",'Cálculo'!$B175)</f>
        <v/>
      </c>
      <c r="C175" s="11">
        <f>IFERROR(IF(OR($A175="",INDEX('Parâmetros'!$G$5:$G$9,COLUMN()-2)&lt;&gt;"OK"),"",ROUNDUP('Cálculo'!$L175*INDEX('Parâmetros'!$B$5:$B$15,MATCH(C$5,'Parâmetros'!$A$5:$A$15,0)),0)),"")</f>
        <v/>
      </c>
      <c r="D175" s="11">
        <f>IFERROR(IF(OR($A175="",INDEX('Parâmetros'!$G$5:$G$9,COLUMN()-2)&lt;&gt;"OK"),"",ROUNDUP('Cálculo'!$L175*INDEX('Parâmetros'!$B$5:$B$15,MATCH(D$5,'Parâmetros'!$A$5:$A$15,0)),0)),"")</f>
        <v/>
      </c>
      <c r="E175" s="11">
        <f>IFERROR(IF(OR($A175="",INDEX('Parâmetros'!$G$5:$G$9,COLUMN()-2)&lt;&gt;"OK"),"",ROUNDUP('Cálculo'!$L175*INDEX('Parâmetros'!$B$5:$B$15,MATCH(E$5,'Parâmetros'!$A$5:$A$15,0)),0)),"")</f>
        <v/>
      </c>
      <c r="F175" s="11">
        <f>IFERROR(IF(OR($A175="",INDEX('Parâmetros'!$G$5:$G$9,COLUMN()-2)&lt;&gt;"OK"),"",ROUNDUP('Cálculo'!$L175*INDEX('Parâmetros'!$B$5:$B$15,MATCH(F$5,'Parâmetros'!$A$5:$A$15,0)),0)),"")</f>
        <v/>
      </c>
      <c r="G175" s="11">
        <f>IFERROR(IF(OR($A175="",INDEX('Parâmetros'!$G$5:$G$9,COLUMN()-2)&lt;&gt;"OK"),"",ROUNDUP('Cálculo'!$L175*INDEX('Parâmetros'!$B$5:$B$15,MATCH(G$5,'Parâmetros'!$A$5:$A$15,0)),0)),"")</f>
        <v/>
      </c>
      <c r="H175" s="10">
        <f>IF($A175="","",'Cálculo'!$G175)</f>
        <v/>
      </c>
      <c r="I175" s="11">
        <f>IF($A175="","",'Cálculo'!$M175)</f>
        <v/>
      </c>
      <c r="J175" s="10">
        <f>IF($A175="","",'Cálculo'!$N175)</f>
        <v/>
      </c>
    </row>
    <row r="176">
      <c r="A176" s="32">
        <f>IF('Cálculo'!$P176="OK",'Cálculo'!$A176,"")</f>
        <v/>
      </c>
      <c r="B176" s="32">
        <f>IF($A176="","",'Cálculo'!$B176)</f>
        <v/>
      </c>
      <c r="C176" s="14">
        <f>IFERROR(IF(OR($A176="",INDEX('Parâmetros'!$G$5:$G$9,COLUMN()-2)&lt;&gt;"OK"),"",ROUNDUP('Cálculo'!$L176*INDEX('Parâmetros'!$B$5:$B$15,MATCH(C$5,'Parâmetros'!$A$5:$A$15,0)),0)),"")</f>
        <v/>
      </c>
      <c r="D176" s="14">
        <f>IFERROR(IF(OR($A176="",INDEX('Parâmetros'!$G$5:$G$9,COLUMN()-2)&lt;&gt;"OK"),"",ROUNDUP('Cálculo'!$L176*INDEX('Parâmetros'!$B$5:$B$15,MATCH(D$5,'Parâmetros'!$A$5:$A$15,0)),0)),"")</f>
        <v/>
      </c>
      <c r="E176" s="14">
        <f>IFERROR(IF(OR($A176="",INDEX('Parâmetros'!$G$5:$G$9,COLUMN()-2)&lt;&gt;"OK"),"",ROUNDUP('Cálculo'!$L176*INDEX('Parâmetros'!$B$5:$B$15,MATCH(E$5,'Parâmetros'!$A$5:$A$15,0)),0)),"")</f>
        <v/>
      </c>
      <c r="F176" s="14">
        <f>IFERROR(IF(OR($A176="",INDEX('Parâmetros'!$G$5:$G$9,COLUMN()-2)&lt;&gt;"OK"),"",ROUNDUP('Cálculo'!$L176*INDEX('Parâmetros'!$B$5:$B$15,MATCH(F$5,'Parâmetros'!$A$5:$A$15,0)),0)),"")</f>
        <v/>
      </c>
      <c r="G176" s="14">
        <f>IFERROR(IF(OR($A176="",INDEX('Parâmetros'!$G$5:$G$9,COLUMN()-2)&lt;&gt;"OK"),"",ROUNDUP('Cálculo'!$L176*INDEX('Parâmetros'!$B$5:$B$15,MATCH(G$5,'Parâmetros'!$A$5:$A$15,0)),0)),"")</f>
        <v/>
      </c>
      <c r="H176" s="13">
        <f>IF($A176="","",'Cálculo'!$G176)</f>
        <v/>
      </c>
      <c r="I176" s="14">
        <f>IF($A176="","",'Cálculo'!$M176)</f>
        <v/>
      </c>
      <c r="J176" s="13">
        <f>IF($A176="","",'Cálculo'!$N176)</f>
        <v/>
      </c>
    </row>
    <row r="177">
      <c r="A177" s="33">
        <f>IF('Cálculo'!$P177="OK",'Cálculo'!$A177,"")</f>
        <v/>
      </c>
      <c r="B177" s="33">
        <f>IF($A177="","",'Cálculo'!$B177)</f>
        <v/>
      </c>
      <c r="C177" s="11">
        <f>IFERROR(IF(OR($A177="",INDEX('Parâmetros'!$G$5:$G$9,COLUMN()-2)&lt;&gt;"OK"),"",ROUNDUP('Cálculo'!$L177*INDEX('Parâmetros'!$B$5:$B$15,MATCH(C$5,'Parâmetros'!$A$5:$A$15,0)),0)),"")</f>
        <v/>
      </c>
      <c r="D177" s="11">
        <f>IFERROR(IF(OR($A177="",INDEX('Parâmetros'!$G$5:$G$9,COLUMN()-2)&lt;&gt;"OK"),"",ROUNDUP('Cálculo'!$L177*INDEX('Parâmetros'!$B$5:$B$15,MATCH(D$5,'Parâmetros'!$A$5:$A$15,0)),0)),"")</f>
        <v/>
      </c>
      <c r="E177" s="11">
        <f>IFERROR(IF(OR($A177="",INDEX('Parâmetros'!$G$5:$G$9,COLUMN()-2)&lt;&gt;"OK"),"",ROUNDUP('Cálculo'!$L177*INDEX('Parâmetros'!$B$5:$B$15,MATCH(E$5,'Parâmetros'!$A$5:$A$15,0)),0)),"")</f>
        <v/>
      </c>
      <c r="F177" s="11">
        <f>IFERROR(IF(OR($A177="",INDEX('Parâmetros'!$G$5:$G$9,COLUMN()-2)&lt;&gt;"OK"),"",ROUNDUP('Cálculo'!$L177*INDEX('Parâmetros'!$B$5:$B$15,MATCH(F$5,'Parâmetros'!$A$5:$A$15,0)),0)),"")</f>
        <v/>
      </c>
      <c r="G177" s="11">
        <f>IFERROR(IF(OR($A177="",INDEX('Parâmetros'!$G$5:$G$9,COLUMN()-2)&lt;&gt;"OK"),"",ROUNDUP('Cálculo'!$L177*INDEX('Parâmetros'!$B$5:$B$15,MATCH(G$5,'Parâmetros'!$A$5:$A$15,0)),0)),"")</f>
        <v/>
      </c>
      <c r="H177" s="10">
        <f>IF($A177="","",'Cálculo'!$G177)</f>
        <v/>
      </c>
      <c r="I177" s="11">
        <f>IF($A177="","",'Cálculo'!$M177)</f>
        <v/>
      </c>
      <c r="J177" s="10">
        <f>IF($A177="","",'Cálculo'!$N177)</f>
        <v/>
      </c>
    </row>
    <row r="178">
      <c r="A178" s="32">
        <f>IF('Cálculo'!$P178="OK",'Cálculo'!$A178,"")</f>
        <v/>
      </c>
      <c r="B178" s="32">
        <f>IF($A178="","",'Cálculo'!$B178)</f>
        <v/>
      </c>
      <c r="C178" s="14">
        <f>IFERROR(IF(OR($A178="",INDEX('Parâmetros'!$G$5:$G$9,COLUMN()-2)&lt;&gt;"OK"),"",ROUNDUP('Cálculo'!$L178*INDEX('Parâmetros'!$B$5:$B$15,MATCH(C$5,'Parâmetros'!$A$5:$A$15,0)),0)),"")</f>
        <v/>
      </c>
      <c r="D178" s="14">
        <f>IFERROR(IF(OR($A178="",INDEX('Parâmetros'!$G$5:$G$9,COLUMN()-2)&lt;&gt;"OK"),"",ROUNDUP('Cálculo'!$L178*INDEX('Parâmetros'!$B$5:$B$15,MATCH(D$5,'Parâmetros'!$A$5:$A$15,0)),0)),"")</f>
        <v/>
      </c>
      <c r="E178" s="14">
        <f>IFERROR(IF(OR($A178="",INDEX('Parâmetros'!$G$5:$G$9,COLUMN()-2)&lt;&gt;"OK"),"",ROUNDUP('Cálculo'!$L178*INDEX('Parâmetros'!$B$5:$B$15,MATCH(E$5,'Parâmetros'!$A$5:$A$15,0)),0)),"")</f>
        <v/>
      </c>
      <c r="F178" s="14">
        <f>IFERROR(IF(OR($A178="",INDEX('Parâmetros'!$G$5:$G$9,COLUMN()-2)&lt;&gt;"OK"),"",ROUNDUP('Cálculo'!$L178*INDEX('Parâmetros'!$B$5:$B$15,MATCH(F$5,'Parâmetros'!$A$5:$A$15,0)),0)),"")</f>
        <v/>
      </c>
      <c r="G178" s="14">
        <f>IFERROR(IF(OR($A178="",INDEX('Parâmetros'!$G$5:$G$9,COLUMN()-2)&lt;&gt;"OK"),"",ROUNDUP('Cálculo'!$L178*INDEX('Parâmetros'!$B$5:$B$15,MATCH(G$5,'Parâmetros'!$A$5:$A$15,0)),0)),"")</f>
        <v/>
      </c>
      <c r="H178" s="13">
        <f>IF($A178="","",'Cálculo'!$G178)</f>
        <v/>
      </c>
      <c r="I178" s="14">
        <f>IF($A178="","",'Cálculo'!$M178)</f>
        <v/>
      </c>
      <c r="J178" s="13">
        <f>IF($A178="","",'Cálculo'!$N178)</f>
        <v/>
      </c>
    </row>
    <row r="179">
      <c r="A179" s="33">
        <f>IF('Cálculo'!$P179="OK",'Cálculo'!$A179,"")</f>
        <v/>
      </c>
      <c r="B179" s="33">
        <f>IF($A179="","",'Cálculo'!$B179)</f>
        <v/>
      </c>
      <c r="C179" s="11">
        <f>IFERROR(IF(OR($A179="",INDEX('Parâmetros'!$G$5:$G$9,COLUMN()-2)&lt;&gt;"OK"),"",ROUNDUP('Cálculo'!$L179*INDEX('Parâmetros'!$B$5:$B$15,MATCH(C$5,'Parâmetros'!$A$5:$A$15,0)),0)),"")</f>
        <v/>
      </c>
      <c r="D179" s="11">
        <f>IFERROR(IF(OR($A179="",INDEX('Parâmetros'!$G$5:$G$9,COLUMN()-2)&lt;&gt;"OK"),"",ROUNDUP('Cálculo'!$L179*INDEX('Parâmetros'!$B$5:$B$15,MATCH(D$5,'Parâmetros'!$A$5:$A$15,0)),0)),"")</f>
        <v/>
      </c>
      <c r="E179" s="11">
        <f>IFERROR(IF(OR($A179="",INDEX('Parâmetros'!$G$5:$G$9,COLUMN()-2)&lt;&gt;"OK"),"",ROUNDUP('Cálculo'!$L179*INDEX('Parâmetros'!$B$5:$B$15,MATCH(E$5,'Parâmetros'!$A$5:$A$15,0)),0)),"")</f>
        <v/>
      </c>
      <c r="F179" s="11">
        <f>IFERROR(IF(OR($A179="",INDEX('Parâmetros'!$G$5:$G$9,COLUMN()-2)&lt;&gt;"OK"),"",ROUNDUP('Cálculo'!$L179*INDEX('Parâmetros'!$B$5:$B$15,MATCH(F$5,'Parâmetros'!$A$5:$A$15,0)),0)),"")</f>
        <v/>
      </c>
      <c r="G179" s="11">
        <f>IFERROR(IF(OR($A179="",INDEX('Parâmetros'!$G$5:$G$9,COLUMN()-2)&lt;&gt;"OK"),"",ROUNDUP('Cálculo'!$L179*INDEX('Parâmetros'!$B$5:$B$15,MATCH(G$5,'Parâmetros'!$A$5:$A$15,0)),0)),"")</f>
        <v/>
      </c>
      <c r="H179" s="10">
        <f>IF($A179="","",'Cálculo'!$G179)</f>
        <v/>
      </c>
      <c r="I179" s="11">
        <f>IF($A179="","",'Cálculo'!$M179)</f>
        <v/>
      </c>
      <c r="J179" s="10">
        <f>IF($A179="","",'Cálculo'!$N179)</f>
        <v/>
      </c>
    </row>
    <row r="180">
      <c r="A180" s="32">
        <f>IF('Cálculo'!$P180="OK",'Cálculo'!$A180,"")</f>
        <v/>
      </c>
      <c r="B180" s="32">
        <f>IF($A180="","",'Cálculo'!$B180)</f>
        <v/>
      </c>
      <c r="C180" s="14">
        <f>IFERROR(IF(OR($A180="",INDEX('Parâmetros'!$G$5:$G$9,COLUMN()-2)&lt;&gt;"OK"),"",ROUNDUP('Cálculo'!$L180*INDEX('Parâmetros'!$B$5:$B$15,MATCH(C$5,'Parâmetros'!$A$5:$A$15,0)),0)),"")</f>
        <v/>
      </c>
      <c r="D180" s="14">
        <f>IFERROR(IF(OR($A180="",INDEX('Parâmetros'!$G$5:$G$9,COLUMN()-2)&lt;&gt;"OK"),"",ROUNDUP('Cálculo'!$L180*INDEX('Parâmetros'!$B$5:$B$15,MATCH(D$5,'Parâmetros'!$A$5:$A$15,0)),0)),"")</f>
        <v/>
      </c>
      <c r="E180" s="14">
        <f>IFERROR(IF(OR($A180="",INDEX('Parâmetros'!$G$5:$G$9,COLUMN()-2)&lt;&gt;"OK"),"",ROUNDUP('Cálculo'!$L180*INDEX('Parâmetros'!$B$5:$B$15,MATCH(E$5,'Parâmetros'!$A$5:$A$15,0)),0)),"")</f>
        <v/>
      </c>
      <c r="F180" s="14">
        <f>IFERROR(IF(OR($A180="",INDEX('Parâmetros'!$G$5:$G$9,COLUMN()-2)&lt;&gt;"OK"),"",ROUNDUP('Cálculo'!$L180*INDEX('Parâmetros'!$B$5:$B$15,MATCH(F$5,'Parâmetros'!$A$5:$A$15,0)),0)),"")</f>
        <v/>
      </c>
      <c r="G180" s="14">
        <f>IFERROR(IF(OR($A180="",INDEX('Parâmetros'!$G$5:$G$9,COLUMN()-2)&lt;&gt;"OK"),"",ROUNDUP('Cálculo'!$L180*INDEX('Parâmetros'!$B$5:$B$15,MATCH(G$5,'Parâmetros'!$A$5:$A$15,0)),0)),"")</f>
        <v/>
      </c>
      <c r="H180" s="13">
        <f>IF($A180="","",'Cálculo'!$G180)</f>
        <v/>
      </c>
      <c r="I180" s="14">
        <f>IF($A180="","",'Cálculo'!$M180)</f>
        <v/>
      </c>
      <c r="J180" s="13">
        <f>IF($A180="","",'Cálculo'!$N180)</f>
        <v/>
      </c>
    </row>
    <row r="181">
      <c r="A181" s="33">
        <f>IF('Cálculo'!$P181="OK",'Cálculo'!$A181,"")</f>
        <v/>
      </c>
      <c r="B181" s="33">
        <f>IF($A181="","",'Cálculo'!$B181)</f>
        <v/>
      </c>
      <c r="C181" s="11">
        <f>IFERROR(IF(OR($A181="",INDEX('Parâmetros'!$G$5:$G$9,COLUMN()-2)&lt;&gt;"OK"),"",ROUNDUP('Cálculo'!$L181*INDEX('Parâmetros'!$B$5:$B$15,MATCH(C$5,'Parâmetros'!$A$5:$A$15,0)),0)),"")</f>
        <v/>
      </c>
      <c r="D181" s="11">
        <f>IFERROR(IF(OR($A181="",INDEX('Parâmetros'!$G$5:$G$9,COLUMN()-2)&lt;&gt;"OK"),"",ROUNDUP('Cálculo'!$L181*INDEX('Parâmetros'!$B$5:$B$15,MATCH(D$5,'Parâmetros'!$A$5:$A$15,0)),0)),"")</f>
        <v/>
      </c>
      <c r="E181" s="11">
        <f>IFERROR(IF(OR($A181="",INDEX('Parâmetros'!$G$5:$G$9,COLUMN()-2)&lt;&gt;"OK"),"",ROUNDUP('Cálculo'!$L181*INDEX('Parâmetros'!$B$5:$B$15,MATCH(E$5,'Parâmetros'!$A$5:$A$15,0)),0)),"")</f>
        <v/>
      </c>
      <c r="F181" s="11">
        <f>IFERROR(IF(OR($A181="",INDEX('Parâmetros'!$G$5:$G$9,COLUMN()-2)&lt;&gt;"OK"),"",ROUNDUP('Cálculo'!$L181*INDEX('Parâmetros'!$B$5:$B$15,MATCH(F$5,'Parâmetros'!$A$5:$A$15,0)),0)),"")</f>
        <v/>
      </c>
      <c r="G181" s="11">
        <f>IFERROR(IF(OR($A181="",INDEX('Parâmetros'!$G$5:$G$9,COLUMN()-2)&lt;&gt;"OK"),"",ROUNDUP('Cálculo'!$L181*INDEX('Parâmetros'!$B$5:$B$15,MATCH(G$5,'Parâmetros'!$A$5:$A$15,0)),0)),"")</f>
        <v/>
      </c>
      <c r="H181" s="10">
        <f>IF($A181="","",'Cálculo'!$G181)</f>
        <v/>
      </c>
      <c r="I181" s="11">
        <f>IF($A181="","",'Cálculo'!$M181)</f>
        <v/>
      </c>
      <c r="J181" s="10">
        <f>IF($A181="","",'Cálculo'!$N181)</f>
        <v/>
      </c>
    </row>
    <row r="182">
      <c r="A182" s="32">
        <f>IF('Cálculo'!$P182="OK",'Cálculo'!$A182,"")</f>
        <v/>
      </c>
      <c r="B182" s="32">
        <f>IF($A182="","",'Cálculo'!$B182)</f>
        <v/>
      </c>
      <c r="C182" s="14">
        <f>IFERROR(IF(OR($A182="",INDEX('Parâmetros'!$G$5:$G$9,COLUMN()-2)&lt;&gt;"OK"),"",ROUNDUP('Cálculo'!$L182*INDEX('Parâmetros'!$B$5:$B$15,MATCH(C$5,'Parâmetros'!$A$5:$A$15,0)),0)),"")</f>
        <v/>
      </c>
      <c r="D182" s="14">
        <f>IFERROR(IF(OR($A182="",INDEX('Parâmetros'!$G$5:$G$9,COLUMN()-2)&lt;&gt;"OK"),"",ROUNDUP('Cálculo'!$L182*INDEX('Parâmetros'!$B$5:$B$15,MATCH(D$5,'Parâmetros'!$A$5:$A$15,0)),0)),"")</f>
        <v/>
      </c>
      <c r="E182" s="14">
        <f>IFERROR(IF(OR($A182="",INDEX('Parâmetros'!$G$5:$G$9,COLUMN()-2)&lt;&gt;"OK"),"",ROUNDUP('Cálculo'!$L182*INDEX('Parâmetros'!$B$5:$B$15,MATCH(E$5,'Parâmetros'!$A$5:$A$15,0)),0)),"")</f>
        <v/>
      </c>
      <c r="F182" s="14">
        <f>IFERROR(IF(OR($A182="",INDEX('Parâmetros'!$G$5:$G$9,COLUMN()-2)&lt;&gt;"OK"),"",ROUNDUP('Cálculo'!$L182*INDEX('Parâmetros'!$B$5:$B$15,MATCH(F$5,'Parâmetros'!$A$5:$A$15,0)),0)),"")</f>
        <v/>
      </c>
      <c r="G182" s="14">
        <f>IFERROR(IF(OR($A182="",INDEX('Parâmetros'!$G$5:$G$9,COLUMN()-2)&lt;&gt;"OK"),"",ROUNDUP('Cálculo'!$L182*INDEX('Parâmetros'!$B$5:$B$15,MATCH(G$5,'Parâmetros'!$A$5:$A$15,0)),0)),"")</f>
        <v/>
      </c>
      <c r="H182" s="13">
        <f>IF($A182="","",'Cálculo'!$G182)</f>
        <v/>
      </c>
      <c r="I182" s="14">
        <f>IF($A182="","",'Cálculo'!$M182)</f>
        <v/>
      </c>
      <c r="J182" s="13">
        <f>IF($A182="","",'Cálculo'!$N182)</f>
        <v/>
      </c>
    </row>
    <row r="183">
      <c r="A183" s="33">
        <f>IF('Cálculo'!$P183="OK",'Cálculo'!$A183,"")</f>
        <v/>
      </c>
      <c r="B183" s="33">
        <f>IF($A183="","",'Cálculo'!$B183)</f>
        <v/>
      </c>
      <c r="C183" s="11">
        <f>IFERROR(IF(OR($A183="",INDEX('Parâmetros'!$G$5:$G$9,COLUMN()-2)&lt;&gt;"OK"),"",ROUNDUP('Cálculo'!$L183*INDEX('Parâmetros'!$B$5:$B$15,MATCH(C$5,'Parâmetros'!$A$5:$A$15,0)),0)),"")</f>
        <v/>
      </c>
      <c r="D183" s="11">
        <f>IFERROR(IF(OR($A183="",INDEX('Parâmetros'!$G$5:$G$9,COLUMN()-2)&lt;&gt;"OK"),"",ROUNDUP('Cálculo'!$L183*INDEX('Parâmetros'!$B$5:$B$15,MATCH(D$5,'Parâmetros'!$A$5:$A$15,0)),0)),"")</f>
        <v/>
      </c>
      <c r="E183" s="11">
        <f>IFERROR(IF(OR($A183="",INDEX('Parâmetros'!$G$5:$G$9,COLUMN()-2)&lt;&gt;"OK"),"",ROUNDUP('Cálculo'!$L183*INDEX('Parâmetros'!$B$5:$B$15,MATCH(E$5,'Parâmetros'!$A$5:$A$15,0)),0)),"")</f>
        <v/>
      </c>
      <c r="F183" s="11">
        <f>IFERROR(IF(OR($A183="",INDEX('Parâmetros'!$G$5:$G$9,COLUMN()-2)&lt;&gt;"OK"),"",ROUNDUP('Cálculo'!$L183*INDEX('Parâmetros'!$B$5:$B$15,MATCH(F$5,'Parâmetros'!$A$5:$A$15,0)),0)),"")</f>
        <v/>
      </c>
      <c r="G183" s="11">
        <f>IFERROR(IF(OR($A183="",INDEX('Parâmetros'!$G$5:$G$9,COLUMN()-2)&lt;&gt;"OK"),"",ROUNDUP('Cálculo'!$L183*INDEX('Parâmetros'!$B$5:$B$15,MATCH(G$5,'Parâmetros'!$A$5:$A$15,0)),0)),"")</f>
        <v/>
      </c>
      <c r="H183" s="10">
        <f>IF($A183="","",'Cálculo'!$G183)</f>
        <v/>
      </c>
      <c r="I183" s="11">
        <f>IF($A183="","",'Cálculo'!$M183)</f>
        <v/>
      </c>
      <c r="J183" s="10">
        <f>IF($A183="","",'Cálculo'!$N183)</f>
        <v/>
      </c>
    </row>
    <row r="184">
      <c r="A184" s="32">
        <f>IF('Cálculo'!$P184="OK",'Cálculo'!$A184,"")</f>
        <v/>
      </c>
      <c r="B184" s="32">
        <f>IF($A184="","",'Cálculo'!$B184)</f>
        <v/>
      </c>
      <c r="C184" s="14">
        <f>IFERROR(IF(OR($A184="",INDEX('Parâmetros'!$G$5:$G$9,COLUMN()-2)&lt;&gt;"OK"),"",ROUNDUP('Cálculo'!$L184*INDEX('Parâmetros'!$B$5:$B$15,MATCH(C$5,'Parâmetros'!$A$5:$A$15,0)),0)),"")</f>
        <v/>
      </c>
      <c r="D184" s="14">
        <f>IFERROR(IF(OR($A184="",INDEX('Parâmetros'!$G$5:$G$9,COLUMN()-2)&lt;&gt;"OK"),"",ROUNDUP('Cálculo'!$L184*INDEX('Parâmetros'!$B$5:$B$15,MATCH(D$5,'Parâmetros'!$A$5:$A$15,0)),0)),"")</f>
        <v/>
      </c>
      <c r="E184" s="14">
        <f>IFERROR(IF(OR($A184="",INDEX('Parâmetros'!$G$5:$G$9,COLUMN()-2)&lt;&gt;"OK"),"",ROUNDUP('Cálculo'!$L184*INDEX('Parâmetros'!$B$5:$B$15,MATCH(E$5,'Parâmetros'!$A$5:$A$15,0)),0)),"")</f>
        <v/>
      </c>
      <c r="F184" s="14">
        <f>IFERROR(IF(OR($A184="",INDEX('Parâmetros'!$G$5:$G$9,COLUMN()-2)&lt;&gt;"OK"),"",ROUNDUP('Cálculo'!$L184*INDEX('Parâmetros'!$B$5:$B$15,MATCH(F$5,'Parâmetros'!$A$5:$A$15,0)),0)),"")</f>
        <v/>
      </c>
      <c r="G184" s="14">
        <f>IFERROR(IF(OR($A184="",INDEX('Parâmetros'!$G$5:$G$9,COLUMN()-2)&lt;&gt;"OK"),"",ROUNDUP('Cálculo'!$L184*INDEX('Parâmetros'!$B$5:$B$15,MATCH(G$5,'Parâmetros'!$A$5:$A$15,0)),0)),"")</f>
        <v/>
      </c>
      <c r="H184" s="13">
        <f>IF($A184="","",'Cálculo'!$G184)</f>
        <v/>
      </c>
      <c r="I184" s="14">
        <f>IF($A184="","",'Cálculo'!$M184)</f>
        <v/>
      </c>
      <c r="J184" s="13">
        <f>IF($A184="","",'Cálculo'!$N184)</f>
        <v/>
      </c>
    </row>
    <row r="185">
      <c r="A185" s="33">
        <f>IF('Cálculo'!$P185="OK",'Cálculo'!$A185,"")</f>
        <v/>
      </c>
      <c r="B185" s="33">
        <f>IF($A185="","",'Cálculo'!$B185)</f>
        <v/>
      </c>
      <c r="C185" s="11">
        <f>IFERROR(IF(OR($A185="",INDEX('Parâmetros'!$G$5:$G$9,COLUMN()-2)&lt;&gt;"OK"),"",ROUNDUP('Cálculo'!$L185*INDEX('Parâmetros'!$B$5:$B$15,MATCH(C$5,'Parâmetros'!$A$5:$A$15,0)),0)),"")</f>
        <v/>
      </c>
      <c r="D185" s="11">
        <f>IFERROR(IF(OR($A185="",INDEX('Parâmetros'!$G$5:$G$9,COLUMN()-2)&lt;&gt;"OK"),"",ROUNDUP('Cálculo'!$L185*INDEX('Parâmetros'!$B$5:$B$15,MATCH(D$5,'Parâmetros'!$A$5:$A$15,0)),0)),"")</f>
        <v/>
      </c>
      <c r="E185" s="11">
        <f>IFERROR(IF(OR($A185="",INDEX('Parâmetros'!$G$5:$G$9,COLUMN()-2)&lt;&gt;"OK"),"",ROUNDUP('Cálculo'!$L185*INDEX('Parâmetros'!$B$5:$B$15,MATCH(E$5,'Parâmetros'!$A$5:$A$15,0)),0)),"")</f>
        <v/>
      </c>
      <c r="F185" s="11">
        <f>IFERROR(IF(OR($A185="",INDEX('Parâmetros'!$G$5:$G$9,COLUMN()-2)&lt;&gt;"OK"),"",ROUNDUP('Cálculo'!$L185*INDEX('Parâmetros'!$B$5:$B$15,MATCH(F$5,'Parâmetros'!$A$5:$A$15,0)),0)),"")</f>
        <v/>
      </c>
      <c r="G185" s="11">
        <f>IFERROR(IF(OR($A185="",INDEX('Parâmetros'!$G$5:$G$9,COLUMN()-2)&lt;&gt;"OK"),"",ROUNDUP('Cálculo'!$L185*INDEX('Parâmetros'!$B$5:$B$15,MATCH(G$5,'Parâmetros'!$A$5:$A$15,0)),0)),"")</f>
        <v/>
      </c>
      <c r="H185" s="10">
        <f>IF($A185="","",'Cálculo'!$G185)</f>
        <v/>
      </c>
      <c r="I185" s="11">
        <f>IF($A185="","",'Cálculo'!$M185)</f>
        <v/>
      </c>
      <c r="J185" s="10">
        <f>IF($A185="","",'Cálculo'!$N185)</f>
        <v/>
      </c>
    </row>
    <row r="186">
      <c r="A186" s="32">
        <f>IF('Cálculo'!$P186="OK",'Cálculo'!$A186,"")</f>
        <v/>
      </c>
      <c r="B186" s="32">
        <f>IF($A186="","",'Cálculo'!$B186)</f>
        <v/>
      </c>
      <c r="C186" s="14">
        <f>IFERROR(IF(OR($A186="",INDEX('Parâmetros'!$G$5:$G$9,COLUMN()-2)&lt;&gt;"OK"),"",ROUNDUP('Cálculo'!$L186*INDEX('Parâmetros'!$B$5:$B$15,MATCH(C$5,'Parâmetros'!$A$5:$A$15,0)),0)),"")</f>
        <v/>
      </c>
      <c r="D186" s="14">
        <f>IFERROR(IF(OR($A186="",INDEX('Parâmetros'!$G$5:$G$9,COLUMN()-2)&lt;&gt;"OK"),"",ROUNDUP('Cálculo'!$L186*INDEX('Parâmetros'!$B$5:$B$15,MATCH(D$5,'Parâmetros'!$A$5:$A$15,0)),0)),"")</f>
        <v/>
      </c>
      <c r="E186" s="14">
        <f>IFERROR(IF(OR($A186="",INDEX('Parâmetros'!$G$5:$G$9,COLUMN()-2)&lt;&gt;"OK"),"",ROUNDUP('Cálculo'!$L186*INDEX('Parâmetros'!$B$5:$B$15,MATCH(E$5,'Parâmetros'!$A$5:$A$15,0)),0)),"")</f>
        <v/>
      </c>
      <c r="F186" s="14">
        <f>IFERROR(IF(OR($A186="",INDEX('Parâmetros'!$G$5:$G$9,COLUMN()-2)&lt;&gt;"OK"),"",ROUNDUP('Cálculo'!$L186*INDEX('Parâmetros'!$B$5:$B$15,MATCH(F$5,'Parâmetros'!$A$5:$A$15,0)),0)),"")</f>
        <v/>
      </c>
      <c r="G186" s="14">
        <f>IFERROR(IF(OR($A186="",INDEX('Parâmetros'!$G$5:$G$9,COLUMN()-2)&lt;&gt;"OK"),"",ROUNDUP('Cálculo'!$L186*INDEX('Parâmetros'!$B$5:$B$15,MATCH(G$5,'Parâmetros'!$A$5:$A$15,0)),0)),"")</f>
        <v/>
      </c>
      <c r="H186" s="13">
        <f>IF($A186="","",'Cálculo'!$G186)</f>
        <v/>
      </c>
      <c r="I186" s="14">
        <f>IF($A186="","",'Cálculo'!$M186)</f>
        <v/>
      </c>
      <c r="J186" s="13">
        <f>IF($A186="","",'Cálculo'!$N186)</f>
        <v/>
      </c>
    </row>
    <row r="187">
      <c r="A187" s="33">
        <f>IF('Cálculo'!$P187="OK",'Cálculo'!$A187,"")</f>
        <v/>
      </c>
      <c r="B187" s="33">
        <f>IF($A187="","",'Cálculo'!$B187)</f>
        <v/>
      </c>
      <c r="C187" s="11">
        <f>IFERROR(IF(OR($A187="",INDEX('Parâmetros'!$G$5:$G$9,COLUMN()-2)&lt;&gt;"OK"),"",ROUNDUP('Cálculo'!$L187*INDEX('Parâmetros'!$B$5:$B$15,MATCH(C$5,'Parâmetros'!$A$5:$A$15,0)),0)),"")</f>
        <v/>
      </c>
      <c r="D187" s="11">
        <f>IFERROR(IF(OR($A187="",INDEX('Parâmetros'!$G$5:$G$9,COLUMN()-2)&lt;&gt;"OK"),"",ROUNDUP('Cálculo'!$L187*INDEX('Parâmetros'!$B$5:$B$15,MATCH(D$5,'Parâmetros'!$A$5:$A$15,0)),0)),"")</f>
        <v/>
      </c>
      <c r="E187" s="11">
        <f>IFERROR(IF(OR($A187="",INDEX('Parâmetros'!$G$5:$G$9,COLUMN()-2)&lt;&gt;"OK"),"",ROUNDUP('Cálculo'!$L187*INDEX('Parâmetros'!$B$5:$B$15,MATCH(E$5,'Parâmetros'!$A$5:$A$15,0)),0)),"")</f>
        <v/>
      </c>
      <c r="F187" s="11">
        <f>IFERROR(IF(OR($A187="",INDEX('Parâmetros'!$G$5:$G$9,COLUMN()-2)&lt;&gt;"OK"),"",ROUNDUP('Cálculo'!$L187*INDEX('Parâmetros'!$B$5:$B$15,MATCH(F$5,'Parâmetros'!$A$5:$A$15,0)),0)),"")</f>
        <v/>
      </c>
      <c r="G187" s="11">
        <f>IFERROR(IF(OR($A187="",INDEX('Parâmetros'!$G$5:$G$9,COLUMN()-2)&lt;&gt;"OK"),"",ROUNDUP('Cálculo'!$L187*INDEX('Parâmetros'!$B$5:$B$15,MATCH(G$5,'Parâmetros'!$A$5:$A$15,0)),0)),"")</f>
        <v/>
      </c>
      <c r="H187" s="10">
        <f>IF($A187="","",'Cálculo'!$G187)</f>
        <v/>
      </c>
      <c r="I187" s="11">
        <f>IF($A187="","",'Cálculo'!$M187)</f>
        <v/>
      </c>
      <c r="J187" s="10">
        <f>IF($A187="","",'Cálculo'!$N187)</f>
        <v/>
      </c>
    </row>
    <row r="188">
      <c r="A188" s="32">
        <f>IF('Cálculo'!$P188="OK",'Cálculo'!$A188,"")</f>
        <v/>
      </c>
      <c r="B188" s="32">
        <f>IF($A188="","",'Cálculo'!$B188)</f>
        <v/>
      </c>
      <c r="C188" s="14">
        <f>IFERROR(IF(OR($A188="",INDEX('Parâmetros'!$G$5:$G$9,COLUMN()-2)&lt;&gt;"OK"),"",ROUNDUP('Cálculo'!$L188*INDEX('Parâmetros'!$B$5:$B$15,MATCH(C$5,'Parâmetros'!$A$5:$A$15,0)),0)),"")</f>
        <v/>
      </c>
      <c r="D188" s="14">
        <f>IFERROR(IF(OR($A188="",INDEX('Parâmetros'!$G$5:$G$9,COLUMN()-2)&lt;&gt;"OK"),"",ROUNDUP('Cálculo'!$L188*INDEX('Parâmetros'!$B$5:$B$15,MATCH(D$5,'Parâmetros'!$A$5:$A$15,0)),0)),"")</f>
        <v/>
      </c>
      <c r="E188" s="14">
        <f>IFERROR(IF(OR($A188="",INDEX('Parâmetros'!$G$5:$G$9,COLUMN()-2)&lt;&gt;"OK"),"",ROUNDUP('Cálculo'!$L188*INDEX('Parâmetros'!$B$5:$B$15,MATCH(E$5,'Parâmetros'!$A$5:$A$15,0)),0)),"")</f>
        <v/>
      </c>
      <c r="F188" s="14">
        <f>IFERROR(IF(OR($A188="",INDEX('Parâmetros'!$G$5:$G$9,COLUMN()-2)&lt;&gt;"OK"),"",ROUNDUP('Cálculo'!$L188*INDEX('Parâmetros'!$B$5:$B$15,MATCH(F$5,'Parâmetros'!$A$5:$A$15,0)),0)),"")</f>
        <v/>
      </c>
      <c r="G188" s="14">
        <f>IFERROR(IF(OR($A188="",INDEX('Parâmetros'!$G$5:$G$9,COLUMN()-2)&lt;&gt;"OK"),"",ROUNDUP('Cálculo'!$L188*INDEX('Parâmetros'!$B$5:$B$15,MATCH(G$5,'Parâmetros'!$A$5:$A$15,0)),0)),"")</f>
        <v/>
      </c>
      <c r="H188" s="13">
        <f>IF($A188="","",'Cálculo'!$G188)</f>
        <v/>
      </c>
      <c r="I188" s="14">
        <f>IF($A188="","",'Cálculo'!$M188)</f>
        <v/>
      </c>
      <c r="J188" s="13">
        <f>IF($A188="","",'Cálculo'!$N188)</f>
        <v/>
      </c>
    </row>
    <row r="189">
      <c r="A189" s="33">
        <f>IF('Cálculo'!$P189="OK",'Cálculo'!$A189,"")</f>
        <v/>
      </c>
      <c r="B189" s="33">
        <f>IF($A189="","",'Cálculo'!$B189)</f>
        <v/>
      </c>
      <c r="C189" s="11">
        <f>IFERROR(IF(OR($A189="",INDEX('Parâmetros'!$G$5:$G$9,COLUMN()-2)&lt;&gt;"OK"),"",ROUNDUP('Cálculo'!$L189*INDEX('Parâmetros'!$B$5:$B$15,MATCH(C$5,'Parâmetros'!$A$5:$A$15,0)),0)),"")</f>
        <v/>
      </c>
      <c r="D189" s="11">
        <f>IFERROR(IF(OR($A189="",INDEX('Parâmetros'!$G$5:$G$9,COLUMN()-2)&lt;&gt;"OK"),"",ROUNDUP('Cálculo'!$L189*INDEX('Parâmetros'!$B$5:$B$15,MATCH(D$5,'Parâmetros'!$A$5:$A$15,0)),0)),"")</f>
        <v/>
      </c>
      <c r="E189" s="11">
        <f>IFERROR(IF(OR($A189="",INDEX('Parâmetros'!$G$5:$G$9,COLUMN()-2)&lt;&gt;"OK"),"",ROUNDUP('Cálculo'!$L189*INDEX('Parâmetros'!$B$5:$B$15,MATCH(E$5,'Parâmetros'!$A$5:$A$15,0)),0)),"")</f>
        <v/>
      </c>
      <c r="F189" s="11">
        <f>IFERROR(IF(OR($A189="",INDEX('Parâmetros'!$G$5:$G$9,COLUMN()-2)&lt;&gt;"OK"),"",ROUNDUP('Cálculo'!$L189*INDEX('Parâmetros'!$B$5:$B$15,MATCH(F$5,'Parâmetros'!$A$5:$A$15,0)),0)),"")</f>
        <v/>
      </c>
      <c r="G189" s="11">
        <f>IFERROR(IF(OR($A189="",INDEX('Parâmetros'!$G$5:$G$9,COLUMN()-2)&lt;&gt;"OK"),"",ROUNDUP('Cálculo'!$L189*INDEX('Parâmetros'!$B$5:$B$15,MATCH(G$5,'Parâmetros'!$A$5:$A$15,0)),0)),"")</f>
        <v/>
      </c>
      <c r="H189" s="10">
        <f>IF($A189="","",'Cálculo'!$G189)</f>
        <v/>
      </c>
      <c r="I189" s="11">
        <f>IF($A189="","",'Cálculo'!$M189)</f>
        <v/>
      </c>
      <c r="J189" s="10">
        <f>IF($A189="","",'Cálculo'!$N189)</f>
        <v/>
      </c>
    </row>
    <row r="190">
      <c r="A190" s="32">
        <f>IF('Cálculo'!$P190="OK",'Cálculo'!$A190,"")</f>
        <v/>
      </c>
      <c r="B190" s="32">
        <f>IF($A190="","",'Cálculo'!$B190)</f>
        <v/>
      </c>
      <c r="C190" s="14">
        <f>IFERROR(IF(OR($A190="",INDEX('Parâmetros'!$G$5:$G$9,COLUMN()-2)&lt;&gt;"OK"),"",ROUNDUP('Cálculo'!$L190*INDEX('Parâmetros'!$B$5:$B$15,MATCH(C$5,'Parâmetros'!$A$5:$A$15,0)),0)),"")</f>
        <v/>
      </c>
      <c r="D190" s="14">
        <f>IFERROR(IF(OR($A190="",INDEX('Parâmetros'!$G$5:$G$9,COLUMN()-2)&lt;&gt;"OK"),"",ROUNDUP('Cálculo'!$L190*INDEX('Parâmetros'!$B$5:$B$15,MATCH(D$5,'Parâmetros'!$A$5:$A$15,0)),0)),"")</f>
        <v/>
      </c>
      <c r="E190" s="14">
        <f>IFERROR(IF(OR($A190="",INDEX('Parâmetros'!$G$5:$G$9,COLUMN()-2)&lt;&gt;"OK"),"",ROUNDUP('Cálculo'!$L190*INDEX('Parâmetros'!$B$5:$B$15,MATCH(E$5,'Parâmetros'!$A$5:$A$15,0)),0)),"")</f>
        <v/>
      </c>
      <c r="F190" s="14">
        <f>IFERROR(IF(OR($A190="",INDEX('Parâmetros'!$G$5:$G$9,COLUMN()-2)&lt;&gt;"OK"),"",ROUNDUP('Cálculo'!$L190*INDEX('Parâmetros'!$B$5:$B$15,MATCH(F$5,'Parâmetros'!$A$5:$A$15,0)),0)),"")</f>
        <v/>
      </c>
      <c r="G190" s="14">
        <f>IFERROR(IF(OR($A190="",INDEX('Parâmetros'!$G$5:$G$9,COLUMN()-2)&lt;&gt;"OK"),"",ROUNDUP('Cálculo'!$L190*INDEX('Parâmetros'!$B$5:$B$15,MATCH(G$5,'Parâmetros'!$A$5:$A$15,0)),0)),"")</f>
        <v/>
      </c>
      <c r="H190" s="13">
        <f>IF($A190="","",'Cálculo'!$G190)</f>
        <v/>
      </c>
      <c r="I190" s="14">
        <f>IF($A190="","",'Cálculo'!$M190)</f>
        <v/>
      </c>
      <c r="J190" s="13">
        <f>IF($A190="","",'Cálculo'!$N190)</f>
        <v/>
      </c>
    </row>
    <row r="191">
      <c r="A191" s="33">
        <f>IF('Cálculo'!$P191="OK",'Cálculo'!$A191,"")</f>
        <v/>
      </c>
      <c r="B191" s="33">
        <f>IF($A191="","",'Cálculo'!$B191)</f>
        <v/>
      </c>
      <c r="C191" s="11">
        <f>IFERROR(IF(OR($A191="",INDEX('Parâmetros'!$G$5:$G$9,COLUMN()-2)&lt;&gt;"OK"),"",ROUNDUP('Cálculo'!$L191*INDEX('Parâmetros'!$B$5:$B$15,MATCH(C$5,'Parâmetros'!$A$5:$A$15,0)),0)),"")</f>
        <v/>
      </c>
      <c r="D191" s="11">
        <f>IFERROR(IF(OR($A191="",INDEX('Parâmetros'!$G$5:$G$9,COLUMN()-2)&lt;&gt;"OK"),"",ROUNDUP('Cálculo'!$L191*INDEX('Parâmetros'!$B$5:$B$15,MATCH(D$5,'Parâmetros'!$A$5:$A$15,0)),0)),"")</f>
        <v/>
      </c>
      <c r="E191" s="11">
        <f>IFERROR(IF(OR($A191="",INDEX('Parâmetros'!$G$5:$G$9,COLUMN()-2)&lt;&gt;"OK"),"",ROUNDUP('Cálculo'!$L191*INDEX('Parâmetros'!$B$5:$B$15,MATCH(E$5,'Parâmetros'!$A$5:$A$15,0)),0)),"")</f>
        <v/>
      </c>
      <c r="F191" s="11">
        <f>IFERROR(IF(OR($A191="",INDEX('Parâmetros'!$G$5:$G$9,COLUMN()-2)&lt;&gt;"OK"),"",ROUNDUP('Cálculo'!$L191*INDEX('Parâmetros'!$B$5:$B$15,MATCH(F$5,'Parâmetros'!$A$5:$A$15,0)),0)),"")</f>
        <v/>
      </c>
      <c r="G191" s="11">
        <f>IFERROR(IF(OR($A191="",INDEX('Parâmetros'!$G$5:$G$9,COLUMN()-2)&lt;&gt;"OK"),"",ROUNDUP('Cálculo'!$L191*INDEX('Parâmetros'!$B$5:$B$15,MATCH(G$5,'Parâmetros'!$A$5:$A$15,0)),0)),"")</f>
        <v/>
      </c>
      <c r="H191" s="10">
        <f>IF($A191="","",'Cálculo'!$G191)</f>
        <v/>
      </c>
      <c r="I191" s="11">
        <f>IF($A191="","",'Cálculo'!$M191)</f>
        <v/>
      </c>
      <c r="J191" s="10">
        <f>IF($A191="","",'Cálculo'!$N191)</f>
        <v/>
      </c>
    </row>
    <row r="192">
      <c r="A192" s="32">
        <f>IF('Cálculo'!$P192="OK",'Cálculo'!$A192,"")</f>
        <v/>
      </c>
      <c r="B192" s="32">
        <f>IF($A192="","",'Cálculo'!$B192)</f>
        <v/>
      </c>
      <c r="C192" s="14">
        <f>IFERROR(IF(OR($A192="",INDEX('Parâmetros'!$G$5:$G$9,COLUMN()-2)&lt;&gt;"OK"),"",ROUNDUP('Cálculo'!$L192*INDEX('Parâmetros'!$B$5:$B$15,MATCH(C$5,'Parâmetros'!$A$5:$A$15,0)),0)),"")</f>
        <v/>
      </c>
      <c r="D192" s="14">
        <f>IFERROR(IF(OR($A192="",INDEX('Parâmetros'!$G$5:$G$9,COLUMN()-2)&lt;&gt;"OK"),"",ROUNDUP('Cálculo'!$L192*INDEX('Parâmetros'!$B$5:$B$15,MATCH(D$5,'Parâmetros'!$A$5:$A$15,0)),0)),"")</f>
        <v/>
      </c>
      <c r="E192" s="14">
        <f>IFERROR(IF(OR($A192="",INDEX('Parâmetros'!$G$5:$G$9,COLUMN()-2)&lt;&gt;"OK"),"",ROUNDUP('Cálculo'!$L192*INDEX('Parâmetros'!$B$5:$B$15,MATCH(E$5,'Parâmetros'!$A$5:$A$15,0)),0)),"")</f>
        <v/>
      </c>
      <c r="F192" s="14">
        <f>IFERROR(IF(OR($A192="",INDEX('Parâmetros'!$G$5:$G$9,COLUMN()-2)&lt;&gt;"OK"),"",ROUNDUP('Cálculo'!$L192*INDEX('Parâmetros'!$B$5:$B$15,MATCH(F$5,'Parâmetros'!$A$5:$A$15,0)),0)),"")</f>
        <v/>
      </c>
      <c r="G192" s="14">
        <f>IFERROR(IF(OR($A192="",INDEX('Parâmetros'!$G$5:$G$9,COLUMN()-2)&lt;&gt;"OK"),"",ROUNDUP('Cálculo'!$L192*INDEX('Parâmetros'!$B$5:$B$15,MATCH(G$5,'Parâmetros'!$A$5:$A$15,0)),0)),"")</f>
        <v/>
      </c>
      <c r="H192" s="13">
        <f>IF($A192="","",'Cálculo'!$G192)</f>
        <v/>
      </c>
      <c r="I192" s="14">
        <f>IF($A192="","",'Cálculo'!$M192)</f>
        <v/>
      </c>
      <c r="J192" s="13">
        <f>IF($A192="","",'Cálculo'!$N192)</f>
        <v/>
      </c>
    </row>
    <row r="193">
      <c r="A193" s="33">
        <f>IF('Cálculo'!$P193="OK",'Cálculo'!$A193,"")</f>
        <v/>
      </c>
      <c r="B193" s="33">
        <f>IF($A193="","",'Cálculo'!$B193)</f>
        <v/>
      </c>
      <c r="C193" s="11">
        <f>IFERROR(IF(OR($A193="",INDEX('Parâmetros'!$G$5:$G$9,COLUMN()-2)&lt;&gt;"OK"),"",ROUNDUP('Cálculo'!$L193*INDEX('Parâmetros'!$B$5:$B$15,MATCH(C$5,'Parâmetros'!$A$5:$A$15,0)),0)),"")</f>
        <v/>
      </c>
      <c r="D193" s="11">
        <f>IFERROR(IF(OR($A193="",INDEX('Parâmetros'!$G$5:$G$9,COLUMN()-2)&lt;&gt;"OK"),"",ROUNDUP('Cálculo'!$L193*INDEX('Parâmetros'!$B$5:$B$15,MATCH(D$5,'Parâmetros'!$A$5:$A$15,0)),0)),"")</f>
        <v/>
      </c>
      <c r="E193" s="11">
        <f>IFERROR(IF(OR($A193="",INDEX('Parâmetros'!$G$5:$G$9,COLUMN()-2)&lt;&gt;"OK"),"",ROUNDUP('Cálculo'!$L193*INDEX('Parâmetros'!$B$5:$B$15,MATCH(E$5,'Parâmetros'!$A$5:$A$15,0)),0)),"")</f>
        <v/>
      </c>
      <c r="F193" s="11">
        <f>IFERROR(IF(OR($A193="",INDEX('Parâmetros'!$G$5:$G$9,COLUMN()-2)&lt;&gt;"OK"),"",ROUNDUP('Cálculo'!$L193*INDEX('Parâmetros'!$B$5:$B$15,MATCH(F$5,'Parâmetros'!$A$5:$A$15,0)),0)),"")</f>
        <v/>
      </c>
      <c r="G193" s="11">
        <f>IFERROR(IF(OR($A193="",INDEX('Parâmetros'!$G$5:$G$9,COLUMN()-2)&lt;&gt;"OK"),"",ROUNDUP('Cálculo'!$L193*INDEX('Parâmetros'!$B$5:$B$15,MATCH(G$5,'Parâmetros'!$A$5:$A$15,0)),0)),"")</f>
        <v/>
      </c>
      <c r="H193" s="10">
        <f>IF($A193="","",'Cálculo'!$G193)</f>
        <v/>
      </c>
      <c r="I193" s="11">
        <f>IF($A193="","",'Cálculo'!$M193)</f>
        <v/>
      </c>
      <c r="J193" s="10">
        <f>IF($A193="","",'Cálculo'!$N193)</f>
        <v/>
      </c>
    </row>
    <row r="194">
      <c r="A194" s="32">
        <f>IF('Cálculo'!$P194="OK",'Cálculo'!$A194,"")</f>
        <v/>
      </c>
      <c r="B194" s="32">
        <f>IF($A194="","",'Cálculo'!$B194)</f>
        <v/>
      </c>
      <c r="C194" s="14">
        <f>IFERROR(IF(OR($A194="",INDEX('Parâmetros'!$G$5:$G$9,COLUMN()-2)&lt;&gt;"OK"),"",ROUNDUP('Cálculo'!$L194*INDEX('Parâmetros'!$B$5:$B$15,MATCH(C$5,'Parâmetros'!$A$5:$A$15,0)),0)),"")</f>
        <v/>
      </c>
      <c r="D194" s="14">
        <f>IFERROR(IF(OR($A194="",INDEX('Parâmetros'!$G$5:$G$9,COLUMN()-2)&lt;&gt;"OK"),"",ROUNDUP('Cálculo'!$L194*INDEX('Parâmetros'!$B$5:$B$15,MATCH(D$5,'Parâmetros'!$A$5:$A$15,0)),0)),"")</f>
        <v/>
      </c>
      <c r="E194" s="14">
        <f>IFERROR(IF(OR($A194="",INDEX('Parâmetros'!$G$5:$G$9,COLUMN()-2)&lt;&gt;"OK"),"",ROUNDUP('Cálculo'!$L194*INDEX('Parâmetros'!$B$5:$B$15,MATCH(E$5,'Parâmetros'!$A$5:$A$15,0)),0)),"")</f>
        <v/>
      </c>
      <c r="F194" s="14">
        <f>IFERROR(IF(OR($A194="",INDEX('Parâmetros'!$G$5:$G$9,COLUMN()-2)&lt;&gt;"OK"),"",ROUNDUP('Cálculo'!$L194*INDEX('Parâmetros'!$B$5:$B$15,MATCH(F$5,'Parâmetros'!$A$5:$A$15,0)),0)),"")</f>
        <v/>
      </c>
      <c r="G194" s="14">
        <f>IFERROR(IF(OR($A194="",INDEX('Parâmetros'!$G$5:$G$9,COLUMN()-2)&lt;&gt;"OK"),"",ROUNDUP('Cálculo'!$L194*INDEX('Parâmetros'!$B$5:$B$15,MATCH(G$5,'Parâmetros'!$A$5:$A$15,0)),0)),"")</f>
        <v/>
      </c>
      <c r="H194" s="13">
        <f>IF($A194="","",'Cálculo'!$G194)</f>
        <v/>
      </c>
      <c r="I194" s="14">
        <f>IF($A194="","",'Cálculo'!$M194)</f>
        <v/>
      </c>
      <c r="J194" s="13">
        <f>IF($A194="","",'Cálculo'!$N194)</f>
        <v/>
      </c>
    </row>
    <row r="195">
      <c r="A195" s="33">
        <f>IF('Cálculo'!$P195="OK",'Cálculo'!$A195,"")</f>
        <v/>
      </c>
      <c r="B195" s="33">
        <f>IF($A195="","",'Cálculo'!$B195)</f>
        <v/>
      </c>
      <c r="C195" s="11">
        <f>IFERROR(IF(OR($A195="",INDEX('Parâmetros'!$G$5:$G$9,COLUMN()-2)&lt;&gt;"OK"),"",ROUNDUP('Cálculo'!$L195*INDEX('Parâmetros'!$B$5:$B$15,MATCH(C$5,'Parâmetros'!$A$5:$A$15,0)),0)),"")</f>
        <v/>
      </c>
      <c r="D195" s="11">
        <f>IFERROR(IF(OR($A195="",INDEX('Parâmetros'!$G$5:$G$9,COLUMN()-2)&lt;&gt;"OK"),"",ROUNDUP('Cálculo'!$L195*INDEX('Parâmetros'!$B$5:$B$15,MATCH(D$5,'Parâmetros'!$A$5:$A$15,0)),0)),"")</f>
        <v/>
      </c>
      <c r="E195" s="11">
        <f>IFERROR(IF(OR($A195="",INDEX('Parâmetros'!$G$5:$G$9,COLUMN()-2)&lt;&gt;"OK"),"",ROUNDUP('Cálculo'!$L195*INDEX('Parâmetros'!$B$5:$B$15,MATCH(E$5,'Parâmetros'!$A$5:$A$15,0)),0)),"")</f>
        <v/>
      </c>
      <c r="F195" s="11">
        <f>IFERROR(IF(OR($A195="",INDEX('Parâmetros'!$G$5:$G$9,COLUMN()-2)&lt;&gt;"OK"),"",ROUNDUP('Cálculo'!$L195*INDEX('Parâmetros'!$B$5:$B$15,MATCH(F$5,'Parâmetros'!$A$5:$A$15,0)),0)),"")</f>
        <v/>
      </c>
      <c r="G195" s="11">
        <f>IFERROR(IF(OR($A195="",INDEX('Parâmetros'!$G$5:$G$9,COLUMN()-2)&lt;&gt;"OK"),"",ROUNDUP('Cálculo'!$L195*INDEX('Parâmetros'!$B$5:$B$15,MATCH(G$5,'Parâmetros'!$A$5:$A$15,0)),0)),"")</f>
        <v/>
      </c>
      <c r="H195" s="10">
        <f>IF($A195="","",'Cálculo'!$G195)</f>
        <v/>
      </c>
      <c r="I195" s="11">
        <f>IF($A195="","",'Cálculo'!$M195)</f>
        <v/>
      </c>
      <c r="J195" s="10">
        <f>IF($A195="","",'Cálculo'!$N195)</f>
        <v/>
      </c>
    </row>
    <row r="196">
      <c r="A196" s="32">
        <f>IF('Cálculo'!$P196="OK",'Cálculo'!$A196,"")</f>
        <v/>
      </c>
      <c r="B196" s="32">
        <f>IF($A196="","",'Cálculo'!$B196)</f>
        <v/>
      </c>
      <c r="C196" s="14">
        <f>IFERROR(IF(OR($A196="",INDEX('Parâmetros'!$G$5:$G$9,COLUMN()-2)&lt;&gt;"OK"),"",ROUNDUP('Cálculo'!$L196*INDEX('Parâmetros'!$B$5:$B$15,MATCH(C$5,'Parâmetros'!$A$5:$A$15,0)),0)),"")</f>
        <v/>
      </c>
      <c r="D196" s="14">
        <f>IFERROR(IF(OR($A196="",INDEX('Parâmetros'!$G$5:$G$9,COLUMN()-2)&lt;&gt;"OK"),"",ROUNDUP('Cálculo'!$L196*INDEX('Parâmetros'!$B$5:$B$15,MATCH(D$5,'Parâmetros'!$A$5:$A$15,0)),0)),"")</f>
        <v/>
      </c>
      <c r="E196" s="14">
        <f>IFERROR(IF(OR($A196="",INDEX('Parâmetros'!$G$5:$G$9,COLUMN()-2)&lt;&gt;"OK"),"",ROUNDUP('Cálculo'!$L196*INDEX('Parâmetros'!$B$5:$B$15,MATCH(E$5,'Parâmetros'!$A$5:$A$15,0)),0)),"")</f>
        <v/>
      </c>
      <c r="F196" s="14">
        <f>IFERROR(IF(OR($A196="",INDEX('Parâmetros'!$G$5:$G$9,COLUMN()-2)&lt;&gt;"OK"),"",ROUNDUP('Cálculo'!$L196*INDEX('Parâmetros'!$B$5:$B$15,MATCH(F$5,'Parâmetros'!$A$5:$A$15,0)),0)),"")</f>
        <v/>
      </c>
      <c r="G196" s="14">
        <f>IFERROR(IF(OR($A196="",INDEX('Parâmetros'!$G$5:$G$9,COLUMN()-2)&lt;&gt;"OK"),"",ROUNDUP('Cálculo'!$L196*INDEX('Parâmetros'!$B$5:$B$15,MATCH(G$5,'Parâmetros'!$A$5:$A$15,0)),0)),"")</f>
        <v/>
      </c>
      <c r="H196" s="13">
        <f>IF($A196="","",'Cálculo'!$G196)</f>
        <v/>
      </c>
      <c r="I196" s="14">
        <f>IF($A196="","",'Cálculo'!$M196)</f>
        <v/>
      </c>
      <c r="J196" s="13">
        <f>IF($A196="","",'Cálculo'!$N196)</f>
        <v/>
      </c>
    </row>
    <row r="197">
      <c r="A197" s="33">
        <f>IF('Cálculo'!$P197="OK",'Cálculo'!$A197,"")</f>
        <v/>
      </c>
      <c r="B197" s="33">
        <f>IF($A197="","",'Cálculo'!$B197)</f>
        <v/>
      </c>
      <c r="C197" s="11">
        <f>IFERROR(IF(OR($A197="",INDEX('Parâmetros'!$G$5:$G$9,COLUMN()-2)&lt;&gt;"OK"),"",ROUNDUP('Cálculo'!$L197*INDEX('Parâmetros'!$B$5:$B$15,MATCH(C$5,'Parâmetros'!$A$5:$A$15,0)),0)),"")</f>
        <v/>
      </c>
      <c r="D197" s="11">
        <f>IFERROR(IF(OR($A197="",INDEX('Parâmetros'!$G$5:$G$9,COLUMN()-2)&lt;&gt;"OK"),"",ROUNDUP('Cálculo'!$L197*INDEX('Parâmetros'!$B$5:$B$15,MATCH(D$5,'Parâmetros'!$A$5:$A$15,0)),0)),"")</f>
        <v/>
      </c>
      <c r="E197" s="11">
        <f>IFERROR(IF(OR($A197="",INDEX('Parâmetros'!$G$5:$G$9,COLUMN()-2)&lt;&gt;"OK"),"",ROUNDUP('Cálculo'!$L197*INDEX('Parâmetros'!$B$5:$B$15,MATCH(E$5,'Parâmetros'!$A$5:$A$15,0)),0)),"")</f>
        <v/>
      </c>
      <c r="F197" s="11">
        <f>IFERROR(IF(OR($A197="",INDEX('Parâmetros'!$G$5:$G$9,COLUMN()-2)&lt;&gt;"OK"),"",ROUNDUP('Cálculo'!$L197*INDEX('Parâmetros'!$B$5:$B$15,MATCH(F$5,'Parâmetros'!$A$5:$A$15,0)),0)),"")</f>
        <v/>
      </c>
      <c r="G197" s="11">
        <f>IFERROR(IF(OR($A197="",INDEX('Parâmetros'!$G$5:$G$9,COLUMN()-2)&lt;&gt;"OK"),"",ROUNDUP('Cálculo'!$L197*INDEX('Parâmetros'!$B$5:$B$15,MATCH(G$5,'Parâmetros'!$A$5:$A$15,0)),0)),"")</f>
        <v/>
      </c>
      <c r="H197" s="10">
        <f>IF($A197="","",'Cálculo'!$G197)</f>
        <v/>
      </c>
      <c r="I197" s="11">
        <f>IF($A197="","",'Cálculo'!$M197)</f>
        <v/>
      </c>
      <c r="J197" s="10">
        <f>IF($A197="","",'Cálculo'!$N197)</f>
        <v/>
      </c>
    </row>
    <row r="198">
      <c r="A198" s="32">
        <f>IF('Cálculo'!$P198="OK",'Cálculo'!$A198,"")</f>
        <v/>
      </c>
      <c r="B198" s="32">
        <f>IF($A198="","",'Cálculo'!$B198)</f>
        <v/>
      </c>
      <c r="C198" s="14">
        <f>IFERROR(IF(OR($A198="",INDEX('Parâmetros'!$G$5:$G$9,COLUMN()-2)&lt;&gt;"OK"),"",ROUNDUP('Cálculo'!$L198*INDEX('Parâmetros'!$B$5:$B$15,MATCH(C$5,'Parâmetros'!$A$5:$A$15,0)),0)),"")</f>
        <v/>
      </c>
      <c r="D198" s="14">
        <f>IFERROR(IF(OR($A198="",INDEX('Parâmetros'!$G$5:$G$9,COLUMN()-2)&lt;&gt;"OK"),"",ROUNDUP('Cálculo'!$L198*INDEX('Parâmetros'!$B$5:$B$15,MATCH(D$5,'Parâmetros'!$A$5:$A$15,0)),0)),"")</f>
        <v/>
      </c>
      <c r="E198" s="14">
        <f>IFERROR(IF(OR($A198="",INDEX('Parâmetros'!$G$5:$G$9,COLUMN()-2)&lt;&gt;"OK"),"",ROUNDUP('Cálculo'!$L198*INDEX('Parâmetros'!$B$5:$B$15,MATCH(E$5,'Parâmetros'!$A$5:$A$15,0)),0)),"")</f>
        <v/>
      </c>
      <c r="F198" s="14">
        <f>IFERROR(IF(OR($A198="",INDEX('Parâmetros'!$G$5:$G$9,COLUMN()-2)&lt;&gt;"OK"),"",ROUNDUP('Cálculo'!$L198*INDEX('Parâmetros'!$B$5:$B$15,MATCH(F$5,'Parâmetros'!$A$5:$A$15,0)),0)),"")</f>
        <v/>
      </c>
      <c r="G198" s="14">
        <f>IFERROR(IF(OR($A198="",INDEX('Parâmetros'!$G$5:$G$9,COLUMN()-2)&lt;&gt;"OK"),"",ROUNDUP('Cálculo'!$L198*INDEX('Parâmetros'!$B$5:$B$15,MATCH(G$5,'Parâmetros'!$A$5:$A$15,0)),0)),"")</f>
        <v/>
      </c>
      <c r="H198" s="13">
        <f>IF($A198="","",'Cálculo'!$G198)</f>
        <v/>
      </c>
      <c r="I198" s="14">
        <f>IF($A198="","",'Cálculo'!$M198)</f>
        <v/>
      </c>
      <c r="J198" s="13">
        <f>IF($A198="","",'Cálculo'!$N198)</f>
        <v/>
      </c>
    </row>
    <row r="199">
      <c r="A199" s="33">
        <f>IF('Cálculo'!$P199="OK",'Cálculo'!$A199,"")</f>
        <v/>
      </c>
      <c r="B199" s="33">
        <f>IF($A199="","",'Cálculo'!$B199)</f>
        <v/>
      </c>
      <c r="C199" s="11">
        <f>IFERROR(IF(OR($A199="",INDEX('Parâmetros'!$G$5:$G$9,COLUMN()-2)&lt;&gt;"OK"),"",ROUNDUP('Cálculo'!$L199*INDEX('Parâmetros'!$B$5:$B$15,MATCH(C$5,'Parâmetros'!$A$5:$A$15,0)),0)),"")</f>
        <v/>
      </c>
      <c r="D199" s="11">
        <f>IFERROR(IF(OR($A199="",INDEX('Parâmetros'!$G$5:$G$9,COLUMN()-2)&lt;&gt;"OK"),"",ROUNDUP('Cálculo'!$L199*INDEX('Parâmetros'!$B$5:$B$15,MATCH(D$5,'Parâmetros'!$A$5:$A$15,0)),0)),"")</f>
        <v/>
      </c>
      <c r="E199" s="11">
        <f>IFERROR(IF(OR($A199="",INDEX('Parâmetros'!$G$5:$G$9,COLUMN()-2)&lt;&gt;"OK"),"",ROUNDUP('Cálculo'!$L199*INDEX('Parâmetros'!$B$5:$B$15,MATCH(E$5,'Parâmetros'!$A$5:$A$15,0)),0)),"")</f>
        <v/>
      </c>
      <c r="F199" s="11">
        <f>IFERROR(IF(OR($A199="",INDEX('Parâmetros'!$G$5:$G$9,COLUMN()-2)&lt;&gt;"OK"),"",ROUNDUP('Cálculo'!$L199*INDEX('Parâmetros'!$B$5:$B$15,MATCH(F$5,'Parâmetros'!$A$5:$A$15,0)),0)),"")</f>
        <v/>
      </c>
      <c r="G199" s="11">
        <f>IFERROR(IF(OR($A199="",INDEX('Parâmetros'!$G$5:$G$9,COLUMN()-2)&lt;&gt;"OK"),"",ROUNDUP('Cálculo'!$L199*INDEX('Parâmetros'!$B$5:$B$15,MATCH(G$5,'Parâmetros'!$A$5:$A$15,0)),0)),"")</f>
        <v/>
      </c>
      <c r="H199" s="10">
        <f>IF($A199="","",'Cálculo'!$G199)</f>
        <v/>
      </c>
      <c r="I199" s="11">
        <f>IF($A199="","",'Cálculo'!$M199)</f>
        <v/>
      </c>
      <c r="J199" s="10">
        <f>IF($A199="","",'Cálculo'!$N199)</f>
        <v/>
      </c>
    </row>
    <row r="200">
      <c r="A200" s="32">
        <f>IF('Cálculo'!$P200="OK",'Cálculo'!$A200,"")</f>
        <v/>
      </c>
      <c r="B200" s="32">
        <f>IF($A200="","",'Cálculo'!$B200)</f>
        <v/>
      </c>
      <c r="C200" s="14">
        <f>IFERROR(IF(OR($A200="",INDEX('Parâmetros'!$G$5:$G$9,COLUMN()-2)&lt;&gt;"OK"),"",ROUNDUP('Cálculo'!$L200*INDEX('Parâmetros'!$B$5:$B$15,MATCH(C$5,'Parâmetros'!$A$5:$A$15,0)),0)),"")</f>
        <v/>
      </c>
      <c r="D200" s="14">
        <f>IFERROR(IF(OR($A200="",INDEX('Parâmetros'!$G$5:$G$9,COLUMN()-2)&lt;&gt;"OK"),"",ROUNDUP('Cálculo'!$L200*INDEX('Parâmetros'!$B$5:$B$15,MATCH(D$5,'Parâmetros'!$A$5:$A$15,0)),0)),"")</f>
        <v/>
      </c>
      <c r="E200" s="14">
        <f>IFERROR(IF(OR($A200="",INDEX('Parâmetros'!$G$5:$G$9,COLUMN()-2)&lt;&gt;"OK"),"",ROUNDUP('Cálculo'!$L200*INDEX('Parâmetros'!$B$5:$B$15,MATCH(E$5,'Parâmetros'!$A$5:$A$15,0)),0)),"")</f>
        <v/>
      </c>
      <c r="F200" s="14">
        <f>IFERROR(IF(OR($A200="",INDEX('Parâmetros'!$G$5:$G$9,COLUMN()-2)&lt;&gt;"OK"),"",ROUNDUP('Cálculo'!$L200*INDEX('Parâmetros'!$B$5:$B$15,MATCH(F$5,'Parâmetros'!$A$5:$A$15,0)),0)),"")</f>
        <v/>
      </c>
      <c r="G200" s="14">
        <f>IFERROR(IF(OR($A200="",INDEX('Parâmetros'!$G$5:$G$9,COLUMN()-2)&lt;&gt;"OK"),"",ROUNDUP('Cálculo'!$L200*INDEX('Parâmetros'!$B$5:$B$15,MATCH(G$5,'Parâmetros'!$A$5:$A$15,0)),0)),"")</f>
        <v/>
      </c>
      <c r="H200" s="13">
        <f>IF($A200="","",'Cálculo'!$G200)</f>
        <v/>
      </c>
      <c r="I200" s="14">
        <f>IF($A200="","",'Cálculo'!$M200)</f>
        <v/>
      </c>
      <c r="J200" s="13">
        <f>IF($A200="","",'Cálculo'!$N200)</f>
        <v/>
      </c>
    </row>
    <row r="201">
      <c r="A201" s="33">
        <f>IF('Cálculo'!$P201="OK",'Cálculo'!$A201,"")</f>
        <v/>
      </c>
      <c r="B201" s="33">
        <f>IF($A201="","",'Cálculo'!$B201)</f>
        <v/>
      </c>
      <c r="C201" s="11">
        <f>IFERROR(IF(OR($A201="",INDEX('Parâmetros'!$G$5:$G$9,COLUMN()-2)&lt;&gt;"OK"),"",ROUNDUP('Cálculo'!$L201*INDEX('Parâmetros'!$B$5:$B$15,MATCH(C$5,'Parâmetros'!$A$5:$A$15,0)),0)),"")</f>
        <v/>
      </c>
      <c r="D201" s="11">
        <f>IFERROR(IF(OR($A201="",INDEX('Parâmetros'!$G$5:$G$9,COLUMN()-2)&lt;&gt;"OK"),"",ROUNDUP('Cálculo'!$L201*INDEX('Parâmetros'!$B$5:$B$15,MATCH(D$5,'Parâmetros'!$A$5:$A$15,0)),0)),"")</f>
        <v/>
      </c>
      <c r="E201" s="11">
        <f>IFERROR(IF(OR($A201="",INDEX('Parâmetros'!$G$5:$G$9,COLUMN()-2)&lt;&gt;"OK"),"",ROUNDUP('Cálculo'!$L201*INDEX('Parâmetros'!$B$5:$B$15,MATCH(E$5,'Parâmetros'!$A$5:$A$15,0)),0)),"")</f>
        <v/>
      </c>
      <c r="F201" s="11">
        <f>IFERROR(IF(OR($A201="",INDEX('Parâmetros'!$G$5:$G$9,COLUMN()-2)&lt;&gt;"OK"),"",ROUNDUP('Cálculo'!$L201*INDEX('Parâmetros'!$B$5:$B$15,MATCH(F$5,'Parâmetros'!$A$5:$A$15,0)),0)),"")</f>
        <v/>
      </c>
      <c r="G201" s="11">
        <f>IFERROR(IF(OR($A201="",INDEX('Parâmetros'!$G$5:$G$9,COLUMN()-2)&lt;&gt;"OK"),"",ROUNDUP('Cálculo'!$L201*INDEX('Parâmetros'!$B$5:$B$15,MATCH(G$5,'Parâmetros'!$A$5:$A$15,0)),0)),"")</f>
        <v/>
      </c>
      <c r="H201" s="10">
        <f>IF($A201="","",'Cálculo'!$G201)</f>
        <v/>
      </c>
      <c r="I201" s="11">
        <f>IF($A201="","",'Cálculo'!$M201)</f>
        <v/>
      </c>
      <c r="J201" s="10">
        <f>IF($A201="","",'Cálculo'!$N201)</f>
        <v/>
      </c>
    </row>
    <row r="202">
      <c r="A202" s="32">
        <f>IF('Cálculo'!$P202="OK",'Cálculo'!$A202,"")</f>
        <v/>
      </c>
      <c r="B202" s="32">
        <f>IF($A202="","",'Cálculo'!$B202)</f>
        <v/>
      </c>
      <c r="C202" s="14">
        <f>IFERROR(IF(OR($A202="",INDEX('Parâmetros'!$G$5:$G$9,COLUMN()-2)&lt;&gt;"OK"),"",ROUNDUP('Cálculo'!$L202*INDEX('Parâmetros'!$B$5:$B$15,MATCH(C$5,'Parâmetros'!$A$5:$A$15,0)),0)),"")</f>
        <v/>
      </c>
      <c r="D202" s="14">
        <f>IFERROR(IF(OR($A202="",INDEX('Parâmetros'!$G$5:$G$9,COLUMN()-2)&lt;&gt;"OK"),"",ROUNDUP('Cálculo'!$L202*INDEX('Parâmetros'!$B$5:$B$15,MATCH(D$5,'Parâmetros'!$A$5:$A$15,0)),0)),"")</f>
        <v/>
      </c>
      <c r="E202" s="14">
        <f>IFERROR(IF(OR($A202="",INDEX('Parâmetros'!$G$5:$G$9,COLUMN()-2)&lt;&gt;"OK"),"",ROUNDUP('Cálculo'!$L202*INDEX('Parâmetros'!$B$5:$B$15,MATCH(E$5,'Parâmetros'!$A$5:$A$15,0)),0)),"")</f>
        <v/>
      </c>
      <c r="F202" s="14">
        <f>IFERROR(IF(OR($A202="",INDEX('Parâmetros'!$G$5:$G$9,COLUMN()-2)&lt;&gt;"OK"),"",ROUNDUP('Cálculo'!$L202*INDEX('Parâmetros'!$B$5:$B$15,MATCH(F$5,'Parâmetros'!$A$5:$A$15,0)),0)),"")</f>
        <v/>
      </c>
      <c r="G202" s="14">
        <f>IFERROR(IF(OR($A202="",INDEX('Parâmetros'!$G$5:$G$9,COLUMN()-2)&lt;&gt;"OK"),"",ROUNDUP('Cálculo'!$L202*INDEX('Parâmetros'!$B$5:$B$15,MATCH(G$5,'Parâmetros'!$A$5:$A$15,0)),0)),"")</f>
        <v/>
      </c>
      <c r="H202" s="13">
        <f>IF($A202="","",'Cálculo'!$G202)</f>
        <v/>
      </c>
      <c r="I202" s="14">
        <f>IF($A202="","",'Cálculo'!$M202)</f>
        <v/>
      </c>
      <c r="J202" s="13">
        <f>IF($A202="","",'Cálculo'!$N202)</f>
        <v/>
      </c>
    </row>
    <row r="203">
      <c r="A203" s="33">
        <f>IF('Cálculo'!$P203="OK",'Cálculo'!$A203,"")</f>
        <v/>
      </c>
      <c r="B203" s="33">
        <f>IF($A203="","",'Cálculo'!$B203)</f>
        <v/>
      </c>
      <c r="C203" s="11">
        <f>IFERROR(IF(OR($A203="",INDEX('Parâmetros'!$G$5:$G$9,COLUMN()-2)&lt;&gt;"OK"),"",ROUNDUP('Cálculo'!$L203*INDEX('Parâmetros'!$B$5:$B$15,MATCH(C$5,'Parâmetros'!$A$5:$A$15,0)),0)),"")</f>
        <v/>
      </c>
      <c r="D203" s="11">
        <f>IFERROR(IF(OR($A203="",INDEX('Parâmetros'!$G$5:$G$9,COLUMN()-2)&lt;&gt;"OK"),"",ROUNDUP('Cálculo'!$L203*INDEX('Parâmetros'!$B$5:$B$15,MATCH(D$5,'Parâmetros'!$A$5:$A$15,0)),0)),"")</f>
        <v/>
      </c>
      <c r="E203" s="11">
        <f>IFERROR(IF(OR($A203="",INDEX('Parâmetros'!$G$5:$G$9,COLUMN()-2)&lt;&gt;"OK"),"",ROUNDUP('Cálculo'!$L203*INDEX('Parâmetros'!$B$5:$B$15,MATCH(E$5,'Parâmetros'!$A$5:$A$15,0)),0)),"")</f>
        <v/>
      </c>
      <c r="F203" s="11">
        <f>IFERROR(IF(OR($A203="",INDEX('Parâmetros'!$G$5:$G$9,COLUMN()-2)&lt;&gt;"OK"),"",ROUNDUP('Cálculo'!$L203*INDEX('Parâmetros'!$B$5:$B$15,MATCH(F$5,'Parâmetros'!$A$5:$A$15,0)),0)),"")</f>
        <v/>
      </c>
      <c r="G203" s="11">
        <f>IFERROR(IF(OR($A203="",INDEX('Parâmetros'!$G$5:$G$9,COLUMN()-2)&lt;&gt;"OK"),"",ROUNDUP('Cálculo'!$L203*INDEX('Parâmetros'!$B$5:$B$15,MATCH(G$5,'Parâmetros'!$A$5:$A$15,0)),0)),"")</f>
        <v/>
      </c>
      <c r="H203" s="10">
        <f>IF($A203="","",'Cálculo'!$G203)</f>
        <v/>
      </c>
      <c r="I203" s="11">
        <f>IF($A203="","",'Cálculo'!$M203)</f>
        <v/>
      </c>
      <c r="J203" s="10">
        <f>IF($A203="","",'Cálculo'!$N203)</f>
        <v/>
      </c>
    </row>
    <row r="204">
      <c r="A204" s="32">
        <f>IF('Cálculo'!$P204="OK",'Cálculo'!$A204,"")</f>
        <v/>
      </c>
      <c r="B204" s="32">
        <f>IF($A204="","",'Cálculo'!$B204)</f>
        <v/>
      </c>
      <c r="C204" s="14">
        <f>IFERROR(IF(OR($A204="",INDEX('Parâmetros'!$G$5:$G$9,COLUMN()-2)&lt;&gt;"OK"),"",ROUNDUP('Cálculo'!$L204*INDEX('Parâmetros'!$B$5:$B$15,MATCH(C$5,'Parâmetros'!$A$5:$A$15,0)),0)),"")</f>
        <v/>
      </c>
      <c r="D204" s="14">
        <f>IFERROR(IF(OR($A204="",INDEX('Parâmetros'!$G$5:$G$9,COLUMN()-2)&lt;&gt;"OK"),"",ROUNDUP('Cálculo'!$L204*INDEX('Parâmetros'!$B$5:$B$15,MATCH(D$5,'Parâmetros'!$A$5:$A$15,0)),0)),"")</f>
        <v/>
      </c>
      <c r="E204" s="14">
        <f>IFERROR(IF(OR($A204="",INDEX('Parâmetros'!$G$5:$G$9,COLUMN()-2)&lt;&gt;"OK"),"",ROUNDUP('Cálculo'!$L204*INDEX('Parâmetros'!$B$5:$B$15,MATCH(E$5,'Parâmetros'!$A$5:$A$15,0)),0)),"")</f>
        <v/>
      </c>
      <c r="F204" s="14">
        <f>IFERROR(IF(OR($A204="",INDEX('Parâmetros'!$G$5:$G$9,COLUMN()-2)&lt;&gt;"OK"),"",ROUNDUP('Cálculo'!$L204*INDEX('Parâmetros'!$B$5:$B$15,MATCH(F$5,'Parâmetros'!$A$5:$A$15,0)),0)),"")</f>
        <v/>
      </c>
      <c r="G204" s="14">
        <f>IFERROR(IF(OR($A204="",INDEX('Parâmetros'!$G$5:$G$9,COLUMN()-2)&lt;&gt;"OK"),"",ROUNDUP('Cálculo'!$L204*INDEX('Parâmetros'!$B$5:$B$15,MATCH(G$5,'Parâmetros'!$A$5:$A$15,0)),0)),"")</f>
        <v/>
      </c>
      <c r="H204" s="13">
        <f>IF($A204="","",'Cálculo'!$G204)</f>
        <v/>
      </c>
      <c r="I204" s="14">
        <f>IF($A204="","",'Cálculo'!$M204)</f>
        <v/>
      </c>
      <c r="J204" s="13">
        <f>IF($A204="","",'Cálculo'!$N204)</f>
        <v/>
      </c>
    </row>
    <row r="205">
      <c r="A205" s="33">
        <f>IF('Cálculo'!$P205="OK",'Cálculo'!$A205,"")</f>
        <v/>
      </c>
      <c r="B205" s="33">
        <f>IF($A205="","",'Cálculo'!$B205)</f>
        <v/>
      </c>
      <c r="C205" s="11">
        <f>IFERROR(IF(OR($A205="",INDEX('Parâmetros'!$G$5:$G$9,COLUMN()-2)&lt;&gt;"OK"),"",ROUNDUP('Cálculo'!$L205*INDEX('Parâmetros'!$B$5:$B$15,MATCH(C$5,'Parâmetros'!$A$5:$A$15,0)),0)),"")</f>
        <v/>
      </c>
      <c r="D205" s="11">
        <f>IFERROR(IF(OR($A205="",INDEX('Parâmetros'!$G$5:$G$9,COLUMN()-2)&lt;&gt;"OK"),"",ROUNDUP('Cálculo'!$L205*INDEX('Parâmetros'!$B$5:$B$15,MATCH(D$5,'Parâmetros'!$A$5:$A$15,0)),0)),"")</f>
        <v/>
      </c>
      <c r="E205" s="11">
        <f>IFERROR(IF(OR($A205="",INDEX('Parâmetros'!$G$5:$G$9,COLUMN()-2)&lt;&gt;"OK"),"",ROUNDUP('Cálculo'!$L205*INDEX('Parâmetros'!$B$5:$B$15,MATCH(E$5,'Parâmetros'!$A$5:$A$15,0)),0)),"")</f>
        <v/>
      </c>
      <c r="F205" s="11">
        <f>IFERROR(IF(OR($A205="",INDEX('Parâmetros'!$G$5:$G$9,COLUMN()-2)&lt;&gt;"OK"),"",ROUNDUP('Cálculo'!$L205*INDEX('Parâmetros'!$B$5:$B$15,MATCH(F$5,'Parâmetros'!$A$5:$A$15,0)),0)),"")</f>
        <v/>
      </c>
      <c r="G205" s="11">
        <f>IFERROR(IF(OR($A205="",INDEX('Parâmetros'!$G$5:$G$9,COLUMN()-2)&lt;&gt;"OK"),"",ROUNDUP('Cálculo'!$L205*INDEX('Parâmetros'!$B$5:$B$15,MATCH(G$5,'Parâmetros'!$A$5:$A$15,0)),0)),"")</f>
        <v/>
      </c>
      <c r="H205" s="10">
        <f>IF($A205="","",'Cálculo'!$G205)</f>
        <v/>
      </c>
      <c r="I205" s="11">
        <f>IF($A205="","",'Cálculo'!$M205)</f>
        <v/>
      </c>
      <c r="J205" s="10">
        <f>IF($A205="","",'Cálculo'!$N205)</f>
        <v/>
      </c>
    </row>
  </sheetData>
  <autoFilter ref="A5:J205"/>
  <mergeCells count="1">
    <mergeCell ref="A1:J1"/>
  </mergeCells>
  <conditionalFormatting sqref="A2:J2">
    <cfRule type="expression" priority="1" dxfId="1">
      <formula>COUNTIF('Parâmetros'!$G$5:$G$9,"&lt;&gt;OK")&gt;0</formula>
    </cfRule>
  </conditionalFormatting>
  <conditionalFormatting sqref="I6:I205">
    <cfRule type="dataBar" priority="2">
      <dataBar showValue="1">
        <cfvo type="min" val="0"/>
        <cfvo type="max"/>
        <color rgb="005B9BD5"/>
      </dataBar>
    </cfRule>
  </conditionalFormatting>
  <conditionalFormatting sqref="J6:J205">
    <cfRule type="colorScale" priority="3">
      <colorScale>
        <cfvo type="min"/>
        <cfvo type="percentile" val="50"/>
        <cfvo type="max"/>
        <color rgb="0063BE7B"/>
        <color rgb="00FFEB84"/>
        <color rgb="00F8696B"/>
      </colorScale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7" customWidth="1" min="3" max="3"/>
    <col width="22" customWidth="1" min="4" max="4"/>
    <col width="20" customWidth="1" min="5" max="5"/>
    <col width="19" customWidth="1" min="6" max="6"/>
    <col width="20" customWidth="1" min="7" max="7"/>
  </cols>
  <sheetData>
    <row r="1" ht="30" customHeight="1">
      <c r="A1" s="1" t="inlineStr">
        <is>
          <t>Parâmetros Estatísticos e Configuração dos Cenários</t>
        </is>
      </c>
    </row>
    <row r="2"/>
    <row r="3">
      <c r="F3" s="34" t="inlineStr">
        <is>
          <t>Configuração dos cenários</t>
        </is>
      </c>
      <c r="G3" s="34" t="n"/>
    </row>
    <row r="4">
      <c r="A4" s="3" t="inlineStr">
        <is>
          <t>Nível de serviço</t>
        </is>
      </c>
      <c r="B4" s="3" t="inlineStr">
        <is>
          <t>Fator Z</t>
        </is>
      </c>
      <c r="C4" s="3" t="inlineStr">
        <is>
          <t>Risco residual</t>
        </is>
      </c>
      <c r="D4" s="3" t="inlineStr">
        <is>
          <t>Situação</t>
        </is>
      </c>
      <c r="F4" s="3" t="inlineStr">
        <is>
          <t>Nível de serviço</t>
        </is>
      </c>
      <c r="G4" s="3" t="inlineStr">
        <is>
          <t>Status</t>
        </is>
      </c>
    </row>
    <row r="5">
      <c r="A5" s="10" t="n">
        <v>0.8</v>
      </c>
      <c r="B5" s="46" t="n">
        <v>0.841621</v>
      </c>
      <c r="C5" s="10" t="n">
        <v>0.2</v>
      </c>
      <c r="D5" s="12" t="inlineStr">
        <is>
          <t>Opção disponível</t>
        </is>
      </c>
      <c r="F5" s="18" t="n">
        <v>0.9</v>
      </c>
      <c r="G5" s="24">
        <f>IF(F5="","Ausente",IF(COUNTIF($A$5:$A$15,F5)=0,"Inválido",IF(COUNTIF($F$5:$F$9,F5)&gt;1,"Duplicado","OK")))</f>
        <v/>
      </c>
    </row>
    <row r="6">
      <c r="A6" s="13" t="n">
        <v>0.85</v>
      </c>
      <c r="B6" s="47" t="n">
        <v>1.036433</v>
      </c>
      <c r="C6" s="13" t="n">
        <v>0.15</v>
      </c>
      <c r="D6" s="15" t="inlineStr">
        <is>
          <t>Opção disponível</t>
        </is>
      </c>
      <c r="F6" s="18" t="n">
        <v>0.95</v>
      </c>
      <c r="G6" s="24">
        <f>IF(F6="","Ausente",IF(COUNTIF($A$5:$A$15,F6)=0,"Inválido",IF(COUNTIF($F$5:$F$9,F6)&gt;1,"Duplicado",IF(F6&lt;=F5,"Fora de ordem","OK"))))</f>
        <v/>
      </c>
    </row>
    <row r="7">
      <c r="A7" s="10" t="n">
        <v>0.9</v>
      </c>
      <c r="B7" s="46" t="n">
        <v>1.281552</v>
      </c>
      <c r="C7" s="10" t="n">
        <v>0.1</v>
      </c>
      <c r="D7" s="12" t="inlineStr">
        <is>
          <t>Opção disponível</t>
        </is>
      </c>
      <c r="F7" s="18" t="n">
        <v>0.97</v>
      </c>
      <c r="G7" s="24">
        <f>IF(F7="","Ausente",IF(COUNTIF($A$5:$A$15,F7)=0,"Inválido",IF(COUNTIF($F$5:$F$9,F7)&gt;1,"Duplicado",IF(F7&lt;=F6,"Fora de ordem","OK"))))</f>
        <v/>
      </c>
    </row>
    <row r="8">
      <c r="A8" s="13" t="n">
        <v>0.925</v>
      </c>
      <c r="B8" s="47" t="n">
        <v>1.439531</v>
      </c>
      <c r="C8" s="13" t="n">
        <v>0.075</v>
      </c>
      <c r="D8" s="15" t="inlineStr">
        <is>
          <t>Opção disponível</t>
        </is>
      </c>
      <c r="F8" s="18" t="n">
        <v>0.98</v>
      </c>
      <c r="G8" s="24">
        <f>IF(F8="","Ausente",IF(COUNTIF($A$5:$A$15,F8)=0,"Inválido",IF(COUNTIF($F$5:$F$9,F8)&gt;1,"Duplicado",IF(F8&lt;=F7,"Fora de ordem","OK"))))</f>
        <v/>
      </c>
    </row>
    <row r="9">
      <c r="A9" s="10" t="n">
        <v>0.95</v>
      </c>
      <c r="B9" s="46" t="n">
        <v>1.644854</v>
      </c>
      <c r="C9" s="10" t="n">
        <v>0.05</v>
      </c>
      <c r="D9" s="12" t="inlineStr">
        <is>
          <t>Opção disponível</t>
        </is>
      </c>
      <c r="F9" s="18" t="n">
        <v>0.99</v>
      </c>
      <c r="G9" s="24">
        <f>IF(F9="","Ausente",IF(COUNTIF($A$5:$A$15,F9)=0,"Inválido",IF(COUNTIF($F$5:$F$9,F9)&gt;1,"Duplicado",IF(F9&lt;=F8,"Fora de ordem","OK"))))</f>
        <v/>
      </c>
    </row>
    <row r="10">
      <c r="A10" s="13" t="n">
        <v>0.97</v>
      </c>
      <c r="B10" s="47" t="n">
        <v>1.880794</v>
      </c>
      <c r="C10" s="13" t="n">
        <v>0.03</v>
      </c>
      <c r="D10" s="15" t="inlineStr">
        <is>
          <t>Opção disponível</t>
        </is>
      </c>
      <c r="G10">
        <f>""</f>
        <v/>
      </c>
    </row>
    <row r="11">
      <c r="A11" s="10" t="n">
        <v>0.975</v>
      </c>
      <c r="B11" s="46" t="n">
        <v>1.959964</v>
      </c>
      <c r="C11" s="10" t="n">
        <v>0.025</v>
      </c>
      <c r="D11" s="12" t="inlineStr">
        <is>
          <t>Opção disponível</t>
        </is>
      </c>
      <c r="G11">
        <f>""</f>
        <v/>
      </c>
    </row>
    <row r="12">
      <c r="A12" s="13" t="n">
        <v>0.98</v>
      </c>
      <c r="B12" s="47" t="n">
        <v>2.053749</v>
      </c>
      <c r="C12" s="13" t="n">
        <v>0.02</v>
      </c>
      <c r="D12" s="15" t="inlineStr">
        <is>
          <t>Opção disponível</t>
        </is>
      </c>
      <c r="E12" s="37" t="inlineStr">
        <is>
          <t>Prazo de revisão</t>
        </is>
      </c>
      <c r="F12" s="38" t="n">
        <v>90</v>
      </c>
      <c r="G12" s="12">
        <f>"dias"</f>
        <v/>
      </c>
    </row>
    <row r="13">
      <c r="A13" s="10" t="n">
        <v>0.99</v>
      </c>
      <c r="B13" s="46" t="n">
        <v>2.326348</v>
      </c>
      <c r="C13" s="10" t="n">
        <v>0.01</v>
      </c>
      <c r="D13" s="12" t="inlineStr">
        <is>
          <t>Opção disponível</t>
        </is>
      </c>
    </row>
    <row r="14">
      <c r="A14" s="13" t="n">
        <v>0.995</v>
      </c>
      <c r="B14" s="47" t="n">
        <v>2.575829</v>
      </c>
      <c r="C14" s="13" t="n">
        <v>0.005</v>
      </c>
      <c r="D14" s="15" t="inlineStr">
        <is>
          <t>Opção disponível</t>
        </is>
      </c>
    </row>
    <row r="15">
      <c r="A15" s="10" t="n">
        <v>0.999</v>
      </c>
      <c r="B15" s="46" t="n">
        <v>3.090232</v>
      </c>
      <c r="C15" s="10" t="n">
        <v>0.001</v>
      </c>
      <c r="D15" s="12" t="inlineStr">
        <is>
          <t>Opção disponível</t>
        </is>
      </c>
    </row>
  </sheetData>
  <mergeCells count="1">
    <mergeCell ref="A1:G1"/>
  </mergeCells>
  <conditionalFormatting sqref="G5:G9">
    <cfRule type="expression" priority="1" dxfId="2">
      <formula>$G5="OK"</formula>
    </cfRule>
    <cfRule type="expression" priority="2" dxfId="1">
      <formula>$G5&lt;&gt;"OK"</formula>
    </cfRule>
  </conditionalFormatting>
  <dataValidations count="2">
    <dataValidation sqref="F5:F9" showDropDown="0" showInputMessage="0" showErrorMessage="1" allowBlank="0" errorTitle="Cenário inválido" error="Escolha um nível disponível na tabela estatística." type="list" errorStyle="stop">
      <formula1>$A$5:$A$15</formula1>
    </dataValidation>
    <dataValidation sqref="F12" showDropDown="0" showInputMessage="0" showErrorMessage="1" allowBlank="0" errorTitle="Prazo inválido" error="Informe um prazo inteiro entre 1 e 3.650 dias." type="whole" errorStyle="stop" operator="between">
      <formula1>1</formula1>
      <formula2>3650</formula2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4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8" customWidth="1" min="1" max="1"/>
    <col width="3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30" customHeight="1">
      <c r="A1" s="1" t="inlineStr">
        <is>
          <t>Instruções de Uso</t>
        </is>
      </c>
    </row>
    <row r="2"/>
    <row r="3" ht="24" customHeight="1">
      <c r="A3" s="39" t="inlineStr">
        <is>
          <t>1 — Finalidade</t>
        </is>
      </c>
      <c r="B3" s="39" t="n"/>
      <c r="C3" s="39" t="n"/>
      <c r="D3" s="39" t="n"/>
      <c r="E3" s="39" t="n"/>
      <c r="F3" s="39" t="n"/>
      <c r="G3" s="39" t="n"/>
      <c r="H3" s="39" t="n"/>
    </row>
    <row r="4" ht="30" customHeight="1">
      <c r="A4" s="40" t="inlineStr">
        <is>
          <t>Use esta planilha para dimensionar o estoque de segurança de cada SKU com base na variabilidade da demanda, na variabilidade do tempo de reposição e no nível de serviço desejado.</t>
        </is>
      </c>
      <c r="B4" s="40" t="n"/>
      <c r="C4" s="40" t="n"/>
      <c r="D4" s="40" t="n"/>
      <c r="E4" s="40" t="n"/>
      <c r="F4" s="40" t="n"/>
      <c r="G4" s="40" t="n"/>
      <c r="H4" s="40" t="n"/>
    </row>
    <row r="5"/>
    <row r="6" ht="24" customHeight="1">
      <c r="A6" s="39" t="inlineStr">
        <is>
          <t>2 — Como preencher</t>
        </is>
      </c>
      <c r="B6" s="39" t="n"/>
      <c r="C6" s="39" t="n"/>
      <c r="D6" s="39" t="n"/>
      <c r="E6" s="39" t="n"/>
      <c r="F6" s="39" t="n"/>
      <c r="G6" s="39" t="n"/>
      <c r="H6" s="39" t="n"/>
    </row>
    <row r="7" ht="23" customHeight="1">
      <c r="A7" s="41" t="inlineStr">
        <is>
          <t>1. Acesse a aba Cálculo.</t>
        </is>
      </c>
      <c r="B7" s="41" t="n"/>
      <c r="C7" s="41" t="n"/>
      <c r="D7" s="41" t="n"/>
      <c r="E7" s="41" t="n"/>
      <c r="F7" s="41" t="n"/>
      <c r="G7" s="41" t="n"/>
      <c r="H7" s="41" t="n"/>
    </row>
    <row r="8" ht="23" customHeight="1">
      <c r="A8" s="40" t="inlineStr">
        <is>
          <t>2. Preencha somente as células amarelas.</t>
        </is>
      </c>
      <c r="B8" s="40" t="n"/>
      <c r="C8" s="40" t="n"/>
      <c r="D8" s="40" t="n"/>
      <c r="E8" s="40" t="n"/>
      <c r="F8" s="40" t="n"/>
      <c r="G8" s="40" t="n"/>
      <c r="H8" s="40" t="n"/>
    </row>
    <row r="9" ht="23" customHeight="1">
      <c r="A9" s="41" t="inlineStr">
        <is>
          <t>3. Informe a demanda média e o desvio-padrão em unidades por dia.</t>
        </is>
      </c>
      <c r="B9" s="41" t="n"/>
      <c r="C9" s="41" t="n"/>
      <c r="D9" s="41" t="n"/>
      <c r="E9" s="41" t="n"/>
      <c r="F9" s="41" t="n"/>
      <c r="G9" s="41" t="n"/>
      <c r="H9" s="41" t="n"/>
    </row>
    <row r="10" ht="23" customHeight="1">
      <c r="A10" s="40" t="inlineStr">
        <is>
          <t>4. Informe o lead time médio e o respectivo desvio-padrão em dias.</t>
        </is>
      </c>
      <c r="B10" s="40" t="n"/>
      <c r="C10" s="40" t="n"/>
      <c r="D10" s="40" t="n"/>
      <c r="E10" s="40" t="n"/>
      <c r="F10" s="40" t="n"/>
      <c r="G10" s="40" t="n"/>
      <c r="H10" s="40" t="n"/>
    </row>
    <row r="11" ht="23" customHeight="1">
      <c r="A11" s="41" t="inlineStr">
        <is>
          <t>5. Escolha o nível de serviço na lista.</t>
        </is>
      </c>
      <c r="B11" s="41" t="n"/>
      <c r="C11" s="41" t="n"/>
      <c r="D11" s="41" t="n"/>
      <c r="E11" s="41" t="n"/>
      <c r="F11" s="41" t="n"/>
      <c r="G11" s="41" t="n"/>
      <c r="H11" s="41" t="n"/>
    </row>
    <row r="12" ht="23" customHeight="1">
      <c r="A12" s="40" t="inlineStr">
        <is>
          <t>6. Verifique se a coluna Status apresenta OK.</t>
        </is>
      </c>
      <c r="B12" s="40" t="n"/>
      <c r="C12" s="40" t="n"/>
      <c r="D12" s="40" t="n"/>
      <c r="E12" s="40" t="n"/>
      <c r="F12" s="40" t="n"/>
      <c r="G12" s="40" t="n"/>
      <c r="H12" s="40" t="n"/>
    </row>
    <row r="13" ht="23" customHeight="1">
      <c r="A13" s="41" t="inlineStr">
        <is>
          <t>7. Consulte a aba Cenários para comparar níveis de serviço.</t>
        </is>
      </c>
      <c r="B13" s="41" t="n"/>
      <c r="C13" s="41" t="n"/>
      <c r="D13" s="41" t="n"/>
      <c r="E13" s="41" t="n"/>
      <c r="F13" s="41" t="n"/>
      <c r="G13" s="41" t="n"/>
      <c r="H13" s="41" t="n"/>
    </row>
    <row r="14" ht="23" customHeight="1">
      <c r="A14" s="40" t="inlineStr">
        <is>
          <t>8. Use a aba Resumo para acompanhar totais e alertas.</t>
        </is>
      </c>
      <c r="B14" s="40" t="n"/>
      <c r="C14" s="40" t="n"/>
      <c r="D14" s="40" t="n"/>
      <c r="E14" s="40" t="n"/>
      <c r="F14" s="40" t="n"/>
      <c r="G14" s="40" t="n"/>
      <c r="H14" s="40" t="n"/>
    </row>
    <row r="15"/>
    <row r="16"/>
    <row r="17" ht="24" customHeight="1">
      <c r="A17" s="39" t="inlineStr">
        <is>
          <t>3 — Interpretação</t>
        </is>
      </c>
      <c r="B17" s="39" t="n"/>
      <c r="C17" s="39" t="n"/>
      <c r="D17" s="39" t="n"/>
      <c r="E17" s="39" t="n"/>
      <c r="F17" s="39" t="n"/>
      <c r="G17" s="39" t="n"/>
      <c r="H17" s="39" t="n"/>
    </row>
    <row r="18" ht="23" customHeight="1">
      <c r="A18" s="40" t="inlineStr">
        <is>
          <t>O estoque de segurança é um colchão estatístico. Níveis de serviço maiores normalmente exigem mais estoque.</t>
        </is>
      </c>
      <c r="B18" s="40" t="n"/>
      <c r="C18" s="40" t="n"/>
      <c r="D18" s="40" t="n"/>
      <c r="E18" s="40" t="n"/>
      <c r="F18" s="40" t="n"/>
      <c r="G18" s="40" t="n"/>
      <c r="H18" s="40" t="n"/>
    </row>
    <row r="19" ht="30" customHeight="1">
      <c r="A19" s="41" t="inlineStr">
        <is>
          <t>O risco residual é calculado como 1 menos o nível de serviço. Ele é uma medida teórica por ciclo e não equivale ao percentual histórico de pedidos não atendidos nem a uma taxa histórica real de ruptura.</t>
        </is>
      </c>
      <c r="B19" s="41" t="n"/>
      <c r="C19" s="41" t="n"/>
      <c r="D19" s="41" t="n"/>
      <c r="E19" s="41" t="n"/>
      <c r="F19" s="41" t="n"/>
      <c r="G19" s="41" t="n"/>
      <c r="H19" s="41" t="n"/>
    </row>
    <row r="20"/>
    <row r="21"/>
    <row r="22" ht="24" customHeight="1">
      <c r="A22" s="39" t="inlineStr">
        <is>
          <t>4 — Premissas e cuidados</t>
        </is>
      </c>
      <c r="B22" s="39" t="n"/>
      <c r="C22" s="39" t="n"/>
      <c r="D22" s="39" t="n"/>
      <c r="E22" s="39" t="n"/>
      <c r="F22" s="39" t="n"/>
      <c r="G22" s="39" t="n"/>
      <c r="H22" s="39" t="n"/>
    </row>
    <row r="23" ht="23" customHeight="1">
      <c r="A23" s="41" t="inlineStr">
        <is>
          <t>• Demanda e lead time devem ser medidos na mesma unidade temporal.</t>
        </is>
      </c>
      <c r="B23" s="41" t="n"/>
      <c r="C23" s="41" t="n"/>
      <c r="D23" s="41" t="n"/>
      <c r="E23" s="41" t="n"/>
      <c r="F23" s="41" t="n"/>
      <c r="G23" s="41" t="n"/>
      <c r="H23" s="41" t="n"/>
    </row>
    <row r="24" ht="23" customHeight="1">
      <c r="A24" s="40" t="inlineStr">
        <is>
          <t>• Informe a demanda por dia e o lead time em dias. Não misture demanda semanal com lead time diário.</t>
        </is>
      </c>
      <c r="B24" s="40" t="n"/>
      <c r="C24" s="40" t="n"/>
      <c r="D24" s="40" t="n"/>
      <c r="E24" s="40" t="n"/>
      <c r="F24" s="40" t="n"/>
      <c r="G24" s="40" t="n"/>
      <c r="H24" s="40" t="n"/>
    </row>
    <row r="25" ht="23" customHeight="1">
      <c r="A25" s="41" t="inlineStr">
        <is>
          <t>• O modelo pressupõe independência entre a variabilidade da demanda e a variabilidade do lead time.</t>
        </is>
      </c>
      <c r="B25" s="41" t="n"/>
      <c r="C25" s="41" t="n"/>
      <c r="D25" s="41" t="n"/>
      <c r="E25" s="41" t="n"/>
      <c r="F25" s="41" t="n"/>
      <c r="G25" s="41" t="n"/>
      <c r="H25" s="41" t="n"/>
    </row>
    <row r="26" ht="23" customHeight="1">
      <c r="A26" s="40" t="inlineStr">
        <is>
          <t>• O comportamento da demanda e da reposição deve ser aproximadamente estável durante o período analisado.</t>
        </is>
      </c>
      <c r="B26" s="40" t="n"/>
      <c r="C26" s="40" t="n"/>
      <c r="D26" s="40" t="n"/>
      <c r="E26" s="40" t="n"/>
      <c r="F26" s="40" t="n"/>
      <c r="G26" s="40" t="n"/>
      <c r="H26" s="40" t="n"/>
    </row>
    <row r="27" ht="23" customHeight="1">
      <c r="A27" s="41" t="inlineStr">
        <is>
          <t>• O cálculo utiliza uma aproximação estatística normal.</t>
        </is>
      </c>
      <c r="B27" s="41" t="n"/>
      <c r="C27" s="41" t="n"/>
      <c r="D27" s="41" t="n"/>
      <c r="E27" s="41" t="n"/>
      <c r="F27" s="41" t="n"/>
      <c r="G27" s="41" t="n"/>
      <c r="H27" s="41" t="n"/>
    </row>
    <row r="28" ht="23" customHeight="1">
      <c r="A28" s="40" t="inlineStr">
        <is>
          <t>• Revise os dados após alterações relevantes no comportamento da demanda ou dos fornecedores.</t>
        </is>
      </c>
      <c r="B28" s="40" t="n"/>
      <c r="C28" s="40" t="n"/>
      <c r="D28" s="40" t="n"/>
      <c r="E28" s="40" t="n"/>
      <c r="F28" s="40" t="n"/>
      <c r="G28" s="40" t="n"/>
      <c r="H28" s="40" t="n"/>
    </row>
    <row r="29" ht="23" customHeight="1">
      <c r="A29" s="41" t="inlineStr">
        <is>
          <t>• Promoções, sazonalidade, lançamentos e rupturas históricas podem exigir revisão manual ou estimativas específicas.</t>
        </is>
      </c>
      <c r="B29" s="41" t="n"/>
      <c r="C29" s="41" t="n"/>
      <c r="D29" s="41" t="n"/>
      <c r="E29" s="41" t="n"/>
      <c r="F29" s="41" t="n"/>
      <c r="G29" s="41" t="n"/>
      <c r="H29" s="41" t="n"/>
    </row>
    <row r="30" ht="23" customHeight="1">
      <c r="A30" s="40" t="inlineStr">
        <is>
          <t>• Desvios-padrão iguais a zero são permitidos.</t>
        </is>
      </c>
      <c r="B30" s="40" t="n"/>
      <c r="C30" s="40" t="n"/>
      <c r="D30" s="40" t="n"/>
      <c r="E30" s="40" t="n"/>
      <c r="F30" s="40" t="n"/>
      <c r="G30" s="40" t="n"/>
      <c r="H30" s="40" t="n"/>
    </row>
    <row r="31" ht="23" customHeight="1">
      <c r="A31" s="41" t="inlineStr">
        <is>
          <t>• Médias de demanda e lead time devem ser maiores que zero.</t>
        </is>
      </c>
      <c r="B31" s="41" t="n"/>
      <c r="C31" s="41" t="n"/>
      <c r="D31" s="41" t="n"/>
      <c r="E31" s="41" t="n"/>
      <c r="F31" s="41" t="n"/>
      <c r="G31" s="41" t="n"/>
      <c r="H31" s="41" t="n"/>
    </row>
    <row r="32"/>
    <row r="33"/>
    <row r="34" ht="24" customHeight="1">
      <c r="A34" s="39" t="inlineStr">
        <is>
          <t>5 — Diferença para ponto de pedido</t>
        </is>
      </c>
      <c r="B34" s="39" t="n"/>
      <c r="C34" s="39" t="n"/>
      <c r="D34" s="39" t="n"/>
      <c r="E34" s="39" t="n"/>
      <c r="F34" s="39" t="n"/>
      <c r="G34" s="39" t="n"/>
      <c r="H34" s="39" t="n"/>
    </row>
    <row r="35" ht="30" customHeight="1">
      <c r="A35" s="41" t="inlineStr">
        <is>
          <t>Esta planilha não define o momento de reposição. Ela calcula somente o estoque adicional de proteção. O ponto de pedido é um cálculo diferente e não está incluído neste arquivo.</t>
        </is>
      </c>
      <c r="B35" s="41" t="n"/>
      <c r="C35" s="41" t="n"/>
      <c r="D35" s="41" t="n"/>
      <c r="E35" s="41" t="n"/>
      <c r="F35" s="41" t="n"/>
      <c r="G35" s="41" t="n"/>
      <c r="H35" s="41" t="n"/>
    </row>
    <row r="36"/>
    <row r="37"/>
    <row r="38" ht="24" customHeight="1">
      <c r="A38" s="39" t="inlineStr">
        <is>
          <t>6 — Legenda visual</t>
        </is>
      </c>
      <c r="B38" s="39" t="n"/>
      <c r="C38" s="39" t="n"/>
      <c r="D38" s="39" t="n"/>
      <c r="E38" s="39" t="n"/>
      <c r="F38" s="39" t="n"/>
      <c r="G38" s="39" t="n"/>
      <c r="H38" s="39" t="n"/>
    </row>
    <row r="39" ht="23" customHeight="1">
      <c r="A39" s="41" t="inlineStr">
        <is>
          <t>• Amarelo-claro: entrada ou configuração editável.</t>
        </is>
      </c>
      <c r="B39" s="41" t="n"/>
      <c r="C39" s="41" t="n"/>
      <c r="D39" s="41" t="n"/>
      <c r="E39" s="41" t="n"/>
      <c r="F39" s="41" t="n"/>
      <c r="G39" s="41" t="n"/>
      <c r="H39" s="41" t="n"/>
    </row>
    <row r="40" ht="23" customHeight="1">
      <c r="A40" s="40" t="inlineStr">
        <is>
          <t>• Cinza ou azul-claro: cálculo automático.</t>
        </is>
      </c>
      <c r="B40" s="40" t="n"/>
      <c r="C40" s="40" t="n"/>
      <c r="D40" s="40" t="n"/>
      <c r="E40" s="40" t="n"/>
      <c r="F40" s="40" t="n"/>
      <c r="G40" s="40" t="n"/>
      <c r="H40" s="40" t="n"/>
    </row>
    <row r="41" ht="23" customHeight="1">
      <c r="A41" s="41" t="inlineStr">
        <is>
          <t>• Verde: dado válido.</t>
        </is>
      </c>
      <c r="B41" s="41" t="n"/>
      <c r="C41" s="41" t="n"/>
      <c r="D41" s="41" t="n"/>
      <c r="E41" s="41" t="n"/>
      <c r="F41" s="41" t="n"/>
      <c r="G41" s="41" t="n"/>
      <c r="H41" s="41" t="n"/>
    </row>
    <row r="42" ht="23" customHeight="1">
      <c r="A42" s="40" t="inlineStr">
        <is>
          <t>• Vermelho: item que exige revisão.</t>
        </is>
      </c>
      <c r="B42" s="40" t="n"/>
      <c r="C42" s="40" t="n"/>
      <c r="D42" s="40" t="n"/>
      <c r="E42" s="40" t="n"/>
      <c r="F42" s="40" t="n"/>
      <c r="G42" s="40" t="n"/>
      <c r="H42" s="40" t="n"/>
    </row>
    <row r="43"/>
    <row r="44" ht="32" customHeight="1">
      <c r="A44" s="42" t="inlineStr">
        <is>
          <t>Observação: os fatores estatísticos e as configurações desta planilha são premissas de planejamento e não garantem o nível de serviço efetivamente observado.</t>
        </is>
      </c>
      <c r="B44" s="42" t="n"/>
      <c r="C44" s="42" t="n"/>
      <c r="D44" s="42" t="n"/>
      <c r="E44" s="42" t="n"/>
      <c r="F44" s="42" t="n"/>
      <c r="G44" s="42" t="n"/>
      <c r="H44" s="42" t="n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2026-09-06T23:50:45Z</dcterms:created>
  <dcterms:modified xmlns:dcterms="http://purl.org/dc/terms/" xmlns:xsi="http://www.w3.org/2001/XMLSchema-instance" xsi:type="dcterms:W3CDTF">2026-09-06T23:50:46+00:00Z</dcterms:modified>
</cp:coreProperties>
</file>