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stoque parado" sheetId="2" state="visible" r:id="rId2"/>
    <sheet xmlns:r="http://schemas.openxmlformats.org/officeDocument/2006/relationships" name="Configuraçõe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0.0%"/>
    <numFmt numFmtId="166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b val="1"/>
      <color rgb="0017372E"/>
      <sz val="11"/>
    </font>
    <font>
      <name val="Calibri"/>
      <color rgb="00222222"/>
      <sz val="10"/>
    </font>
    <font>
      <name val="Calibri"/>
      <b val="1"/>
      <color rgb="00222222"/>
      <sz val="10"/>
    </font>
    <font>
      <name val="Calibri"/>
      <i val="1"/>
      <color rgb="00555555"/>
      <sz val="10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6" fontId="5" fillId="7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2D6A57"/>
        </patternFill>
      </fill>
    </dxf>
    <dxf>
      <font>
        <name val="Calibri"/>
        <b val="1"/>
        <color rgb="008B1E18"/>
        <sz val="10"/>
      </font>
      <fill>
        <patternFill patternType="solid">
          <fgColor rgb="00F4CCCC"/>
        </patternFill>
      </fill>
    </dxf>
    <dxf>
      <font>
        <name val="Calibri"/>
        <color rgb="008B1E18"/>
        <sz val="10"/>
      </font>
      <fill>
        <patternFill patternType="solid">
          <fgColor rgb="00F4CCCC"/>
        </patternFill>
      </fill>
    </dxf>
    <dxf>
      <font>
        <name val="Calibri"/>
        <b val="1"/>
        <color rgb="00222222"/>
        <sz val="10"/>
      </font>
      <fill>
        <patternFill patternType="solid">
          <fgColor rgb="00D9EAD3"/>
        </patternFill>
      </fill>
    </dxf>
    <dxf>
      <font>
        <name val="Calibri"/>
        <b val="1"/>
        <color rgb="00222222"/>
        <sz val="10"/>
      </font>
      <fill>
        <patternFill patternType="solid">
          <fgColor rgb="00FCE5CD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em estoque por faixa de aging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'Resumo'!D11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'Resumo'!$A$12:$A$16</f>
            </numRef>
          </cat>
          <val>
            <numRef>
              <f>'Resumo'!$D$12:$D$16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Faixa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estoque</a:t>
                </a:r>
              </a:p>
            </rich>
          </tx>
        </title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Posições por faixa de aging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'Resumo'!B11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'Resumo'!$A$12:$A$16</f>
            </numRef>
          </cat>
          <val>
            <numRef>
              <f>'Resumo'!$B$12:$B$16</f>
            </numRef>
          </val>
        </ser>
        <gapWidth val="4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Posições</a:t>
                </a:r>
              </a:p>
            </rich>
          </tx>
        </title>
        <numFmt formatCode="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5112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23</row>
      <rowOff>0</rowOff>
    </from>
    <ext cx="5112000" cy="244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EstoqueParado" displayName="tbEstoqueParado" ref="A6:M206" headerRowCount="1">
  <autoFilter ref="A6:M206"/>
  <tableColumns count="13">
    <tableColumn id="1" name="SKU"/>
    <tableColumn id="2" name="Produto"/>
    <tableColumn id="3" name="Lote"/>
    <tableColumn id="4" name="Local"/>
    <tableColumn id="5" name="Quantidade atual"/>
    <tableColumn id="6" name="Custo unitário"/>
    <tableColumn id="7" name="Última movimentação"/>
    <tableColumn id="8" name="Valor do saldo"/>
    <tableColumn id="9" name="Dias sem giro"/>
    <tableColumn id="10" name="Faixa de aging"/>
    <tableColumn id="11" name="Valor parado"/>
    <tableColumn id="12" name="Situação"/>
    <tableColumn id="13" name="Alerta de revisão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zoomScale="85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29" customWidth="1" min="3" max="3"/>
    <col width="18" customWidth="1" min="4" max="4"/>
    <col width="25" customWidth="1" min="5" max="5"/>
    <col width="18" customWidth="1" min="6" max="6"/>
    <col width="23" customWidth="1" min="7" max="7"/>
    <col width="25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Dashboard de Estoque Parado</t>
        </is>
      </c>
      <c r="B1" s="40" t="n"/>
      <c r="C1" s="40" t="n"/>
      <c r="D1" s="40" t="n"/>
      <c r="E1" s="40" t="n"/>
      <c r="F1" s="40" t="n"/>
      <c r="G1" s="40" t="n"/>
      <c r="H1" s="41" t="n"/>
    </row>
    <row r="2" ht="22" customHeight="1">
      <c r="A2" s="2" t="inlineStr">
        <is>
          <t>Visão por SKU, lote e local com base na última movimentação</t>
        </is>
      </c>
      <c r="B2" s="2" t="n"/>
      <c r="C2" s="2" t="n"/>
      <c r="D2" s="2" t="n"/>
      <c r="E2" s="2" t="n"/>
      <c r="F2" s="2" t="n"/>
      <c r="G2" s="2" t="n"/>
      <c r="H2" s="2" t="n"/>
    </row>
    <row r="3"/>
    <row r="4" ht="38" customHeight="1">
      <c r="A4" s="3" t="inlineStr">
        <is>
          <t>Valor total em estoque</t>
        </is>
      </c>
      <c r="B4" s="4">
        <f>SUM('Estoque parado'!$H$7:$H$206)</f>
        <v/>
      </c>
      <c r="C4" s="3" t="inlineStr">
        <is>
          <t>Valor parado</t>
        </is>
      </c>
      <c r="D4" s="4">
        <f>SUM('Estoque parado'!$K$7:$K$206)</f>
        <v/>
      </c>
      <c r="E4" s="3" t="inlineStr">
        <is>
          <t>% do valor parado</t>
        </is>
      </c>
      <c r="F4" s="5">
        <f>IFERROR(D4/B4,0)</f>
        <v/>
      </c>
      <c r="G4" s="3" t="inlineStr">
        <is>
          <t>Posições paradas</t>
        </is>
      </c>
      <c r="H4" s="6">
        <f>COUNTIF('Estoque parado'!$L$7:$L$206,"Parado")+COUNTIF('Estoque parado'!$L$7:$L$206,"Crítico")</f>
        <v/>
      </c>
    </row>
    <row r="5"/>
    <row r="6" ht="38" customHeight="1">
      <c r="A6" s="3" t="inlineStr">
        <is>
          <t>Posições críticas</t>
        </is>
      </c>
      <c r="B6" s="6">
        <f>COUNTIF('Estoque parado'!$L$7:$L$206,"Crítico")</f>
        <v/>
      </c>
      <c r="C6" s="3" t="inlineStr">
        <is>
          <t>Maior número de dias sem giro</t>
        </is>
      </c>
      <c r="D6" s="6">
        <f>IF(COUNT('Estoque parado'!$I$7:$I$206)=0,"",MAX('Estoque parado'!$I$7:$I$206))</f>
        <v/>
      </c>
      <c r="E6" s="3" t="inlineStr">
        <is>
          <t>Valor crítico</t>
        </is>
      </c>
      <c r="F6" s="4">
        <f>SUMIF('Estoque parado'!$L$7:$L$206,"Crítico",'Estoque parado'!$H$7:$H$206)</f>
        <v/>
      </c>
      <c r="G6" s="3" t="inlineStr">
        <is>
          <t>Registros com alerta</t>
        </is>
      </c>
      <c r="H6" s="6">
        <f>COUNTIF('Estoque parado'!$M$7:$M$206,"?*")</f>
        <v/>
      </c>
    </row>
    <row r="7"/>
    <row r="8" ht="38" customHeight="1">
      <c r="A8" s="3" t="inlineStr">
        <is>
          <t>Data de referência</t>
        </is>
      </c>
      <c r="B8" s="7">
        <f>'Configurações'!$B$4</f>
        <v/>
      </c>
      <c r="C8" s="3" t="inlineStr">
        <is>
          <t>Critério de estoque parado</t>
        </is>
      </c>
      <c r="D8" s="8">
        <f>"≥ "&amp;'Configurações'!$B$9&amp;" dias"</f>
        <v/>
      </c>
      <c r="E8" s="3" t="inlineStr">
        <is>
          <t>Critério de estoque crítico</t>
        </is>
      </c>
      <c r="F8" s="8">
        <f>"≥ "&amp;'Configurações'!$B$10&amp;" dias"</f>
        <v/>
      </c>
      <c r="G8" s="3" t="inlineStr">
        <is>
          <t>Status da base</t>
        </is>
      </c>
      <c r="H8" s="8">
        <f>IF('Configurações'!$B$12&lt;&gt;"Configurações válidas","Revisar configurações",IF(H6=0,"Base sem alertas","Revisar "&amp;H6&amp;" registro(s)"))</f>
        <v/>
      </c>
    </row>
    <row r="9"/>
    <row r="10"/>
    <row r="11" ht="28" customHeight="1">
      <c r="A11" s="9" t="inlineStr">
        <is>
          <t>Faixa de aging</t>
        </is>
      </c>
      <c r="B11" s="9" t="inlineStr">
        <is>
          <t>Posições</t>
        </is>
      </c>
      <c r="C11" s="9" t="inlineStr">
        <is>
          <t>Quantidade</t>
        </is>
      </c>
      <c r="D11" s="9" t="inlineStr">
        <is>
          <t>Valor do saldo</t>
        </is>
      </c>
      <c r="E11" s="9" t="inlineStr">
        <is>
          <t>% do valor</t>
        </is>
      </c>
    </row>
    <row r="12" ht="23" customHeight="1">
      <c r="A12" s="10">
        <f>'Configurações'!$F$4</f>
        <v/>
      </c>
      <c r="B12" s="11">
        <f>COUNTIF('Estoque parado'!$J$7:$J$206,$A12)</f>
        <v/>
      </c>
      <c r="C12" s="11">
        <f>SUMIF('Estoque parado'!$J$7:$J$206,$A12,'Estoque parado'!$E$7:$E$206)</f>
        <v/>
      </c>
      <c r="D12" s="12">
        <f>SUMIF('Estoque parado'!$J$7:$J$206,$A12,'Estoque parado'!$H$7:$H$206)</f>
        <v/>
      </c>
      <c r="E12" s="13">
        <f>IFERROR(D12/$B$4,0)</f>
        <v/>
      </c>
    </row>
    <row r="13" ht="23" customHeight="1">
      <c r="A13" s="14">
        <f>'Configurações'!$F$5</f>
        <v/>
      </c>
      <c r="B13" s="15">
        <f>COUNTIF('Estoque parado'!$J$7:$J$206,$A13)</f>
        <v/>
      </c>
      <c r="C13" s="15">
        <f>SUMIF('Estoque parado'!$J$7:$J$206,$A13,'Estoque parado'!$E$7:$E$206)</f>
        <v/>
      </c>
      <c r="D13" s="16">
        <f>SUMIF('Estoque parado'!$J$7:$J$206,$A13,'Estoque parado'!$H$7:$H$206)</f>
        <v/>
      </c>
      <c r="E13" s="17">
        <f>IFERROR(D13/$B$4,0)</f>
        <v/>
      </c>
    </row>
    <row r="14" ht="23" customHeight="1">
      <c r="A14" s="10">
        <f>'Configurações'!$F$6</f>
        <v/>
      </c>
      <c r="B14" s="11">
        <f>COUNTIF('Estoque parado'!$J$7:$J$206,$A14)</f>
        <v/>
      </c>
      <c r="C14" s="11">
        <f>SUMIF('Estoque parado'!$J$7:$J$206,$A14,'Estoque parado'!$E$7:$E$206)</f>
        <v/>
      </c>
      <c r="D14" s="12">
        <f>SUMIF('Estoque parado'!$J$7:$J$206,$A14,'Estoque parado'!$H$7:$H$206)</f>
        <v/>
      </c>
      <c r="E14" s="13">
        <f>IFERROR(D14/$B$4,0)</f>
        <v/>
      </c>
    </row>
    <row r="15" ht="23" customHeight="1">
      <c r="A15" s="14">
        <f>'Configurações'!$F$7</f>
        <v/>
      </c>
      <c r="B15" s="15">
        <f>COUNTIF('Estoque parado'!$J$7:$J$206,$A15)</f>
        <v/>
      </c>
      <c r="C15" s="15">
        <f>SUMIF('Estoque parado'!$J$7:$J$206,$A15,'Estoque parado'!$E$7:$E$206)</f>
        <v/>
      </c>
      <c r="D15" s="16">
        <f>SUMIF('Estoque parado'!$J$7:$J$206,$A15,'Estoque parado'!$H$7:$H$206)</f>
        <v/>
      </c>
      <c r="E15" s="17">
        <f>IFERROR(D15/$B$4,0)</f>
        <v/>
      </c>
    </row>
    <row r="16" ht="23" customHeight="1">
      <c r="A16" s="10">
        <f>'Configurações'!$F$8</f>
        <v/>
      </c>
      <c r="B16" s="11">
        <f>COUNTIF('Estoque parado'!$J$7:$J$206,$A16)</f>
        <v/>
      </c>
      <c r="C16" s="11">
        <f>SUMIF('Estoque parado'!$J$7:$J$206,$A16,'Estoque parado'!$E$7:$E$206)</f>
        <v/>
      </c>
      <c r="D16" s="12">
        <f>SUMIF('Estoque parado'!$J$7:$J$206,$A16,'Estoque parado'!$H$7:$H$206)</f>
        <v/>
      </c>
      <c r="E16" s="13">
        <f>IFERROR(D16/$B$4,0)</f>
        <v/>
      </c>
    </row>
  </sheetData>
  <mergeCells count="1">
    <mergeCell ref="A1:H1"/>
  </mergeCells>
  <conditionalFormatting sqref="H8">
    <cfRule type="expression" priority="1" dxfId="0">
      <formula>$H$8="Base sem alertas"</formula>
    </cfRule>
    <cfRule type="expression" priority="2" dxfId="1">
      <formula>IFERROR(ISNUMBER(SEARCH("Revisar",$H$8)),FALSE)</formula>
    </cfRule>
  </conditionalFormatting>
  <conditionalFormatting sqref="H6">
    <cfRule type="expression" priority="3" dxfId="1">
      <formula>$H$6&gt;0</formula>
    </cfRule>
  </conditionalFormatting>
  <conditionalFormatting sqref="B6">
    <cfRule type="expression" priority="4" dxfId="1">
      <formula>$B$6&gt;0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6"/>
  <sheetViews>
    <sheetView showGridLines="0" zoomScale="8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18" customWidth="1" min="3" max="3"/>
    <col width="19" customWidth="1" min="4" max="4"/>
    <col width="16" customWidth="1" min="5" max="5"/>
    <col width="16" customWidth="1" min="6" max="6"/>
    <col width="19" customWidth="1" min="7" max="7"/>
    <col width="18" customWidth="1" min="8" max="8"/>
    <col width="15" customWidth="1" min="9" max="9"/>
    <col width="22" customWidth="1" min="10" max="10"/>
    <col width="18" customWidth="1" min="11" max="11"/>
    <col width="14" customWidth="1" min="12" max="12"/>
    <col width="42" customWidth="1" min="13" max="13"/>
  </cols>
  <sheetData>
    <row r="1" ht="28" customHeight="1">
      <c r="A1" s="1" t="inlineStr">
        <is>
          <t>Base de Estoque Parado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1" t="n"/>
    </row>
    <row r="2" ht="22" customHeight="1">
      <c r="A2" s="2" t="inlineStr">
        <is>
          <t>Preencha uma linha por combinação única de SKU, lote e local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30" customHeight="1">
      <c r="A3" s="3" t="inlineStr">
        <is>
          <t>Data de referência</t>
        </is>
      </c>
      <c r="B3" s="18">
        <f>'Configurações'!$B$4</f>
        <v/>
      </c>
      <c r="D3" s="3" t="inlineStr">
        <is>
          <t>Critério de parado</t>
        </is>
      </c>
      <c r="E3" s="19">
        <f>"≥ "&amp;'Configurações'!$B$9&amp;" dias"</f>
        <v/>
      </c>
      <c r="G3" s="3" t="inlineStr">
        <is>
          <t>Critério de crítico</t>
        </is>
      </c>
      <c r="H3" s="19">
        <f>"≥ "&amp;'Configurações'!$B$10&amp;" dias"</f>
        <v/>
      </c>
    </row>
    <row r="4"/>
    <row r="5" ht="45" customHeight="1">
      <c r="A5" s="20" t="inlineStr">
        <is>
          <t>Orientação</t>
        </is>
      </c>
      <c r="B5" s="21" t="inlineStr">
        <is>
          <t>Preencha somente as colunas amarelas. As colunas cinzas são calculadas automaticamente.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</row>
    <row r="6" ht="36" customHeight="1">
      <c r="A6" s="9" t="inlineStr">
        <is>
          <t>SKU</t>
        </is>
      </c>
      <c r="B6" s="9" t="inlineStr">
        <is>
          <t>Produto</t>
        </is>
      </c>
      <c r="C6" s="9" t="inlineStr">
        <is>
          <t>Lote</t>
        </is>
      </c>
      <c r="D6" s="9" t="inlineStr">
        <is>
          <t>Local</t>
        </is>
      </c>
      <c r="E6" s="9" t="inlineStr">
        <is>
          <t>Quantidade atual</t>
        </is>
      </c>
      <c r="F6" s="9" t="inlineStr">
        <is>
          <t>Custo unitário</t>
        </is>
      </c>
      <c r="G6" s="9" t="inlineStr">
        <is>
          <t>Última movimentação</t>
        </is>
      </c>
      <c r="H6" s="9" t="inlineStr">
        <is>
          <t>Valor do saldo</t>
        </is>
      </c>
      <c r="I6" s="9" t="inlineStr">
        <is>
          <t>Dias sem giro</t>
        </is>
      </c>
      <c r="J6" s="9" t="inlineStr">
        <is>
          <t>Faixa de aging</t>
        </is>
      </c>
      <c r="K6" s="9" t="inlineStr">
        <is>
          <t>Valor parado</t>
        </is>
      </c>
      <c r="L6" s="9" t="inlineStr">
        <is>
          <t>Situação</t>
        </is>
      </c>
      <c r="M6" s="9" t="inlineStr">
        <is>
          <t>Alerta de revisão</t>
        </is>
      </c>
    </row>
    <row r="7" ht="25" customHeight="1">
      <c r="A7" s="22" t="inlineStr">
        <is>
          <t>SKU-FIC-001</t>
        </is>
      </c>
      <c r="B7" s="23" t="inlineStr">
        <is>
          <t>Organizador Modular Aurora</t>
        </is>
      </c>
      <c r="C7" s="22" t="inlineStr">
        <is>
          <t>L-AUR-2601</t>
        </is>
      </c>
      <c r="D7" s="22" t="inlineStr">
        <is>
          <t>CD-FIC-SP-01</t>
        </is>
      </c>
      <c r="E7" s="24" t="n">
        <v>120</v>
      </c>
      <c r="F7" s="25" t="n">
        <v>18.5</v>
      </c>
      <c r="G7" s="26" t="n">
        <v>46264</v>
      </c>
      <c r="H7" s="27">
        <f>IF(COUNTA($A7:$G7)=0,"",IF(AND('Configurações'!$B$12="Configurações válidas",LEN(TRIM($A7))&gt;0,LEN(TRIM($B7))&gt;0,LEN(TRIM($C7))&gt;0,LEN(TRIM($D7))&gt;0,COUNTIF('Configurações'!$H$4:$H$23,$D7)&gt;0,ISNUMBER($E7),$E7&gt;0,ISNUMBER($F7),$F7&gt;0,ISNUMBER($G7),$G7&gt;=DATE(2000,1,1),$G7&lt;='Configurações'!$B$4,COUNTIFS($A$7:$A$206,$A7,$C$7:$C$206,$C7,$D$7:$D$206,$D7)=1),$E7*$F7,""))</f>
        <v/>
      </c>
      <c r="I7" s="28">
        <f>IF(COUNTA($A7:$G7)=0,"",IF(AND('Configurações'!$B$12="Configurações válidas",LEN(TRIM($A7))&gt;0,LEN(TRIM($B7))&gt;0,LEN(TRIM($C7))&gt;0,LEN(TRIM($D7))&gt;0,COUNTIF('Configurações'!$H$4:$H$23,$D7)&gt;0,ISNUMBER($E7),$E7&gt;0,ISNUMBER($F7),$F7&gt;0,ISNUMBER($G7),$G7&gt;=DATE(2000,1,1),$G7&lt;='Configurações'!$B$4,COUNTIFS($A$7:$A$206,$A7,$C$7:$C$206,$C7,$D$7:$D$206,$D7)=1),'Configurações'!$B$4-$G7,""))</f>
        <v/>
      </c>
      <c r="J7" s="29">
        <f>IF($I7="","",IF($I7&lt;='Configurações'!$B$5,'Configurações'!$F$4,IF($I7&lt;='Configurações'!$B$6,'Configurações'!$F$5,IF($I7&lt;='Configurações'!$B$7,'Configurações'!$F$6,IF($I7&lt;='Configurações'!$B$8,'Configurações'!$F$7,'Configurações'!$F$8)))))</f>
        <v/>
      </c>
      <c r="K7" s="27">
        <f>IF($H7="","",IF($I7&gt;='Configurações'!$B$9,$H7,0))</f>
        <v/>
      </c>
      <c r="L7" s="30">
        <f>IF($I7="","",IF($I7&gt;='Configurações'!$B$10,"Crítico",IF($I7&gt;='Configurações'!$B$9,"Parado","Em giro")))</f>
        <v/>
      </c>
      <c r="M7" s="29">
        <f>IF(COUNTA($A7:$G7)=0,"",_xlfn.TEXTJOIN(" | ",TRUE,IF(LEN(TRIM($A7))=0,"SKU ausente",""),IF(LEN(TRIM($B7))=0,"Produto ausente",""),IF(LEN(TRIM($C7))=0,"Lote ausente",""),IF(LEN(TRIM($D7))=0,"Local ausente",IF(COUNTIF('Configurações'!$H$4:$H$23,$D7)=0,"Local não cadastrado","")),IF(NOT(ISNUMBER($E7)),"Quantidade inválida",IF($E7&lt;=0,"Quantidade deve ser maior que zero","")),IF(NOT(ISNUMBER($F7)),"Custo inválido",IF($F7&lt;0,"Custo negativo",IF($F7=0,"Custo zerado",""))),IF(NOT(ISNUMBER($G7)),"Data inválida",IF($G7&lt;DATE(2000,1,1),"Data anterior a 01/01/2000",IF($G7&gt;'Configurações'!$B$4,"Data futura",""))),IF(AND(LEN(TRIM($A7))&gt;0,LEN(TRIM($C7))&gt;0,LEN(TRIM($D7))&gt;0,COUNTIFS($A$7:$A$206,$A7,$C$7:$C$206,$C7,$D$7:$D$206,$D7)&gt;1),"Chave SKU/lote/local duplicada","")))</f>
        <v/>
      </c>
    </row>
    <row r="8" ht="25" customHeight="1">
      <c r="A8" s="22" t="inlineStr">
        <is>
          <t>SKU-FIC-002</t>
        </is>
      </c>
      <c r="B8" s="23" t="inlineStr">
        <is>
          <t>Garrafa Térmica Brisa</t>
        </is>
      </c>
      <c r="C8" s="22" t="inlineStr">
        <is>
          <t>L-BRI-2602</t>
        </is>
      </c>
      <c r="D8" s="22" t="inlineStr">
        <is>
          <t>CD-FIC-MG-01</t>
        </is>
      </c>
      <c r="E8" s="24" t="n">
        <v>80</v>
      </c>
      <c r="F8" s="25" t="n">
        <v>42.9</v>
      </c>
      <c r="G8" s="26" t="n">
        <v>46221</v>
      </c>
      <c r="H8" s="27">
        <f>IF(COUNTA($A8:$G8)=0,"",IF(AND('Configurações'!$B$12="Configurações válidas",LEN(TRIM($A8))&gt;0,LEN(TRIM($B8))&gt;0,LEN(TRIM($C8))&gt;0,LEN(TRIM($D8))&gt;0,COUNTIF('Configurações'!$H$4:$H$23,$D8)&gt;0,ISNUMBER($E8),$E8&gt;0,ISNUMBER($F8),$F8&gt;0,ISNUMBER($G8),$G8&gt;=DATE(2000,1,1),$G8&lt;='Configurações'!$B$4,COUNTIFS($A$7:$A$206,$A8,$C$7:$C$206,$C8,$D$7:$D$206,$D8)=1),$E8*$F8,""))</f>
        <v/>
      </c>
      <c r="I8" s="28">
        <f>IF(COUNTA($A8:$G8)=0,"",IF(AND('Configurações'!$B$12="Configurações válidas",LEN(TRIM($A8))&gt;0,LEN(TRIM($B8))&gt;0,LEN(TRIM($C8))&gt;0,LEN(TRIM($D8))&gt;0,COUNTIF('Configurações'!$H$4:$H$23,$D8)&gt;0,ISNUMBER($E8),$E8&gt;0,ISNUMBER($F8),$F8&gt;0,ISNUMBER($G8),$G8&gt;=DATE(2000,1,1),$G8&lt;='Configurações'!$B$4,COUNTIFS($A$7:$A$206,$A8,$C$7:$C$206,$C8,$D$7:$D$206,$D8)=1),'Configurações'!$B$4-$G8,""))</f>
        <v/>
      </c>
      <c r="J8" s="29">
        <f>IF($I8="","",IF($I8&lt;='Configurações'!$B$5,'Configurações'!$F$4,IF($I8&lt;='Configurações'!$B$6,'Configurações'!$F$5,IF($I8&lt;='Configurações'!$B$7,'Configurações'!$F$6,IF($I8&lt;='Configurações'!$B$8,'Configurações'!$F$7,'Configurações'!$F$8)))))</f>
        <v/>
      </c>
      <c r="K8" s="27">
        <f>IF($H8="","",IF($I8&gt;='Configurações'!$B$9,$H8,0))</f>
        <v/>
      </c>
      <c r="L8" s="30">
        <f>IF($I8="","",IF($I8&gt;='Configurações'!$B$10,"Crítico",IF($I8&gt;='Configurações'!$B$9,"Parado","Em giro")))</f>
        <v/>
      </c>
      <c r="M8" s="29">
        <f>IF(COUNTA($A8:$G8)=0,"",_xlfn.TEXTJOIN(" | ",TRUE,IF(LEN(TRIM($A8))=0,"SKU ausente",""),IF(LEN(TRIM($B8))=0,"Produto ausente",""),IF(LEN(TRIM($C8))=0,"Lote ausente",""),IF(LEN(TRIM($D8))=0,"Local ausente",IF(COUNTIF('Configurações'!$H$4:$H$23,$D8)=0,"Local não cadastrado","")),IF(NOT(ISNUMBER($E8)),"Quantidade inválida",IF($E8&lt;=0,"Quantidade deve ser maior que zero","")),IF(NOT(ISNUMBER($F8)),"Custo inválido",IF($F8&lt;0,"Custo negativo",IF($F8=0,"Custo zerado",""))),IF(NOT(ISNUMBER($G8)),"Data inválida",IF($G8&lt;DATE(2000,1,1),"Data anterior a 01/01/2000",IF($G8&gt;'Configurações'!$B$4,"Data futura",""))),IF(AND(LEN(TRIM($A8))&gt;0,LEN(TRIM($C8))&gt;0,LEN(TRIM($D8))&gt;0,COUNTIFS($A$7:$A$206,$A8,$C$7:$C$206,$C8,$D$7:$D$206,$D8)&gt;1),"Chave SKU/lote/local duplicada","")))</f>
        <v/>
      </c>
    </row>
    <row r="9" ht="25" customHeight="1">
      <c r="A9" s="22" t="inlineStr">
        <is>
          <t>SKU-FIC-003</t>
        </is>
      </c>
      <c r="B9" s="23" t="inlineStr">
        <is>
          <t>Luminária Nuvem</t>
        </is>
      </c>
      <c r="C9" s="22" t="inlineStr">
        <is>
          <t>L-NUV-2601</t>
        </is>
      </c>
      <c r="D9" s="22" t="inlineStr">
        <is>
          <t>CD-FIC-PR-01</t>
        </is>
      </c>
      <c r="E9" s="24" t="n">
        <v>35</v>
      </c>
      <c r="F9" s="25" t="n">
        <v>27.4</v>
      </c>
      <c r="G9" s="26" t="n">
        <v>46193</v>
      </c>
      <c r="H9" s="27">
        <f>IF(COUNTA($A9:$G9)=0,"",IF(AND('Configurações'!$B$12="Configurações válidas",LEN(TRIM($A9))&gt;0,LEN(TRIM($B9))&gt;0,LEN(TRIM($C9))&gt;0,LEN(TRIM($D9))&gt;0,COUNTIF('Configurações'!$H$4:$H$23,$D9)&gt;0,ISNUMBER($E9),$E9&gt;0,ISNUMBER($F9),$F9&gt;0,ISNUMBER($G9),$G9&gt;=DATE(2000,1,1),$G9&lt;='Configurações'!$B$4,COUNTIFS($A$7:$A$206,$A9,$C$7:$C$206,$C9,$D$7:$D$206,$D9)=1),$E9*$F9,""))</f>
        <v/>
      </c>
      <c r="I9" s="28">
        <f>IF(COUNTA($A9:$G9)=0,"",IF(AND('Configurações'!$B$12="Configurações válidas",LEN(TRIM($A9))&gt;0,LEN(TRIM($B9))&gt;0,LEN(TRIM($C9))&gt;0,LEN(TRIM($D9))&gt;0,COUNTIF('Configurações'!$H$4:$H$23,$D9)&gt;0,ISNUMBER($E9),$E9&gt;0,ISNUMBER($F9),$F9&gt;0,ISNUMBER($G9),$G9&gt;=DATE(2000,1,1),$G9&lt;='Configurações'!$B$4,COUNTIFS($A$7:$A$206,$A9,$C$7:$C$206,$C9,$D$7:$D$206,$D9)=1),'Configurações'!$B$4-$G9,""))</f>
        <v/>
      </c>
      <c r="J9" s="29">
        <f>IF($I9="","",IF($I9&lt;='Configurações'!$B$5,'Configurações'!$F$4,IF($I9&lt;='Configurações'!$B$6,'Configurações'!$F$5,IF($I9&lt;='Configurações'!$B$7,'Configurações'!$F$6,IF($I9&lt;='Configurações'!$B$8,'Configurações'!$F$7,'Configurações'!$F$8)))))</f>
        <v/>
      </c>
      <c r="K9" s="27">
        <f>IF($H9="","",IF($I9&gt;='Configurações'!$B$9,$H9,0))</f>
        <v/>
      </c>
      <c r="L9" s="30">
        <f>IF($I9="","",IF($I9&gt;='Configurações'!$B$10,"Crítico",IF($I9&gt;='Configurações'!$B$9,"Parado","Em giro")))</f>
        <v/>
      </c>
      <c r="M9" s="29">
        <f>IF(COUNTA($A9:$G9)=0,"",_xlfn.TEXTJOIN(" | ",TRUE,IF(LEN(TRIM($A9))=0,"SKU ausente",""),IF(LEN(TRIM($B9))=0,"Produto ausente",""),IF(LEN(TRIM($C9))=0,"Lote ausente",""),IF(LEN(TRIM($D9))=0,"Local ausente",IF(COUNTIF('Configurações'!$H$4:$H$23,$D9)=0,"Local não cadastrado","")),IF(NOT(ISNUMBER($E9)),"Quantidade inválida",IF($E9&lt;=0,"Quantidade deve ser maior que zero","")),IF(NOT(ISNUMBER($F9)),"Custo inválido",IF($F9&lt;0,"Custo negativo",IF($F9=0,"Custo zerado",""))),IF(NOT(ISNUMBER($G9)),"Data inválida",IF($G9&lt;DATE(2000,1,1),"Data anterior a 01/01/2000",IF($G9&gt;'Configurações'!$B$4,"Data futura",""))),IF(AND(LEN(TRIM($A9))&gt;0,LEN(TRIM($C9))&gt;0,LEN(TRIM($D9))&gt;0,COUNTIFS($A$7:$A$206,$A9,$C$7:$C$206,$C9,$D$7:$D$206,$D9)&gt;1),"Chave SKU/lote/local duplicada","")))</f>
        <v/>
      </c>
    </row>
    <row r="10" ht="25" customHeight="1">
      <c r="A10" s="22" t="inlineStr">
        <is>
          <t>SKU-FIC-004</t>
        </is>
      </c>
      <c r="B10" s="23" t="inlineStr">
        <is>
          <t>Jogo de Potes Horizonte</t>
        </is>
      </c>
      <c r="C10" s="22" t="inlineStr">
        <is>
          <t>L-HOR-2512</t>
        </is>
      </c>
      <c r="D10" s="22" t="inlineStr">
        <is>
          <t>LOJA-FIC-RJ-01</t>
        </is>
      </c>
      <c r="E10" s="24" t="n">
        <v>60</v>
      </c>
      <c r="F10" s="25" t="n">
        <v>31.25</v>
      </c>
      <c r="G10" s="26" t="n">
        <v>46157</v>
      </c>
      <c r="H10" s="27">
        <f>IF(COUNTA($A10:$G10)=0,"",IF(AND('Configurações'!$B$12="Configurações válidas",LEN(TRIM($A10))&gt;0,LEN(TRIM($B10))&gt;0,LEN(TRIM($C10))&gt;0,LEN(TRIM($D10))&gt;0,COUNTIF('Configurações'!$H$4:$H$23,$D10)&gt;0,ISNUMBER($E10),$E10&gt;0,ISNUMBER($F10),$F10&gt;0,ISNUMBER($G10),$G10&gt;=DATE(2000,1,1),$G10&lt;='Configurações'!$B$4,COUNTIFS($A$7:$A$206,$A10,$C$7:$C$206,$C10,$D$7:$D$206,$D10)=1),$E10*$F10,""))</f>
        <v/>
      </c>
      <c r="I10" s="28">
        <f>IF(COUNTA($A10:$G10)=0,"",IF(AND('Configurações'!$B$12="Configurações válidas",LEN(TRIM($A10))&gt;0,LEN(TRIM($B10))&gt;0,LEN(TRIM($C10))&gt;0,LEN(TRIM($D10))&gt;0,COUNTIF('Configurações'!$H$4:$H$23,$D10)&gt;0,ISNUMBER($E10),$E10&gt;0,ISNUMBER($F10),$F10&gt;0,ISNUMBER($G10),$G10&gt;=DATE(2000,1,1),$G10&lt;='Configurações'!$B$4,COUNTIFS($A$7:$A$206,$A10,$C$7:$C$206,$C10,$D$7:$D$206,$D10)=1),'Configurações'!$B$4-$G10,""))</f>
        <v/>
      </c>
      <c r="J10" s="29">
        <f>IF($I10="","",IF($I10&lt;='Configurações'!$B$5,'Configurações'!$F$4,IF($I10&lt;='Configurações'!$B$6,'Configurações'!$F$5,IF($I10&lt;='Configurações'!$B$7,'Configurações'!$F$6,IF($I10&lt;='Configurações'!$B$8,'Configurações'!$F$7,'Configurações'!$F$8)))))</f>
        <v/>
      </c>
      <c r="K10" s="27">
        <f>IF($H10="","",IF($I10&gt;='Configurações'!$B$9,$H10,0))</f>
        <v/>
      </c>
      <c r="L10" s="30">
        <f>IF($I10="","",IF($I10&gt;='Configurações'!$B$10,"Crítico",IF($I10&gt;='Configurações'!$B$9,"Parado","Em giro")))</f>
        <v/>
      </c>
      <c r="M10" s="29">
        <f>IF(COUNTA($A10:$G10)=0,"",_xlfn.TEXTJOIN(" | ",TRUE,IF(LEN(TRIM($A10))=0,"SKU ausente",""),IF(LEN(TRIM($B10))=0,"Produto ausente",""),IF(LEN(TRIM($C10))=0,"Lote ausente",""),IF(LEN(TRIM($D10))=0,"Local ausente",IF(COUNTIF('Configurações'!$H$4:$H$23,$D10)=0,"Local não cadastrado","")),IF(NOT(ISNUMBER($E10)),"Quantidade inválida",IF($E10&lt;=0,"Quantidade deve ser maior que zero","")),IF(NOT(ISNUMBER($F10)),"Custo inválido",IF($F10&lt;0,"Custo negativo",IF($F10=0,"Custo zerado",""))),IF(NOT(ISNUMBER($G10)),"Data inválida",IF($G10&lt;DATE(2000,1,1),"Data anterior a 01/01/2000",IF($G10&gt;'Configurações'!$B$4,"Data futura",""))),IF(AND(LEN(TRIM($A10))&gt;0,LEN(TRIM($C10))&gt;0,LEN(TRIM($D10))&gt;0,COUNTIFS($A$7:$A$206,$A10,$C$7:$C$206,$C10,$D$7:$D$206,$D10)&gt;1),"Chave SKU/lote/local duplicada","")))</f>
        <v/>
      </c>
    </row>
    <row r="11" ht="25" customHeight="1">
      <c r="A11" s="22" t="inlineStr">
        <is>
          <t>SKU-FIC-005</t>
        </is>
      </c>
      <c r="B11" s="23" t="inlineStr">
        <is>
          <t>Capa de Almofada Ipê</t>
        </is>
      </c>
      <c r="C11" s="22" t="inlineStr">
        <is>
          <t>L-IPE-2509</t>
        </is>
      </c>
      <c r="D11" s="22" t="inlineStr">
        <is>
          <t>CD-FIC-SP-02</t>
        </is>
      </c>
      <c r="E11" s="24" t="n">
        <v>140</v>
      </c>
      <c r="F11" s="25" t="n">
        <v>12.8</v>
      </c>
      <c r="G11" s="26" t="n">
        <v>46082</v>
      </c>
      <c r="H11" s="27">
        <f>IF(COUNTA($A11:$G11)=0,"",IF(AND('Configurações'!$B$12="Configurações válidas",LEN(TRIM($A11))&gt;0,LEN(TRIM($B11))&gt;0,LEN(TRIM($C11))&gt;0,LEN(TRIM($D11))&gt;0,COUNTIF('Configurações'!$H$4:$H$23,$D11)&gt;0,ISNUMBER($E11),$E11&gt;0,ISNUMBER($F11),$F11&gt;0,ISNUMBER($G11),$G11&gt;=DATE(2000,1,1),$G11&lt;='Configurações'!$B$4,COUNTIFS($A$7:$A$206,$A11,$C$7:$C$206,$C11,$D$7:$D$206,$D11)=1),$E11*$F11,""))</f>
        <v/>
      </c>
      <c r="I11" s="28">
        <f>IF(COUNTA($A11:$G11)=0,"",IF(AND('Configurações'!$B$12="Configurações válidas",LEN(TRIM($A11))&gt;0,LEN(TRIM($B11))&gt;0,LEN(TRIM($C11))&gt;0,LEN(TRIM($D11))&gt;0,COUNTIF('Configurações'!$H$4:$H$23,$D11)&gt;0,ISNUMBER($E11),$E11&gt;0,ISNUMBER($F11),$F11&gt;0,ISNUMBER($G11),$G11&gt;=DATE(2000,1,1),$G11&lt;='Configurações'!$B$4,COUNTIFS($A$7:$A$206,$A11,$C$7:$C$206,$C11,$D$7:$D$206,$D11)=1),'Configurações'!$B$4-$G11,""))</f>
        <v/>
      </c>
      <c r="J11" s="29">
        <f>IF($I11="","",IF($I11&lt;='Configurações'!$B$5,'Configurações'!$F$4,IF($I11&lt;='Configurações'!$B$6,'Configurações'!$F$5,IF($I11&lt;='Configurações'!$B$7,'Configurações'!$F$6,IF($I11&lt;='Configurações'!$B$8,'Configurações'!$F$7,'Configurações'!$F$8)))))</f>
        <v/>
      </c>
      <c r="K11" s="27">
        <f>IF($H11="","",IF($I11&gt;='Configurações'!$B$9,$H11,0))</f>
        <v/>
      </c>
      <c r="L11" s="30">
        <f>IF($I11="","",IF($I11&gt;='Configurações'!$B$10,"Crítico",IF($I11&gt;='Configurações'!$B$9,"Parado","Em giro")))</f>
        <v/>
      </c>
      <c r="M11" s="29">
        <f>IF(COUNTA($A11:$G11)=0,"",_xlfn.TEXTJOIN(" | ",TRUE,IF(LEN(TRIM($A11))=0,"SKU ausente",""),IF(LEN(TRIM($B11))=0,"Produto ausente",""),IF(LEN(TRIM($C11))=0,"Lote ausente",""),IF(LEN(TRIM($D11))=0,"Local ausente",IF(COUNTIF('Configurações'!$H$4:$H$23,$D11)=0,"Local não cadastrado","")),IF(NOT(ISNUMBER($E11)),"Quantidade inválida",IF($E11&lt;=0,"Quantidade deve ser maior que zero","")),IF(NOT(ISNUMBER($F11)),"Custo inválido",IF($F11&lt;0,"Custo negativo",IF($F11=0,"Custo zerado",""))),IF(NOT(ISNUMBER($G11)),"Data inválida",IF($G11&lt;DATE(2000,1,1),"Data anterior a 01/01/2000",IF($G11&gt;'Configurações'!$B$4,"Data futura",""))),IF(AND(LEN(TRIM($A11))&gt;0,LEN(TRIM($C11))&gt;0,LEN(TRIM($D11))&gt;0,COUNTIFS($A$7:$A$206,$A11,$C$7:$C$206,$C11,$D$7:$D$206,$D11)&gt;1),"Chave SKU/lote/local duplicada","")))</f>
        <v/>
      </c>
    </row>
    <row r="12" ht="25" customHeight="1">
      <c r="A12" s="22" t="inlineStr">
        <is>
          <t>SKU-FIC-006</t>
        </is>
      </c>
      <c r="B12" s="23" t="inlineStr">
        <is>
          <t>Suporte para Notebook Cedro</t>
        </is>
      </c>
      <c r="C12" s="22" t="inlineStr">
        <is>
          <t>L-CED-2604</t>
        </is>
      </c>
      <c r="D12" s="22" t="inlineStr">
        <is>
          <t>LOJA-FIC-PE-01</t>
        </is>
      </c>
      <c r="E12" s="24" t="n">
        <v>25</v>
      </c>
      <c r="F12" s="25" t="n">
        <v>96</v>
      </c>
      <c r="G12" s="26" t="n">
        <v>46272</v>
      </c>
      <c r="H12" s="27">
        <f>IF(COUNTA($A12:$G12)=0,"",IF(AND('Configurações'!$B$12="Configurações válidas",LEN(TRIM($A12))&gt;0,LEN(TRIM($B12))&gt;0,LEN(TRIM($C12))&gt;0,LEN(TRIM($D12))&gt;0,COUNTIF('Configurações'!$H$4:$H$23,$D12)&gt;0,ISNUMBER($E12),$E12&gt;0,ISNUMBER($F12),$F12&gt;0,ISNUMBER($G12),$G12&gt;=DATE(2000,1,1),$G12&lt;='Configurações'!$B$4,COUNTIFS($A$7:$A$206,$A12,$C$7:$C$206,$C12,$D$7:$D$206,$D12)=1),$E12*$F12,""))</f>
        <v/>
      </c>
      <c r="I12" s="28">
        <f>IF(COUNTA($A12:$G12)=0,"",IF(AND('Configurações'!$B$12="Configurações válidas",LEN(TRIM($A12))&gt;0,LEN(TRIM($B12))&gt;0,LEN(TRIM($C12))&gt;0,LEN(TRIM($D12))&gt;0,COUNTIF('Configurações'!$H$4:$H$23,$D12)&gt;0,ISNUMBER($E12),$E12&gt;0,ISNUMBER($F12),$F12&gt;0,ISNUMBER($G12),$G12&gt;=DATE(2000,1,1),$G12&lt;='Configurações'!$B$4,COUNTIFS($A$7:$A$206,$A12,$C$7:$C$206,$C12,$D$7:$D$206,$D12)=1),'Configurações'!$B$4-$G12,""))</f>
        <v/>
      </c>
      <c r="J12" s="29">
        <f>IF($I12="","",IF($I12&lt;='Configurações'!$B$5,'Configurações'!$F$4,IF($I12&lt;='Configurações'!$B$6,'Configurações'!$F$5,IF($I12&lt;='Configurações'!$B$7,'Configurações'!$F$6,IF($I12&lt;='Configurações'!$B$8,'Configurações'!$F$7,'Configurações'!$F$8)))))</f>
        <v/>
      </c>
      <c r="K12" s="27">
        <f>IF($H12="","",IF($I12&gt;='Configurações'!$B$9,$H12,0))</f>
        <v/>
      </c>
      <c r="L12" s="30">
        <f>IF($I12="","",IF($I12&gt;='Configurações'!$B$10,"Crítico",IF($I12&gt;='Configurações'!$B$9,"Parado","Em giro")))</f>
        <v/>
      </c>
      <c r="M12" s="29">
        <f>IF(COUNTA($A12:$G12)=0,"",_xlfn.TEXTJOIN(" | ",TRUE,IF(LEN(TRIM($A12))=0,"SKU ausente",""),IF(LEN(TRIM($B12))=0,"Produto ausente",""),IF(LEN(TRIM($C12))=0,"Lote ausente",""),IF(LEN(TRIM($D12))=0,"Local ausente",IF(COUNTIF('Configurações'!$H$4:$H$23,$D12)=0,"Local não cadastrado","")),IF(NOT(ISNUMBER($E12)),"Quantidade inválida",IF($E12&lt;=0,"Quantidade deve ser maior que zero","")),IF(NOT(ISNUMBER($F12)),"Custo inválido",IF($F12&lt;0,"Custo negativo",IF($F12=0,"Custo zerado",""))),IF(NOT(ISNUMBER($G12)),"Data inválida",IF($G12&lt;DATE(2000,1,1),"Data anterior a 01/01/2000",IF($G12&gt;'Configurações'!$B$4,"Data futura",""))),IF(AND(LEN(TRIM($A12))&gt;0,LEN(TRIM($C12))&gt;0,LEN(TRIM($D12))&gt;0,COUNTIFS($A$7:$A$206,$A12,$C$7:$C$206,$C12,$D$7:$D$206,$D12)&gt;1),"Chave SKU/lote/local duplicada","")))</f>
        <v/>
      </c>
    </row>
    <row r="13" ht="25" customHeight="1">
      <c r="A13" s="22" t="inlineStr">
        <is>
          <t>SKU-FIC-007</t>
        </is>
      </c>
      <c r="B13" s="23" t="inlineStr">
        <is>
          <t>Cesto Trama Solar</t>
        </is>
      </c>
      <c r="C13" s="22" t="inlineStr">
        <is>
          <t>L-SOL-2511</t>
        </is>
      </c>
      <c r="D13" s="22" t="inlineStr">
        <is>
          <t>TERCEIRO-FIC-01</t>
        </is>
      </c>
      <c r="E13" s="24" t="n">
        <v>90</v>
      </c>
      <c r="F13" s="25" t="n">
        <v>22.1</v>
      </c>
      <c r="G13" s="26" t="n">
        <v>46120</v>
      </c>
      <c r="H13" s="27">
        <f>IF(COUNTA($A13:$G13)=0,"",IF(AND('Configurações'!$B$12="Configurações válidas",LEN(TRIM($A13))&gt;0,LEN(TRIM($B13))&gt;0,LEN(TRIM($C13))&gt;0,LEN(TRIM($D13))&gt;0,COUNTIF('Configurações'!$H$4:$H$23,$D13)&gt;0,ISNUMBER($E13),$E13&gt;0,ISNUMBER($F13),$F13&gt;0,ISNUMBER($G13),$G13&gt;=DATE(2000,1,1),$G13&lt;='Configurações'!$B$4,COUNTIFS($A$7:$A$206,$A13,$C$7:$C$206,$C13,$D$7:$D$206,$D13)=1),$E13*$F13,""))</f>
        <v/>
      </c>
      <c r="I13" s="28">
        <f>IF(COUNTA($A13:$G13)=0,"",IF(AND('Configurações'!$B$12="Configurações válidas",LEN(TRIM($A13))&gt;0,LEN(TRIM($B13))&gt;0,LEN(TRIM($C13))&gt;0,LEN(TRIM($D13))&gt;0,COUNTIF('Configurações'!$H$4:$H$23,$D13)&gt;0,ISNUMBER($E13),$E13&gt;0,ISNUMBER($F13),$F13&gt;0,ISNUMBER($G13),$G13&gt;=DATE(2000,1,1),$G13&lt;='Configurações'!$B$4,COUNTIFS($A$7:$A$206,$A13,$C$7:$C$206,$C13,$D$7:$D$206,$D13)=1),'Configurações'!$B$4-$G13,""))</f>
        <v/>
      </c>
      <c r="J13" s="29">
        <f>IF($I13="","",IF($I13&lt;='Configurações'!$B$5,'Configurações'!$F$4,IF($I13&lt;='Configurações'!$B$6,'Configurações'!$F$5,IF($I13&lt;='Configurações'!$B$7,'Configurações'!$F$6,IF($I13&lt;='Configurações'!$B$8,'Configurações'!$F$7,'Configurações'!$F$8)))))</f>
        <v/>
      </c>
      <c r="K13" s="27">
        <f>IF($H13="","",IF($I13&gt;='Configurações'!$B$9,$H13,0))</f>
        <v/>
      </c>
      <c r="L13" s="30">
        <f>IF($I13="","",IF($I13&gt;='Configurações'!$B$10,"Crítico",IF($I13&gt;='Configurações'!$B$9,"Parado","Em giro")))</f>
        <v/>
      </c>
      <c r="M13" s="29">
        <f>IF(COUNTA($A13:$G13)=0,"",_xlfn.TEXTJOIN(" | ",TRUE,IF(LEN(TRIM($A13))=0,"SKU ausente",""),IF(LEN(TRIM($B13))=0,"Produto ausente",""),IF(LEN(TRIM($C13))=0,"Lote ausente",""),IF(LEN(TRIM($D13))=0,"Local ausente",IF(COUNTIF('Configurações'!$H$4:$H$23,$D13)=0,"Local não cadastrado","")),IF(NOT(ISNUMBER($E13)),"Quantidade inválida",IF($E13&lt;=0,"Quantidade deve ser maior que zero","")),IF(NOT(ISNUMBER($F13)),"Custo inválido",IF($F13&lt;0,"Custo negativo",IF($F13=0,"Custo zerado",""))),IF(NOT(ISNUMBER($G13)),"Data inválida",IF($G13&lt;DATE(2000,1,1),"Data anterior a 01/01/2000",IF($G13&gt;'Configurações'!$B$4,"Data futura",""))),IF(AND(LEN(TRIM($A13))&gt;0,LEN(TRIM($C13))&gt;0,LEN(TRIM($D13))&gt;0,COUNTIFS($A$7:$A$206,$A13,$C$7:$C$206,$C13,$D$7:$D$206,$D13)&gt;1),"Chave SKU/lote/local duplicada","")))</f>
        <v/>
      </c>
    </row>
    <row r="14" ht="25" customHeight="1">
      <c r="A14" s="22" t="inlineStr">
        <is>
          <t>SKU-FIC-008</t>
        </is>
      </c>
      <c r="B14" s="23" t="inlineStr">
        <is>
          <t>Tapete Dobrável Sereno</t>
        </is>
      </c>
      <c r="C14" s="22" t="inlineStr">
        <is>
          <t>L-SER-2507</t>
        </is>
      </c>
      <c r="D14" s="22" t="inlineStr">
        <is>
          <t>CD-FIC-MG-01</t>
        </is>
      </c>
      <c r="E14" s="24" t="n">
        <v>18</v>
      </c>
      <c r="F14" s="25" t="n">
        <v>154.7</v>
      </c>
      <c r="G14" s="26" t="n">
        <v>46027</v>
      </c>
      <c r="H14" s="27">
        <f>IF(COUNTA($A14:$G14)=0,"",IF(AND('Configurações'!$B$12="Configurações válidas",LEN(TRIM($A14))&gt;0,LEN(TRIM($B14))&gt;0,LEN(TRIM($C14))&gt;0,LEN(TRIM($D14))&gt;0,COUNTIF('Configurações'!$H$4:$H$23,$D14)&gt;0,ISNUMBER($E14),$E14&gt;0,ISNUMBER($F14),$F14&gt;0,ISNUMBER($G14),$G14&gt;=DATE(2000,1,1),$G14&lt;='Configurações'!$B$4,COUNTIFS($A$7:$A$206,$A14,$C$7:$C$206,$C14,$D$7:$D$206,$D14)=1),$E14*$F14,""))</f>
        <v/>
      </c>
      <c r="I14" s="28">
        <f>IF(COUNTA($A14:$G14)=0,"",IF(AND('Configurações'!$B$12="Configurações válidas",LEN(TRIM($A14))&gt;0,LEN(TRIM($B14))&gt;0,LEN(TRIM($C14))&gt;0,LEN(TRIM($D14))&gt;0,COUNTIF('Configurações'!$H$4:$H$23,$D14)&gt;0,ISNUMBER($E14),$E14&gt;0,ISNUMBER($F14),$F14&gt;0,ISNUMBER($G14),$G14&gt;=DATE(2000,1,1),$G14&lt;='Configurações'!$B$4,COUNTIFS($A$7:$A$206,$A14,$C$7:$C$206,$C14,$D$7:$D$206,$D14)=1),'Configurações'!$B$4-$G14,""))</f>
        <v/>
      </c>
      <c r="J14" s="29">
        <f>IF($I14="","",IF($I14&lt;='Configurações'!$B$5,'Configurações'!$F$4,IF($I14&lt;='Configurações'!$B$6,'Configurações'!$F$5,IF($I14&lt;='Configurações'!$B$7,'Configurações'!$F$6,IF($I14&lt;='Configurações'!$B$8,'Configurações'!$F$7,'Configurações'!$F$8)))))</f>
        <v/>
      </c>
      <c r="K14" s="27">
        <f>IF($H14="","",IF($I14&gt;='Configurações'!$B$9,$H14,0))</f>
        <v/>
      </c>
      <c r="L14" s="30">
        <f>IF($I14="","",IF($I14&gt;='Configurações'!$B$10,"Crítico",IF($I14&gt;='Configurações'!$B$9,"Parado","Em giro")))</f>
        <v/>
      </c>
      <c r="M14" s="29">
        <f>IF(COUNTA($A14:$G14)=0,"",_xlfn.TEXTJOIN(" | ",TRUE,IF(LEN(TRIM($A14))=0,"SKU ausente",""),IF(LEN(TRIM($B14))=0,"Produto ausente",""),IF(LEN(TRIM($C14))=0,"Lote ausente",""),IF(LEN(TRIM($D14))=0,"Local ausente",IF(COUNTIF('Configurações'!$H$4:$H$23,$D14)=0,"Local não cadastrado","")),IF(NOT(ISNUMBER($E14)),"Quantidade inválida",IF($E14&lt;=0,"Quantidade deve ser maior que zero","")),IF(NOT(ISNUMBER($F14)),"Custo inválido",IF($F14&lt;0,"Custo negativo",IF($F14=0,"Custo zerado",""))),IF(NOT(ISNUMBER($G14)),"Data inválida",IF($G14&lt;DATE(2000,1,1),"Data anterior a 01/01/2000",IF($G14&gt;'Configurações'!$B$4,"Data futura",""))),IF(AND(LEN(TRIM($A14))&gt;0,LEN(TRIM($C14))&gt;0,LEN(TRIM($D14))&gt;0,COUNTIFS($A$7:$A$206,$A14,$C$7:$C$206,$C14,$D$7:$D$206,$D14)&gt;1),"Chave SKU/lote/local duplicada","")))</f>
        <v/>
      </c>
    </row>
    <row r="15" ht="25" customHeight="1">
      <c r="A15" s="22" t="inlineStr">
        <is>
          <t>SKU-FIC-009</t>
        </is>
      </c>
      <c r="B15" s="23" t="inlineStr">
        <is>
          <t>Bandeja Lua Clara</t>
        </is>
      </c>
      <c r="C15" s="22" t="inlineStr">
        <is>
          <t>L-LUA-2603</t>
        </is>
      </c>
      <c r="D15" s="22" t="inlineStr">
        <is>
          <t>CD-FIC-SP-01</t>
        </is>
      </c>
      <c r="E15" s="24" t="n">
        <v>75</v>
      </c>
      <c r="F15" s="25" t="n">
        <v>16.3</v>
      </c>
      <c r="G15" s="26" t="n">
        <v>46243</v>
      </c>
      <c r="H15" s="27">
        <f>IF(COUNTA($A15:$G15)=0,"",IF(AND('Configurações'!$B$12="Configurações válidas",LEN(TRIM($A15))&gt;0,LEN(TRIM($B15))&gt;0,LEN(TRIM($C15))&gt;0,LEN(TRIM($D15))&gt;0,COUNTIF('Configurações'!$H$4:$H$23,$D15)&gt;0,ISNUMBER($E15),$E15&gt;0,ISNUMBER($F15),$F15&gt;0,ISNUMBER($G15),$G15&gt;=DATE(2000,1,1),$G15&lt;='Configurações'!$B$4,COUNTIFS($A$7:$A$206,$A15,$C$7:$C$206,$C15,$D$7:$D$206,$D15)=1),$E15*$F15,""))</f>
        <v/>
      </c>
      <c r="I15" s="28">
        <f>IF(COUNTA($A15:$G15)=0,"",IF(AND('Configurações'!$B$12="Configurações válidas",LEN(TRIM($A15))&gt;0,LEN(TRIM($B15))&gt;0,LEN(TRIM($C15))&gt;0,LEN(TRIM($D15))&gt;0,COUNTIF('Configurações'!$H$4:$H$23,$D15)&gt;0,ISNUMBER($E15),$E15&gt;0,ISNUMBER($F15),$F15&gt;0,ISNUMBER($G15),$G15&gt;=DATE(2000,1,1),$G15&lt;='Configurações'!$B$4,COUNTIFS($A$7:$A$206,$A15,$C$7:$C$206,$C15,$D$7:$D$206,$D15)=1),'Configurações'!$B$4-$G15,""))</f>
        <v/>
      </c>
      <c r="J15" s="29">
        <f>IF($I15="","",IF($I15&lt;='Configurações'!$B$5,'Configurações'!$F$4,IF($I15&lt;='Configurações'!$B$6,'Configurações'!$F$5,IF($I15&lt;='Configurações'!$B$7,'Configurações'!$F$6,IF($I15&lt;='Configurações'!$B$8,'Configurações'!$F$7,'Configurações'!$F$8)))))</f>
        <v/>
      </c>
      <c r="K15" s="27">
        <f>IF($H15="","",IF($I15&gt;='Configurações'!$B$9,$H15,0))</f>
        <v/>
      </c>
      <c r="L15" s="30">
        <f>IF($I15="","",IF($I15&gt;='Configurações'!$B$10,"Crítico",IF($I15&gt;='Configurações'!$B$9,"Parado","Em giro")))</f>
        <v/>
      </c>
      <c r="M15" s="29">
        <f>IF(COUNTA($A15:$G15)=0,"",_xlfn.TEXTJOIN(" | ",TRUE,IF(LEN(TRIM($A15))=0,"SKU ausente",""),IF(LEN(TRIM($B15))=0,"Produto ausente",""),IF(LEN(TRIM($C15))=0,"Lote ausente",""),IF(LEN(TRIM($D15))=0,"Local ausente",IF(COUNTIF('Configurações'!$H$4:$H$23,$D15)=0,"Local não cadastrado","")),IF(NOT(ISNUMBER($E15)),"Quantidade inválida",IF($E15&lt;=0,"Quantidade deve ser maior que zero","")),IF(NOT(ISNUMBER($F15)),"Custo inválido",IF($F15&lt;0,"Custo negativo",IF($F15=0,"Custo zerado",""))),IF(NOT(ISNUMBER($G15)),"Data inválida",IF($G15&lt;DATE(2000,1,1),"Data anterior a 01/01/2000",IF($G15&gt;'Configurações'!$B$4,"Data futura",""))),IF(AND(LEN(TRIM($A15))&gt;0,LEN(TRIM($C15))&gt;0,LEN(TRIM($D15))&gt;0,COUNTIFS($A$7:$A$206,$A15,$C$7:$C$206,$C15,$D$7:$D$206,$D15)&gt;1),"Chave SKU/lote/local duplicada","")))</f>
        <v/>
      </c>
    </row>
    <row r="16" ht="25" customHeight="1">
      <c r="A16" s="22" t="inlineStr">
        <is>
          <t>SKU-FIC-010</t>
        </is>
      </c>
      <c r="B16" s="23" t="inlineStr">
        <is>
          <t>Kit Porta-Cabos Vento Sul</t>
        </is>
      </c>
      <c r="C16" s="22" t="inlineStr">
        <is>
          <t>L-VEN-2601</t>
        </is>
      </c>
      <c r="D16" s="22" t="inlineStr">
        <is>
          <t>QUARENTENA-FIC-01</t>
        </is>
      </c>
      <c r="E16" s="24" t="n">
        <v>200</v>
      </c>
      <c r="F16" s="25" t="n">
        <v>4.85</v>
      </c>
      <c r="G16" s="26" t="n">
        <v>46210</v>
      </c>
      <c r="H16" s="27">
        <f>IF(COUNTA($A16:$G16)=0,"",IF(AND('Configurações'!$B$12="Configurações válidas",LEN(TRIM($A16))&gt;0,LEN(TRIM($B16))&gt;0,LEN(TRIM($C16))&gt;0,LEN(TRIM($D16))&gt;0,COUNTIF('Configurações'!$H$4:$H$23,$D16)&gt;0,ISNUMBER($E16),$E16&gt;0,ISNUMBER($F16),$F16&gt;0,ISNUMBER($G16),$G16&gt;=DATE(2000,1,1),$G16&lt;='Configurações'!$B$4,COUNTIFS($A$7:$A$206,$A16,$C$7:$C$206,$C16,$D$7:$D$206,$D16)=1),$E16*$F16,""))</f>
        <v/>
      </c>
      <c r="I16" s="28">
        <f>IF(COUNTA($A16:$G16)=0,"",IF(AND('Configurações'!$B$12="Configurações válidas",LEN(TRIM($A16))&gt;0,LEN(TRIM($B16))&gt;0,LEN(TRIM($C16))&gt;0,LEN(TRIM($D16))&gt;0,COUNTIF('Configurações'!$H$4:$H$23,$D16)&gt;0,ISNUMBER($E16),$E16&gt;0,ISNUMBER($F16),$F16&gt;0,ISNUMBER($G16),$G16&gt;=DATE(2000,1,1),$G16&lt;='Configurações'!$B$4,COUNTIFS($A$7:$A$206,$A16,$C$7:$C$206,$C16,$D$7:$D$206,$D16)=1),'Configurações'!$B$4-$G16,""))</f>
        <v/>
      </c>
      <c r="J16" s="29">
        <f>IF($I16="","",IF($I16&lt;='Configurações'!$B$5,'Configurações'!$F$4,IF($I16&lt;='Configurações'!$B$6,'Configurações'!$F$5,IF($I16&lt;='Configurações'!$B$7,'Configurações'!$F$6,IF($I16&lt;='Configurações'!$B$8,'Configurações'!$F$7,'Configurações'!$F$8)))))</f>
        <v/>
      </c>
      <c r="K16" s="27">
        <f>IF($H16="","",IF($I16&gt;='Configurações'!$B$9,$H16,0))</f>
        <v/>
      </c>
      <c r="L16" s="30">
        <f>IF($I16="","",IF($I16&gt;='Configurações'!$B$10,"Crítico",IF($I16&gt;='Configurações'!$B$9,"Parado","Em giro")))</f>
        <v/>
      </c>
      <c r="M16" s="29">
        <f>IF(COUNTA($A16:$G16)=0,"",_xlfn.TEXTJOIN(" | ",TRUE,IF(LEN(TRIM($A16))=0,"SKU ausente",""),IF(LEN(TRIM($B16))=0,"Produto ausente",""),IF(LEN(TRIM($C16))=0,"Lote ausente",""),IF(LEN(TRIM($D16))=0,"Local ausente",IF(COUNTIF('Configurações'!$H$4:$H$23,$D16)=0,"Local não cadastrado","")),IF(NOT(ISNUMBER($E16)),"Quantidade inválida",IF($E16&lt;=0,"Quantidade deve ser maior que zero","")),IF(NOT(ISNUMBER($F16)),"Custo inválido",IF($F16&lt;0,"Custo negativo",IF($F16=0,"Custo zerado",""))),IF(NOT(ISNUMBER($G16)),"Data inválida",IF($G16&lt;DATE(2000,1,1),"Data anterior a 01/01/2000",IF($G16&gt;'Configurações'!$B$4,"Data futura",""))),IF(AND(LEN(TRIM($A16))&gt;0,LEN(TRIM($C16))&gt;0,LEN(TRIM($D16))&gt;0,COUNTIFS($A$7:$A$206,$A16,$C$7:$C$206,$C16,$D$7:$D$206,$D16)&gt;1),"Chave SKU/lote/local duplicada","")))</f>
        <v/>
      </c>
    </row>
    <row r="17" ht="25" customHeight="1">
      <c r="A17" s="22" t="n"/>
      <c r="B17" s="23" t="n"/>
      <c r="C17" s="22" t="n"/>
      <c r="D17" s="22" t="n"/>
      <c r="E17" s="24" t="n"/>
      <c r="F17" s="25" t="n"/>
      <c r="G17" s="26" t="n"/>
      <c r="H17" s="27">
        <f>IF(COUNTA($A17:$G17)=0,"",IF(AND('Configurações'!$B$12="Configurações válidas",LEN(TRIM($A17))&gt;0,LEN(TRIM($B17))&gt;0,LEN(TRIM($C17))&gt;0,LEN(TRIM($D17))&gt;0,COUNTIF('Configurações'!$H$4:$H$23,$D17)&gt;0,ISNUMBER($E17),$E17&gt;0,ISNUMBER($F17),$F17&gt;0,ISNUMBER($G17),$G17&gt;=DATE(2000,1,1),$G17&lt;='Configurações'!$B$4,COUNTIFS($A$7:$A$206,$A17,$C$7:$C$206,$C17,$D$7:$D$206,$D17)=1),$E17*$F17,""))</f>
        <v/>
      </c>
      <c r="I17" s="28">
        <f>IF(COUNTA($A17:$G17)=0,"",IF(AND('Configurações'!$B$12="Configurações válidas",LEN(TRIM($A17))&gt;0,LEN(TRIM($B17))&gt;0,LEN(TRIM($C17))&gt;0,LEN(TRIM($D17))&gt;0,COUNTIF('Configurações'!$H$4:$H$23,$D17)&gt;0,ISNUMBER($E17),$E17&gt;0,ISNUMBER($F17),$F17&gt;0,ISNUMBER($G17),$G17&gt;=DATE(2000,1,1),$G17&lt;='Configurações'!$B$4,COUNTIFS($A$7:$A$206,$A17,$C$7:$C$206,$C17,$D$7:$D$206,$D17)=1),'Configurações'!$B$4-$G17,""))</f>
        <v/>
      </c>
      <c r="J17" s="29">
        <f>IF($I17="","",IF($I17&lt;='Configurações'!$B$5,'Configurações'!$F$4,IF($I17&lt;='Configurações'!$B$6,'Configurações'!$F$5,IF($I17&lt;='Configurações'!$B$7,'Configurações'!$F$6,IF($I17&lt;='Configurações'!$B$8,'Configurações'!$F$7,'Configurações'!$F$8)))))</f>
        <v/>
      </c>
      <c r="K17" s="27">
        <f>IF($H17="","",IF($I17&gt;='Configurações'!$B$9,$H17,0))</f>
        <v/>
      </c>
      <c r="L17" s="30">
        <f>IF($I17="","",IF($I17&gt;='Configurações'!$B$10,"Crítico",IF($I17&gt;='Configurações'!$B$9,"Parado","Em giro")))</f>
        <v/>
      </c>
      <c r="M17" s="29">
        <f>IF(COUNTA($A17:$G17)=0,"",_xlfn.TEXTJOIN(" | ",TRUE,IF(LEN(TRIM($A17))=0,"SKU ausente",""),IF(LEN(TRIM($B17))=0,"Produto ausente",""),IF(LEN(TRIM($C17))=0,"Lote ausente",""),IF(LEN(TRIM($D17))=0,"Local ausente",IF(COUNTIF('Configurações'!$H$4:$H$23,$D17)=0,"Local não cadastrado","")),IF(NOT(ISNUMBER($E17)),"Quantidade inválida",IF($E17&lt;=0,"Quantidade deve ser maior que zero","")),IF(NOT(ISNUMBER($F17)),"Custo inválido",IF($F17&lt;0,"Custo negativo",IF($F17=0,"Custo zerado",""))),IF(NOT(ISNUMBER($G17)),"Data inválida",IF($G17&lt;DATE(2000,1,1),"Data anterior a 01/01/2000",IF($G17&gt;'Configurações'!$B$4,"Data futura",""))),IF(AND(LEN(TRIM($A17))&gt;0,LEN(TRIM($C17))&gt;0,LEN(TRIM($D17))&gt;0,COUNTIFS($A$7:$A$206,$A17,$C$7:$C$206,$C17,$D$7:$D$206,$D17)&gt;1),"Chave SKU/lote/local duplicada","")))</f>
        <v/>
      </c>
    </row>
    <row r="18" ht="25" customHeight="1">
      <c r="A18" s="22" t="n"/>
      <c r="B18" s="23" t="n"/>
      <c r="C18" s="22" t="n"/>
      <c r="D18" s="22" t="n"/>
      <c r="E18" s="24" t="n"/>
      <c r="F18" s="25" t="n"/>
      <c r="G18" s="26" t="n"/>
      <c r="H18" s="27">
        <f>IF(COUNTA($A18:$G18)=0,"",IF(AND('Configurações'!$B$12="Configurações válidas",LEN(TRIM($A18))&gt;0,LEN(TRIM($B18))&gt;0,LEN(TRIM($C18))&gt;0,LEN(TRIM($D18))&gt;0,COUNTIF('Configurações'!$H$4:$H$23,$D18)&gt;0,ISNUMBER($E18),$E18&gt;0,ISNUMBER($F18),$F18&gt;0,ISNUMBER($G18),$G18&gt;=DATE(2000,1,1),$G18&lt;='Configurações'!$B$4,COUNTIFS($A$7:$A$206,$A18,$C$7:$C$206,$C18,$D$7:$D$206,$D18)=1),$E18*$F18,""))</f>
        <v/>
      </c>
      <c r="I18" s="28">
        <f>IF(COUNTA($A18:$G18)=0,"",IF(AND('Configurações'!$B$12="Configurações válidas",LEN(TRIM($A18))&gt;0,LEN(TRIM($B18))&gt;0,LEN(TRIM($C18))&gt;0,LEN(TRIM($D18))&gt;0,COUNTIF('Configurações'!$H$4:$H$23,$D18)&gt;0,ISNUMBER($E18),$E18&gt;0,ISNUMBER($F18),$F18&gt;0,ISNUMBER($G18),$G18&gt;=DATE(2000,1,1),$G18&lt;='Configurações'!$B$4,COUNTIFS($A$7:$A$206,$A18,$C$7:$C$206,$C18,$D$7:$D$206,$D18)=1),'Configurações'!$B$4-$G18,""))</f>
        <v/>
      </c>
      <c r="J18" s="29">
        <f>IF($I18="","",IF($I18&lt;='Configurações'!$B$5,'Configurações'!$F$4,IF($I18&lt;='Configurações'!$B$6,'Configurações'!$F$5,IF($I18&lt;='Configurações'!$B$7,'Configurações'!$F$6,IF($I18&lt;='Configurações'!$B$8,'Configurações'!$F$7,'Configurações'!$F$8)))))</f>
        <v/>
      </c>
      <c r="K18" s="27">
        <f>IF($H18="","",IF($I18&gt;='Configurações'!$B$9,$H18,0))</f>
        <v/>
      </c>
      <c r="L18" s="30">
        <f>IF($I18="","",IF($I18&gt;='Configurações'!$B$10,"Crítico",IF($I18&gt;='Configurações'!$B$9,"Parado","Em giro")))</f>
        <v/>
      </c>
      <c r="M18" s="29">
        <f>IF(COUNTA($A18:$G18)=0,"",_xlfn.TEXTJOIN(" | ",TRUE,IF(LEN(TRIM($A18))=0,"SKU ausente",""),IF(LEN(TRIM($B18))=0,"Produto ausente",""),IF(LEN(TRIM($C18))=0,"Lote ausente",""),IF(LEN(TRIM($D18))=0,"Local ausente",IF(COUNTIF('Configurações'!$H$4:$H$23,$D18)=0,"Local não cadastrado","")),IF(NOT(ISNUMBER($E18)),"Quantidade inválida",IF($E18&lt;=0,"Quantidade deve ser maior que zero","")),IF(NOT(ISNUMBER($F18)),"Custo inválido",IF($F18&lt;0,"Custo negativo",IF($F18=0,"Custo zerado",""))),IF(NOT(ISNUMBER($G18)),"Data inválida",IF($G18&lt;DATE(2000,1,1),"Data anterior a 01/01/2000",IF($G18&gt;'Configurações'!$B$4,"Data futura",""))),IF(AND(LEN(TRIM($A18))&gt;0,LEN(TRIM($C18))&gt;0,LEN(TRIM($D18))&gt;0,COUNTIFS($A$7:$A$206,$A18,$C$7:$C$206,$C18,$D$7:$D$206,$D18)&gt;1),"Chave SKU/lote/local duplicada","")))</f>
        <v/>
      </c>
    </row>
    <row r="19" ht="25" customHeight="1">
      <c r="A19" s="22" t="n"/>
      <c r="B19" s="23" t="n"/>
      <c r="C19" s="22" t="n"/>
      <c r="D19" s="22" t="n"/>
      <c r="E19" s="24" t="n"/>
      <c r="F19" s="25" t="n"/>
      <c r="G19" s="26" t="n"/>
      <c r="H19" s="27">
        <f>IF(COUNTA($A19:$G19)=0,"",IF(AND('Configurações'!$B$12="Configurações válidas",LEN(TRIM($A19))&gt;0,LEN(TRIM($B19))&gt;0,LEN(TRIM($C19))&gt;0,LEN(TRIM($D19))&gt;0,COUNTIF('Configurações'!$H$4:$H$23,$D19)&gt;0,ISNUMBER($E19),$E19&gt;0,ISNUMBER($F19),$F19&gt;0,ISNUMBER($G19),$G19&gt;=DATE(2000,1,1),$G19&lt;='Configurações'!$B$4,COUNTIFS($A$7:$A$206,$A19,$C$7:$C$206,$C19,$D$7:$D$206,$D19)=1),$E19*$F19,""))</f>
        <v/>
      </c>
      <c r="I19" s="28">
        <f>IF(COUNTA($A19:$G19)=0,"",IF(AND('Configurações'!$B$12="Configurações válidas",LEN(TRIM($A19))&gt;0,LEN(TRIM($B19))&gt;0,LEN(TRIM($C19))&gt;0,LEN(TRIM($D19))&gt;0,COUNTIF('Configurações'!$H$4:$H$23,$D19)&gt;0,ISNUMBER($E19),$E19&gt;0,ISNUMBER($F19),$F19&gt;0,ISNUMBER($G19),$G19&gt;=DATE(2000,1,1),$G19&lt;='Configurações'!$B$4,COUNTIFS($A$7:$A$206,$A19,$C$7:$C$206,$C19,$D$7:$D$206,$D19)=1),'Configurações'!$B$4-$G19,""))</f>
        <v/>
      </c>
      <c r="J19" s="29">
        <f>IF($I19="","",IF($I19&lt;='Configurações'!$B$5,'Configurações'!$F$4,IF($I19&lt;='Configurações'!$B$6,'Configurações'!$F$5,IF($I19&lt;='Configurações'!$B$7,'Configurações'!$F$6,IF($I19&lt;='Configurações'!$B$8,'Configurações'!$F$7,'Configurações'!$F$8)))))</f>
        <v/>
      </c>
      <c r="K19" s="27">
        <f>IF($H19="","",IF($I19&gt;='Configurações'!$B$9,$H19,0))</f>
        <v/>
      </c>
      <c r="L19" s="30">
        <f>IF($I19="","",IF($I19&gt;='Configurações'!$B$10,"Crítico",IF($I19&gt;='Configurações'!$B$9,"Parado","Em giro")))</f>
        <v/>
      </c>
      <c r="M19" s="29">
        <f>IF(COUNTA($A19:$G19)=0,"",_xlfn.TEXTJOIN(" | ",TRUE,IF(LEN(TRIM($A19))=0,"SKU ausente",""),IF(LEN(TRIM($B19))=0,"Produto ausente",""),IF(LEN(TRIM($C19))=0,"Lote ausente",""),IF(LEN(TRIM($D19))=0,"Local ausente",IF(COUNTIF('Configurações'!$H$4:$H$23,$D19)=0,"Local não cadastrado","")),IF(NOT(ISNUMBER($E19)),"Quantidade inválida",IF($E19&lt;=0,"Quantidade deve ser maior que zero","")),IF(NOT(ISNUMBER($F19)),"Custo inválido",IF($F19&lt;0,"Custo negativo",IF($F19=0,"Custo zerado",""))),IF(NOT(ISNUMBER($G19)),"Data inválida",IF($G19&lt;DATE(2000,1,1),"Data anterior a 01/01/2000",IF($G19&gt;'Configurações'!$B$4,"Data futura",""))),IF(AND(LEN(TRIM($A19))&gt;0,LEN(TRIM($C19))&gt;0,LEN(TRIM($D19))&gt;0,COUNTIFS($A$7:$A$206,$A19,$C$7:$C$206,$C19,$D$7:$D$206,$D19)&gt;1),"Chave SKU/lote/local duplicada","")))</f>
        <v/>
      </c>
    </row>
    <row r="20" ht="25" customHeight="1">
      <c r="A20" s="22" t="n"/>
      <c r="B20" s="23" t="n"/>
      <c r="C20" s="22" t="n"/>
      <c r="D20" s="22" t="n"/>
      <c r="E20" s="24" t="n"/>
      <c r="F20" s="25" t="n"/>
      <c r="G20" s="26" t="n"/>
      <c r="H20" s="27">
        <f>IF(COUNTA($A20:$G20)=0,"",IF(AND('Configurações'!$B$12="Configurações válidas",LEN(TRIM($A20))&gt;0,LEN(TRIM($B20))&gt;0,LEN(TRIM($C20))&gt;0,LEN(TRIM($D20))&gt;0,COUNTIF('Configurações'!$H$4:$H$23,$D20)&gt;0,ISNUMBER($E20),$E20&gt;0,ISNUMBER($F20),$F20&gt;0,ISNUMBER($G20),$G20&gt;=DATE(2000,1,1),$G20&lt;='Configurações'!$B$4,COUNTIFS($A$7:$A$206,$A20,$C$7:$C$206,$C20,$D$7:$D$206,$D20)=1),$E20*$F20,""))</f>
        <v/>
      </c>
      <c r="I20" s="28">
        <f>IF(COUNTA($A20:$G20)=0,"",IF(AND('Configurações'!$B$12="Configurações válidas",LEN(TRIM($A20))&gt;0,LEN(TRIM($B20))&gt;0,LEN(TRIM($C20))&gt;0,LEN(TRIM($D20))&gt;0,COUNTIF('Configurações'!$H$4:$H$23,$D20)&gt;0,ISNUMBER($E20),$E20&gt;0,ISNUMBER($F20),$F20&gt;0,ISNUMBER($G20),$G20&gt;=DATE(2000,1,1),$G20&lt;='Configurações'!$B$4,COUNTIFS($A$7:$A$206,$A20,$C$7:$C$206,$C20,$D$7:$D$206,$D20)=1),'Configurações'!$B$4-$G20,""))</f>
        <v/>
      </c>
      <c r="J20" s="29">
        <f>IF($I20="","",IF($I20&lt;='Configurações'!$B$5,'Configurações'!$F$4,IF($I20&lt;='Configurações'!$B$6,'Configurações'!$F$5,IF($I20&lt;='Configurações'!$B$7,'Configurações'!$F$6,IF($I20&lt;='Configurações'!$B$8,'Configurações'!$F$7,'Configurações'!$F$8)))))</f>
        <v/>
      </c>
      <c r="K20" s="27">
        <f>IF($H20="","",IF($I20&gt;='Configurações'!$B$9,$H20,0))</f>
        <v/>
      </c>
      <c r="L20" s="30">
        <f>IF($I20="","",IF($I20&gt;='Configurações'!$B$10,"Crítico",IF($I20&gt;='Configurações'!$B$9,"Parado","Em giro")))</f>
        <v/>
      </c>
      <c r="M20" s="29">
        <f>IF(COUNTA($A20:$G20)=0,"",_xlfn.TEXTJOIN(" | ",TRUE,IF(LEN(TRIM($A20))=0,"SKU ausente",""),IF(LEN(TRIM($B20))=0,"Produto ausente",""),IF(LEN(TRIM($C20))=0,"Lote ausente",""),IF(LEN(TRIM($D20))=0,"Local ausente",IF(COUNTIF('Configurações'!$H$4:$H$23,$D20)=0,"Local não cadastrado","")),IF(NOT(ISNUMBER($E20)),"Quantidade inválida",IF($E20&lt;=0,"Quantidade deve ser maior que zero","")),IF(NOT(ISNUMBER($F20)),"Custo inválido",IF($F20&lt;0,"Custo negativo",IF($F20=0,"Custo zerado",""))),IF(NOT(ISNUMBER($G20)),"Data inválida",IF($G20&lt;DATE(2000,1,1),"Data anterior a 01/01/2000",IF($G20&gt;'Configurações'!$B$4,"Data futura",""))),IF(AND(LEN(TRIM($A20))&gt;0,LEN(TRIM($C20))&gt;0,LEN(TRIM($D20))&gt;0,COUNTIFS($A$7:$A$206,$A20,$C$7:$C$206,$C20,$D$7:$D$206,$D20)&gt;1),"Chave SKU/lote/local duplicada","")))</f>
        <v/>
      </c>
    </row>
    <row r="21" ht="25" customHeight="1">
      <c r="A21" s="22" t="n"/>
      <c r="B21" s="23" t="n"/>
      <c r="C21" s="22" t="n"/>
      <c r="D21" s="22" t="n"/>
      <c r="E21" s="24" t="n"/>
      <c r="F21" s="25" t="n"/>
      <c r="G21" s="26" t="n"/>
      <c r="H21" s="27">
        <f>IF(COUNTA($A21:$G21)=0,"",IF(AND('Configurações'!$B$12="Configurações válidas",LEN(TRIM($A21))&gt;0,LEN(TRIM($B21))&gt;0,LEN(TRIM($C21))&gt;0,LEN(TRIM($D21))&gt;0,COUNTIF('Configurações'!$H$4:$H$23,$D21)&gt;0,ISNUMBER($E21),$E21&gt;0,ISNUMBER($F21),$F21&gt;0,ISNUMBER($G21),$G21&gt;=DATE(2000,1,1),$G21&lt;='Configurações'!$B$4,COUNTIFS($A$7:$A$206,$A21,$C$7:$C$206,$C21,$D$7:$D$206,$D21)=1),$E21*$F21,""))</f>
        <v/>
      </c>
      <c r="I21" s="28">
        <f>IF(COUNTA($A21:$G21)=0,"",IF(AND('Configurações'!$B$12="Configurações válidas",LEN(TRIM($A21))&gt;0,LEN(TRIM($B21))&gt;0,LEN(TRIM($C21))&gt;0,LEN(TRIM($D21))&gt;0,COUNTIF('Configurações'!$H$4:$H$23,$D21)&gt;0,ISNUMBER($E21),$E21&gt;0,ISNUMBER($F21),$F21&gt;0,ISNUMBER($G21),$G21&gt;=DATE(2000,1,1),$G21&lt;='Configurações'!$B$4,COUNTIFS($A$7:$A$206,$A21,$C$7:$C$206,$C21,$D$7:$D$206,$D21)=1),'Configurações'!$B$4-$G21,""))</f>
        <v/>
      </c>
      <c r="J21" s="29">
        <f>IF($I21="","",IF($I21&lt;='Configurações'!$B$5,'Configurações'!$F$4,IF($I21&lt;='Configurações'!$B$6,'Configurações'!$F$5,IF($I21&lt;='Configurações'!$B$7,'Configurações'!$F$6,IF($I21&lt;='Configurações'!$B$8,'Configurações'!$F$7,'Configurações'!$F$8)))))</f>
        <v/>
      </c>
      <c r="K21" s="27">
        <f>IF($H21="","",IF($I21&gt;='Configurações'!$B$9,$H21,0))</f>
        <v/>
      </c>
      <c r="L21" s="30">
        <f>IF($I21="","",IF($I21&gt;='Configurações'!$B$10,"Crítico",IF($I21&gt;='Configurações'!$B$9,"Parado","Em giro")))</f>
        <v/>
      </c>
      <c r="M21" s="29">
        <f>IF(COUNTA($A21:$G21)=0,"",_xlfn.TEXTJOIN(" | ",TRUE,IF(LEN(TRIM($A21))=0,"SKU ausente",""),IF(LEN(TRIM($B21))=0,"Produto ausente",""),IF(LEN(TRIM($C21))=0,"Lote ausente",""),IF(LEN(TRIM($D21))=0,"Local ausente",IF(COUNTIF('Configurações'!$H$4:$H$23,$D21)=0,"Local não cadastrado","")),IF(NOT(ISNUMBER($E21)),"Quantidade inválida",IF($E21&lt;=0,"Quantidade deve ser maior que zero","")),IF(NOT(ISNUMBER($F21)),"Custo inválido",IF($F21&lt;0,"Custo negativo",IF($F21=0,"Custo zerado",""))),IF(NOT(ISNUMBER($G21)),"Data inválida",IF($G21&lt;DATE(2000,1,1),"Data anterior a 01/01/2000",IF($G21&gt;'Configurações'!$B$4,"Data futura",""))),IF(AND(LEN(TRIM($A21))&gt;0,LEN(TRIM($C21))&gt;0,LEN(TRIM($D21))&gt;0,COUNTIFS($A$7:$A$206,$A21,$C$7:$C$206,$C21,$D$7:$D$206,$D21)&gt;1),"Chave SKU/lote/local duplicada","")))</f>
        <v/>
      </c>
    </row>
    <row r="22" ht="25" customHeight="1">
      <c r="A22" s="22" t="n"/>
      <c r="B22" s="23" t="n"/>
      <c r="C22" s="22" t="n"/>
      <c r="D22" s="22" t="n"/>
      <c r="E22" s="24" t="n"/>
      <c r="F22" s="25" t="n"/>
      <c r="G22" s="26" t="n"/>
      <c r="H22" s="27">
        <f>IF(COUNTA($A22:$G22)=0,"",IF(AND('Configurações'!$B$12="Configurações válidas",LEN(TRIM($A22))&gt;0,LEN(TRIM($B22))&gt;0,LEN(TRIM($C22))&gt;0,LEN(TRIM($D22))&gt;0,COUNTIF('Configurações'!$H$4:$H$23,$D22)&gt;0,ISNUMBER($E22),$E22&gt;0,ISNUMBER($F22),$F22&gt;0,ISNUMBER($G22),$G22&gt;=DATE(2000,1,1),$G22&lt;='Configurações'!$B$4,COUNTIFS($A$7:$A$206,$A22,$C$7:$C$206,$C22,$D$7:$D$206,$D22)=1),$E22*$F22,""))</f>
        <v/>
      </c>
      <c r="I22" s="28">
        <f>IF(COUNTA($A22:$G22)=0,"",IF(AND('Configurações'!$B$12="Configurações válidas",LEN(TRIM($A22))&gt;0,LEN(TRIM($B22))&gt;0,LEN(TRIM($C22))&gt;0,LEN(TRIM($D22))&gt;0,COUNTIF('Configurações'!$H$4:$H$23,$D22)&gt;0,ISNUMBER($E22),$E22&gt;0,ISNUMBER($F22),$F22&gt;0,ISNUMBER($G22),$G22&gt;=DATE(2000,1,1),$G22&lt;='Configurações'!$B$4,COUNTIFS($A$7:$A$206,$A22,$C$7:$C$206,$C22,$D$7:$D$206,$D22)=1),'Configurações'!$B$4-$G22,""))</f>
        <v/>
      </c>
      <c r="J22" s="29">
        <f>IF($I22="","",IF($I22&lt;='Configurações'!$B$5,'Configurações'!$F$4,IF($I22&lt;='Configurações'!$B$6,'Configurações'!$F$5,IF($I22&lt;='Configurações'!$B$7,'Configurações'!$F$6,IF($I22&lt;='Configurações'!$B$8,'Configurações'!$F$7,'Configurações'!$F$8)))))</f>
        <v/>
      </c>
      <c r="K22" s="27">
        <f>IF($H22="","",IF($I22&gt;='Configurações'!$B$9,$H22,0))</f>
        <v/>
      </c>
      <c r="L22" s="30">
        <f>IF($I22="","",IF($I22&gt;='Configurações'!$B$10,"Crítico",IF($I22&gt;='Configurações'!$B$9,"Parado","Em giro")))</f>
        <v/>
      </c>
      <c r="M22" s="29">
        <f>IF(COUNTA($A22:$G22)=0,"",_xlfn.TEXTJOIN(" | ",TRUE,IF(LEN(TRIM($A22))=0,"SKU ausente",""),IF(LEN(TRIM($B22))=0,"Produto ausente",""),IF(LEN(TRIM($C22))=0,"Lote ausente",""),IF(LEN(TRIM($D22))=0,"Local ausente",IF(COUNTIF('Configurações'!$H$4:$H$23,$D22)=0,"Local não cadastrado","")),IF(NOT(ISNUMBER($E22)),"Quantidade inválida",IF($E22&lt;=0,"Quantidade deve ser maior que zero","")),IF(NOT(ISNUMBER($F22)),"Custo inválido",IF($F22&lt;0,"Custo negativo",IF($F22=0,"Custo zerado",""))),IF(NOT(ISNUMBER($G22)),"Data inválida",IF($G22&lt;DATE(2000,1,1),"Data anterior a 01/01/2000",IF($G22&gt;'Configurações'!$B$4,"Data futura",""))),IF(AND(LEN(TRIM($A22))&gt;0,LEN(TRIM($C22))&gt;0,LEN(TRIM($D22))&gt;0,COUNTIFS($A$7:$A$206,$A22,$C$7:$C$206,$C22,$D$7:$D$206,$D22)&gt;1),"Chave SKU/lote/local duplicada","")))</f>
        <v/>
      </c>
    </row>
    <row r="23" ht="25" customHeight="1">
      <c r="A23" s="22" t="n"/>
      <c r="B23" s="23" t="n"/>
      <c r="C23" s="22" t="n"/>
      <c r="D23" s="22" t="n"/>
      <c r="E23" s="24" t="n"/>
      <c r="F23" s="25" t="n"/>
      <c r="G23" s="26" t="n"/>
      <c r="H23" s="27">
        <f>IF(COUNTA($A23:$G23)=0,"",IF(AND('Configurações'!$B$12="Configurações válidas",LEN(TRIM($A23))&gt;0,LEN(TRIM($B23))&gt;0,LEN(TRIM($C23))&gt;0,LEN(TRIM($D23))&gt;0,COUNTIF('Configurações'!$H$4:$H$23,$D23)&gt;0,ISNUMBER($E23),$E23&gt;0,ISNUMBER($F23),$F23&gt;0,ISNUMBER($G23),$G23&gt;=DATE(2000,1,1),$G23&lt;='Configurações'!$B$4,COUNTIFS($A$7:$A$206,$A23,$C$7:$C$206,$C23,$D$7:$D$206,$D23)=1),$E23*$F23,""))</f>
        <v/>
      </c>
      <c r="I23" s="28">
        <f>IF(COUNTA($A23:$G23)=0,"",IF(AND('Configurações'!$B$12="Configurações válidas",LEN(TRIM($A23))&gt;0,LEN(TRIM($B23))&gt;0,LEN(TRIM($C23))&gt;0,LEN(TRIM($D23))&gt;0,COUNTIF('Configurações'!$H$4:$H$23,$D23)&gt;0,ISNUMBER($E23),$E23&gt;0,ISNUMBER($F23),$F23&gt;0,ISNUMBER($G23),$G23&gt;=DATE(2000,1,1),$G23&lt;='Configurações'!$B$4,COUNTIFS($A$7:$A$206,$A23,$C$7:$C$206,$C23,$D$7:$D$206,$D23)=1),'Configurações'!$B$4-$G23,""))</f>
        <v/>
      </c>
      <c r="J23" s="29">
        <f>IF($I23="","",IF($I23&lt;='Configurações'!$B$5,'Configurações'!$F$4,IF($I23&lt;='Configurações'!$B$6,'Configurações'!$F$5,IF($I23&lt;='Configurações'!$B$7,'Configurações'!$F$6,IF($I23&lt;='Configurações'!$B$8,'Configurações'!$F$7,'Configurações'!$F$8)))))</f>
        <v/>
      </c>
      <c r="K23" s="27">
        <f>IF($H23="","",IF($I23&gt;='Configurações'!$B$9,$H23,0))</f>
        <v/>
      </c>
      <c r="L23" s="30">
        <f>IF($I23="","",IF($I23&gt;='Configurações'!$B$10,"Crítico",IF($I23&gt;='Configurações'!$B$9,"Parado","Em giro")))</f>
        <v/>
      </c>
      <c r="M23" s="29">
        <f>IF(COUNTA($A23:$G23)=0,"",_xlfn.TEXTJOIN(" | ",TRUE,IF(LEN(TRIM($A23))=0,"SKU ausente",""),IF(LEN(TRIM($B23))=0,"Produto ausente",""),IF(LEN(TRIM($C23))=0,"Lote ausente",""),IF(LEN(TRIM($D23))=0,"Local ausente",IF(COUNTIF('Configurações'!$H$4:$H$23,$D23)=0,"Local não cadastrado","")),IF(NOT(ISNUMBER($E23)),"Quantidade inválida",IF($E23&lt;=0,"Quantidade deve ser maior que zero","")),IF(NOT(ISNUMBER($F23)),"Custo inválido",IF($F23&lt;0,"Custo negativo",IF($F23=0,"Custo zerado",""))),IF(NOT(ISNUMBER($G23)),"Data inválida",IF($G23&lt;DATE(2000,1,1),"Data anterior a 01/01/2000",IF($G23&gt;'Configurações'!$B$4,"Data futura",""))),IF(AND(LEN(TRIM($A23))&gt;0,LEN(TRIM($C23))&gt;0,LEN(TRIM($D23))&gt;0,COUNTIFS($A$7:$A$206,$A23,$C$7:$C$206,$C23,$D$7:$D$206,$D23)&gt;1),"Chave SKU/lote/local duplicada","")))</f>
        <v/>
      </c>
    </row>
    <row r="24" ht="25" customHeight="1">
      <c r="A24" s="22" t="n"/>
      <c r="B24" s="23" t="n"/>
      <c r="C24" s="22" t="n"/>
      <c r="D24" s="22" t="n"/>
      <c r="E24" s="24" t="n"/>
      <c r="F24" s="25" t="n"/>
      <c r="G24" s="26" t="n"/>
      <c r="H24" s="27">
        <f>IF(COUNTA($A24:$G24)=0,"",IF(AND('Configurações'!$B$12="Configurações válidas",LEN(TRIM($A24))&gt;0,LEN(TRIM($B24))&gt;0,LEN(TRIM($C24))&gt;0,LEN(TRIM($D24))&gt;0,COUNTIF('Configurações'!$H$4:$H$23,$D24)&gt;0,ISNUMBER($E24),$E24&gt;0,ISNUMBER($F24),$F24&gt;0,ISNUMBER($G24),$G24&gt;=DATE(2000,1,1),$G24&lt;='Configurações'!$B$4,COUNTIFS($A$7:$A$206,$A24,$C$7:$C$206,$C24,$D$7:$D$206,$D24)=1),$E24*$F24,""))</f>
        <v/>
      </c>
      <c r="I24" s="28">
        <f>IF(COUNTA($A24:$G24)=0,"",IF(AND('Configurações'!$B$12="Configurações válidas",LEN(TRIM($A24))&gt;0,LEN(TRIM($B24))&gt;0,LEN(TRIM($C24))&gt;0,LEN(TRIM($D24))&gt;0,COUNTIF('Configurações'!$H$4:$H$23,$D24)&gt;0,ISNUMBER($E24),$E24&gt;0,ISNUMBER($F24),$F24&gt;0,ISNUMBER($G24),$G24&gt;=DATE(2000,1,1),$G24&lt;='Configurações'!$B$4,COUNTIFS($A$7:$A$206,$A24,$C$7:$C$206,$C24,$D$7:$D$206,$D24)=1),'Configurações'!$B$4-$G24,""))</f>
        <v/>
      </c>
      <c r="J24" s="29">
        <f>IF($I24="","",IF($I24&lt;='Configurações'!$B$5,'Configurações'!$F$4,IF($I24&lt;='Configurações'!$B$6,'Configurações'!$F$5,IF($I24&lt;='Configurações'!$B$7,'Configurações'!$F$6,IF($I24&lt;='Configurações'!$B$8,'Configurações'!$F$7,'Configurações'!$F$8)))))</f>
        <v/>
      </c>
      <c r="K24" s="27">
        <f>IF($H24="","",IF($I24&gt;='Configurações'!$B$9,$H24,0))</f>
        <v/>
      </c>
      <c r="L24" s="30">
        <f>IF($I24="","",IF($I24&gt;='Configurações'!$B$10,"Crítico",IF($I24&gt;='Configurações'!$B$9,"Parado","Em giro")))</f>
        <v/>
      </c>
      <c r="M24" s="29">
        <f>IF(COUNTA($A24:$G24)=0,"",_xlfn.TEXTJOIN(" | ",TRUE,IF(LEN(TRIM($A24))=0,"SKU ausente",""),IF(LEN(TRIM($B24))=0,"Produto ausente",""),IF(LEN(TRIM($C24))=0,"Lote ausente",""),IF(LEN(TRIM($D24))=0,"Local ausente",IF(COUNTIF('Configurações'!$H$4:$H$23,$D24)=0,"Local não cadastrado","")),IF(NOT(ISNUMBER($E24)),"Quantidade inválida",IF($E24&lt;=0,"Quantidade deve ser maior que zero","")),IF(NOT(ISNUMBER($F24)),"Custo inválido",IF($F24&lt;0,"Custo negativo",IF($F24=0,"Custo zerado",""))),IF(NOT(ISNUMBER($G24)),"Data inválida",IF($G24&lt;DATE(2000,1,1),"Data anterior a 01/01/2000",IF($G24&gt;'Configurações'!$B$4,"Data futura",""))),IF(AND(LEN(TRIM($A24))&gt;0,LEN(TRIM($C24))&gt;0,LEN(TRIM($D24))&gt;0,COUNTIFS($A$7:$A$206,$A24,$C$7:$C$206,$C24,$D$7:$D$206,$D24)&gt;1),"Chave SKU/lote/local duplicada","")))</f>
        <v/>
      </c>
    </row>
    <row r="25" ht="25" customHeight="1">
      <c r="A25" s="22" t="n"/>
      <c r="B25" s="23" t="n"/>
      <c r="C25" s="22" t="n"/>
      <c r="D25" s="22" t="n"/>
      <c r="E25" s="24" t="n"/>
      <c r="F25" s="25" t="n"/>
      <c r="G25" s="26" t="n"/>
      <c r="H25" s="27">
        <f>IF(COUNTA($A25:$G25)=0,"",IF(AND('Configurações'!$B$12="Configurações válidas",LEN(TRIM($A25))&gt;0,LEN(TRIM($B25))&gt;0,LEN(TRIM($C25))&gt;0,LEN(TRIM($D25))&gt;0,COUNTIF('Configurações'!$H$4:$H$23,$D25)&gt;0,ISNUMBER($E25),$E25&gt;0,ISNUMBER($F25),$F25&gt;0,ISNUMBER($G25),$G25&gt;=DATE(2000,1,1),$G25&lt;='Configurações'!$B$4,COUNTIFS($A$7:$A$206,$A25,$C$7:$C$206,$C25,$D$7:$D$206,$D25)=1),$E25*$F25,""))</f>
        <v/>
      </c>
      <c r="I25" s="28">
        <f>IF(COUNTA($A25:$G25)=0,"",IF(AND('Configurações'!$B$12="Configurações válidas",LEN(TRIM($A25))&gt;0,LEN(TRIM($B25))&gt;0,LEN(TRIM($C25))&gt;0,LEN(TRIM($D25))&gt;0,COUNTIF('Configurações'!$H$4:$H$23,$D25)&gt;0,ISNUMBER($E25),$E25&gt;0,ISNUMBER($F25),$F25&gt;0,ISNUMBER($G25),$G25&gt;=DATE(2000,1,1),$G25&lt;='Configurações'!$B$4,COUNTIFS($A$7:$A$206,$A25,$C$7:$C$206,$C25,$D$7:$D$206,$D25)=1),'Configurações'!$B$4-$G25,""))</f>
        <v/>
      </c>
      <c r="J25" s="29">
        <f>IF($I25="","",IF($I25&lt;='Configurações'!$B$5,'Configurações'!$F$4,IF($I25&lt;='Configurações'!$B$6,'Configurações'!$F$5,IF($I25&lt;='Configurações'!$B$7,'Configurações'!$F$6,IF($I25&lt;='Configurações'!$B$8,'Configurações'!$F$7,'Configurações'!$F$8)))))</f>
        <v/>
      </c>
      <c r="K25" s="27">
        <f>IF($H25="","",IF($I25&gt;='Configurações'!$B$9,$H25,0))</f>
        <v/>
      </c>
      <c r="L25" s="30">
        <f>IF($I25="","",IF($I25&gt;='Configurações'!$B$10,"Crítico",IF($I25&gt;='Configurações'!$B$9,"Parado","Em giro")))</f>
        <v/>
      </c>
      <c r="M25" s="29">
        <f>IF(COUNTA($A25:$G25)=0,"",_xlfn.TEXTJOIN(" | ",TRUE,IF(LEN(TRIM($A25))=0,"SKU ausente",""),IF(LEN(TRIM($B25))=0,"Produto ausente",""),IF(LEN(TRIM($C25))=0,"Lote ausente",""),IF(LEN(TRIM($D25))=0,"Local ausente",IF(COUNTIF('Configurações'!$H$4:$H$23,$D25)=0,"Local não cadastrado","")),IF(NOT(ISNUMBER($E25)),"Quantidade inválida",IF($E25&lt;=0,"Quantidade deve ser maior que zero","")),IF(NOT(ISNUMBER($F25)),"Custo inválido",IF($F25&lt;0,"Custo negativo",IF($F25=0,"Custo zerado",""))),IF(NOT(ISNUMBER($G25)),"Data inválida",IF($G25&lt;DATE(2000,1,1),"Data anterior a 01/01/2000",IF($G25&gt;'Configurações'!$B$4,"Data futura",""))),IF(AND(LEN(TRIM($A25))&gt;0,LEN(TRIM($C25))&gt;0,LEN(TRIM($D25))&gt;0,COUNTIFS($A$7:$A$206,$A25,$C$7:$C$206,$C25,$D$7:$D$206,$D25)&gt;1),"Chave SKU/lote/local duplicada","")))</f>
        <v/>
      </c>
    </row>
    <row r="26" ht="25" customHeight="1">
      <c r="A26" s="22" t="n"/>
      <c r="B26" s="23" t="n"/>
      <c r="C26" s="22" t="n"/>
      <c r="D26" s="22" t="n"/>
      <c r="E26" s="24" t="n"/>
      <c r="F26" s="25" t="n"/>
      <c r="G26" s="26" t="n"/>
      <c r="H26" s="27">
        <f>IF(COUNTA($A26:$G26)=0,"",IF(AND('Configurações'!$B$12="Configurações válidas",LEN(TRIM($A26))&gt;0,LEN(TRIM($B26))&gt;0,LEN(TRIM($C26))&gt;0,LEN(TRIM($D26))&gt;0,COUNTIF('Configurações'!$H$4:$H$23,$D26)&gt;0,ISNUMBER($E26),$E26&gt;0,ISNUMBER($F26),$F26&gt;0,ISNUMBER($G26),$G26&gt;=DATE(2000,1,1),$G26&lt;='Configurações'!$B$4,COUNTIFS($A$7:$A$206,$A26,$C$7:$C$206,$C26,$D$7:$D$206,$D26)=1),$E26*$F26,""))</f>
        <v/>
      </c>
      <c r="I26" s="28">
        <f>IF(COUNTA($A26:$G26)=0,"",IF(AND('Configurações'!$B$12="Configurações válidas",LEN(TRIM($A26))&gt;0,LEN(TRIM($B26))&gt;0,LEN(TRIM($C26))&gt;0,LEN(TRIM($D26))&gt;0,COUNTIF('Configurações'!$H$4:$H$23,$D26)&gt;0,ISNUMBER($E26),$E26&gt;0,ISNUMBER($F26),$F26&gt;0,ISNUMBER($G26),$G26&gt;=DATE(2000,1,1),$G26&lt;='Configurações'!$B$4,COUNTIFS($A$7:$A$206,$A26,$C$7:$C$206,$C26,$D$7:$D$206,$D26)=1),'Configurações'!$B$4-$G26,""))</f>
        <v/>
      </c>
      <c r="J26" s="29">
        <f>IF($I26="","",IF($I26&lt;='Configurações'!$B$5,'Configurações'!$F$4,IF($I26&lt;='Configurações'!$B$6,'Configurações'!$F$5,IF($I26&lt;='Configurações'!$B$7,'Configurações'!$F$6,IF($I26&lt;='Configurações'!$B$8,'Configurações'!$F$7,'Configurações'!$F$8)))))</f>
        <v/>
      </c>
      <c r="K26" s="27">
        <f>IF($H26="","",IF($I26&gt;='Configurações'!$B$9,$H26,0))</f>
        <v/>
      </c>
      <c r="L26" s="30">
        <f>IF($I26="","",IF($I26&gt;='Configurações'!$B$10,"Crítico",IF($I26&gt;='Configurações'!$B$9,"Parado","Em giro")))</f>
        <v/>
      </c>
      <c r="M26" s="29">
        <f>IF(COUNTA($A26:$G26)=0,"",_xlfn.TEXTJOIN(" | ",TRUE,IF(LEN(TRIM($A26))=0,"SKU ausente",""),IF(LEN(TRIM($B26))=0,"Produto ausente",""),IF(LEN(TRIM($C26))=0,"Lote ausente",""),IF(LEN(TRIM($D26))=0,"Local ausente",IF(COUNTIF('Configurações'!$H$4:$H$23,$D26)=0,"Local não cadastrado","")),IF(NOT(ISNUMBER($E26)),"Quantidade inválida",IF($E26&lt;=0,"Quantidade deve ser maior que zero","")),IF(NOT(ISNUMBER($F26)),"Custo inválido",IF($F26&lt;0,"Custo negativo",IF($F26=0,"Custo zerado",""))),IF(NOT(ISNUMBER($G26)),"Data inválida",IF($G26&lt;DATE(2000,1,1),"Data anterior a 01/01/2000",IF($G26&gt;'Configurações'!$B$4,"Data futura",""))),IF(AND(LEN(TRIM($A26))&gt;0,LEN(TRIM($C26))&gt;0,LEN(TRIM($D26))&gt;0,COUNTIFS($A$7:$A$206,$A26,$C$7:$C$206,$C26,$D$7:$D$206,$D26)&gt;1),"Chave SKU/lote/local duplicada","")))</f>
        <v/>
      </c>
    </row>
    <row r="27" ht="25" customHeight="1">
      <c r="A27" s="22" t="n"/>
      <c r="B27" s="23" t="n"/>
      <c r="C27" s="22" t="n"/>
      <c r="D27" s="22" t="n"/>
      <c r="E27" s="24" t="n"/>
      <c r="F27" s="25" t="n"/>
      <c r="G27" s="26" t="n"/>
      <c r="H27" s="27">
        <f>IF(COUNTA($A27:$G27)=0,"",IF(AND('Configurações'!$B$12="Configurações válidas",LEN(TRIM($A27))&gt;0,LEN(TRIM($B27))&gt;0,LEN(TRIM($C27))&gt;0,LEN(TRIM($D27))&gt;0,COUNTIF('Configurações'!$H$4:$H$23,$D27)&gt;0,ISNUMBER($E27),$E27&gt;0,ISNUMBER($F27),$F27&gt;0,ISNUMBER($G27),$G27&gt;=DATE(2000,1,1),$G27&lt;='Configurações'!$B$4,COUNTIFS($A$7:$A$206,$A27,$C$7:$C$206,$C27,$D$7:$D$206,$D27)=1),$E27*$F27,""))</f>
        <v/>
      </c>
      <c r="I27" s="28">
        <f>IF(COUNTA($A27:$G27)=0,"",IF(AND('Configurações'!$B$12="Configurações válidas",LEN(TRIM($A27))&gt;0,LEN(TRIM($B27))&gt;0,LEN(TRIM($C27))&gt;0,LEN(TRIM($D27))&gt;0,COUNTIF('Configurações'!$H$4:$H$23,$D27)&gt;0,ISNUMBER($E27),$E27&gt;0,ISNUMBER($F27),$F27&gt;0,ISNUMBER($G27),$G27&gt;=DATE(2000,1,1),$G27&lt;='Configurações'!$B$4,COUNTIFS($A$7:$A$206,$A27,$C$7:$C$206,$C27,$D$7:$D$206,$D27)=1),'Configurações'!$B$4-$G27,""))</f>
        <v/>
      </c>
      <c r="J27" s="29">
        <f>IF($I27="","",IF($I27&lt;='Configurações'!$B$5,'Configurações'!$F$4,IF($I27&lt;='Configurações'!$B$6,'Configurações'!$F$5,IF($I27&lt;='Configurações'!$B$7,'Configurações'!$F$6,IF($I27&lt;='Configurações'!$B$8,'Configurações'!$F$7,'Configurações'!$F$8)))))</f>
        <v/>
      </c>
      <c r="K27" s="27">
        <f>IF($H27="","",IF($I27&gt;='Configurações'!$B$9,$H27,0))</f>
        <v/>
      </c>
      <c r="L27" s="30">
        <f>IF($I27="","",IF($I27&gt;='Configurações'!$B$10,"Crítico",IF($I27&gt;='Configurações'!$B$9,"Parado","Em giro")))</f>
        <v/>
      </c>
      <c r="M27" s="29">
        <f>IF(COUNTA($A27:$G27)=0,"",_xlfn.TEXTJOIN(" | ",TRUE,IF(LEN(TRIM($A27))=0,"SKU ausente",""),IF(LEN(TRIM($B27))=0,"Produto ausente",""),IF(LEN(TRIM($C27))=0,"Lote ausente",""),IF(LEN(TRIM($D27))=0,"Local ausente",IF(COUNTIF('Configurações'!$H$4:$H$23,$D27)=0,"Local não cadastrado","")),IF(NOT(ISNUMBER($E27)),"Quantidade inválida",IF($E27&lt;=0,"Quantidade deve ser maior que zero","")),IF(NOT(ISNUMBER($F27)),"Custo inválido",IF($F27&lt;0,"Custo negativo",IF($F27=0,"Custo zerado",""))),IF(NOT(ISNUMBER($G27)),"Data inválida",IF($G27&lt;DATE(2000,1,1),"Data anterior a 01/01/2000",IF($G27&gt;'Configurações'!$B$4,"Data futura",""))),IF(AND(LEN(TRIM($A27))&gt;0,LEN(TRIM($C27))&gt;0,LEN(TRIM($D27))&gt;0,COUNTIFS($A$7:$A$206,$A27,$C$7:$C$206,$C27,$D$7:$D$206,$D27)&gt;1),"Chave SKU/lote/local duplicada","")))</f>
        <v/>
      </c>
    </row>
    <row r="28" ht="25" customHeight="1">
      <c r="A28" s="22" t="n"/>
      <c r="B28" s="23" t="n"/>
      <c r="C28" s="22" t="n"/>
      <c r="D28" s="22" t="n"/>
      <c r="E28" s="24" t="n"/>
      <c r="F28" s="25" t="n"/>
      <c r="G28" s="26" t="n"/>
      <c r="H28" s="27">
        <f>IF(COUNTA($A28:$G28)=0,"",IF(AND('Configurações'!$B$12="Configurações válidas",LEN(TRIM($A28))&gt;0,LEN(TRIM($B28))&gt;0,LEN(TRIM($C28))&gt;0,LEN(TRIM($D28))&gt;0,COUNTIF('Configurações'!$H$4:$H$23,$D28)&gt;0,ISNUMBER($E28),$E28&gt;0,ISNUMBER($F28),$F28&gt;0,ISNUMBER($G28),$G28&gt;=DATE(2000,1,1),$G28&lt;='Configurações'!$B$4,COUNTIFS($A$7:$A$206,$A28,$C$7:$C$206,$C28,$D$7:$D$206,$D28)=1),$E28*$F28,""))</f>
        <v/>
      </c>
      <c r="I28" s="28">
        <f>IF(COUNTA($A28:$G28)=0,"",IF(AND('Configurações'!$B$12="Configurações válidas",LEN(TRIM($A28))&gt;0,LEN(TRIM($B28))&gt;0,LEN(TRIM($C28))&gt;0,LEN(TRIM($D28))&gt;0,COUNTIF('Configurações'!$H$4:$H$23,$D28)&gt;0,ISNUMBER($E28),$E28&gt;0,ISNUMBER($F28),$F28&gt;0,ISNUMBER($G28),$G28&gt;=DATE(2000,1,1),$G28&lt;='Configurações'!$B$4,COUNTIFS($A$7:$A$206,$A28,$C$7:$C$206,$C28,$D$7:$D$206,$D28)=1),'Configurações'!$B$4-$G28,""))</f>
        <v/>
      </c>
      <c r="J28" s="29">
        <f>IF($I28="","",IF($I28&lt;='Configurações'!$B$5,'Configurações'!$F$4,IF($I28&lt;='Configurações'!$B$6,'Configurações'!$F$5,IF($I28&lt;='Configurações'!$B$7,'Configurações'!$F$6,IF($I28&lt;='Configurações'!$B$8,'Configurações'!$F$7,'Configurações'!$F$8)))))</f>
        <v/>
      </c>
      <c r="K28" s="27">
        <f>IF($H28="","",IF($I28&gt;='Configurações'!$B$9,$H28,0))</f>
        <v/>
      </c>
      <c r="L28" s="30">
        <f>IF($I28="","",IF($I28&gt;='Configurações'!$B$10,"Crítico",IF($I28&gt;='Configurações'!$B$9,"Parado","Em giro")))</f>
        <v/>
      </c>
      <c r="M28" s="29">
        <f>IF(COUNTA($A28:$G28)=0,"",_xlfn.TEXTJOIN(" | ",TRUE,IF(LEN(TRIM($A28))=0,"SKU ausente",""),IF(LEN(TRIM($B28))=0,"Produto ausente",""),IF(LEN(TRIM($C28))=0,"Lote ausente",""),IF(LEN(TRIM($D28))=0,"Local ausente",IF(COUNTIF('Configurações'!$H$4:$H$23,$D28)=0,"Local não cadastrado","")),IF(NOT(ISNUMBER($E28)),"Quantidade inválida",IF($E28&lt;=0,"Quantidade deve ser maior que zero","")),IF(NOT(ISNUMBER($F28)),"Custo inválido",IF($F28&lt;0,"Custo negativo",IF($F28=0,"Custo zerado",""))),IF(NOT(ISNUMBER($G28)),"Data inválida",IF($G28&lt;DATE(2000,1,1),"Data anterior a 01/01/2000",IF($G28&gt;'Configurações'!$B$4,"Data futura",""))),IF(AND(LEN(TRIM($A28))&gt;0,LEN(TRIM($C28))&gt;0,LEN(TRIM($D28))&gt;0,COUNTIFS($A$7:$A$206,$A28,$C$7:$C$206,$C28,$D$7:$D$206,$D28)&gt;1),"Chave SKU/lote/local duplicada","")))</f>
        <v/>
      </c>
    </row>
    <row r="29" ht="25" customHeight="1">
      <c r="A29" s="22" t="n"/>
      <c r="B29" s="23" t="n"/>
      <c r="C29" s="22" t="n"/>
      <c r="D29" s="22" t="n"/>
      <c r="E29" s="24" t="n"/>
      <c r="F29" s="25" t="n"/>
      <c r="G29" s="26" t="n"/>
      <c r="H29" s="27">
        <f>IF(COUNTA($A29:$G29)=0,"",IF(AND('Configurações'!$B$12="Configurações válidas",LEN(TRIM($A29))&gt;0,LEN(TRIM($B29))&gt;0,LEN(TRIM($C29))&gt;0,LEN(TRIM($D29))&gt;0,COUNTIF('Configurações'!$H$4:$H$23,$D29)&gt;0,ISNUMBER($E29),$E29&gt;0,ISNUMBER($F29),$F29&gt;0,ISNUMBER($G29),$G29&gt;=DATE(2000,1,1),$G29&lt;='Configurações'!$B$4,COUNTIFS($A$7:$A$206,$A29,$C$7:$C$206,$C29,$D$7:$D$206,$D29)=1),$E29*$F29,""))</f>
        <v/>
      </c>
      <c r="I29" s="28">
        <f>IF(COUNTA($A29:$G29)=0,"",IF(AND('Configurações'!$B$12="Configurações válidas",LEN(TRIM($A29))&gt;0,LEN(TRIM($B29))&gt;0,LEN(TRIM($C29))&gt;0,LEN(TRIM($D29))&gt;0,COUNTIF('Configurações'!$H$4:$H$23,$D29)&gt;0,ISNUMBER($E29),$E29&gt;0,ISNUMBER($F29),$F29&gt;0,ISNUMBER($G29),$G29&gt;=DATE(2000,1,1),$G29&lt;='Configurações'!$B$4,COUNTIFS($A$7:$A$206,$A29,$C$7:$C$206,$C29,$D$7:$D$206,$D29)=1),'Configurações'!$B$4-$G29,""))</f>
        <v/>
      </c>
      <c r="J29" s="29">
        <f>IF($I29="","",IF($I29&lt;='Configurações'!$B$5,'Configurações'!$F$4,IF($I29&lt;='Configurações'!$B$6,'Configurações'!$F$5,IF($I29&lt;='Configurações'!$B$7,'Configurações'!$F$6,IF($I29&lt;='Configurações'!$B$8,'Configurações'!$F$7,'Configurações'!$F$8)))))</f>
        <v/>
      </c>
      <c r="K29" s="27">
        <f>IF($H29="","",IF($I29&gt;='Configurações'!$B$9,$H29,0))</f>
        <v/>
      </c>
      <c r="L29" s="30">
        <f>IF($I29="","",IF($I29&gt;='Configurações'!$B$10,"Crítico",IF($I29&gt;='Configurações'!$B$9,"Parado","Em giro")))</f>
        <v/>
      </c>
      <c r="M29" s="29">
        <f>IF(COUNTA($A29:$G29)=0,"",_xlfn.TEXTJOIN(" | ",TRUE,IF(LEN(TRIM($A29))=0,"SKU ausente",""),IF(LEN(TRIM($B29))=0,"Produto ausente",""),IF(LEN(TRIM($C29))=0,"Lote ausente",""),IF(LEN(TRIM($D29))=0,"Local ausente",IF(COUNTIF('Configurações'!$H$4:$H$23,$D29)=0,"Local não cadastrado","")),IF(NOT(ISNUMBER($E29)),"Quantidade inválida",IF($E29&lt;=0,"Quantidade deve ser maior que zero","")),IF(NOT(ISNUMBER($F29)),"Custo inválido",IF($F29&lt;0,"Custo negativo",IF($F29=0,"Custo zerado",""))),IF(NOT(ISNUMBER($G29)),"Data inválida",IF($G29&lt;DATE(2000,1,1),"Data anterior a 01/01/2000",IF($G29&gt;'Configurações'!$B$4,"Data futura",""))),IF(AND(LEN(TRIM($A29))&gt;0,LEN(TRIM($C29))&gt;0,LEN(TRIM($D29))&gt;0,COUNTIFS($A$7:$A$206,$A29,$C$7:$C$206,$C29,$D$7:$D$206,$D29)&gt;1),"Chave SKU/lote/local duplicada","")))</f>
        <v/>
      </c>
    </row>
    <row r="30" ht="25" customHeight="1">
      <c r="A30" s="22" t="n"/>
      <c r="B30" s="23" t="n"/>
      <c r="C30" s="22" t="n"/>
      <c r="D30" s="22" t="n"/>
      <c r="E30" s="24" t="n"/>
      <c r="F30" s="25" t="n"/>
      <c r="G30" s="26" t="n"/>
      <c r="H30" s="27">
        <f>IF(COUNTA($A30:$G30)=0,"",IF(AND('Configurações'!$B$12="Configurações válidas",LEN(TRIM($A30))&gt;0,LEN(TRIM($B30))&gt;0,LEN(TRIM($C30))&gt;0,LEN(TRIM($D30))&gt;0,COUNTIF('Configurações'!$H$4:$H$23,$D30)&gt;0,ISNUMBER($E30),$E30&gt;0,ISNUMBER($F30),$F30&gt;0,ISNUMBER($G30),$G30&gt;=DATE(2000,1,1),$G30&lt;='Configurações'!$B$4,COUNTIFS($A$7:$A$206,$A30,$C$7:$C$206,$C30,$D$7:$D$206,$D30)=1),$E30*$F30,""))</f>
        <v/>
      </c>
      <c r="I30" s="28">
        <f>IF(COUNTA($A30:$G30)=0,"",IF(AND('Configurações'!$B$12="Configurações válidas",LEN(TRIM($A30))&gt;0,LEN(TRIM($B30))&gt;0,LEN(TRIM($C30))&gt;0,LEN(TRIM($D30))&gt;0,COUNTIF('Configurações'!$H$4:$H$23,$D30)&gt;0,ISNUMBER($E30),$E30&gt;0,ISNUMBER($F30),$F30&gt;0,ISNUMBER($G30),$G30&gt;=DATE(2000,1,1),$G30&lt;='Configurações'!$B$4,COUNTIFS($A$7:$A$206,$A30,$C$7:$C$206,$C30,$D$7:$D$206,$D30)=1),'Configurações'!$B$4-$G30,""))</f>
        <v/>
      </c>
      <c r="J30" s="29">
        <f>IF($I30="","",IF($I30&lt;='Configurações'!$B$5,'Configurações'!$F$4,IF($I30&lt;='Configurações'!$B$6,'Configurações'!$F$5,IF($I30&lt;='Configurações'!$B$7,'Configurações'!$F$6,IF($I30&lt;='Configurações'!$B$8,'Configurações'!$F$7,'Configurações'!$F$8)))))</f>
        <v/>
      </c>
      <c r="K30" s="27">
        <f>IF($H30="","",IF($I30&gt;='Configurações'!$B$9,$H30,0))</f>
        <v/>
      </c>
      <c r="L30" s="30">
        <f>IF($I30="","",IF($I30&gt;='Configurações'!$B$10,"Crítico",IF($I30&gt;='Configurações'!$B$9,"Parado","Em giro")))</f>
        <v/>
      </c>
      <c r="M30" s="29">
        <f>IF(COUNTA($A30:$G30)=0,"",_xlfn.TEXTJOIN(" | ",TRUE,IF(LEN(TRIM($A30))=0,"SKU ausente",""),IF(LEN(TRIM($B30))=0,"Produto ausente",""),IF(LEN(TRIM($C30))=0,"Lote ausente",""),IF(LEN(TRIM($D30))=0,"Local ausente",IF(COUNTIF('Configurações'!$H$4:$H$23,$D30)=0,"Local não cadastrado","")),IF(NOT(ISNUMBER($E30)),"Quantidade inválida",IF($E30&lt;=0,"Quantidade deve ser maior que zero","")),IF(NOT(ISNUMBER($F30)),"Custo inválido",IF($F30&lt;0,"Custo negativo",IF($F30=0,"Custo zerado",""))),IF(NOT(ISNUMBER($G30)),"Data inválida",IF($G30&lt;DATE(2000,1,1),"Data anterior a 01/01/2000",IF($G30&gt;'Configurações'!$B$4,"Data futura",""))),IF(AND(LEN(TRIM($A30))&gt;0,LEN(TRIM($C30))&gt;0,LEN(TRIM($D30))&gt;0,COUNTIFS($A$7:$A$206,$A30,$C$7:$C$206,$C30,$D$7:$D$206,$D30)&gt;1),"Chave SKU/lote/local duplicada","")))</f>
        <v/>
      </c>
    </row>
    <row r="31" ht="25" customHeight="1">
      <c r="A31" s="22" t="n"/>
      <c r="B31" s="23" t="n"/>
      <c r="C31" s="22" t="n"/>
      <c r="D31" s="22" t="n"/>
      <c r="E31" s="24" t="n"/>
      <c r="F31" s="25" t="n"/>
      <c r="G31" s="26" t="n"/>
      <c r="H31" s="27">
        <f>IF(COUNTA($A31:$G31)=0,"",IF(AND('Configurações'!$B$12="Configurações válidas",LEN(TRIM($A31))&gt;0,LEN(TRIM($B31))&gt;0,LEN(TRIM($C31))&gt;0,LEN(TRIM($D31))&gt;0,COUNTIF('Configurações'!$H$4:$H$23,$D31)&gt;0,ISNUMBER($E31),$E31&gt;0,ISNUMBER($F31),$F31&gt;0,ISNUMBER($G31),$G31&gt;=DATE(2000,1,1),$G31&lt;='Configurações'!$B$4,COUNTIFS($A$7:$A$206,$A31,$C$7:$C$206,$C31,$D$7:$D$206,$D31)=1),$E31*$F31,""))</f>
        <v/>
      </c>
      <c r="I31" s="28">
        <f>IF(COUNTA($A31:$G31)=0,"",IF(AND('Configurações'!$B$12="Configurações válidas",LEN(TRIM($A31))&gt;0,LEN(TRIM($B31))&gt;0,LEN(TRIM($C31))&gt;0,LEN(TRIM($D31))&gt;0,COUNTIF('Configurações'!$H$4:$H$23,$D31)&gt;0,ISNUMBER($E31),$E31&gt;0,ISNUMBER($F31),$F31&gt;0,ISNUMBER($G31),$G31&gt;=DATE(2000,1,1),$G31&lt;='Configurações'!$B$4,COUNTIFS($A$7:$A$206,$A31,$C$7:$C$206,$C31,$D$7:$D$206,$D31)=1),'Configurações'!$B$4-$G31,""))</f>
        <v/>
      </c>
      <c r="J31" s="29">
        <f>IF($I31="","",IF($I31&lt;='Configurações'!$B$5,'Configurações'!$F$4,IF($I31&lt;='Configurações'!$B$6,'Configurações'!$F$5,IF($I31&lt;='Configurações'!$B$7,'Configurações'!$F$6,IF($I31&lt;='Configurações'!$B$8,'Configurações'!$F$7,'Configurações'!$F$8)))))</f>
        <v/>
      </c>
      <c r="K31" s="27">
        <f>IF($H31="","",IF($I31&gt;='Configurações'!$B$9,$H31,0))</f>
        <v/>
      </c>
      <c r="L31" s="30">
        <f>IF($I31="","",IF($I31&gt;='Configurações'!$B$10,"Crítico",IF($I31&gt;='Configurações'!$B$9,"Parado","Em giro")))</f>
        <v/>
      </c>
      <c r="M31" s="29">
        <f>IF(COUNTA($A31:$G31)=0,"",_xlfn.TEXTJOIN(" | ",TRUE,IF(LEN(TRIM($A31))=0,"SKU ausente",""),IF(LEN(TRIM($B31))=0,"Produto ausente",""),IF(LEN(TRIM($C31))=0,"Lote ausente",""),IF(LEN(TRIM($D31))=0,"Local ausente",IF(COUNTIF('Configurações'!$H$4:$H$23,$D31)=0,"Local não cadastrado","")),IF(NOT(ISNUMBER($E31)),"Quantidade inválida",IF($E31&lt;=0,"Quantidade deve ser maior que zero","")),IF(NOT(ISNUMBER($F31)),"Custo inválido",IF($F31&lt;0,"Custo negativo",IF($F31=0,"Custo zerado",""))),IF(NOT(ISNUMBER($G31)),"Data inválida",IF($G31&lt;DATE(2000,1,1),"Data anterior a 01/01/2000",IF($G31&gt;'Configurações'!$B$4,"Data futura",""))),IF(AND(LEN(TRIM($A31))&gt;0,LEN(TRIM($C31))&gt;0,LEN(TRIM($D31))&gt;0,COUNTIFS($A$7:$A$206,$A31,$C$7:$C$206,$C31,$D$7:$D$206,$D31)&gt;1),"Chave SKU/lote/local duplicada","")))</f>
        <v/>
      </c>
    </row>
    <row r="32" ht="25" customHeight="1">
      <c r="A32" s="22" t="n"/>
      <c r="B32" s="23" t="n"/>
      <c r="C32" s="22" t="n"/>
      <c r="D32" s="22" t="n"/>
      <c r="E32" s="24" t="n"/>
      <c r="F32" s="25" t="n"/>
      <c r="G32" s="26" t="n"/>
      <c r="H32" s="27">
        <f>IF(COUNTA($A32:$G32)=0,"",IF(AND('Configurações'!$B$12="Configurações válidas",LEN(TRIM($A32))&gt;0,LEN(TRIM($B32))&gt;0,LEN(TRIM($C32))&gt;0,LEN(TRIM($D32))&gt;0,COUNTIF('Configurações'!$H$4:$H$23,$D32)&gt;0,ISNUMBER($E32),$E32&gt;0,ISNUMBER($F32),$F32&gt;0,ISNUMBER($G32),$G32&gt;=DATE(2000,1,1),$G32&lt;='Configurações'!$B$4,COUNTIFS($A$7:$A$206,$A32,$C$7:$C$206,$C32,$D$7:$D$206,$D32)=1),$E32*$F32,""))</f>
        <v/>
      </c>
      <c r="I32" s="28">
        <f>IF(COUNTA($A32:$G32)=0,"",IF(AND('Configurações'!$B$12="Configurações válidas",LEN(TRIM($A32))&gt;0,LEN(TRIM($B32))&gt;0,LEN(TRIM($C32))&gt;0,LEN(TRIM($D32))&gt;0,COUNTIF('Configurações'!$H$4:$H$23,$D32)&gt;0,ISNUMBER($E32),$E32&gt;0,ISNUMBER($F32),$F32&gt;0,ISNUMBER($G32),$G32&gt;=DATE(2000,1,1),$G32&lt;='Configurações'!$B$4,COUNTIFS($A$7:$A$206,$A32,$C$7:$C$206,$C32,$D$7:$D$206,$D32)=1),'Configurações'!$B$4-$G32,""))</f>
        <v/>
      </c>
      <c r="J32" s="29">
        <f>IF($I32="","",IF($I32&lt;='Configurações'!$B$5,'Configurações'!$F$4,IF($I32&lt;='Configurações'!$B$6,'Configurações'!$F$5,IF($I32&lt;='Configurações'!$B$7,'Configurações'!$F$6,IF($I32&lt;='Configurações'!$B$8,'Configurações'!$F$7,'Configurações'!$F$8)))))</f>
        <v/>
      </c>
      <c r="K32" s="27">
        <f>IF($H32="","",IF($I32&gt;='Configurações'!$B$9,$H32,0))</f>
        <v/>
      </c>
      <c r="L32" s="30">
        <f>IF($I32="","",IF($I32&gt;='Configurações'!$B$10,"Crítico",IF($I32&gt;='Configurações'!$B$9,"Parado","Em giro")))</f>
        <v/>
      </c>
      <c r="M32" s="29">
        <f>IF(COUNTA($A32:$G32)=0,"",_xlfn.TEXTJOIN(" | ",TRUE,IF(LEN(TRIM($A32))=0,"SKU ausente",""),IF(LEN(TRIM($B32))=0,"Produto ausente",""),IF(LEN(TRIM($C32))=0,"Lote ausente",""),IF(LEN(TRIM($D32))=0,"Local ausente",IF(COUNTIF('Configurações'!$H$4:$H$23,$D32)=0,"Local não cadastrado","")),IF(NOT(ISNUMBER($E32)),"Quantidade inválida",IF($E32&lt;=0,"Quantidade deve ser maior que zero","")),IF(NOT(ISNUMBER($F32)),"Custo inválido",IF($F32&lt;0,"Custo negativo",IF($F32=0,"Custo zerado",""))),IF(NOT(ISNUMBER($G32)),"Data inválida",IF($G32&lt;DATE(2000,1,1),"Data anterior a 01/01/2000",IF($G32&gt;'Configurações'!$B$4,"Data futura",""))),IF(AND(LEN(TRIM($A32))&gt;0,LEN(TRIM($C32))&gt;0,LEN(TRIM($D32))&gt;0,COUNTIFS($A$7:$A$206,$A32,$C$7:$C$206,$C32,$D$7:$D$206,$D32)&gt;1),"Chave SKU/lote/local duplicada","")))</f>
        <v/>
      </c>
    </row>
    <row r="33" ht="25" customHeight="1">
      <c r="A33" s="22" t="n"/>
      <c r="B33" s="23" t="n"/>
      <c r="C33" s="22" t="n"/>
      <c r="D33" s="22" t="n"/>
      <c r="E33" s="24" t="n"/>
      <c r="F33" s="25" t="n"/>
      <c r="G33" s="26" t="n"/>
      <c r="H33" s="27">
        <f>IF(COUNTA($A33:$G33)=0,"",IF(AND('Configurações'!$B$12="Configurações válidas",LEN(TRIM($A33))&gt;0,LEN(TRIM($B33))&gt;0,LEN(TRIM($C33))&gt;0,LEN(TRIM($D33))&gt;0,COUNTIF('Configurações'!$H$4:$H$23,$D33)&gt;0,ISNUMBER($E33),$E33&gt;0,ISNUMBER($F33),$F33&gt;0,ISNUMBER($G33),$G33&gt;=DATE(2000,1,1),$G33&lt;='Configurações'!$B$4,COUNTIFS($A$7:$A$206,$A33,$C$7:$C$206,$C33,$D$7:$D$206,$D33)=1),$E33*$F33,""))</f>
        <v/>
      </c>
      <c r="I33" s="28">
        <f>IF(COUNTA($A33:$G33)=0,"",IF(AND('Configurações'!$B$12="Configurações válidas",LEN(TRIM($A33))&gt;0,LEN(TRIM($B33))&gt;0,LEN(TRIM($C33))&gt;0,LEN(TRIM($D33))&gt;0,COUNTIF('Configurações'!$H$4:$H$23,$D33)&gt;0,ISNUMBER($E33),$E33&gt;0,ISNUMBER($F33),$F33&gt;0,ISNUMBER($G33),$G33&gt;=DATE(2000,1,1),$G33&lt;='Configurações'!$B$4,COUNTIFS($A$7:$A$206,$A33,$C$7:$C$206,$C33,$D$7:$D$206,$D33)=1),'Configurações'!$B$4-$G33,""))</f>
        <v/>
      </c>
      <c r="J33" s="29">
        <f>IF($I33="","",IF($I33&lt;='Configurações'!$B$5,'Configurações'!$F$4,IF($I33&lt;='Configurações'!$B$6,'Configurações'!$F$5,IF($I33&lt;='Configurações'!$B$7,'Configurações'!$F$6,IF($I33&lt;='Configurações'!$B$8,'Configurações'!$F$7,'Configurações'!$F$8)))))</f>
        <v/>
      </c>
      <c r="K33" s="27">
        <f>IF($H33="","",IF($I33&gt;='Configurações'!$B$9,$H33,0))</f>
        <v/>
      </c>
      <c r="L33" s="30">
        <f>IF($I33="","",IF($I33&gt;='Configurações'!$B$10,"Crítico",IF($I33&gt;='Configurações'!$B$9,"Parado","Em giro")))</f>
        <v/>
      </c>
      <c r="M33" s="29">
        <f>IF(COUNTA($A33:$G33)=0,"",_xlfn.TEXTJOIN(" | ",TRUE,IF(LEN(TRIM($A33))=0,"SKU ausente",""),IF(LEN(TRIM($B33))=0,"Produto ausente",""),IF(LEN(TRIM($C33))=0,"Lote ausente",""),IF(LEN(TRIM($D33))=0,"Local ausente",IF(COUNTIF('Configurações'!$H$4:$H$23,$D33)=0,"Local não cadastrado","")),IF(NOT(ISNUMBER($E33)),"Quantidade inválida",IF($E33&lt;=0,"Quantidade deve ser maior que zero","")),IF(NOT(ISNUMBER($F33)),"Custo inválido",IF($F33&lt;0,"Custo negativo",IF($F33=0,"Custo zerado",""))),IF(NOT(ISNUMBER($G33)),"Data inválida",IF($G33&lt;DATE(2000,1,1),"Data anterior a 01/01/2000",IF($G33&gt;'Configurações'!$B$4,"Data futura",""))),IF(AND(LEN(TRIM($A33))&gt;0,LEN(TRIM($C33))&gt;0,LEN(TRIM($D33))&gt;0,COUNTIFS($A$7:$A$206,$A33,$C$7:$C$206,$C33,$D$7:$D$206,$D33)&gt;1),"Chave SKU/lote/local duplicada","")))</f>
        <v/>
      </c>
    </row>
    <row r="34" ht="25" customHeight="1">
      <c r="A34" s="22" t="n"/>
      <c r="B34" s="23" t="n"/>
      <c r="C34" s="22" t="n"/>
      <c r="D34" s="22" t="n"/>
      <c r="E34" s="24" t="n"/>
      <c r="F34" s="25" t="n"/>
      <c r="G34" s="26" t="n"/>
      <c r="H34" s="27">
        <f>IF(COUNTA($A34:$G34)=0,"",IF(AND('Configurações'!$B$12="Configurações válidas",LEN(TRIM($A34))&gt;0,LEN(TRIM($B34))&gt;0,LEN(TRIM($C34))&gt;0,LEN(TRIM($D34))&gt;0,COUNTIF('Configurações'!$H$4:$H$23,$D34)&gt;0,ISNUMBER($E34),$E34&gt;0,ISNUMBER($F34),$F34&gt;0,ISNUMBER($G34),$G34&gt;=DATE(2000,1,1),$G34&lt;='Configurações'!$B$4,COUNTIFS($A$7:$A$206,$A34,$C$7:$C$206,$C34,$D$7:$D$206,$D34)=1),$E34*$F34,""))</f>
        <v/>
      </c>
      <c r="I34" s="28">
        <f>IF(COUNTA($A34:$G34)=0,"",IF(AND('Configurações'!$B$12="Configurações válidas",LEN(TRIM($A34))&gt;0,LEN(TRIM($B34))&gt;0,LEN(TRIM($C34))&gt;0,LEN(TRIM($D34))&gt;0,COUNTIF('Configurações'!$H$4:$H$23,$D34)&gt;0,ISNUMBER($E34),$E34&gt;0,ISNUMBER($F34),$F34&gt;0,ISNUMBER($G34),$G34&gt;=DATE(2000,1,1),$G34&lt;='Configurações'!$B$4,COUNTIFS($A$7:$A$206,$A34,$C$7:$C$206,$C34,$D$7:$D$206,$D34)=1),'Configurações'!$B$4-$G34,""))</f>
        <v/>
      </c>
      <c r="J34" s="29">
        <f>IF($I34="","",IF($I34&lt;='Configurações'!$B$5,'Configurações'!$F$4,IF($I34&lt;='Configurações'!$B$6,'Configurações'!$F$5,IF($I34&lt;='Configurações'!$B$7,'Configurações'!$F$6,IF($I34&lt;='Configurações'!$B$8,'Configurações'!$F$7,'Configurações'!$F$8)))))</f>
        <v/>
      </c>
      <c r="K34" s="27">
        <f>IF($H34="","",IF($I34&gt;='Configurações'!$B$9,$H34,0))</f>
        <v/>
      </c>
      <c r="L34" s="30">
        <f>IF($I34="","",IF($I34&gt;='Configurações'!$B$10,"Crítico",IF($I34&gt;='Configurações'!$B$9,"Parado","Em giro")))</f>
        <v/>
      </c>
      <c r="M34" s="29">
        <f>IF(COUNTA($A34:$G34)=0,"",_xlfn.TEXTJOIN(" | ",TRUE,IF(LEN(TRIM($A34))=0,"SKU ausente",""),IF(LEN(TRIM($B34))=0,"Produto ausente",""),IF(LEN(TRIM($C34))=0,"Lote ausente",""),IF(LEN(TRIM($D34))=0,"Local ausente",IF(COUNTIF('Configurações'!$H$4:$H$23,$D34)=0,"Local não cadastrado","")),IF(NOT(ISNUMBER($E34)),"Quantidade inválida",IF($E34&lt;=0,"Quantidade deve ser maior que zero","")),IF(NOT(ISNUMBER($F34)),"Custo inválido",IF($F34&lt;0,"Custo negativo",IF($F34=0,"Custo zerado",""))),IF(NOT(ISNUMBER($G34)),"Data inválida",IF($G34&lt;DATE(2000,1,1),"Data anterior a 01/01/2000",IF($G34&gt;'Configurações'!$B$4,"Data futura",""))),IF(AND(LEN(TRIM($A34))&gt;0,LEN(TRIM($C34))&gt;0,LEN(TRIM($D34))&gt;0,COUNTIFS($A$7:$A$206,$A34,$C$7:$C$206,$C34,$D$7:$D$206,$D34)&gt;1),"Chave SKU/lote/local duplicada","")))</f>
        <v/>
      </c>
    </row>
    <row r="35" ht="25" customHeight="1">
      <c r="A35" s="22" t="n"/>
      <c r="B35" s="23" t="n"/>
      <c r="C35" s="22" t="n"/>
      <c r="D35" s="22" t="n"/>
      <c r="E35" s="24" t="n"/>
      <c r="F35" s="25" t="n"/>
      <c r="G35" s="26" t="n"/>
      <c r="H35" s="27">
        <f>IF(COUNTA($A35:$G35)=0,"",IF(AND('Configurações'!$B$12="Configurações válidas",LEN(TRIM($A35))&gt;0,LEN(TRIM($B35))&gt;0,LEN(TRIM($C35))&gt;0,LEN(TRIM($D35))&gt;0,COUNTIF('Configurações'!$H$4:$H$23,$D35)&gt;0,ISNUMBER($E35),$E35&gt;0,ISNUMBER($F35),$F35&gt;0,ISNUMBER($G35),$G35&gt;=DATE(2000,1,1),$G35&lt;='Configurações'!$B$4,COUNTIFS($A$7:$A$206,$A35,$C$7:$C$206,$C35,$D$7:$D$206,$D35)=1),$E35*$F35,""))</f>
        <v/>
      </c>
      <c r="I35" s="28">
        <f>IF(COUNTA($A35:$G35)=0,"",IF(AND('Configurações'!$B$12="Configurações válidas",LEN(TRIM($A35))&gt;0,LEN(TRIM($B35))&gt;0,LEN(TRIM($C35))&gt;0,LEN(TRIM($D35))&gt;0,COUNTIF('Configurações'!$H$4:$H$23,$D35)&gt;0,ISNUMBER($E35),$E35&gt;0,ISNUMBER($F35),$F35&gt;0,ISNUMBER($G35),$G35&gt;=DATE(2000,1,1),$G35&lt;='Configurações'!$B$4,COUNTIFS($A$7:$A$206,$A35,$C$7:$C$206,$C35,$D$7:$D$206,$D35)=1),'Configurações'!$B$4-$G35,""))</f>
        <v/>
      </c>
      <c r="J35" s="29">
        <f>IF($I35="","",IF($I35&lt;='Configurações'!$B$5,'Configurações'!$F$4,IF($I35&lt;='Configurações'!$B$6,'Configurações'!$F$5,IF($I35&lt;='Configurações'!$B$7,'Configurações'!$F$6,IF($I35&lt;='Configurações'!$B$8,'Configurações'!$F$7,'Configurações'!$F$8)))))</f>
        <v/>
      </c>
      <c r="K35" s="27">
        <f>IF($H35="","",IF($I35&gt;='Configurações'!$B$9,$H35,0))</f>
        <v/>
      </c>
      <c r="L35" s="30">
        <f>IF($I35="","",IF($I35&gt;='Configurações'!$B$10,"Crítico",IF($I35&gt;='Configurações'!$B$9,"Parado","Em giro")))</f>
        <v/>
      </c>
      <c r="M35" s="29">
        <f>IF(COUNTA($A35:$G35)=0,"",_xlfn.TEXTJOIN(" | ",TRUE,IF(LEN(TRIM($A35))=0,"SKU ausente",""),IF(LEN(TRIM($B35))=0,"Produto ausente",""),IF(LEN(TRIM($C35))=0,"Lote ausente",""),IF(LEN(TRIM($D35))=0,"Local ausente",IF(COUNTIF('Configurações'!$H$4:$H$23,$D35)=0,"Local não cadastrado","")),IF(NOT(ISNUMBER($E35)),"Quantidade inválida",IF($E35&lt;=0,"Quantidade deve ser maior que zero","")),IF(NOT(ISNUMBER($F35)),"Custo inválido",IF($F35&lt;0,"Custo negativo",IF($F35=0,"Custo zerado",""))),IF(NOT(ISNUMBER($G35)),"Data inválida",IF($G35&lt;DATE(2000,1,1),"Data anterior a 01/01/2000",IF($G35&gt;'Configurações'!$B$4,"Data futura",""))),IF(AND(LEN(TRIM($A35))&gt;0,LEN(TRIM($C35))&gt;0,LEN(TRIM($D35))&gt;0,COUNTIFS($A$7:$A$206,$A35,$C$7:$C$206,$C35,$D$7:$D$206,$D35)&gt;1),"Chave SKU/lote/local duplicada","")))</f>
        <v/>
      </c>
    </row>
    <row r="36" ht="25" customHeight="1">
      <c r="A36" s="22" t="n"/>
      <c r="B36" s="23" t="n"/>
      <c r="C36" s="22" t="n"/>
      <c r="D36" s="22" t="n"/>
      <c r="E36" s="24" t="n"/>
      <c r="F36" s="25" t="n"/>
      <c r="G36" s="26" t="n"/>
      <c r="H36" s="27">
        <f>IF(COUNTA($A36:$G36)=0,"",IF(AND('Configurações'!$B$12="Configurações válidas",LEN(TRIM($A36))&gt;0,LEN(TRIM($B36))&gt;0,LEN(TRIM($C36))&gt;0,LEN(TRIM($D36))&gt;0,COUNTIF('Configurações'!$H$4:$H$23,$D36)&gt;0,ISNUMBER($E36),$E36&gt;0,ISNUMBER($F36),$F36&gt;0,ISNUMBER($G36),$G36&gt;=DATE(2000,1,1),$G36&lt;='Configurações'!$B$4,COUNTIFS($A$7:$A$206,$A36,$C$7:$C$206,$C36,$D$7:$D$206,$D36)=1),$E36*$F36,""))</f>
        <v/>
      </c>
      <c r="I36" s="28">
        <f>IF(COUNTA($A36:$G36)=0,"",IF(AND('Configurações'!$B$12="Configurações válidas",LEN(TRIM($A36))&gt;0,LEN(TRIM($B36))&gt;0,LEN(TRIM($C36))&gt;0,LEN(TRIM($D36))&gt;0,COUNTIF('Configurações'!$H$4:$H$23,$D36)&gt;0,ISNUMBER($E36),$E36&gt;0,ISNUMBER($F36),$F36&gt;0,ISNUMBER($G36),$G36&gt;=DATE(2000,1,1),$G36&lt;='Configurações'!$B$4,COUNTIFS($A$7:$A$206,$A36,$C$7:$C$206,$C36,$D$7:$D$206,$D36)=1),'Configurações'!$B$4-$G36,""))</f>
        <v/>
      </c>
      <c r="J36" s="29">
        <f>IF($I36="","",IF($I36&lt;='Configurações'!$B$5,'Configurações'!$F$4,IF($I36&lt;='Configurações'!$B$6,'Configurações'!$F$5,IF($I36&lt;='Configurações'!$B$7,'Configurações'!$F$6,IF($I36&lt;='Configurações'!$B$8,'Configurações'!$F$7,'Configurações'!$F$8)))))</f>
        <v/>
      </c>
      <c r="K36" s="27">
        <f>IF($H36="","",IF($I36&gt;='Configurações'!$B$9,$H36,0))</f>
        <v/>
      </c>
      <c r="L36" s="30">
        <f>IF($I36="","",IF($I36&gt;='Configurações'!$B$10,"Crítico",IF($I36&gt;='Configurações'!$B$9,"Parado","Em giro")))</f>
        <v/>
      </c>
      <c r="M36" s="29">
        <f>IF(COUNTA($A36:$G36)=0,"",_xlfn.TEXTJOIN(" | ",TRUE,IF(LEN(TRIM($A36))=0,"SKU ausente",""),IF(LEN(TRIM($B36))=0,"Produto ausente",""),IF(LEN(TRIM($C36))=0,"Lote ausente",""),IF(LEN(TRIM($D36))=0,"Local ausente",IF(COUNTIF('Configurações'!$H$4:$H$23,$D36)=0,"Local não cadastrado","")),IF(NOT(ISNUMBER($E36)),"Quantidade inválida",IF($E36&lt;=0,"Quantidade deve ser maior que zero","")),IF(NOT(ISNUMBER($F36)),"Custo inválido",IF($F36&lt;0,"Custo negativo",IF($F36=0,"Custo zerado",""))),IF(NOT(ISNUMBER($G36)),"Data inválida",IF($G36&lt;DATE(2000,1,1),"Data anterior a 01/01/2000",IF($G36&gt;'Configurações'!$B$4,"Data futura",""))),IF(AND(LEN(TRIM($A36))&gt;0,LEN(TRIM($C36))&gt;0,LEN(TRIM($D36))&gt;0,COUNTIFS($A$7:$A$206,$A36,$C$7:$C$206,$C36,$D$7:$D$206,$D36)&gt;1),"Chave SKU/lote/local duplicada","")))</f>
        <v/>
      </c>
    </row>
    <row r="37" ht="25" customHeight="1">
      <c r="A37" s="22" t="n"/>
      <c r="B37" s="23" t="n"/>
      <c r="C37" s="22" t="n"/>
      <c r="D37" s="22" t="n"/>
      <c r="E37" s="24" t="n"/>
      <c r="F37" s="25" t="n"/>
      <c r="G37" s="26" t="n"/>
      <c r="H37" s="27">
        <f>IF(COUNTA($A37:$G37)=0,"",IF(AND('Configurações'!$B$12="Configurações válidas",LEN(TRIM($A37))&gt;0,LEN(TRIM($B37))&gt;0,LEN(TRIM($C37))&gt;0,LEN(TRIM($D37))&gt;0,COUNTIF('Configurações'!$H$4:$H$23,$D37)&gt;0,ISNUMBER($E37),$E37&gt;0,ISNUMBER($F37),$F37&gt;0,ISNUMBER($G37),$G37&gt;=DATE(2000,1,1),$G37&lt;='Configurações'!$B$4,COUNTIFS($A$7:$A$206,$A37,$C$7:$C$206,$C37,$D$7:$D$206,$D37)=1),$E37*$F37,""))</f>
        <v/>
      </c>
      <c r="I37" s="28">
        <f>IF(COUNTA($A37:$G37)=0,"",IF(AND('Configurações'!$B$12="Configurações válidas",LEN(TRIM($A37))&gt;0,LEN(TRIM($B37))&gt;0,LEN(TRIM($C37))&gt;0,LEN(TRIM($D37))&gt;0,COUNTIF('Configurações'!$H$4:$H$23,$D37)&gt;0,ISNUMBER($E37),$E37&gt;0,ISNUMBER($F37),$F37&gt;0,ISNUMBER($G37),$G37&gt;=DATE(2000,1,1),$G37&lt;='Configurações'!$B$4,COUNTIFS($A$7:$A$206,$A37,$C$7:$C$206,$C37,$D$7:$D$206,$D37)=1),'Configurações'!$B$4-$G37,""))</f>
        <v/>
      </c>
      <c r="J37" s="29">
        <f>IF($I37="","",IF($I37&lt;='Configurações'!$B$5,'Configurações'!$F$4,IF($I37&lt;='Configurações'!$B$6,'Configurações'!$F$5,IF($I37&lt;='Configurações'!$B$7,'Configurações'!$F$6,IF($I37&lt;='Configurações'!$B$8,'Configurações'!$F$7,'Configurações'!$F$8)))))</f>
        <v/>
      </c>
      <c r="K37" s="27">
        <f>IF($H37="","",IF($I37&gt;='Configurações'!$B$9,$H37,0))</f>
        <v/>
      </c>
      <c r="L37" s="30">
        <f>IF($I37="","",IF($I37&gt;='Configurações'!$B$10,"Crítico",IF($I37&gt;='Configurações'!$B$9,"Parado","Em giro")))</f>
        <v/>
      </c>
      <c r="M37" s="29">
        <f>IF(COUNTA($A37:$G37)=0,"",_xlfn.TEXTJOIN(" | ",TRUE,IF(LEN(TRIM($A37))=0,"SKU ausente",""),IF(LEN(TRIM($B37))=0,"Produto ausente",""),IF(LEN(TRIM($C37))=0,"Lote ausente",""),IF(LEN(TRIM($D37))=0,"Local ausente",IF(COUNTIF('Configurações'!$H$4:$H$23,$D37)=0,"Local não cadastrado","")),IF(NOT(ISNUMBER($E37)),"Quantidade inválida",IF($E37&lt;=0,"Quantidade deve ser maior que zero","")),IF(NOT(ISNUMBER($F37)),"Custo inválido",IF($F37&lt;0,"Custo negativo",IF($F37=0,"Custo zerado",""))),IF(NOT(ISNUMBER($G37)),"Data inválida",IF($G37&lt;DATE(2000,1,1),"Data anterior a 01/01/2000",IF($G37&gt;'Configurações'!$B$4,"Data futura",""))),IF(AND(LEN(TRIM($A37))&gt;0,LEN(TRIM($C37))&gt;0,LEN(TRIM($D37))&gt;0,COUNTIFS($A$7:$A$206,$A37,$C$7:$C$206,$C37,$D$7:$D$206,$D37)&gt;1),"Chave SKU/lote/local duplicada","")))</f>
        <v/>
      </c>
    </row>
    <row r="38" ht="25" customHeight="1">
      <c r="A38" s="22" t="n"/>
      <c r="B38" s="23" t="n"/>
      <c r="C38" s="22" t="n"/>
      <c r="D38" s="22" t="n"/>
      <c r="E38" s="24" t="n"/>
      <c r="F38" s="25" t="n"/>
      <c r="G38" s="26" t="n"/>
      <c r="H38" s="27">
        <f>IF(COUNTA($A38:$G38)=0,"",IF(AND('Configurações'!$B$12="Configurações válidas",LEN(TRIM($A38))&gt;0,LEN(TRIM($B38))&gt;0,LEN(TRIM($C38))&gt;0,LEN(TRIM($D38))&gt;0,COUNTIF('Configurações'!$H$4:$H$23,$D38)&gt;0,ISNUMBER($E38),$E38&gt;0,ISNUMBER($F38),$F38&gt;0,ISNUMBER($G38),$G38&gt;=DATE(2000,1,1),$G38&lt;='Configurações'!$B$4,COUNTIFS($A$7:$A$206,$A38,$C$7:$C$206,$C38,$D$7:$D$206,$D38)=1),$E38*$F38,""))</f>
        <v/>
      </c>
      <c r="I38" s="28">
        <f>IF(COUNTA($A38:$G38)=0,"",IF(AND('Configurações'!$B$12="Configurações válidas",LEN(TRIM($A38))&gt;0,LEN(TRIM($B38))&gt;0,LEN(TRIM($C38))&gt;0,LEN(TRIM($D38))&gt;0,COUNTIF('Configurações'!$H$4:$H$23,$D38)&gt;0,ISNUMBER($E38),$E38&gt;0,ISNUMBER($F38),$F38&gt;0,ISNUMBER($G38),$G38&gt;=DATE(2000,1,1),$G38&lt;='Configurações'!$B$4,COUNTIFS($A$7:$A$206,$A38,$C$7:$C$206,$C38,$D$7:$D$206,$D38)=1),'Configurações'!$B$4-$G38,""))</f>
        <v/>
      </c>
      <c r="J38" s="29">
        <f>IF($I38="","",IF($I38&lt;='Configurações'!$B$5,'Configurações'!$F$4,IF($I38&lt;='Configurações'!$B$6,'Configurações'!$F$5,IF($I38&lt;='Configurações'!$B$7,'Configurações'!$F$6,IF($I38&lt;='Configurações'!$B$8,'Configurações'!$F$7,'Configurações'!$F$8)))))</f>
        <v/>
      </c>
      <c r="K38" s="27">
        <f>IF($H38="","",IF($I38&gt;='Configurações'!$B$9,$H38,0))</f>
        <v/>
      </c>
      <c r="L38" s="30">
        <f>IF($I38="","",IF($I38&gt;='Configurações'!$B$10,"Crítico",IF($I38&gt;='Configurações'!$B$9,"Parado","Em giro")))</f>
        <v/>
      </c>
      <c r="M38" s="29">
        <f>IF(COUNTA($A38:$G38)=0,"",_xlfn.TEXTJOIN(" | ",TRUE,IF(LEN(TRIM($A38))=0,"SKU ausente",""),IF(LEN(TRIM($B38))=0,"Produto ausente",""),IF(LEN(TRIM($C38))=0,"Lote ausente",""),IF(LEN(TRIM($D38))=0,"Local ausente",IF(COUNTIF('Configurações'!$H$4:$H$23,$D38)=0,"Local não cadastrado","")),IF(NOT(ISNUMBER($E38)),"Quantidade inválida",IF($E38&lt;=0,"Quantidade deve ser maior que zero","")),IF(NOT(ISNUMBER($F38)),"Custo inválido",IF($F38&lt;0,"Custo negativo",IF($F38=0,"Custo zerado",""))),IF(NOT(ISNUMBER($G38)),"Data inválida",IF($G38&lt;DATE(2000,1,1),"Data anterior a 01/01/2000",IF($G38&gt;'Configurações'!$B$4,"Data futura",""))),IF(AND(LEN(TRIM($A38))&gt;0,LEN(TRIM($C38))&gt;0,LEN(TRIM($D38))&gt;0,COUNTIFS($A$7:$A$206,$A38,$C$7:$C$206,$C38,$D$7:$D$206,$D38)&gt;1),"Chave SKU/lote/local duplicada","")))</f>
        <v/>
      </c>
    </row>
    <row r="39" ht="25" customHeight="1">
      <c r="A39" s="22" t="n"/>
      <c r="B39" s="23" t="n"/>
      <c r="C39" s="22" t="n"/>
      <c r="D39" s="22" t="n"/>
      <c r="E39" s="24" t="n"/>
      <c r="F39" s="25" t="n"/>
      <c r="G39" s="26" t="n"/>
      <c r="H39" s="27">
        <f>IF(COUNTA($A39:$G39)=0,"",IF(AND('Configurações'!$B$12="Configurações válidas",LEN(TRIM($A39))&gt;0,LEN(TRIM($B39))&gt;0,LEN(TRIM($C39))&gt;0,LEN(TRIM($D39))&gt;0,COUNTIF('Configurações'!$H$4:$H$23,$D39)&gt;0,ISNUMBER($E39),$E39&gt;0,ISNUMBER($F39),$F39&gt;0,ISNUMBER($G39),$G39&gt;=DATE(2000,1,1),$G39&lt;='Configurações'!$B$4,COUNTIFS($A$7:$A$206,$A39,$C$7:$C$206,$C39,$D$7:$D$206,$D39)=1),$E39*$F39,""))</f>
        <v/>
      </c>
      <c r="I39" s="28">
        <f>IF(COUNTA($A39:$G39)=0,"",IF(AND('Configurações'!$B$12="Configurações válidas",LEN(TRIM($A39))&gt;0,LEN(TRIM($B39))&gt;0,LEN(TRIM($C39))&gt;0,LEN(TRIM($D39))&gt;0,COUNTIF('Configurações'!$H$4:$H$23,$D39)&gt;0,ISNUMBER($E39),$E39&gt;0,ISNUMBER($F39),$F39&gt;0,ISNUMBER($G39),$G39&gt;=DATE(2000,1,1),$G39&lt;='Configurações'!$B$4,COUNTIFS($A$7:$A$206,$A39,$C$7:$C$206,$C39,$D$7:$D$206,$D39)=1),'Configurações'!$B$4-$G39,""))</f>
        <v/>
      </c>
      <c r="J39" s="29">
        <f>IF($I39="","",IF($I39&lt;='Configurações'!$B$5,'Configurações'!$F$4,IF($I39&lt;='Configurações'!$B$6,'Configurações'!$F$5,IF($I39&lt;='Configurações'!$B$7,'Configurações'!$F$6,IF($I39&lt;='Configurações'!$B$8,'Configurações'!$F$7,'Configurações'!$F$8)))))</f>
        <v/>
      </c>
      <c r="K39" s="27">
        <f>IF($H39="","",IF($I39&gt;='Configurações'!$B$9,$H39,0))</f>
        <v/>
      </c>
      <c r="L39" s="30">
        <f>IF($I39="","",IF($I39&gt;='Configurações'!$B$10,"Crítico",IF($I39&gt;='Configurações'!$B$9,"Parado","Em giro")))</f>
        <v/>
      </c>
      <c r="M39" s="29">
        <f>IF(COUNTA($A39:$G39)=0,"",_xlfn.TEXTJOIN(" | ",TRUE,IF(LEN(TRIM($A39))=0,"SKU ausente",""),IF(LEN(TRIM($B39))=0,"Produto ausente",""),IF(LEN(TRIM($C39))=0,"Lote ausente",""),IF(LEN(TRIM($D39))=0,"Local ausente",IF(COUNTIF('Configurações'!$H$4:$H$23,$D39)=0,"Local não cadastrado","")),IF(NOT(ISNUMBER($E39)),"Quantidade inválida",IF($E39&lt;=0,"Quantidade deve ser maior que zero","")),IF(NOT(ISNUMBER($F39)),"Custo inválido",IF($F39&lt;0,"Custo negativo",IF($F39=0,"Custo zerado",""))),IF(NOT(ISNUMBER($G39)),"Data inválida",IF($G39&lt;DATE(2000,1,1),"Data anterior a 01/01/2000",IF($G39&gt;'Configurações'!$B$4,"Data futura",""))),IF(AND(LEN(TRIM($A39))&gt;0,LEN(TRIM($C39))&gt;0,LEN(TRIM($D39))&gt;0,COUNTIFS($A$7:$A$206,$A39,$C$7:$C$206,$C39,$D$7:$D$206,$D39)&gt;1),"Chave SKU/lote/local duplicada","")))</f>
        <v/>
      </c>
    </row>
    <row r="40" ht="25" customHeight="1">
      <c r="A40" s="22" t="n"/>
      <c r="B40" s="23" t="n"/>
      <c r="C40" s="22" t="n"/>
      <c r="D40" s="22" t="n"/>
      <c r="E40" s="24" t="n"/>
      <c r="F40" s="25" t="n"/>
      <c r="G40" s="26" t="n"/>
      <c r="H40" s="27">
        <f>IF(COUNTA($A40:$G40)=0,"",IF(AND('Configurações'!$B$12="Configurações válidas",LEN(TRIM($A40))&gt;0,LEN(TRIM($B40))&gt;0,LEN(TRIM($C40))&gt;0,LEN(TRIM($D40))&gt;0,COUNTIF('Configurações'!$H$4:$H$23,$D40)&gt;0,ISNUMBER($E40),$E40&gt;0,ISNUMBER($F40),$F40&gt;0,ISNUMBER($G40),$G40&gt;=DATE(2000,1,1),$G40&lt;='Configurações'!$B$4,COUNTIFS($A$7:$A$206,$A40,$C$7:$C$206,$C40,$D$7:$D$206,$D40)=1),$E40*$F40,""))</f>
        <v/>
      </c>
      <c r="I40" s="28">
        <f>IF(COUNTA($A40:$G40)=0,"",IF(AND('Configurações'!$B$12="Configurações válidas",LEN(TRIM($A40))&gt;0,LEN(TRIM($B40))&gt;0,LEN(TRIM($C40))&gt;0,LEN(TRIM($D40))&gt;0,COUNTIF('Configurações'!$H$4:$H$23,$D40)&gt;0,ISNUMBER($E40),$E40&gt;0,ISNUMBER($F40),$F40&gt;0,ISNUMBER($G40),$G40&gt;=DATE(2000,1,1),$G40&lt;='Configurações'!$B$4,COUNTIFS($A$7:$A$206,$A40,$C$7:$C$206,$C40,$D$7:$D$206,$D40)=1),'Configurações'!$B$4-$G40,""))</f>
        <v/>
      </c>
      <c r="J40" s="29">
        <f>IF($I40="","",IF($I40&lt;='Configurações'!$B$5,'Configurações'!$F$4,IF($I40&lt;='Configurações'!$B$6,'Configurações'!$F$5,IF($I40&lt;='Configurações'!$B$7,'Configurações'!$F$6,IF($I40&lt;='Configurações'!$B$8,'Configurações'!$F$7,'Configurações'!$F$8)))))</f>
        <v/>
      </c>
      <c r="K40" s="27">
        <f>IF($H40="","",IF($I40&gt;='Configurações'!$B$9,$H40,0))</f>
        <v/>
      </c>
      <c r="L40" s="30">
        <f>IF($I40="","",IF($I40&gt;='Configurações'!$B$10,"Crítico",IF($I40&gt;='Configurações'!$B$9,"Parado","Em giro")))</f>
        <v/>
      </c>
      <c r="M40" s="29">
        <f>IF(COUNTA($A40:$G40)=0,"",_xlfn.TEXTJOIN(" | ",TRUE,IF(LEN(TRIM($A40))=0,"SKU ausente",""),IF(LEN(TRIM($B40))=0,"Produto ausente",""),IF(LEN(TRIM($C40))=0,"Lote ausente",""),IF(LEN(TRIM($D40))=0,"Local ausente",IF(COUNTIF('Configurações'!$H$4:$H$23,$D40)=0,"Local não cadastrado","")),IF(NOT(ISNUMBER($E40)),"Quantidade inválida",IF($E40&lt;=0,"Quantidade deve ser maior que zero","")),IF(NOT(ISNUMBER($F40)),"Custo inválido",IF($F40&lt;0,"Custo negativo",IF($F40=0,"Custo zerado",""))),IF(NOT(ISNUMBER($G40)),"Data inválida",IF($G40&lt;DATE(2000,1,1),"Data anterior a 01/01/2000",IF($G40&gt;'Configurações'!$B$4,"Data futura",""))),IF(AND(LEN(TRIM($A40))&gt;0,LEN(TRIM($C40))&gt;0,LEN(TRIM($D40))&gt;0,COUNTIFS($A$7:$A$206,$A40,$C$7:$C$206,$C40,$D$7:$D$206,$D40)&gt;1),"Chave SKU/lote/local duplicada","")))</f>
        <v/>
      </c>
    </row>
    <row r="41" ht="25" customHeight="1">
      <c r="A41" s="22" t="n"/>
      <c r="B41" s="23" t="n"/>
      <c r="C41" s="22" t="n"/>
      <c r="D41" s="22" t="n"/>
      <c r="E41" s="24" t="n"/>
      <c r="F41" s="25" t="n"/>
      <c r="G41" s="26" t="n"/>
      <c r="H41" s="27">
        <f>IF(COUNTA($A41:$G41)=0,"",IF(AND('Configurações'!$B$12="Configurações válidas",LEN(TRIM($A41))&gt;0,LEN(TRIM($B41))&gt;0,LEN(TRIM($C41))&gt;0,LEN(TRIM($D41))&gt;0,COUNTIF('Configurações'!$H$4:$H$23,$D41)&gt;0,ISNUMBER($E41),$E41&gt;0,ISNUMBER($F41),$F41&gt;0,ISNUMBER($G41),$G41&gt;=DATE(2000,1,1),$G41&lt;='Configurações'!$B$4,COUNTIFS($A$7:$A$206,$A41,$C$7:$C$206,$C41,$D$7:$D$206,$D41)=1),$E41*$F41,""))</f>
        <v/>
      </c>
      <c r="I41" s="28">
        <f>IF(COUNTA($A41:$G41)=0,"",IF(AND('Configurações'!$B$12="Configurações válidas",LEN(TRIM($A41))&gt;0,LEN(TRIM($B41))&gt;0,LEN(TRIM($C41))&gt;0,LEN(TRIM($D41))&gt;0,COUNTIF('Configurações'!$H$4:$H$23,$D41)&gt;0,ISNUMBER($E41),$E41&gt;0,ISNUMBER($F41),$F41&gt;0,ISNUMBER($G41),$G41&gt;=DATE(2000,1,1),$G41&lt;='Configurações'!$B$4,COUNTIFS($A$7:$A$206,$A41,$C$7:$C$206,$C41,$D$7:$D$206,$D41)=1),'Configurações'!$B$4-$G41,""))</f>
        <v/>
      </c>
      <c r="J41" s="29">
        <f>IF($I41="","",IF($I41&lt;='Configurações'!$B$5,'Configurações'!$F$4,IF($I41&lt;='Configurações'!$B$6,'Configurações'!$F$5,IF($I41&lt;='Configurações'!$B$7,'Configurações'!$F$6,IF($I41&lt;='Configurações'!$B$8,'Configurações'!$F$7,'Configurações'!$F$8)))))</f>
        <v/>
      </c>
      <c r="K41" s="27">
        <f>IF($H41="","",IF($I41&gt;='Configurações'!$B$9,$H41,0))</f>
        <v/>
      </c>
      <c r="L41" s="30">
        <f>IF($I41="","",IF($I41&gt;='Configurações'!$B$10,"Crítico",IF($I41&gt;='Configurações'!$B$9,"Parado","Em giro")))</f>
        <v/>
      </c>
      <c r="M41" s="29">
        <f>IF(COUNTA($A41:$G41)=0,"",_xlfn.TEXTJOIN(" | ",TRUE,IF(LEN(TRIM($A41))=0,"SKU ausente",""),IF(LEN(TRIM($B41))=0,"Produto ausente",""),IF(LEN(TRIM($C41))=0,"Lote ausente",""),IF(LEN(TRIM($D41))=0,"Local ausente",IF(COUNTIF('Configurações'!$H$4:$H$23,$D41)=0,"Local não cadastrado","")),IF(NOT(ISNUMBER($E41)),"Quantidade inválida",IF($E41&lt;=0,"Quantidade deve ser maior que zero","")),IF(NOT(ISNUMBER($F41)),"Custo inválido",IF($F41&lt;0,"Custo negativo",IF($F41=0,"Custo zerado",""))),IF(NOT(ISNUMBER($G41)),"Data inválida",IF($G41&lt;DATE(2000,1,1),"Data anterior a 01/01/2000",IF($G41&gt;'Configurações'!$B$4,"Data futura",""))),IF(AND(LEN(TRIM($A41))&gt;0,LEN(TRIM($C41))&gt;0,LEN(TRIM($D41))&gt;0,COUNTIFS($A$7:$A$206,$A41,$C$7:$C$206,$C41,$D$7:$D$206,$D41)&gt;1),"Chave SKU/lote/local duplicada","")))</f>
        <v/>
      </c>
    </row>
    <row r="42" ht="25" customHeight="1">
      <c r="A42" s="22" t="n"/>
      <c r="B42" s="23" t="n"/>
      <c r="C42" s="22" t="n"/>
      <c r="D42" s="22" t="n"/>
      <c r="E42" s="24" t="n"/>
      <c r="F42" s="25" t="n"/>
      <c r="G42" s="26" t="n"/>
      <c r="H42" s="27">
        <f>IF(COUNTA($A42:$G42)=0,"",IF(AND('Configurações'!$B$12="Configurações válidas",LEN(TRIM($A42))&gt;0,LEN(TRIM($B42))&gt;0,LEN(TRIM($C42))&gt;0,LEN(TRIM($D42))&gt;0,COUNTIF('Configurações'!$H$4:$H$23,$D42)&gt;0,ISNUMBER($E42),$E42&gt;0,ISNUMBER($F42),$F42&gt;0,ISNUMBER($G42),$G42&gt;=DATE(2000,1,1),$G42&lt;='Configurações'!$B$4,COUNTIFS($A$7:$A$206,$A42,$C$7:$C$206,$C42,$D$7:$D$206,$D42)=1),$E42*$F42,""))</f>
        <v/>
      </c>
      <c r="I42" s="28">
        <f>IF(COUNTA($A42:$G42)=0,"",IF(AND('Configurações'!$B$12="Configurações válidas",LEN(TRIM($A42))&gt;0,LEN(TRIM($B42))&gt;0,LEN(TRIM($C42))&gt;0,LEN(TRIM($D42))&gt;0,COUNTIF('Configurações'!$H$4:$H$23,$D42)&gt;0,ISNUMBER($E42),$E42&gt;0,ISNUMBER($F42),$F42&gt;0,ISNUMBER($G42),$G42&gt;=DATE(2000,1,1),$G42&lt;='Configurações'!$B$4,COUNTIFS($A$7:$A$206,$A42,$C$7:$C$206,$C42,$D$7:$D$206,$D42)=1),'Configurações'!$B$4-$G42,""))</f>
        <v/>
      </c>
      <c r="J42" s="29">
        <f>IF($I42="","",IF($I42&lt;='Configurações'!$B$5,'Configurações'!$F$4,IF($I42&lt;='Configurações'!$B$6,'Configurações'!$F$5,IF($I42&lt;='Configurações'!$B$7,'Configurações'!$F$6,IF($I42&lt;='Configurações'!$B$8,'Configurações'!$F$7,'Configurações'!$F$8)))))</f>
        <v/>
      </c>
      <c r="K42" s="27">
        <f>IF($H42="","",IF($I42&gt;='Configurações'!$B$9,$H42,0))</f>
        <v/>
      </c>
      <c r="L42" s="30">
        <f>IF($I42="","",IF($I42&gt;='Configurações'!$B$10,"Crítico",IF($I42&gt;='Configurações'!$B$9,"Parado","Em giro")))</f>
        <v/>
      </c>
      <c r="M42" s="29">
        <f>IF(COUNTA($A42:$G42)=0,"",_xlfn.TEXTJOIN(" | ",TRUE,IF(LEN(TRIM($A42))=0,"SKU ausente",""),IF(LEN(TRIM($B42))=0,"Produto ausente",""),IF(LEN(TRIM($C42))=0,"Lote ausente",""),IF(LEN(TRIM($D42))=0,"Local ausente",IF(COUNTIF('Configurações'!$H$4:$H$23,$D42)=0,"Local não cadastrado","")),IF(NOT(ISNUMBER($E42)),"Quantidade inválida",IF($E42&lt;=0,"Quantidade deve ser maior que zero","")),IF(NOT(ISNUMBER($F42)),"Custo inválido",IF($F42&lt;0,"Custo negativo",IF($F42=0,"Custo zerado",""))),IF(NOT(ISNUMBER($G42)),"Data inválida",IF($G42&lt;DATE(2000,1,1),"Data anterior a 01/01/2000",IF($G42&gt;'Configurações'!$B$4,"Data futura",""))),IF(AND(LEN(TRIM($A42))&gt;0,LEN(TRIM($C42))&gt;0,LEN(TRIM($D42))&gt;0,COUNTIFS($A$7:$A$206,$A42,$C$7:$C$206,$C42,$D$7:$D$206,$D42)&gt;1),"Chave SKU/lote/local duplicada","")))</f>
        <v/>
      </c>
    </row>
    <row r="43" ht="25" customHeight="1">
      <c r="A43" s="22" t="n"/>
      <c r="B43" s="23" t="n"/>
      <c r="C43" s="22" t="n"/>
      <c r="D43" s="22" t="n"/>
      <c r="E43" s="24" t="n"/>
      <c r="F43" s="25" t="n"/>
      <c r="G43" s="26" t="n"/>
      <c r="H43" s="27">
        <f>IF(COUNTA($A43:$G43)=0,"",IF(AND('Configurações'!$B$12="Configurações válidas",LEN(TRIM($A43))&gt;0,LEN(TRIM($B43))&gt;0,LEN(TRIM($C43))&gt;0,LEN(TRIM($D43))&gt;0,COUNTIF('Configurações'!$H$4:$H$23,$D43)&gt;0,ISNUMBER($E43),$E43&gt;0,ISNUMBER($F43),$F43&gt;0,ISNUMBER($G43),$G43&gt;=DATE(2000,1,1),$G43&lt;='Configurações'!$B$4,COUNTIFS($A$7:$A$206,$A43,$C$7:$C$206,$C43,$D$7:$D$206,$D43)=1),$E43*$F43,""))</f>
        <v/>
      </c>
      <c r="I43" s="28">
        <f>IF(COUNTA($A43:$G43)=0,"",IF(AND('Configurações'!$B$12="Configurações válidas",LEN(TRIM($A43))&gt;0,LEN(TRIM($B43))&gt;0,LEN(TRIM($C43))&gt;0,LEN(TRIM($D43))&gt;0,COUNTIF('Configurações'!$H$4:$H$23,$D43)&gt;0,ISNUMBER($E43),$E43&gt;0,ISNUMBER($F43),$F43&gt;0,ISNUMBER($G43),$G43&gt;=DATE(2000,1,1),$G43&lt;='Configurações'!$B$4,COUNTIFS($A$7:$A$206,$A43,$C$7:$C$206,$C43,$D$7:$D$206,$D43)=1),'Configurações'!$B$4-$G43,""))</f>
        <v/>
      </c>
      <c r="J43" s="29">
        <f>IF($I43="","",IF($I43&lt;='Configurações'!$B$5,'Configurações'!$F$4,IF($I43&lt;='Configurações'!$B$6,'Configurações'!$F$5,IF($I43&lt;='Configurações'!$B$7,'Configurações'!$F$6,IF($I43&lt;='Configurações'!$B$8,'Configurações'!$F$7,'Configurações'!$F$8)))))</f>
        <v/>
      </c>
      <c r="K43" s="27">
        <f>IF($H43="","",IF($I43&gt;='Configurações'!$B$9,$H43,0))</f>
        <v/>
      </c>
      <c r="L43" s="30">
        <f>IF($I43="","",IF($I43&gt;='Configurações'!$B$10,"Crítico",IF($I43&gt;='Configurações'!$B$9,"Parado","Em giro")))</f>
        <v/>
      </c>
      <c r="M43" s="29">
        <f>IF(COUNTA($A43:$G43)=0,"",_xlfn.TEXTJOIN(" | ",TRUE,IF(LEN(TRIM($A43))=0,"SKU ausente",""),IF(LEN(TRIM($B43))=0,"Produto ausente",""),IF(LEN(TRIM($C43))=0,"Lote ausente",""),IF(LEN(TRIM($D43))=0,"Local ausente",IF(COUNTIF('Configurações'!$H$4:$H$23,$D43)=0,"Local não cadastrado","")),IF(NOT(ISNUMBER($E43)),"Quantidade inválida",IF($E43&lt;=0,"Quantidade deve ser maior que zero","")),IF(NOT(ISNUMBER($F43)),"Custo inválido",IF($F43&lt;0,"Custo negativo",IF($F43=0,"Custo zerado",""))),IF(NOT(ISNUMBER($G43)),"Data inválida",IF($G43&lt;DATE(2000,1,1),"Data anterior a 01/01/2000",IF($G43&gt;'Configurações'!$B$4,"Data futura",""))),IF(AND(LEN(TRIM($A43))&gt;0,LEN(TRIM($C43))&gt;0,LEN(TRIM($D43))&gt;0,COUNTIFS($A$7:$A$206,$A43,$C$7:$C$206,$C43,$D$7:$D$206,$D43)&gt;1),"Chave SKU/lote/local duplicada","")))</f>
        <v/>
      </c>
    </row>
    <row r="44" ht="25" customHeight="1">
      <c r="A44" s="22" t="n"/>
      <c r="B44" s="23" t="n"/>
      <c r="C44" s="22" t="n"/>
      <c r="D44" s="22" t="n"/>
      <c r="E44" s="24" t="n"/>
      <c r="F44" s="25" t="n"/>
      <c r="G44" s="26" t="n"/>
      <c r="H44" s="27">
        <f>IF(COUNTA($A44:$G44)=0,"",IF(AND('Configurações'!$B$12="Configurações válidas",LEN(TRIM($A44))&gt;0,LEN(TRIM($B44))&gt;0,LEN(TRIM($C44))&gt;0,LEN(TRIM($D44))&gt;0,COUNTIF('Configurações'!$H$4:$H$23,$D44)&gt;0,ISNUMBER($E44),$E44&gt;0,ISNUMBER($F44),$F44&gt;0,ISNUMBER($G44),$G44&gt;=DATE(2000,1,1),$G44&lt;='Configurações'!$B$4,COUNTIFS($A$7:$A$206,$A44,$C$7:$C$206,$C44,$D$7:$D$206,$D44)=1),$E44*$F44,""))</f>
        <v/>
      </c>
      <c r="I44" s="28">
        <f>IF(COUNTA($A44:$G44)=0,"",IF(AND('Configurações'!$B$12="Configurações válidas",LEN(TRIM($A44))&gt;0,LEN(TRIM($B44))&gt;0,LEN(TRIM($C44))&gt;0,LEN(TRIM($D44))&gt;0,COUNTIF('Configurações'!$H$4:$H$23,$D44)&gt;0,ISNUMBER($E44),$E44&gt;0,ISNUMBER($F44),$F44&gt;0,ISNUMBER($G44),$G44&gt;=DATE(2000,1,1),$G44&lt;='Configurações'!$B$4,COUNTIFS($A$7:$A$206,$A44,$C$7:$C$206,$C44,$D$7:$D$206,$D44)=1),'Configurações'!$B$4-$G44,""))</f>
        <v/>
      </c>
      <c r="J44" s="29">
        <f>IF($I44="","",IF($I44&lt;='Configurações'!$B$5,'Configurações'!$F$4,IF($I44&lt;='Configurações'!$B$6,'Configurações'!$F$5,IF($I44&lt;='Configurações'!$B$7,'Configurações'!$F$6,IF($I44&lt;='Configurações'!$B$8,'Configurações'!$F$7,'Configurações'!$F$8)))))</f>
        <v/>
      </c>
      <c r="K44" s="27">
        <f>IF($H44="","",IF($I44&gt;='Configurações'!$B$9,$H44,0))</f>
        <v/>
      </c>
      <c r="L44" s="30">
        <f>IF($I44="","",IF($I44&gt;='Configurações'!$B$10,"Crítico",IF($I44&gt;='Configurações'!$B$9,"Parado","Em giro")))</f>
        <v/>
      </c>
      <c r="M44" s="29">
        <f>IF(COUNTA($A44:$G44)=0,"",_xlfn.TEXTJOIN(" | ",TRUE,IF(LEN(TRIM($A44))=0,"SKU ausente",""),IF(LEN(TRIM($B44))=0,"Produto ausente",""),IF(LEN(TRIM($C44))=0,"Lote ausente",""),IF(LEN(TRIM($D44))=0,"Local ausente",IF(COUNTIF('Configurações'!$H$4:$H$23,$D44)=0,"Local não cadastrado","")),IF(NOT(ISNUMBER($E44)),"Quantidade inválida",IF($E44&lt;=0,"Quantidade deve ser maior que zero","")),IF(NOT(ISNUMBER($F44)),"Custo inválido",IF($F44&lt;0,"Custo negativo",IF($F44=0,"Custo zerado",""))),IF(NOT(ISNUMBER($G44)),"Data inválida",IF($G44&lt;DATE(2000,1,1),"Data anterior a 01/01/2000",IF($G44&gt;'Configurações'!$B$4,"Data futura",""))),IF(AND(LEN(TRIM($A44))&gt;0,LEN(TRIM($C44))&gt;0,LEN(TRIM($D44))&gt;0,COUNTIFS($A$7:$A$206,$A44,$C$7:$C$206,$C44,$D$7:$D$206,$D44)&gt;1),"Chave SKU/lote/local duplicada","")))</f>
        <v/>
      </c>
    </row>
    <row r="45" ht="25" customHeight="1">
      <c r="A45" s="22" t="n"/>
      <c r="B45" s="23" t="n"/>
      <c r="C45" s="22" t="n"/>
      <c r="D45" s="22" t="n"/>
      <c r="E45" s="24" t="n"/>
      <c r="F45" s="25" t="n"/>
      <c r="G45" s="26" t="n"/>
      <c r="H45" s="27">
        <f>IF(COUNTA($A45:$G45)=0,"",IF(AND('Configurações'!$B$12="Configurações válidas",LEN(TRIM($A45))&gt;0,LEN(TRIM($B45))&gt;0,LEN(TRIM($C45))&gt;0,LEN(TRIM($D45))&gt;0,COUNTIF('Configurações'!$H$4:$H$23,$D45)&gt;0,ISNUMBER($E45),$E45&gt;0,ISNUMBER($F45),$F45&gt;0,ISNUMBER($G45),$G45&gt;=DATE(2000,1,1),$G45&lt;='Configurações'!$B$4,COUNTIFS($A$7:$A$206,$A45,$C$7:$C$206,$C45,$D$7:$D$206,$D45)=1),$E45*$F45,""))</f>
        <v/>
      </c>
      <c r="I45" s="28">
        <f>IF(COUNTA($A45:$G45)=0,"",IF(AND('Configurações'!$B$12="Configurações válidas",LEN(TRIM($A45))&gt;0,LEN(TRIM($B45))&gt;0,LEN(TRIM($C45))&gt;0,LEN(TRIM($D45))&gt;0,COUNTIF('Configurações'!$H$4:$H$23,$D45)&gt;0,ISNUMBER($E45),$E45&gt;0,ISNUMBER($F45),$F45&gt;0,ISNUMBER($G45),$G45&gt;=DATE(2000,1,1),$G45&lt;='Configurações'!$B$4,COUNTIFS($A$7:$A$206,$A45,$C$7:$C$206,$C45,$D$7:$D$206,$D45)=1),'Configurações'!$B$4-$G45,""))</f>
        <v/>
      </c>
      <c r="J45" s="29">
        <f>IF($I45="","",IF($I45&lt;='Configurações'!$B$5,'Configurações'!$F$4,IF($I45&lt;='Configurações'!$B$6,'Configurações'!$F$5,IF($I45&lt;='Configurações'!$B$7,'Configurações'!$F$6,IF($I45&lt;='Configurações'!$B$8,'Configurações'!$F$7,'Configurações'!$F$8)))))</f>
        <v/>
      </c>
      <c r="K45" s="27">
        <f>IF($H45="","",IF($I45&gt;='Configurações'!$B$9,$H45,0))</f>
        <v/>
      </c>
      <c r="L45" s="30">
        <f>IF($I45="","",IF($I45&gt;='Configurações'!$B$10,"Crítico",IF($I45&gt;='Configurações'!$B$9,"Parado","Em giro")))</f>
        <v/>
      </c>
      <c r="M45" s="29">
        <f>IF(COUNTA($A45:$G45)=0,"",_xlfn.TEXTJOIN(" | ",TRUE,IF(LEN(TRIM($A45))=0,"SKU ausente",""),IF(LEN(TRIM($B45))=0,"Produto ausente",""),IF(LEN(TRIM($C45))=0,"Lote ausente",""),IF(LEN(TRIM($D45))=0,"Local ausente",IF(COUNTIF('Configurações'!$H$4:$H$23,$D45)=0,"Local não cadastrado","")),IF(NOT(ISNUMBER($E45)),"Quantidade inválida",IF($E45&lt;=0,"Quantidade deve ser maior que zero","")),IF(NOT(ISNUMBER($F45)),"Custo inválido",IF($F45&lt;0,"Custo negativo",IF($F45=0,"Custo zerado",""))),IF(NOT(ISNUMBER($G45)),"Data inválida",IF($G45&lt;DATE(2000,1,1),"Data anterior a 01/01/2000",IF($G45&gt;'Configurações'!$B$4,"Data futura",""))),IF(AND(LEN(TRIM($A45))&gt;0,LEN(TRIM($C45))&gt;0,LEN(TRIM($D45))&gt;0,COUNTIFS($A$7:$A$206,$A45,$C$7:$C$206,$C45,$D$7:$D$206,$D45)&gt;1),"Chave SKU/lote/local duplicada","")))</f>
        <v/>
      </c>
    </row>
    <row r="46" ht="25" customHeight="1">
      <c r="A46" s="22" t="n"/>
      <c r="B46" s="23" t="n"/>
      <c r="C46" s="22" t="n"/>
      <c r="D46" s="22" t="n"/>
      <c r="E46" s="24" t="n"/>
      <c r="F46" s="25" t="n"/>
      <c r="G46" s="26" t="n"/>
      <c r="H46" s="27">
        <f>IF(COUNTA($A46:$G46)=0,"",IF(AND('Configurações'!$B$12="Configurações válidas",LEN(TRIM($A46))&gt;0,LEN(TRIM($B46))&gt;0,LEN(TRIM($C46))&gt;0,LEN(TRIM($D46))&gt;0,COUNTIF('Configurações'!$H$4:$H$23,$D46)&gt;0,ISNUMBER($E46),$E46&gt;0,ISNUMBER($F46),$F46&gt;0,ISNUMBER($G46),$G46&gt;=DATE(2000,1,1),$G46&lt;='Configurações'!$B$4,COUNTIFS($A$7:$A$206,$A46,$C$7:$C$206,$C46,$D$7:$D$206,$D46)=1),$E46*$F46,""))</f>
        <v/>
      </c>
      <c r="I46" s="28">
        <f>IF(COUNTA($A46:$G46)=0,"",IF(AND('Configurações'!$B$12="Configurações válidas",LEN(TRIM($A46))&gt;0,LEN(TRIM($B46))&gt;0,LEN(TRIM($C46))&gt;0,LEN(TRIM($D46))&gt;0,COUNTIF('Configurações'!$H$4:$H$23,$D46)&gt;0,ISNUMBER($E46),$E46&gt;0,ISNUMBER($F46),$F46&gt;0,ISNUMBER($G46),$G46&gt;=DATE(2000,1,1),$G46&lt;='Configurações'!$B$4,COUNTIFS($A$7:$A$206,$A46,$C$7:$C$206,$C46,$D$7:$D$206,$D46)=1),'Configurações'!$B$4-$G46,""))</f>
        <v/>
      </c>
      <c r="J46" s="29">
        <f>IF($I46="","",IF($I46&lt;='Configurações'!$B$5,'Configurações'!$F$4,IF($I46&lt;='Configurações'!$B$6,'Configurações'!$F$5,IF($I46&lt;='Configurações'!$B$7,'Configurações'!$F$6,IF($I46&lt;='Configurações'!$B$8,'Configurações'!$F$7,'Configurações'!$F$8)))))</f>
        <v/>
      </c>
      <c r="K46" s="27">
        <f>IF($H46="","",IF($I46&gt;='Configurações'!$B$9,$H46,0))</f>
        <v/>
      </c>
      <c r="L46" s="30">
        <f>IF($I46="","",IF($I46&gt;='Configurações'!$B$10,"Crítico",IF($I46&gt;='Configurações'!$B$9,"Parado","Em giro")))</f>
        <v/>
      </c>
      <c r="M46" s="29">
        <f>IF(COUNTA($A46:$G46)=0,"",_xlfn.TEXTJOIN(" | ",TRUE,IF(LEN(TRIM($A46))=0,"SKU ausente",""),IF(LEN(TRIM($B46))=0,"Produto ausente",""),IF(LEN(TRIM($C46))=0,"Lote ausente",""),IF(LEN(TRIM($D46))=0,"Local ausente",IF(COUNTIF('Configurações'!$H$4:$H$23,$D46)=0,"Local não cadastrado","")),IF(NOT(ISNUMBER($E46)),"Quantidade inválida",IF($E46&lt;=0,"Quantidade deve ser maior que zero","")),IF(NOT(ISNUMBER($F46)),"Custo inválido",IF($F46&lt;0,"Custo negativo",IF($F46=0,"Custo zerado",""))),IF(NOT(ISNUMBER($G46)),"Data inválida",IF($G46&lt;DATE(2000,1,1),"Data anterior a 01/01/2000",IF($G46&gt;'Configurações'!$B$4,"Data futura",""))),IF(AND(LEN(TRIM($A46))&gt;0,LEN(TRIM($C46))&gt;0,LEN(TRIM($D46))&gt;0,COUNTIFS($A$7:$A$206,$A46,$C$7:$C$206,$C46,$D$7:$D$206,$D46)&gt;1),"Chave SKU/lote/local duplicada","")))</f>
        <v/>
      </c>
    </row>
    <row r="47" ht="25" customHeight="1">
      <c r="A47" s="22" t="n"/>
      <c r="B47" s="23" t="n"/>
      <c r="C47" s="22" t="n"/>
      <c r="D47" s="22" t="n"/>
      <c r="E47" s="24" t="n"/>
      <c r="F47" s="25" t="n"/>
      <c r="G47" s="26" t="n"/>
      <c r="H47" s="27">
        <f>IF(COUNTA($A47:$G47)=0,"",IF(AND('Configurações'!$B$12="Configurações válidas",LEN(TRIM($A47))&gt;0,LEN(TRIM($B47))&gt;0,LEN(TRIM($C47))&gt;0,LEN(TRIM($D47))&gt;0,COUNTIF('Configurações'!$H$4:$H$23,$D47)&gt;0,ISNUMBER($E47),$E47&gt;0,ISNUMBER($F47),$F47&gt;0,ISNUMBER($G47),$G47&gt;=DATE(2000,1,1),$G47&lt;='Configurações'!$B$4,COUNTIFS($A$7:$A$206,$A47,$C$7:$C$206,$C47,$D$7:$D$206,$D47)=1),$E47*$F47,""))</f>
        <v/>
      </c>
      <c r="I47" s="28">
        <f>IF(COUNTA($A47:$G47)=0,"",IF(AND('Configurações'!$B$12="Configurações válidas",LEN(TRIM($A47))&gt;0,LEN(TRIM($B47))&gt;0,LEN(TRIM($C47))&gt;0,LEN(TRIM($D47))&gt;0,COUNTIF('Configurações'!$H$4:$H$23,$D47)&gt;0,ISNUMBER($E47),$E47&gt;0,ISNUMBER($F47),$F47&gt;0,ISNUMBER($G47),$G47&gt;=DATE(2000,1,1),$G47&lt;='Configurações'!$B$4,COUNTIFS($A$7:$A$206,$A47,$C$7:$C$206,$C47,$D$7:$D$206,$D47)=1),'Configurações'!$B$4-$G47,""))</f>
        <v/>
      </c>
      <c r="J47" s="29">
        <f>IF($I47="","",IF($I47&lt;='Configurações'!$B$5,'Configurações'!$F$4,IF($I47&lt;='Configurações'!$B$6,'Configurações'!$F$5,IF($I47&lt;='Configurações'!$B$7,'Configurações'!$F$6,IF($I47&lt;='Configurações'!$B$8,'Configurações'!$F$7,'Configurações'!$F$8)))))</f>
        <v/>
      </c>
      <c r="K47" s="27">
        <f>IF($H47="","",IF($I47&gt;='Configurações'!$B$9,$H47,0))</f>
        <v/>
      </c>
      <c r="L47" s="30">
        <f>IF($I47="","",IF($I47&gt;='Configurações'!$B$10,"Crítico",IF($I47&gt;='Configurações'!$B$9,"Parado","Em giro")))</f>
        <v/>
      </c>
      <c r="M47" s="29">
        <f>IF(COUNTA($A47:$G47)=0,"",_xlfn.TEXTJOIN(" | ",TRUE,IF(LEN(TRIM($A47))=0,"SKU ausente",""),IF(LEN(TRIM($B47))=0,"Produto ausente",""),IF(LEN(TRIM($C47))=0,"Lote ausente",""),IF(LEN(TRIM($D47))=0,"Local ausente",IF(COUNTIF('Configurações'!$H$4:$H$23,$D47)=0,"Local não cadastrado","")),IF(NOT(ISNUMBER($E47)),"Quantidade inválida",IF($E47&lt;=0,"Quantidade deve ser maior que zero","")),IF(NOT(ISNUMBER($F47)),"Custo inválido",IF($F47&lt;0,"Custo negativo",IF($F47=0,"Custo zerado",""))),IF(NOT(ISNUMBER($G47)),"Data inválida",IF($G47&lt;DATE(2000,1,1),"Data anterior a 01/01/2000",IF($G47&gt;'Configurações'!$B$4,"Data futura",""))),IF(AND(LEN(TRIM($A47))&gt;0,LEN(TRIM($C47))&gt;0,LEN(TRIM($D47))&gt;0,COUNTIFS($A$7:$A$206,$A47,$C$7:$C$206,$C47,$D$7:$D$206,$D47)&gt;1),"Chave SKU/lote/local duplicada","")))</f>
        <v/>
      </c>
    </row>
    <row r="48" ht="25" customHeight="1">
      <c r="A48" s="22" t="n"/>
      <c r="B48" s="23" t="n"/>
      <c r="C48" s="22" t="n"/>
      <c r="D48" s="22" t="n"/>
      <c r="E48" s="24" t="n"/>
      <c r="F48" s="25" t="n"/>
      <c r="G48" s="26" t="n"/>
      <c r="H48" s="27">
        <f>IF(COUNTA($A48:$G48)=0,"",IF(AND('Configurações'!$B$12="Configurações válidas",LEN(TRIM($A48))&gt;0,LEN(TRIM($B48))&gt;0,LEN(TRIM($C48))&gt;0,LEN(TRIM($D48))&gt;0,COUNTIF('Configurações'!$H$4:$H$23,$D48)&gt;0,ISNUMBER($E48),$E48&gt;0,ISNUMBER($F48),$F48&gt;0,ISNUMBER($G48),$G48&gt;=DATE(2000,1,1),$G48&lt;='Configurações'!$B$4,COUNTIFS($A$7:$A$206,$A48,$C$7:$C$206,$C48,$D$7:$D$206,$D48)=1),$E48*$F48,""))</f>
        <v/>
      </c>
      <c r="I48" s="28">
        <f>IF(COUNTA($A48:$G48)=0,"",IF(AND('Configurações'!$B$12="Configurações válidas",LEN(TRIM($A48))&gt;0,LEN(TRIM($B48))&gt;0,LEN(TRIM($C48))&gt;0,LEN(TRIM($D48))&gt;0,COUNTIF('Configurações'!$H$4:$H$23,$D48)&gt;0,ISNUMBER($E48),$E48&gt;0,ISNUMBER($F48),$F48&gt;0,ISNUMBER($G48),$G48&gt;=DATE(2000,1,1),$G48&lt;='Configurações'!$B$4,COUNTIFS($A$7:$A$206,$A48,$C$7:$C$206,$C48,$D$7:$D$206,$D48)=1),'Configurações'!$B$4-$G48,""))</f>
        <v/>
      </c>
      <c r="J48" s="29">
        <f>IF($I48="","",IF($I48&lt;='Configurações'!$B$5,'Configurações'!$F$4,IF($I48&lt;='Configurações'!$B$6,'Configurações'!$F$5,IF($I48&lt;='Configurações'!$B$7,'Configurações'!$F$6,IF($I48&lt;='Configurações'!$B$8,'Configurações'!$F$7,'Configurações'!$F$8)))))</f>
        <v/>
      </c>
      <c r="K48" s="27">
        <f>IF($H48="","",IF($I48&gt;='Configurações'!$B$9,$H48,0))</f>
        <v/>
      </c>
      <c r="L48" s="30">
        <f>IF($I48="","",IF($I48&gt;='Configurações'!$B$10,"Crítico",IF($I48&gt;='Configurações'!$B$9,"Parado","Em giro")))</f>
        <v/>
      </c>
      <c r="M48" s="29">
        <f>IF(COUNTA($A48:$G48)=0,"",_xlfn.TEXTJOIN(" | ",TRUE,IF(LEN(TRIM($A48))=0,"SKU ausente",""),IF(LEN(TRIM($B48))=0,"Produto ausente",""),IF(LEN(TRIM($C48))=0,"Lote ausente",""),IF(LEN(TRIM($D48))=0,"Local ausente",IF(COUNTIF('Configurações'!$H$4:$H$23,$D48)=0,"Local não cadastrado","")),IF(NOT(ISNUMBER($E48)),"Quantidade inválida",IF($E48&lt;=0,"Quantidade deve ser maior que zero","")),IF(NOT(ISNUMBER($F48)),"Custo inválido",IF($F48&lt;0,"Custo negativo",IF($F48=0,"Custo zerado",""))),IF(NOT(ISNUMBER($G48)),"Data inválida",IF($G48&lt;DATE(2000,1,1),"Data anterior a 01/01/2000",IF($G48&gt;'Configurações'!$B$4,"Data futura",""))),IF(AND(LEN(TRIM($A48))&gt;0,LEN(TRIM($C48))&gt;0,LEN(TRIM($D48))&gt;0,COUNTIFS($A$7:$A$206,$A48,$C$7:$C$206,$C48,$D$7:$D$206,$D48)&gt;1),"Chave SKU/lote/local duplicada","")))</f>
        <v/>
      </c>
    </row>
    <row r="49" ht="25" customHeight="1">
      <c r="A49" s="22" t="n"/>
      <c r="B49" s="23" t="n"/>
      <c r="C49" s="22" t="n"/>
      <c r="D49" s="22" t="n"/>
      <c r="E49" s="24" t="n"/>
      <c r="F49" s="25" t="n"/>
      <c r="G49" s="26" t="n"/>
      <c r="H49" s="27">
        <f>IF(COUNTA($A49:$G49)=0,"",IF(AND('Configurações'!$B$12="Configurações válidas",LEN(TRIM($A49))&gt;0,LEN(TRIM($B49))&gt;0,LEN(TRIM($C49))&gt;0,LEN(TRIM($D49))&gt;0,COUNTIF('Configurações'!$H$4:$H$23,$D49)&gt;0,ISNUMBER($E49),$E49&gt;0,ISNUMBER($F49),$F49&gt;0,ISNUMBER($G49),$G49&gt;=DATE(2000,1,1),$G49&lt;='Configurações'!$B$4,COUNTIFS($A$7:$A$206,$A49,$C$7:$C$206,$C49,$D$7:$D$206,$D49)=1),$E49*$F49,""))</f>
        <v/>
      </c>
      <c r="I49" s="28">
        <f>IF(COUNTA($A49:$G49)=0,"",IF(AND('Configurações'!$B$12="Configurações válidas",LEN(TRIM($A49))&gt;0,LEN(TRIM($B49))&gt;0,LEN(TRIM($C49))&gt;0,LEN(TRIM($D49))&gt;0,COUNTIF('Configurações'!$H$4:$H$23,$D49)&gt;0,ISNUMBER($E49),$E49&gt;0,ISNUMBER($F49),$F49&gt;0,ISNUMBER($G49),$G49&gt;=DATE(2000,1,1),$G49&lt;='Configurações'!$B$4,COUNTIFS($A$7:$A$206,$A49,$C$7:$C$206,$C49,$D$7:$D$206,$D49)=1),'Configurações'!$B$4-$G49,""))</f>
        <v/>
      </c>
      <c r="J49" s="29">
        <f>IF($I49="","",IF($I49&lt;='Configurações'!$B$5,'Configurações'!$F$4,IF($I49&lt;='Configurações'!$B$6,'Configurações'!$F$5,IF($I49&lt;='Configurações'!$B$7,'Configurações'!$F$6,IF($I49&lt;='Configurações'!$B$8,'Configurações'!$F$7,'Configurações'!$F$8)))))</f>
        <v/>
      </c>
      <c r="K49" s="27">
        <f>IF($H49="","",IF($I49&gt;='Configurações'!$B$9,$H49,0))</f>
        <v/>
      </c>
      <c r="L49" s="30">
        <f>IF($I49="","",IF($I49&gt;='Configurações'!$B$10,"Crítico",IF($I49&gt;='Configurações'!$B$9,"Parado","Em giro")))</f>
        <v/>
      </c>
      <c r="M49" s="29">
        <f>IF(COUNTA($A49:$G49)=0,"",_xlfn.TEXTJOIN(" | ",TRUE,IF(LEN(TRIM($A49))=0,"SKU ausente",""),IF(LEN(TRIM($B49))=0,"Produto ausente",""),IF(LEN(TRIM($C49))=0,"Lote ausente",""),IF(LEN(TRIM($D49))=0,"Local ausente",IF(COUNTIF('Configurações'!$H$4:$H$23,$D49)=0,"Local não cadastrado","")),IF(NOT(ISNUMBER($E49)),"Quantidade inválida",IF($E49&lt;=0,"Quantidade deve ser maior que zero","")),IF(NOT(ISNUMBER($F49)),"Custo inválido",IF($F49&lt;0,"Custo negativo",IF($F49=0,"Custo zerado",""))),IF(NOT(ISNUMBER($G49)),"Data inválida",IF($G49&lt;DATE(2000,1,1),"Data anterior a 01/01/2000",IF($G49&gt;'Configurações'!$B$4,"Data futura",""))),IF(AND(LEN(TRIM($A49))&gt;0,LEN(TRIM($C49))&gt;0,LEN(TRIM($D49))&gt;0,COUNTIFS($A$7:$A$206,$A49,$C$7:$C$206,$C49,$D$7:$D$206,$D49)&gt;1),"Chave SKU/lote/local duplicada","")))</f>
        <v/>
      </c>
    </row>
    <row r="50" ht="25" customHeight="1">
      <c r="A50" s="22" t="n"/>
      <c r="B50" s="23" t="n"/>
      <c r="C50" s="22" t="n"/>
      <c r="D50" s="22" t="n"/>
      <c r="E50" s="24" t="n"/>
      <c r="F50" s="25" t="n"/>
      <c r="G50" s="26" t="n"/>
      <c r="H50" s="27">
        <f>IF(COUNTA($A50:$G50)=0,"",IF(AND('Configurações'!$B$12="Configurações válidas",LEN(TRIM($A50))&gt;0,LEN(TRIM($B50))&gt;0,LEN(TRIM($C50))&gt;0,LEN(TRIM($D50))&gt;0,COUNTIF('Configurações'!$H$4:$H$23,$D50)&gt;0,ISNUMBER($E50),$E50&gt;0,ISNUMBER($F50),$F50&gt;0,ISNUMBER($G50),$G50&gt;=DATE(2000,1,1),$G50&lt;='Configurações'!$B$4,COUNTIFS($A$7:$A$206,$A50,$C$7:$C$206,$C50,$D$7:$D$206,$D50)=1),$E50*$F50,""))</f>
        <v/>
      </c>
      <c r="I50" s="28">
        <f>IF(COUNTA($A50:$G50)=0,"",IF(AND('Configurações'!$B$12="Configurações válidas",LEN(TRIM($A50))&gt;0,LEN(TRIM($B50))&gt;0,LEN(TRIM($C50))&gt;0,LEN(TRIM($D50))&gt;0,COUNTIF('Configurações'!$H$4:$H$23,$D50)&gt;0,ISNUMBER($E50),$E50&gt;0,ISNUMBER($F50),$F50&gt;0,ISNUMBER($G50),$G50&gt;=DATE(2000,1,1),$G50&lt;='Configurações'!$B$4,COUNTIFS($A$7:$A$206,$A50,$C$7:$C$206,$C50,$D$7:$D$206,$D50)=1),'Configurações'!$B$4-$G50,""))</f>
        <v/>
      </c>
      <c r="J50" s="29">
        <f>IF($I50="","",IF($I50&lt;='Configurações'!$B$5,'Configurações'!$F$4,IF($I50&lt;='Configurações'!$B$6,'Configurações'!$F$5,IF($I50&lt;='Configurações'!$B$7,'Configurações'!$F$6,IF($I50&lt;='Configurações'!$B$8,'Configurações'!$F$7,'Configurações'!$F$8)))))</f>
        <v/>
      </c>
      <c r="K50" s="27">
        <f>IF($H50="","",IF($I50&gt;='Configurações'!$B$9,$H50,0))</f>
        <v/>
      </c>
      <c r="L50" s="30">
        <f>IF($I50="","",IF($I50&gt;='Configurações'!$B$10,"Crítico",IF($I50&gt;='Configurações'!$B$9,"Parado","Em giro")))</f>
        <v/>
      </c>
      <c r="M50" s="29">
        <f>IF(COUNTA($A50:$G50)=0,"",_xlfn.TEXTJOIN(" | ",TRUE,IF(LEN(TRIM($A50))=0,"SKU ausente",""),IF(LEN(TRIM($B50))=0,"Produto ausente",""),IF(LEN(TRIM($C50))=0,"Lote ausente",""),IF(LEN(TRIM($D50))=0,"Local ausente",IF(COUNTIF('Configurações'!$H$4:$H$23,$D50)=0,"Local não cadastrado","")),IF(NOT(ISNUMBER($E50)),"Quantidade inválida",IF($E50&lt;=0,"Quantidade deve ser maior que zero","")),IF(NOT(ISNUMBER($F50)),"Custo inválido",IF($F50&lt;0,"Custo negativo",IF($F50=0,"Custo zerado",""))),IF(NOT(ISNUMBER($G50)),"Data inválida",IF($G50&lt;DATE(2000,1,1),"Data anterior a 01/01/2000",IF($G50&gt;'Configurações'!$B$4,"Data futura",""))),IF(AND(LEN(TRIM($A50))&gt;0,LEN(TRIM($C50))&gt;0,LEN(TRIM($D50))&gt;0,COUNTIFS($A$7:$A$206,$A50,$C$7:$C$206,$C50,$D$7:$D$206,$D50)&gt;1),"Chave SKU/lote/local duplicada","")))</f>
        <v/>
      </c>
    </row>
    <row r="51" ht="25" customHeight="1">
      <c r="A51" s="22" t="n"/>
      <c r="B51" s="23" t="n"/>
      <c r="C51" s="22" t="n"/>
      <c r="D51" s="22" t="n"/>
      <c r="E51" s="24" t="n"/>
      <c r="F51" s="25" t="n"/>
      <c r="G51" s="26" t="n"/>
      <c r="H51" s="27">
        <f>IF(COUNTA($A51:$G51)=0,"",IF(AND('Configurações'!$B$12="Configurações válidas",LEN(TRIM($A51))&gt;0,LEN(TRIM($B51))&gt;0,LEN(TRIM($C51))&gt;0,LEN(TRIM($D51))&gt;0,COUNTIF('Configurações'!$H$4:$H$23,$D51)&gt;0,ISNUMBER($E51),$E51&gt;0,ISNUMBER($F51),$F51&gt;0,ISNUMBER($G51),$G51&gt;=DATE(2000,1,1),$G51&lt;='Configurações'!$B$4,COUNTIFS($A$7:$A$206,$A51,$C$7:$C$206,$C51,$D$7:$D$206,$D51)=1),$E51*$F51,""))</f>
        <v/>
      </c>
      <c r="I51" s="28">
        <f>IF(COUNTA($A51:$G51)=0,"",IF(AND('Configurações'!$B$12="Configurações válidas",LEN(TRIM($A51))&gt;0,LEN(TRIM($B51))&gt;0,LEN(TRIM($C51))&gt;0,LEN(TRIM($D51))&gt;0,COUNTIF('Configurações'!$H$4:$H$23,$D51)&gt;0,ISNUMBER($E51),$E51&gt;0,ISNUMBER($F51),$F51&gt;0,ISNUMBER($G51),$G51&gt;=DATE(2000,1,1),$G51&lt;='Configurações'!$B$4,COUNTIFS($A$7:$A$206,$A51,$C$7:$C$206,$C51,$D$7:$D$206,$D51)=1),'Configurações'!$B$4-$G51,""))</f>
        <v/>
      </c>
      <c r="J51" s="29">
        <f>IF($I51="","",IF($I51&lt;='Configurações'!$B$5,'Configurações'!$F$4,IF($I51&lt;='Configurações'!$B$6,'Configurações'!$F$5,IF($I51&lt;='Configurações'!$B$7,'Configurações'!$F$6,IF($I51&lt;='Configurações'!$B$8,'Configurações'!$F$7,'Configurações'!$F$8)))))</f>
        <v/>
      </c>
      <c r="K51" s="27">
        <f>IF($H51="","",IF($I51&gt;='Configurações'!$B$9,$H51,0))</f>
        <v/>
      </c>
      <c r="L51" s="30">
        <f>IF($I51="","",IF($I51&gt;='Configurações'!$B$10,"Crítico",IF($I51&gt;='Configurações'!$B$9,"Parado","Em giro")))</f>
        <v/>
      </c>
      <c r="M51" s="29">
        <f>IF(COUNTA($A51:$G51)=0,"",_xlfn.TEXTJOIN(" | ",TRUE,IF(LEN(TRIM($A51))=0,"SKU ausente",""),IF(LEN(TRIM($B51))=0,"Produto ausente",""),IF(LEN(TRIM($C51))=0,"Lote ausente",""),IF(LEN(TRIM($D51))=0,"Local ausente",IF(COUNTIF('Configurações'!$H$4:$H$23,$D51)=0,"Local não cadastrado","")),IF(NOT(ISNUMBER($E51)),"Quantidade inválida",IF($E51&lt;=0,"Quantidade deve ser maior que zero","")),IF(NOT(ISNUMBER($F51)),"Custo inválido",IF($F51&lt;0,"Custo negativo",IF($F51=0,"Custo zerado",""))),IF(NOT(ISNUMBER($G51)),"Data inválida",IF($G51&lt;DATE(2000,1,1),"Data anterior a 01/01/2000",IF($G51&gt;'Configurações'!$B$4,"Data futura",""))),IF(AND(LEN(TRIM($A51))&gt;0,LEN(TRIM($C51))&gt;0,LEN(TRIM($D51))&gt;0,COUNTIFS($A$7:$A$206,$A51,$C$7:$C$206,$C51,$D$7:$D$206,$D51)&gt;1),"Chave SKU/lote/local duplicada","")))</f>
        <v/>
      </c>
    </row>
    <row r="52" ht="25" customHeight="1">
      <c r="A52" s="22" t="n"/>
      <c r="B52" s="23" t="n"/>
      <c r="C52" s="22" t="n"/>
      <c r="D52" s="22" t="n"/>
      <c r="E52" s="24" t="n"/>
      <c r="F52" s="25" t="n"/>
      <c r="G52" s="26" t="n"/>
      <c r="H52" s="27">
        <f>IF(COUNTA($A52:$G52)=0,"",IF(AND('Configurações'!$B$12="Configurações válidas",LEN(TRIM($A52))&gt;0,LEN(TRIM($B52))&gt;0,LEN(TRIM($C52))&gt;0,LEN(TRIM($D52))&gt;0,COUNTIF('Configurações'!$H$4:$H$23,$D52)&gt;0,ISNUMBER($E52),$E52&gt;0,ISNUMBER($F52),$F52&gt;0,ISNUMBER($G52),$G52&gt;=DATE(2000,1,1),$G52&lt;='Configurações'!$B$4,COUNTIFS($A$7:$A$206,$A52,$C$7:$C$206,$C52,$D$7:$D$206,$D52)=1),$E52*$F52,""))</f>
        <v/>
      </c>
      <c r="I52" s="28">
        <f>IF(COUNTA($A52:$G52)=0,"",IF(AND('Configurações'!$B$12="Configurações válidas",LEN(TRIM($A52))&gt;0,LEN(TRIM($B52))&gt;0,LEN(TRIM($C52))&gt;0,LEN(TRIM($D52))&gt;0,COUNTIF('Configurações'!$H$4:$H$23,$D52)&gt;0,ISNUMBER($E52),$E52&gt;0,ISNUMBER($F52),$F52&gt;0,ISNUMBER($G52),$G52&gt;=DATE(2000,1,1),$G52&lt;='Configurações'!$B$4,COUNTIFS($A$7:$A$206,$A52,$C$7:$C$206,$C52,$D$7:$D$206,$D52)=1),'Configurações'!$B$4-$G52,""))</f>
        <v/>
      </c>
      <c r="J52" s="29">
        <f>IF($I52="","",IF($I52&lt;='Configurações'!$B$5,'Configurações'!$F$4,IF($I52&lt;='Configurações'!$B$6,'Configurações'!$F$5,IF($I52&lt;='Configurações'!$B$7,'Configurações'!$F$6,IF($I52&lt;='Configurações'!$B$8,'Configurações'!$F$7,'Configurações'!$F$8)))))</f>
        <v/>
      </c>
      <c r="K52" s="27">
        <f>IF($H52="","",IF($I52&gt;='Configurações'!$B$9,$H52,0))</f>
        <v/>
      </c>
      <c r="L52" s="30">
        <f>IF($I52="","",IF($I52&gt;='Configurações'!$B$10,"Crítico",IF($I52&gt;='Configurações'!$B$9,"Parado","Em giro")))</f>
        <v/>
      </c>
      <c r="M52" s="29">
        <f>IF(COUNTA($A52:$G52)=0,"",_xlfn.TEXTJOIN(" | ",TRUE,IF(LEN(TRIM($A52))=0,"SKU ausente",""),IF(LEN(TRIM($B52))=0,"Produto ausente",""),IF(LEN(TRIM($C52))=0,"Lote ausente",""),IF(LEN(TRIM($D52))=0,"Local ausente",IF(COUNTIF('Configurações'!$H$4:$H$23,$D52)=0,"Local não cadastrado","")),IF(NOT(ISNUMBER($E52)),"Quantidade inválida",IF($E52&lt;=0,"Quantidade deve ser maior que zero","")),IF(NOT(ISNUMBER($F52)),"Custo inválido",IF($F52&lt;0,"Custo negativo",IF($F52=0,"Custo zerado",""))),IF(NOT(ISNUMBER($G52)),"Data inválida",IF($G52&lt;DATE(2000,1,1),"Data anterior a 01/01/2000",IF($G52&gt;'Configurações'!$B$4,"Data futura",""))),IF(AND(LEN(TRIM($A52))&gt;0,LEN(TRIM($C52))&gt;0,LEN(TRIM($D52))&gt;0,COUNTIFS($A$7:$A$206,$A52,$C$7:$C$206,$C52,$D$7:$D$206,$D52)&gt;1),"Chave SKU/lote/local duplicada","")))</f>
        <v/>
      </c>
    </row>
    <row r="53" ht="25" customHeight="1">
      <c r="A53" s="22" t="n"/>
      <c r="B53" s="23" t="n"/>
      <c r="C53" s="22" t="n"/>
      <c r="D53" s="22" t="n"/>
      <c r="E53" s="24" t="n"/>
      <c r="F53" s="25" t="n"/>
      <c r="G53" s="26" t="n"/>
      <c r="H53" s="27">
        <f>IF(COUNTA($A53:$G53)=0,"",IF(AND('Configurações'!$B$12="Configurações válidas",LEN(TRIM($A53))&gt;0,LEN(TRIM($B53))&gt;0,LEN(TRIM($C53))&gt;0,LEN(TRIM($D53))&gt;0,COUNTIF('Configurações'!$H$4:$H$23,$D53)&gt;0,ISNUMBER($E53),$E53&gt;0,ISNUMBER($F53),$F53&gt;0,ISNUMBER($G53),$G53&gt;=DATE(2000,1,1),$G53&lt;='Configurações'!$B$4,COUNTIFS($A$7:$A$206,$A53,$C$7:$C$206,$C53,$D$7:$D$206,$D53)=1),$E53*$F53,""))</f>
        <v/>
      </c>
      <c r="I53" s="28">
        <f>IF(COUNTA($A53:$G53)=0,"",IF(AND('Configurações'!$B$12="Configurações válidas",LEN(TRIM($A53))&gt;0,LEN(TRIM($B53))&gt;0,LEN(TRIM($C53))&gt;0,LEN(TRIM($D53))&gt;0,COUNTIF('Configurações'!$H$4:$H$23,$D53)&gt;0,ISNUMBER($E53),$E53&gt;0,ISNUMBER($F53),$F53&gt;0,ISNUMBER($G53),$G53&gt;=DATE(2000,1,1),$G53&lt;='Configurações'!$B$4,COUNTIFS($A$7:$A$206,$A53,$C$7:$C$206,$C53,$D$7:$D$206,$D53)=1),'Configurações'!$B$4-$G53,""))</f>
        <v/>
      </c>
      <c r="J53" s="29">
        <f>IF($I53="","",IF($I53&lt;='Configurações'!$B$5,'Configurações'!$F$4,IF($I53&lt;='Configurações'!$B$6,'Configurações'!$F$5,IF($I53&lt;='Configurações'!$B$7,'Configurações'!$F$6,IF($I53&lt;='Configurações'!$B$8,'Configurações'!$F$7,'Configurações'!$F$8)))))</f>
        <v/>
      </c>
      <c r="K53" s="27">
        <f>IF($H53="","",IF($I53&gt;='Configurações'!$B$9,$H53,0))</f>
        <v/>
      </c>
      <c r="L53" s="30">
        <f>IF($I53="","",IF($I53&gt;='Configurações'!$B$10,"Crítico",IF($I53&gt;='Configurações'!$B$9,"Parado","Em giro")))</f>
        <v/>
      </c>
      <c r="M53" s="29">
        <f>IF(COUNTA($A53:$G53)=0,"",_xlfn.TEXTJOIN(" | ",TRUE,IF(LEN(TRIM($A53))=0,"SKU ausente",""),IF(LEN(TRIM($B53))=0,"Produto ausente",""),IF(LEN(TRIM($C53))=0,"Lote ausente",""),IF(LEN(TRIM($D53))=0,"Local ausente",IF(COUNTIF('Configurações'!$H$4:$H$23,$D53)=0,"Local não cadastrado","")),IF(NOT(ISNUMBER($E53)),"Quantidade inválida",IF($E53&lt;=0,"Quantidade deve ser maior que zero","")),IF(NOT(ISNUMBER($F53)),"Custo inválido",IF($F53&lt;0,"Custo negativo",IF($F53=0,"Custo zerado",""))),IF(NOT(ISNUMBER($G53)),"Data inválida",IF($G53&lt;DATE(2000,1,1),"Data anterior a 01/01/2000",IF($G53&gt;'Configurações'!$B$4,"Data futura",""))),IF(AND(LEN(TRIM($A53))&gt;0,LEN(TRIM($C53))&gt;0,LEN(TRIM($D53))&gt;0,COUNTIFS($A$7:$A$206,$A53,$C$7:$C$206,$C53,$D$7:$D$206,$D53)&gt;1),"Chave SKU/lote/local duplicada","")))</f>
        <v/>
      </c>
    </row>
    <row r="54" ht="25" customHeight="1">
      <c r="A54" s="22" t="n"/>
      <c r="B54" s="23" t="n"/>
      <c r="C54" s="22" t="n"/>
      <c r="D54" s="22" t="n"/>
      <c r="E54" s="24" t="n"/>
      <c r="F54" s="25" t="n"/>
      <c r="G54" s="26" t="n"/>
      <c r="H54" s="27">
        <f>IF(COUNTA($A54:$G54)=0,"",IF(AND('Configurações'!$B$12="Configurações válidas",LEN(TRIM($A54))&gt;0,LEN(TRIM($B54))&gt;0,LEN(TRIM($C54))&gt;0,LEN(TRIM($D54))&gt;0,COUNTIF('Configurações'!$H$4:$H$23,$D54)&gt;0,ISNUMBER($E54),$E54&gt;0,ISNUMBER($F54),$F54&gt;0,ISNUMBER($G54),$G54&gt;=DATE(2000,1,1),$G54&lt;='Configurações'!$B$4,COUNTIFS($A$7:$A$206,$A54,$C$7:$C$206,$C54,$D$7:$D$206,$D54)=1),$E54*$F54,""))</f>
        <v/>
      </c>
      <c r="I54" s="28">
        <f>IF(COUNTA($A54:$G54)=0,"",IF(AND('Configurações'!$B$12="Configurações válidas",LEN(TRIM($A54))&gt;0,LEN(TRIM($B54))&gt;0,LEN(TRIM($C54))&gt;0,LEN(TRIM($D54))&gt;0,COUNTIF('Configurações'!$H$4:$H$23,$D54)&gt;0,ISNUMBER($E54),$E54&gt;0,ISNUMBER($F54),$F54&gt;0,ISNUMBER($G54),$G54&gt;=DATE(2000,1,1),$G54&lt;='Configurações'!$B$4,COUNTIFS($A$7:$A$206,$A54,$C$7:$C$206,$C54,$D$7:$D$206,$D54)=1),'Configurações'!$B$4-$G54,""))</f>
        <v/>
      </c>
      <c r="J54" s="29">
        <f>IF($I54="","",IF($I54&lt;='Configurações'!$B$5,'Configurações'!$F$4,IF($I54&lt;='Configurações'!$B$6,'Configurações'!$F$5,IF($I54&lt;='Configurações'!$B$7,'Configurações'!$F$6,IF($I54&lt;='Configurações'!$B$8,'Configurações'!$F$7,'Configurações'!$F$8)))))</f>
        <v/>
      </c>
      <c r="K54" s="27">
        <f>IF($H54="","",IF($I54&gt;='Configurações'!$B$9,$H54,0))</f>
        <v/>
      </c>
      <c r="L54" s="30">
        <f>IF($I54="","",IF($I54&gt;='Configurações'!$B$10,"Crítico",IF($I54&gt;='Configurações'!$B$9,"Parado","Em giro")))</f>
        <v/>
      </c>
      <c r="M54" s="29">
        <f>IF(COUNTA($A54:$G54)=0,"",_xlfn.TEXTJOIN(" | ",TRUE,IF(LEN(TRIM($A54))=0,"SKU ausente",""),IF(LEN(TRIM($B54))=0,"Produto ausente",""),IF(LEN(TRIM($C54))=0,"Lote ausente",""),IF(LEN(TRIM($D54))=0,"Local ausente",IF(COUNTIF('Configurações'!$H$4:$H$23,$D54)=0,"Local não cadastrado","")),IF(NOT(ISNUMBER($E54)),"Quantidade inválida",IF($E54&lt;=0,"Quantidade deve ser maior que zero","")),IF(NOT(ISNUMBER($F54)),"Custo inválido",IF($F54&lt;0,"Custo negativo",IF($F54=0,"Custo zerado",""))),IF(NOT(ISNUMBER($G54)),"Data inválida",IF($G54&lt;DATE(2000,1,1),"Data anterior a 01/01/2000",IF($G54&gt;'Configurações'!$B$4,"Data futura",""))),IF(AND(LEN(TRIM($A54))&gt;0,LEN(TRIM($C54))&gt;0,LEN(TRIM($D54))&gt;0,COUNTIFS($A$7:$A$206,$A54,$C$7:$C$206,$C54,$D$7:$D$206,$D54)&gt;1),"Chave SKU/lote/local duplicada","")))</f>
        <v/>
      </c>
    </row>
    <row r="55" ht="25" customHeight="1">
      <c r="A55" s="22" t="n"/>
      <c r="B55" s="23" t="n"/>
      <c r="C55" s="22" t="n"/>
      <c r="D55" s="22" t="n"/>
      <c r="E55" s="24" t="n"/>
      <c r="F55" s="25" t="n"/>
      <c r="G55" s="26" t="n"/>
      <c r="H55" s="27">
        <f>IF(COUNTA($A55:$G55)=0,"",IF(AND('Configurações'!$B$12="Configurações válidas",LEN(TRIM($A55))&gt;0,LEN(TRIM($B55))&gt;0,LEN(TRIM($C55))&gt;0,LEN(TRIM($D55))&gt;0,COUNTIF('Configurações'!$H$4:$H$23,$D55)&gt;0,ISNUMBER($E55),$E55&gt;0,ISNUMBER($F55),$F55&gt;0,ISNUMBER($G55),$G55&gt;=DATE(2000,1,1),$G55&lt;='Configurações'!$B$4,COUNTIFS($A$7:$A$206,$A55,$C$7:$C$206,$C55,$D$7:$D$206,$D55)=1),$E55*$F55,""))</f>
        <v/>
      </c>
      <c r="I55" s="28">
        <f>IF(COUNTA($A55:$G55)=0,"",IF(AND('Configurações'!$B$12="Configurações válidas",LEN(TRIM($A55))&gt;0,LEN(TRIM($B55))&gt;0,LEN(TRIM($C55))&gt;0,LEN(TRIM($D55))&gt;0,COUNTIF('Configurações'!$H$4:$H$23,$D55)&gt;0,ISNUMBER($E55),$E55&gt;0,ISNUMBER($F55),$F55&gt;0,ISNUMBER($G55),$G55&gt;=DATE(2000,1,1),$G55&lt;='Configurações'!$B$4,COUNTIFS($A$7:$A$206,$A55,$C$7:$C$206,$C55,$D$7:$D$206,$D55)=1),'Configurações'!$B$4-$G55,""))</f>
        <v/>
      </c>
      <c r="J55" s="29">
        <f>IF($I55="","",IF($I55&lt;='Configurações'!$B$5,'Configurações'!$F$4,IF($I55&lt;='Configurações'!$B$6,'Configurações'!$F$5,IF($I55&lt;='Configurações'!$B$7,'Configurações'!$F$6,IF($I55&lt;='Configurações'!$B$8,'Configurações'!$F$7,'Configurações'!$F$8)))))</f>
        <v/>
      </c>
      <c r="K55" s="27">
        <f>IF($H55="","",IF($I55&gt;='Configurações'!$B$9,$H55,0))</f>
        <v/>
      </c>
      <c r="L55" s="30">
        <f>IF($I55="","",IF($I55&gt;='Configurações'!$B$10,"Crítico",IF($I55&gt;='Configurações'!$B$9,"Parado","Em giro")))</f>
        <v/>
      </c>
      <c r="M55" s="29">
        <f>IF(COUNTA($A55:$G55)=0,"",_xlfn.TEXTJOIN(" | ",TRUE,IF(LEN(TRIM($A55))=0,"SKU ausente",""),IF(LEN(TRIM($B55))=0,"Produto ausente",""),IF(LEN(TRIM($C55))=0,"Lote ausente",""),IF(LEN(TRIM($D55))=0,"Local ausente",IF(COUNTIF('Configurações'!$H$4:$H$23,$D55)=0,"Local não cadastrado","")),IF(NOT(ISNUMBER($E55)),"Quantidade inválida",IF($E55&lt;=0,"Quantidade deve ser maior que zero","")),IF(NOT(ISNUMBER($F55)),"Custo inválido",IF($F55&lt;0,"Custo negativo",IF($F55=0,"Custo zerado",""))),IF(NOT(ISNUMBER($G55)),"Data inválida",IF($G55&lt;DATE(2000,1,1),"Data anterior a 01/01/2000",IF($G55&gt;'Configurações'!$B$4,"Data futura",""))),IF(AND(LEN(TRIM($A55))&gt;0,LEN(TRIM($C55))&gt;0,LEN(TRIM($D55))&gt;0,COUNTIFS($A$7:$A$206,$A55,$C$7:$C$206,$C55,$D$7:$D$206,$D55)&gt;1),"Chave SKU/lote/local duplicada","")))</f>
        <v/>
      </c>
    </row>
    <row r="56" ht="25" customHeight="1">
      <c r="A56" s="22" t="n"/>
      <c r="B56" s="23" t="n"/>
      <c r="C56" s="22" t="n"/>
      <c r="D56" s="22" t="n"/>
      <c r="E56" s="24" t="n"/>
      <c r="F56" s="25" t="n"/>
      <c r="G56" s="26" t="n"/>
      <c r="H56" s="27">
        <f>IF(COUNTA($A56:$G56)=0,"",IF(AND('Configurações'!$B$12="Configurações válidas",LEN(TRIM($A56))&gt;0,LEN(TRIM($B56))&gt;0,LEN(TRIM($C56))&gt;0,LEN(TRIM($D56))&gt;0,COUNTIF('Configurações'!$H$4:$H$23,$D56)&gt;0,ISNUMBER($E56),$E56&gt;0,ISNUMBER($F56),$F56&gt;0,ISNUMBER($G56),$G56&gt;=DATE(2000,1,1),$G56&lt;='Configurações'!$B$4,COUNTIFS($A$7:$A$206,$A56,$C$7:$C$206,$C56,$D$7:$D$206,$D56)=1),$E56*$F56,""))</f>
        <v/>
      </c>
      <c r="I56" s="28">
        <f>IF(COUNTA($A56:$G56)=0,"",IF(AND('Configurações'!$B$12="Configurações válidas",LEN(TRIM($A56))&gt;0,LEN(TRIM($B56))&gt;0,LEN(TRIM($C56))&gt;0,LEN(TRIM($D56))&gt;0,COUNTIF('Configurações'!$H$4:$H$23,$D56)&gt;0,ISNUMBER($E56),$E56&gt;0,ISNUMBER($F56),$F56&gt;0,ISNUMBER($G56),$G56&gt;=DATE(2000,1,1),$G56&lt;='Configurações'!$B$4,COUNTIFS($A$7:$A$206,$A56,$C$7:$C$206,$C56,$D$7:$D$206,$D56)=1),'Configurações'!$B$4-$G56,""))</f>
        <v/>
      </c>
      <c r="J56" s="29">
        <f>IF($I56="","",IF($I56&lt;='Configurações'!$B$5,'Configurações'!$F$4,IF($I56&lt;='Configurações'!$B$6,'Configurações'!$F$5,IF($I56&lt;='Configurações'!$B$7,'Configurações'!$F$6,IF($I56&lt;='Configurações'!$B$8,'Configurações'!$F$7,'Configurações'!$F$8)))))</f>
        <v/>
      </c>
      <c r="K56" s="27">
        <f>IF($H56="","",IF($I56&gt;='Configurações'!$B$9,$H56,0))</f>
        <v/>
      </c>
      <c r="L56" s="30">
        <f>IF($I56="","",IF($I56&gt;='Configurações'!$B$10,"Crítico",IF($I56&gt;='Configurações'!$B$9,"Parado","Em giro")))</f>
        <v/>
      </c>
      <c r="M56" s="29">
        <f>IF(COUNTA($A56:$G56)=0,"",_xlfn.TEXTJOIN(" | ",TRUE,IF(LEN(TRIM($A56))=0,"SKU ausente",""),IF(LEN(TRIM($B56))=0,"Produto ausente",""),IF(LEN(TRIM($C56))=0,"Lote ausente",""),IF(LEN(TRIM($D56))=0,"Local ausente",IF(COUNTIF('Configurações'!$H$4:$H$23,$D56)=0,"Local não cadastrado","")),IF(NOT(ISNUMBER($E56)),"Quantidade inválida",IF($E56&lt;=0,"Quantidade deve ser maior que zero","")),IF(NOT(ISNUMBER($F56)),"Custo inválido",IF($F56&lt;0,"Custo negativo",IF($F56=0,"Custo zerado",""))),IF(NOT(ISNUMBER($G56)),"Data inválida",IF($G56&lt;DATE(2000,1,1),"Data anterior a 01/01/2000",IF($G56&gt;'Configurações'!$B$4,"Data futura",""))),IF(AND(LEN(TRIM($A56))&gt;0,LEN(TRIM($C56))&gt;0,LEN(TRIM($D56))&gt;0,COUNTIFS($A$7:$A$206,$A56,$C$7:$C$206,$C56,$D$7:$D$206,$D56)&gt;1),"Chave SKU/lote/local duplicada","")))</f>
        <v/>
      </c>
    </row>
    <row r="57" ht="25" customHeight="1">
      <c r="A57" s="22" t="n"/>
      <c r="B57" s="23" t="n"/>
      <c r="C57" s="22" t="n"/>
      <c r="D57" s="22" t="n"/>
      <c r="E57" s="24" t="n"/>
      <c r="F57" s="25" t="n"/>
      <c r="G57" s="26" t="n"/>
      <c r="H57" s="27">
        <f>IF(COUNTA($A57:$G57)=0,"",IF(AND('Configurações'!$B$12="Configurações válidas",LEN(TRIM($A57))&gt;0,LEN(TRIM($B57))&gt;0,LEN(TRIM($C57))&gt;0,LEN(TRIM($D57))&gt;0,COUNTIF('Configurações'!$H$4:$H$23,$D57)&gt;0,ISNUMBER($E57),$E57&gt;0,ISNUMBER($F57),$F57&gt;0,ISNUMBER($G57),$G57&gt;=DATE(2000,1,1),$G57&lt;='Configurações'!$B$4,COUNTIFS($A$7:$A$206,$A57,$C$7:$C$206,$C57,$D$7:$D$206,$D57)=1),$E57*$F57,""))</f>
        <v/>
      </c>
      <c r="I57" s="28">
        <f>IF(COUNTA($A57:$G57)=0,"",IF(AND('Configurações'!$B$12="Configurações válidas",LEN(TRIM($A57))&gt;0,LEN(TRIM($B57))&gt;0,LEN(TRIM($C57))&gt;0,LEN(TRIM($D57))&gt;0,COUNTIF('Configurações'!$H$4:$H$23,$D57)&gt;0,ISNUMBER($E57),$E57&gt;0,ISNUMBER($F57),$F57&gt;0,ISNUMBER($G57),$G57&gt;=DATE(2000,1,1),$G57&lt;='Configurações'!$B$4,COUNTIFS($A$7:$A$206,$A57,$C$7:$C$206,$C57,$D$7:$D$206,$D57)=1),'Configurações'!$B$4-$G57,""))</f>
        <v/>
      </c>
      <c r="J57" s="29">
        <f>IF($I57="","",IF($I57&lt;='Configurações'!$B$5,'Configurações'!$F$4,IF($I57&lt;='Configurações'!$B$6,'Configurações'!$F$5,IF($I57&lt;='Configurações'!$B$7,'Configurações'!$F$6,IF($I57&lt;='Configurações'!$B$8,'Configurações'!$F$7,'Configurações'!$F$8)))))</f>
        <v/>
      </c>
      <c r="K57" s="27">
        <f>IF($H57="","",IF($I57&gt;='Configurações'!$B$9,$H57,0))</f>
        <v/>
      </c>
      <c r="L57" s="30">
        <f>IF($I57="","",IF($I57&gt;='Configurações'!$B$10,"Crítico",IF($I57&gt;='Configurações'!$B$9,"Parado","Em giro")))</f>
        <v/>
      </c>
      <c r="M57" s="29">
        <f>IF(COUNTA($A57:$G57)=0,"",_xlfn.TEXTJOIN(" | ",TRUE,IF(LEN(TRIM($A57))=0,"SKU ausente",""),IF(LEN(TRIM($B57))=0,"Produto ausente",""),IF(LEN(TRIM($C57))=0,"Lote ausente",""),IF(LEN(TRIM($D57))=0,"Local ausente",IF(COUNTIF('Configurações'!$H$4:$H$23,$D57)=0,"Local não cadastrado","")),IF(NOT(ISNUMBER($E57)),"Quantidade inválida",IF($E57&lt;=0,"Quantidade deve ser maior que zero","")),IF(NOT(ISNUMBER($F57)),"Custo inválido",IF($F57&lt;0,"Custo negativo",IF($F57=0,"Custo zerado",""))),IF(NOT(ISNUMBER($G57)),"Data inválida",IF($G57&lt;DATE(2000,1,1),"Data anterior a 01/01/2000",IF($G57&gt;'Configurações'!$B$4,"Data futura",""))),IF(AND(LEN(TRIM($A57))&gt;0,LEN(TRIM($C57))&gt;0,LEN(TRIM($D57))&gt;0,COUNTIFS($A$7:$A$206,$A57,$C$7:$C$206,$C57,$D$7:$D$206,$D57)&gt;1),"Chave SKU/lote/local duplicada","")))</f>
        <v/>
      </c>
    </row>
    <row r="58" ht="25" customHeight="1">
      <c r="A58" s="22" t="n"/>
      <c r="B58" s="23" t="n"/>
      <c r="C58" s="22" t="n"/>
      <c r="D58" s="22" t="n"/>
      <c r="E58" s="24" t="n"/>
      <c r="F58" s="25" t="n"/>
      <c r="G58" s="26" t="n"/>
      <c r="H58" s="27">
        <f>IF(COUNTA($A58:$G58)=0,"",IF(AND('Configurações'!$B$12="Configurações válidas",LEN(TRIM($A58))&gt;0,LEN(TRIM($B58))&gt;0,LEN(TRIM($C58))&gt;0,LEN(TRIM($D58))&gt;0,COUNTIF('Configurações'!$H$4:$H$23,$D58)&gt;0,ISNUMBER($E58),$E58&gt;0,ISNUMBER($F58),$F58&gt;0,ISNUMBER($G58),$G58&gt;=DATE(2000,1,1),$G58&lt;='Configurações'!$B$4,COUNTIFS($A$7:$A$206,$A58,$C$7:$C$206,$C58,$D$7:$D$206,$D58)=1),$E58*$F58,""))</f>
        <v/>
      </c>
      <c r="I58" s="28">
        <f>IF(COUNTA($A58:$G58)=0,"",IF(AND('Configurações'!$B$12="Configurações válidas",LEN(TRIM($A58))&gt;0,LEN(TRIM($B58))&gt;0,LEN(TRIM($C58))&gt;0,LEN(TRIM($D58))&gt;0,COUNTIF('Configurações'!$H$4:$H$23,$D58)&gt;0,ISNUMBER($E58),$E58&gt;0,ISNUMBER($F58),$F58&gt;0,ISNUMBER($G58),$G58&gt;=DATE(2000,1,1),$G58&lt;='Configurações'!$B$4,COUNTIFS($A$7:$A$206,$A58,$C$7:$C$206,$C58,$D$7:$D$206,$D58)=1),'Configurações'!$B$4-$G58,""))</f>
        <v/>
      </c>
      <c r="J58" s="29">
        <f>IF($I58="","",IF($I58&lt;='Configurações'!$B$5,'Configurações'!$F$4,IF($I58&lt;='Configurações'!$B$6,'Configurações'!$F$5,IF($I58&lt;='Configurações'!$B$7,'Configurações'!$F$6,IF($I58&lt;='Configurações'!$B$8,'Configurações'!$F$7,'Configurações'!$F$8)))))</f>
        <v/>
      </c>
      <c r="K58" s="27">
        <f>IF($H58="","",IF($I58&gt;='Configurações'!$B$9,$H58,0))</f>
        <v/>
      </c>
      <c r="L58" s="30">
        <f>IF($I58="","",IF($I58&gt;='Configurações'!$B$10,"Crítico",IF($I58&gt;='Configurações'!$B$9,"Parado","Em giro")))</f>
        <v/>
      </c>
      <c r="M58" s="29">
        <f>IF(COUNTA($A58:$G58)=0,"",_xlfn.TEXTJOIN(" | ",TRUE,IF(LEN(TRIM($A58))=0,"SKU ausente",""),IF(LEN(TRIM($B58))=0,"Produto ausente",""),IF(LEN(TRIM($C58))=0,"Lote ausente",""),IF(LEN(TRIM($D58))=0,"Local ausente",IF(COUNTIF('Configurações'!$H$4:$H$23,$D58)=0,"Local não cadastrado","")),IF(NOT(ISNUMBER($E58)),"Quantidade inválida",IF($E58&lt;=0,"Quantidade deve ser maior que zero","")),IF(NOT(ISNUMBER($F58)),"Custo inválido",IF($F58&lt;0,"Custo negativo",IF($F58=0,"Custo zerado",""))),IF(NOT(ISNUMBER($G58)),"Data inválida",IF($G58&lt;DATE(2000,1,1),"Data anterior a 01/01/2000",IF($G58&gt;'Configurações'!$B$4,"Data futura",""))),IF(AND(LEN(TRIM($A58))&gt;0,LEN(TRIM($C58))&gt;0,LEN(TRIM($D58))&gt;0,COUNTIFS($A$7:$A$206,$A58,$C$7:$C$206,$C58,$D$7:$D$206,$D58)&gt;1),"Chave SKU/lote/local duplicada","")))</f>
        <v/>
      </c>
    </row>
    <row r="59" ht="25" customHeight="1">
      <c r="A59" s="22" t="n"/>
      <c r="B59" s="23" t="n"/>
      <c r="C59" s="22" t="n"/>
      <c r="D59" s="22" t="n"/>
      <c r="E59" s="24" t="n"/>
      <c r="F59" s="25" t="n"/>
      <c r="G59" s="26" t="n"/>
      <c r="H59" s="27">
        <f>IF(COUNTA($A59:$G59)=0,"",IF(AND('Configurações'!$B$12="Configurações válidas",LEN(TRIM($A59))&gt;0,LEN(TRIM($B59))&gt;0,LEN(TRIM($C59))&gt;0,LEN(TRIM($D59))&gt;0,COUNTIF('Configurações'!$H$4:$H$23,$D59)&gt;0,ISNUMBER($E59),$E59&gt;0,ISNUMBER($F59),$F59&gt;0,ISNUMBER($G59),$G59&gt;=DATE(2000,1,1),$G59&lt;='Configurações'!$B$4,COUNTIFS($A$7:$A$206,$A59,$C$7:$C$206,$C59,$D$7:$D$206,$D59)=1),$E59*$F59,""))</f>
        <v/>
      </c>
      <c r="I59" s="28">
        <f>IF(COUNTA($A59:$G59)=0,"",IF(AND('Configurações'!$B$12="Configurações válidas",LEN(TRIM($A59))&gt;0,LEN(TRIM($B59))&gt;0,LEN(TRIM($C59))&gt;0,LEN(TRIM($D59))&gt;0,COUNTIF('Configurações'!$H$4:$H$23,$D59)&gt;0,ISNUMBER($E59),$E59&gt;0,ISNUMBER($F59),$F59&gt;0,ISNUMBER($G59),$G59&gt;=DATE(2000,1,1),$G59&lt;='Configurações'!$B$4,COUNTIFS($A$7:$A$206,$A59,$C$7:$C$206,$C59,$D$7:$D$206,$D59)=1),'Configurações'!$B$4-$G59,""))</f>
        <v/>
      </c>
      <c r="J59" s="29">
        <f>IF($I59="","",IF($I59&lt;='Configurações'!$B$5,'Configurações'!$F$4,IF($I59&lt;='Configurações'!$B$6,'Configurações'!$F$5,IF($I59&lt;='Configurações'!$B$7,'Configurações'!$F$6,IF($I59&lt;='Configurações'!$B$8,'Configurações'!$F$7,'Configurações'!$F$8)))))</f>
        <v/>
      </c>
      <c r="K59" s="27">
        <f>IF($H59="","",IF($I59&gt;='Configurações'!$B$9,$H59,0))</f>
        <v/>
      </c>
      <c r="L59" s="30">
        <f>IF($I59="","",IF($I59&gt;='Configurações'!$B$10,"Crítico",IF($I59&gt;='Configurações'!$B$9,"Parado","Em giro")))</f>
        <v/>
      </c>
      <c r="M59" s="29">
        <f>IF(COUNTA($A59:$G59)=0,"",_xlfn.TEXTJOIN(" | ",TRUE,IF(LEN(TRIM($A59))=0,"SKU ausente",""),IF(LEN(TRIM($B59))=0,"Produto ausente",""),IF(LEN(TRIM($C59))=0,"Lote ausente",""),IF(LEN(TRIM($D59))=0,"Local ausente",IF(COUNTIF('Configurações'!$H$4:$H$23,$D59)=0,"Local não cadastrado","")),IF(NOT(ISNUMBER($E59)),"Quantidade inválida",IF($E59&lt;=0,"Quantidade deve ser maior que zero","")),IF(NOT(ISNUMBER($F59)),"Custo inválido",IF($F59&lt;0,"Custo negativo",IF($F59=0,"Custo zerado",""))),IF(NOT(ISNUMBER($G59)),"Data inválida",IF($G59&lt;DATE(2000,1,1),"Data anterior a 01/01/2000",IF($G59&gt;'Configurações'!$B$4,"Data futura",""))),IF(AND(LEN(TRIM($A59))&gt;0,LEN(TRIM($C59))&gt;0,LEN(TRIM($D59))&gt;0,COUNTIFS($A$7:$A$206,$A59,$C$7:$C$206,$C59,$D$7:$D$206,$D59)&gt;1),"Chave SKU/lote/local duplicada","")))</f>
        <v/>
      </c>
    </row>
    <row r="60" ht="25" customHeight="1">
      <c r="A60" s="22" t="n"/>
      <c r="B60" s="23" t="n"/>
      <c r="C60" s="22" t="n"/>
      <c r="D60" s="22" t="n"/>
      <c r="E60" s="24" t="n"/>
      <c r="F60" s="25" t="n"/>
      <c r="G60" s="26" t="n"/>
      <c r="H60" s="27">
        <f>IF(COUNTA($A60:$G60)=0,"",IF(AND('Configurações'!$B$12="Configurações válidas",LEN(TRIM($A60))&gt;0,LEN(TRIM($B60))&gt;0,LEN(TRIM($C60))&gt;0,LEN(TRIM($D60))&gt;0,COUNTIF('Configurações'!$H$4:$H$23,$D60)&gt;0,ISNUMBER($E60),$E60&gt;0,ISNUMBER($F60),$F60&gt;0,ISNUMBER($G60),$G60&gt;=DATE(2000,1,1),$G60&lt;='Configurações'!$B$4,COUNTIFS($A$7:$A$206,$A60,$C$7:$C$206,$C60,$D$7:$D$206,$D60)=1),$E60*$F60,""))</f>
        <v/>
      </c>
      <c r="I60" s="28">
        <f>IF(COUNTA($A60:$G60)=0,"",IF(AND('Configurações'!$B$12="Configurações válidas",LEN(TRIM($A60))&gt;0,LEN(TRIM($B60))&gt;0,LEN(TRIM($C60))&gt;0,LEN(TRIM($D60))&gt;0,COUNTIF('Configurações'!$H$4:$H$23,$D60)&gt;0,ISNUMBER($E60),$E60&gt;0,ISNUMBER($F60),$F60&gt;0,ISNUMBER($G60),$G60&gt;=DATE(2000,1,1),$G60&lt;='Configurações'!$B$4,COUNTIFS($A$7:$A$206,$A60,$C$7:$C$206,$C60,$D$7:$D$206,$D60)=1),'Configurações'!$B$4-$G60,""))</f>
        <v/>
      </c>
      <c r="J60" s="29">
        <f>IF($I60="","",IF($I60&lt;='Configurações'!$B$5,'Configurações'!$F$4,IF($I60&lt;='Configurações'!$B$6,'Configurações'!$F$5,IF($I60&lt;='Configurações'!$B$7,'Configurações'!$F$6,IF($I60&lt;='Configurações'!$B$8,'Configurações'!$F$7,'Configurações'!$F$8)))))</f>
        <v/>
      </c>
      <c r="K60" s="27">
        <f>IF($H60="","",IF($I60&gt;='Configurações'!$B$9,$H60,0))</f>
        <v/>
      </c>
      <c r="L60" s="30">
        <f>IF($I60="","",IF($I60&gt;='Configurações'!$B$10,"Crítico",IF($I60&gt;='Configurações'!$B$9,"Parado","Em giro")))</f>
        <v/>
      </c>
      <c r="M60" s="29">
        <f>IF(COUNTA($A60:$G60)=0,"",_xlfn.TEXTJOIN(" | ",TRUE,IF(LEN(TRIM($A60))=0,"SKU ausente",""),IF(LEN(TRIM($B60))=0,"Produto ausente",""),IF(LEN(TRIM($C60))=0,"Lote ausente",""),IF(LEN(TRIM($D60))=0,"Local ausente",IF(COUNTIF('Configurações'!$H$4:$H$23,$D60)=0,"Local não cadastrado","")),IF(NOT(ISNUMBER($E60)),"Quantidade inválida",IF($E60&lt;=0,"Quantidade deve ser maior que zero","")),IF(NOT(ISNUMBER($F60)),"Custo inválido",IF($F60&lt;0,"Custo negativo",IF($F60=0,"Custo zerado",""))),IF(NOT(ISNUMBER($G60)),"Data inválida",IF($G60&lt;DATE(2000,1,1),"Data anterior a 01/01/2000",IF($G60&gt;'Configurações'!$B$4,"Data futura",""))),IF(AND(LEN(TRIM($A60))&gt;0,LEN(TRIM($C60))&gt;0,LEN(TRIM($D60))&gt;0,COUNTIFS($A$7:$A$206,$A60,$C$7:$C$206,$C60,$D$7:$D$206,$D60)&gt;1),"Chave SKU/lote/local duplicada","")))</f>
        <v/>
      </c>
    </row>
    <row r="61" ht="25" customHeight="1">
      <c r="A61" s="22" t="n"/>
      <c r="B61" s="23" t="n"/>
      <c r="C61" s="22" t="n"/>
      <c r="D61" s="22" t="n"/>
      <c r="E61" s="24" t="n"/>
      <c r="F61" s="25" t="n"/>
      <c r="G61" s="26" t="n"/>
      <c r="H61" s="27">
        <f>IF(COUNTA($A61:$G61)=0,"",IF(AND('Configurações'!$B$12="Configurações válidas",LEN(TRIM($A61))&gt;0,LEN(TRIM($B61))&gt;0,LEN(TRIM($C61))&gt;0,LEN(TRIM($D61))&gt;0,COUNTIF('Configurações'!$H$4:$H$23,$D61)&gt;0,ISNUMBER($E61),$E61&gt;0,ISNUMBER($F61),$F61&gt;0,ISNUMBER($G61),$G61&gt;=DATE(2000,1,1),$G61&lt;='Configurações'!$B$4,COUNTIFS($A$7:$A$206,$A61,$C$7:$C$206,$C61,$D$7:$D$206,$D61)=1),$E61*$F61,""))</f>
        <v/>
      </c>
      <c r="I61" s="28">
        <f>IF(COUNTA($A61:$G61)=0,"",IF(AND('Configurações'!$B$12="Configurações válidas",LEN(TRIM($A61))&gt;0,LEN(TRIM($B61))&gt;0,LEN(TRIM($C61))&gt;0,LEN(TRIM($D61))&gt;0,COUNTIF('Configurações'!$H$4:$H$23,$D61)&gt;0,ISNUMBER($E61),$E61&gt;0,ISNUMBER($F61),$F61&gt;0,ISNUMBER($G61),$G61&gt;=DATE(2000,1,1),$G61&lt;='Configurações'!$B$4,COUNTIFS($A$7:$A$206,$A61,$C$7:$C$206,$C61,$D$7:$D$206,$D61)=1),'Configurações'!$B$4-$G61,""))</f>
        <v/>
      </c>
      <c r="J61" s="29">
        <f>IF($I61="","",IF($I61&lt;='Configurações'!$B$5,'Configurações'!$F$4,IF($I61&lt;='Configurações'!$B$6,'Configurações'!$F$5,IF($I61&lt;='Configurações'!$B$7,'Configurações'!$F$6,IF($I61&lt;='Configurações'!$B$8,'Configurações'!$F$7,'Configurações'!$F$8)))))</f>
        <v/>
      </c>
      <c r="K61" s="27">
        <f>IF($H61="","",IF($I61&gt;='Configurações'!$B$9,$H61,0))</f>
        <v/>
      </c>
      <c r="L61" s="30">
        <f>IF($I61="","",IF($I61&gt;='Configurações'!$B$10,"Crítico",IF($I61&gt;='Configurações'!$B$9,"Parado","Em giro")))</f>
        <v/>
      </c>
      <c r="M61" s="29">
        <f>IF(COUNTA($A61:$G61)=0,"",_xlfn.TEXTJOIN(" | ",TRUE,IF(LEN(TRIM($A61))=0,"SKU ausente",""),IF(LEN(TRIM($B61))=0,"Produto ausente",""),IF(LEN(TRIM($C61))=0,"Lote ausente",""),IF(LEN(TRIM($D61))=0,"Local ausente",IF(COUNTIF('Configurações'!$H$4:$H$23,$D61)=0,"Local não cadastrado","")),IF(NOT(ISNUMBER($E61)),"Quantidade inválida",IF($E61&lt;=0,"Quantidade deve ser maior que zero","")),IF(NOT(ISNUMBER($F61)),"Custo inválido",IF($F61&lt;0,"Custo negativo",IF($F61=0,"Custo zerado",""))),IF(NOT(ISNUMBER($G61)),"Data inválida",IF($G61&lt;DATE(2000,1,1),"Data anterior a 01/01/2000",IF($G61&gt;'Configurações'!$B$4,"Data futura",""))),IF(AND(LEN(TRIM($A61))&gt;0,LEN(TRIM($C61))&gt;0,LEN(TRIM($D61))&gt;0,COUNTIFS($A$7:$A$206,$A61,$C$7:$C$206,$C61,$D$7:$D$206,$D61)&gt;1),"Chave SKU/lote/local duplicada","")))</f>
        <v/>
      </c>
    </row>
    <row r="62" ht="25" customHeight="1">
      <c r="A62" s="22" t="n"/>
      <c r="B62" s="23" t="n"/>
      <c r="C62" s="22" t="n"/>
      <c r="D62" s="22" t="n"/>
      <c r="E62" s="24" t="n"/>
      <c r="F62" s="25" t="n"/>
      <c r="G62" s="26" t="n"/>
      <c r="H62" s="27">
        <f>IF(COUNTA($A62:$G62)=0,"",IF(AND('Configurações'!$B$12="Configurações válidas",LEN(TRIM($A62))&gt;0,LEN(TRIM($B62))&gt;0,LEN(TRIM($C62))&gt;0,LEN(TRIM($D62))&gt;0,COUNTIF('Configurações'!$H$4:$H$23,$D62)&gt;0,ISNUMBER($E62),$E62&gt;0,ISNUMBER($F62),$F62&gt;0,ISNUMBER($G62),$G62&gt;=DATE(2000,1,1),$G62&lt;='Configurações'!$B$4,COUNTIFS($A$7:$A$206,$A62,$C$7:$C$206,$C62,$D$7:$D$206,$D62)=1),$E62*$F62,""))</f>
        <v/>
      </c>
      <c r="I62" s="28">
        <f>IF(COUNTA($A62:$G62)=0,"",IF(AND('Configurações'!$B$12="Configurações válidas",LEN(TRIM($A62))&gt;0,LEN(TRIM($B62))&gt;0,LEN(TRIM($C62))&gt;0,LEN(TRIM($D62))&gt;0,COUNTIF('Configurações'!$H$4:$H$23,$D62)&gt;0,ISNUMBER($E62),$E62&gt;0,ISNUMBER($F62),$F62&gt;0,ISNUMBER($G62),$G62&gt;=DATE(2000,1,1),$G62&lt;='Configurações'!$B$4,COUNTIFS($A$7:$A$206,$A62,$C$7:$C$206,$C62,$D$7:$D$206,$D62)=1),'Configurações'!$B$4-$G62,""))</f>
        <v/>
      </c>
      <c r="J62" s="29">
        <f>IF($I62="","",IF($I62&lt;='Configurações'!$B$5,'Configurações'!$F$4,IF($I62&lt;='Configurações'!$B$6,'Configurações'!$F$5,IF($I62&lt;='Configurações'!$B$7,'Configurações'!$F$6,IF($I62&lt;='Configurações'!$B$8,'Configurações'!$F$7,'Configurações'!$F$8)))))</f>
        <v/>
      </c>
      <c r="K62" s="27">
        <f>IF($H62="","",IF($I62&gt;='Configurações'!$B$9,$H62,0))</f>
        <v/>
      </c>
      <c r="L62" s="30">
        <f>IF($I62="","",IF($I62&gt;='Configurações'!$B$10,"Crítico",IF($I62&gt;='Configurações'!$B$9,"Parado","Em giro")))</f>
        <v/>
      </c>
      <c r="M62" s="29">
        <f>IF(COUNTA($A62:$G62)=0,"",_xlfn.TEXTJOIN(" | ",TRUE,IF(LEN(TRIM($A62))=0,"SKU ausente",""),IF(LEN(TRIM($B62))=0,"Produto ausente",""),IF(LEN(TRIM($C62))=0,"Lote ausente",""),IF(LEN(TRIM($D62))=0,"Local ausente",IF(COUNTIF('Configurações'!$H$4:$H$23,$D62)=0,"Local não cadastrado","")),IF(NOT(ISNUMBER($E62)),"Quantidade inválida",IF($E62&lt;=0,"Quantidade deve ser maior que zero","")),IF(NOT(ISNUMBER($F62)),"Custo inválido",IF($F62&lt;0,"Custo negativo",IF($F62=0,"Custo zerado",""))),IF(NOT(ISNUMBER($G62)),"Data inválida",IF($G62&lt;DATE(2000,1,1),"Data anterior a 01/01/2000",IF($G62&gt;'Configurações'!$B$4,"Data futura",""))),IF(AND(LEN(TRIM($A62))&gt;0,LEN(TRIM($C62))&gt;0,LEN(TRIM($D62))&gt;0,COUNTIFS($A$7:$A$206,$A62,$C$7:$C$206,$C62,$D$7:$D$206,$D62)&gt;1),"Chave SKU/lote/local duplicada","")))</f>
        <v/>
      </c>
    </row>
    <row r="63" ht="25" customHeight="1">
      <c r="A63" s="22" t="n"/>
      <c r="B63" s="23" t="n"/>
      <c r="C63" s="22" t="n"/>
      <c r="D63" s="22" t="n"/>
      <c r="E63" s="24" t="n"/>
      <c r="F63" s="25" t="n"/>
      <c r="G63" s="26" t="n"/>
      <c r="H63" s="27">
        <f>IF(COUNTA($A63:$G63)=0,"",IF(AND('Configurações'!$B$12="Configurações válidas",LEN(TRIM($A63))&gt;0,LEN(TRIM($B63))&gt;0,LEN(TRIM($C63))&gt;0,LEN(TRIM($D63))&gt;0,COUNTIF('Configurações'!$H$4:$H$23,$D63)&gt;0,ISNUMBER($E63),$E63&gt;0,ISNUMBER($F63),$F63&gt;0,ISNUMBER($G63),$G63&gt;=DATE(2000,1,1),$G63&lt;='Configurações'!$B$4,COUNTIFS($A$7:$A$206,$A63,$C$7:$C$206,$C63,$D$7:$D$206,$D63)=1),$E63*$F63,""))</f>
        <v/>
      </c>
      <c r="I63" s="28">
        <f>IF(COUNTA($A63:$G63)=0,"",IF(AND('Configurações'!$B$12="Configurações válidas",LEN(TRIM($A63))&gt;0,LEN(TRIM($B63))&gt;0,LEN(TRIM($C63))&gt;0,LEN(TRIM($D63))&gt;0,COUNTIF('Configurações'!$H$4:$H$23,$D63)&gt;0,ISNUMBER($E63),$E63&gt;0,ISNUMBER($F63),$F63&gt;0,ISNUMBER($G63),$G63&gt;=DATE(2000,1,1),$G63&lt;='Configurações'!$B$4,COUNTIFS($A$7:$A$206,$A63,$C$7:$C$206,$C63,$D$7:$D$206,$D63)=1),'Configurações'!$B$4-$G63,""))</f>
        <v/>
      </c>
      <c r="J63" s="29">
        <f>IF($I63="","",IF($I63&lt;='Configurações'!$B$5,'Configurações'!$F$4,IF($I63&lt;='Configurações'!$B$6,'Configurações'!$F$5,IF($I63&lt;='Configurações'!$B$7,'Configurações'!$F$6,IF($I63&lt;='Configurações'!$B$8,'Configurações'!$F$7,'Configurações'!$F$8)))))</f>
        <v/>
      </c>
      <c r="K63" s="27">
        <f>IF($H63="","",IF($I63&gt;='Configurações'!$B$9,$H63,0))</f>
        <v/>
      </c>
      <c r="L63" s="30">
        <f>IF($I63="","",IF($I63&gt;='Configurações'!$B$10,"Crítico",IF($I63&gt;='Configurações'!$B$9,"Parado","Em giro")))</f>
        <v/>
      </c>
      <c r="M63" s="29">
        <f>IF(COUNTA($A63:$G63)=0,"",_xlfn.TEXTJOIN(" | ",TRUE,IF(LEN(TRIM($A63))=0,"SKU ausente",""),IF(LEN(TRIM($B63))=0,"Produto ausente",""),IF(LEN(TRIM($C63))=0,"Lote ausente",""),IF(LEN(TRIM($D63))=0,"Local ausente",IF(COUNTIF('Configurações'!$H$4:$H$23,$D63)=0,"Local não cadastrado","")),IF(NOT(ISNUMBER($E63)),"Quantidade inválida",IF($E63&lt;=0,"Quantidade deve ser maior que zero","")),IF(NOT(ISNUMBER($F63)),"Custo inválido",IF($F63&lt;0,"Custo negativo",IF($F63=0,"Custo zerado",""))),IF(NOT(ISNUMBER($G63)),"Data inválida",IF($G63&lt;DATE(2000,1,1),"Data anterior a 01/01/2000",IF($G63&gt;'Configurações'!$B$4,"Data futura",""))),IF(AND(LEN(TRIM($A63))&gt;0,LEN(TRIM($C63))&gt;0,LEN(TRIM($D63))&gt;0,COUNTIFS($A$7:$A$206,$A63,$C$7:$C$206,$C63,$D$7:$D$206,$D63)&gt;1),"Chave SKU/lote/local duplicada","")))</f>
        <v/>
      </c>
    </row>
    <row r="64" ht="25" customHeight="1">
      <c r="A64" s="22" t="n"/>
      <c r="B64" s="23" t="n"/>
      <c r="C64" s="22" t="n"/>
      <c r="D64" s="22" t="n"/>
      <c r="E64" s="24" t="n"/>
      <c r="F64" s="25" t="n"/>
      <c r="G64" s="26" t="n"/>
      <c r="H64" s="27">
        <f>IF(COUNTA($A64:$G64)=0,"",IF(AND('Configurações'!$B$12="Configurações válidas",LEN(TRIM($A64))&gt;0,LEN(TRIM($B64))&gt;0,LEN(TRIM($C64))&gt;0,LEN(TRIM($D64))&gt;0,COUNTIF('Configurações'!$H$4:$H$23,$D64)&gt;0,ISNUMBER($E64),$E64&gt;0,ISNUMBER($F64),$F64&gt;0,ISNUMBER($G64),$G64&gt;=DATE(2000,1,1),$G64&lt;='Configurações'!$B$4,COUNTIFS($A$7:$A$206,$A64,$C$7:$C$206,$C64,$D$7:$D$206,$D64)=1),$E64*$F64,""))</f>
        <v/>
      </c>
      <c r="I64" s="28">
        <f>IF(COUNTA($A64:$G64)=0,"",IF(AND('Configurações'!$B$12="Configurações válidas",LEN(TRIM($A64))&gt;0,LEN(TRIM($B64))&gt;0,LEN(TRIM($C64))&gt;0,LEN(TRIM($D64))&gt;0,COUNTIF('Configurações'!$H$4:$H$23,$D64)&gt;0,ISNUMBER($E64),$E64&gt;0,ISNUMBER($F64),$F64&gt;0,ISNUMBER($G64),$G64&gt;=DATE(2000,1,1),$G64&lt;='Configurações'!$B$4,COUNTIFS($A$7:$A$206,$A64,$C$7:$C$206,$C64,$D$7:$D$206,$D64)=1),'Configurações'!$B$4-$G64,""))</f>
        <v/>
      </c>
      <c r="J64" s="29">
        <f>IF($I64="","",IF($I64&lt;='Configurações'!$B$5,'Configurações'!$F$4,IF($I64&lt;='Configurações'!$B$6,'Configurações'!$F$5,IF($I64&lt;='Configurações'!$B$7,'Configurações'!$F$6,IF($I64&lt;='Configurações'!$B$8,'Configurações'!$F$7,'Configurações'!$F$8)))))</f>
        <v/>
      </c>
      <c r="K64" s="27">
        <f>IF($H64="","",IF($I64&gt;='Configurações'!$B$9,$H64,0))</f>
        <v/>
      </c>
      <c r="L64" s="30">
        <f>IF($I64="","",IF($I64&gt;='Configurações'!$B$10,"Crítico",IF($I64&gt;='Configurações'!$B$9,"Parado","Em giro")))</f>
        <v/>
      </c>
      <c r="M64" s="29">
        <f>IF(COUNTA($A64:$G64)=0,"",_xlfn.TEXTJOIN(" | ",TRUE,IF(LEN(TRIM($A64))=0,"SKU ausente",""),IF(LEN(TRIM($B64))=0,"Produto ausente",""),IF(LEN(TRIM($C64))=0,"Lote ausente",""),IF(LEN(TRIM($D64))=0,"Local ausente",IF(COUNTIF('Configurações'!$H$4:$H$23,$D64)=0,"Local não cadastrado","")),IF(NOT(ISNUMBER($E64)),"Quantidade inválida",IF($E64&lt;=0,"Quantidade deve ser maior que zero","")),IF(NOT(ISNUMBER($F64)),"Custo inválido",IF($F64&lt;0,"Custo negativo",IF($F64=0,"Custo zerado",""))),IF(NOT(ISNUMBER($G64)),"Data inválida",IF($G64&lt;DATE(2000,1,1),"Data anterior a 01/01/2000",IF($G64&gt;'Configurações'!$B$4,"Data futura",""))),IF(AND(LEN(TRIM($A64))&gt;0,LEN(TRIM($C64))&gt;0,LEN(TRIM($D64))&gt;0,COUNTIFS($A$7:$A$206,$A64,$C$7:$C$206,$C64,$D$7:$D$206,$D64)&gt;1),"Chave SKU/lote/local duplicada","")))</f>
        <v/>
      </c>
    </row>
    <row r="65" ht="25" customHeight="1">
      <c r="A65" s="22" t="n"/>
      <c r="B65" s="23" t="n"/>
      <c r="C65" s="22" t="n"/>
      <c r="D65" s="22" t="n"/>
      <c r="E65" s="24" t="n"/>
      <c r="F65" s="25" t="n"/>
      <c r="G65" s="26" t="n"/>
      <c r="H65" s="27">
        <f>IF(COUNTA($A65:$G65)=0,"",IF(AND('Configurações'!$B$12="Configurações válidas",LEN(TRIM($A65))&gt;0,LEN(TRIM($B65))&gt;0,LEN(TRIM($C65))&gt;0,LEN(TRIM($D65))&gt;0,COUNTIF('Configurações'!$H$4:$H$23,$D65)&gt;0,ISNUMBER($E65),$E65&gt;0,ISNUMBER($F65),$F65&gt;0,ISNUMBER($G65),$G65&gt;=DATE(2000,1,1),$G65&lt;='Configurações'!$B$4,COUNTIFS($A$7:$A$206,$A65,$C$7:$C$206,$C65,$D$7:$D$206,$D65)=1),$E65*$F65,""))</f>
        <v/>
      </c>
      <c r="I65" s="28">
        <f>IF(COUNTA($A65:$G65)=0,"",IF(AND('Configurações'!$B$12="Configurações válidas",LEN(TRIM($A65))&gt;0,LEN(TRIM($B65))&gt;0,LEN(TRIM($C65))&gt;0,LEN(TRIM($D65))&gt;0,COUNTIF('Configurações'!$H$4:$H$23,$D65)&gt;0,ISNUMBER($E65),$E65&gt;0,ISNUMBER($F65),$F65&gt;0,ISNUMBER($G65),$G65&gt;=DATE(2000,1,1),$G65&lt;='Configurações'!$B$4,COUNTIFS($A$7:$A$206,$A65,$C$7:$C$206,$C65,$D$7:$D$206,$D65)=1),'Configurações'!$B$4-$G65,""))</f>
        <v/>
      </c>
      <c r="J65" s="29">
        <f>IF($I65="","",IF($I65&lt;='Configurações'!$B$5,'Configurações'!$F$4,IF($I65&lt;='Configurações'!$B$6,'Configurações'!$F$5,IF($I65&lt;='Configurações'!$B$7,'Configurações'!$F$6,IF($I65&lt;='Configurações'!$B$8,'Configurações'!$F$7,'Configurações'!$F$8)))))</f>
        <v/>
      </c>
      <c r="K65" s="27">
        <f>IF($H65="","",IF($I65&gt;='Configurações'!$B$9,$H65,0))</f>
        <v/>
      </c>
      <c r="L65" s="30">
        <f>IF($I65="","",IF($I65&gt;='Configurações'!$B$10,"Crítico",IF($I65&gt;='Configurações'!$B$9,"Parado","Em giro")))</f>
        <v/>
      </c>
      <c r="M65" s="29">
        <f>IF(COUNTA($A65:$G65)=0,"",_xlfn.TEXTJOIN(" | ",TRUE,IF(LEN(TRIM($A65))=0,"SKU ausente",""),IF(LEN(TRIM($B65))=0,"Produto ausente",""),IF(LEN(TRIM($C65))=0,"Lote ausente",""),IF(LEN(TRIM($D65))=0,"Local ausente",IF(COUNTIF('Configurações'!$H$4:$H$23,$D65)=0,"Local não cadastrado","")),IF(NOT(ISNUMBER($E65)),"Quantidade inválida",IF($E65&lt;=0,"Quantidade deve ser maior que zero","")),IF(NOT(ISNUMBER($F65)),"Custo inválido",IF($F65&lt;0,"Custo negativo",IF($F65=0,"Custo zerado",""))),IF(NOT(ISNUMBER($G65)),"Data inválida",IF($G65&lt;DATE(2000,1,1),"Data anterior a 01/01/2000",IF($G65&gt;'Configurações'!$B$4,"Data futura",""))),IF(AND(LEN(TRIM($A65))&gt;0,LEN(TRIM($C65))&gt;0,LEN(TRIM($D65))&gt;0,COUNTIFS($A$7:$A$206,$A65,$C$7:$C$206,$C65,$D$7:$D$206,$D65)&gt;1),"Chave SKU/lote/local duplicada","")))</f>
        <v/>
      </c>
    </row>
    <row r="66" ht="25" customHeight="1">
      <c r="A66" s="22" t="n"/>
      <c r="B66" s="23" t="n"/>
      <c r="C66" s="22" t="n"/>
      <c r="D66" s="22" t="n"/>
      <c r="E66" s="24" t="n"/>
      <c r="F66" s="25" t="n"/>
      <c r="G66" s="26" t="n"/>
      <c r="H66" s="27">
        <f>IF(COUNTA($A66:$G66)=0,"",IF(AND('Configurações'!$B$12="Configurações válidas",LEN(TRIM($A66))&gt;0,LEN(TRIM($B66))&gt;0,LEN(TRIM($C66))&gt;0,LEN(TRIM($D66))&gt;0,COUNTIF('Configurações'!$H$4:$H$23,$D66)&gt;0,ISNUMBER($E66),$E66&gt;0,ISNUMBER($F66),$F66&gt;0,ISNUMBER($G66),$G66&gt;=DATE(2000,1,1),$G66&lt;='Configurações'!$B$4,COUNTIFS($A$7:$A$206,$A66,$C$7:$C$206,$C66,$D$7:$D$206,$D66)=1),$E66*$F66,""))</f>
        <v/>
      </c>
      <c r="I66" s="28">
        <f>IF(COUNTA($A66:$G66)=0,"",IF(AND('Configurações'!$B$12="Configurações válidas",LEN(TRIM($A66))&gt;0,LEN(TRIM($B66))&gt;0,LEN(TRIM($C66))&gt;0,LEN(TRIM($D66))&gt;0,COUNTIF('Configurações'!$H$4:$H$23,$D66)&gt;0,ISNUMBER($E66),$E66&gt;0,ISNUMBER($F66),$F66&gt;0,ISNUMBER($G66),$G66&gt;=DATE(2000,1,1),$G66&lt;='Configurações'!$B$4,COUNTIFS($A$7:$A$206,$A66,$C$7:$C$206,$C66,$D$7:$D$206,$D66)=1),'Configurações'!$B$4-$G66,""))</f>
        <v/>
      </c>
      <c r="J66" s="29">
        <f>IF($I66="","",IF($I66&lt;='Configurações'!$B$5,'Configurações'!$F$4,IF($I66&lt;='Configurações'!$B$6,'Configurações'!$F$5,IF($I66&lt;='Configurações'!$B$7,'Configurações'!$F$6,IF($I66&lt;='Configurações'!$B$8,'Configurações'!$F$7,'Configurações'!$F$8)))))</f>
        <v/>
      </c>
      <c r="K66" s="27">
        <f>IF($H66="","",IF($I66&gt;='Configurações'!$B$9,$H66,0))</f>
        <v/>
      </c>
      <c r="L66" s="30">
        <f>IF($I66="","",IF($I66&gt;='Configurações'!$B$10,"Crítico",IF($I66&gt;='Configurações'!$B$9,"Parado","Em giro")))</f>
        <v/>
      </c>
      <c r="M66" s="29">
        <f>IF(COUNTA($A66:$G66)=0,"",_xlfn.TEXTJOIN(" | ",TRUE,IF(LEN(TRIM($A66))=0,"SKU ausente",""),IF(LEN(TRIM($B66))=0,"Produto ausente",""),IF(LEN(TRIM($C66))=0,"Lote ausente",""),IF(LEN(TRIM($D66))=0,"Local ausente",IF(COUNTIF('Configurações'!$H$4:$H$23,$D66)=0,"Local não cadastrado","")),IF(NOT(ISNUMBER($E66)),"Quantidade inválida",IF($E66&lt;=0,"Quantidade deve ser maior que zero","")),IF(NOT(ISNUMBER($F66)),"Custo inválido",IF($F66&lt;0,"Custo negativo",IF($F66=0,"Custo zerado",""))),IF(NOT(ISNUMBER($G66)),"Data inválida",IF($G66&lt;DATE(2000,1,1),"Data anterior a 01/01/2000",IF($G66&gt;'Configurações'!$B$4,"Data futura",""))),IF(AND(LEN(TRIM($A66))&gt;0,LEN(TRIM($C66))&gt;0,LEN(TRIM($D66))&gt;0,COUNTIFS($A$7:$A$206,$A66,$C$7:$C$206,$C66,$D$7:$D$206,$D66)&gt;1),"Chave SKU/lote/local duplicada","")))</f>
        <v/>
      </c>
    </row>
    <row r="67" ht="25" customHeight="1">
      <c r="A67" s="22" t="n"/>
      <c r="B67" s="23" t="n"/>
      <c r="C67" s="22" t="n"/>
      <c r="D67" s="22" t="n"/>
      <c r="E67" s="24" t="n"/>
      <c r="F67" s="25" t="n"/>
      <c r="G67" s="26" t="n"/>
      <c r="H67" s="27">
        <f>IF(COUNTA($A67:$G67)=0,"",IF(AND('Configurações'!$B$12="Configurações válidas",LEN(TRIM($A67))&gt;0,LEN(TRIM($B67))&gt;0,LEN(TRIM($C67))&gt;0,LEN(TRIM($D67))&gt;0,COUNTIF('Configurações'!$H$4:$H$23,$D67)&gt;0,ISNUMBER($E67),$E67&gt;0,ISNUMBER($F67),$F67&gt;0,ISNUMBER($G67),$G67&gt;=DATE(2000,1,1),$G67&lt;='Configurações'!$B$4,COUNTIFS($A$7:$A$206,$A67,$C$7:$C$206,$C67,$D$7:$D$206,$D67)=1),$E67*$F67,""))</f>
        <v/>
      </c>
      <c r="I67" s="28">
        <f>IF(COUNTA($A67:$G67)=0,"",IF(AND('Configurações'!$B$12="Configurações válidas",LEN(TRIM($A67))&gt;0,LEN(TRIM($B67))&gt;0,LEN(TRIM($C67))&gt;0,LEN(TRIM($D67))&gt;0,COUNTIF('Configurações'!$H$4:$H$23,$D67)&gt;0,ISNUMBER($E67),$E67&gt;0,ISNUMBER($F67),$F67&gt;0,ISNUMBER($G67),$G67&gt;=DATE(2000,1,1),$G67&lt;='Configurações'!$B$4,COUNTIFS($A$7:$A$206,$A67,$C$7:$C$206,$C67,$D$7:$D$206,$D67)=1),'Configurações'!$B$4-$G67,""))</f>
        <v/>
      </c>
      <c r="J67" s="29">
        <f>IF($I67="","",IF($I67&lt;='Configurações'!$B$5,'Configurações'!$F$4,IF($I67&lt;='Configurações'!$B$6,'Configurações'!$F$5,IF($I67&lt;='Configurações'!$B$7,'Configurações'!$F$6,IF($I67&lt;='Configurações'!$B$8,'Configurações'!$F$7,'Configurações'!$F$8)))))</f>
        <v/>
      </c>
      <c r="K67" s="27">
        <f>IF($H67="","",IF($I67&gt;='Configurações'!$B$9,$H67,0))</f>
        <v/>
      </c>
      <c r="L67" s="30">
        <f>IF($I67="","",IF($I67&gt;='Configurações'!$B$10,"Crítico",IF($I67&gt;='Configurações'!$B$9,"Parado","Em giro")))</f>
        <v/>
      </c>
      <c r="M67" s="29">
        <f>IF(COUNTA($A67:$G67)=0,"",_xlfn.TEXTJOIN(" | ",TRUE,IF(LEN(TRIM($A67))=0,"SKU ausente",""),IF(LEN(TRIM($B67))=0,"Produto ausente",""),IF(LEN(TRIM($C67))=0,"Lote ausente",""),IF(LEN(TRIM($D67))=0,"Local ausente",IF(COUNTIF('Configurações'!$H$4:$H$23,$D67)=0,"Local não cadastrado","")),IF(NOT(ISNUMBER($E67)),"Quantidade inválida",IF($E67&lt;=0,"Quantidade deve ser maior que zero","")),IF(NOT(ISNUMBER($F67)),"Custo inválido",IF($F67&lt;0,"Custo negativo",IF($F67=0,"Custo zerado",""))),IF(NOT(ISNUMBER($G67)),"Data inválida",IF($G67&lt;DATE(2000,1,1),"Data anterior a 01/01/2000",IF($G67&gt;'Configurações'!$B$4,"Data futura",""))),IF(AND(LEN(TRIM($A67))&gt;0,LEN(TRIM($C67))&gt;0,LEN(TRIM($D67))&gt;0,COUNTIFS($A$7:$A$206,$A67,$C$7:$C$206,$C67,$D$7:$D$206,$D67)&gt;1),"Chave SKU/lote/local duplicada","")))</f>
        <v/>
      </c>
    </row>
    <row r="68" ht="25" customHeight="1">
      <c r="A68" s="22" t="n"/>
      <c r="B68" s="23" t="n"/>
      <c r="C68" s="22" t="n"/>
      <c r="D68" s="22" t="n"/>
      <c r="E68" s="24" t="n"/>
      <c r="F68" s="25" t="n"/>
      <c r="G68" s="26" t="n"/>
      <c r="H68" s="27">
        <f>IF(COUNTA($A68:$G68)=0,"",IF(AND('Configurações'!$B$12="Configurações válidas",LEN(TRIM($A68))&gt;0,LEN(TRIM($B68))&gt;0,LEN(TRIM($C68))&gt;0,LEN(TRIM($D68))&gt;0,COUNTIF('Configurações'!$H$4:$H$23,$D68)&gt;0,ISNUMBER($E68),$E68&gt;0,ISNUMBER($F68),$F68&gt;0,ISNUMBER($G68),$G68&gt;=DATE(2000,1,1),$G68&lt;='Configurações'!$B$4,COUNTIFS($A$7:$A$206,$A68,$C$7:$C$206,$C68,$D$7:$D$206,$D68)=1),$E68*$F68,""))</f>
        <v/>
      </c>
      <c r="I68" s="28">
        <f>IF(COUNTA($A68:$G68)=0,"",IF(AND('Configurações'!$B$12="Configurações válidas",LEN(TRIM($A68))&gt;0,LEN(TRIM($B68))&gt;0,LEN(TRIM($C68))&gt;0,LEN(TRIM($D68))&gt;0,COUNTIF('Configurações'!$H$4:$H$23,$D68)&gt;0,ISNUMBER($E68),$E68&gt;0,ISNUMBER($F68),$F68&gt;0,ISNUMBER($G68),$G68&gt;=DATE(2000,1,1),$G68&lt;='Configurações'!$B$4,COUNTIFS($A$7:$A$206,$A68,$C$7:$C$206,$C68,$D$7:$D$206,$D68)=1),'Configurações'!$B$4-$G68,""))</f>
        <v/>
      </c>
      <c r="J68" s="29">
        <f>IF($I68="","",IF($I68&lt;='Configurações'!$B$5,'Configurações'!$F$4,IF($I68&lt;='Configurações'!$B$6,'Configurações'!$F$5,IF($I68&lt;='Configurações'!$B$7,'Configurações'!$F$6,IF($I68&lt;='Configurações'!$B$8,'Configurações'!$F$7,'Configurações'!$F$8)))))</f>
        <v/>
      </c>
      <c r="K68" s="27">
        <f>IF($H68="","",IF($I68&gt;='Configurações'!$B$9,$H68,0))</f>
        <v/>
      </c>
      <c r="L68" s="30">
        <f>IF($I68="","",IF($I68&gt;='Configurações'!$B$10,"Crítico",IF($I68&gt;='Configurações'!$B$9,"Parado","Em giro")))</f>
        <v/>
      </c>
      <c r="M68" s="29">
        <f>IF(COUNTA($A68:$G68)=0,"",_xlfn.TEXTJOIN(" | ",TRUE,IF(LEN(TRIM($A68))=0,"SKU ausente",""),IF(LEN(TRIM($B68))=0,"Produto ausente",""),IF(LEN(TRIM($C68))=0,"Lote ausente",""),IF(LEN(TRIM($D68))=0,"Local ausente",IF(COUNTIF('Configurações'!$H$4:$H$23,$D68)=0,"Local não cadastrado","")),IF(NOT(ISNUMBER($E68)),"Quantidade inválida",IF($E68&lt;=0,"Quantidade deve ser maior que zero","")),IF(NOT(ISNUMBER($F68)),"Custo inválido",IF($F68&lt;0,"Custo negativo",IF($F68=0,"Custo zerado",""))),IF(NOT(ISNUMBER($G68)),"Data inválida",IF($G68&lt;DATE(2000,1,1),"Data anterior a 01/01/2000",IF($G68&gt;'Configurações'!$B$4,"Data futura",""))),IF(AND(LEN(TRIM($A68))&gt;0,LEN(TRIM($C68))&gt;0,LEN(TRIM($D68))&gt;0,COUNTIFS($A$7:$A$206,$A68,$C$7:$C$206,$C68,$D$7:$D$206,$D68)&gt;1),"Chave SKU/lote/local duplicada","")))</f>
        <v/>
      </c>
    </row>
    <row r="69" ht="25" customHeight="1">
      <c r="A69" s="22" t="n"/>
      <c r="B69" s="23" t="n"/>
      <c r="C69" s="22" t="n"/>
      <c r="D69" s="22" t="n"/>
      <c r="E69" s="24" t="n"/>
      <c r="F69" s="25" t="n"/>
      <c r="G69" s="26" t="n"/>
      <c r="H69" s="27">
        <f>IF(COUNTA($A69:$G69)=0,"",IF(AND('Configurações'!$B$12="Configurações válidas",LEN(TRIM($A69))&gt;0,LEN(TRIM($B69))&gt;0,LEN(TRIM($C69))&gt;0,LEN(TRIM($D69))&gt;0,COUNTIF('Configurações'!$H$4:$H$23,$D69)&gt;0,ISNUMBER($E69),$E69&gt;0,ISNUMBER($F69),$F69&gt;0,ISNUMBER($G69),$G69&gt;=DATE(2000,1,1),$G69&lt;='Configurações'!$B$4,COUNTIFS($A$7:$A$206,$A69,$C$7:$C$206,$C69,$D$7:$D$206,$D69)=1),$E69*$F69,""))</f>
        <v/>
      </c>
      <c r="I69" s="28">
        <f>IF(COUNTA($A69:$G69)=0,"",IF(AND('Configurações'!$B$12="Configurações válidas",LEN(TRIM($A69))&gt;0,LEN(TRIM($B69))&gt;0,LEN(TRIM($C69))&gt;0,LEN(TRIM($D69))&gt;0,COUNTIF('Configurações'!$H$4:$H$23,$D69)&gt;0,ISNUMBER($E69),$E69&gt;0,ISNUMBER($F69),$F69&gt;0,ISNUMBER($G69),$G69&gt;=DATE(2000,1,1),$G69&lt;='Configurações'!$B$4,COUNTIFS($A$7:$A$206,$A69,$C$7:$C$206,$C69,$D$7:$D$206,$D69)=1),'Configurações'!$B$4-$G69,""))</f>
        <v/>
      </c>
      <c r="J69" s="29">
        <f>IF($I69="","",IF($I69&lt;='Configurações'!$B$5,'Configurações'!$F$4,IF($I69&lt;='Configurações'!$B$6,'Configurações'!$F$5,IF($I69&lt;='Configurações'!$B$7,'Configurações'!$F$6,IF($I69&lt;='Configurações'!$B$8,'Configurações'!$F$7,'Configurações'!$F$8)))))</f>
        <v/>
      </c>
      <c r="K69" s="27">
        <f>IF($H69="","",IF($I69&gt;='Configurações'!$B$9,$H69,0))</f>
        <v/>
      </c>
      <c r="L69" s="30">
        <f>IF($I69="","",IF($I69&gt;='Configurações'!$B$10,"Crítico",IF($I69&gt;='Configurações'!$B$9,"Parado","Em giro")))</f>
        <v/>
      </c>
      <c r="M69" s="29">
        <f>IF(COUNTA($A69:$G69)=0,"",_xlfn.TEXTJOIN(" | ",TRUE,IF(LEN(TRIM($A69))=0,"SKU ausente",""),IF(LEN(TRIM($B69))=0,"Produto ausente",""),IF(LEN(TRIM($C69))=0,"Lote ausente",""),IF(LEN(TRIM($D69))=0,"Local ausente",IF(COUNTIF('Configurações'!$H$4:$H$23,$D69)=0,"Local não cadastrado","")),IF(NOT(ISNUMBER($E69)),"Quantidade inválida",IF($E69&lt;=0,"Quantidade deve ser maior que zero","")),IF(NOT(ISNUMBER($F69)),"Custo inválido",IF($F69&lt;0,"Custo negativo",IF($F69=0,"Custo zerado",""))),IF(NOT(ISNUMBER($G69)),"Data inválida",IF($G69&lt;DATE(2000,1,1),"Data anterior a 01/01/2000",IF($G69&gt;'Configurações'!$B$4,"Data futura",""))),IF(AND(LEN(TRIM($A69))&gt;0,LEN(TRIM($C69))&gt;0,LEN(TRIM($D69))&gt;0,COUNTIFS($A$7:$A$206,$A69,$C$7:$C$206,$C69,$D$7:$D$206,$D69)&gt;1),"Chave SKU/lote/local duplicada","")))</f>
        <v/>
      </c>
    </row>
    <row r="70" ht="25" customHeight="1">
      <c r="A70" s="22" t="n"/>
      <c r="B70" s="23" t="n"/>
      <c r="C70" s="22" t="n"/>
      <c r="D70" s="22" t="n"/>
      <c r="E70" s="24" t="n"/>
      <c r="F70" s="25" t="n"/>
      <c r="G70" s="26" t="n"/>
      <c r="H70" s="27">
        <f>IF(COUNTA($A70:$G70)=0,"",IF(AND('Configurações'!$B$12="Configurações válidas",LEN(TRIM($A70))&gt;0,LEN(TRIM($B70))&gt;0,LEN(TRIM($C70))&gt;0,LEN(TRIM($D70))&gt;0,COUNTIF('Configurações'!$H$4:$H$23,$D70)&gt;0,ISNUMBER($E70),$E70&gt;0,ISNUMBER($F70),$F70&gt;0,ISNUMBER($G70),$G70&gt;=DATE(2000,1,1),$G70&lt;='Configurações'!$B$4,COUNTIFS($A$7:$A$206,$A70,$C$7:$C$206,$C70,$D$7:$D$206,$D70)=1),$E70*$F70,""))</f>
        <v/>
      </c>
      <c r="I70" s="28">
        <f>IF(COUNTA($A70:$G70)=0,"",IF(AND('Configurações'!$B$12="Configurações válidas",LEN(TRIM($A70))&gt;0,LEN(TRIM($B70))&gt;0,LEN(TRIM($C70))&gt;0,LEN(TRIM($D70))&gt;0,COUNTIF('Configurações'!$H$4:$H$23,$D70)&gt;0,ISNUMBER($E70),$E70&gt;0,ISNUMBER($F70),$F70&gt;0,ISNUMBER($G70),$G70&gt;=DATE(2000,1,1),$G70&lt;='Configurações'!$B$4,COUNTIFS($A$7:$A$206,$A70,$C$7:$C$206,$C70,$D$7:$D$206,$D70)=1),'Configurações'!$B$4-$G70,""))</f>
        <v/>
      </c>
      <c r="J70" s="29">
        <f>IF($I70="","",IF($I70&lt;='Configurações'!$B$5,'Configurações'!$F$4,IF($I70&lt;='Configurações'!$B$6,'Configurações'!$F$5,IF($I70&lt;='Configurações'!$B$7,'Configurações'!$F$6,IF($I70&lt;='Configurações'!$B$8,'Configurações'!$F$7,'Configurações'!$F$8)))))</f>
        <v/>
      </c>
      <c r="K70" s="27">
        <f>IF($H70="","",IF($I70&gt;='Configurações'!$B$9,$H70,0))</f>
        <v/>
      </c>
      <c r="L70" s="30">
        <f>IF($I70="","",IF($I70&gt;='Configurações'!$B$10,"Crítico",IF($I70&gt;='Configurações'!$B$9,"Parado","Em giro")))</f>
        <v/>
      </c>
      <c r="M70" s="29">
        <f>IF(COUNTA($A70:$G70)=0,"",_xlfn.TEXTJOIN(" | ",TRUE,IF(LEN(TRIM($A70))=0,"SKU ausente",""),IF(LEN(TRIM($B70))=0,"Produto ausente",""),IF(LEN(TRIM($C70))=0,"Lote ausente",""),IF(LEN(TRIM($D70))=0,"Local ausente",IF(COUNTIF('Configurações'!$H$4:$H$23,$D70)=0,"Local não cadastrado","")),IF(NOT(ISNUMBER($E70)),"Quantidade inválida",IF($E70&lt;=0,"Quantidade deve ser maior que zero","")),IF(NOT(ISNUMBER($F70)),"Custo inválido",IF($F70&lt;0,"Custo negativo",IF($F70=0,"Custo zerado",""))),IF(NOT(ISNUMBER($G70)),"Data inválida",IF($G70&lt;DATE(2000,1,1),"Data anterior a 01/01/2000",IF($G70&gt;'Configurações'!$B$4,"Data futura",""))),IF(AND(LEN(TRIM($A70))&gt;0,LEN(TRIM($C70))&gt;0,LEN(TRIM($D70))&gt;0,COUNTIFS($A$7:$A$206,$A70,$C$7:$C$206,$C70,$D$7:$D$206,$D70)&gt;1),"Chave SKU/lote/local duplicada","")))</f>
        <v/>
      </c>
    </row>
    <row r="71" ht="25" customHeight="1">
      <c r="A71" s="22" t="n"/>
      <c r="B71" s="23" t="n"/>
      <c r="C71" s="22" t="n"/>
      <c r="D71" s="22" t="n"/>
      <c r="E71" s="24" t="n"/>
      <c r="F71" s="25" t="n"/>
      <c r="G71" s="26" t="n"/>
      <c r="H71" s="27">
        <f>IF(COUNTA($A71:$G71)=0,"",IF(AND('Configurações'!$B$12="Configurações válidas",LEN(TRIM($A71))&gt;0,LEN(TRIM($B71))&gt;0,LEN(TRIM($C71))&gt;0,LEN(TRIM($D71))&gt;0,COUNTIF('Configurações'!$H$4:$H$23,$D71)&gt;0,ISNUMBER($E71),$E71&gt;0,ISNUMBER($F71),$F71&gt;0,ISNUMBER($G71),$G71&gt;=DATE(2000,1,1),$G71&lt;='Configurações'!$B$4,COUNTIFS($A$7:$A$206,$A71,$C$7:$C$206,$C71,$D$7:$D$206,$D71)=1),$E71*$F71,""))</f>
        <v/>
      </c>
      <c r="I71" s="28">
        <f>IF(COUNTA($A71:$G71)=0,"",IF(AND('Configurações'!$B$12="Configurações válidas",LEN(TRIM($A71))&gt;0,LEN(TRIM($B71))&gt;0,LEN(TRIM($C71))&gt;0,LEN(TRIM($D71))&gt;0,COUNTIF('Configurações'!$H$4:$H$23,$D71)&gt;0,ISNUMBER($E71),$E71&gt;0,ISNUMBER($F71),$F71&gt;0,ISNUMBER($G71),$G71&gt;=DATE(2000,1,1),$G71&lt;='Configurações'!$B$4,COUNTIFS($A$7:$A$206,$A71,$C$7:$C$206,$C71,$D$7:$D$206,$D71)=1),'Configurações'!$B$4-$G71,""))</f>
        <v/>
      </c>
      <c r="J71" s="29">
        <f>IF($I71="","",IF($I71&lt;='Configurações'!$B$5,'Configurações'!$F$4,IF($I71&lt;='Configurações'!$B$6,'Configurações'!$F$5,IF($I71&lt;='Configurações'!$B$7,'Configurações'!$F$6,IF($I71&lt;='Configurações'!$B$8,'Configurações'!$F$7,'Configurações'!$F$8)))))</f>
        <v/>
      </c>
      <c r="K71" s="27">
        <f>IF($H71="","",IF($I71&gt;='Configurações'!$B$9,$H71,0))</f>
        <v/>
      </c>
      <c r="L71" s="30">
        <f>IF($I71="","",IF($I71&gt;='Configurações'!$B$10,"Crítico",IF($I71&gt;='Configurações'!$B$9,"Parado","Em giro")))</f>
        <v/>
      </c>
      <c r="M71" s="29">
        <f>IF(COUNTA($A71:$G71)=0,"",_xlfn.TEXTJOIN(" | ",TRUE,IF(LEN(TRIM($A71))=0,"SKU ausente",""),IF(LEN(TRIM($B71))=0,"Produto ausente",""),IF(LEN(TRIM($C71))=0,"Lote ausente",""),IF(LEN(TRIM($D71))=0,"Local ausente",IF(COUNTIF('Configurações'!$H$4:$H$23,$D71)=0,"Local não cadastrado","")),IF(NOT(ISNUMBER($E71)),"Quantidade inválida",IF($E71&lt;=0,"Quantidade deve ser maior que zero","")),IF(NOT(ISNUMBER($F71)),"Custo inválido",IF($F71&lt;0,"Custo negativo",IF($F71=0,"Custo zerado",""))),IF(NOT(ISNUMBER($G71)),"Data inválida",IF($G71&lt;DATE(2000,1,1),"Data anterior a 01/01/2000",IF($G71&gt;'Configurações'!$B$4,"Data futura",""))),IF(AND(LEN(TRIM($A71))&gt;0,LEN(TRIM($C71))&gt;0,LEN(TRIM($D71))&gt;0,COUNTIFS($A$7:$A$206,$A71,$C$7:$C$206,$C71,$D$7:$D$206,$D71)&gt;1),"Chave SKU/lote/local duplicada","")))</f>
        <v/>
      </c>
    </row>
    <row r="72" ht="25" customHeight="1">
      <c r="A72" s="22" t="n"/>
      <c r="B72" s="23" t="n"/>
      <c r="C72" s="22" t="n"/>
      <c r="D72" s="22" t="n"/>
      <c r="E72" s="24" t="n"/>
      <c r="F72" s="25" t="n"/>
      <c r="G72" s="26" t="n"/>
      <c r="H72" s="27">
        <f>IF(COUNTA($A72:$G72)=0,"",IF(AND('Configurações'!$B$12="Configurações válidas",LEN(TRIM($A72))&gt;0,LEN(TRIM($B72))&gt;0,LEN(TRIM($C72))&gt;0,LEN(TRIM($D72))&gt;0,COUNTIF('Configurações'!$H$4:$H$23,$D72)&gt;0,ISNUMBER($E72),$E72&gt;0,ISNUMBER($F72),$F72&gt;0,ISNUMBER($G72),$G72&gt;=DATE(2000,1,1),$G72&lt;='Configurações'!$B$4,COUNTIFS($A$7:$A$206,$A72,$C$7:$C$206,$C72,$D$7:$D$206,$D72)=1),$E72*$F72,""))</f>
        <v/>
      </c>
      <c r="I72" s="28">
        <f>IF(COUNTA($A72:$G72)=0,"",IF(AND('Configurações'!$B$12="Configurações válidas",LEN(TRIM($A72))&gt;0,LEN(TRIM($B72))&gt;0,LEN(TRIM($C72))&gt;0,LEN(TRIM($D72))&gt;0,COUNTIF('Configurações'!$H$4:$H$23,$D72)&gt;0,ISNUMBER($E72),$E72&gt;0,ISNUMBER($F72),$F72&gt;0,ISNUMBER($G72),$G72&gt;=DATE(2000,1,1),$G72&lt;='Configurações'!$B$4,COUNTIFS($A$7:$A$206,$A72,$C$7:$C$206,$C72,$D$7:$D$206,$D72)=1),'Configurações'!$B$4-$G72,""))</f>
        <v/>
      </c>
      <c r="J72" s="29">
        <f>IF($I72="","",IF($I72&lt;='Configurações'!$B$5,'Configurações'!$F$4,IF($I72&lt;='Configurações'!$B$6,'Configurações'!$F$5,IF($I72&lt;='Configurações'!$B$7,'Configurações'!$F$6,IF($I72&lt;='Configurações'!$B$8,'Configurações'!$F$7,'Configurações'!$F$8)))))</f>
        <v/>
      </c>
      <c r="K72" s="27">
        <f>IF($H72="","",IF($I72&gt;='Configurações'!$B$9,$H72,0))</f>
        <v/>
      </c>
      <c r="L72" s="30">
        <f>IF($I72="","",IF($I72&gt;='Configurações'!$B$10,"Crítico",IF($I72&gt;='Configurações'!$B$9,"Parado","Em giro")))</f>
        <v/>
      </c>
      <c r="M72" s="29">
        <f>IF(COUNTA($A72:$G72)=0,"",_xlfn.TEXTJOIN(" | ",TRUE,IF(LEN(TRIM($A72))=0,"SKU ausente",""),IF(LEN(TRIM($B72))=0,"Produto ausente",""),IF(LEN(TRIM($C72))=0,"Lote ausente",""),IF(LEN(TRIM($D72))=0,"Local ausente",IF(COUNTIF('Configurações'!$H$4:$H$23,$D72)=0,"Local não cadastrado","")),IF(NOT(ISNUMBER($E72)),"Quantidade inválida",IF($E72&lt;=0,"Quantidade deve ser maior que zero","")),IF(NOT(ISNUMBER($F72)),"Custo inválido",IF($F72&lt;0,"Custo negativo",IF($F72=0,"Custo zerado",""))),IF(NOT(ISNUMBER($G72)),"Data inválida",IF($G72&lt;DATE(2000,1,1),"Data anterior a 01/01/2000",IF($G72&gt;'Configurações'!$B$4,"Data futura",""))),IF(AND(LEN(TRIM($A72))&gt;0,LEN(TRIM($C72))&gt;0,LEN(TRIM($D72))&gt;0,COUNTIFS($A$7:$A$206,$A72,$C$7:$C$206,$C72,$D$7:$D$206,$D72)&gt;1),"Chave SKU/lote/local duplicada","")))</f>
        <v/>
      </c>
    </row>
    <row r="73" ht="25" customHeight="1">
      <c r="A73" s="22" t="n"/>
      <c r="B73" s="23" t="n"/>
      <c r="C73" s="22" t="n"/>
      <c r="D73" s="22" t="n"/>
      <c r="E73" s="24" t="n"/>
      <c r="F73" s="25" t="n"/>
      <c r="G73" s="26" t="n"/>
      <c r="H73" s="27">
        <f>IF(COUNTA($A73:$G73)=0,"",IF(AND('Configurações'!$B$12="Configurações válidas",LEN(TRIM($A73))&gt;0,LEN(TRIM($B73))&gt;0,LEN(TRIM($C73))&gt;0,LEN(TRIM($D73))&gt;0,COUNTIF('Configurações'!$H$4:$H$23,$D73)&gt;0,ISNUMBER($E73),$E73&gt;0,ISNUMBER($F73),$F73&gt;0,ISNUMBER($G73),$G73&gt;=DATE(2000,1,1),$G73&lt;='Configurações'!$B$4,COUNTIFS($A$7:$A$206,$A73,$C$7:$C$206,$C73,$D$7:$D$206,$D73)=1),$E73*$F73,""))</f>
        <v/>
      </c>
      <c r="I73" s="28">
        <f>IF(COUNTA($A73:$G73)=0,"",IF(AND('Configurações'!$B$12="Configurações válidas",LEN(TRIM($A73))&gt;0,LEN(TRIM($B73))&gt;0,LEN(TRIM($C73))&gt;0,LEN(TRIM($D73))&gt;0,COUNTIF('Configurações'!$H$4:$H$23,$D73)&gt;0,ISNUMBER($E73),$E73&gt;0,ISNUMBER($F73),$F73&gt;0,ISNUMBER($G73),$G73&gt;=DATE(2000,1,1),$G73&lt;='Configurações'!$B$4,COUNTIFS($A$7:$A$206,$A73,$C$7:$C$206,$C73,$D$7:$D$206,$D73)=1),'Configurações'!$B$4-$G73,""))</f>
        <v/>
      </c>
      <c r="J73" s="29">
        <f>IF($I73="","",IF($I73&lt;='Configurações'!$B$5,'Configurações'!$F$4,IF($I73&lt;='Configurações'!$B$6,'Configurações'!$F$5,IF($I73&lt;='Configurações'!$B$7,'Configurações'!$F$6,IF($I73&lt;='Configurações'!$B$8,'Configurações'!$F$7,'Configurações'!$F$8)))))</f>
        <v/>
      </c>
      <c r="K73" s="27">
        <f>IF($H73="","",IF($I73&gt;='Configurações'!$B$9,$H73,0))</f>
        <v/>
      </c>
      <c r="L73" s="30">
        <f>IF($I73="","",IF($I73&gt;='Configurações'!$B$10,"Crítico",IF($I73&gt;='Configurações'!$B$9,"Parado","Em giro")))</f>
        <v/>
      </c>
      <c r="M73" s="29">
        <f>IF(COUNTA($A73:$G73)=0,"",_xlfn.TEXTJOIN(" | ",TRUE,IF(LEN(TRIM($A73))=0,"SKU ausente",""),IF(LEN(TRIM($B73))=0,"Produto ausente",""),IF(LEN(TRIM($C73))=0,"Lote ausente",""),IF(LEN(TRIM($D73))=0,"Local ausente",IF(COUNTIF('Configurações'!$H$4:$H$23,$D73)=0,"Local não cadastrado","")),IF(NOT(ISNUMBER($E73)),"Quantidade inválida",IF($E73&lt;=0,"Quantidade deve ser maior que zero","")),IF(NOT(ISNUMBER($F73)),"Custo inválido",IF($F73&lt;0,"Custo negativo",IF($F73=0,"Custo zerado",""))),IF(NOT(ISNUMBER($G73)),"Data inválida",IF($G73&lt;DATE(2000,1,1),"Data anterior a 01/01/2000",IF($G73&gt;'Configurações'!$B$4,"Data futura",""))),IF(AND(LEN(TRIM($A73))&gt;0,LEN(TRIM($C73))&gt;0,LEN(TRIM($D73))&gt;0,COUNTIFS($A$7:$A$206,$A73,$C$7:$C$206,$C73,$D$7:$D$206,$D73)&gt;1),"Chave SKU/lote/local duplicada","")))</f>
        <v/>
      </c>
    </row>
    <row r="74" ht="25" customHeight="1">
      <c r="A74" s="22" t="n"/>
      <c r="B74" s="23" t="n"/>
      <c r="C74" s="22" t="n"/>
      <c r="D74" s="22" t="n"/>
      <c r="E74" s="24" t="n"/>
      <c r="F74" s="25" t="n"/>
      <c r="G74" s="26" t="n"/>
      <c r="H74" s="27">
        <f>IF(COUNTA($A74:$G74)=0,"",IF(AND('Configurações'!$B$12="Configurações válidas",LEN(TRIM($A74))&gt;0,LEN(TRIM($B74))&gt;0,LEN(TRIM($C74))&gt;0,LEN(TRIM($D74))&gt;0,COUNTIF('Configurações'!$H$4:$H$23,$D74)&gt;0,ISNUMBER($E74),$E74&gt;0,ISNUMBER($F74),$F74&gt;0,ISNUMBER($G74),$G74&gt;=DATE(2000,1,1),$G74&lt;='Configurações'!$B$4,COUNTIFS($A$7:$A$206,$A74,$C$7:$C$206,$C74,$D$7:$D$206,$D74)=1),$E74*$F74,""))</f>
        <v/>
      </c>
      <c r="I74" s="28">
        <f>IF(COUNTA($A74:$G74)=0,"",IF(AND('Configurações'!$B$12="Configurações válidas",LEN(TRIM($A74))&gt;0,LEN(TRIM($B74))&gt;0,LEN(TRIM($C74))&gt;0,LEN(TRIM($D74))&gt;0,COUNTIF('Configurações'!$H$4:$H$23,$D74)&gt;0,ISNUMBER($E74),$E74&gt;0,ISNUMBER($F74),$F74&gt;0,ISNUMBER($G74),$G74&gt;=DATE(2000,1,1),$G74&lt;='Configurações'!$B$4,COUNTIFS($A$7:$A$206,$A74,$C$7:$C$206,$C74,$D$7:$D$206,$D74)=1),'Configurações'!$B$4-$G74,""))</f>
        <v/>
      </c>
      <c r="J74" s="29">
        <f>IF($I74="","",IF($I74&lt;='Configurações'!$B$5,'Configurações'!$F$4,IF($I74&lt;='Configurações'!$B$6,'Configurações'!$F$5,IF($I74&lt;='Configurações'!$B$7,'Configurações'!$F$6,IF($I74&lt;='Configurações'!$B$8,'Configurações'!$F$7,'Configurações'!$F$8)))))</f>
        <v/>
      </c>
      <c r="K74" s="27">
        <f>IF($H74="","",IF($I74&gt;='Configurações'!$B$9,$H74,0))</f>
        <v/>
      </c>
      <c r="L74" s="30">
        <f>IF($I74="","",IF($I74&gt;='Configurações'!$B$10,"Crítico",IF($I74&gt;='Configurações'!$B$9,"Parado","Em giro")))</f>
        <v/>
      </c>
      <c r="M74" s="29">
        <f>IF(COUNTA($A74:$G74)=0,"",_xlfn.TEXTJOIN(" | ",TRUE,IF(LEN(TRIM($A74))=0,"SKU ausente",""),IF(LEN(TRIM($B74))=0,"Produto ausente",""),IF(LEN(TRIM($C74))=0,"Lote ausente",""),IF(LEN(TRIM($D74))=0,"Local ausente",IF(COUNTIF('Configurações'!$H$4:$H$23,$D74)=0,"Local não cadastrado","")),IF(NOT(ISNUMBER($E74)),"Quantidade inválida",IF($E74&lt;=0,"Quantidade deve ser maior que zero","")),IF(NOT(ISNUMBER($F74)),"Custo inválido",IF($F74&lt;0,"Custo negativo",IF($F74=0,"Custo zerado",""))),IF(NOT(ISNUMBER($G74)),"Data inválida",IF($G74&lt;DATE(2000,1,1),"Data anterior a 01/01/2000",IF($G74&gt;'Configurações'!$B$4,"Data futura",""))),IF(AND(LEN(TRIM($A74))&gt;0,LEN(TRIM($C74))&gt;0,LEN(TRIM($D74))&gt;0,COUNTIFS($A$7:$A$206,$A74,$C$7:$C$206,$C74,$D$7:$D$206,$D74)&gt;1),"Chave SKU/lote/local duplicada","")))</f>
        <v/>
      </c>
    </row>
    <row r="75" ht="25" customHeight="1">
      <c r="A75" s="22" t="n"/>
      <c r="B75" s="23" t="n"/>
      <c r="C75" s="22" t="n"/>
      <c r="D75" s="22" t="n"/>
      <c r="E75" s="24" t="n"/>
      <c r="F75" s="25" t="n"/>
      <c r="G75" s="26" t="n"/>
      <c r="H75" s="27">
        <f>IF(COUNTA($A75:$G75)=0,"",IF(AND('Configurações'!$B$12="Configurações válidas",LEN(TRIM($A75))&gt;0,LEN(TRIM($B75))&gt;0,LEN(TRIM($C75))&gt;0,LEN(TRIM($D75))&gt;0,COUNTIF('Configurações'!$H$4:$H$23,$D75)&gt;0,ISNUMBER($E75),$E75&gt;0,ISNUMBER($F75),$F75&gt;0,ISNUMBER($G75),$G75&gt;=DATE(2000,1,1),$G75&lt;='Configurações'!$B$4,COUNTIFS($A$7:$A$206,$A75,$C$7:$C$206,$C75,$D$7:$D$206,$D75)=1),$E75*$F75,""))</f>
        <v/>
      </c>
      <c r="I75" s="28">
        <f>IF(COUNTA($A75:$G75)=0,"",IF(AND('Configurações'!$B$12="Configurações válidas",LEN(TRIM($A75))&gt;0,LEN(TRIM($B75))&gt;0,LEN(TRIM($C75))&gt;0,LEN(TRIM($D75))&gt;0,COUNTIF('Configurações'!$H$4:$H$23,$D75)&gt;0,ISNUMBER($E75),$E75&gt;0,ISNUMBER($F75),$F75&gt;0,ISNUMBER($G75),$G75&gt;=DATE(2000,1,1),$G75&lt;='Configurações'!$B$4,COUNTIFS($A$7:$A$206,$A75,$C$7:$C$206,$C75,$D$7:$D$206,$D75)=1),'Configurações'!$B$4-$G75,""))</f>
        <v/>
      </c>
      <c r="J75" s="29">
        <f>IF($I75="","",IF($I75&lt;='Configurações'!$B$5,'Configurações'!$F$4,IF($I75&lt;='Configurações'!$B$6,'Configurações'!$F$5,IF($I75&lt;='Configurações'!$B$7,'Configurações'!$F$6,IF($I75&lt;='Configurações'!$B$8,'Configurações'!$F$7,'Configurações'!$F$8)))))</f>
        <v/>
      </c>
      <c r="K75" s="27">
        <f>IF($H75="","",IF($I75&gt;='Configurações'!$B$9,$H75,0))</f>
        <v/>
      </c>
      <c r="L75" s="30">
        <f>IF($I75="","",IF($I75&gt;='Configurações'!$B$10,"Crítico",IF($I75&gt;='Configurações'!$B$9,"Parado","Em giro")))</f>
        <v/>
      </c>
      <c r="M75" s="29">
        <f>IF(COUNTA($A75:$G75)=0,"",_xlfn.TEXTJOIN(" | ",TRUE,IF(LEN(TRIM($A75))=0,"SKU ausente",""),IF(LEN(TRIM($B75))=0,"Produto ausente",""),IF(LEN(TRIM($C75))=0,"Lote ausente",""),IF(LEN(TRIM($D75))=0,"Local ausente",IF(COUNTIF('Configurações'!$H$4:$H$23,$D75)=0,"Local não cadastrado","")),IF(NOT(ISNUMBER($E75)),"Quantidade inválida",IF($E75&lt;=0,"Quantidade deve ser maior que zero","")),IF(NOT(ISNUMBER($F75)),"Custo inválido",IF($F75&lt;0,"Custo negativo",IF($F75=0,"Custo zerado",""))),IF(NOT(ISNUMBER($G75)),"Data inválida",IF($G75&lt;DATE(2000,1,1),"Data anterior a 01/01/2000",IF($G75&gt;'Configurações'!$B$4,"Data futura",""))),IF(AND(LEN(TRIM($A75))&gt;0,LEN(TRIM($C75))&gt;0,LEN(TRIM($D75))&gt;0,COUNTIFS($A$7:$A$206,$A75,$C$7:$C$206,$C75,$D$7:$D$206,$D75)&gt;1),"Chave SKU/lote/local duplicada","")))</f>
        <v/>
      </c>
    </row>
    <row r="76" ht="25" customHeight="1">
      <c r="A76" s="22" t="n"/>
      <c r="B76" s="23" t="n"/>
      <c r="C76" s="22" t="n"/>
      <c r="D76" s="22" t="n"/>
      <c r="E76" s="24" t="n"/>
      <c r="F76" s="25" t="n"/>
      <c r="G76" s="26" t="n"/>
      <c r="H76" s="27">
        <f>IF(COUNTA($A76:$G76)=0,"",IF(AND('Configurações'!$B$12="Configurações válidas",LEN(TRIM($A76))&gt;0,LEN(TRIM($B76))&gt;0,LEN(TRIM($C76))&gt;0,LEN(TRIM($D76))&gt;0,COUNTIF('Configurações'!$H$4:$H$23,$D76)&gt;0,ISNUMBER($E76),$E76&gt;0,ISNUMBER($F76),$F76&gt;0,ISNUMBER($G76),$G76&gt;=DATE(2000,1,1),$G76&lt;='Configurações'!$B$4,COUNTIFS($A$7:$A$206,$A76,$C$7:$C$206,$C76,$D$7:$D$206,$D76)=1),$E76*$F76,""))</f>
        <v/>
      </c>
      <c r="I76" s="28">
        <f>IF(COUNTA($A76:$G76)=0,"",IF(AND('Configurações'!$B$12="Configurações válidas",LEN(TRIM($A76))&gt;0,LEN(TRIM($B76))&gt;0,LEN(TRIM($C76))&gt;0,LEN(TRIM($D76))&gt;0,COUNTIF('Configurações'!$H$4:$H$23,$D76)&gt;0,ISNUMBER($E76),$E76&gt;0,ISNUMBER($F76),$F76&gt;0,ISNUMBER($G76),$G76&gt;=DATE(2000,1,1),$G76&lt;='Configurações'!$B$4,COUNTIFS($A$7:$A$206,$A76,$C$7:$C$206,$C76,$D$7:$D$206,$D76)=1),'Configurações'!$B$4-$G76,""))</f>
        <v/>
      </c>
      <c r="J76" s="29">
        <f>IF($I76="","",IF($I76&lt;='Configurações'!$B$5,'Configurações'!$F$4,IF($I76&lt;='Configurações'!$B$6,'Configurações'!$F$5,IF($I76&lt;='Configurações'!$B$7,'Configurações'!$F$6,IF($I76&lt;='Configurações'!$B$8,'Configurações'!$F$7,'Configurações'!$F$8)))))</f>
        <v/>
      </c>
      <c r="K76" s="27">
        <f>IF($H76="","",IF($I76&gt;='Configurações'!$B$9,$H76,0))</f>
        <v/>
      </c>
      <c r="L76" s="30">
        <f>IF($I76="","",IF($I76&gt;='Configurações'!$B$10,"Crítico",IF($I76&gt;='Configurações'!$B$9,"Parado","Em giro")))</f>
        <v/>
      </c>
      <c r="M76" s="29">
        <f>IF(COUNTA($A76:$G76)=0,"",_xlfn.TEXTJOIN(" | ",TRUE,IF(LEN(TRIM($A76))=0,"SKU ausente",""),IF(LEN(TRIM($B76))=0,"Produto ausente",""),IF(LEN(TRIM($C76))=0,"Lote ausente",""),IF(LEN(TRIM($D76))=0,"Local ausente",IF(COUNTIF('Configurações'!$H$4:$H$23,$D76)=0,"Local não cadastrado","")),IF(NOT(ISNUMBER($E76)),"Quantidade inválida",IF($E76&lt;=0,"Quantidade deve ser maior que zero","")),IF(NOT(ISNUMBER($F76)),"Custo inválido",IF($F76&lt;0,"Custo negativo",IF($F76=0,"Custo zerado",""))),IF(NOT(ISNUMBER($G76)),"Data inválida",IF($G76&lt;DATE(2000,1,1),"Data anterior a 01/01/2000",IF($G76&gt;'Configurações'!$B$4,"Data futura",""))),IF(AND(LEN(TRIM($A76))&gt;0,LEN(TRIM($C76))&gt;0,LEN(TRIM($D76))&gt;0,COUNTIFS($A$7:$A$206,$A76,$C$7:$C$206,$C76,$D$7:$D$206,$D76)&gt;1),"Chave SKU/lote/local duplicada","")))</f>
        <v/>
      </c>
    </row>
    <row r="77" ht="25" customHeight="1">
      <c r="A77" s="22" t="n"/>
      <c r="B77" s="23" t="n"/>
      <c r="C77" s="22" t="n"/>
      <c r="D77" s="22" t="n"/>
      <c r="E77" s="24" t="n"/>
      <c r="F77" s="25" t="n"/>
      <c r="G77" s="26" t="n"/>
      <c r="H77" s="27">
        <f>IF(COUNTA($A77:$G77)=0,"",IF(AND('Configurações'!$B$12="Configurações válidas",LEN(TRIM($A77))&gt;0,LEN(TRIM($B77))&gt;0,LEN(TRIM($C77))&gt;0,LEN(TRIM($D77))&gt;0,COUNTIF('Configurações'!$H$4:$H$23,$D77)&gt;0,ISNUMBER($E77),$E77&gt;0,ISNUMBER($F77),$F77&gt;0,ISNUMBER($G77),$G77&gt;=DATE(2000,1,1),$G77&lt;='Configurações'!$B$4,COUNTIFS($A$7:$A$206,$A77,$C$7:$C$206,$C77,$D$7:$D$206,$D77)=1),$E77*$F77,""))</f>
        <v/>
      </c>
      <c r="I77" s="28">
        <f>IF(COUNTA($A77:$G77)=0,"",IF(AND('Configurações'!$B$12="Configurações válidas",LEN(TRIM($A77))&gt;0,LEN(TRIM($B77))&gt;0,LEN(TRIM($C77))&gt;0,LEN(TRIM($D77))&gt;0,COUNTIF('Configurações'!$H$4:$H$23,$D77)&gt;0,ISNUMBER($E77),$E77&gt;0,ISNUMBER($F77),$F77&gt;0,ISNUMBER($G77),$G77&gt;=DATE(2000,1,1),$G77&lt;='Configurações'!$B$4,COUNTIFS($A$7:$A$206,$A77,$C$7:$C$206,$C77,$D$7:$D$206,$D77)=1),'Configurações'!$B$4-$G77,""))</f>
        <v/>
      </c>
      <c r="J77" s="29">
        <f>IF($I77="","",IF($I77&lt;='Configurações'!$B$5,'Configurações'!$F$4,IF($I77&lt;='Configurações'!$B$6,'Configurações'!$F$5,IF($I77&lt;='Configurações'!$B$7,'Configurações'!$F$6,IF($I77&lt;='Configurações'!$B$8,'Configurações'!$F$7,'Configurações'!$F$8)))))</f>
        <v/>
      </c>
      <c r="K77" s="27">
        <f>IF($H77="","",IF($I77&gt;='Configurações'!$B$9,$H77,0))</f>
        <v/>
      </c>
      <c r="L77" s="30">
        <f>IF($I77="","",IF($I77&gt;='Configurações'!$B$10,"Crítico",IF($I77&gt;='Configurações'!$B$9,"Parado","Em giro")))</f>
        <v/>
      </c>
      <c r="M77" s="29">
        <f>IF(COUNTA($A77:$G77)=0,"",_xlfn.TEXTJOIN(" | ",TRUE,IF(LEN(TRIM($A77))=0,"SKU ausente",""),IF(LEN(TRIM($B77))=0,"Produto ausente",""),IF(LEN(TRIM($C77))=0,"Lote ausente",""),IF(LEN(TRIM($D77))=0,"Local ausente",IF(COUNTIF('Configurações'!$H$4:$H$23,$D77)=0,"Local não cadastrado","")),IF(NOT(ISNUMBER($E77)),"Quantidade inválida",IF($E77&lt;=0,"Quantidade deve ser maior que zero","")),IF(NOT(ISNUMBER($F77)),"Custo inválido",IF($F77&lt;0,"Custo negativo",IF($F77=0,"Custo zerado",""))),IF(NOT(ISNUMBER($G77)),"Data inválida",IF($G77&lt;DATE(2000,1,1),"Data anterior a 01/01/2000",IF($G77&gt;'Configurações'!$B$4,"Data futura",""))),IF(AND(LEN(TRIM($A77))&gt;0,LEN(TRIM($C77))&gt;0,LEN(TRIM($D77))&gt;0,COUNTIFS($A$7:$A$206,$A77,$C$7:$C$206,$C77,$D$7:$D$206,$D77)&gt;1),"Chave SKU/lote/local duplicada","")))</f>
        <v/>
      </c>
    </row>
    <row r="78" ht="25" customHeight="1">
      <c r="A78" s="22" t="n"/>
      <c r="B78" s="23" t="n"/>
      <c r="C78" s="22" t="n"/>
      <c r="D78" s="22" t="n"/>
      <c r="E78" s="24" t="n"/>
      <c r="F78" s="25" t="n"/>
      <c r="G78" s="26" t="n"/>
      <c r="H78" s="27">
        <f>IF(COUNTA($A78:$G78)=0,"",IF(AND('Configurações'!$B$12="Configurações válidas",LEN(TRIM($A78))&gt;0,LEN(TRIM($B78))&gt;0,LEN(TRIM($C78))&gt;0,LEN(TRIM($D78))&gt;0,COUNTIF('Configurações'!$H$4:$H$23,$D78)&gt;0,ISNUMBER($E78),$E78&gt;0,ISNUMBER($F78),$F78&gt;0,ISNUMBER($G78),$G78&gt;=DATE(2000,1,1),$G78&lt;='Configurações'!$B$4,COUNTIFS($A$7:$A$206,$A78,$C$7:$C$206,$C78,$D$7:$D$206,$D78)=1),$E78*$F78,""))</f>
        <v/>
      </c>
      <c r="I78" s="28">
        <f>IF(COUNTA($A78:$G78)=0,"",IF(AND('Configurações'!$B$12="Configurações válidas",LEN(TRIM($A78))&gt;0,LEN(TRIM($B78))&gt;0,LEN(TRIM($C78))&gt;0,LEN(TRIM($D78))&gt;0,COUNTIF('Configurações'!$H$4:$H$23,$D78)&gt;0,ISNUMBER($E78),$E78&gt;0,ISNUMBER($F78),$F78&gt;0,ISNUMBER($G78),$G78&gt;=DATE(2000,1,1),$G78&lt;='Configurações'!$B$4,COUNTIFS($A$7:$A$206,$A78,$C$7:$C$206,$C78,$D$7:$D$206,$D78)=1),'Configurações'!$B$4-$G78,""))</f>
        <v/>
      </c>
      <c r="J78" s="29">
        <f>IF($I78="","",IF($I78&lt;='Configurações'!$B$5,'Configurações'!$F$4,IF($I78&lt;='Configurações'!$B$6,'Configurações'!$F$5,IF($I78&lt;='Configurações'!$B$7,'Configurações'!$F$6,IF($I78&lt;='Configurações'!$B$8,'Configurações'!$F$7,'Configurações'!$F$8)))))</f>
        <v/>
      </c>
      <c r="K78" s="27">
        <f>IF($H78="","",IF($I78&gt;='Configurações'!$B$9,$H78,0))</f>
        <v/>
      </c>
      <c r="L78" s="30">
        <f>IF($I78="","",IF($I78&gt;='Configurações'!$B$10,"Crítico",IF($I78&gt;='Configurações'!$B$9,"Parado","Em giro")))</f>
        <v/>
      </c>
      <c r="M78" s="29">
        <f>IF(COUNTA($A78:$G78)=0,"",_xlfn.TEXTJOIN(" | ",TRUE,IF(LEN(TRIM($A78))=0,"SKU ausente",""),IF(LEN(TRIM($B78))=0,"Produto ausente",""),IF(LEN(TRIM($C78))=0,"Lote ausente",""),IF(LEN(TRIM($D78))=0,"Local ausente",IF(COUNTIF('Configurações'!$H$4:$H$23,$D78)=0,"Local não cadastrado","")),IF(NOT(ISNUMBER($E78)),"Quantidade inválida",IF($E78&lt;=0,"Quantidade deve ser maior que zero","")),IF(NOT(ISNUMBER($F78)),"Custo inválido",IF($F78&lt;0,"Custo negativo",IF($F78=0,"Custo zerado",""))),IF(NOT(ISNUMBER($G78)),"Data inválida",IF($G78&lt;DATE(2000,1,1),"Data anterior a 01/01/2000",IF($G78&gt;'Configurações'!$B$4,"Data futura",""))),IF(AND(LEN(TRIM($A78))&gt;0,LEN(TRIM($C78))&gt;0,LEN(TRIM($D78))&gt;0,COUNTIFS($A$7:$A$206,$A78,$C$7:$C$206,$C78,$D$7:$D$206,$D78)&gt;1),"Chave SKU/lote/local duplicada","")))</f>
        <v/>
      </c>
    </row>
    <row r="79" ht="25" customHeight="1">
      <c r="A79" s="22" t="n"/>
      <c r="B79" s="23" t="n"/>
      <c r="C79" s="22" t="n"/>
      <c r="D79" s="22" t="n"/>
      <c r="E79" s="24" t="n"/>
      <c r="F79" s="25" t="n"/>
      <c r="G79" s="26" t="n"/>
      <c r="H79" s="27">
        <f>IF(COUNTA($A79:$G79)=0,"",IF(AND('Configurações'!$B$12="Configurações válidas",LEN(TRIM($A79))&gt;0,LEN(TRIM($B79))&gt;0,LEN(TRIM($C79))&gt;0,LEN(TRIM($D79))&gt;0,COUNTIF('Configurações'!$H$4:$H$23,$D79)&gt;0,ISNUMBER($E79),$E79&gt;0,ISNUMBER($F79),$F79&gt;0,ISNUMBER($G79),$G79&gt;=DATE(2000,1,1),$G79&lt;='Configurações'!$B$4,COUNTIFS($A$7:$A$206,$A79,$C$7:$C$206,$C79,$D$7:$D$206,$D79)=1),$E79*$F79,""))</f>
        <v/>
      </c>
      <c r="I79" s="28">
        <f>IF(COUNTA($A79:$G79)=0,"",IF(AND('Configurações'!$B$12="Configurações válidas",LEN(TRIM($A79))&gt;0,LEN(TRIM($B79))&gt;0,LEN(TRIM($C79))&gt;0,LEN(TRIM($D79))&gt;0,COUNTIF('Configurações'!$H$4:$H$23,$D79)&gt;0,ISNUMBER($E79),$E79&gt;0,ISNUMBER($F79),$F79&gt;0,ISNUMBER($G79),$G79&gt;=DATE(2000,1,1),$G79&lt;='Configurações'!$B$4,COUNTIFS($A$7:$A$206,$A79,$C$7:$C$206,$C79,$D$7:$D$206,$D79)=1),'Configurações'!$B$4-$G79,""))</f>
        <v/>
      </c>
      <c r="J79" s="29">
        <f>IF($I79="","",IF($I79&lt;='Configurações'!$B$5,'Configurações'!$F$4,IF($I79&lt;='Configurações'!$B$6,'Configurações'!$F$5,IF($I79&lt;='Configurações'!$B$7,'Configurações'!$F$6,IF($I79&lt;='Configurações'!$B$8,'Configurações'!$F$7,'Configurações'!$F$8)))))</f>
        <v/>
      </c>
      <c r="K79" s="27">
        <f>IF($H79="","",IF($I79&gt;='Configurações'!$B$9,$H79,0))</f>
        <v/>
      </c>
      <c r="L79" s="30">
        <f>IF($I79="","",IF($I79&gt;='Configurações'!$B$10,"Crítico",IF($I79&gt;='Configurações'!$B$9,"Parado","Em giro")))</f>
        <v/>
      </c>
      <c r="M79" s="29">
        <f>IF(COUNTA($A79:$G79)=0,"",_xlfn.TEXTJOIN(" | ",TRUE,IF(LEN(TRIM($A79))=0,"SKU ausente",""),IF(LEN(TRIM($B79))=0,"Produto ausente",""),IF(LEN(TRIM($C79))=0,"Lote ausente",""),IF(LEN(TRIM($D79))=0,"Local ausente",IF(COUNTIF('Configurações'!$H$4:$H$23,$D79)=0,"Local não cadastrado","")),IF(NOT(ISNUMBER($E79)),"Quantidade inválida",IF($E79&lt;=0,"Quantidade deve ser maior que zero","")),IF(NOT(ISNUMBER($F79)),"Custo inválido",IF($F79&lt;0,"Custo negativo",IF($F79=0,"Custo zerado",""))),IF(NOT(ISNUMBER($G79)),"Data inválida",IF($G79&lt;DATE(2000,1,1),"Data anterior a 01/01/2000",IF($G79&gt;'Configurações'!$B$4,"Data futura",""))),IF(AND(LEN(TRIM($A79))&gt;0,LEN(TRIM($C79))&gt;0,LEN(TRIM($D79))&gt;0,COUNTIFS($A$7:$A$206,$A79,$C$7:$C$206,$C79,$D$7:$D$206,$D79)&gt;1),"Chave SKU/lote/local duplicada","")))</f>
        <v/>
      </c>
    </row>
    <row r="80" ht="25" customHeight="1">
      <c r="A80" s="22" t="n"/>
      <c r="B80" s="23" t="n"/>
      <c r="C80" s="22" t="n"/>
      <c r="D80" s="22" t="n"/>
      <c r="E80" s="24" t="n"/>
      <c r="F80" s="25" t="n"/>
      <c r="G80" s="26" t="n"/>
      <c r="H80" s="27">
        <f>IF(COUNTA($A80:$G80)=0,"",IF(AND('Configurações'!$B$12="Configurações válidas",LEN(TRIM($A80))&gt;0,LEN(TRIM($B80))&gt;0,LEN(TRIM($C80))&gt;0,LEN(TRIM($D80))&gt;0,COUNTIF('Configurações'!$H$4:$H$23,$D80)&gt;0,ISNUMBER($E80),$E80&gt;0,ISNUMBER($F80),$F80&gt;0,ISNUMBER($G80),$G80&gt;=DATE(2000,1,1),$G80&lt;='Configurações'!$B$4,COUNTIFS($A$7:$A$206,$A80,$C$7:$C$206,$C80,$D$7:$D$206,$D80)=1),$E80*$F80,""))</f>
        <v/>
      </c>
      <c r="I80" s="28">
        <f>IF(COUNTA($A80:$G80)=0,"",IF(AND('Configurações'!$B$12="Configurações válidas",LEN(TRIM($A80))&gt;0,LEN(TRIM($B80))&gt;0,LEN(TRIM($C80))&gt;0,LEN(TRIM($D80))&gt;0,COUNTIF('Configurações'!$H$4:$H$23,$D80)&gt;0,ISNUMBER($E80),$E80&gt;0,ISNUMBER($F80),$F80&gt;0,ISNUMBER($G80),$G80&gt;=DATE(2000,1,1),$G80&lt;='Configurações'!$B$4,COUNTIFS($A$7:$A$206,$A80,$C$7:$C$206,$C80,$D$7:$D$206,$D80)=1),'Configurações'!$B$4-$G80,""))</f>
        <v/>
      </c>
      <c r="J80" s="29">
        <f>IF($I80="","",IF($I80&lt;='Configurações'!$B$5,'Configurações'!$F$4,IF($I80&lt;='Configurações'!$B$6,'Configurações'!$F$5,IF($I80&lt;='Configurações'!$B$7,'Configurações'!$F$6,IF($I80&lt;='Configurações'!$B$8,'Configurações'!$F$7,'Configurações'!$F$8)))))</f>
        <v/>
      </c>
      <c r="K80" s="27">
        <f>IF($H80="","",IF($I80&gt;='Configurações'!$B$9,$H80,0))</f>
        <v/>
      </c>
      <c r="L80" s="30">
        <f>IF($I80="","",IF($I80&gt;='Configurações'!$B$10,"Crítico",IF($I80&gt;='Configurações'!$B$9,"Parado","Em giro")))</f>
        <v/>
      </c>
      <c r="M80" s="29">
        <f>IF(COUNTA($A80:$G80)=0,"",_xlfn.TEXTJOIN(" | ",TRUE,IF(LEN(TRIM($A80))=0,"SKU ausente",""),IF(LEN(TRIM($B80))=0,"Produto ausente",""),IF(LEN(TRIM($C80))=0,"Lote ausente",""),IF(LEN(TRIM($D80))=0,"Local ausente",IF(COUNTIF('Configurações'!$H$4:$H$23,$D80)=0,"Local não cadastrado","")),IF(NOT(ISNUMBER($E80)),"Quantidade inválida",IF($E80&lt;=0,"Quantidade deve ser maior que zero","")),IF(NOT(ISNUMBER($F80)),"Custo inválido",IF($F80&lt;0,"Custo negativo",IF($F80=0,"Custo zerado",""))),IF(NOT(ISNUMBER($G80)),"Data inválida",IF($G80&lt;DATE(2000,1,1),"Data anterior a 01/01/2000",IF($G80&gt;'Configurações'!$B$4,"Data futura",""))),IF(AND(LEN(TRIM($A80))&gt;0,LEN(TRIM($C80))&gt;0,LEN(TRIM($D80))&gt;0,COUNTIFS($A$7:$A$206,$A80,$C$7:$C$206,$C80,$D$7:$D$206,$D80)&gt;1),"Chave SKU/lote/local duplicada","")))</f>
        <v/>
      </c>
    </row>
    <row r="81" ht="25" customHeight="1">
      <c r="A81" s="22" t="n"/>
      <c r="B81" s="23" t="n"/>
      <c r="C81" s="22" t="n"/>
      <c r="D81" s="22" t="n"/>
      <c r="E81" s="24" t="n"/>
      <c r="F81" s="25" t="n"/>
      <c r="G81" s="26" t="n"/>
      <c r="H81" s="27">
        <f>IF(COUNTA($A81:$G81)=0,"",IF(AND('Configurações'!$B$12="Configurações válidas",LEN(TRIM($A81))&gt;0,LEN(TRIM($B81))&gt;0,LEN(TRIM($C81))&gt;0,LEN(TRIM($D81))&gt;0,COUNTIF('Configurações'!$H$4:$H$23,$D81)&gt;0,ISNUMBER($E81),$E81&gt;0,ISNUMBER($F81),$F81&gt;0,ISNUMBER($G81),$G81&gt;=DATE(2000,1,1),$G81&lt;='Configurações'!$B$4,COUNTIFS($A$7:$A$206,$A81,$C$7:$C$206,$C81,$D$7:$D$206,$D81)=1),$E81*$F81,""))</f>
        <v/>
      </c>
      <c r="I81" s="28">
        <f>IF(COUNTA($A81:$G81)=0,"",IF(AND('Configurações'!$B$12="Configurações válidas",LEN(TRIM($A81))&gt;0,LEN(TRIM($B81))&gt;0,LEN(TRIM($C81))&gt;0,LEN(TRIM($D81))&gt;0,COUNTIF('Configurações'!$H$4:$H$23,$D81)&gt;0,ISNUMBER($E81),$E81&gt;0,ISNUMBER($F81),$F81&gt;0,ISNUMBER($G81),$G81&gt;=DATE(2000,1,1),$G81&lt;='Configurações'!$B$4,COUNTIFS($A$7:$A$206,$A81,$C$7:$C$206,$C81,$D$7:$D$206,$D81)=1),'Configurações'!$B$4-$G81,""))</f>
        <v/>
      </c>
      <c r="J81" s="29">
        <f>IF($I81="","",IF($I81&lt;='Configurações'!$B$5,'Configurações'!$F$4,IF($I81&lt;='Configurações'!$B$6,'Configurações'!$F$5,IF($I81&lt;='Configurações'!$B$7,'Configurações'!$F$6,IF($I81&lt;='Configurações'!$B$8,'Configurações'!$F$7,'Configurações'!$F$8)))))</f>
        <v/>
      </c>
      <c r="K81" s="27">
        <f>IF($H81="","",IF($I81&gt;='Configurações'!$B$9,$H81,0))</f>
        <v/>
      </c>
      <c r="L81" s="30">
        <f>IF($I81="","",IF($I81&gt;='Configurações'!$B$10,"Crítico",IF($I81&gt;='Configurações'!$B$9,"Parado","Em giro")))</f>
        <v/>
      </c>
      <c r="M81" s="29">
        <f>IF(COUNTA($A81:$G81)=0,"",_xlfn.TEXTJOIN(" | ",TRUE,IF(LEN(TRIM($A81))=0,"SKU ausente",""),IF(LEN(TRIM($B81))=0,"Produto ausente",""),IF(LEN(TRIM($C81))=0,"Lote ausente",""),IF(LEN(TRIM($D81))=0,"Local ausente",IF(COUNTIF('Configurações'!$H$4:$H$23,$D81)=0,"Local não cadastrado","")),IF(NOT(ISNUMBER($E81)),"Quantidade inválida",IF($E81&lt;=0,"Quantidade deve ser maior que zero","")),IF(NOT(ISNUMBER($F81)),"Custo inválido",IF($F81&lt;0,"Custo negativo",IF($F81=0,"Custo zerado",""))),IF(NOT(ISNUMBER($G81)),"Data inválida",IF($G81&lt;DATE(2000,1,1),"Data anterior a 01/01/2000",IF($G81&gt;'Configurações'!$B$4,"Data futura",""))),IF(AND(LEN(TRIM($A81))&gt;0,LEN(TRIM($C81))&gt;0,LEN(TRIM($D81))&gt;0,COUNTIFS($A$7:$A$206,$A81,$C$7:$C$206,$C81,$D$7:$D$206,$D81)&gt;1),"Chave SKU/lote/local duplicada","")))</f>
        <v/>
      </c>
    </row>
    <row r="82" ht="25" customHeight="1">
      <c r="A82" s="22" t="n"/>
      <c r="B82" s="23" t="n"/>
      <c r="C82" s="22" t="n"/>
      <c r="D82" s="22" t="n"/>
      <c r="E82" s="24" t="n"/>
      <c r="F82" s="25" t="n"/>
      <c r="G82" s="26" t="n"/>
      <c r="H82" s="27">
        <f>IF(COUNTA($A82:$G82)=0,"",IF(AND('Configurações'!$B$12="Configurações válidas",LEN(TRIM($A82))&gt;0,LEN(TRIM($B82))&gt;0,LEN(TRIM($C82))&gt;0,LEN(TRIM($D82))&gt;0,COUNTIF('Configurações'!$H$4:$H$23,$D82)&gt;0,ISNUMBER($E82),$E82&gt;0,ISNUMBER($F82),$F82&gt;0,ISNUMBER($G82),$G82&gt;=DATE(2000,1,1),$G82&lt;='Configurações'!$B$4,COUNTIFS($A$7:$A$206,$A82,$C$7:$C$206,$C82,$D$7:$D$206,$D82)=1),$E82*$F82,""))</f>
        <v/>
      </c>
      <c r="I82" s="28">
        <f>IF(COUNTA($A82:$G82)=0,"",IF(AND('Configurações'!$B$12="Configurações válidas",LEN(TRIM($A82))&gt;0,LEN(TRIM($B82))&gt;0,LEN(TRIM($C82))&gt;0,LEN(TRIM($D82))&gt;0,COUNTIF('Configurações'!$H$4:$H$23,$D82)&gt;0,ISNUMBER($E82),$E82&gt;0,ISNUMBER($F82),$F82&gt;0,ISNUMBER($G82),$G82&gt;=DATE(2000,1,1),$G82&lt;='Configurações'!$B$4,COUNTIFS($A$7:$A$206,$A82,$C$7:$C$206,$C82,$D$7:$D$206,$D82)=1),'Configurações'!$B$4-$G82,""))</f>
        <v/>
      </c>
      <c r="J82" s="29">
        <f>IF($I82="","",IF($I82&lt;='Configurações'!$B$5,'Configurações'!$F$4,IF($I82&lt;='Configurações'!$B$6,'Configurações'!$F$5,IF($I82&lt;='Configurações'!$B$7,'Configurações'!$F$6,IF($I82&lt;='Configurações'!$B$8,'Configurações'!$F$7,'Configurações'!$F$8)))))</f>
        <v/>
      </c>
      <c r="K82" s="27">
        <f>IF($H82="","",IF($I82&gt;='Configurações'!$B$9,$H82,0))</f>
        <v/>
      </c>
      <c r="L82" s="30">
        <f>IF($I82="","",IF($I82&gt;='Configurações'!$B$10,"Crítico",IF($I82&gt;='Configurações'!$B$9,"Parado","Em giro")))</f>
        <v/>
      </c>
      <c r="M82" s="29">
        <f>IF(COUNTA($A82:$G82)=0,"",_xlfn.TEXTJOIN(" | ",TRUE,IF(LEN(TRIM($A82))=0,"SKU ausente",""),IF(LEN(TRIM($B82))=0,"Produto ausente",""),IF(LEN(TRIM($C82))=0,"Lote ausente",""),IF(LEN(TRIM($D82))=0,"Local ausente",IF(COUNTIF('Configurações'!$H$4:$H$23,$D82)=0,"Local não cadastrado","")),IF(NOT(ISNUMBER($E82)),"Quantidade inválida",IF($E82&lt;=0,"Quantidade deve ser maior que zero","")),IF(NOT(ISNUMBER($F82)),"Custo inválido",IF($F82&lt;0,"Custo negativo",IF($F82=0,"Custo zerado",""))),IF(NOT(ISNUMBER($G82)),"Data inválida",IF($G82&lt;DATE(2000,1,1),"Data anterior a 01/01/2000",IF($G82&gt;'Configurações'!$B$4,"Data futura",""))),IF(AND(LEN(TRIM($A82))&gt;0,LEN(TRIM($C82))&gt;0,LEN(TRIM($D82))&gt;0,COUNTIFS($A$7:$A$206,$A82,$C$7:$C$206,$C82,$D$7:$D$206,$D82)&gt;1),"Chave SKU/lote/local duplicada","")))</f>
        <v/>
      </c>
    </row>
    <row r="83" ht="25" customHeight="1">
      <c r="A83" s="22" t="n"/>
      <c r="B83" s="23" t="n"/>
      <c r="C83" s="22" t="n"/>
      <c r="D83" s="22" t="n"/>
      <c r="E83" s="24" t="n"/>
      <c r="F83" s="25" t="n"/>
      <c r="G83" s="26" t="n"/>
      <c r="H83" s="27">
        <f>IF(COUNTA($A83:$G83)=0,"",IF(AND('Configurações'!$B$12="Configurações válidas",LEN(TRIM($A83))&gt;0,LEN(TRIM($B83))&gt;0,LEN(TRIM($C83))&gt;0,LEN(TRIM($D83))&gt;0,COUNTIF('Configurações'!$H$4:$H$23,$D83)&gt;0,ISNUMBER($E83),$E83&gt;0,ISNUMBER($F83),$F83&gt;0,ISNUMBER($G83),$G83&gt;=DATE(2000,1,1),$G83&lt;='Configurações'!$B$4,COUNTIFS($A$7:$A$206,$A83,$C$7:$C$206,$C83,$D$7:$D$206,$D83)=1),$E83*$F83,""))</f>
        <v/>
      </c>
      <c r="I83" s="28">
        <f>IF(COUNTA($A83:$G83)=0,"",IF(AND('Configurações'!$B$12="Configurações válidas",LEN(TRIM($A83))&gt;0,LEN(TRIM($B83))&gt;0,LEN(TRIM($C83))&gt;0,LEN(TRIM($D83))&gt;0,COUNTIF('Configurações'!$H$4:$H$23,$D83)&gt;0,ISNUMBER($E83),$E83&gt;0,ISNUMBER($F83),$F83&gt;0,ISNUMBER($G83),$G83&gt;=DATE(2000,1,1),$G83&lt;='Configurações'!$B$4,COUNTIFS($A$7:$A$206,$A83,$C$7:$C$206,$C83,$D$7:$D$206,$D83)=1),'Configurações'!$B$4-$G83,""))</f>
        <v/>
      </c>
      <c r="J83" s="29">
        <f>IF($I83="","",IF($I83&lt;='Configurações'!$B$5,'Configurações'!$F$4,IF($I83&lt;='Configurações'!$B$6,'Configurações'!$F$5,IF($I83&lt;='Configurações'!$B$7,'Configurações'!$F$6,IF($I83&lt;='Configurações'!$B$8,'Configurações'!$F$7,'Configurações'!$F$8)))))</f>
        <v/>
      </c>
      <c r="K83" s="27">
        <f>IF($H83="","",IF($I83&gt;='Configurações'!$B$9,$H83,0))</f>
        <v/>
      </c>
      <c r="L83" s="30">
        <f>IF($I83="","",IF($I83&gt;='Configurações'!$B$10,"Crítico",IF($I83&gt;='Configurações'!$B$9,"Parado","Em giro")))</f>
        <v/>
      </c>
      <c r="M83" s="29">
        <f>IF(COUNTA($A83:$G83)=0,"",_xlfn.TEXTJOIN(" | ",TRUE,IF(LEN(TRIM($A83))=0,"SKU ausente",""),IF(LEN(TRIM($B83))=0,"Produto ausente",""),IF(LEN(TRIM($C83))=0,"Lote ausente",""),IF(LEN(TRIM($D83))=0,"Local ausente",IF(COUNTIF('Configurações'!$H$4:$H$23,$D83)=0,"Local não cadastrado","")),IF(NOT(ISNUMBER($E83)),"Quantidade inválida",IF($E83&lt;=0,"Quantidade deve ser maior que zero","")),IF(NOT(ISNUMBER($F83)),"Custo inválido",IF($F83&lt;0,"Custo negativo",IF($F83=0,"Custo zerado",""))),IF(NOT(ISNUMBER($G83)),"Data inválida",IF($G83&lt;DATE(2000,1,1),"Data anterior a 01/01/2000",IF($G83&gt;'Configurações'!$B$4,"Data futura",""))),IF(AND(LEN(TRIM($A83))&gt;0,LEN(TRIM($C83))&gt;0,LEN(TRIM($D83))&gt;0,COUNTIFS($A$7:$A$206,$A83,$C$7:$C$206,$C83,$D$7:$D$206,$D83)&gt;1),"Chave SKU/lote/local duplicada","")))</f>
        <v/>
      </c>
    </row>
    <row r="84" ht="25" customHeight="1">
      <c r="A84" s="22" t="n"/>
      <c r="B84" s="23" t="n"/>
      <c r="C84" s="22" t="n"/>
      <c r="D84" s="22" t="n"/>
      <c r="E84" s="24" t="n"/>
      <c r="F84" s="25" t="n"/>
      <c r="G84" s="26" t="n"/>
      <c r="H84" s="27">
        <f>IF(COUNTA($A84:$G84)=0,"",IF(AND('Configurações'!$B$12="Configurações válidas",LEN(TRIM($A84))&gt;0,LEN(TRIM($B84))&gt;0,LEN(TRIM($C84))&gt;0,LEN(TRIM($D84))&gt;0,COUNTIF('Configurações'!$H$4:$H$23,$D84)&gt;0,ISNUMBER($E84),$E84&gt;0,ISNUMBER($F84),$F84&gt;0,ISNUMBER($G84),$G84&gt;=DATE(2000,1,1),$G84&lt;='Configurações'!$B$4,COUNTIFS($A$7:$A$206,$A84,$C$7:$C$206,$C84,$D$7:$D$206,$D84)=1),$E84*$F84,""))</f>
        <v/>
      </c>
      <c r="I84" s="28">
        <f>IF(COUNTA($A84:$G84)=0,"",IF(AND('Configurações'!$B$12="Configurações válidas",LEN(TRIM($A84))&gt;0,LEN(TRIM($B84))&gt;0,LEN(TRIM($C84))&gt;0,LEN(TRIM($D84))&gt;0,COUNTIF('Configurações'!$H$4:$H$23,$D84)&gt;0,ISNUMBER($E84),$E84&gt;0,ISNUMBER($F84),$F84&gt;0,ISNUMBER($G84),$G84&gt;=DATE(2000,1,1),$G84&lt;='Configurações'!$B$4,COUNTIFS($A$7:$A$206,$A84,$C$7:$C$206,$C84,$D$7:$D$206,$D84)=1),'Configurações'!$B$4-$G84,""))</f>
        <v/>
      </c>
      <c r="J84" s="29">
        <f>IF($I84="","",IF($I84&lt;='Configurações'!$B$5,'Configurações'!$F$4,IF($I84&lt;='Configurações'!$B$6,'Configurações'!$F$5,IF($I84&lt;='Configurações'!$B$7,'Configurações'!$F$6,IF($I84&lt;='Configurações'!$B$8,'Configurações'!$F$7,'Configurações'!$F$8)))))</f>
        <v/>
      </c>
      <c r="K84" s="27">
        <f>IF($H84="","",IF($I84&gt;='Configurações'!$B$9,$H84,0))</f>
        <v/>
      </c>
      <c r="L84" s="30">
        <f>IF($I84="","",IF($I84&gt;='Configurações'!$B$10,"Crítico",IF($I84&gt;='Configurações'!$B$9,"Parado","Em giro")))</f>
        <v/>
      </c>
      <c r="M84" s="29">
        <f>IF(COUNTA($A84:$G84)=0,"",_xlfn.TEXTJOIN(" | ",TRUE,IF(LEN(TRIM($A84))=0,"SKU ausente",""),IF(LEN(TRIM($B84))=0,"Produto ausente",""),IF(LEN(TRIM($C84))=0,"Lote ausente",""),IF(LEN(TRIM($D84))=0,"Local ausente",IF(COUNTIF('Configurações'!$H$4:$H$23,$D84)=0,"Local não cadastrado","")),IF(NOT(ISNUMBER($E84)),"Quantidade inválida",IF($E84&lt;=0,"Quantidade deve ser maior que zero","")),IF(NOT(ISNUMBER($F84)),"Custo inválido",IF($F84&lt;0,"Custo negativo",IF($F84=0,"Custo zerado",""))),IF(NOT(ISNUMBER($G84)),"Data inválida",IF($G84&lt;DATE(2000,1,1),"Data anterior a 01/01/2000",IF($G84&gt;'Configurações'!$B$4,"Data futura",""))),IF(AND(LEN(TRIM($A84))&gt;0,LEN(TRIM($C84))&gt;0,LEN(TRIM($D84))&gt;0,COUNTIFS($A$7:$A$206,$A84,$C$7:$C$206,$C84,$D$7:$D$206,$D84)&gt;1),"Chave SKU/lote/local duplicada","")))</f>
        <v/>
      </c>
    </row>
    <row r="85" ht="25" customHeight="1">
      <c r="A85" s="22" t="n"/>
      <c r="B85" s="23" t="n"/>
      <c r="C85" s="22" t="n"/>
      <c r="D85" s="22" t="n"/>
      <c r="E85" s="24" t="n"/>
      <c r="F85" s="25" t="n"/>
      <c r="G85" s="26" t="n"/>
      <c r="H85" s="27">
        <f>IF(COUNTA($A85:$G85)=0,"",IF(AND('Configurações'!$B$12="Configurações válidas",LEN(TRIM($A85))&gt;0,LEN(TRIM($B85))&gt;0,LEN(TRIM($C85))&gt;0,LEN(TRIM($D85))&gt;0,COUNTIF('Configurações'!$H$4:$H$23,$D85)&gt;0,ISNUMBER($E85),$E85&gt;0,ISNUMBER($F85),$F85&gt;0,ISNUMBER($G85),$G85&gt;=DATE(2000,1,1),$G85&lt;='Configurações'!$B$4,COUNTIFS($A$7:$A$206,$A85,$C$7:$C$206,$C85,$D$7:$D$206,$D85)=1),$E85*$F85,""))</f>
        <v/>
      </c>
      <c r="I85" s="28">
        <f>IF(COUNTA($A85:$G85)=0,"",IF(AND('Configurações'!$B$12="Configurações válidas",LEN(TRIM($A85))&gt;0,LEN(TRIM($B85))&gt;0,LEN(TRIM($C85))&gt;0,LEN(TRIM($D85))&gt;0,COUNTIF('Configurações'!$H$4:$H$23,$D85)&gt;0,ISNUMBER($E85),$E85&gt;0,ISNUMBER($F85),$F85&gt;0,ISNUMBER($G85),$G85&gt;=DATE(2000,1,1),$G85&lt;='Configurações'!$B$4,COUNTIFS($A$7:$A$206,$A85,$C$7:$C$206,$C85,$D$7:$D$206,$D85)=1),'Configurações'!$B$4-$G85,""))</f>
        <v/>
      </c>
      <c r="J85" s="29">
        <f>IF($I85="","",IF($I85&lt;='Configurações'!$B$5,'Configurações'!$F$4,IF($I85&lt;='Configurações'!$B$6,'Configurações'!$F$5,IF($I85&lt;='Configurações'!$B$7,'Configurações'!$F$6,IF($I85&lt;='Configurações'!$B$8,'Configurações'!$F$7,'Configurações'!$F$8)))))</f>
        <v/>
      </c>
      <c r="K85" s="27">
        <f>IF($H85="","",IF($I85&gt;='Configurações'!$B$9,$H85,0))</f>
        <v/>
      </c>
      <c r="L85" s="30">
        <f>IF($I85="","",IF($I85&gt;='Configurações'!$B$10,"Crítico",IF($I85&gt;='Configurações'!$B$9,"Parado","Em giro")))</f>
        <v/>
      </c>
      <c r="M85" s="29">
        <f>IF(COUNTA($A85:$G85)=0,"",_xlfn.TEXTJOIN(" | ",TRUE,IF(LEN(TRIM($A85))=0,"SKU ausente",""),IF(LEN(TRIM($B85))=0,"Produto ausente",""),IF(LEN(TRIM($C85))=0,"Lote ausente",""),IF(LEN(TRIM($D85))=0,"Local ausente",IF(COUNTIF('Configurações'!$H$4:$H$23,$D85)=0,"Local não cadastrado","")),IF(NOT(ISNUMBER($E85)),"Quantidade inválida",IF($E85&lt;=0,"Quantidade deve ser maior que zero","")),IF(NOT(ISNUMBER($F85)),"Custo inválido",IF($F85&lt;0,"Custo negativo",IF($F85=0,"Custo zerado",""))),IF(NOT(ISNUMBER($G85)),"Data inválida",IF($G85&lt;DATE(2000,1,1),"Data anterior a 01/01/2000",IF($G85&gt;'Configurações'!$B$4,"Data futura",""))),IF(AND(LEN(TRIM($A85))&gt;0,LEN(TRIM($C85))&gt;0,LEN(TRIM($D85))&gt;0,COUNTIFS($A$7:$A$206,$A85,$C$7:$C$206,$C85,$D$7:$D$206,$D85)&gt;1),"Chave SKU/lote/local duplicada","")))</f>
        <v/>
      </c>
    </row>
    <row r="86" ht="25" customHeight="1">
      <c r="A86" s="22" t="n"/>
      <c r="B86" s="23" t="n"/>
      <c r="C86" s="22" t="n"/>
      <c r="D86" s="22" t="n"/>
      <c r="E86" s="24" t="n"/>
      <c r="F86" s="25" t="n"/>
      <c r="G86" s="26" t="n"/>
      <c r="H86" s="27">
        <f>IF(COUNTA($A86:$G86)=0,"",IF(AND('Configurações'!$B$12="Configurações válidas",LEN(TRIM($A86))&gt;0,LEN(TRIM($B86))&gt;0,LEN(TRIM($C86))&gt;0,LEN(TRIM($D86))&gt;0,COUNTIF('Configurações'!$H$4:$H$23,$D86)&gt;0,ISNUMBER($E86),$E86&gt;0,ISNUMBER($F86),$F86&gt;0,ISNUMBER($G86),$G86&gt;=DATE(2000,1,1),$G86&lt;='Configurações'!$B$4,COUNTIFS($A$7:$A$206,$A86,$C$7:$C$206,$C86,$D$7:$D$206,$D86)=1),$E86*$F86,""))</f>
        <v/>
      </c>
      <c r="I86" s="28">
        <f>IF(COUNTA($A86:$G86)=0,"",IF(AND('Configurações'!$B$12="Configurações válidas",LEN(TRIM($A86))&gt;0,LEN(TRIM($B86))&gt;0,LEN(TRIM($C86))&gt;0,LEN(TRIM($D86))&gt;0,COUNTIF('Configurações'!$H$4:$H$23,$D86)&gt;0,ISNUMBER($E86),$E86&gt;0,ISNUMBER($F86),$F86&gt;0,ISNUMBER($G86),$G86&gt;=DATE(2000,1,1),$G86&lt;='Configurações'!$B$4,COUNTIFS($A$7:$A$206,$A86,$C$7:$C$206,$C86,$D$7:$D$206,$D86)=1),'Configurações'!$B$4-$G86,""))</f>
        <v/>
      </c>
      <c r="J86" s="29">
        <f>IF($I86="","",IF($I86&lt;='Configurações'!$B$5,'Configurações'!$F$4,IF($I86&lt;='Configurações'!$B$6,'Configurações'!$F$5,IF($I86&lt;='Configurações'!$B$7,'Configurações'!$F$6,IF($I86&lt;='Configurações'!$B$8,'Configurações'!$F$7,'Configurações'!$F$8)))))</f>
        <v/>
      </c>
      <c r="K86" s="27">
        <f>IF($H86="","",IF($I86&gt;='Configurações'!$B$9,$H86,0))</f>
        <v/>
      </c>
      <c r="L86" s="30">
        <f>IF($I86="","",IF($I86&gt;='Configurações'!$B$10,"Crítico",IF($I86&gt;='Configurações'!$B$9,"Parado","Em giro")))</f>
        <v/>
      </c>
      <c r="M86" s="29">
        <f>IF(COUNTA($A86:$G86)=0,"",_xlfn.TEXTJOIN(" | ",TRUE,IF(LEN(TRIM($A86))=0,"SKU ausente",""),IF(LEN(TRIM($B86))=0,"Produto ausente",""),IF(LEN(TRIM($C86))=0,"Lote ausente",""),IF(LEN(TRIM($D86))=0,"Local ausente",IF(COUNTIF('Configurações'!$H$4:$H$23,$D86)=0,"Local não cadastrado","")),IF(NOT(ISNUMBER($E86)),"Quantidade inválida",IF($E86&lt;=0,"Quantidade deve ser maior que zero","")),IF(NOT(ISNUMBER($F86)),"Custo inválido",IF($F86&lt;0,"Custo negativo",IF($F86=0,"Custo zerado",""))),IF(NOT(ISNUMBER($G86)),"Data inválida",IF($G86&lt;DATE(2000,1,1),"Data anterior a 01/01/2000",IF($G86&gt;'Configurações'!$B$4,"Data futura",""))),IF(AND(LEN(TRIM($A86))&gt;0,LEN(TRIM($C86))&gt;0,LEN(TRIM($D86))&gt;0,COUNTIFS($A$7:$A$206,$A86,$C$7:$C$206,$C86,$D$7:$D$206,$D86)&gt;1),"Chave SKU/lote/local duplicada","")))</f>
        <v/>
      </c>
    </row>
    <row r="87" ht="25" customHeight="1">
      <c r="A87" s="22" t="n"/>
      <c r="B87" s="23" t="n"/>
      <c r="C87" s="22" t="n"/>
      <c r="D87" s="22" t="n"/>
      <c r="E87" s="24" t="n"/>
      <c r="F87" s="25" t="n"/>
      <c r="G87" s="26" t="n"/>
      <c r="H87" s="27">
        <f>IF(COUNTA($A87:$G87)=0,"",IF(AND('Configurações'!$B$12="Configurações válidas",LEN(TRIM($A87))&gt;0,LEN(TRIM($B87))&gt;0,LEN(TRIM($C87))&gt;0,LEN(TRIM($D87))&gt;0,COUNTIF('Configurações'!$H$4:$H$23,$D87)&gt;0,ISNUMBER($E87),$E87&gt;0,ISNUMBER($F87),$F87&gt;0,ISNUMBER($G87),$G87&gt;=DATE(2000,1,1),$G87&lt;='Configurações'!$B$4,COUNTIFS($A$7:$A$206,$A87,$C$7:$C$206,$C87,$D$7:$D$206,$D87)=1),$E87*$F87,""))</f>
        <v/>
      </c>
      <c r="I87" s="28">
        <f>IF(COUNTA($A87:$G87)=0,"",IF(AND('Configurações'!$B$12="Configurações válidas",LEN(TRIM($A87))&gt;0,LEN(TRIM($B87))&gt;0,LEN(TRIM($C87))&gt;0,LEN(TRIM($D87))&gt;0,COUNTIF('Configurações'!$H$4:$H$23,$D87)&gt;0,ISNUMBER($E87),$E87&gt;0,ISNUMBER($F87),$F87&gt;0,ISNUMBER($G87),$G87&gt;=DATE(2000,1,1),$G87&lt;='Configurações'!$B$4,COUNTIFS($A$7:$A$206,$A87,$C$7:$C$206,$C87,$D$7:$D$206,$D87)=1),'Configurações'!$B$4-$G87,""))</f>
        <v/>
      </c>
      <c r="J87" s="29">
        <f>IF($I87="","",IF($I87&lt;='Configurações'!$B$5,'Configurações'!$F$4,IF($I87&lt;='Configurações'!$B$6,'Configurações'!$F$5,IF($I87&lt;='Configurações'!$B$7,'Configurações'!$F$6,IF($I87&lt;='Configurações'!$B$8,'Configurações'!$F$7,'Configurações'!$F$8)))))</f>
        <v/>
      </c>
      <c r="K87" s="27">
        <f>IF($H87="","",IF($I87&gt;='Configurações'!$B$9,$H87,0))</f>
        <v/>
      </c>
      <c r="L87" s="30">
        <f>IF($I87="","",IF($I87&gt;='Configurações'!$B$10,"Crítico",IF($I87&gt;='Configurações'!$B$9,"Parado","Em giro")))</f>
        <v/>
      </c>
      <c r="M87" s="29">
        <f>IF(COUNTA($A87:$G87)=0,"",_xlfn.TEXTJOIN(" | ",TRUE,IF(LEN(TRIM($A87))=0,"SKU ausente",""),IF(LEN(TRIM($B87))=0,"Produto ausente",""),IF(LEN(TRIM($C87))=0,"Lote ausente",""),IF(LEN(TRIM($D87))=0,"Local ausente",IF(COUNTIF('Configurações'!$H$4:$H$23,$D87)=0,"Local não cadastrado","")),IF(NOT(ISNUMBER($E87)),"Quantidade inválida",IF($E87&lt;=0,"Quantidade deve ser maior que zero","")),IF(NOT(ISNUMBER($F87)),"Custo inválido",IF($F87&lt;0,"Custo negativo",IF($F87=0,"Custo zerado",""))),IF(NOT(ISNUMBER($G87)),"Data inválida",IF($G87&lt;DATE(2000,1,1),"Data anterior a 01/01/2000",IF($G87&gt;'Configurações'!$B$4,"Data futura",""))),IF(AND(LEN(TRIM($A87))&gt;0,LEN(TRIM($C87))&gt;0,LEN(TRIM($D87))&gt;0,COUNTIFS($A$7:$A$206,$A87,$C$7:$C$206,$C87,$D$7:$D$206,$D87)&gt;1),"Chave SKU/lote/local duplicada","")))</f>
        <v/>
      </c>
    </row>
    <row r="88" ht="25" customHeight="1">
      <c r="A88" s="22" t="n"/>
      <c r="B88" s="23" t="n"/>
      <c r="C88" s="22" t="n"/>
      <c r="D88" s="22" t="n"/>
      <c r="E88" s="24" t="n"/>
      <c r="F88" s="25" t="n"/>
      <c r="G88" s="26" t="n"/>
      <c r="H88" s="27">
        <f>IF(COUNTA($A88:$G88)=0,"",IF(AND('Configurações'!$B$12="Configurações válidas",LEN(TRIM($A88))&gt;0,LEN(TRIM($B88))&gt;0,LEN(TRIM($C88))&gt;0,LEN(TRIM($D88))&gt;0,COUNTIF('Configurações'!$H$4:$H$23,$D88)&gt;0,ISNUMBER($E88),$E88&gt;0,ISNUMBER($F88),$F88&gt;0,ISNUMBER($G88),$G88&gt;=DATE(2000,1,1),$G88&lt;='Configurações'!$B$4,COUNTIFS($A$7:$A$206,$A88,$C$7:$C$206,$C88,$D$7:$D$206,$D88)=1),$E88*$F88,""))</f>
        <v/>
      </c>
      <c r="I88" s="28">
        <f>IF(COUNTA($A88:$G88)=0,"",IF(AND('Configurações'!$B$12="Configurações válidas",LEN(TRIM($A88))&gt;0,LEN(TRIM($B88))&gt;0,LEN(TRIM($C88))&gt;0,LEN(TRIM($D88))&gt;0,COUNTIF('Configurações'!$H$4:$H$23,$D88)&gt;0,ISNUMBER($E88),$E88&gt;0,ISNUMBER($F88),$F88&gt;0,ISNUMBER($G88),$G88&gt;=DATE(2000,1,1),$G88&lt;='Configurações'!$B$4,COUNTIFS($A$7:$A$206,$A88,$C$7:$C$206,$C88,$D$7:$D$206,$D88)=1),'Configurações'!$B$4-$G88,""))</f>
        <v/>
      </c>
      <c r="J88" s="29">
        <f>IF($I88="","",IF($I88&lt;='Configurações'!$B$5,'Configurações'!$F$4,IF($I88&lt;='Configurações'!$B$6,'Configurações'!$F$5,IF($I88&lt;='Configurações'!$B$7,'Configurações'!$F$6,IF($I88&lt;='Configurações'!$B$8,'Configurações'!$F$7,'Configurações'!$F$8)))))</f>
        <v/>
      </c>
      <c r="K88" s="27">
        <f>IF($H88="","",IF($I88&gt;='Configurações'!$B$9,$H88,0))</f>
        <v/>
      </c>
      <c r="L88" s="30">
        <f>IF($I88="","",IF($I88&gt;='Configurações'!$B$10,"Crítico",IF($I88&gt;='Configurações'!$B$9,"Parado","Em giro")))</f>
        <v/>
      </c>
      <c r="M88" s="29">
        <f>IF(COUNTA($A88:$G88)=0,"",_xlfn.TEXTJOIN(" | ",TRUE,IF(LEN(TRIM($A88))=0,"SKU ausente",""),IF(LEN(TRIM($B88))=0,"Produto ausente",""),IF(LEN(TRIM($C88))=0,"Lote ausente",""),IF(LEN(TRIM($D88))=0,"Local ausente",IF(COUNTIF('Configurações'!$H$4:$H$23,$D88)=0,"Local não cadastrado","")),IF(NOT(ISNUMBER($E88)),"Quantidade inválida",IF($E88&lt;=0,"Quantidade deve ser maior que zero","")),IF(NOT(ISNUMBER($F88)),"Custo inválido",IF($F88&lt;0,"Custo negativo",IF($F88=0,"Custo zerado",""))),IF(NOT(ISNUMBER($G88)),"Data inválida",IF($G88&lt;DATE(2000,1,1),"Data anterior a 01/01/2000",IF($G88&gt;'Configurações'!$B$4,"Data futura",""))),IF(AND(LEN(TRIM($A88))&gt;0,LEN(TRIM($C88))&gt;0,LEN(TRIM($D88))&gt;0,COUNTIFS($A$7:$A$206,$A88,$C$7:$C$206,$C88,$D$7:$D$206,$D88)&gt;1),"Chave SKU/lote/local duplicada","")))</f>
        <v/>
      </c>
    </row>
    <row r="89" ht="25" customHeight="1">
      <c r="A89" s="22" t="n"/>
      <c r="B89" s="23" t="n"/>
      <c r="C89" s="22" t="n"/>
      <c r="D89" s="22" t="n"/>
      <c r="E89" s="24" t="n"/>
      <c r="F89" s="25" t="n"/>
      <c r="G89" s="26" t="n"/>
      <c r="H89" s="27">
        <f>IF(COUNTA($A89:$G89)=0,"",IF(AND('Configurações'!$B$12="Configurações válidas",LEN(TRIM($A89))&gt;0,LEN(TRIM($B89))&gt;0,LEN(TRIM($C89))&gt;0,LEN(TRIM($D89))&gt;0,COUNTIF('Configurações'!$H$4:$H$23,$D89)&gt;0,ISNUMBER($E89),$E89&gt;0,ISNUMBER($F89),$F89&gt;0,ISNUMBER($G89),$G89&gt;=DATE(2000,1,1),$G89&lt;='Configurações'!$B$4,COUNTIFS($A$7:$A$206,$A89,$C$7:$C$206,$C89,$D$7:$D$206,$D89)=1),$E89*$F89,""))</f>
        <v/>
      </c>
      <c r="I89" s="28">
        <f>IF(COUNTA($A89:$G89)=0,"",IF(AND('Configurações'!$B$12="Configurações válidas",LEN(TRIM($A89))&gt;0,LEN(TRIM($B89))&gt;0,LEN(TRIM($C89))&gt;0,LEN(TRIM($D89))&gt;0,COUNTIF('Configurações'!$H$4:$H$23,$D89)&gt;0,ISNUMBER($E89),$E89&gt;0,ISNUMBER($F89),$F89&gt;0,ISNUMBER($G89),$G89&gt;=DATE(2000,1,1),$G89&lt;='Configurações'!$B$4,COUNTIFS($A$7:$A$206,$A89,$C$7:$C$206,$C89,$D$7:$D$206,$D89)=1),'Configurações'!$B$4-$G89,""))</f>
        <v/>
      </c>
      <c r="J89" s="29">
        <f>IF($I89="","",IF($I89&lt;='Configurações'!$B$5,'Configurações'!$F$4,IF($I89&lt;='Configurações'!$B$6,'Configurações'!$F$5,IF($I89&lt;='Configurações'!$B$7,'Configurações'!$F$6,IF($I89&lt;='Configurações'!$B$8,'Configurações'!$F$7,'Configurações'!$F$8)))))</f>
        <v/>
      </c>
      <c r="K89" s="27">
        <f>IF($H89="","",IF($I89&gt;='Configurações'!$B$9,$H89,0))</f>
        <v/>
      </c>
      <c r="L89" s="30">
        <f>IF($I89="","",IF($I89&gt;='Configurações'!$B$10,"Crítico",IF($I89&gt;='Configurações'!$B$9,"Parado","Em giro")))</f>
        <v/>
      </c>
      <c r="M89" s="29">
        <f>IF(COUNTA($A89:$G89)=0,"",_xlfn.TEXTJOIN(" | ",TRUE,IF(LEN(TRIM($A89))=0,"SKU ausente",""),IF(LEN(TRIM($B89))=0,"Produto ausente",""),IF(LEN(TRIM($C89))=0,"Lote ausente",""),IF(LEN(TRIM($D89))=0,"Local ausente",IF(COUNTIF('Configurações'!$H$4:$H$23,$D89)=0,"Local não cadastrado","")),IF(NOT(ISNUMBER($E89)),"Quantidade inválida",IF($E89&lt;=0,"Quantidade deve ser maior que zero","")),IF(NOT(ISNUMBER($F89)),"Custo inválido",IF($F89&lt;0,"Custo negativo",IF($F89=0,"Custo zerado",""))),IF(NOT(ISNUMBER($G89)),"Data inválida",IF($G89&lt;DATE(2000,1,1),"Data anterior a 01/01/2000",IF($G89&gt;'Configurações'!$B$4,"Data futura",""))),IF(AND(LEN(TRIM($A89))&gt;0,LEN(TRIM($C89))&gt;0,LEN(TRIM($D89))&gt;0,COUNTIFS($A$7:$A$206,$A89,$C$7:$C$206,$C89,$D$7:$D$206,$D89)&gt;1),"Chave SKU/lote/local duplicada","")))</f>
        <v/>
      </c>
    </row>
    <row r="90" ht="25" customHeight="1">
      <c r="A90" s="22" t="n"/>
      <c r="B90" s="23" t="n"/>
      <c r="C90" s="22" t="n"/>
      <c r="D90" s="22" t="n"/>
      <c r="E90" s="24" t="n"/>
      <c r="F90" s="25" t="n"/>
      <c r="G90" s="26" t="n"/>
      <c r="H90" s="27">
        <f>IF(COUNTA($A90:$G90)=0,"",IF(AND('Configurações'!$B$12="Configurações válidas",LEN(TRIM($A90))&gt;0,LEN(TRIM($B90))&gt;0,LEN(TRIM($C90))&gt;0,LEN(TRIM($D90))&gt;0,COUNTIF('Configurações'!$H$4:$H$23,$D90)&gt;0,ISNUMBER($E90),$E90&gt;0,ISNUMBER($F90),$F90&gt;0,ISNUMBER($G90),$G90&gt;=DATE(2000,1,1),$G90&lt;='Configurações'!$B$4,COUNTIFS($A$7:$A$206,$A90,$C$7:$C$206,$C90,$D$7:$D$206,$D90)=1),$E90*$F90,""))</f>
        <v/>
      </c>
      <c r="I90" s="28">
        <f>IF(COUNTA($A90:$G90)=0,"",IF(AND('Configurações'!$B$12="Configurações válidas",LEN(TRIM($A90))&gt;0,LEN(TRIM($B90))&gt;0,LEN(TRIM($C90))&gt;0,LEN(TRIM($D90))&gt;0,COUNTIF('Configurações'!$H$4:$H$23,$D90)&gt;0,ISNUMBER($E90),$E90&gt;0,ISNUMBER($F90),$F90&gt;0,ISNUMBER($G90),$G90&gt;=DATE(2000,1,1),$G90&lt;='Configurações'!$B$4,COUNTIFS($A$7:$A$206,$A90,$C$7:$C$206,$C90,$D$7:$D$206,$D90)=1),'Configurações'!$B$4-$G90,""))</f>
        <v/>
      </c>
      <c r="J90" s="29">
        <f>IF($I90="","",IF($I90&lt;='Configurações'!$B$5,'Configurações'!$F$4,IF($I90&lt;='Configurações'!$B$6,'Configurações'!$F$5,IF($I90&lt;='Configurações'!$B$7,'Configurações'!$F$6,IF($I90&lt;='Configurações'!$B$8,'Configurações'!$F$7,'Configurações'!$F$8)))))</f>
        <v/>
      </c>
      <c r="K90" s="27">
        <f>IF($H90="","",IF($I90&gt;='Configurações'!$B$9,$H90,0))</f>
        <v/>
      </c>
      <c r="L90" s="30">
        <f>IF($I90="","",IF($I90&gt;='Configurações'!$B$10,"Crítico",IF($I90&gt;='Configurações'!$B$9,"Parado","Em giro")))</f>
        <v/>
      </c>
      <c r="M90" s="29">
        <f>IF(COUNTA($A90:$G90)=0,"",_xlfn.TEXTJOIN(" | ",TRUE,IF(LEN(TRIM($A90))=0,"SKU ausente",""),IF(LEN(TRIM($B90))=0,"Produto ausente",""),IF(LEN(TRIM($C90))=0,"Lote ausente",""),IF(LEN(TRIM($D90))=0,"Local ausente",IF(COUNTIF('Configurações'!$H$4:$H$23,$D90)=0,"Local não cadastrado","")),IF(NOT(ISNUMBER($E90)),"Quantidade inválida",IF($E90&lt;=0,"Quantidade deve ser maior que zero","")),IF(NOT(ISNUMBER($F90)),"Custo inválido",IF($F90&lt;0,"Custo negativo",IF($F90=0,"Custo zerado",""))),IF(NOT(ISNUMBER($G90)),"Data inválida",IF($G90&lt;DATE(2000,1,1),"Data anterior a 01/01/2000",IF($G90&gt;'Configurações'!$B$4,"Data futura",""))),IF(AND(LEN(TRIM($A90))&gt;0,LEN(TRIM($C90))&gt;0,LEN(TRIM($D90))&gt;0,COUNTIFS($A$7:$A$206,$A90,$C$7:$C$206,$C90,$D$7:$D$206,$D90)&gt;1),"Chave SKU/lote/local duplicada","")))</f>
        <v/>
      </c>
    </row>
    <row r="91" ht="25" customHeight="1">
      <c r="A91" s="22" t="n"/>
      <c r="B91" s="23" t="n"/>
      <c r="C91" s="22" t="n"/>
      <c r="D91" s="22" t="n"/>
      <c r="E91" s="24" t="n"/>
      <c r="F91" s="25" t="n"/>
      <c r="G91" s="26" t="n"/>
      <c r="H91" s="27">
        <f>IF(COUNTA($A91:$G91)=0,"",IF(AND('Configurações'!$B$12="Configurações válidas",LEN(TRIM($A91))&gt;0,LEN(TRIM($B91))&gt;0,LEN(TRIM($C91))&gt;0,LEN(TRIM($D91))&gt;0,COUNTIF('Configurações'!$H$4:$H$23,$D91)&gt;0,ISNUMBER($E91),$E91&gt;0,ISNUMBER($F91),$F91&gt;0,ISNUMBER($G91),$G91&gt;=DATE(2000,1,1),$G91&lt;='Configurações'!$B$4,COUNTIFS($A$7:$A$206,$A91,$C$7:$C$206,$C91,$D$7:$D$206,$D91)=1),$E91*$F91,""))</f>
        <v/>
      </c>
      <c r="I91" s="28">
        <f>IF(COUNTA($A91:$G91)=0,"",IF(AND('Configurações'!$B$12="Configurações válidas",LEN(TRIM($A91))&gt;0,LEN(TRIM($B91))&gt;0,LEN(TRIM($C91))&gt;0,LEN(TRIM($D91))&gt;0,COUNTIF('Configurações'!$H$4:$H$23,$D91)&gt;0,ISNUMBER($E91),$E91&gt;0,ISNUMBER($F91),$F91&gt;0,ISNUMBER($G91),$G91&gt;=DATE(2000,1,1),$G91&lt;='Configurações'!$B$4,COUNTIFS($A$7:$A$206,$A91,$C$7:$C$206,$C91,$D$7:$D$206,$D91)=1),'Configurações'!$B$4-$G91,""))</f>
        <v/>
      </c>
      <c r="J91" s="29">
        <f>IF($I91="","",IF($I91&lt;='Configurações'!$B$5,'Configurações'!$F$4,IF($I91&lt;='Configurações'!$B$6,'Configurações'!$F$5,IF($I91&lt;='Configurações'!$B$7,'Configurações'!$F$6,IF($I91&lt;='Configurações'!$B$8,'Configurações'!$F$7,'Configurações'!$F$8)))))</f>
        <v/>
      </c>
      <c r="K91" s="27">
        <f>IF($H91="","",IF($I91&gt;='Configurações'!$B$9,$H91,0))</f>
        <v/>
      </c>
      <c r="L91" s="30">
        <f>IF($I91="","",IF($I91&gt;='Configurações'!$B$10,"Crítico",IF($I91&gt;='Configurações'!$B$9,"Parado","Em giro")))</f>
        <v/>
      </c>
      <c r="M91" s="29">
        <f>IF(COUNTA($A91:$G91)=0,"",_xlfn.TEXTJOIN(" | ",TRUE,IF(LEN(TRIM($A91))=0,"SKU ausente",""),IF(LEN(TRIM($B91))=0,"Produto ausente",""),IF(LEN(TRIM($C91))=0,"Lote ausente",""),IF(LEN(TRIM($D91))=0,"Local ausente",IF(COUNTIF('Configurações'!$H$4:$H$23,$D91)=0,"Local não cadastrado","")),IF(NOT(ISNUMBER($E91)),"Quantidade inválida",IF($E91&lt;=0,"Quantidade deve ser maior que zero","")),IF(NOT(ISNUMBER($F91)),"Custo inválido",IF($F91&lt;0,"Custo negativo",IF($F91=0,"Custo zerado",""))),IF(NOT(ISNUMBER($G91)),"Data inválida",IF($G91&lt;DATE(2000,1,1),"Data anterior a 01/01/2000",IF($G91&gt;'Configurações'!$B$4,"Data futura",""))),IF(AND(LEN(TRIM($A91))&gt;0,LEN(TRIM($C91))&gt;0,LEN(TRIM($D91))&gt;0,COUNTIFS($A$7:$A$206,$A91,$C$7:$C$206,$C91,$D$7:$D$206,$D91)&gt;1),"Chave SKU/lote/local duplicada","")))</f>
        <v/>
      </c>
    </row>
    <row r="92" ht="25" customHeight="1">
      <c r="A92" s="22" t="n"/>
      <c r="B92" s="23" t="n"/>
      <c r="C92" s="22" t="n"/>
      <c r="D92" s="22" t="n"/>
      <c r="E92" s="24" t="n"/>
      <c r="F92" s="25" t="n"/>
      <c r="G92" s="26" t="n"/>
      <c r="H92" s="27">
        <f>IF(COUNTA($A92:$G92)=0,"",IF(AND('Configurações'!$B$12="Configurações válidas",LEN(TRIM($A92))&gt;0,LEN(TRIM($B92))&gt;0,LEN(TRIM($C92))&gt;0,LEN(TRIM($D92))&gt;0,COUNTIF('Configurações'!$H$4:$H$23,$D92)&gt;0,ISNUMBER($E92),$E92&gt;0,ISNUMBER($F92),$F92&gt;0,ISNUMBER($G92),$G92&gt;=DATE(2000,1,1),$G92&lt;='Configurações'!$B$4,COUNTIFS($A$7:$A$206,$A92,$C$7:$C$206,$C92,$D$7:$D$206,$D92)=1),$E92*$F92,""))</f>
        <v/>
      </c>
      <c r="I92" s="28">
        <f>IF(COUNTA($A92:$G92)=0,"",IF(AND('Configurações'!$B$12="Configurações válidas",LEN(TRIM($A92))&gt;0,LEN(TRIM($B92))&gt;0,LEN(TRIM($C92))&gt;0,LEN(TRIM($D92))&gt;0,COUNTIF('Configurações'!$H$4:$H$23,$D92)&gt;0,ISNUMBER($E92),$E92&gt;0,ISNUMBER($F92),$F92&gt;0,ISNUMBER($G92),$G92&gt;=DATE(2000,1,1),$G92&lt;='Configurações'!$B$4,COUNTIFS($A$7:$A$206,$A92,$C$7:$C$206,$C92,$D$7:$D$206,$D92)=1),'Configurações'!$B$4-$G92,""))</f>
        <v/>
      </c>
      <c r="J92" s="29">
        <f>IF($I92="","",IF($I92&lt;='Configurações'!$B$5,'Configurações'!$F$4,IF($I92&lt;='Configurações'!$B$6,'Configurações'!$F$5,IF($I92&lt;='Configurações'!$B$7,'Configurações'!$F$6,IF($I92&lt;='Configurações'!$B$8,'Configurações'!$F$7,'Configurações'!$F$8)))))</f>
        <v/>
      </c>
      <c r="K92" s="27">
        <f>IF($H92="","",IF($I92&gt;='Configurações'!$B$9,$H92,0))</f>
        <v/>
      </c>
      <c r="L92" s="30">
        <f>IF($I92="","",IF($I92&gt;='Configurações'!$B$10,"Crítico",IF($I92&gt;='Configurações'!$B$9,"Parado","Em giro")))</f>
        <v/>
      </c>
      <c r="M92" s="29">
        <f>IF(COUNTA($A92:$G92)=0,"",_xlfn.TEXTJOIN(" | ",TRUE,IF(LEN(TRIM($A92))=0,"SKU ausente",""),IF(LEN(TRIM($B92))=0,"Produto ausente",""),IF(LEN(TRIM($C92))=0,"Lote ausente",""),IF(LEN(TRIM($D92))=0,"Local ausente",IF(COUNTIF('Configurações'!$H$4:$H$23,$D92)=0,"Local não cadastrado","")),IF(NOT(ISNUMBER($E92)),"Quantidade inválida",IF($E92&lt;=0,"Quantidade deve ser maior que zero","")),IF(NOT(ISNUMBER($F92)),"Custo inválido",IF($F92&lt;0,"Custo negativo",IF($F92=0,"Custo zerado",""))),IF(NOT(ISNUMBER($G92)),"Data inválida",IF($G92&lt;DATE(2000,1,1),"Data anterior a 01/01/2000",IF($G92&gt;'Configurações'!$B$4,"Data futura",""))),IF(AND(LEN(TRIM($A92))&gt;0,LEN(TRIM($C92))&gt;0,LEN(TRIM($D92))&gt;0,COUNTIFS($A$7:$A$206,$A92,$C$7:$C$206,$C92,$D$7:$D$206,$D92)&gt;1),"Chave SKU/lote/local duplicada","")))</f>
        <v/>
      </c>
    </row>
    <row r="93" ht="25" customHeight="1">
      <c r="A93" s="22" t="n"/>
      <c r="B93" s="23" t="n"/>
      <c r="C93" s="22" t="n"/>
      <c r="D93" s="22" t="n"/>
      <c r="E93" s="24" t="n"/>
      <c r="F93" s="25" t="n"/>
      <c r="G93" s="26" t="n"/>
      <c r="H93" s="27">
        <f>IF(COUNTA($A93:$G93)=0,"",IF(AND('Configurações'!$B$12="Configurações válidas",LEN(TRIM($A93))&gt;0,LEN(TRIM($B93))&gt;0,LEN(TRIM($C93))&gt;0,LEN(TRIM($D93))&gt;0,COUNTIF('Configurações'!$H$4:$H$23,$D93)&gt;0,ISNUMBER($E93),$E93&gt;0,ISNUMBER($F93),$F93&gt;0,ISNUMBER($G93),$G93&gt;=DATE(2000,1,1),$G93&lt;='Configurações'!$B$4,COUNTIFS($A$7:$A$206,$A93,$C$7:$C$206,$C93,$D$7:$D$206,$D93)=1),$E93*$F93,""))</f>
        <v/>
      </c>
      <c r="I93" s="28">
        <f>IF(COUNTA($A93:$G93)=0,"",IF(AND('Configurações'!$B$12="Configurações válidas",LEN(TRIM($A93))&gt;0,LEN(TRIM($B93))&gt;0,LEN(TRIM($C93))&gt;0,LEN(TRIM($D93))&gt;0,COUNTIF('Configurações'!$H$4:$H$23,$D93)&gt;0,ISNUMBER($E93),$E93&gt;0,ISNUMBER($F93),$F93&gt;0,ISNUMBER($G93),$G93&gt;=DATE(2000,1,1),$G93&lt;='Configurações'!$B$4,COUNTIFS($A$7:$A$206,$A93,$C$7:$C$206,$C93,$D$7:$D$206,$D93)=1),'Configurações'!$B$4-$G93,""))</f>
        <v/>
      </c>
      <c r="J93" s="29">
        <f>IF($I93="","",IF($I93&lt;='Configurações'!$B$5,'Configurações'!$F$4,IF($I93&lt;='Configurações'!$B$6,'Configurações'!$F$5,IF($I93&lt;='Configurações'!$B$7,'Configurações'!$F$6,IF($I93&lt;='Configurações'!$B$8,'Configurações'!$F$7,'Configurações'!$F$8)))))</f>
        <v/>
      </c>
      <c r="K93" s="27">
        <f>IF($H93="","",IF($I93&gt;='Configurações'!$B$9,$H93,0))</f>
        <v/>
      </c>
      <c r="L93" s="30">
        <f>IF($I93="","",IF($I93&gt;='Configurações'!$B$10,"Crítico",IF($I93&gt;='Configurações'!$B$9,"Parado","Em giro")))</f>
        <v/>
      </c>
      <c r="M93" s="29">
        <f>IF(COUNTA($A93:$G93)=0,"",_xlfn.TEXTJOIN(" | ",TRUE,IF(LEN(TRIM($A93))=0,"SKU ausente",""),IF(LEN(TRIM($B93))=0,"Produto ausente",""),IF(LEN(TRIM($C93))=0,"Lote ausente",""),IF(LEN(TRIM($D93))=0,"Local ausente",IF(COUNTIF('Configurações'!$H$4:$H$23,$D93)=0,"Local não cadastrado","")),IF(NOT(ISNUMBER($E93)),"Quantidade inválida",IF($E93&lt;=0,"Quantidade deve ser maior que zero","")),IF(NOT(ISNUMBER($F93)),"Custo inválido",IF($F93&lt;0,"Custo negativo",IF($F93=0,"Custo zerado",""))),IF(NOT(ISNUMBER($G93)),"Data inválida",IF($G93&lt;DATE(2000,1,1),"Data anterior a 01/01/2000",IF($G93&gt;'Configurações'!$B$4,"Data futura",""))),IF(AND(LEN(TRIM($A93))&gt;0,LEN(TRIM($C93))&gt;0,LEN(TRIM($D93))&gt;0,COUNTIFS($A$7:$A$206,$A93,$C$7:$C$206,$C93,$D$7:$D$206,$D93)&gt;1),"Chave SKU/lote/local duplicada","")))</f>
        <v/>
      </c>
    </row>
    <row r="94" ht="25" customHeight="1">
      <c r="A94" s="22" t="n"/>
      <c r="B94" s="23" t="n"/>
      <c r="C94" s="22" t="n"/>
      <c r="D94" s="22" t="n"/>
      <c r="E94" s="24" t="n"/>
      <c r="F94" s="25" t="n"/>
      <c r="G94" s="26" t="n"/>
      <c r="H94" s="27">
        <f>IF(COUNTA($A94:$G94)=0,"",IF(AND('Configurações'!$B$12="Configurações válidas",LEN(TRIM($A94))&gt;0,LEN(TRIM($B94))&gt;0,LEN(TRIM($C94))&gt;0,LEN(TRIM($D94))&gt;0,COUNTIF('Configurações'!$H$4:$H$23,$D94)&gt;0,ISNUMBER($E94),$E94&gt;0,ISNUMBER($F94),$F94&gt;0,ISNUMBER($G94),$G94&gt;=DATE(2000,1,1),$G94&lt;='Configurações'!$B$4,COUNTIFS($A$7:$A$206,$A94,$C$7:$C$206,$C94,$D$7:$D$206,$D94)=1),$E94*$F94,""))</f>
        <v/>
      </c>
      <c r="I94" s="28">
        <f>IF(COUNTA($A94:$G94)=0,"",IF(AND('Configurações'!$B$12="Configurações válidas",LEN(TRIM($A94))&gt;0,LEN(TRIM($B94))&gt;0,LEN(TRIM($C94))&gt;0,LEN(TRIM($D94))&gt;0,COUNTIF('Configurações'!$H$4:$H$23,$D94)&gt;0,ISNUMBER($E94),$E94&gt;0,ISNUMBER($F94),$F94&gt;0,ISNUMBER($G94),$G94&gt;=DATE(2000,1,1),$G94&lt;='Configurações'!$B$4,COUNTIFS($A$7:$A$206,$A94,$C$7:$C$206,$C94,$D$7:$D$206,$D94)=1),'Configurações'!$B$4-$G94,""))</f>
        <v/>
      </c>
      <c r="J94" s="29">
        <f>IF($I94="","",IF($I94&lt;='Configurações'!$B$5,'Configurações'!$F$4,IF($I94&lt;='Configurações'!$B$6,'Configurações'!$F$5,IF($I94&lt;='Configurações'!$B$7,'Configurações'!$F$6,IF($I94&lt;='Configurações'!$B$8,'Configurações'!$F$7,'Configurações'!$F$8)))))</f>
        <v/>
      </c>
      <c r="K94" s="27">
        <f>IF($H94="","",IF($I94&gt;='Configurações'!$B$9,$H94,0))</f>
        <v/>
      </c>
      <c r="L94" s="30">
        <f>IF($I94="","",IF($I94&gt;='Configurações'!$B$10,"Crítico",IF($I94&gt;='Configurações'!$B$9,"Parado","Em giro")))</f>
        <v/>
      </c>
      <c r="M94" s="29">
        <f>IF(COUNTA($A94:$G94)=0,"",_xlfn.TEXTJOIN(" | ",TRUE,IF(LEN(TRIM($A94))=0,"SKU ausente",""),IF(LEN(TRIM($B94))=0,"Produto ausente",""),IF(LEN(TRIM($C94))=0,"Lote ausente",""),IF(LEN(TRIM($D94))=0,"Local ausente",IF(COUNTIF('Configurações'!$H$4:$H$23,$D94)=0,"Local não cadastrado","")),IF(NOT(ISNUMBER($E94)),"Quantidade inválida",IF($E94&lt;=0,"Quantidade deve ser maior que zero","")),IF(NOT(ISNUMBER($F94)),"Custo inválido",IF($F94&lt;0,"Custo negativo",IF($F94=0,"Custo zerado",""))),IF(NOT(ISNUMBER($G94)),"Data inválida",IF($G94&lt;DATE(2000,1,1),"Data anterior a 01/01/2000",IF($G94&gt;'Configurações'!$B$4,"Data futura",""))),IF(AND(LEN(TRIM($A94))&gt;0,LEN(TRIM($C94))&gt;0,LEN(TRIM($D94))&gt;0,COUNTIFS($A$7:$A$206,$A94,$C$7:$C$206,$C94,$D$7:$D$206,$D94)&gt;1),"Chave SKU/lote/local duplicada","")))</f>
        <v/>
      </c>
    </row>
    <row r="95" ht="25" customHeight="1">
      <c r="A95" s="22" t="n"/>
      <c r="B95" s="23" t="n"/>
      <c r="C95" s="22" t="n"/>
      <c r="D95" s="22" t="n"/>
      <c r="E95" s="24" t="n"/>
      <c r="F95" s="25" t="n"/>
      <c r="G95" s="26" t="n"/>
      <c r="H95" s="27">
        <f>IF(COUNTA($A95:$G95)=0,"",IF(AND('Configurações'!$B$12="Configurações válidas",LEN(TRIM($A95))&gt;0,LEN(TRIM($B95))&gt;0,LEN(TRIM($C95))&gt;0,LEN(TRIM($D95))&gt;0,COUNTIF('Configurações'!$H$4:$H$23,$D95)&gt;0,ISNUMBER($E95),$E95&gt;0,ISNUMBER($F95),$F95&gt;0,ISNUMBER($G95),$G95&gt;=DATE(2000,1,1),$G95&lt;='Configurações'!$B$4,COUNTIFS($A$7:$A$206,$A95,$C$7:$C$206,$C95,$D$7:$D$206,$D95)=1),$E95*$F95,""))</f>
        <v/>
      </c>
      <c r="I95" s="28">
        <f>IF(COUNTA($A95:$G95)=0,"",IF(AND('Configurações'!$B$12="Configurações válidas",LEN(TRIM($A95))&gt;0,LEN(TRIM($B95))&gt;0,LEN(TRIM($C95))&gt;0,LEN(TRIM($D95))&gt;0,COUNTIF('Configurações'!$H$4:$H$23,$D95)&gt;0,ISNUMBER($E95),$E95&gt;0,ISNUMBER($F95),$F95&gt;0,ISNUMBER($G95),$G95&gt;=DATE(2000,1,1),$G95&lt;='Configurações'!$B$4,COUNTIFS($A$7:$A$206,$A95,$C$7:$C$206,$C95,$D$7:$D$206,$D95)=1),'Configurações'!$B$4-$G95,""))</f>
        <v/>
      </c>
      <c r="J95" s="29">
        <f>IF($I95="","",IF($I95&lt;='Configurações'!$B$5,'Configurações'!$F$4,IF($I95&lt;='Configurações'!$B$6,'Configurações'!$F$5,IF($I95&lt;='Configurações'!$B$7,'Configurações'!$F$6,IF($I95&lt;='Configurações'!$B$8,'Configurações'!$F$7,'Configurações'!$F$8)))))</f>
        <v/>
      </c>
      <c r="K95" s="27">
        <f>IF($H95="","",IF($I95&gt;='Configurações'!$B$9,$H95,0))</f>
        <v/>
      </c>
      <c r="L95" s="30">
        <f>IF($I95="","",IF($I95&gt;='Configurações'!$B$10,"Crítico",IF($I95&gt;='Configurações'!$B$9,"Parado","Em giro")))</f>
        <v/>
      </c>
      <c r="M95" s="29">
        <f>IF(COUNTA($A95:$G95)=0,"",_xlfn.TEXTJOIN(" | ",TRUE,IF(LEN(TRIM($A95))=0,"SKU ausente",""),IF(LEN(TRIM($B95))=0,"Produto ausente",""),IF(LEN(TRIM($C95))=0,"Lote ausente",""),IF(LEN(TRIM($D95))=0,"Local ausente",IF(COUNTIF('Configurações'!$H$4:$H$23,$D95)=0,"Local não cadastrado","")),IF(NOT(ISNUMBER($E95)),"Quantidade inválida",IF($E95&lt;=0,"Quantidade deve ser maior que zero","")),IF(NOT(ISNUMBER($F95)),"Custo inválido",IF($F95&lt;0,"Custo negativo",IF($F95=0,"Custo zerado",""))),IF(NOT(ISNUMBER($G95)),"Data inválida",IF($G95&lt;DATE(2000,1,1),"Data anterior a 01/01/2000",IF($G95&gt;'Configurações'!$B$4,"Data futura",""))),IF(AND(LEN(TRIM($A95))&gt;0,LEN(TRIM($C95))&gt;0,LEN(TRIM($D95))&gt;0,COUNTIFS($A$7:$A$206,$A95,$C$7:$C$206,$C95,$D$7:$D$206,$D95)&gt;1),"Chave SKU/lote/local duplicada","")))</f>
        <v/>
      </c>
    </row>
    <row r="96" ht="25" customHeight="1">
      <c r="A96" s="22" t="n"/>
      <c r="B96" s="23" t="n"/>
      <c r="C96" s="22" t="n"/>
      <c r="D96" s="22" t="n"/>
      <c r="E96" s="24" t="n"/>
      <c r="F96" s="25" t="n"/>
      <c r="G96" s="26" t="n"/>
      <c r="H96" s="27">
        <f>IF(COUNTA($A96:$G96)=0,"",IF(AND('Configurações'!$B$12="Configurações válidas",LEN(TRIM($A96))&gt;0,LEN(TRIM($B96))&gt;0,LEN(TRIM($C96))&gt;0,LEN(TRIM($D96))&gt;0,COUNTIF('Configurações'!$H$4:$H$23,$D96)&gt;0,ISNUMBER($E96),$E96&gt;0,ISNUMBER($F96),$F96&gt;0,ISNUMBER($G96),$G96&gt;=DATE(2000,1,1),$G96&lt;='Configurações'!$B$4,COUNTIFS($A$7:$A$206,$A96,$C$7:$C$206,$C96,$D$7:$D$206,$D96)=1),$E96*$F96,""))</f>
        <v/>
      </c>
      <c r="I96" s="28">
        <f>IF(COUNTA($A96:$G96)=0,"",IF(AND('Configurações'!$B$12="Configurações válidas",LEN(TRIM($A96))&gt;0,LEN(TRIM($B96))&gt;0,LEN(TRIM($C96))&gt;0,LEN(TRIM($D96))&gt;0,COUNTIF('Configurações'!$H$4:$H$23,$D96)&gt;0,ISNUMBER($E96),$E96&gt;0,ISNUMBER($F96),$F96&gt;0,ISNUMBER($G96),$G96&gt;=DATE(2000,1,1),$G96&lt;='Configurações'!$B$4,COUNTIFS($A$7:$A$206,$A96,$C$7:$C$206,$C96,$D$7:$D$206,$D96)=1),'Configurações'!$B$4-$G96,""))</f>
        <v/>
      </c>
      <c r="J96" s="29">
        <f>IF($I96="","",IF($I96&lt;='Configurações'!$B$5,'Configurações'!$F$4,IF($I96&lt;='Configurações'!$B$6,'Configurações'!$F$5,IF($I96&lt;='Configurações'!$B$7,'Configurações'!$F$6,IF($I96&lt;='Configurações'!$B$8,'Configurações'!$F$7,'Configurações'!$F$8)))))</f>
        <v/>
      </c>
      <c r="K96" s="27">
        <f>IF($H96="","",IF($I96&gt;='Configurações'!$B$9,$H96,0))</f>
        <v/>
      </c>
      <c r="L96" s="30">
        <f>IF($I96="","",IF($I96&gt;='Configurações'!$B$10,"Crítico",IF($I96&gt;='Configurações'!$B$9,"Parado","Em giro")))</f>
        <v/>
      </c>
      <c r="M96" s="29">
        <f>IF(COUNTA($A96:$G96)=0,"",_xlfn.TEXTJOIN(" | ",TRUE,IF(LEN(TRIM($A96))=0,"SKU ausente",""),IF(LEN(TRIM($B96))=0,"Produto ausente",""),IF(LEN(TRIM($C96))=0,"Lote ausente",""),IF(LEN(TRIM($D96))=0,"Local ausente",IF(COUNTIF('Configurações'!$H$4:$H$23,$D96)=0,"Local não cadastrado","")),IF(NOT(ISNUMBER($E96)),"Quantidade inválida",IF($E96&lt;=0,"Quantidade deve ser maior que zero","")),IF(NOT(ISNUMBER($F96)),"Custo inválido",IF($F96&lt;0,"Custo negativo",IF($F96=0,"Custo zerado",""))),IF(NOT(ISNUMBER($G96)),"Data inválida",IF($G96&lt;DATE(2000,1,1),"Data anterior a 01/01/2000",IF($G96&gt;'Configurações'!$B$4,"Data futura",""))),IF(AND(LEN(TRIM($A96))&gt;0,LEN(TRIM($C96))&gt;0,LEN(TRIM($D96))&gt;0,COUNTIFS($A$7:$A$206,$A96,$C$7:$C$206,$C96,$D$7:$D$206,$D96)&gt;1),"Chave SKU/lote/local duplicada","")))</f>
        <v/>
      </c>
    </row>
    <row r="97" ht="25" customHeight="1">
      <c r="A97" s="22" t="n"/>
      <c r="B97" s="23" t="n"/>
      <c r="C97" s="22" t="n"/>
      <c r="D97" s="22" t="n"/>
      <c r="E97" s="24" t="n"/>
      <c r="F97" s="25" t="n"/>
      <c r="G97" s="26" t="n"/>
      <c r="H97" s="27">
        <f>IF(COUNTA($A97:$G97)=0,"",IF(AND('Configurações'!$B$12="Configurações válidas",LEN(TRIM($A97))&gt;0,LEN(TRIM($B97))&gt;0,LEN(TRIM($C97))&gt;0,LEN(TRIM($D97))&gt;0,COUNTIF('Configurações'!$H$4:$H$23,$D97)&gt;0,ISNUMBER($E97),$E97&gt;0,ISNUMBER($F97),$F97&gt;0,ISNUMBER($G97),$G97&gt;=DATE(2000,1,1),$G97&lt;='Configurações'!$B$4,COUNTIFS($A$7:$A$206,$A97,$C$7:$C$206,$C97,$D$7:$D$206,$D97)=1),$E97*$F97,""))</f>
        <v/>
      </c>
      <c r="I97" s="28">
        <f>IF(COUNTA($A97:$G97)=0,"",IF(AND('Configurações'!$B$12="Configurações válidas",LEN(TRIM($A97))&gt;0,LEN(TRIM($B97))&gt;0,LEN(TRIM($C97))&gt;0,LEN(TRIM($D97))&gt;0,COUNTIF('Configurações'!$H$4:$H$23,$D97)&gt;0,ISNUMBER($E97),$E97&gt;0,ISNUMBER($F97),$F97&gt;0,ISNUMBER($G97),$G97&gt;=DATE(2000,1,1),$G97&lt;='Configurações'!$B$4,COUNTIFS($A$7:$A$206,$A97,$C$7:$C$206,$C97,$D$7:$D$206,$D97)=1),'Configurações'!$B$4-$G97,""))</f>
        <v/>
      </c>
      <c r="J97" s="29">
        <f>IF($I97="","",IF($I97&lt;='Configurações'!$B$5,'Configurações'!$F$4,IF($I97&lt;='Configurações'!$B$6,'Configurações'!$F$5,IF($I97&lt;='Configurações'!$B$7,'Configurações'!$F$6,IF($I97&lt;='Configurações'!$B$8,'Configurações'!$F$7,'Configurações'!$F$8)))))</f>
        <v/>
      </c>
      <c r="K97" s="27">
        <f>IF($H97="","",IF($I97&gt;='Configurações'!$B$9,$H97,0))</f>
        <v/>
      </c>
      <c r="L97" s="30">
        <f>IF($I97="","",IF($I97&gt;='Configurações'!$B$10,"Crítico",IF($I97&gt;='Configurações'!$B$9,"Parado","Em giro")))</f>
        <v/>
      </c>
      <c r="M97" s="29">
        <f>IF(COUNTA($A97:$G97)=0,"",_xlfn.TEXTJOIN(" | ",TRUE,IF(LEN(TRIM($A97))=0,"SKU ausente",""),IF(LEN(TRIM($B97))=0,"Produto ausente",""),IF(LEN(TRIM($C97))=0,"Lote ausente",""),IF(LEN(TRIM($D97))=0,"Local ausente",IF(COUNTIF('Configurações'!$H$4:$H$23,$D97)=0,"Local não cadastrado","")),IF(NOT(ISNUMBER($E97)),"Quantidade inválida",IF($E97&lt;=0,"Quantidade deve ser maior que zero","")),IF(NOT(ISNUMBER($F97)),"Custo inválido",IF($F97&lt;0,"Custo negativo",IF($F97=0,"Custo zerado",""))),IF(NOT(ISNUMBER($G97)),"Data inválida",IF($G97&lt;DATE(2000,1,1),"Data anterior a 01/01/2000",IF($G97&gt;'Configurações'!$B$4,"Data futura",""))),IF(AND(LEN(TRIM($A97))&gt;0,LEN(TRIM($C97))&gt;0,LEN(TRIM($D97))&gt;0,COUNTIFS($A$7:$A$206,$A97,$C$7:$C$206,$C97,$D$7:$D$206,$D97)&gt;1),"Chave SKU/lote/local duplicada","")))</f>
        <v/>
      </c>
    </row>
    <row r="98" ht="25" customHeight="1">
      <c r="A98" s="22" t="n"/>
      <c r="B98" s="23" t="n"/>
      <c r="C98" s="22" t="n"/>
      <c r="D98" s="22" t="n"/>
      <c r="E98" s="24" t="n"/>
      <c r="F98" s="25" t="n"/>
      <c r="G98" s="26" t="n"/>
      <c r="H98" s="27">
        <f>IF(COUNTA($A98:$G98)=0,"",IF(AND('Configurações'!$B$12="Configurações válidas",LEN(TRIM($A98))&gt;0,LEN(TRIM($B98))&gt;0,LEN(TRIM($C98))&gt;0,LEN(TRIM($D98))&gt;0,COUNTIF('Configurações'!$H$4:$H$23,$D98)&gt;0,ISNUMBER($E98),$E98&gt;0,ISNUMBER($F98),$F98&gt;0,ISNUMBER($G98),$G98&gt;=DATE(2000,1,1),$G98&lt;='Configurações'!$B$4,COUNTIFS($A$7:$A$206,$A98,$C$7:$C$206,$C98,$D$7:$D$206,$D98)=1),$E98*$F98,""))</f>
        <v/>
      </c>
      <c r="I98" s="28">
        <f>IF(COUNTA($A98:$G98)=0,"",IF(AND('Configurações'!$B$12="Configurações válidas",LEN(TRIM($A98))&gt;0,LEN(TRIM($B98))&gt;0,LEN(TRIM($C98))&gt;0,LEN(TRIM($D98))&gt;0,COUNTIF('Configurações'!$H$4:$H$23,$D98)&gt;0,ISNUMBER($E98),$E98&gt;0,ISNUMBER($F98),$F98&gt;0,ISNUMBER($G98),$G98&gt;=DATE(2000,1,1),$G98&lt;='Configurações'!$B$4,COUNTIFS($A$7:$A$206,$A98,$C$7:$C$206,$C98,$D$7:$D$206,$D98)=1),'Configurações'!$B$4-$G98,""))</f>
        <v/>
      </c>
      <c r="J98" s="29">
        <f>IF($I98="","",IF($I98&lt;='Configurações'!$B$5,'Configurações'!$F$4,IF($I98&lt;='Configurações'!$B$6,'Configurações'!$F$5,IF($I98&lt;='Configurações'!$B$7,'Configurações'!$F$6,IF($I98&lt;='Configurações'!$B$8,'Configurações'!$F$7,'Configurações'!$F$8)))))</f>
        <v/>
      </c>
      <c r="K98" s="27">
        <f>IF($H98="","",IF($I98&gt;='Configurações'!$B$9,$H98,0))</f>
        <v/>
      </c>
      <c r="L98" s="30">
        <f>IF($I98="","",IF($I98&gt;='Configurações'!$B$10,"Crítico",IF($I98&gt;='Configurações'!$B$9,"Parado","Em giro")))</f>
        <v/>
      </c>
      <c r="M98" s="29">
        <f>IF(COUNTA($A98:$G98)=0,"",_xlfn.TEXTJOIN(" | ",TRUE,IF(LEN(TRIM($A98))=0,"SKU ausente",""),IF(LEN(TRIM($B98))=0,"Produto ausente",""),IF(LEN(TRIM($C98))=0,"Lote ausente",""),IF(LEN(TRIM($D98))=0,"Local ausente",IF(COUNTIF('Configurações'!$H$4:$H$23,$D98)=0,"Local não cadastrado","")),IF(NOT(ISNUMBER($E98)),"Quantidade inválida",IF($E98&lt;=0,"Quantidade deve ser maior que zero","")),IF(NOT(ISNUMBER($F98)),"Custo inválido",IF($F98&lt;0,"Custo negativo",IF($F98=0,"Custo zerado",""))),IF(NOT(ISNUMBER($G98)),"Data inválida",IF($G98&lt;DATE(2000,1,1),"Data anterior a 01/01/2000",IF($G98&gt;'Configurações'!$B$4,"Data futura",""))),IF(AND(LEN(TRIM($A98))&gt;0,LEN(TRIM($C98))&gt;0,LEN(TRIM($D98))&gt;0,COUNTIFS($A$7:$A$206,$A98,$C$7:$C$206,$C98,$D$7:$D$206,$D98)&gt;1),"Chave SKU/lote/local duplicada","")))</f>
        <v/>
      </c>
    </row>
    <row r="99" ht="25" customHeight="1">
      <c r="A99" s="22" t="n"/>
      <c r="B99" s="23" t="n"/>
      <c r="C99" s="22" t="n"/>
      <c r="D99" s="22" t="n"/>
      <c r="E99" s="24" t="n"/>
      <c r="F99" s="25" t="n"/>
      <c r="G99" s="26" t="n"/>
      <c r="H99" s="27">
        <f>IF(COUNTA($A99:$G99)=0,"",IF(AND('Configurações'!$B$12="Configurações válidas",LEN(TRIM($A99))&gt;0,LEN(TRIM($B99))&gt;0,LEN(TRIM($C99))&gt;0,LEN(TRIM($D99))&gt;0,COUNTIF('Configurações'!$H$4:$H$23,$D99)&gt;0,ISNUMBER($E99),$E99&gt;0,ISNUMBER($F99),$F99&gt;0,ISNUMBER($G99),$G99&gt;=DATE(2000,1,1),$G99&lt;='Configurações'!$B$4,COUNTIFS($A$7:$A$206,$A99,$C$7:$C$206,$C99,$D$7:$D$206,$D99)=1),$E99*$F99,""))</f>
        <v/>
      </c>
      <c r="I99" s="28">
        <f>IF(COUNTA($A99:$G99)=0,"",IF(AND('Configurações'!$B$12="Configurações válidas",LEN(TRIM($A99))&gt;0,LEN(TRIM($B99))&gt;0,LEN(TRIM($C99))&gt;0,LEN(TRIM($D99))&gt;0,COUNTIF('Configurações'!$H$4:$H$23,$D99)&gt;0,ISNUMBER($E99),$E99&gt;0,ISNUMBER($F99),$F99&gt;0,ISNUMBER($G99),$G99&gt;=DATE(2000,1,1),$G99&lt;='Configurações'!$B$4,COUNTIFS($A$7:$A$206,$A99,$C$7:$C$206,$C99,$D$7:$D$206,$D99)=1),'Configurações'!$B$4-$G99,""))</f>
        <v/>
      </c>
      <c r="J99" s="29">
        <f>IF($I99="","",IF($I99&lt;='Configurações'!$B$5,'Configurações'!$F$4,IF($I99&lt;='Configurações'!$B$6,'Configurações'!$F$5,IF($I99&lt;='Configurações'!$B$7,'Configurações'!$F$6,IF($I99&lt;='Configurações'!$B$8,'Configurações'!$F$7,'Configurações'!$F$8)))))</f>
        <v/>
      </c>
      <c r="K99" s="27">
        <f>IF($H99="","",IF($I99&gt;='Configurações'!$B$9,$H99,0))</f>
        <v/>
      </c>
      <c r="L99" s="30">
        <f>IF($I99="","",IF($I99&gt;='Configurações'!$B$10,"Crítico",IF($I99&gt;='Configurações'!$B$9,"Parado","Em giro")))</f>
        <v/>
      </c>
      <c r="M99" s="29">
        <f>IF(COUNTA($A99:$G99)=0,"",_xlfn.TEXTJOIN(" | ",TRUE,IF(LEN(TRIM($A99))=0,"SKU ausente",""),IF(LEN(TRIM($B99))=0,"Produto ausente",""),IF(LEN(TRIM($C99))=0,"Lote ausente",""),IF(LEN(TRIM($D99))=0,"Local ausente",IF(COUNTIF('Configurações'!$H$4:$H$23,$D99)=0,"Local não cadastrado","")),IF(NOT(ISNUMBER($E99)),"Quantidade inválida",IF($E99&lt;=0,"Quantidade deve ser maior que zero","")),IF(NOT(ISNUMBER($F99)),"Custo inválido",IF($F99&lt;0,"Custo negativo",IF($F99=0,"Custo zerado",""))),IF(NOT(ISNUMBER($G99)),"Data inválida",IF($G99&lt;DATE(2000,1,1),"Data anterior a 01/01/2000",IF($G99&gt;'Configurações'!$B$4,"Data futura",""))),IF(AND(LEN(TRIM($A99))&gt;0,LEN(TRIM($C99))&gt;0,LEN(TRIM($D99))&gt;0,COUNTIFS($A$7:$A$206,$A99,$C$7:$C$206,$C99,$D$7:$D$206,$D99)&gt;1),"Chave SKU/lote/local duplicada","")))</f>
        <v/>
      </c>
    </row>
    <row r="100" ht="25" customHeight="1">
      <c r="A100" s="22" t="n"/>
      <c r="B100" s="23" t="n"/>
      <c r="C100" s="22" t="n"/>
      <c r="D100" s="22" t="n"/>
      <c r="E100" s="24" t="n"/>
      <c r="F100" s="25" t="n"/>
      <c r="G100" s="26" t="n"/>
      <c r="H100" s="27">
        <f>IF(COUNTA($A100:$G100)=0,"",IF(AND('Configurações'!$B$12="Configurações válidas",LEN(TRIM($A100))&gt;0,LEN(TRIM($B100))&gt;0,LEN(TRIM($C100))&gt;0,LEN(TRIM($D100))&gt;0,COUNTIF('Configurações'!$H$4:$H$23,$D100)&gt;0,ISNUMBER($E100),$E100&gt;0,ISNUMBER($F100),$F100&gt;0,ISNUMBER($G100),$G100&gt;=DATE(2000,1,1),$G100&lt;='Configurações'!$B$4,COUNTIFS($A$7:$A$206,$A100,$C$7:$C$206,$C100,$D$7:$D$206,$D100)=1),$E100*$F100,""))</f>
        <v/>
      </c>
      <c r="I100" s="28">
        <f>IF(COUNTA($A100:$G100)=0,"",IF(AND('Configurações'!$B$12="Configurações válidas",LEN(TRIM($A100))&gt;0,LEN(TRIM($B100))&gt;0,LEN(TRIM($C100))&gt;0,LEN(TRIM($D100))&gt;0,COUNTIF('Configurações'!$H$4:$H$23,$D100)&gt;0,ISNUMBER($E100),$E100&gt;0,ISNUMBER($F100),$F100&gt;0,ISNUMBER($G100),$G100&gt;=DATE(2000,1,1),$G100&lt;='Configurações'!$B$4,COUNTIFS($A$7:$A$206,$A100,$C$7:$C$206,$C100,$D$7:$D$206,$D100)=1),'Configurações'!$B$4-$G100,""))</f>
        <v/>
      </c>
      <c r="J100" s="29">
        <f>IF($I100="","",IF($I100&lt;='Configurações'!$B$5,'Configurações'!$F$4,IF($I100&lt;='Configurações'!$B$6,'Configurações'!$F$5,IF($I100&lt;='Configurações'!$B$7,'Configurações'!$F$6,IF($I100&lt;='Configurações'!$B$8,'Configurações'!$F$7,'Configurações'!$F$8)))))</f>
        <v/>
      </c>
      <c r="K100" s="27">
        <f>IF($H100="","",IF($I100&gt;='Configurações'!$B$9,$H100,0))</f>
        <v/>
      </c>
      <c r="L100" s="30">
        <f>IF($I100="","",IF($I100&gt;='Configurações'!$B$10,"Crítico",IF($I100&gt;='Configurações'!$B$9,"Parado","Em giro")))</f>
        <v/>
      </c>
      <c r="M100" s="29">
        <f>IF(COUNTA($A100:$G100)=0,"",_xlfn.TEXTJOIN(" | ",TRUE,IF(LEN(TRIM($A100))=0,"SKU ausente",""),IF(LEN(TRIM($B100))=0,"Produto ausente",""),IF(LEN(TRIM($C100))=0,"Lote ausente",""),IF(LEN(TRIM($D100))=0,"Local ausente",IF(COUNTIF('Configurações'!$H$4:$H$23,$D100)=0,"Local não cadastrado","")),IF(NOT(ISNUMBER($E100)),"Quantidade inválida",IF($E100&lt;=0,"Quantidade deve ser maior que zero","")),IF(NOT(ISNUMBER($F100)),"Custo inválido",IF($F100&lt;0,"Custo negativo",IF($F100=0,"Custo zerado",""))),IF(NOT(ISNUMBER($G100)),"Data inválida",IF($G100&lt;DATE(2000,1,1),"Data anterior a 01/01/2000",IF($G100&gt;'Configurações'!$B$4,"Data futura",""))),IF(AND(LEN(TRIM($A100))&gt;0,LEN(TRIM($C100))&gt;0,LEN(TRIM($D100))&gt;0,COUNTIFS($A$7:$A$206,$A100,$C$7:$C$206,$C100,$D$7:$D$206,$D100)&gt;1),"Chave SKU/lote/local duplicada","")))</f>
        <v/>
      </c>
    </row>
    <row r="101" ht="25" customHeight="1">
      <c r="A101" s="22" t="n"/>
      <c r="B101" s="23" t="n"/>
      <c r="C101" s="22" t="n"/>
      <c r="D101" s="22" t="n"/>
      <c r="E101" s="24" t="n"/>
      <c r="F101" s="25" t="n"/>
      <c r="G101" s="26" t="n"/>
      <c r="H101" s="27">
        <f>IF(COUNTA($A101:$G101)=0,"",IF(AND('Configurações'!$B$12="Configurações válidas",LEN(TRIM($A101))&gt;0,LEN(TRIM($B101))&gt;0,LEN(TRIM($C101))&gt;0,LEN(TRIM($D101))&gt;0,COUNTIF('Configurações'!$H$4:$H$23,$D101)&gt;0,ISNUMBER($E101),$E101&gt;0,ISNUMBER($F101),$F101&gt;0,ISNUMBER($G101),$G101&gt;=DATE(2000,1,1),$G101&lt;='Configurações'!$B$4,COUNTIFS($A$7:$A$206,$A101,$C$7:$C$206,$C101,$D$7:$D$206,$D101)=1),$E101*$F101,""))</f>
        <v/>
      </c>
      <c r="I101" s="28">
        <f>IF(COUNTA($A101:$G101)=0,"",IF(AND('Configurações'!$B$12="Configurações válidas",LEN(TRIM($A101))&gt;0,LEN(TRIM($B101))&gt;0,LEN(TRIM($C101))&gt;0,LEN(TRIM($D101))&gt;0,COUNTIF('Configurações'!$H$4:$H$23,$D101)&gt;0,ISNUMBER($E101),$E101&gt;0,ISNUMBER($F101),$F101&gt;0,ISNUMBER($G101),$G101&gt;=DATE(2000,1,1),$G101&lt;='Configurações'!$B$4,COUNTIFS($A$7:$A$206,$A101,$C$7:$C$206,$C101,$D$7:$D$206,$D101)=1),'Configurações'!$B$4-$G101,""))</f>
        <v/>
      </c>
      <c r="J101" s="29">
        <f>IF($I101="","",IF($I101&lt;='Configurações'!$B$5,'Configurações'!$F$4,IF($I101&lt;='Configurações'!$B$6,'Configurações'!$F$5,IF($I101&lt;='Configurações'!$B$7,'Configurações'!$F$6,IF($I101&lt;='Configurações'!$B$8,'Configurações'!$F$7,'Configurações'!$F$8)))))</f>
        <v/>
      </c>
      <c r="K101" s="27">
        <f>IF($H101="","",IF($I101&gt;='Configurações'!$B$9,$H101,0))</f>
        <v/>
      </c>
      <c r="L101" s="30">
        <f>IF($I101="","",IF($I101&gt;='Configurações'!$B$10,"Crítico",IF($I101&gt;='Configurações'!$B$9,"Parado","Em giro")))</f>
        <v/>
      </c>
      <c r="M101" s="29">
        <f>IF(COUNTA($A101:$G101)=0,"",_xlfn.TEXTJOIN(" | ",TRUE,IF(LEN(TRIM($A101))=0,"SKU ausente",""),IF(LEN(TRIM($B101))=0,"Produto ausente",""),IF(LEN(TRIM($C101))=0,"Lote ausente",""),IF(LEN(TRIM($D101))=0,"Local ausente",IF(COUNTIF('Configurações'!$H$4:$H$23,$D101)=0,"Local não cadastrado","")),IF(NOT(ISNUMBER($E101)),"Quantidade inválida",IF($E101&lt;=0,"Quantidade deve ser maior que zero","")),IF(NOT(ISNUMBER($F101)),"Custo inválido",IF($F101&lt;0,"Custo negativo",IF($F101=0,"Custo zerado",""))),IF(NOT(ISNUMBER($G101)),"Data inválida",IF($G101&lt;DATE(2000,1,1),"Data anterior a 01/01/2000",IF($G101&gt;'Configurações'!$B$4,"Data futura",""))),IF(AND(LEN(TRIM($A101))&gt;0,LEN(TRIM($C101))&gt;0,LEN(TRIM($D101))&gt;0,COUNTIFS($A$7:$A$206,$A101,$C$7:$C$206,$C101,$D$7:$D$206,$D101)&gt;1),"Chave SKU/lote/local duplicada","")))</f>
        <v/>
      </c>
    </row>
    <row r="102" ht="25" customHeight="1">
      <c r="A102" s="22" t="n"/>
      <c r="B102" s="23" t="n"/>
      <c r="C102" s="22" t="n"/>
      <c r="D102" s="22" t="n"/>
      <c r="E102" s="24" t="n"/>
      <c r="F102" s="25" t="n"/>
      <c r="G102" s="26" t="n"/>
      <c r="H102" s="27">
        <f>IF(COUNTA($A102:$G102)=0,"",IF(AND('Configurações'!$B$12="Configurações válidas",LEN(TRIM($A102))&gt;0,LEN(TRIM($B102))&gt;0,LEN(TRIM($C102))&gt;0,LEN(TRIM($D102))&gt;0,COUNTIF('Configurações'!$H$4:$H$23,$D102)&gt;0,ISNUMBER($E102),$E102&gt;0,ISNUMBER($F102),$F102&gt;0,ISNUMBER($G102),$G102&gt;=DATE(2000,1,1),$G102&lt;='Configurações'!$B$4,COUNTIFS($A$7:$A$206,$A102,$C$7:$C$206,$C102,$D$7:$D$206,$D102)=1),$E102*$F102,""))</f>
        <v/>
      </c>
      <c r="I102" s="28">
        <f>IF(COUNTA($A102:$G102)=0,"",IF(AND('Configurações'!$B$12="Configurações válidas",LEN(TRIM($A102))&gt;0,LEN(TRIM($B102))&gt;0,LEN(TRIM($C102))&gt;0,LEN(TRIM($D102))&gt;0,COUNTIF('Configurações'!$H$4:$H$23,$D102)&gt;0,ISNUMBER($E102),$E102&gt;0,ISNUMBER($F102),$F102&gt;0,ISNUMBER($G102),$G102&gt;=DATE(2000,1,1),$G102&lt;='Configurações'!$B$4,COUNTIFS($A$7:$A$206,$A102,$C$7:$C$206,$C102,$D$7:$D$206,$D102)=1),'Configurações'!$B$4-$G102,""))</f>
        <v/>
      </c>
      <c r="J102" s="29">
        <f>IF($I102="","",IF($I102&lt;='Configurações'!$B$5,'Configurações'!$F$4,IF($I102&lt;='Configurações'!$B$6,'Configurações'!$F$5,IF($I102&lt;='Configurações'!$B$7,'Configurações'!$F$6,IF($I102&lt;='Configurações'!$B$8,'Configurações'!$F$7,'Configurações'!$F$8)))))</f>
        <v/>
      </c>
      <c r="K102" s="27">
        <f>IF($H102="","",IF($I102&gt;='Configurações'!$B$9,$H102,0))</f>
        <v/>
      </c>
      <c r="L102" s="30">
        <f>IF($I102="","",IF($I102&gt;='Configurações'!$B$10,"Crítico",IF($I102&gt;='Configurações'!$B$9,"Parado","Em giro")))</f>
        <v/>
      </c>
      <c r="M102" s="29">
        <f>IF(COUNTA($A102:$G102)=0,"",_xlfn.TEXTJOIN(" | ",TRUE,IF(LEN(TRIM($A102))=0,"SKU ausente",""),IF(LEN(TRIM($B102))=0,"Produto ausente",""),IF(LEN(TRIM($C102))=0,"Lote ausente",""),IF(LEN(TRIM($D102))=0,"Local ausente",IF(COUNTIF('Configurações'!$H$4:$H$23,$D102)=0,"Local não cadastrado","")),IF(NOT(ISNUMBER($E102)),"Quantidade inválida",IF($E102&lt;=0,"Quantidade deve ser maior que zero","")),IF(NOT(ISNUMBER($F102)),"Custo inválido",IF($F102&lt;0,"Custo negativo",IF($F102=0,"Custo zerado",""))),IF(NOT(ISNUMBER($G102)),"Data inválida",IF($G102&lt;DATE(2000,1,1),"Data anterior a 01/01/2000",IF($G102&gt;'Configurações'!$B$4,"Data futura",""))),IF(AND(LEN(TRIM($A102))&gt;0,LEN(TRIM($C102))&gt;0,LEN(TRIM($D102))&gt;0,COUNTIFS($A$7:$A$206,$A102,$C$7:$C$206,$C102,$D$7:$D$206,$D102)&gt;1),"Chave SKU/lote/local duplicada","")))</f>
        <v/>
      </c>
    </row>
    <row r="103" ht="25" customHeight="1">
      <c r="A103" s="22" t="n"/>
      <c r="B103" s="23" t="n"/>
      <c r="C103" s="22" t="n"/>
      <c r="D103" s="22" t="n"/>
      <c r="E103" s="24" t="n"/>
      <c r="F103" s="25" t="n"/>
      <c r="G103" s="26" t="n"/>
      <c r="H103" s="27">
        <f>IF(COUNTA($A103:$G103)=0,"",IF(AND('Configurações'!$B$12="Configurações válidas",LEN(TRIM($A103))&gt;0,LEN(TRIM($B103))&gt;0,LEN(TRIM($C103))&gt;0,LEN(TRIM($D103))&gt;0,COUNTIF('Configurações'!$H$4:$H$23,$D103)&gt;0,ISNUMBER($E103),$E103&gt;0,ISNUMBER($F103),$F103&gt;0,ISNUMBER($G103),$G103&gt;=DATE(2000,1,1),$G103&lt;='Configurações'!$B$4,COUNTIFS($A$7:$A$206,$A103,$C$7:$C$206,$C103,$D$7:$D$206,$D103)=1),$E103*$F103,""))</f>
        <v/>
      </c>
      <c r="I103" s="28">
        <f>IF(COUNTA($A103:$G103)=0,"",IF(AND('Configurações'!$B$12="Configurações válidas",LEN(TRIM($A103))&gt;0,LEN(TRIM($B103))&gt;0,LEN(TRIM($C103))&gt;0,LEN(TRIM($D103))&gt;0,COUNTIF('Configurações'!$H$4:$H$23,$D103)&gt;0,ISNUMBER($E103),$E103&gt;0,ISNUMBER($F103),$F103&gt;0,ISNUMBER($G103),$G103&gt;=DATE(2000,1,1),$G103&lt;='Configurações'!$B$4,COUNTIFS($A$7:$A$206,$A103,$C$7:$C$206,$C103,$D$7:$D$206,$D103)=1),'Configurações'!$B$4-$G103,""))</f>
        <v/>
      </c>
      <c r="J103" s="29">
        <f>IF($I103="","",IF($I103&lt;='Configurações'!$B$5,'Configurações'!$F$4,IF($I103&lt;='Configurações'!$B$6,'Configurações'!$F$5,IF($I103&lt;='Configurações'!$B$7,'Configurações'!$F$6,IF($I103&lt;='Configurações'!$B$8,'Configurações'!$F$7,'Configurações'!$F$8)))))</f>
        <v/>
      </c>
      <c r="K103" s="27">
        <f>IF($H103="","",IF($I103&gt;='Configurações'!$B$9,$H103,0))</f>
        <v/>
      </c>
      <c r="L103" s="30">
        <f>IF($I103="","",IF($I103&gt;='Configurações'!$B$10,"Crítico",IF($I103&gt;='Configurações'!$B$9,"Parado","Em giro")))</f>
        <v/>
      </c>
      <c r="M103" s="29">
        <f>IF(COUNTA($A103:$G103)=0,"",_xlfn.TEXTJOIN(" | ",TRUE,IF(LEN(TRIM($A103))=0,"SKU ausente",""),IF(LEN(TRIM($B103))=0,"Produto ausente",""),IF(LEN(TRIM($C103))=0,"Lote ausente",""),IF(LEN(TRIM($D103))=0,"Local ausente",IF(COUNTIF('Configurações'!$H$4:$H$23,$D103)=0,"Local não cadastrado","")),IF(NOT(ISNUMBER($E103)),"Quantidade inválida",IF($E103&lt;=0,"Quantidade deve ser maior que zero","")),IF(NOT(ISNUMBER($F103)),"Custo inválido",IF($F103&lt;0,"Custo negativo",IF($F103=0,"Custo zerado",""))),IF(NOT(ISNUMBER($G103)),"Data inválida",IF($G103&lt;DATE(2000,1,1),"Data anterior a 01/01/2000",IF($G103&gt;'Configurações'!$B$4,"Data futura",""))),IF(AND(LEN(TRIM($A103))&gt;0,LEN(TRIM($C103))&gt;0,LEN(TRIM($D103))&gt;0,COUNTIFS($A$7:$A$206,$A103,$C$7:$C$206,$C103,$D$7:$D$206,$D103)&gt;1),"Chave SKU/lote/local duplicada","")))</f>
        <v/>
      </c>
    </row>
    <row r="104" ht="25" customHeight="1">
      <c r="A104" s="22" t="n"/>
      <c r="B104" s="23" t="n"/>
      <c r="C104" s="22" t="n"/>
      <c r="D104" s="22" t="n"/>
      <c r="E104" s="24" t="n"/>
      <c r="F104" s="25" t="n"/>
      <c r="G104" s="26" t="n"/>
      <c r="H104" s="27">
        <f>IF(COUNTA($A104:$G104)=0,"",IF(AND('Configurações'!$B$12="Configurações válidas",LEN(TRIM($A104))&gt;0,LEN(TRIM($B104))&gt;0,LEN(TRIM($C104))&gt;0,LEN(TRIM($D104))&gt;0,COUNTIF('Configurações'!$H$4:$H$23,$D104)&gt;0,ISNUMBER($E104),$E104&gt;0,ISNUMBER($F104),$F104&gt;0,ISNUMBER($G104),$G104&gt;=DATE(2000,1,1),$G104&lt;='Configurações'!$B$4,COUNTIFS($A$7:$A$206,$A104,$C$7:$C$206,$C104,$D$7:$D$206,$D104)=1),$E104*$F104,""))</f>
        <v/>
      </c>
      <c r="I104" s="28">
        <f>IF(COUNTA($A104:$G104)=0,"",IF(AND('Configurações'!$B$12="Configurações válidas",LEN(TRIM($A104))&gt;0,LEN(TRIM($B104))&gt;0,LEN(TRIM($C104))&gt;0,LEN(TRIM($D104))&gt;0,COUNTIF('Configurações'!$H$4:$H$23,$D104)&gt;0,ISNUMBER($E104),$E104&gt;0,ISNUMBER($F104),$F104&gt;0,ISNUMBER($G104),$G104&gt;=DATE(2000,1,1),$G104&lt;='Configurações'!$B$4,COUNTIFS($A$7:$A$206,$A104,$C$7:$C$206,$C104,$D$7:$D$206,$D104)=1),'Configurações'!$B$4-$G104,""))</f>
        <v/>
      </c>
      <c r="J104" s="29">
        <f>IF($I104="","",IF($I104&lt;='Configurações'!$B$5,'Configurações'!$F$4,IF($I104&lt;='Configurações'!$B$6,'Configurações'!$F$5,IF($I104&lt;='Configurações'!$B$7,'Configurações'!$F$6,IF($I104&lt;='Configurações'!$B$8,'Configurações'!$F$7,'Configurações'!$F$8)))))</f>
        <v/>
      </c>
      <c r="K104" s="27">
        <f>IF($H104="","",IF($I104&gt;='Configurações'!$B$9,$H104,0))</f>
        <v/>
      </c>
      <c r="L104" s="30">
        <f>IF($I104="","",IF($I104&gt;='Configurações'!$B$10,"Crítico",IF($I104&gt;='Configurações'!$B$9,"Parado","Em giro")))</f>
        <v/>
      </c>
      <c r="M104" s="29">
        <f>IF(COUNTA($A104:$G104)=0,"",_xlfn.TEXTJOIN(" | ",TRUE,IF(LEN(TRIM($A104))=0,"SKU ausente",""),IF(LEN(TRIM($B104))=0,"Produto ausente",""),IF(LEN(TRIM($C104))=0,"Lote ausente",""),IF(LEN(TRIM($D104))=0,"Local ausente",IF(COUNTIF('Configurações'!$H$4:$H$23,$D104)=0,"Local não cadastrado","")),IF(NOT(ISNUMBER($E104)),"Quantidade inválida",IF($E104&lt;=0,"Quantidade deve ser maior que zero","")),IF(NOT(ISNUMBER($F104)),"Custo inválido",IF($F104&lt;0,"Custo negativo",IF($F104=0,"Custo zerado",""))),IF(NOT(ISNUMBER($G104)),"Data inválida",IF($G104&lt;DATE(2000,1,1),"Data anterior a 01/01/2000",IF($G104&gt;'Configurações'!$B$4,"Data futura",""))),IF(AND(LEN(TRIM($A104))&gt;0,LEN(TRIM($C104))&gt;0,LEN(TRIM($D104))&gt;0,COUNTIFS($A$7:$A$206,$A104,$C$7:$C$206,$C104,$D$7:$D$206,$D104)&gt;1),"Chave SKU/lote/local duplicada","")))</f>
        <v/>
      </c>
    </row>
    <row r="105" ht="25" customHeight="1">
      <c r="A105" s="22" t="n"/>
      <c r="B105" s="23" t="n"/>
      <c r="C105" s="22" t="n"/>
      <c r="D105" s="22" t="n"/>
      <c r="E105" s="24" t="n"/>
      <c r="F105" s="25" t="n"/>
      <c r="G105" s="26" t="n"/>
      <c r="H105" s="27">
        <f>IF(COUNTA($A105:$G105)=0,"",IF(AND('Configurações'!$B$12="Configurações válidas",LEN(TRIM($A105))&gt;0,LEN(TRIM($B105))&gt;0,LEN(TRIM($C105))&gt;0,LEN(TRIM($D105))&gt;0,COUNTIF('Configurações'!$H$4:$H$23,$D105)&gt;0,ISNUMBER($E105),$E105&gt;0,ISNUMBER($F105),$F105&gt;0,ISNUMBER($G105),$G105&gt;=DATE(2000,1,1),$G105&lt;='Configurações'!$B$4,COUNTIFS($A$7:$A$206,$A105,$C$7:$C$206,$C105,$D$7:$D$206,$D105)=1),$E105*$F105,""))</f>
        <v/>
      </c>
      <c r="I105" s="28">
        <f>IF(COUNTA($A105:$G105)=0,"",IF(AND('Configurações'!$B$12="Configurações válidas",LEN(TRIM($A105))&gt;0,LEN(TRIM($B105))&gt;0,LEN(TRIM($C105))&gt;0,LEN(TRIM($D105))&gt;0,COUNTIF('Configurações'!$H$4:$H$23,$D105)&gt;0,ISNUMBER($E105),$E105&gt;0,ISNUMBER($F105),$F105&gt;0,ISNUMBER($G105),$G105&gt;=DATE(2000,1,1),$G105&lt;='Configurações'!$B$4,COUNTIFS($A$7:$A$206,$A105,$C$7:$C$206,$C105,$D$7:$D$206,$D105)=1),'Configurações'!$B$4-$G105,""))</f>
        <v/>
      </c>
      <c r="J105" s="29">
        <f>IF($I105="","",IF($I105&lt;='Configurações'!$B$5,'Configurações'!$F$4,IF($I105&lt;='Configurações'!$B$6,'Configurações'!$F$5,IF($I105&lt;='Configurações'!$B$7,'Configurações'!$F$6,IF($I105&lt;='Configurações'!$B$8,'Configurações'!$F$7,'Configurações'!$F$8)))))</f>
        <v/>
      </c>
      <c r="K105" s="27">
        <f>IF($H105="","",IF($I105&gt;='Configurações'!$B$9,$H105,0))</f>
        <v/>
      </c>
      <c r="L105" s="30">
        <f>IF($I105="","",IF($I105&gt;='Configurações'!$B$10,"Crítico",IF($I105&gt;='Configurações'!$B$9,"Parado","Em giro")))</f>
        <v/>
      </c>
      <c r="M105" s="29">
        <f>IF(COUNTA($A105:$G105)=0,"",_xlfn.TEXTJOIN(" | ",TRUE,IF(LEN(TRIM($A105))=0,"SKU ausente",""),IF(LEN(TRIM($B105))=0,"Produto ausente",""),IF(LEN(TRIM($C105))=0,"Lote ausente",""),IF(LEN(TRIM($D105))=0,"Local ausente",IF(COUNTIF('Configurações'!$H$4:$H$23,$D105)=0,"Local não cadastrado","")),IF(NOT(ISNUMBER($E105)),"Quantidade inválida",IF($E105&lt;=0,"Quantidade deve ser maior que zero","")),IF(NOT(ISNUMBER($F105)),"Custo inválido",IF($F105&lt;0,"Custo negativo",IF($F105=0,"Custo zerado",""))),IF(NOT(ISNUMBER($G105)),"Data inválida",IF($G105&lt;DATE(2000,1,1),"Data anterior a 01/01/2000",IF($G105&gt;'Configurações'!$B$4,"Data futura",""))),IF(AND(LEN(TRIM($A105))&gt;0,LEN(TRIM($C105))&gt;0,LEN(TRIM($D105))&gt;0,COUNTIFS($A$7:$A$206,$A105,$C$7:$C$206,$C105,$D$7:$D$206,$D105)&gt;1),"Chave SKU/lote/local duplicada","")))</f>
        <v/>
      </c>
    </row>
    <row r="106" ht="25" customHeight="1">
      <c r="A106" s="22" t="n"/>
      <c r="B106" s="23" t="n"/>
      <c r="C106" s="22" t="n"/>
      <c r="D106" s="22" t="n"/>
      <c r="E106" s="24" t="n"/>
      <c r="F106" s="25" t="n"/>
      <c r="G106" s="26" t="n"/>
      <c r="H106" s="27">
        <f>IF(COUNTA($A106:$G106)=0,"",IF(AND('Configurações'!$B$12="Configurações válidas",LEN(TRIM($A106))&gt;0,LEN(TRIM($B106))&gt;0,LEN(TRIM($C106))&gt;0,LEN(TRIM($D106))&gt;0,COUNTIF('Configurações'!$H$4:$H$23,$D106)&gt;0,ISNUMBER($E106),$E106&gt;0,ISNUMBER($F106),$F106&gt;0,ISNUMBER($G106),$G106&gt;=DATE(2000,1,1),$G106&lt;='Configurações'!$B$4,COUNTIFS($A$7:$A$206,$A106,$C$7:$C$206,$C106,$D$7:$D$206,$D106)=1),$E106*$F106,""))</f>
        <v/>
      </c>
      <c r="I106" s="28">
        <f>IF(COUNTA($A106:$G106)=0,"",IF(AND('Configurações'!$B$12="Configurações válidas",LEN(TRIM($A106))&gt;0,LEN(TRIM($B106))&gt;0,LEN(TRIM($C106))&gt;0,LEN(TRIM($D106))&gt;0,COUNTIF('Configurações'!$H$4:$H$23,$D106)&gt;0,ISNUMBER($E106),$E106&gt;0,ISNUMBER($F106),$F106&gt;0,ISNUMBER($G106),$G106&gt;=DATE(2000,1,1),$G106&lt;='Configurações'!$B$4,COUNTIFS($A$7:$A$206,$A106,$C$7:$C$206,$C106,$D$7:$D$206,$D106)=1),'Configurações'!$B$4-$G106,""))</f>
        <v/>
      </c>
      <c r="J106" s="29">
        <f>IF($I106="","",IF($I106&lt;='Configurações'!$B$5,'Configurações'!$F$4,IF($I106&lt;='Configurações'!$B$6,'Configurações'!$F$5,IF($I106&lt;='Configurações'!$B$7,'Configurações'!$F$6,IF($I106&lt;='Configurações'!$B$8,'Configurações'!$F$7,'Configurações'!$F$8)))))</f>
        <v/>
      </c>
      <c r="K106" s="27">
        <f>IF($H106="","",IF($I106&gt;='Configurações'!$B$9,$H106,0))</f>
        <v/>
      </c>
      <c r="L106" s="30">
        <f>IF($I106="","",IF($I106&gt;='Configurações'!$B$10,"Crítico",IF($I106&gt;='Configurações'!$B$9,"Parado","Em giro")))</f>
        <v/>
      </c>
      <c r="M106" s="29">
        <f>IF(COUNTA($A106:$G106)=0,"",_xlfn.TEXTJOIN(" | ",TRUE,IF(LEN(TRIM($A106))=0,"SKU ausente",""),IF(LEN(TRIM($B106))=0,"Produto ausente",""),IF(LEN(TRIM($C106))=0,"Lote ausente",""),IF(LEN(TRIM($D106))=0,"Local ausente",IF(COUNTIF('Configurações'!$H$4:$H$23,$D106)=0,"Local não cadastrado","")),IF(NOT(ISNUMBER($E106)),"Quantidade inválida",IF($E106&lt;=0,"Quantidade deve ser maior que zero","")),IF(NOT(ISNUMBER($F106)),"Custo inválido",IF($F106&lt;0,"Custo negativo",IF($F106=0,"Custo zerado",""))),IF(NOT(ISNUMBER($G106)),"Data inválida",IF($G106&lt;DATE(2000,1,1),"Data anterior a 01/01/2000",IF($G106&gt;'Configurações'!$B$4,"Data futura",""))),IF(AND(LEN(TRIM($A106))&gt;0,LEN(TRIM($C106))&gt;0,LEN(TRIM($D106))&gt;0,COUNTIFS($A$7:$A$206,$A106,$C$7:$C$206,$C106,$D$7:$D$206,$D106)&gt;1),"Chave SKU/lote/local duplicada","")))</f>
        <v/>
      </c>
    </row>
    <row r="107" ht="25" customHeight="1">
      <c r="A107" s="22" t="n"/>
      <c r="B107" s="23" t="n"/>
      <c r="C107" s="22" t="n"/>
      <c r="D107" s="22" t="n"/>
      <c r="E107" s="24" t="n"/>
      <c r="F107" s="25" t="n"/>
      <c r="G107" s="26" t="n"/>
      <c r="H107" s="27">
        <f>IF(COUNTA($A107:$G107)=0,"",IF(AND('Configurações'!$B$12="Configurações válidas",LEN(TRIM($A107))&gt;0,LEN(TRIM($B107))&gt;0,LEN(TRIM($C107))&gt;0,LEN(TRIM($D107))&gt;0,COUNTIF('Configurações'!$H$4:$H$23,$D107)&gt;0,ISNUMBER($E107),$E107&gt;0,ISNUMBER($F107),$F107&gt;0,ISNUMBER($G107),$G107&gt;=DATE(2000,1,1),$G107&lt;='Configurações'!$B$4,COUNTIFS($A$7:$A$206,$A107,$C$7:$C$206,$C107,$D$7:$D$206,$D107)=1),$E107*$F107,""))</f>
        <v/>
      </c>
      <c r="I107" s="28">
        <f>IF(COUNTA($A107:$G107)=0,"",IF(AND('Configurações'!$B$12="Configurações válidas",LEN(TRIM($A107))&gt;0,LEN(TRIM($B107))&gt;0,LEN(TRIM($C107))&gt;0,LEN(TRIM($D107))&gt;0,COUNTIF('Configurações'!$H$4:$H$23,$D107)&gt;0,ISNUMBER($E107),$E107&gt;0,ISNUMBER($F107),$F107&gt;0,ISNUMBER($G107),$G107&gt;=DATE(2000,1,1),$G107&lt;='Configurações'!$B$4,COUNTIFS($A$7:$A$206,$A107,$C$7:$C$206,$C107,$D$7:$D$206,$D107)=1),'Configurações'!$B$4-$G107,""))</f>
        <v/>
      </c>
      <c r="J107" s="29">
        <f>IF($I107="","",IF($I107&lt;='Configurações'!$B$5,'Configurações'!$F$4,IF($I107&lt;='Configurações'!$B$6,'Configurações'!$F$5,IF($I107&lt;='Configurações'!$B$7,'Configurações'!$F$6,IF($I107&lt;='Configurações'!$B$8,'Configurações'!$F$7,'Configurações'!$F$8)))))</f>
        <v/>
      </c>
      <c r="K107" s="27">
        <f>IF($H107="","",IF($I107&gt;='Configurações'!$B$9,$H107,0))</f>
        <v/>
      </c>
      <c r="L107" s="30">
        <f>IF($I107="","",IF($I107&gt;='Configurações'!$B$10,"Crítico",IF($I107&gt;='Configurações'!$B$9,"Parado","Em giro")))</f>
        <v/>
      </c>
      <c r="M107" s="29">
        <f>IF(COUNTA($A107:$G107)=0,"",_xlfn.TEXTJOIN(" | ",TRUE,IF(LEN(TRIM($A107))=0,"SKU ausente",""),IF(LEN(TRIM($B107))=0,"Produto ausente",""),IF(LEN(TRIM($C107))=0,"Lote ausente",""),IF(LEN(TRIM($D107))=0,"Local ausente",IF(COUNTIF('Configurações'!$H$4:$H$23,$D107)=0,"Local não cadastrado","")),IF(NOT(ISNUMBER($E107)),"Quantidade inválida",IF($E107&lt;=0,"Quantidade deve ser maior que zero","")),IF(NOT(ISNUMBER($F107)),"Custo inválido",IF($F107&lt;0,"Custo negativo",IF($F107=0,"Custo zerado",""))),IF(NOT(ISNUMBER($G107)),"Data inválida",IF($G107&lt;DATE(2000,1,1),"Data anterior a 01/01/2000",IF($G107&gt;'Configurações'!$B$4,"Data futura",""))),IF(AND(LEN(TRIM($A107))&gt;0,LEN(TRIM($C107))&gt;0,LEN(TRIM($D107))&gt;0,COUNTIFS($A$7:$A$206,$A107,$C$7:$C$206,$C107,$D$7:$D$206,$D107)&gt;1),"Chave SKU/lote/local duplicada","")))</f>
        <v/>
      </c>
    </row>
    <row r="108" ht="25" customHeight="1">
      <c r="A108" s="22" t="n"/>
      <c r="B108" s="23" t="n"/>
      <c r="C108" s="22" t="n"/>
      <c r="D108" s="22" t="n"/>
      <c r="E108" s="24" t="n"/>
      <c r="F108" s="25" t="n"/>
      <c r="G108" s="26" t="n"/>
      <c r="H108" s="27">
        <f>IF(COUNTA($A108:$G108)=0,"",IF(AND('Configurações'!$B$12="Configurações válidas",LEN(TRIM($A108))&gt;0,LEN(TRIM($B108))&gt;0,LEN(TRIM($C108))&gt;0,LEN(TRIM($D108))&gt;0,COUNTIF('Configurações'!$H$4:$H$23,$D108)&gt;0,ISNUMBER($E108),$E108&gt;0,ISNUMBER($F108),$F108&gt;0,ISNUMBER($G108),$G108&gt;=DATE(2000,1,1),$G108&lt;='Configurações'!$B$4,COUNTIFS($A$7:$A$206,$A108,$C$7:$C$206,$C108,$D$7:$D$206,$D108)=1),$E108*$F108,""))</f>
        <v/>
      </c>
      <c r="I108" s="28">
        <f>IF(COUNTA($A108:$G108)=0,"",IF(AND('Configurações'!$B$12="Configurações válidas",LEN(TRIM($A108))&gt;0,LEN(TRIM($B108))&gt;0,LEN(TRIM($C108))&gt;0,LEN(TRIM($D108))&gt;0,COUNTIF('Configurações'!$H$4:$H$23,$D108)&gt;0,ISNUMBER($E108),$E108&gt;0,ISNUMBER($F108),$F108&gt;0,ISNUMBER($G108),$G108&gt;=DATE(2000,1,1),$G108&lt;='Configurações'!$B$4,COUNTIFS($A$7:$A$206,$A108,$C$7:$C$206,$C108,$D$7:$D$206,$D108)=1),'Configurações'!$B$4-$G108,""))</f>
        <v/>
      </c>
      <c r="J108" s="29">
        <f>IF($I108="","",IF($I108&lt;='Configurações'!$B$5,'Configurações'!$F$4,IF($I108&lt;='Configurações'!$B$6,'Configurações'!$F$5,IF($I108&lt;='Configurações'!$B$7,'Configurações'!$F$6,IF($I108&lt;='Configurações'!$B$8,'Configurações'!$F$7,'Configurações'!$F$8)))))</f>
        <v/>
      </c>
      <c r="K108" s="27">
        <f>IF($H108="","",IF($I108&gt;='Configurações'!$B$9,$H108,0))</f>
        <v/>
      </c>
      <c r="L108" s="30">
        <f>IF($I108="","",IF($I108&gt;='Configurações'!$B$10,"Crítico",IF($I108&gt;='Configurações'!$B$9,"Parado","Em giro")))</f>
        <v/>
      </c>
      <c r="M108" s="29">
        <f>IF(COUNTA($A108:$G108)=0,"",_xlfn.TEXTJOIN(" | ",TRUE,IF(LEN(TRIM($A108))=0,"SKU ausente",""),IF(LEN(TRIM($B108))=0,"Produto ausente",""),IF(LEN(TRIM($C108))=0,"Lote ausente",""),IF(LEN(TRIM($D108))=0,"Local ausente",IF(COUNTIF('Configurações'!$H$4:$H$23,$D108)=0,"Local não cadastrado","")),IF(NOT(ISNUMBER($E108)),"Quantidade inválida",IF($E108&lt;=0,"Quantidade deve ser maior que zero","")),IF(NOT(ISNUMBER($F108)),"Custo inválido",IF($F108&lt;0,"Custo negativo",IF($F108=0,"Custo zerado",""))),IF(NOT(ISNUMBER($G108)),"Data inválida",IF($G108&lt;DATE(2000,1,1),"Data anterior a 01/01/2000",IF($G108&gt;'Configurações'!$B$4,"Data futura",""))),IF(AND(LEN(TRIM($A108))&gt;0,LEN(TRIM($C108))&gt;0,LEN(TRIM($D108))&gt;0,COUNTIFS($A$7:$A$206,$A108,$C$7:$C$206,$C108,$D$7:$D$206,$D108)&gt;1),"Chave SKU/lote/local duplicada","")))</f>
        <v/>
      </c>
    </row>
    <row r="109" ht="25" customHeight="1">
      <c r="A109" s="22" t="n"/>
      <c r="B109" s="23" t="n"/>
      <c r="C109" s="22" t="n"/>
      <c r="D109" s="22" t="n"/>
      <c r="E109" s="24" t="n"/>
      <c r="F109" s="25" t="n"/>
      <c r="G109" s="26" t="n"/>
      <c r="H109" s="27">
        <f>IF(COUNTA($A109:$G109)=0,"",IF(AND('Configurações'!$B$12="Configurações válidas",LEN(TRIM($A109))&gt;0,LEN(TRIM($B109))&gt;0,LEN(TRIM($C109))&gt;0,LEN(TRIM($D109))&gt;0,COUNTIF('Configurações'!$H$4:$H$23,$D109)&gt;0,ISNUMBER($E109),$E109&gt;0,ISNUMBER($F109),$F109&gt;0,ISNUMBER($G109),$G109&gt;=DATE(2000,1,1),$G109&lt;='Configurações'!$B$4,COUNTIFS($A$7:$A$206,$A109,$C$7:$C$206,$C109,$D$7:$D$206,$D109)=1),$E109*$F109,""))</f>
        <v/>
      </c>
      <c r="I109" s="28">
        <f>IF(COUNTA($A109:$G109)=0,"",IF(AND('Configurações'!$B$12="Configurações válidas",LEN(TRIM($A109))&gt;0,LEN(TRIM($B109))&gt;0,LEN(TRIM($C109))&gt;0,LEN(TRIM($D109))&gt;0,COUNTIF('Configurações'!$H$4:$H$23,$D109)&gt;0,ISNUMBER($E109),$E109&gt;0,ISNUMBER($F109),$F109&gt;0,ISNUMBER($G109),$G109&gt;=DATE(2000,1,1),$G109&lt;='Configurações'!$B$4,COUNTIFS($A$7:$A$206,$A109,$C$7:$C$206,$C109,$D$7:$D$206,$D109)=1),'Configurações'!$B$4-$G109,""))</f>
        <v/>
      </c>
      <c r="J109" s="29">
        <f>IF($I109="","",IF($I109&lt;='Configurações'!$B$5,'Configurações'!$F$4,IF($I109&lt;='Configurações'!$B$6,'Configurações'!$F$5,IF($I109&lt;='Configurações'!$B$7,'Configurações'!$F$6,IF($I109&lt;='Configurações'!$B$8,'Configurações'!$F$7,'Configurações'!$F$8)))))</f>
        <v/>
      </c>
      <c r="K109" s="27">
        <f>IF($H109="","",IF($I109&gt;='Configurações'!$B$9,$H109,0))</f>
        <v/>
      </c>
      <c r="L109" s="30">
        <f>IF($I109="","",IF($I109&gt;='Configurações'!$B$10,"Crítico",IF($I109&gt;='Configurações'!$B$9,"Parado","Em giro")))</f>
        <v/>
      </c>
      <c r="M109" s="29">
        <f>IF(COUNTA($A109:$G109)=0,"",_xlfn.TEXTJOIN(" | ",TRUE,IF(LEN(TRIM($A109))=0,"SKU ausente",""),IF(LEN(TRIM($B109))=0,"Produto ausente",""),IF(LEN(TRIM($C109))=0,"Lote ausente",""),IF(LEN(TRIM($D109))=0,"Local ausente",IF(COUNTIF('Configurações'!$H$4:$H$23,$D109)=0,"Local não cadastrado","")),IF(NOT(ISNUMBER($E109)),"Quantidade inválida",IF($E109&lt;=0,"Quantidade deve ser maior que zero","")),IF(NOT(ISNUMBER($F109)),"Custo inválido",IF($F109&lt;0,"Custo negativo",IF($F109=0,"Custo zerado",""))),IF(NOT(ISNUMBER($G109)),"Data inválida",IF($G109&lt;DATE(2000,1,1),"Data anterior a 01/01/2000",IF($G109&gt;'Configurações'!$B$4,"Data futura",""))),IF(AND(LEN(TRIM($A109))&gt;0,LEN(TRIM($C109))&gt;0,LEN(TRIM($D109))&gt;0,COUNTIFS($A$7:$A$206,$A109,$C$7:$C$206,$C109,$D$7:$D$206,$D109)&gt;1),"Chave SKU/lote/local duplicada","")))</f>
        <v/>
      </c>
    </row>
    <row r="110" ht="25" customHeight="1">
      <c r="A110" s="22" t="n"/>
      <c r="B110" s="23" t="n"/>
      <c r="C110" s="22" t="n"/>
      <c r="D110" s="22" t="n"/>
      <c r="E110" s="24" t="n"/>
      <c r="F110" s="25" t="n"/>
      <c r="G110" s="26" t="n"/>
      <c r="H110" s="27">
        <f>IF(COUNTA($A110:$G110)=0,"",IF(AND('Configurações'!$B$12="Configurações válidas",LEN(TRIM($A110))&gt;0,LEN(TRIM($B110))&gt;0,LEN(TRIM($C110))&gt;0,LEN(TRIM($D110))&gt;0,COUNTIF('Configurações'!$H$4:$H$23,$D110)&gt;0,ISNUMBER($E110),$E110&gt;0,ISNUMBER($F110),$F110&gt;0,ISNUMBER($G110),$G110&gt;=DATE(2000,1,1),$G110&lt;='Configurações'!$B$4,COUNTIFS($A$7:$A$206,$A110,$C$7:$C$206,$C110,$D$7:$D$206,$D110)=1),$E110*$F110,""))</f>
        <v/>
      </c>
      <c r="I110" s="28">
        <f>IF(COUNTA($A110:$G110)=0,"",IF(AND('Configurações'!$B$12="Configurações válidas",LEN(TRIM($A110))&gt;0,LEN(TRIM($B110))&gt;0,LEN(TRIM($C110))&gt;0,LEN(TRIM($D110))&gt;0,COUNTIF('Configurações'!$H$4:$H$23,$D110)&gt;0,ISNUMBER($E110),$E110&gt;0,ISNUMBER($F110),$F110&gt;0,ISNUMBER($G110),$G110&gt;=DATE(2000,1,1),$G110&lt;='Configurações'!$B$4,COUNTIFS($A$7:$A$206,$A110,$C$7:$C$206,$C110,$D$7:$D$206,$D110)=1),'Configurações'!$B$4-$G110,""))</f>
        <v/>
      </c>
      <c r="J110" s="29">
        <f>IF($I110="","",IF($I110&lt;='Configurações'!$B$5,'Configurações'!$F$4,IF($I110&lt;='Configurações'!$B$6,'Configurações'!$F$5,IF($I110&lt;='Configurações'!$B$7,'Configurações'!$F$6,IF($I110&lt;='Configurações'!$B$8,'Configurações'!$F$7,'Configurações'!$F$8)))))</f>
        <v/>
      </c>
      <c r="K110" s="27">
        <f>IF($H110="","",IF($I110&gt;='Configurações'!$B$9,$H110,0))</f>
        <v/>
      </c>
      <c r="L110" s="30">
        <f>IF($I110="","",IF($I110&gt;='Configurações'!$B$10,"Crítico",IF($I110&gt;='Configurações'!$B$9,"Parado","Em giro")))</f>
        <v/>
      </c>
      <c r="M110" s="29">
        <f>IF(COUNTA($A110:$G110)=0,"",_xlfn.TEXTJOIN(" | ",TRUE,IF(LEN(TRIM($A110))=0,"SKU ausente",""),IF(LEN(TRIM($B110))=0,"Produto ausente",""),IF(LEN(TRIM($C110))=0,"Lote ausente",""),IF(LEN(TRIM($D110))=0,"Local ausente",IF(COUNTIF('Configurações'!$H$4:$H$23,$D110)=0,"Local não cadastrado","")),IF(NOT(ISNUMBER($E110)),"Quantidade inválida",IF($E110&lt;=0,"Quantidade deve ser maior que zero","")),IF(NOT(ISNUMBER($F110)),"Custo inválido",IF($F110&lt;0,"Custo negativo",IF($F110=0,"Custo zerado",""))),IF(NOT(ISNUMBER($G110)),"Data inválida",IF($G110&lt;DATE(2000,1,1),"Data anterior a 01/01/2000",IF($G110&gt;'Configurações'!$B$4,"Data futura",""))),IF(AND(LEN(TRIM($A110))&gt;0,LEN(TRIM($C110))&gt;0,LEN(TRIM($D110))&gt;0,COUNTIFS($A$7:$A$206,$A110,$C$7:$C$206,$C110,$D$7:$D$206,$D110)&gt;1),"Chave SKU/lote/local duplicada","")))</f>
        <v/>
      </c>
    </row>
    <row r="111" ht="25" customHeight="1">
      <c r="A111" s="22" t="n"/>
      <c r="B111" s="23" t="n"/>
      <c r="C111" s="22" t="n"/>
      <c r="D111" s="22" t="n"/>
      <c r="E111" s="24" t="n"/>
      <c r="F111" s="25" t="n"/>
      <c r="G111" s="26" t="n"/>
      <c r="H111" s="27">
        <f>IF(COUNTA($A111:$G111)=0,"",IF(AND('Configurações'!$B$12="Configurações válidas",LEN(TRIM($A111))&gt;0,LEN(TRIM($B111))&gt;0,LEN(TRIM($C111))&gt;0,LEN(TRIM($D111))&gt;0,COUNTIF('Configurações'!$H$4:$H$23,$D111)&gt;0,ISNUMBER($E111),$E111&gt;0,ISNUMBER($F111),$F111&gt;0,ISNUMBER($G111),$G111&gt;=DATE(2000,1,1),$G111&lt;='Configurações'!$B$4,COUNTIFS($A$7:$A$206,$A111,$C$7:$C$206,$C111,$D$7:$D$206,$D111)=1),$E111*$F111,""))</f>
        <v/>
      </c>
      <c r="I111" s="28">
        <f>IF(COUNTA($A111:$G111)=0,"",IF(AND('Configurações'!$B$12="Configurações válidas",LEN(TRIM($A111))&gt;0,LEN(TRIM($B111))&gt;0,LEN(TRIM($C111))&gt;0,LEN(TRIM($D111))&gt;0,COUNTIF('Configurações'!$H$4:$H$23,$D111)&gt;0,ISNUMBER($E111),$E111&gt;0,ISNUMBER($F111),$F111&gt;0,ISNUMBER($G111),$G111&gt;=DATE(2000,1,1),$G111&lt;='Configurações'!$B$4,COUNTIFS($A$7:$A$206,$A111,$C$7:$C$206,$C111,$D$7:$D$206,$D111)=1),'Configurações'!$B$4-$G111,""))</f>
        <v/>
      </c>
      <c r="J111" s="29">
        <f>IF($I111="","",IF($I111&lt;='Configurações'!$B$5,'Configurações'!$F$4,IF($I111&lt;='Configurações'!$B$6,'Configurações'!$F$5,IF($I111&lt;='Configurações'!$B$7,'Configurações'!$F$6,IF($I111&lt;='Configurações'!$B$8,'Configurações'!$F$7,'Configurações'!$F$8)))))</f>
        <v/>
      </c>
      <c r="K111" s="27">
        <f>IF($H111="","",IF($I111&gt;='Configurações'!$B$9,$H111,0))</f>
        <v/>
      </c>
      <c r="L111" s="30">
        <f>IF($I111="","",IF($I111&gt;='Configurações'!$B$10,"Crítico",IF($I111&gt;='Configurações'!$B$9,"Parado","Em giro")))</f>
        <v/>
      </c>
      <c r="M111" s="29">
        <f>IF(COUNTA($A111:$G111)=0,"",_xlfn.TEXTJOIN(" | ",TRUE,IF(LEN(TRIM($A111))=0,"SKU ausente",""),IF(LEN(TRIM($B111))=0,"Produto ausente",""),IF(LEN(TRIM($C111))=0,"Lote ausente",""),IF(LEN(TRIM($D111))=0,"Local ausente",IF(COUNTIF('Configurações'!$H$4:$H$23,$D111)=0,"Local não cadastrado","")),IF(NOT(ISNUMBER($E111)),"Quantidade inválida",IF($E111&lt;=0,"Quantidade deve ser maior que zero","")),IF(NOT(ISNUMBER($F111)),"Custo inválido",IF($F111&lt;0,"Custo negativo",IF($F111=0,"Custo zerado",""))),IF(NOT(ISNUMBER($G111)),"Data inválida",IF($G111&lt;DATE(2000,1,1),"Data anterior a 01/01/2000",IF($G111&gt;'Configurações'!$B$4,"Data futura",""))),IF(AND(LEN(TRIM($A111))&gt;0,LEN(TRIM($C111))&gt;0,LEN(TRIM($D111))&gt;0,COUNTIFS($A$7:$A$206,$A111,$C$7:$C$206,$C111,$D$7:$D$206,$D111)&gt;1),"Chave SKU/lote/local duplicada","")))</f>
        <v/>
      </c>
    </row>
    <row r="112" ht="25" customHeight="1">
      <c r="A112" s="22" t="n"/>
      <c r="B112" s="23" t="n"/>
      <c r="C112" s="22" t="n"/>
      <c r="D112" s="22" t="n"/>
      <c r="E112" s="24" t="n"/>
      <c r="F112" s="25" t="n"/>
      <c r="G112" s="26" t="n"/>
      <c r="H112" s="27">
        <f>IF(COUNTA($A112:$G112)=0,"",IF(AND('Configurações'!$B$12="Configurações válidas",LEN(TRIM($A112))&gt;0,LEN(TRIM($B112))&gt;0,LEN(TRIM($C112))&gt;0,LEN(TRIM($D112))&gt;0,COUNTIF('Configurações'!$H$4:$H$23,$D112)&gt;0,ISNUMBER($E112),$E112&gt;0,ISNUMBER($F112),$F112&gt;0,ISNUMBER($G112),$G112&gt;=DATE(2000,1,1),$G112&lt;='Configurações'!$B$4,COUNTIFS($A$7:$A$206,$A112,$C$7:$C$206,$C112,$D$7:$D$206,$D112)=1),$E112*$F112,""))</f>
        <v/>
      </c>
      <c r="I112" s="28">
        <f>IF(COUNTA($A112:$G112)=0,"",IF(AND('Configurações'!$B$12="Configurações válidas",LEN(TRIM($A112))&gt;0,LEN(TRIM($B112))&gt;0,LEN(TRIM($C112))&gt;0,LEN(TRIM($D112))&gt;0,COUNTIF('Configurações'!$H$4:$H$23,$D112)&gt;0,ISNUMBER($E112),$E112&gt;0,ISNUMBER($F112),$F112&gt;0,ISNUMBER($G112),$G112&gt;=DATE(2000,1,1),$G112&lt;='Configurações'!$B$4,COUNTIFS($A$7:$A$206,$A112,$C$7:$C$206,$C112,$D$7:$D$206,$D112)=1),'Configurações'!$B$4-$G112,""))</f>
        <v/>
      </c>
      <c r="J112" s="29">
        <f>IF($I112="","",IF($I112&lt;='Configurações'!$B$5,'Configurações'!$F$4,IF($I112&lt;='Configurações'!$B$6,'Configurações'!$F$5,IF($I112&lt;='Configurações'!$B$7,'Configurações'!$F$6,IF($I112&lt;='Configurações'!$B$8,'Configurações'!$F$7,'Configurações'!$F$8)))))</f>
        <v/>
      </c>
      <c r="K112" s="27">
        <f>IF($H112="","",IF($I112&gt;='Configurações'!$B$9,$H112,0))</f>
        <v/>
      </c>
      <c r="L112" s="30">
        <f>IF($I112="","",IF($I112&gt;='Configurações'!$B$10,"Crítico",IF($I112&gt;='Configurações'!$B$9,"Parado","Em giro")))</f>
        <v/>
      </c>
      <c r="M112" s="29">
        <f>IF(COUNTA($A112:$G112)=0,"",_xlfn.TEXTJOIN(" | ",TRUE,IF(LEN(TRIM($A112))=0,"SKU ausente",""),IF(LEN(TRIM($B112))=0,"Produto ausente",""),IF(LEN(TRIM($C112))=0,"Lote ausente",""),IF(LEN(TRIM($D112))=0,"Local ausente",IF(COUNTIF('Configurações'!$H$4:$H$23,$D112)=0,"Local não cadastrado","")),IF(NOT(ISNUMBER($E112)),"Quantidade inválida",IF($E112&lt;=0,"Quantidade deve ser maior que zero","")),IF(NOT(ISNUMBER($F112)),"Custo inválido",IF($F112&lt;0,"Custo negativo",IF($F112=0,"Custo zerado",""))),IF(NOT(ISNUMBER($G112)),"Data inválida",IF($G112&lt;DATE(2000,1,1),"Data anterior a 01/01/2000",IF($G112&gt;'Configurações'!$B$4,"Data futura",""))),IF(AND(LEN(TRIM($A112))&gt;0,LEN(TRIM($C112))&gt;0,LEN(TRIM($D112))&gt;0,COUNTIFS($A$7:$A$206,$A112,$C$7:$C$206,$C112,$D$7:$D$206,$D112)&gt;1),"Chave SKU/lote/local duplicada","")))</f>
        <v/>
      </c>
    </row>
    <row r="113" ht="25" customHeight="1">
      <c r="A113" s="22" t="n"/>
      <c r="B113" s="23" t="n"/>
      <c r="C113" s="22" t="n"/>
      <c r="D113" s="22" t="n"/>
      <c r="E113" s="24" t="n"/>
      <c r="F113" s="25" t="n"/>
      <c r="G113" s="26" t="n"/>
      <c r="H113" s="27">
        <f>IF(COUNTA($A113:$G113)=0,"",IF(AND('Configurações'!$B$12="Configurações válidas",LEN(TRIM($A113))&gt;0,LEN(TRIM($B113))&gt;0,LEN(TRIM($C113))&gt;0,LEN(TRIM($D113))&gt;0,COUNTIF('Configurações'!$H$4:$H$23,$D113)&gt;0,ISNUMBER($E113),$E113&gt;0,ISNUMBER($F113),$F113&gt;0,ISNUMBER($G113),$G113&gt;=DATE(2000,1,1),$G113&lt;='Configurações'!$B$4,COUNTIFS($A$7:$A$206,$A113,$C$7:$C$206,$C113,$D$7:$D$206,$D113)=1),$E113*$F113,""))</f>
        <v/>
      </c>
      <c r="I113" s="28">
        <f>IF(COUNTA($A113:$G113)=0,"",IF(AND('Configurações'!$B$12="Configurações válidas",LEN(TRIM($A113))&gt;0,LEN(TRIM($B113))&gt;0,LEN(TRIM($C113))&gt;0,LEN(TRIM($D113))&gt;0,COUNTIF('Configurações'!$H$4:$H$23,$D113)&gt;0,ISNUMBER($E113),$E113&gt;0,ISNUMBER($F113),$F113&gt;0,ISNUMBER($G113),$G113&gt;=DATE(2000,1,1),$G113&lt;='Configurações'!$B$4,COUNTIFS($A$7:$A$206,$A113,$C$7:$C$206,$C113,$D$7:$D$206,$D113)=1),'Configurações'!$B$4-$G113,""))</f>
        <v/>
      </c>
      <c r="J113" s="29">
        <f>IF($I113="","",IF($I113&lt;='Configurações'!$B$5,'Configurações'!$F$4,IF($I113&lt;='Configurações'!$B$6,'Configurações'!$F$5,IF($I113&lt;='Configurações'!$B$7,'Configurações'!$F$6,IF($I113&lt;='Configurações'!$B$8,'Configurações'!$F$7,'Configurações'!$F$8)))))</f>
        <v/>
      </c>
      <c r="K113" s="27">
        <f>IF($H113="","",IF($I113&gt;='Configurações'!$B$9,$H113,0))</f>
        <v/>
      </c>
      <c r="L113" s="30">
        <f>IF($I113="","",IF($I113&gt;='Configurações'!$B$10,"Crítico",IF($I113&gt;='Configurações'!$B$9,"Parado","Em giro")))</f>
        <v/>
      </c>
      <c r="M113" s="29">
        <f>IF(COUNTA($A113:$G113)=0,"",_xlfn.TEXTJOIN(" | ",TRUE,IF(LEN(TRIM($A113))=0,"SKU ausente",""),IF(LEN(TRIM($B113))=0,"Produto ausente",""),IF(LEN(TRIM($C113))=0,"Lote ausente",""),IF(LEN(TRIM($D113))=0,"Local ausente",IF(COUNTIF('Configurações'!$H$4:$H$23,$D113)=0,"Local não cadastrado","")),IF(NOT(ISNUMBER($E113)),"Quantidade inválida",IF($E113&lt;=0,"Quantidade deve ser maior que zero","")),IF(NOT(ISNUMBER($F113)),"Custo inválido",IF($F113&lt;0,"Custo negativo",IF($F113=0,"Custo zerado",""))),IF(NOT(ISNUMBER($G113)),"Data inválida",IF($G113&lt;DATE(2000,1,1),"Data anterior a 01/01/2000",IF($G113&gt;'Configurações'!$B$4,"Data futura",""))),IF(AND(LEN(TRIM($A113))&gt;0,LEN(TRIM($C113))&gt;0,LEN(TRIM($D113))&gt;0,COUNTIFS($A$7:$A$206,$A113,$C$7:$C$206,$C113,$D$7:$D$206,$D113)&gt;1),"Chave SKU/lote/local duplicada","")))</f>
        <v/>
      </c>
    </row>
    <row r="114" ht="25" customHeight="1">
      <c r="A114" s="22" t="n"/>
      <c r="B114" s="23" t="n"/>
      <c r="C114" s="22" t="n"/>
      <c r="D114" s="22" t="n"/>
      <c r="E114" s="24" t="n"/>
      <c r="F114" s="25" t="n"/>
      <c r="G114" s="26" t="n"/>
      <c r="H114" s="27">
        <f>IF(COUNTA($A114:$G114)=0,"",IF(AND('Configurações'!$B$12="Configurações válidas",LEN(TRIM($A114))&gt;0,LEN(TRIM($B114))&gt;0,LEN(TRIM($C114))&gt;0,LEN(TRIM($D114))&gt;0,COUNTIF('Configurações'!$H$4:$H$23,$D114)&gt;0,ISNUMBER($E114),$E114&gt;0,ISNUMBER($F114),$F114&gt;0,ISNUMBER($G114),$G114&gt;=DATE(2000,1,1),$G114&lt;='Configurações'!$B$4,COUNTIFS($A$7:$A$206,$A114,$C$7:$C$206,$C114,$D$7:$D$206,$D114)=1),$E114*$F114,""))</f>
        <v/>
      </c>
      <c r="I114" s="28">
        <f>IF(COUNTA($A114:$G114)=0,"",IF(AND('Configurações'!$B$12="Configurações válidas",LEN(TRIM($A114))&gt;0,LEN(TRIM($B114))&gt;0,LEN(TRIM($C114))&gt;0,LEN(TRIM($D114))&gt;0,COUNTIF('Configurações'!$H$4:$H$23,$D114)&gt;0,ISNUMBER($E114),$E114&gt;0,ISNUMBER($F114),$F114&gt;0,ISNUMBER($G114),$G114&gt;=DATE(2000,1,1),$G114&lt;='Configurações'!$B$4,COUNTIFS($A$7:$A$206,$A114,$C$7:$C$206,$C114,$D$7:$D$206,$D114)=1),'Configurações'!$B$4-$G114,""))</f>
        <v/>
      </c>
      <c r="J114" s="29">
        <f>IF($I114="","",IF($I114&lt;='Configurações'!$B$5,'Configurações'!$F$4,IF($I114&lt;='Configurações'!$B$6,'Configurações'!$F$5,IF($I114&lt;='Configurações'!$B$7,'Configurações'!$F$6,IF($I114&lt;='Configurações'!$B$8,'Configurações'!$F$7,'Configurações'!$F$8)))))</f>
        <v/>
      </c>
      <c r="K114" s="27">
        <f>IF($H114="","",IF($I114&gt;='Configurações'!$B$9,$H114,0))</f>
        <v/>
      </c>
      <c r="L114" s="30">
        <f>IF($I114="","",IF($I114&gt;='Configurações'!$B$10,"Crítico",IF($I114&gt;='Configurações'!$B$9,"Parado","Em giro")))</f>
        <v/>
      </c>
      <c r="M114" s="29">
        <f>IF(COUNTA($A114:$G114)=0,"",_xlfn.TEXTJOIN(" | ",TRUE,IF(LEN(TRIM($A114))=0,"SKU ausente",""),IF(LEN(TRIM($B114))=0,"Produto ausente",""),IF(LEN(TRIM($C114))=0,"Lote ausente",""),IF(LEN(TRIM($D114))=0,"Local ausente",IF(COUNTIF('Configurações'!$H$4:$H$23,$D114)=0,"Local não cadastrado","")),IF(NOT(ISNUMBER($E114)),"Quantidade inválida",IF($E114&lt;=0,"Quantidade deve ser maior que zero","")),IF(NOT(ISNUMBER($F114)),"Custo inválido",IF($F114&lt;0,"Custo negativo",IF($F114=0,"Custo zerado",""))),IF(NOT(ISNUMBER($G114)),"Data inválida",IF($G114&lt;DATE(2000,1,1),"Data anterior a 01/01/2000",IF($G114&gt;'Configurações'!$B$4,"Data futura",""))),IF(AND(LEN(TRIM($A114))&gt;0,LEN(TRIM($C114))&gt;0,LEN(TRIM($D114))&gt;0,COUNTIFS($A$7:$A$206,$A114,$C$7:$C$206,$C114,$D$7:$D$206,$D114)&gt;1),"Chave SKU/lote/local duplicada","")))</f>
        <v/>
      </c>
    </row>
    <row r="115" ht="25" customHeight="1">
      <c r="A115" s="22" t="n"/>
      <c r="B115" s="23" t="n"/>
      <c r="C115" s="22" t="n"/>
      <c r="D115" s="22" t="n"/>
      <c r="E115" s="24" t="n"/>
      <c r="F115" s="25" t="n"/>
      <c r="G115" s="26" t="n"/>
      <c r="H115" s="27">
        <f>IF(COUNTA($A115:$G115)=0,"",IF(AND('Configurações'!$B$12="Configurações válidas",LEN(TRIM($A115))&gt;0,LEN(TRIM($B115))&gt;0,LEN(TRIM($C115))&gt;0,LEN(TRIM($D115))&gt;0,COUNTIF('Configurações'!$H$4:$H$23,$D115)&gt;0,ISNUMBER($E115),$E115&gt;0,ISNUMBER($F115),$F115&gt;0,ISNUMBER($G115),$G115&gt;=DATE(2000,1,1),$G115&lt;='Configurações'!$B$4,COUNTIFS($A$7:$A$206,$A115,$C$7:$C$206,$C115,$D$7:$D$206,$D115)=1),$E115*$F115,""))</f>
        <v/>
      </c>
      <c r="I115" s="28">
        <f>IF(COUNTA($A115:$G115)=0,"",IF(AND('Configurações'!$B$12="Configurações válidas",LEN(TRIM($A115))&gt;0,LEN(TRIM($B115))&gt;0,LEN(TRIM($C115))&gt;0,LEN(TRIM($D115))&gt;0,COUNTIF('Configurações'!$H$4:$H$23,$D115)&gt;0,ISNUMBER($E115),$E115&gt;0,ISNUMBER($F115),$F115&gt;0,ISNUMBER($G115),$G115&gt;=DATE(2000,1,1),$G115&lt;='Configurações'!$B$4,COUNTIFS($A$7:$A$206,$A115,$C$7:$C$206,$C115,$D$7:$D$206,$D115)=1),'Configurações'!$B$4-$G115,""))</f>
        <v/>
      </c>
      <c r="J115" s="29">
        <f>IF($I115="","",IF($I115&lt;='Configurações'!$B$5,'Configurações'!$F$4,IF($I115&lt;='Configurações'!$B$6,'Configurações'!$F$5,IF($I115&lt;='Configurações'!$B$7,'Configurações'!$F$6,IF($I115&lt;='Configurações'!$B$8,'Configurações'!$F$7,'Configurações'!$F$8)))))</f>
        <v/>
      </c>
      <c r="K115" s="27">
        <f>IF($H115="","",IF($I115&gt;='Configurações'!$B$9,$H115,0))</f>
        <v/>
      </c>
      <c r="L115" s="30">
        <f>IF($I115="","",IF($I115&gt;='Configurações'!$B$10,"Crítico",IF($I115&gt;='Configurações'!$B$9,"Parado","Em giro")))</f>
        <v/>
      </c>
      <c r="M115" s="29">
        <f>IF(COUNTA($A115:$G115)=0,"",_xlfn.TEXTJOIN(" | ",TRUE,IF(LEN(TRIM($A115))=0,"SKU ausente",""),IF(LEN(TRIM($B115))=0,"Produto ausente",""),IF(LEN(TRIM($C115))=0,"Lote ausente",""),IF(LEN(TRIM($D115))=0,"Local ausente",IF(COUNTIF('Configurações'!$H$4:$H$23,$D115)=0,"Local não cadastrado","")),IF(NOT(ISNUMBER($E115)),"Quantidade inválida",IF($E115&lt;=0,"Quantidade deve ser maior que zero","")),IF(NOT(ISNUMBER($F115)),"Custo inválido",IF($F115&lt;0,"Custo negativo",IF($F115=0,"Custo zerado",""))),IF(NOT(ISNUMBER($G115)),"Data inválida",IF($G115&lt;DATE(2000,1,1),"Data anterior a 01/01/2000",IF($G115&gt;'Configurações'!$B$4,"Data futura",""))),IF(AND(LEN(TRIM($A115))&gt;0,LEN(TRIM($C115))&gt;0,LEN(TRIM($D115))&gt;0,COUNTIFS($A$7:$A$206,$A115,$C$7:$C$206,$C115,$D$7:$D$206,$D115)&gt;1),"Chave SKU/lote/local duplicada","")))</f>
        <v/>
      </c>
    </row>
    <row r="116" ht="25" customHeight="1">
      <c r="A116" s="22" t="n"/>
      <c r="B116" s="23" t="n"/>
      <c r="C116" s="22" t="n"/>
      <c r="D116" s="22" t="n"/>
      <c r="E116" s="24" t="n"/>
      <c r="F116" s="25" t="n"/>
      <c r="G116" s="26" t="n"/>
      <c r="H116" s="27">
        <f>IF(COUNTA($A116:$G116)=0,"",IF(AND('Configurações'!$B$12="Configurações válidas",LEN(TRIM($A116))&gt;0,LEN(TRIM($B116))&gt;0,LEN(TRIM($C116))&gt;0,LEN(TRIM($D116))&gt;0,COUNTIF('Configurações'!$H$4:$H$23,$D116)&gt;0,ISNUMBER($E116),$E116&gt;0,ISNUMBER($F116),$F116&gt;0,ISNUMBER($G116),$G116&gt;=DATE(2000,1,1),$G116&lt;='Configurações'!$B$4,COUNTIFS($A$7:$A$206,$A116,$C$7:$C$206,$C116,$D$7:$D$206,$D116)=1),$E116*$F116,""))</f>
        <v/>
      </c>
      <c r="I116" s="28">
        <f>IF(COUNTA($A116:$G116)=0,"",IF(AND('Configurações'!$B$12="Configurações válidas",LEN(TRIM($A116))&gt;0,LEN(TRIM($B116))&gt;0,LEN(TRIM($C116))&gt;0,LEN(TRIM($D116))&gt;0,COUNTIF('Configurações'!$H$4:$H$23,$D116)&gt;0,ISNUMBER($E116),$E116&gt;0,ISNUMBER($F116),$F116&gt;0,ISNUMBER($G116),$G116&gt;=DATE(2000,1,1),$G116&lt;='Configurações'!$B$4,COUNTIFS($A$7:$A$206,$A116,$C$7:$C$206,$C116,$D$7:$D$206,$D116)=1),'Configurações'!$B$4-$G116,""))</f>
        <v/>
      </c>
      <c r="J116" s="29">
        <f>IF($I116="","",IF($I116&lt;='Configurações'!$B$5,'Configurações'!$F$4,IF($I116&lt;='Configurações'!$B$6,'Configurações'!$F$5,IF($I116&lt;='Configurações'!$B$7,'Configurações'!$F$6,IF($I116&lt;='Configurações'!$B$8,'Configurações'!$F$7,'Configurações'!$F$8)))))</f>
        <v/>
      </c>
      <c r="K116" s="27">
        <f>IF($H116="","",IF($I116&gt;='Configurações'!$B$9,$H116,0))</f>
        <v/>
      </c>
      <c r="L116" s="30">
        <f>IF($I116="","",IF($I116&gt;='Configurações'!$B$10,"Crítico",IF($I116&gt;='Configurações'!$B$9,"Parado","Em giro")))</f>
        <v/>
      </c>
      <c r="M116" s="29">
        <f>IF(COUNTA($A116:$G116)=0,"",_xlfn.TEXTJOIN(" | ",TRUE,IF(LEN(TRIM($A116))=0,"SKU ausente",""),IF(LEN(TRIM($B116))=0,"Produto ausente",""),IF(LEN(TRIM($C116))=0,"Lote ausente",""),IF(LEN(TRIM($D116))=0,"Local ausente",IF(COUNTIF('Configurações'!$H$4:$H$23,$D116)=0,"Local não cadastrado","")),IF(NOT(ISNUMBER($E116)),"Quantidade inválida",IF($E116&lt;=0,"Quantidade deve ser maior que zero","")),IF(NOT(ISNUMBER($F116)),"Custo inválido",IF($F116&lt;0,"Custo negativo",IF($F116=0,"Custo zerado",""))),IF(NOT(ISNUMBER($G116)),"Data inválida",IF($G116&lt;DATE(2000,1,1),"Data anterior a 01/01/2000",IF($G116&gt;'Configurações'!$B$4,"Data futura",""))),IF(AND(LEN(TRIM($A116))&gt;0,LEN(TRIM($C116))&gt;0,LEN(TRIM($D116))&gt;0,COUNTIFS($A$7:$A$206,$A116,$C$7:$C$206,$C116,$D$7:$D$206,$D116)&gt;1),"Chave SKU/lote/local duplicada","")))</f>
        <v/>
      </c>
    </row>
    <row r="117" ht="25" customHeight="1">
      <c r="A117" s="22" t="n"/>
      <c r="B117" s="23" t="n"/>
      <c r="C117" s="22" t="n"/>
      <c r="D117" s="22" t="n"/>
      <c r="E117" s="24" t="n"/>
      <c r="F117" s="25" t="n"/>
      <c r="G117" s="26" t="n"/>
      <c r="H117" s="27">
        <f>IF(COUNTA($A117:$G117)=0,"",IF(AND('Configurações'!$B$12="Configurações válidas",LEN(TRIM($A117))&gt;0,LEN(TRIM($B117))&gt;0,LEN(TRIM($C117))&gt;0,LEN(TRIM($D117))&gt;0,COUNTIF('Configurações'!$H$4:$H$23,$D117)&gt;0,ISNUMBER($E117),$E117&gt;0,ISNUMBER($F117),$F117&gt;0,ISNUMBER($G117),$G117&gt;=DATE(2000,1,1),$G117&lt;='Configurações'!$B$4,COUNTIFS($A$7:$A$206,$A117,$C$7:$C$206,$C117,$D$7:$D$206,$D117)=1),$E117*$F117,""))</f>
        <v/>
      </c>
      <c r="I117" s="28">
        <f>IF(COUNTA($A117:$G117)=0,"",IF(AND('Configurações'!$B$12="Configurações válidas",LEN(TRIM($A117))&gt;0,LEN(TRIM($B117))&gt;0,LEN(TRIM($C117))&gt;0,LEN(TRIM($D117))&gt;0,COUNTIF('Configurações'!$H$4:$H$23,$D117)&gt;0,ISNUMBER($E117),$E117&gt;0,ISNUMBER($F117),$F117&gt;0,ISNUMBER($G117),$G117&gt;=DATE(2000,1,1),$G117&lt;='Configurações'!$B$4,COUNTIFS($A$7:$A$206,$A117,$C$7:$C$206,$C117,$D$7:$D$206,$D117)=1),'Configurações'!$B$4-$G117,""))</f>
        <v/>
      </c>
      <c r="J117" s="29">
        <f>IF($I117="","",IF($I117&lt;='Configurações'!$B$5,'Configurações'!$F$4,IF($I117&lt;='Configurações'!$B$6,'Configurações'!$F$5,IF($I117&lt;='Configurações'!$B$7,'Configurações'!$F$6,IF($I117&lt;='Configurações'!$B$8,'Configurações'!$F$7,'Configurações'!$F$8)))))</f>
        <v/>
      </c>
      <c r="K117" s="27">
        <f>IF($H117="","",IF($I117&gt;='Configurações'!$B$9,$H117,0))</f>
        <v/>
      </c>
      <c r="L117" s="30">
        <f>IF($I117="","",IF($I117&gt;='Configurações'!$B$10,"Crítico",IF($I117&gt;='Configurações'!$B$9,"Parado","Em giro")))</f>
        <v/>
      </c>
      <c r="M117" s="29">
        <f>IF(COUNTA($A117:$G117)=0,"",_xlfn.TEXTJOIN(" | ",TRUE,IF(LEN(TRIM($A117))=0,"SKU ausente",""),IF(LEN(TRIM($B117))=0,"Produto ausente",""),IF(LEN(TRIM($C117))=0,"Lote ausente",""),IF(LEN(TRIM($D117))=0,"Local ausente",IF(COUNTIF('Configurações'!$H$4:$H$23,$D117)=0,"Local não cadastrado","")),IF(NOT(ISNUMBER($E117)),"Quantidade inválida",IF($E117&lt;=0,"Quantidade deve ser maior que zero","")),IF(NOT(ISNUMBER($F117)),"Custo inválido",IF($F117&lt;0,"Custo negativo",IF($F117=0,"Custo zerado",""))),IF(NOT(ISNUMBER($G117)),"Data inválida",IF($G117&lt;DATE(2000,1,1),"Data anterior a 01/01/2000",IF($G117&gt;'Configurações'!$B$4,"Data futura",""))),IF(AND(LEN(TRIM($A117))&gt;0,LEN(TRIM($C117))&gt;0,LEN(TRIM($D117))&gt;0,COUNTIFS($A$7:$A$206,$A117,$C$7:$C$206,$C117,$D$7:$D$206,$D117)&gt;1),"Chave SKU/lote/local duplicada","")))</f>
        <v/>
      </c>
    </row>
    <row r="118" ht="25" customHeight="1">
      <c r="A118" s="22" t="n"/>
      <c r="B118" s="23" t="n"/>
      <c r="C118" s="22" t="n"/>
      <c r="D118" s="22" t="n"/>
      <c r="E118" s="24" t="n"/>
      <c r="F118" s="25" t="n"/>
      <c r="G118" s="26" t="n"/>
      <c r="H118" s="27">
        <f>IF(COUNTA($A118:$G118)=0,"",IF(AND('Configurações'!$B$12="Configurações válidas",LEN(TRIM($A118))&gt;0,LEN(TRIM($B118))&gt;0,LEN(TRIM($C118))&gt;0,LEN(TRIM($D118))&gt;0,COUNTIF('Configurações'!$H$4:$H$23,$D118)&gt;0,ISNUMBER($E118),$E118&gt;0,ISNUMBER($F118),$F118&gt;0,ISNUMBER($G118),$G118&gt;=DATE(2000,1,1),$G118&lt;='Configurações'!$B$4,COUNTIFS($A$7:$A$206,$A118,$C$7:$C$206,$C118,$D$7:$D$206,$D118)=1),$E118*$F118,""))</f>
        <v/>
      </c>
      <c r="I118" s="28">
        <f>IF(COUNTA($A118:$G118)=0,"",IF(AND('Configurações'!$B$12="Configurações válidas",LEN(TRIM($A118))&gt;0,LEN(TRIM($B118))&gt;0,LEN(TRIM($C118))&gt;0,LEN(TRIM($D118))&gt;0,COUNTIF('Configurações'!$H$4:$H$23,$D118)&gt;0,ISNUMBER($E118),$E118&gt;0,ISNUMBER($F118),$F118&gt;0,ISNUMBER($G118),$G118&gt;=DATE(2000,1,1),$G118&lt;='Configurações'!$B$4,COUNTIFS($A$7:$A$206,$A118,$C$7:$C$206,$C118,$D$7:$D$206,$D118)=1),'Configurações'!$B$4-$G118,""))</f>
        <v/>
      </c>
      <c r="J118" s="29">
        <f>IF($I118="","",IF($I118&lt;='Configurações'!$B$5,'Configurações'!$F$4,IF($I118&lt;='Configurações'!$B$6,'Configurações'!$F$5,IF($I118&lt;='Configurações'!$B$7,'Configurações'!$F$6,IF($I118&lt;='Configurações'!$B$8,'Configurações'!$F$7,'Configurações'!$F$8)))))</f>
        <v/>
      </c>
      <c r="K118" s="27">
        <f>IF($H118="","",IF($I118&gt;='Configurações'!$B$9,$H118,0))</f>
        <v/>
      </c>
      <c r="L118" s="30">
        <f>IF($I118="","",IF($I118&gt;='Configurações'!$B$10,"Crítico",IF($I118&gt;='Configurações'!$B$9,"Parado","Em giro")))</f>
        <v/>
      </c>
      <c r="M118" s="29">
        <f>IF(COUNTA($A118:$G118)=0,"",_xlfn.TEXTJOIN(" | ",TRUE,IF(LEN(TRIM($A118))=0,"SKU ausente",""),IF(LEN(TRIM($B118))=0,"Produto ausente",""),IF(LEN(TRIM($C118))=0,"Lote ausente",""),IF(LEN(TRIM($D118))=0,"Local ausente",IF(COUNTIF('Configurações'!$H$4:$H$23,$D118)=0,"Local não cadastrado","")),IF(NOT(ISNUMBER($E118)),"Quantidade inválida",IF($E118&lt;=0,"Quantidade deve ser maior que zero","")),IF(NOT(ISNUMBER($F118)),"Custo inválido",IF($F118&lt;0,"Custo negativo",IF($F118=0,"Custo zerado",""))),IF(NOT(ISNUMBER($G118)),"Data inválida",IF($G118&lt;DATE(2000,1,1),"Data anterior a 01/01/2000",IF($G118&gt;'Configurações'!$B$4,"Data futura",""))),IF(AND(LEN(TRIM($A118))&gt;0,LEN(TRIM($C118))&gt;0,LEN(TRIM($D118))&gt;0,COUNTIFS($A$7:$A$206,$A118,$C$7:$C$206,$C118,$D$7:$D$206,$D118)&gt;1),"Chave SKU/lote/local duplicada","")))</f>
        <v/>
      </c>
    </row>
    <row r="119" ht="25" customHeight="1">
      <c r="A119" s="22" t="n"/>
      <c r="B119" s="23" t="n"/>
      <c r="C119" s="22" t="n"/>
      <c r="D119" s="22" t="n"/>
      <c r="E119" s="24" t="n"/>
      <c r="F119" s="25" t="n"/>
      <c r="G119" s="26" t="n"/>
      <c r="H119" s="27">
        <f>IF(COUNTA($A119:$G119)=0,"",IF(AND('Configurações'!$B$12="Configurações válidas",LEN(TRIM($A119))&gt;0,LEN(TRIM($B119))&gt;0,LEN(TRIM($C119))&gt;0,LEN(TRIM($D119))&gt;0,COUNTIF('Configurações'!$H$4:$H$23,$D119)&gt;0,ISNUMBER($E119),$E119&gt;0,ISNUMBER($F119),$F119&gt;0,ISNUMBER($G119),$G119&gt;=DATE(2000,1,1),$G119&lt;='Configurações'!$B$4,COUNTIFS($A$7:$A$206,$A119,$C$7:$C$206,$C119,$D$7:$D$206,$D119)=1),$E119*$F119,""))</f>
        <v/>
      </c>
      <c r="I119" s="28">
        <f>IF(COUNTA($A119:$G119)=0,"",IF(AND('Configurações'!$B$12="Configurações válidas",LEN(TRIM($A119))&gt;0,LEN(TRIM($B119))&gt;0,LEN(TRIM($C119))&gt;0,LEN(TRIM($D119))&gt;0,COUNTIF('Configurações'!$H$4:$H$23,$D119)&gt;0,ISNUMBER($E119),$E119&gt;0,ISNUMBER($F119),$F119&gt;0,ISNUMBER($G119),$G119&gt;=DATE(2000,1,1),$G119&lt;='Configurações'!$B$4,COUNTIFS($A$7:$A$206,$A119,$C$7:$C$206,$C119,$D$7:$D$206,$D119)=1),'Configurações'!$B$4-$G119,""))</f>
        <v/>
      </c>
      <c r="J119" s="29">
        <f>IF($I119="","",IF($I119&lt;='Configurações'!$B$5,'Configurações'!$F$4,IF($I119&lt;='Configurações'!$B$6,'Configurações'!$F$5,IF($I119&lt;='Configurações'!$B$7,'Configurações'!$F$6,IF($I119&lt;='Configurações'!$B$8,'Configurações'!$F$7,'Configurações'!$F$8)))))</f>
        <v/>
      </c>
      <c r="K119" s="27">
        <f>IF($H119="","",IF($I119&gt;='Configurações'!$B$9,$H119,0))</f>
        <v/>
      </c>
      <c r="L119" s="30">
        <f>IF($I119="","",IF($I119&gt;='Configurações'!$B$10,"Crítico",IF($I119&gt;='Configurações'!$B$9,"Parado","Em giro")))</f>
        <v/>
      </c>
      <c r="M119" s="29">
        <f>IF(COUNTA($A119:$G119)=0,"",_xlfn.TEXTJOIN(" | ",TRUE,IF(LEN(TRIM($A119))=0,"SKU ausente",""),IF(LEN(TRIM($B119))=0,"Produto ausente",""),IF(LEN(TRIM($C119))=0,"Lote ausente",""),IF(LEN(TRIM($D119))=0,"Local ausente",IF(COUNTIF('Configurações'!$H$4:$H$23,$D119)=0,"Local não cadastrado","")),IF(NOT(ISNUMBER($E119)),"Quantidade inválida",IF($E119&lt;=0,"Quantidade deve ser maior que zero","")),IF(NOT(ISNUMBER($F119)),"Custo inválido",IF($F119&lt;0,"Custo negativo",IF($F119=0,"Custo zerado",""))),IF(NOT(ISNUMBER($G119)),"Data inválida",IF($G119&lt;DATE(2000,1,1),"Data anterior a 01/01/2000",IF($G119&gt;'Configurações'!$B$4,"Data futura",""))),IF(AND(LEN(TRIM($A119))&gt;0,LEN(TRIM($C119))&gt;0,LEN(TRIM($D119))&gt;0,COUNTIFS($A$7:$A$206,$A119,$C$7:$C$206,$C119,$D$7:$D$206,$D119)&gt;1),"Chave SKU/lote/local duplicada","")))</f>
        <v/>
      </c>
    </row>
    <row r="120" ht="25" customHeight="1">
      <c r="A120" s="22" t="n"/>
      <c r="B120" s="23" t="n"/>
      <c r="C120" s="22" t="n"/>
      <c r="D120" s="22" t="n"/>
      <c r="E120" s="24" t="n"/>
      <c r="F120" s="25" t="n"/>
      <c r="G120" s="26" t="n"/>
      <c r="H120" s="27">
        <f>IF(COUNTA($A120:$G120)=0,"",IF(AND('Configurações'!$B$12="Configurações válidas",LEN(TRIM($A120))&gt;0,LEN(TRIM($B120))&gt;0,LEN(TRIM($C120))&gt;0,LEN(TRIM($D120))&gt;0,COUNTIF('Configurações'!$H$4:$H$23,$D120)&gt;0,ISNUMBER($E120),$E120&gt;0,ISNUMBER($F120),$F120&gt;0,ISNUMBER($G120),$G120&gt;=DATE(2000,1,1),$G120&lt;='Configurações'!$B$4,COUNTIFS($A$7:$A$206,$A120,$C$7:$C$206,$C120,$D$7:$D$206,$D120)=1),$E120*$F120,""))</f>
        <v/>
      </c>
      <c r="I120" s="28">
        <f>IF(COUNTA($A120:$G120)=0,"",IF(AND('Configurações'!$B$12="Configurações válidas",LEN(TRIM($A120))&gt;0,LEN(TRIM($B120))&gt;0,LEN(TRIM($C120))&gt;0,LEN(TRIM($D120))&gt;0,COUNTIF('Configurações'!$H$4:$H$23,$D120)&gt;0,ISNUMBER($E120),$E120&gt;0,ISNUMBER($F120),$F120&gt;0,ISNUMBER($G120),$G120&gt;=DATE(2000,1,1),$G120&lt;='Configurações'!$B$4,COUNTIFS($A$7:$A$206,$A120,$C$7:$C$206,$C120,$D$7:$D$206,$D120)=1),'Configurações'!$B$4-$G120,""))</f>
        <v/>
      </c>
      <c r="J120" s="29">
        <f>IF($I120="","",IF($I120&lt;='Configurações'!$B$5,'Configurações'!$F$4,IF($I120&lt;='Configurações'!$B$6,'Configurações'!$F$5,IF($I120&lt;='Configurações'!$B$7,'Configurações'!$F$6,IF($I120&lt;='Configurações'!$B$8,'Configurações'!$F$7,'Configurações'!$F$8)))))</f>
        <v/>
      </c>
      <c r="K120" s="27">
        <f>IF($H120="","",IF($I120&gt;='Configurações'!$B$9,$H120,0))</f>
        <v/>
      </c>
      <c r="L120" s="30">
        <f>IF($I120="","",IF($I120&gt;='Configurações'!$B$10,"Crítico",IF($I120&gt;='Configurações'!$B$9,"Parado","Em giro")))</f>
        <v/>
      </c>
      <c r="M120" s="29">
        <f>IF(COUNTA($A120:$G120)=0,"",_xlfn.TEXTJOIN(" | ",TRUE,IF(LEN(TRIM($A120))=0,"SKU ausente",""),IF(LEN(TRIM($B120))=0,"Produto ausente",""),IF(LEN(TRIM($C120))=0,"Lote ausente",""),IF(LEN(TRIM($D120))=0,"Local ausente",IF(COUNTIF('Configurações'!$H$4:$H$23,$D120)=0,"Local não cadastrado","")),IF(NOT(ISNUMBER($E120)),"Quantidade inválida",IF($E120&lt;=0,"Quantidade deve ser maior que zero","")),IF(NOT(ISNUMBER($F120)),"Custo inválido",IF($F120&lt;0,"Custo negativo",IF($F120=0,"Custo zerado",""))),IF(NOT(ISNUMBER($G120)),"Data inválida",IF($G120&lt;DATE(2000,1,1),"Data anterior a 01/01/2000",IF($G120&gt;'Configurações'!$B$4,"Data futura",""))),IF(AND(LEN(TRIM($A120))&gt;0,LEN(TRIM($C120))&gt;0,LEN(TRIM($D120))&gt;0,COUNTIFS($A$7:$A$206,$A120,$C$7:$C$206,$C120,$D$7:$D$206,$D120)&gt;1),"Chave SKU/lote/local duplicada","")))</f>
        <v/>
      </c>
    </row>
    <row r="121" ht="25" customHeight="1">
      <c r="A121" s="22" t="n"/>
      <c r="B121" s="23" t="n"/>
      <c r="C121" s="22" t="n"/>
      <c r="D121" s="22" t="n"/>
      <c r="E121" s="24" t="n"/>
      <c r="F121" s="25" t="n"/>
      <c r="G121" s="26" t="n"/>
      <c r="H121" s="27">
        <f>IF(COUNTA($A121:$G121)=0,"",IF(AND('Configurações'!$B$12="Configurações válidas",LEN(TRIM($A121))&gt;0,LEN(TRIM($B121))&gt;0,LEN(TRIM($C121))&gt;0,LEN(TRIM($D121))&gt;0,COUNTIF('Configurações'!$H$4:$H$23,$D121)&gt;0,ISNUMBER($E121),$E121&gt;0,ISNUMBER($F121),$F121&gt;0,ISNUMBER($G121),$G121&gt;=DATE(2000,1,1),$G121&lt;='Configurações'!$B$4,COUNTIFS($A$7:$A$206,$A121,$C$7:$C$206,$C121,$D$7:$D$206,$D121)=1),$E121*$F121,""))</f>
        <v/>
      </c>
      <c r="I121" s="28">
        <f>IF(COUNTA($A121:$G121)=0,"",IF(AND('Configurações'!$B$12="Configurações válidas",LEN(TRIM($A121))&gt;0,LEN(TRIM($B121))&gt;0,LEN(TRIM($C121))&gt;0,LEN(TRIM($D121))&gt;0,COUNTIF('Configurações'!$H$4:$H$23,$D121)&gt;0,ISNUMBER($E121),$E121&gt;0,ISNUMBER($F121),$F121&gt;0,ISNUMBER($G121),$G121&gt;=DATE(2000,1,1),$G121&lt;='Configurações'!$B$4,COUNTIFS($A$7:$A$206,$A121,$C$7:$C$206,$C121,$D$7:$D$206,$D121)=1),'Configurações'!$B$4-$G121,""))</f>
        <v/>
      </c>
      <c r="J121" s="29">
        <f>IF($I121="","",IF($I121&lt;='Configurações'!$B$5,'Configurações'!$F$4,IF($I121&lt;='Configurações'!$B$6,'Configurações'!$F$5,IF($I121&lt;='Configurações'!$B$7,'Configurações'!$F$6,IF($I121&lt;='Configurações'!$B$8,'Configurações'!$F$7,'Configurações'!$F$8)))))</f>
        <v/>
      </c>
      <c r="K121" s="27">
        <f>IF($H121="","",IF($I121&gt;='Configurações'!$B$9,$H121,0))</f>
        <v/>
      </c>
      <c r="L121" s="30">
        <f>IF($I121="","",IF($I121&gt;='Configurações'!$B$10,"Crítico",IF($I121&gt;='Configurações'!$B$9,"Parado","Em giro")))</f>
        <v/>
      </c>
      <c r="M121" s="29">
        <f>IF(COUNTA($A121:$G121)=0,"",_xlfn.TEXTJOIN(" | ",TRUE,IF(LEN(TRIM($A121))=0,"SKU ausente",""),IF(LEN(TRIM($B121))=0,"Produto ausente",""),IF(LEN(TRIM($C121))=0,"Lote ausente",""),IF(LEN(TRIM($D121))=0,"Local ausente",IF(COUNTIF('Configurações'!$H$4:$H$23,$D121)=0,"Local não cadastrado","")),IF(NOT(ISNUMBER($E121)),"Quantidade inválida",IF($E121&lt;=0,"Quantidade deve ser maior que zero","")),IF(NOT(ISNUMBER($F121)),"Custo inválido",IF($F121&lt;0,"Custo negativo",IF($F121=0,"Custo zerado",""))),IF(NOT(ISNUMBER($G121)),"Data inválida",IF($G121&lt;DATE(2000,1,1),"Data anterior a 01/01/2000",IF($G121&gt;'Configurações'!$B$4,"Data futura",""))),IF(AND(LEN(TRIM($A121))&gt;0,LEN(TRIM($C121))&gt;0,LEN(TRIM($D121))&gt;0,COUNTIFS($A$7:$A$206,$A121,$C$7:$C$206,$C121,$D$7:$D$206,$D121)&gt;1),"Chave SKU/lote/local duplicada","")))</f>
        <v/>
      </c>
    </row>
    <row r="122" ht="25" customHeight="1">
      <c r="A122" s="22" t="n"/>
      <c r="B122" s="23" t="n"/>
      <c r="C122" s="22" t="n"/>
      <c r="D122" s="22" t="n"/>
      <c r="E122" s="24" t="n"/>
      <c r="F122" s="25" t="n"/>
      <c r="G122" s="26" t="n"/>
      <c r="H122" s="27">
        <f>IF(COUNTA($A122:$G122)=0,"",IF(AND('Configurações'!$B$12="Configurações válidas",LEN(TRIM($A122))&gt;0,LEN(TRIM($B122))&gt;0,LEN(TRIM($C122))&gt;0,LEN(TRIM($D122))&gt;0,COUNTIF('Configurações'!$H$4:$H$23,$D122)&gt;0,ISNUMBER($E122),$E122&gt;0,ISNUMBER($F122),$F122&gt;0,ISNUMBER($G122),$G122&gt;=DATE(2000,1,1),$G122&lt;='Configurações'!$B$4,COUNTIFS($A$7:$A$206,$A122,$C$7:$C$206,$C122,$D$7:$D$206,$D122)=1),$E122*$F122,""))</f>
        <v/>
      </c>
      <c r="I122" s="28">
        <f>IF(COUNTA($A122:$G122)=0,"",IF(AND('Configurações'!$B$12="Configurações válidas",LEN(TRIM($A122))&gt;0,LEN(TRIM($B122))&gt;0,LEN(TRIM($C122))&gt;0,LEN(TRIM($D122))&gt;0,COUNTIF('Configurações'!$H$4:$H$23,$D122)&gt;0,ISNUMBER($E122),$E122&gt;0,ISNUMBER($F122),$F122&gt;0,ISNUMBER($G122),$G122&gt;=DATE(2000,1,1),$G122&lt;='Configurações'!$B$4,COUNTIFS($A$7:$A$206,$A122,$C$7:$C$206,$C122,$D$7:$D$206,$D122)=1),'Configurações'!$B$4-$G122,""))</f>
        <v/>
      </c>
      <c r="J122" s="29">
        <f>IF($I122="","",IF($I122&lt;='Configurações'!$B$5,'Configurações'!$F$4,IF($I122&lt;='Configurações'!$B$6,'Configurações'!$F$5,IF($I122&lt;='Configurações'!$B$7,'Configurações'!$F$6,IF($I122&lt;='Configurações'!$B$8,'Configurações'!$F$7,'Configurações'!$F$8)))))</f>
        <v/>
      </c>
      <c r="K122" s="27">
        <f>IF($H122="","",IF($I122&gt;='Configurações'!$B$9,$H122,0))</f>
        <v/>
      </c>
      <c r="L122" s="30">
        <f>IF($I122="","",IF($I122&gt;='Configurações'!$B$10,"Crítico",IF($I122&gt;='Configurações'!$B$9,"Parado","Em giro")))</f>
        <v/>
      </c>
      <c r="M122" s="29">
        <f>IF(COUNTA($A122:$G122)=0,"",_xlfn.TEXTJOIN(" | ",TRUE,IF(LEN(TRIM($A122))=0,"SKU ausente",""),IF(LEN(TRIM($B122))=0,"Produto ausente",""),IF(LEN(TRIM($C122))=0,"Lote ausente",""),IF(LEN(TRIM($D122))=0,"Local ausente",IF(COUNTIF('Configurações'!$H$4:$H$23,$D122)=0,"Local não cadastrado","")),IF(NOT(ISNUMBER($E122)),"Quantidade inválida",IF($E122&lt;=0,"Quantidade deve ser maior que zero","")),IF(NOT(ISNUMBER($F122)),"Custo inválido",IF($F122&lt;0,"Custo negativo",IF($F122=0,"Custo zerado",""))),IF(NOT(ISNUMBER($G122)),"Data inválida",IF($G122&lt;DATE(2000,1,1),"Data anterior a 01/01/2000",IF($G122&gt;'Configurações'!$B$4,"Data futura",""))),IF(AND(LEN(TRIM($A122))&gt;0,LEN(TRIM($C122))&gt;0,LEN(TRIM($D122))&gt;0,COUNTIFS($A$7:$A$206,$A122,$C$7:$C$206,$C122,$D$7:$D$206,$D122)&gt;1),"Chave SKU/lote/local duplicada","")))</f>
        <v/>
      </c>
    </row>
    <row r="123" ht="25" customHeight="1">
      <c r="A123" s="22" t="n"/>
      <c r="B123" s="23" t="n"/>
      <c r="C123" s="22" t="n"/>
      <c r="D123" s="22" t="n"/>
      <c r="E123" s="24" t="n"/>
      <c r="F123" s="25" t="n"/>
      <c r="G123" s="26" t="n"/>
      <c r="H123" s="27">
        <f>IF(COUNTA($A123:$G123)=0,"",IF(AND('Configurações'!$B$12="Configurações válidas",LEN(TRIM($A123))&gt;0,LEN(TRIM($B123))&gt;0,LEN(TRIM($C123))&gt;0,LEN(TRIM($D123))&gt;0,COUNTIF('Configurações'!$H$4:$H$23,$D123)&gt;0,ISNUMBER($E123),$E123&gt;0,ISNUMBER($F123),$F123&gt;0,ISNUMBER($G123),$G123&gt;=DATE(2000,1,1),$G123&lt;='Configurações'!$B$4,COUNTIFS($A$7:$A$206,$A123,$C$7:$C$206,$C123,$D$7:$D$206,$D123)=1),$E123*$F123,""))</f>
        <v/>
      </c>
      <c r="I123" s="28">
        <f>IF(COUNTA($A123:$G123)=0,"",IF(AND('Configurações'!$B$12="Configurações válidas",LEN(TRIM($A123))&gt;0,LEN(TRIM($B123))&gt;0,LEN(TRIM($C123))&gt;0,LEN(TRIM($D123))&gt;0,COUNTIF('Configurações'!$H$4:$H$23,$D123)&gt;0,ISNUMBER($E123),$E123&gt;0,ISNUMBER($F123),$F123&gt;0,ISNUMBER($G123),$G123&gt;=DATE(2000,1,1),$G123&lt;='Configurações'!$B$4,COUNTIFS($A$7:$A$206,$A123,$C$7:$C$206,$C123,$D$7:$D$206,$D123)=1),'Configurações'!$B$4-$G123,""))</f>
        <v/>
      </c>
      <c r="J123" s="29">
        <f>IF($I123="","",IF($I123&lt;='Configurações'!$B$5,'Configurações'!$F$4,IF($I123&lt;='Configurações'!$B$6,'Configurações'!$F$5,IF($I123&lt;='Configurações'!$B$7,'Configurações'!$F$6,IF($I123&lt;='Configurações'!$B$8,'Configurações'!$F$7,'Configurações'!$F$8)))))</f>
        <v/>
      </c>
      <c r="K123" s="27">
        <f>IF($H123="","",IF($I123&gt;='Configurações'!$B$9,$H123,0))</f>
        <v/>
      </c>
      <c r="L123" s="30">
        <f>IF($I123="","",IF($I123&gt;='Configurações'!$B$10,"Crítico",IF($I123&gt;='Configurações'!$B$9,"Parado","Em giro")))</f>
        <v/>
      </c>
      <c r="M123" s="29">
        <f>IF(COUNTA($A123:$G123)=0,"",_xlfn.TEXTJOIN(" | ",TRUE,IF(LEN(TRIM($A123))=0,"SKU ausente",""),IF(LEN(TRIM($B123))=0,"Produto ausente",""),IF(LEN(TRIM($C123))=0,"Lote ausente",""),IF(LEN(TRIM($D123))=0,"Local ausente",IF(COUNTIF('Configurações'!$H$4:$H$23,$D123)=0,"Local não cadastrado","")),IF(NOT(ISNUMBER($E123)),"Quantidade inválida",IF($E123&lt;=0,"Quantidade deve ser maior que zero","")),IF(NOT(ISNUMBER($F123)),"Custo inválido",IF($F123&lt;0,"Custo negativo",IF($F123=0,"Custo zerado",""))),IF(NOT(ISNUMBER($G123)),"Data inválida",IF($G123&lt;DATE(2000,1,1),"Data anterior a 01/01/2000",IF($G123&gt;'Configurações'!$B$4,"Data futura",""))),IF(AND(LEN(TRIM($A123))&gt;0,LEN(TRIM($C123))&gt;0,LEN(TRIM($D123))&gt;0,COUNTIFS($A$7:$A$206,$A123,$C$7:$C$206,$C123,$D$7:$D$206,$D123)&gt;1),"Chave SKU/lote/local duplicada","")))</f>
        <v/>
      </c>
    </row>
    <row r="124" ht="25" customHeight="1">
      <c r="A124" s="22" t="n"/>
      <c r="B124" s="23" t="n"/>
      <c r="C124" s="22" t="n"/>
      <c r="D124" s="22" t="n"/>
      <c r="E124" s="24" t="n"/>
      <c r="F124" s="25" t="n"/>
      <c r="G124" s="26" t="n"/>
      <c r="H124" s="27">
        <f>IF(COUNTA($A124:$G124)=0,"",IF(AND('Configurações'!$B$12="Configurações válidas",LEN(TRIM($A124))&gt;0,LEN(TRIM($B124))&gt;0,LEN(TRIM($C124))&gt;0,LEN(TRIM($D124))&gt;0,COUNTIF('Configurações'!$H$4:$H$23,$D124)&gt;0,ISNUMBER($E124),$E124&gt;0,ISNUMBER($F124),$F124&gt;0,ISNUMBER($G124),$G124&gt;=DATE(2000,1,1),$G124&lt;='Configurações'!$B$4,COUNTIFS($A$7:$A$206,$A124,$C$7:$C$206,$C124,$D$7:$D$206,$D124)=1),$E124*$F124,""))</f>
        <v/>
      </c>
      <c r="I124" s="28">
        <f>IF(COUNTA($A124:$G124)=0,"",IF(AND('Configurações'!$B$12="Configurações válidas",LEN(TRIM($A124))&gt;0,LEN(TRIM($B124))&gt;0,LEN(TRIM($C124))&gt;0,LEN(TRIM($D124))&gt;0,COUNTIF('Configurações'!$H$4:$H$23,$D124)&gt;0,ISNUMBER($E124),$E124&gt;0,ISNUMBER($F124),$F124&gt;0,ISNUMBER($G124),$G124&gt;=DATE(2000,1,1),$G124&lt;='Configurações'!$B$4,COUNTIFS($A$7:$A$206,$A124,$C$7:$C$206,$C124,$D$7:$D$206,$D124)=1),'Configurações'!$B$4-$G124,""))</f>
        <v/>
      </c>
      <c r="J124" s="29">
        <f>IF($I124="","",IF($I124&lt;='Configurações'!$B$5,'Configurações'!$F$4,IF($I124&lt;='Configurações'!$B$6,'Configurações'!$F$5,IF($I124&lt;='Configurações'!$B$7,'Configurações'!$F$6,IF($I124&lt;='Configurações'!$B$8,'Configurações'!$F$7,'Configurações'!$F$8)))))</f>
        <v/>
      </c>
      <c r="K124" s="27">
        <f>IF($H124="","",IF($I124&gt;='Configurações'!$B$9,$H124,0))</f>
        <v/>
      </c>
      <c r="L124" s="30">
        <f>IF($I124="","",IF($I124&gt;='Configurações'!$B$10,"Crítico",IF($I124&gt;='Configurações'!$B$9,"Parado","Em giro")))</f>
        <v/>
      </c>
      <c r="M124" s="29">
        <f>IF(COUNTA($A124:$G124)=0,"",_xlfn.TEXTJOIN(" | ",TRUE,IF(LEN(TRIM($A124))=0,"SKU ausente",""),IF(LEN(TRIM($B124))=0,"Produto ausente",""),IF(LEN(TRIM($C124))=0,"Lote ausente",""),IF(LEN(TRIM($D124))=0,"Local ausente",IF(COUNTIF('Configurações'!$H$4:$H$23,$D124)=0,"Local não cadastrado","")),IF(NOT(ISNUMBER($E124)),"Quantidade inválida",IF($E124&lt;=0,"Quantidade deve ser maior que zero","")),IF(NOT(ISNUMBER($F124)),"Custo inválido",IF($F124&lt;0,"Custo negativo",IF($F124=0,"Custo zerado",""))),IF(NOT(ISNUMBER($G124)),"Data inválida",IF($G124&lt;DATE(2000,1,1),"Data anterior a 01/01/2000",IF($G124&gt;'Configurações'!$B$4,"Data futura",""))),IF(AND(LEN(TRIM($A124))&gt;0,LEN(TRIM($C124))&gt;0,LEN(TRIM($D124))&gt;0,COUNTIFS($A$7:$A$206,$A124,$C$7:$C$206,$C124,$D$7:$D$206,$D124)&gt;1),"Chave SKU/lote/local duplicada","")))</f>
        <v/>
      </c>
    </row>
    <row r="125" ht="25" customHeight="1">
      <c r="A125" s="22" t="n"/>
      <c r="B125" s="23" t="n"/>
      <c r="C125" s="22" t="n"/>
      <c r="D125" s="22" t="n"/>
      <c r="E125" s="24" t="n"/>
      <c r="F125" s="25" t="n"/>
      <c r="G125" s="26" t="n"/>
      <c r="H125" s="27">
        <f>IF(COUNTA($A125:$G125)=0,"",IF(AND('Configurações'!$B$12="Configurações válidas",LEN(TRIM($A125))&gt;0,LEN(TRIM($B125))&gt;0,LEN(TRIM($C125))&gt;0,LEN(TRIM($D125))&gt;0,COUNTIF('Configurações'!$H$4:$H$23,$D125)&gt;0,ISNUMBER($E125),$E125&gt;0,ISNUMBER($F125),$F125&gt;0,ISNUMBER($G125),$G125&gt;=DATE(2000,1,1),$G125&lt;='Configurações'!$B$4,COUNTIFS($A$7:$A$206,$A125,$C$7:$C$206,$C125,$D$7:$D$206,$D125)=1),$E125*$F125,""))</f>
        <v/>
      </c>
      <c r="I125" s="28">
        <f>IF(COUNTA($A125:$G125)=0,"",IF(AND('Configurações'!$B$12="Configurações válidas",LEN(TRIM($A125))&gt;0,LEN(TRIM($B125))&gt;0,LEN(TRIM($C125))&gt;0,LEN(TRIM($D125))&gt;0,COUNTIF('Configurações'!$H$4:$H$23,$D125)&gt;0,ISNUMBER($E125),$E125&gt;0,ISNUMBER($F125),$F125&gt;0,ISNUMBER($G125),$G125&gt;=DATE(2000,1,1),$G125&lt;='Configurações'!$B$4,COUNTIFS($A$7:$A$206,$A125,$C$7:$C$206,$C125,$D$7:$D$206,$D125)=1),'Configurações'!$B$4-$G125,""))</f>
        <v/>
      </c>
      <c r="J125" s="29">
        <f>IF($I125="","",IF($I125&lt;='Configurações'!$B$5,'Configurações'!$F$4,IF($I125&lt;='Configurações'!$B$6,'Configurações'!$F$5,IF($I125&lt;='Configurações'!$B$7,'Configurações'!$F$6,IF($I125&lt;='Configurações'!$B$8,'Configurações'!$F$7,'Configurações'!$F$8)))))</f>
        <v/>
      </c>
      <c r="K125" s="27">
        <f>IF($H125="","",IF($I125&gt;='Configurações'!$B$9,$H125,0))</f>
        <v/>
      </c>
      <c r="L125" s="30">
        <f>IF($I125="","",IF($I125&gt;='Configurações'!$B$10,"Crítico",IF($I125&gt;='Configurações'!$B$9,"Parado","Em giro")))</f>
        <v/>
      </c>
      <c r="M125" s="29">
        <f>IF(COUNTA($A125:$G125)=0,"",_xlfn.TEXTJOIN(" | ",TRUE,IF(LEN(TRIM($A125))=0,"SKU ausente",""),IF(LEN(TRIM($B125))=0,"Produto ausente",""),IF(LEN(TRIM($C125))=0,"Lote ausente",""),IF(LEN(TRIM($D125))=0,"Local ausente",IF(COUNTIF('Configurações'!$H$4:$H$23,$D125)=0,"Local não cadastrado","")),IF(NOT(ISNUMBER($E125)),"Quantidade inválida",IF($E125&lt;=0,"Quantidade deve ser maior que zero","")),IF(NOT(ISNUMBER($F125)),"Custo inválido",IF($F125&lt;0,"Custo negativo",IF($F125=0,"Custo zerado",""))),IF(NOT(ISNUMBER($G125)),"Data inválida",IF($G125&lt;DATE(2000,1,1),"Data anterior a 01/01/2000",IF($G125&gt;'Configurações'!$B$4,"Data futura",""))),IF(AND(LEN(TRIM($A125))&gt;0,LEN(TRIM($C125))&gt;0,LEN(TRIM($D125))&gt;0,COUNTIFS($A$7:$A$206,$A125,$C$7:$C$206,$C125,$D$7:$D$206,$D125)&gt;1),"Chave SKU/lote/local duplicada","")))</f>
        <v/>
      </c>
    </row>
    <row r="126" ht="25" customHeight="1">
      <c r="A126" s="22" t="n"/>
      <c r="B126" s="23" t="n"/>
      <c r="C126" s="22" t="n"/>
      <c r="D126" s="22" t="n"/>
      <c r="E126" s="24" t="n"/>
      <c r="F126" s="25" t="n"/>
      <c r="G126" s="26" t="n"/>
      <c r="H126" s="27">
        <f>IF(COUNTA($A126:$G126)=0,"",IF(AND('Configurações'!$B$12="Configurações válidas",LEN(TRIM($A126))&gt;0,LEN(TRIM($B126))&gt;0,LEN(TRIM($C126))&gt;0,LEN(TRIM($D126))&gt;0,COUNTIF('Configurações'!$H$4:$H$23,$D126)&gt;0,ISNUMBER($E126),$E126&gt;0,ISNUMBER($F126),$F126&gt;0,ISNUMBER($G126),$G126&gt;=DATE(2000,1,1),$G126&lt;='Configurações'!$B$4,COUNTIFS($A$7:$A$206,$A126,$C$7:$C$206,$C126,$D$7:$D$206,$D126)=1),$E126*$F126,""))</f>
        <v/>
      </c>
      <c r="I126" s="28">
        <f>IF(COUNTA($A126:$G126)=0,"",IF(AND('Configurações'!$B$12="Configurações válidas",LEN(TRIM($A126))&gt;0,LEN(TRIM($B126))&gt;0,LEN(TRIM($C126))&gt;0,LEN(TRIM($D126))&gt;0,COUNTIF('Configurações'!$H$4:$H$23,$D126)&gt;0,ISNUMBER($E126),$E126&gt;0,ISNUMBER($F126),$F126&gt;0,ISNUMBER($G126),$G126&gt;=DATE(2000,1,1),$G126&lt;='Configurações'!$B$4,COUNTIFS($A$7:$A$206,$A126,$C$7:$C$206,$C126,$D$7:$D$206,$D126)=1),'Configurações'!$B$4-$G126,""))</f>
        <v/>
      </c>
      <c r="J126" s="29">
        <f>IF($I126="","",IF($I126&lt;='Configurações'!$B$5,'Configurações'!$F$4,IF($I126&lt;='Configurações'!$B$6,'Configurações'!$F$5,IF($I126&lt;='Configurações'!$B$7,'Configurações'!$F$6,IF($I126&lt;='Configurações'!$B$8,'Configurações'!$F$7,'Configurações'!$F$8)))))</f>
        <v/>
      </c>
      <c r="K126" s="27">
        <f>IF($H126="","",IF($I126&gt;='Configurações'!$B$9,$H126,0))</f>
        <v/>
      </c>
      <c r="L126" s="30">
        <f>IF($I126="","",IF($I126&gt;='Configurações'!$B$10,"Crítico",IF($I126&gt;='Configurações'!$B$9,"Parado","Em giro")))</f>
        <v/>
      </c>
      <c r="M126" s="29">
        <f>IF(COUNTA($A126:$G126)=0,"",_xlfn.TEXTJOIN(" | ",TRUE,IF(LEN(TRIM($A126))=0,"SKU ausente",""),IF(LEN(TRIM($B126))=0,"Produto ausente",""),IF(LEN(TRIM($C126))=0,"Lote ausente",""),IF(LEN(TRIM($D126))=0,"Local ausente",IF(COUNTIF('Configurações'!$H$4:$H$23,$D126)=0,"Local não cadastrado","")),IF(NOT(ISNUMBER($E126)),"Quantidade inválida",IF($E126&lt;=0,"Quantidade deve ser maior que zero","")),IF(NOT(ISNUMBER($F126)),"Custo inválido",IF($F126&lt;0,"Custo negativo",IF($F126=0,"Custo zerado",""))),IF(NOT(ISNUMBER($G126)),"Data inválida",IF($G126&lt;DATE(2000,1,1),"Data anterior a 01/01/2000",IF($G126&gt;'Configurações'!$B$4,"Data futura",""))),IF(AND(LEN(TRIM($A126))&gt;0,LEN(TRIM($C126))&gt;0,LEN(TRIM($D126))&gt;0,COUNTIFS($A$7:$A$206,$A126,$C$7:$C$206,$C126,$D$7:$D$206,$D126)&gt;1),"Chave SKU/lote/local duplicada","")))</f>
        <v/>
      </c>
    </row>
    <row r="127" ht="25" customHeight="1">
      <c r="A127" s="22" t="n"/>
      <c r="B127" s="23" t="n"/>
      <c r="C127" s="22" t="n"/>
      <c r="D127" s="22" t="n"/>
      <c r="E127" s="24" t="n"/>
      <c r="F127" s="25" t="n"/>
      <c r="G127" s="26" t="n"/>
      <c r="H127" s="27">
        <f>IF(COUNTA($A127:$G127)=0,"",IF(AND('Configurações'!$B$12="Configurações válidas",LEN(TRIM($A127))&gt;0,LEN(TRIM($B127))&gt;0,LEN(TRIM($C127))&gt;0,LEN(TRIM($D127))&gt;0,COUNTIF('Configurações'!$H$4:$H$23,$D127)&gt;0,ISNUMBER($E127),$E127&gt;0,ISNUMBER($F127),$F127&gt;0,ISNUMBER($G127),$G127&gt;=DATE(2000,1,1),$G127&lt;='Configurações'!$B$4,COUNTIFS($A$7:$A$206,$A127,$C$7:$C$206,$C127,$D$7:$D$206,$D127)=1),$E127*$F127,""))</f>
        <v/>
      </c>
      <c r="I127" s="28">
        <f>IF(COUNTA($A127:$G127)=0,"",IF(AND('Configurações'!$B$12="Configurações válidas",LEN(TRIM($A127))&gt;0,LEN(TRIM($B127))&gt;0,LEN(TRIM($C127))&gt;0,LEN(TRIM($D127))&gt;0,COUNTIF('Configurações'!$H$4:$H$23,$D127)&gt;0,ISNUMBER($E127),$E127&gt;0,ISNUMBER($F127),$F127&gt;0,ISNUMBER($G127),$G127&gt;=DATE(2000,1,1),$G127&lt;='Configurações'!$B$4,COUNTIFS($A$7:$A$206,$A127,$C$7:$C$206,$C127,$D$7:$D$206,$D127)=1),'Configurações'!$B$4-$G127,""))</f>
        <v/>
      </c>
      <c r="J127" s="29">
        <f>IF($I127="","",IF($I127&lt;='Configurações'!$B$5,'Configurações'!$F$4,IF($I127&lt;='Configurações'!$B$6,'Configurações'!$F$5,IF($I127&lt;='Configurações'!$B$7,'Configurações'!$F$6,IF($I127&lt;='Configurações'!$B$8,'Configurações'!$F$7,'Configurações'!$F$8)))))</f>
        <v/>
      </c>
      <c r="K127" s="27">
        <f>IF($H127="","",IF($I127&gt;='Configurações'!$B$9,$H127,0))</f>
        <v/>
      </c>
      <c r="L127" s="30">
        <f>IF($I127="","",IF($I127&gt;='Configurações'!$B$10,"Crítico",IF($I127&gt;='Configurações'!$B$9,"Parado","Em giro")))</f>
        <v/>
      </c>
      <c r="M127" s="29">
        <f>IF(COUNTA($A127:$G127)=0,"",_xlfn.TEXTJOIN(" | ",TRUE,IF(LEN(TRIM($A127))=0,"SKU ausente",""),IF(LEN(TRIM($B127))=0,"Produto ausente",""),IF(LEN(TRIM($C127))=0,"Lote ausente",""),IF(LEN(TRIM($D127))=0,"Local ausente",IF(COUNTIF('Configurações'!$H$4:$H$23,$D127)=0,"Local não cadastrado","")),IF(NOT(ISNUMBER($E127)),"Quantidade inválida",IF($E127&lt;=0,"Quantidade deve ser maior que zero","")),IF(NOT(ISNUMBER($F127)),"Custo inválido",IF($F127&lt;0,"Custo negativo",IF($F127=0,"Custo zerado",""))),IF(NOT(ISNUMBER($G127)),"Data inválida",IF($G127&lt;DATE(2000,1,1),"Data anterior a 01/01/2000",IF($G127&gt;'Configurações'!$B$4,"Data futura",""))),IF(AND(LEN(TRIM($A127))&gt;0,LEN(TRIM($C127))&gt;0,LEN(TRIM($D127))&gt;0,COUNTIFS($A$7:$A$206,$A127,$C$7:$C$206,$C127,$D$7:$D$206,$D127)&gt;1),"Chave SKU/lote/local duplicada","")))</f>
        <v/>
      </c>
    </row>
    <row r="128" ht="25" customHeight="1">
      <c r="A128" s="22" t="n"/>
      <c r="B128" s="23" t="n"/>
      <c r="C128" s="22" t="n"/>
      <c r="D128" s="22" t="n"/>
      <c r="E128" s="24" t="n"/>
      <c r="F128" s="25" t="n"/>
      <c r="G128" s="26" t="n"/>
      <c r="H128" s="27">
        <f>IF(COUNTA($A128:$G128)=0,"",IF(AND('Configurações'!$B$12="Configurações válidas",LEN(TRIM($A128))&gt;0,LEN(TRIM($B128))&gt;0,LEN(TRIM($C128))&gt;0,LEN(TRIM($D128))&gt;0,COUNTIF('Configurações'!$H$4:$H$23,$D128)&gt;0,ISNUMBER($E128),$E128&gt;0,ISNUMBER($F128),$F128&gt;0,ISNUMBER($G128),$G128&gt;=DATE(2000,1,1),$G128&lt;='Configurações'!$B$4,COUNTIFS($A$7:$A$206,$A128,$C$7:$C$206,$C128,$D$7:$D$206,$D128)=1),$E128*$F128,""))</f>
        <v/>
      </c>
      <c r="I128" s="28">
        <f>IF(COUNTA($A128:$G128)=0,"",IF(AND('Configurações'!$B$12="Configurações válidas",LEN(TRIM($A128))&gt;0,LEN(TRIM($B128))&gt;0,LEN(TRIM($C128))&gt;0,LEN(TRIM($D128))&gt;0,COUNTIF('Configurações'!$H$4:$H$23,$D128)&gt;0,ISNUMBER($E128),$E128&gt;0,ISNUMBER($F128),$F128&gt;0,ISNUMBER($G128),$G128&gt;=DATE(2000,1,1),$G128&lt;='Configurações'!$B$4,COUNTIFS($A$7:$A$206,$A128,$C$7:$C$206,$C128,$D$7:$D$206,$D128)=1),'Configurações'!$B$4-$G128,""))</f>
        <v/>
      </c>
      <c r="J128" s="29">
        <f>IF($I128="","",IF($I128&lt;='Configurações'!$B$5,'Configurações'!$F$4,IF($I128&lt;='Configurações'!$B$6,'Configurações'!$F$5,IF($I128&lt;='Configurações'!$B$7,'Configurações'!$F$6,IF($I128&lt;='Configurações'!$B$8,'Configurações'!$F$7,'Configurações'!$F$8)))))</f>
        <v/>
      </c>
      <c r="K128" s="27">
        <f>IF($H128="","",IF($I128&gt;='Configurações'!$B$9,$H128,0))</f>
        <v/>
      </c>
      <c r="L128" s="30">
        <f>IF($I128="","",IF($I128&gt;='Configurações'!$B$10,"Crítico",IF($I128&gt;='Configurações'!$B$9,"Parado","Em giro")))</f>
        <v/>
      </c>
      <c r="M128" s="29">
        <f>IF(COUNTA($A128:$G128)=0,"",_xlfn.TEXTJOIN(" | ",TRUE,IF(LEN(TRIM($A128))=0,"SKU ausente",""),IF(LEN(TRIM($B128))=0,"Produto ausente",""),IF(LEN(TRIM($C128))=0,"Lote ausente",""),IF(LEN(TRIM($D128))=0,"Local ausente",IF(COUNTIF('Configurações'!$H$4:$H$23,$D128)=0,"Local não cadastrado","")),IF(NOT(ISNUMBER($E128)),"Quantidade inválida",IF($E128&lt;=0,"Quantidade deve ser maior que zero","")),IF(NOT(ISNUMBER($F128)),"Custo inválido",IF($F128&lt;0,"Custo negativo",IF($F128=0,"Custo zerado",""))),IF(NOT(ISNUMBER($G128)),"Data inválida",IF($G128&lt;DATE(2000,1,1),"Data anterior a 01/01/2000",IF($G128&gt;'Configurações'!$B$4,"Data futura",""))),IF(AND(LEN(TRIM($A128))&gt;0,LEN(TRIM($C128))&gt;0,LEN(TRIM($D128))&gt;0,COUNTIFS($A$7:$A$206,$A128,$C$7:$C$206,$C128,$D$7:$D$206,$D128)&gt;1),"Chave SKU/lote/local duplicada","")))</f>
        <v/>
      </c>
    </row>
    <row r="129" ht="25" customHeight="1">
      <c r="A129" s="22" t="n"/>
      <c r="B129" s="23" t="n"/>
      <c r="C129" s="22" t="n"/>
      <c r="D129" s="22" t="n"/>
      <c r="E129" s="24" t="n"/>
      <c r="F129" s="25" t="n"/>
      <c r="G129" s="26" t="n"/>
      <c r="H129" s="27">
        <f>IF(COUNTA($A129:$G129)=0,"",IF(AND('Configurações'!$B$12="Configurações válidas",LEN(TRIM($A129))&gt;0,LEN(TRIM($B129))&gt;0,LEN(TRIM($C129))&gt;0,LEN(TRIM($D129))&gt;0,COUNTIF('Configurações'!$H$4:$H$23,$D129)&gt;0,ISNUMBER($E129),$E129&gt;0,ISNUMBER($F129),$F129&gt;0,ISNUMBER($G129),$G129&gt;=DATE(2000,1,1),$G129&lt;='Configurações'!$B$4,COUNTIFS($A$7:$A$206,$A129,$C$7:$C$206,$C129,$D$7:$D$206,$D129)=1),$E129*$F129,""))</f>
        <v/>
      </c>
      <c r="I129" s="28">
        <f>IF(COUNTA($A129:$G129)=0,"",IF(AND('Configurações'!$B$12="Configurações válidas",LEN(TRIM($A129))&gt;0,LEN(TRIM($B129))&gt;0,LEN(TRIM($C129))&gt;0,LEN(TRIM($D129))&gt;0,COUNTIF('Configurações'!$H$4:$H$23,$D129)&gt;0,ISNUMBER($E129),$E129&gt;0,ISNUMBER($F129),$F129&gt;0,ISNUMBER($G129),$G129&gt;=DATE(2000,1,1),$G129&lt;='Configurações'!$B$4,COUNTIFS($A$7:$A$206,$A129,$C$7:$C$206,$C129,$D$7:$D$206,$D129)=1),'Configurações'!$B$4-$G129,""))</f>
        <v/>
      </c>
      <c r="J129" s="29">
        <f>IF($I129="","",IF($I129&lt;='Configurações'!$B$5,'Configurações'!$F$4,IF($I129&lt;='Configurações'!$B$6,'Configurações'!$F$5,IF($I129&lt;='Configurações'!$B$7,'Configurações'!$F$6,IF($I129&lt;='Configurações'!$B$8,'Configurações'!$F$7,'Configurações'!$F$8)))))</f>
        <v/>
      </c>
      <c r="K129" s="27">
        <f>IF($H129="","",IF($I129&gt;='Configurações'!$B$9,$H129,0))</f>
        <v/>
      </c>
      <c r="L129" s="30">
        <f>IF($I129="","",IF($I129&gt;='Configurações'!$B$10,"Crítico",IF($I129&gt;='Configurações'!$B$9,"Parado","Em giro")))</f>
        <v/>
      </c>
      <c r="M129" s="29">
        <f>IF(COUNTA($A129:$G129)=0,"",_xlfn.TEXTJOIN(" | ",TRUE,IF(LEN(TRIM($A129))=0,"SKU ausente",""),IF(LEN(TRIM($B129))=0,"Produto ausente",""),IF(LEN(TRIM($C129))=0,"Lote ausente",""),IF(LEN(TRIM($D129))=0,"Local ausente",IF(COUNTIF('Configurações'!$H$4:$H$23,$D129)=0,"Local não cadastrado","")),IF(NOT(ISNUMBER($E129)),"Quantidade inválida",IF($E129&lt;=0,"Quantidade deve ser maior que zero","")),IF(NOT(ISNUMBER($F129)),"Custo inválido",IF($F129&lt;0,"Custo negativo",IF($F129=0,"Custo zerado",""))),IF(NOT(ISNUMBER($G129)),"Data inválida",IF($G129&lt;DATE(2000,1,1),"Data anterior a 01/01/2000",IF($G129&gt;'Configurações'!$B$4,"Data futura",""))),IF(AND(LEN(TRIM($A129))&gt;0,LEN(TRIM($C129))&gt;0,LEN(TRIM($D129))&gt;0,COUNTIFS($A$7:$A$206,$A129,$C$7:$C$206,$C129,$D$7:$D$206,$D129)&gt;1),"Chave SKU/lote/local duplicada","")))</f>
        <v/>
      </c>
    </row>
    <row r="130" ht="25" customHeight="1">
      <c r="A130" s="22" t="n"/>
      <c r="B130" s="23" t="n"/>
      <c r="C130" s="22" t="n"/>
      <c r="D130" s="22" t="n"/>
      <c r="E130" s="24" t="n"/>
      <c r="F130" s="25" t="n"/>
      <c r="G130" s="26" t="n"/>
      <c r="H130" s="27">
        <f>IF(COUNTA($A130:$G130)=0,"",IF(AND('Configurações'!$B$12="Configurações válidas",LEN(TRIM($A130))&gt;0,LEN(TRIM($B130))&gt;0,LEN(TRIM($C130))&gt;0,LEN(TRIM($D130))&gt;0,COUNTIF('Configurações'!$H$4:$H$23,$D130)&gt;0,ISNUMBER($E130),$E130&gt;0,ISNUMBER($F130),$F130&gt;0,ISNUMBER($G130),$G130&gt;=DATE(2000,1,1),$G130&lt;='Configurações'!$B$4,COUNTIFS($A$7:$A$206,$A130,$C$7:$C$206,$C130,$D$7:$D$206,$D130)=1),$E130*$F130,""))</f>
        <v/>
      </c>
      <c r="I130" s="28">
        <f>IF(COUNTA($A130:$G130)=0,"",IF(AND('Configurações'!$B$12="Configurações válidas",LEN(TRIM($A130))&gt;0,LEN(TRIM($B130))&gt;0,LEN(TRIM($C130))&gt;0,LEN(TRIM($D130))&gt;0,COUNTIF('Configurações'!$H$4:$H$23,$D130)&gt;0,ISNUMBER($E130),$E130&gt;0,ISNUMBER($F130),$F130&gt;0,ISNUMBER($G130),$G130&gt;=DATE(2000,1,1),$G130&lt;='Configurações'!$B$4,COUNTIFS($A$7:$A$206,$A130,$C$7:$C$206,$C130,$D$7:$D$206,$D130)=1),'Configurações'!$B$4-$G130,""))</f>
        <v/>
      </c>
      <c r="J130" s="29">
        <f>IF($I130="","",IF($I130&lt;='Configurações'!$B$5,'Configurações'!$F$4,IF($I130&lt;='Configurações'!$B$6,'Configurações'!$F$5,IF($I130&lt;='Configurações'!$B$7,'Configurações'!$F$6,IF($I130&lt;='Configurações'!$B$8,'Configurações'!$F$7,'Configurações'!$F$8)))))</f>
        <v/>
      </c>
      <c r="K130" s="27">
        <f>IF($H130="","",IF($I130&gt;='Configurações'!$B$9,$H130,0))</f>
        <v/>
      </c>
      <c r="L130" s="30">
        <f>IF($I130="","",IF($I130&gt;='Configurações'!$B$10,"Crítico",IF($I130&gt;='Configurações'!$B$9,"Parado","Em giro")))</f>
        <v/>
      </c>
      <c r="M130" s="29">
        <f>IF(COUNTA($A130:$G130)=0,"",_xlfn.TEXTJOIN(" | ",TRUE,IF(LEN(TRIM($A130))=0,"SKU ausente",""),IF(LEN(TRIM($B130))=0,"Produto ausente",""),IF(LEN(TRIM($C130))=0,"Lote ausente",""),IF(LEN(TRIM($D130))=0,"Local ausente",IF(COUNTIF('Configurações'!$H$4:$H$23,$D130)=0,"Local não cadastrado","")),IF(NOT(ISNUMBER($E130)),"Quantidade inválida",IF($E130&lt;=0,"Quantidade deve ser maior que zero","")),IF(NOT(ISNUMBER($F130)),"Custo inválido",IF($F130&lt;0,"Custo negativo",IF($F130=0,"Custo zerado",""))),IF(NOT(ISNUMBER($G130)),"Data inválida",IF($G130&lt;DATE(2000,1,1),"Data anterior a 01/01/2000",IF($G130&gt;'Configurações'!$B$4,"Data futura",""))),IF(AND(LEN(TRIM($A130))&gt;0,LEN(TRIM($C130))&gt;0,LEN(TRIM($D130))&gt;0,COUNTIFS($A$7:$A$206,$A130,$C$7:$C$206,$C130,$D$7:$D$206,$D130)&gt;1),"Chave SKU/lote/local duplicada","")))</f>
        <v/>
      </c>
    </row>
    <row r="131" ht="25" customHeight="1">
      <c r="A131" s="22" t="n"/>
      <c r="B131" s="23" t="n"/>
      <c r="C131" s="22" t="n"/>
      <c r="D131" s="22" t="n"/>
      <c r="E131" s="24" t="n"/>
      <c r="F131" s="25" t="n"/>
      <c r="G131" s="26" t="n"/>
      <c r="H131" s="27">
        <f>IF(COUNTA($A131:$G131)=0,"",IF(AND('Configurações'!$B$12="Configurações válidas",LEN(TRIM($A131))&gt;0,LEN(TRIM($B131))&gt;0,LEN(TRIM($C131))&gt;0,LEN(TRIM($D131))&gt;0,COUNTIF('Configurações'!$H$4:$H$23,$D131)&gt;0,ISNUMBER($E131),$E131&gt;0,ISNUMBER($F131),$F131&gt;0,ISNUMBER($G131),$G131&gt;=DATE(2000,1,1),$G131&lt;='Configurações'!$B$4,COUNTIFS($A$7:$A$206,$A131,$C$7:$C$206,$C131,$D$7:$D$206,$D131)=1),$E131*$F131,""))</f>
        <v/>
      </c>
      <c r="I131" s="28">
        <f>IF(COUNTA($A131:$G131)=0,"",IF(AND('Configurações'!$B$12="Configurações válidas",LEN(TRIM($A131))&gt;0,LEN(TRIM($B131))&gt;0,LEN(TRIM($C131))&gt;0,LEN(TRIM($D131))&gt;0,COUNTIF('Configurações'!$H$4:$H$23,$D131)&gt;0,ISNUMBER($E131),$E131&gt;0,ISNUMBER($F131),$F131&gt;0,ISNUMBER($G131),$G131&gt;=DATE(2000,1,1),$G131&lt;='Configurações'!$B$4,COUNTIFS($A$7:$A$206,$A131,$C$7:$C$206,$C131,$D$7:$D$206,$D131)=1),'Configurações'!$B$4-$G131,""))</f>
        <v/>
      </c>
      <c r="J131" s="29">
        <f>IF($I131="","",IF($I131&lt;='Configurações'!$B$5,'Configurações'!$F$4,IF($I131&lt;='Configurações'!$B$6,'Configurações'!$F$5,IF($I131&lt;='Configurações'!$B$7,'Configurações'!$F$6,IF($I131&lt;='Configurações'!$B$8,'Configurações'!$F$7,'Configurações'!$F$8)))))</f>
        <v/>
      </c>
      <c r="K131" s="27">
        <f>IF($H131="","",IF($I131&gt;='Configurações'!$B$9,$H131,0))</f>
        <v/>
      </c>
      <c r="L131" s="30">
        <f>IF($I131="","",IF($I131&gt;='Configurações'!$B$10,"Crítico",IF($I131&gt;='Configurações'!$B$9,"Parado","Em giro")))</f>
        <v/>
      </c>
      <c r="M131" s="29">
        <f>IF(COUNTA($A131:$G131)=0,"",_xlfn.TEXTJOIN(" | ",TRUE,IF(LEN(TRIM($A131))=0,"SKU ausente",""),IF(LEN(TRIM($B131))=0,"Produto ausente",""),IF(LEN(TRIM($C131))=0,"Lote ausente",""),IF(LEN(TRIM($D131))=0,"Local ausente",IF(COUNTIF('Configurações'!$H$4:$H$23,$D131)=0,"Local não cadastrado","")),IF(NOT(ISNUMBER($E131)),"Quantidade inválida",IF($E131&lt;=0,"Quantidade deve ser maior que zero","")),IF(NOT(ISNUMBER($F131)),"Custo inválido",IF($F131&lt;0,"Custo negativo",IF($F131=0,"Custo zerado",""))),IF(NOT(ISNUMBER($G131)),"Data inválida",IF($G131&lt;DATE(2000,1,1),"Data anterior a 01/01/2000",IF($G131&gt;'Configurações'!$B$4,"Data futura",""))),IF(AND(LEN(TRIM($A131))&gt;0,LEN(TRIM($C131))&gt;0,LEN(TRIM($D131))&gt;0,COUNTIFS($A$7:$A$206,$A131,$C$7:$C$206,$C131,$D$7:$D$206,$D131)&gt;1),"Chave SKU/lote/local duplicada","")))</f>
        <v/>
      </c>
    </row>
    <row r="132" ht="25" customHeight="1">
      <c r="A132" s="22" t="n"/>
      <c r="B132" s="23" t="n"/>
      <c r="C132" s="22" t="n"/>
      <c r="D132" s="22" t="n"/>
      <c r="E132" s="24" t="n"/>
      <c r="F132" s="25" t="n"/>
      <c r="G132" s="26" t="n"/>
      <c r="H132" s="27">
        <f>IF(COUNTA($A132:$G132)=0,"",IF(AND('Configurações'!$B$12="Configurações válidas",LEN(TRIM($A132))&gt;0,LEN(TRIM($B132))&gt;0,LEN(TRIM($C132))&gt;0,LEN(TRIM($D132))&gt;0,COUNTIF('Configurações'!$H$4:$H$23,$D132)&gt;0,ISNUMBER($E132),$E132&gt;0,ISNUMBER($F132),$F132&gt;0,ISNUMBER($G132),$G132&gt;=DATE(2000,1,1),$G132&lt;='Configurações'!$B$4,COUNTIFS($A$7:$A$206,$A132,$C$7:$C$206,$C132,$D$7:$D$206,$D132)=1),$E132*$F132,""))</f>
        <v/>
      </c>
      <c r="I132" s="28">
        <f>IF(COUNTA($A132:$G132)=0,"",IF(AND('Configurações'!$B$12="Configurações válidas",LEN(TRIM($A132))&gt;0,LEN(TRIM($B132))&gt;0,LEN(TRIM($C132))&gt;0,LEN(TRIM($D132))&gt;0,COUNTIF('Configurações'!$H$4:$H$23,$D132)&gt;0,ISNUMBER($E132),$E132&gt;0,ISNUMBER($F132),$F132&gt;0,ISNUMBER($G132),$G132&gt;=DATE(2000,1,1),$G132&lt;='Configurações'!$B$4,COUNTIFS($A$7:$A$206,$A132,$C$7:$C$206,$C132,$D$7:$D$206,$D132)=1),'Configurações'!$B$4-$G132,""))</f>
        <v/>
      </c>
      <c r="J132" s="29">
        <f>IF($I132="","",IF($I132&lt;='Configurações'!$B$5,'Configurações'!$F$4,IF($I132&lt;='Configurações'!$B$6,'Configurações'!$F$5,IF($I132&lt;='Configurações'!$B$7,'Configurações'!$F$6,IF($I132&lt;='Configurações'!$B$8,'Configurações'!$F$7,'Configurações'!$F$8)))))</f>
        <v/>
      </c>
      <c r="K132" s="27">
        <f>IF($H132="","",IF($I132&gt;='Configurações'!$B$9,$H132,0))</f>
        <v/>
      </c>
      <c r="L132" s="30">
        <f>IF($I132="","",IF($I132&gt;='Configurações'!$B$10,"Crítico",IF($I132&gt;='Configurações'!$B$9,"Parado","Em giro")))</f>
        <v/>
      </c>
      <c r="M132" s="29">
        <f>IF(COUNTA($A132:$G132)=0,"",_xlfn.TEXTJOIN(" | ",TRUE,IF(LEN(TRIM($A132))=0,"SKU ausente",""),IF(LEN(TRIM($B132))=0,"Produto ausente",""),IF(LEN(TRIM($C132))=0,"Lote ausente",""),IF(LEN(TRIM($D132))=0,"Local ausente",IF(COUNTIF('Configurações'!$H$4:$H$23,$D132)=0,"Local não cadastrado","")),IF(NOT(ISNUMBER($E132)),"Quantidade inválida",IF($E132&lt;=0,"Quantidade deve ser maior que zero","")),IF(NOT(ISNUMBER($F132)),"Custo inválido",IF($F132&lt;0,"Custo negativo",IF($F132=0,"Custo zerado",""))),IF(NOT(ISNUMBER($G132)),"Data inválida",IF($G132&lt;DATE(2000,1,1),"Data anterior a 01/01/2000",IF($G132&gt;'Configurações'!$B$4,"Data futura",""))),IF(AND(LEN(TRIM($A132))&gt;0,LEN(TRIM($C132))&gt;0,LEN(TRIM($D132))&gt;0,COUNTIFS($A$7:$A$206,$A132,$C$7:$C$206,$C132,$D$7:$D$206,$D132)&gt;1),"Chave SKU/lote/local duplicada","")))</f>
        <v/>
      </c>
    </row>
    <row r="133" ht="25" customHeight="1">
      <c r="A133" s="22" t="n"/>
      <c r="B133" s="23" t="n"/>
      <c r="C133" s="22" t="n"/>
      <c r="D133" s="22" t="n"/>
      <c r="E133" s="24" t="n"/>
      <c r="F133" s="25" t="n"/>
      <c r="G133" s="26" t="n"/>
      <c r="H133" s="27">
        <f>IF(COUNTA($A133:$G133)=0,"",IF(AND('Configurações'!$B$12="Configurações válidas",LEN(TRIM($A133))&gt;0,LEN(TRIM($B133))&gt;0,LEN(TRIM($C133))&gt;0,LEN(TRIM($D133))&gt;0,COUNTIF('Configurações'!$H$4:$H$23,$D133)&gt;0,ISNUMBER($E133),$E133&gt;0,ISNUMBER($F133),$F133&gt;0,ISNUMBER($G133),$G133&gt;=DATE(2000,1,1),$G133&lt;='Configurações'!$B$4,COUNTIFS($A$7:$A$206,$A133,$C$7:$C$206,$C133,$D$7:$D$206,$D133)=1),$E133*$F133,""))</f>
        <v/>
      </c>
      <c r="I133" s="28">
        <f>IF(COUNTA($A133:$G133)=0,"",IF(AND('Configurações'!$B$12="Configurações válidas",LEN(TRIM($A133))&gt;0,LEN(TRIM($B133))&gt;0,LEN(TRIM($C133))&gt;0,LEN(TRIM($D133))&gt;0,COUNTIF('Configurações'!$H$4:$H$23,$D133)&gt;0,ISNUMBER($E133),$E133&gt;0,ISNUMBER($F133),$F133&gt;0,ISNUMBER($G133),$G133&gt;=DATE(2000,1,1),$G133&lt;='Configurações'!$B$4,COUNTIFS($A$7:$A$206,$A133,$C$7:$C$206,$C133,$D$7:$D$206,$D133)=1),'Configurações'!$B$4-$G133,""))</f>
        <v/>
      </c>
      <c r="J133" s="29">
        <f>IF($I133="","",IF($I133&lt;='Configurações'!$B$5,'Configurações'!$F$4,IF($I133&lt;='Configurações'!$B$6,'Configurações'!$F$5,IF($I133&lt;='Configurações'!$B$7,'Configurações'!$F$6,IF($I133&lt;='Configurações'!$B$8,'Configurações'!$F$7,'Configurações'!$F$8)))))</f>
        <v/>
      </c>
      <c r="K133" s="27">
        <f>IF($H133="","",IF($I133&gt;='Configurações'!$B$9,$H133,0))</f>
        <v/>
      </c>
      <c r="L133" s="30">
        <f>IF($I133="","",IF($I133&gt;='Configurações'!$B$10,"Crítico",IF($I133&gt;='Configurações'!$B$9,"Parado","Em giro")))</f>
        <v/>
      </c>
      <c r="M133" s="29">
        <f>IF(COUNTA($A133:$G133)=0,"",_xlfn.TEXTJOIN(" | ",TRUE,IF(LEN(TRIM($A133))=0,"SKU ausente",""),IF(LEN(TRIM($B133))=0,"Produto ausente",""),IF(LEN(TRIM($C133))=0,"Lote ausente",""),IF(LEN(TRIM($D133))=0,"Local ausente",IF(COUNTIF('Configurações'!$H$4:$H$23,$D133)=0,"Local não cadastrado","")),IF(NOT(ISNUMBER($E133)),"Quantidade inválida",IF($E133&lt;=0,"Quantidade deve ser maior que zero","")),IF(NOT(ISNUMBER($F133)),"Custo inválido",IF($F133&lt;0,"Custo negativo",IF($F133=0,"Custo zerado",""))),IF(NOT(ISNUMBER($G133)),"Data inválida",IF($G133&lt;DATE(2000,1,1),"Data anterior a 01/01/2000",IF($G133&gt;'Configurações'!$B$4,"Data futura",""))),IF(AND(LEN(TRIM($A133))&gt;0,LEN(TRIM($C133))&gt;0,LEN(TRIM($D133))&gt;0,COUNTIFS($A$7:$A$206,$A133,$C$7:$C$206,$C133,$D$7:$D$206,$D133)&gt;1),"Chave SKU/lote/local duplicada","")))</f>
        <v/>
      </c>
    </row>
    <row r="134" ht="25" customHeight="1">
      <c r="A134" s="22" t="n"/>
      <c r="B134" s="23" t="n"/>
      <c r="C134" s="22" t="n"/>
      <c r="D134" s="22" t="n"/>
      <c r="E134" s="24" t="n"/>
      <c r="F134" s="25" t="n"/>
      <c r="G134" s="26" t="n"/>
      <c r="H134" s="27">
        <f>IF(COUNTA($A134:$G134)=0,"",IF(AND('Configurações'!$B$12="Configurações válidas",LEN(TRIM($A134))&gt;0,LEN(TRIM($B134))&gt;0,LEN(TRIM($C134))&gt;0,LEN(TRIM($D134))&gt;0,COUNTIF('Configurações'!$H$4:$H$23,$D134)&gt;0,ISNUMBER($E134),$E134&gt;0,ISNUMBER($F134),$F134&gt;0,ISNUMBER($G134),$G134&gt;=DATE(2000,1,1),$G134&lt;='Configurações'!$B$4,COUNTIFS($A$7:$A$206,$A134,$C$7:$C$206,$C134,$D$7:$D$206,$D134)=1),$E134*$F134,""))</f>
        <v/>
      </c>
      <c r="I134" s="28">
        <f>IF(COUNTA($A134:$G134)=0,"",IF(AND('Configurações'!$B$12="Configurações válidas",LEN(TRIM($A134))&gt;0,LEN(TRIM($B134))&gt;0,LEN(TRIM($C134))&gt;0,LEN(TRIM($D134))&gt;0,COUNTIF('Configurações'!$H$4:$H$23,$D134)&gt;0,ISNUMBER($E134),$E134&gt;0,ISNUMBER($F134),$F134&gt;0,ISNUMBER($G134),$G134&gt;=DATE(2000,1,1),$G134&lt;='Configurações'!$B$4,COUNTIFS($A$7:$A$206,$A134,$C$7:$C$206,$C134,$D$7:$D$206,$D134)=1),'Configurações'!$B$4-$G134,""))</f>
        <v/>
      </c>
      <c r="J134" s="29">
        <f>IF($I134="","",IF($I134&lt;='Configurações'!$B$5,'Configurações'!$F$4,IF($I134&lt;='Configurações'!$B$6,'Configurações'!$F$5,IF($I134&lt;='Configurações'!$B$7,'Configurações'!$F$6,IF($I134&lt;='Configurações'!$B$8,'Configurações'!$F$7,'Configurações'!$F$8)))))</f>
        <v/>
      </c>
      <c r="K134" s="27">
        <f>IF($H134="","",IF($I134&gt;='Configurações'!$B$9,$H134,0))</f>
        <v/>
      </c>
      <c r="L134" s="30">
        <f>IF($I134="","",IF($I134&gt;='Configurações'!$B$10,"Crítico",IF($I134&gt;='Configurações'!$B$9,"Parado","Em giro")))</f>
        <v/>
      </c>
      <c r="M134" s="29">
        <f>IF(COUNTA($A134:$G134)=0,"",_xlfn.TEXTJOIN(" | ",TRUE,IF(LEN(TRIM($A134))=0,"SKU ausente",""),IF(LEN(TRIM($B134))=0,"Produto ausente",""),IF(LEN(TRIM($C134))=0,"Lote ausente",""),IF(LEN(TRIM($D134))=0,"Local ausente",IF(COUNTIF('Configurações'!$H$4:$H$23,$D134)=0,"Local não cadastrado","")),IF(NOT(ISNUMBER($E134)),"Quantidade inválida",IF($E134&lt;=0,"Quantidade deve ser maior que zero","")),IF(NOT(ISNUMBER($F134)),"Custo inválido",IF($F134&lt;0,"Custo negativo",IF($F134=0,"Custo zerado",""))),IF(NOT(ISNUMBER($G134)),"Data inválida",IF($G134&lt;DATE(2000,1,1),"Data anterior a 01/01/2000",IF($G134&gt;'Configurações'!$B$4,"Data futura",""))),IF(AND(LEN(TRIM($A134))&gt;0,LEN(TRIM($C134))&gt;0,LEN(TRIM($D134))&gt;0,COUNTIFS($A$7:$A$206,$A134,$C$7:$C$206,$C134,$D$7:$D$206,$D134)&gt;1),"Chave SKU/lote/local duplicada","")))</f>
        <v/>
      </c>
    </row>
    <row r="135" ht="25" customHeight="1">
      <c r="A135" s="22" t="n"/>
      <c r="B135" s="23" t="n"/>
      <c r="C135" s="22" t="n"/>
      <c r="D135" s="22" t="n"/>
      <c r="E135" s="24" t="n"/>
      <c r="F135" s="25" t="n"/>
      <c r="G135" s="26" t="n"/>
      <c r="H135" s="27">
        <f>IF(COUNTA($A135:$G135)=0,"",IF(AND('Configurações'!$B$12="Configurações válidas",LEN(TRIM($A135))&gt;0,LEN(TRIM($B135))&gt;0,LEN(TRIM($C135))&gt;0,LEN(TRIM($D135))&gt;0,COUNTIF('Configurações'!$H$4:$H$23,$D135)&gt;0,ISNUMBER($E135),$E135&gt;0,ISNUMBER($F135),$F135&gt;0,ISNUMBER($G135),$G135&gt;=DATE(2000,1,1),$G135&lt;='Configurações'!$B$4,COUNTIFS($A$7:$A$206,$A135,$C$7:$C$206,$C135,$D$7:$D$206,$D135)=1),$E135*$F135,""))</f>
        <v/>
      </c>
      <c r="I135" s="28">
        <f>IF(COUNTA($A135:$G135)=0,"",IF(AND('Configurações'!$B$12="Configurações válidas",LEN(TRIM($A135))&gt;0,LEN(TRIM($B135))&gt;0,LEN(TRIM($C135))&gt;0,LEN(TRIM($D135))&gt;0,COUNTIF('Configurações'!$H$4:$H$23,$D135)&gt;0,ISNUMBER($E135),$E135&gt;0,ISNUMBER($F135),$F135&gt;0,ISNUMBER($G135),$G135&gt;=DATE(2000,1,1),$G135&lt;='Configurações'!$B$4,COUNTIFS($A$7:$A$206,$A135,$C$7:$C$206,$C135,$D$7:$D$206,$D135)=1),'Configurações'!$B$4-$G135,""))</f>
        <v/>
      </c>
      <c r="J135" s="29">
        <f>IF($I135="","",IF($I135&lt;='Configurações'!$B$5,'Configurações'!$F$4,IF($I135&lt;='Configurações'!$B$6,'Configurações'!$F$5,IF($I135&lt;='Configurações'!$B$7,'Configurações'!$F$6,IF($I135&lt;='Configurações'!$B$8,'Configurações'!$F$7,'Configurações'!$F$8)))))</f>
        <v/>
      </c>
      <c r="K135" s="27">
        <f>IF($H135="","",IF($I135&gt;='Configurações'!$B$9,$H135,0))</f>
        <v/>
      </c>
      <c r="L135" s="30">
        <f>IF($I135="","",IF($I135&gt;='Configurações'!$B$10,"Crítico",IF($I135&gt;='Configurações'!$B$9,"Parado","Em giro")))</f>
        <v/>
      </c>
      <c r="M135" s="29">
        <f>IF(COUNTA($A135:$G135)=0,"",_xlfn.TEXTJOIN(" | ",TRUE,IF(LEN(TRIM($A135))=0,"SKU ausente",""),IF(LEN(TRIM($B135))=0,"Produto ausente",""),IF(LEN(TRIM($C135))=0,"Lote ausente",""),IF(LEN(TRIM($D135))=0,"Local ausente",IF(COUNTIF('Configurações'!$H$4:$H$23,$D135)=0,"Local não cadastrado","")),IF(NOT(ISNUMBER($E135)),"Quantidade inválida",IF($E135&lt;=0,"Quantidade deve ser maior que zero","")),IF(NOT(ISNUMBER($F135)),"Custo inválido",IF($F135&lt;0,"Custo negativo",IF($F135=0,"Custo zerado",""))),IF(NOT(ISNUMBER($G135)),"Data inválida",IF($G135&lt;DATE(2000,1,1),"Data anterior a 01/01/2000",IF($G135&gt;'Configurações'!$B$4,"Data futura",""))),IF(AND(LEN(TRIM($A135))&gt;0,LEN(TRIM($C135))&gt;0,LEN(TRIM($D135))&gt;0,COUNTIFS($A$7:$A$206,$A135,$C$7:$C$206,$C135,$D$7:$D$206,$D135)&gt;1),"Chave SKU/lote/local duplicada","")))</f>
        <v/>
      </c>
    </row>
    <row r="136" ht="25" customHeight="1">
      <c r="A136" s="22" t="n"/>
      <c r="B136" s="23" t="n"/>
      <c r="C136" s="22" t="n"/>
      <c r="D136" s="22" t="n"/>
      <c r="E136" s="24" t="n"/>
      <c r="F136" s="25" t="n"/>
      <c r="G136" s="26" t="n"/>
      <c r="H136" s="27">
        <f>IF(COUNTA($A136:$G136)=0,"",IF(AND('Configurações'!$B$12="Configurações válidas",LEN(TRIM($A136))&gt;0,LEN(TRIM($B136))&gt;0,LEN(TRIM($C136))&gt;0,LEN(TRIM($D136))&gt;0,COUNTIF('Configurações'!$H$4:$H$23,$D136)&gt;0,ISNUMBER($E136),$E136&gt;0,ISNUMBER($F136),$F136&gt;0,ISNUMBER($G136),$G136&gt;=DATE(2000,1,1),$G136&lt;='Configurações'!$B$4,COUNTIFS($A$7:$A$206,$A136,$C$7:$C$206,$C136,$D$7:$D$206,$D136)=1),$E136*$F136,""))</f>
        <v/>
      </c>
      <c r="I136" s="28">
        <f>IF(COUNTA($A136:$G136)=0,"",IF(AND('Configurações'!$B$12="Configurações válidas",LEN(TRIM($A136))&gt;0,LEN(TRIM($B136))&gt;0,LEN(TRIM($C136))&gt;0,LEN(TRIM($D136))&gt;0,COUNTIF('Configurações'!$H$4:$H$23,$D136)&gt;0,ISNUMBER($E136),$E136&gt;0,ISNUMBER($F136),$F136&gt;0,ISNUMBER($G136),$G136&gt;=DATE(2000,1,1),$G136&lt;='Configurações'!$B$4,COUNTIFS($A$7:$A$206,$A136,$C$7:$C$206,$C136,$D$7:$D$206,$D136)=1),'Configurações'!$B$4-$G136,""))</f>
        <v/>
      </c>
      <c r="J136" s="29">
        <f>IF($I136="","",IF($I136&lt;='Configurações'!$B$5,'Configurações'!$F$4,IF($I136&lt;='Configurações'!$B$6,'Configurações'!$F$5,IF($I136&lt;='Configurações'!$B$7,'Configurações'!$F$6,IF($I136&lt;='Configurações'!$B$8,'Configurações'!$F$7,'Configurações'!$F$8)))))</f>
        <v/>
      </c>
      <c r="K136" s="27">
        <f>IF($H136="","",IF($I136&gt;='Configurações'!$B$9,$H136,0))</f>
        <v/>
      </c>
      <c r="L136" s="30">
        <f>IF($I136="","",IF($I136&gt;='Configurações'!$B$10,"Crítico",IF($I136&gt;='Configurações'!$B$9,"Parado","Em giro")))</f>
        <v/>
      </c>
      <c r="M136" s="29">
        <f>IF(COUNTA($A136:$G136)=0,"",_xlfn.TEXTJOIN(" | ",TRUE,IF(LEN(TRIM($A136))=0,"SKU ausente",""),IF(LEN(TRIM($B136))=0,"Produto ausente",""),IF(LEN(TRIM($C136))=0,"Lote ausente",""),IF(LEN(TRIM($D136))=0,"Local ausente",IF(COUNTIF('Configurações'!$H$4:$H$23,$D136)=0,"Local não cadastrado","")),IF(NOT(ISNUMBER($E136)),"Quantidade inválida",IF($E136&lt;=0,"Quantidade deve ser maior que zero","")),IF(NOT(ISNUMBER($F136)),"Custo inválido",IF($F136&lt;0,"Custo negativo",IF($F136=0,"Custo zerado",""))),IF(NOT(ISNUMBER($G136)),"Data inválida",IF($G136&lt;DATE(2000,1,1),"Data anterior a 01/01/2000",IF($G136&gt;'Configurações'!$B$4,"Data futura",""))),IF(AND(LEN(TRIM($A136))&gt;0,LEN(TRIM($C136))&gt;0,LEN(TRIM($D136))&gt;0,COUNTIFS($A$7:$A$206,$A136,$C$7:$C$206,$C136,$D$7:$D$206,$D136)&gt;1),"Chave SKU/lote/local duplicada","")))</f>
        <v/>
      </c>
    </row>
    <row r="137" ht="25" customHeight="1">
      <c r="A137" s="22" t="n"/>
      <c r="B137" s="23" t="n"/>
      <c r="C137" s="22" t="n"/>
      <c r="D137" s="22" t="n"/>
      <c r="E137" s="24" t="n"/>
      <c r="F137" s="25" t="n"/>
      <c r="G137" s="26" t="n"/>
      <c r="H137" s="27">
        <f>IF(COUNTA($A137:$G137)=0,"",IF(AND('Configurações'!$B$12="Configurações válidas",LEN(TRIM($A137))&gt;0,LEN(TRIM($B137))&gt;0,LEN(TRIM($C137))&gt;0,LEN(TRIM($D137))&gt;0,COUNTIF('Configurações'!$H$4:$H$23,$D137)&gt;0,ISNUMBER($E137),$E137&gt;0,ISNUMBER($F137),$F137&gt;0,ISNUMBER($G137),$G137&gt;=DATE(2000,1,1),$G137&lt;='Configurações'!$B$4,COUNTIFS($A$7:$A$206,$A137,$C$7:$C$206,$C137,$D$7:$D$206,$D137)=1),$E137*$F137,""))</f>
        <v/>
      </c>
      <c r="I137" s="28">
        <f>IF(COUNTA($A137:$G137)=0,"",IF(AND('Configurações'!$B$12="Configurações válidas",LEN(TRIM($A137))&gt;0,LEN(TRIM($B137))&gt;0,LEN(TRIM($C137))&gt;0,LEN(TRIM($D137))&gt;0,COUNTIF('Configurações'!$H$4:$H$23,$D137)&gt;0,ISNUMBER($E137),$E137&gt;0,ISNUMBER($F137),$F137&gt;0,ISNUMBER($G137),$G137&gt;=DATE(2000,1,1),$G137&lt;='Configurações'!$B$4,COUNTIFS($A$7:$A$206,$A137,$C$7:$C$206,$C137,$D$7:$D$206,$D137)=1),'Configurações'!$B$4-$G137,""))</f>
        <v/>
      </c>
      <c r="J137" s="29">
        <f>IF($I137="","",IF($I137&lt;='Configurações'!$B$5,'Configurações'!$F$4,IF($I137&lt;='Configurações'!$B$6,'Configurações'!$F$5,IF($I137&lt;='Configurações'!$B$7,'Configurações'!$F$6,IF($I137&lt;='Configurações'!$B$8,'Configurações'!$F$7,'Configurações'!$F$8)))))</f>
        <v/>
      </c>
      <c r="K137" s="27">
        <f>IF($H137="","",IF($I137&gt;='Configurações'!$B$9,$H137,0))</f>
        <v/>
      </c>
      <c r="L137" s="30">
        <f>IF($I137="","",IF($I137&gt;='Configurações'!$B$10,"Crítico",IF($I137&gt;='Configurações'!$B$9,"Parado","Em giro")))</f>
        <v/>
      </c>
      <c r="M137" s="29">
        <f>IF(COUNTA($A137:$G137)=0,"",_xlfn.TEXTJOIN(" | ",TRUE,IF(LEN(TRIM($A137))=0,"SKU ausente",""),IF(LEN(TRIM($B137))=0,"Produto ausente",""),IF(LEN(TRIM($C137))=0,"Lote ausente",""),IF(LEN(TRIM($D137))=0,"Local ausente",IF(COUNTIF('Configurações'!$H$4:$H$23,$D137)=0,"Local não cadastrado","")),IF(NOT(ISNUMBER($E137)),"Quantidade inválida",IF($E137&lt;=0,"Quantidade deve ser maior que zero","")),IF(NOT(ISNUMBER($F137)),"Custo inválido",IF($F137&lt;0,"Custo negativo",IF($F137=0,"Custo zerado",""))),IF(NOT(ISNUMBER($G137)),"Data inválida",IF($G137&lt;DATE(2000,1,1),"Data anterior a 01/01/2000",IF($G137&gt;'Configurações'!$B$4,"Data futura",""))),IF(AND(LEN(TRIM($A137))&gt;0,LEN(TRIM($C137))&gt;0,LEN(TRIM($D137))&gt;0,COUNTIFS($A$7:$A$206,$A137,$C$7:$C$206,$C137,$D$7:$D$206,$D137)&gt;1),"Chave SKU/lote/local duplicada","")))</f>
        <v/>
      </c>
    </row>
    <row r="138" ht="25" customHeight="1">
      <c r="A138" s="22" t="n"/>
      <c r="B138" s="23" t="n"/>
      <c r="C138" s="22" t="n"/>
      <c r="D138" s="22" t="n"/>
      <c r="E138" s="24" t="n"/>
      <c r="F138" s="25" t="n"/>
      <c r="G138" s="26" t="n"/>
      <c r="H138" s="27">
        <f>IF(COUNTA($A138:$G138)=0,"",IF(AND('Configurações'!$B$12="Configurações válidas",LEN(TRIM($A138))&gt;0,LEN(TRIM($B138))&gt;0,LEN(TRIM($C138))&gt;0,LEN(TRIM($D138))&gt;0,COUNTIF('Configurações'!$H$4:$H$23,$D138)&gt;0,ISNUMBER($E138),$E138&gt;0,ISNUMBER($F138),$F138&gt;0,ISNUMBER($G138),$G138&gt;=DATE(2000,1,1),$G138&lt;='Configurações'!$B$4,COUNTIFS($A$7:$A$206,$A138,$C$7:$C$206,$C138,$D$7:$D$206,$D138)=1),$E138*$F138,""))</f>
        <v/>
      </c>
      <c r="I138" s="28">
        <f>IF(COUNTA($A138:$G138)=0,"",IF(AND('Configurações'!$B$12="Configurações válidas",LEN(TRIM($A138))&gt;0,LEN(TRIM($B138))&gt;0,LEN(TRIM($C138))&gt;0,LEN(TRIM($D138))&gt;0,COUNTIF('Configurações'!$H$4:$H$23,$D138)&gt;0,ISNUMBER($E138),$E138&gt;0,ISNUMBER($F138),$F138&gt;0,ISNUMBER($G138),$G138&gt;=DATE(2000,1,1),$G138&lt;='Configurações'!$B$4,COUNTIFS($A$7:$A$206,$A138,$C$7:$C$206,$C138,$D$7:$D$206,$D138)=1),'Configurações'!$B$4-$G138,""))</f>
        <v/>
      </c>
      <c r="J138" s="29">
        <f>IF($I138="","",IF($I138&lt;='Configurações'!$B$5,'Configurações'!$F$4,IF($I138&lt;='Configurações'!$B$6,'Configurações'!$F$5,IF($I138&lt;='Configurações'!$B$7,'Configurações'!$F$6,IF($I138&lt;='Configurações'!$B$8,'Configurações'!$F$7,'Configurações'!$F$8)))))</f>
        <v/>
      </c>
      <c r="K138" s="27">
        <f>IF($H138="","",IF($I138&gt;='Configurações'!$B$9,$H138,0))</f>
        <v/>
      </c>
      <c r="L138" s="30">
        <f>IF($I138="","",IF($I138&gt;='Configurações'!$B$10,"Crítico",IF($I138&gt;='Configurações'!$B$9,"Parado","Em giro")))</f>
        <v/>
      </c>
      <c r="M138" s="29">
        <f>IF(COUNTA($A138:$G138)=0,"",_xlfn.TEXTJOIN(" | ",TRUE,IF(LEN(TRIM($A138))=0,"SKU ausente",""),IF(LEN(TRIM($B138))=0,"Produto ausente",""),IF(LEN(TRIM($C138))=0,"Lote ausente",""),IF(LEN(TRIM($D138))=0,"Local ausente",IF(COUNTIF('Configurações'!$H$4:$H$23,$D138)=0,"Local não cadastrado","")),IF(NOT(ISNUMBER($E138)),"Quantidade inválida",IF($E138&lt;=0,"Quantidade deve ser maior que zero","")),IF(NOT(ISNUMBER($F138)),"Custo inválido",IF($F138&lt;0,"Custo negativo",IF($F138=0,"Custo zerado",""))),IF(NOT(ISNUMBER($G138)),"Data inválida",IF($G138&lt;DATE(2000,1,1),"Data anterior a 01/01/2000",IF($G138&gt;'Configurações'!$B$4,"Data futura",""))),IF(AND(LEN(TRIM($A138))&gt;0,LEN(TRIM($C138))&gt;0,LEN(TRIM($D138))&gt;0,COUNTIFS($A$7:$A$206,$A138,$C$7:$C$206,$C138,$D$7:$D$206,$D138)&gt;1),"Chave SKU/lote/local duplicada","")))</f>
        <v/>
      </c>
    </row>
    <row r="139" ht="25" customHeight="1">
      <c r="A139" s="22" t="n"/>
      <c r="B139" s="23" t="n"/>
      <c r="C139" s="22" t="n"/>
      <c r="D139" s="22" t="n"/>
      <c r="E139" s="24" t="n"/>
      <c r="F139" s="25" t="n"/>
      <c r="G139" s="26" t="n"/>
      <c r="H139" s="27">
        <f>IF(COUNTA($A139:$G139)=0,"",IF(AND('Configurações'!$B$12="Configurações válidas",LEN(TRIM($A139))&gt;0,LEN(TRIM($B139))&gt;0,LEN(TRIM($C139))&gt;0,LEN(TRIM($D139))&gt;0,COUNTIF('Configurações'!$H$4:$H$23,$D139)&gt;0,ISNUMBER($E139),$E139&gt;0,ISNUMBER($F139),$F139&gt;0,ISNUMBER($G139),$G139&gt;=DATE(2000,1,1),$G139&lt;='Configurações'!$B$4,COUNTIFS($A$7:$A$206,$A139,$C$7:$C$206,$C139,$D$7:$D$206,$D139)=1),$E139*$F139,""))</f>
        <v/>
      </c>
      <c r="I139" s="28">
        <f>IF(COUNTA($A139:$G139)=0,"",IF(AND('Configurações'!$B$12="Configurações válidas",LEN(TRIM($A139))&gt;0,LEN(TRIM($B139))&gt;0,LEN(TRIM($C139))&gt;0,LEN(TRIM($D139))&gt;0,COUNTIF('Configurações'!$H$4:$H$23,$D139)&gt;0,ISNUMBER($E139),$E139&gt;0,ISNUMBER($F139),$F139&gt;0,ISNUMBER($G139),$G139&gt;=DATE(2000,1,1),$G139&lt;='Configurações'!$B$4,COUNTIFS($A$7:$A$206,$A139,$C$7:$C$206,$C139,$D$7:$D$206,$D139)=1),'Configurações'!$B$4-$G139,""))</f>
        <v/>
      </c>
      <c r="J139" s="29">
        <f>IF($I139="","",IF($I139&lt;='Configurações'!$B$5,'Configurações'!$F$4,IF($I139&lt;='Configurações'!$B$6,'Configurações'!$F$5,IF($I139&lt;='Configurações'!$B$7,'Configurações'!$F$6,IF($I139&lt;='Configurações'!$B$8,'Configurações'!$F$7,'Configurações'!$F$8)))))</f>
        <v/>
      </c>
      <c r="K139" s="27">
        <f>IF($H139="","",IF($I139&gt;='Configurações'!$B$9,$H139,0))</f>
        <v/>
      </c>
      <c r="L139" s="30">
        <f>IF($I139="","",IF($I139&gt;='Configurações'!$B$10,"Crítico",IF($I139&gt;='Configurações'!$B$9,"Parado","Em giro")))</f>
        <v/>
      </c>
      <c r="M139" s="29">
        <f>IF(COUNTA($A139:$G139)=0,"",_xlfn.TEXTJOIN(" | ",TRUE,IF(LEN(TRIM($A139))=0,"SKU ausente",""),IF(LEN(TRIM($B139))=0,"Produto ausente",""),IF(LEN(TRIM($C139))=0,"Lote ausente",""),IF(LEN(TRIM($D139))=0,"Local ausente",IF(COUNTIF('Configurações'!$H$4:$H$23,$D139)=0,"Local não cadastrado","")),IF(NOT(ISNUMBER($E139)),"Quantidade inválida",IF($E139&lt;=0,"Quantidade deve ser maior que zero","")),IF(NOT(ISNUMBER($F139)),"Custo inválido",IF($F139&lt;0,"Custo negativo",IF($F139=0,"Custo zerado",""))),IF(NOT(ISNUMBER($G139)),"Data inválida",IF($G139&lt;DATE(2000,1,1),"Data anterior a 01/01/2000",IF($G139&gt;'Configurações'!$B$4,"Data futura",""))),IF(AND(LEN(TRIM($A139))&gt;0,LEN(TRIM($C139))&gt;0,LEN(TRIM($D139))&gt;0,COUNTIFS($A$7:$A$206,$A139,$C$7:$C$206,$C139,$D$7:$D$206,$D139)&gt;1),"Chave SKU/lote/local duplicada","")))</f>
        <v/>
      </c>
    </row>
    <row r="140" ht="25" customHeight="1">
      <c r="A140" s="22" t="n"/>
      <c r="B140" s="23" t="n"/>
      <c r="C140" s="22" t="n"/>
      <c r="D140" s="22" t="n"/>
      <c r="E140" s="24" t="n"/>
      <c r="F140" s="25" t="n"/>
      <c r="G140" s="26" t="n"/>
      <c r="H140" s="27">
        <f>IF(COUNTA($A140:$G140)=0,"",IF(AND('Configurações'!$B$12="Configurações válidas",LEN(TRIM($A140))&gt;0,LEN(TRIM($B140))&gt;0,LEN(TRIM($C140))&gt;0,LEN(TRIM($D140))&gt;0,COUNTIF('Configurações'!$H$4:$H$23,$D140)&gt;0,ISNUMBER($E140),$E140&gt;0,ISNUMBER($F140),$F140&gt;0,ISNUMBER($G140),$G140&gt;=DATE(2000,1,1),$G140&lt;='Configurações'!$B$4,COUNTIFS($A$7:$A$206,$A140,$C$7:$C$206,$C140,$D$7:$D$206,$D140)=1),$E140*$F140,""))</f>
        <v/>
      </c>
      <c r="I140" s="28">
        <f>IF(COUNTA($A140:$G140)=0,"",IF(AND('Configurações'!$B$12="Configurações válidas",LEN(TRIM($A140))&gt;0,LEN(TRIM($B140))&gt;0,LEN(TRIM($C140))&gt;0,LEN(TRIM($D140))&gt;0,COUNTIF('Configurações'!$H$4:$H$23,$D140)&gt;0,ISNUMBER($E140),$E140&gt;0,ISNUMBER($F140),$F140&gt;0,ISNUMBER($G140),$G140&gt;=DATE(2000,1,1),$G140&lt;='Configurações'!$B$4,COUNTIFS($A$7:$A$206,$A140,$C$7:$C$206,$C140,$D$7:$D$206,$D140)=1),'Configurações'!$B$4-$G140,""))</f>
        <v/>
      </c>
      <c r="J140" s="29">
        <f>IF($I140="","",IF($I140&lt;='Configurações'!$B$5,'Configurações'!$F$4,IF($I140&lt;='Configurações'!$B$6,'Configurações'!$F$5,IF($I140&lt;='Configurações'!$B$7,'Configurações'!$F$6,IF($I140&lt;='Configurações'!$B$8,'Configurações'!$F$7,'Configurações'!$F$8)))))</f>
        <v/>
      </c>
      <c r="K140" s="27">
        <f>IF($H140="","",IF($I140&gt;='Configurações'!$B$9,$H140,0))</f>
        <v/>
      </c>
      <c r="L140" s="30">
        <f>IF($I140="","",IF($I140&gt;='Configurações'!$B$10,"Crítico",IF($I140&gt;='Configurações'!$B$9,"Parado","Em giro")))</f>
        <v/>
      </c>
      <c r="M140" s="29">
        <f>IF(COUNTA($A140:$G140)=0,"",_xlfn.TEXTJOIN(" | ",TRUE,IF(LEN(TRIM($A140))=0,"SKU ausente",""),IF(LEN(TRIM($B140))=0,"Produto ausente",""),IF(LEN(TRIM($C140))=0,"Lote ausente",""),IF(LEN(TRIM($D140))=0,"Local ausente",IF(COUNTIF('Configurações'!$H$4:$H$23,$D140)=0,"Local não cadastrado","")),IF(NOT(ISNUMBER($E140)),"Quantidade inválida",IF($E140&lt;=0,"Quantidade deve ser maior que zero","")),IF(NOT(ISNUMBER($F140)),"Custo inválido",IF($F140&lt;0,"Custo negativo",IF($F140=0,"Custo zerado",""))),IF(NOT(ISNUMBER($G140)),"Data inválida",IF($G140&lt;DATE(2000,1,1),"Data anterior a 01/01/2000",IF($G140&gt;'Configurações'!$B$4,"Data futura",""))),IF(AND(LEN(TRIM($A140))&gt;0,LEN(TRIM($C140))&gt;0,LEN(TRIM($D140))&gt;0,COUNTIFS($A$7:$A$206,$A140,$C$7:$C$206,$C140,$D$7:$D$206,$D140)&gt;1),"Chave SKU/lote/local duplicada","")))</f>
        <v/>
      </c>
    </row>
    <row r="141" ht="25" customHeight="1">
      <c r="A141" s="22" t="n"/>
      <c r="B141" s="23" t="n"/>
      <c r="C141" s="22" t="n"/>
      <c r="D141" s="22" t="n"/>
      <c r="E141" s="24" t="n"/>
      <c r="F141" s="25" t="n"/>
      <c r="G141" s="26" t="n"/>
      <c r="H141" s="27">
        <f>IF(COUNTA($A141:$G141)=0,"",IF(AND('Configurações'!$B$12="Configurações válidas",LEN(TRIM($A141))&gt;0,LEN(TRIM($B141))&gt;0,LEN(TRIM($C141))&gt;0,LEN(TRIM($D141))&gt;0,COUNTIF('Configurações'!$H$4:$H$23,$D141)&gt;0,ISNUMBER($E141),$E141&gt;0,ISNUMBER($F141),$F141&gt;0,ISNUMBER($G141),$G141&gt;=DATE(2000,1,1),$G141&lt;='Configurações'!$B$4,COUNTIFS($A$7:$A$206,$A141,$C$7:$C$206,$C141,$D$7:$D$206,$D141)=1),$E141*$F141,""))</f>
        <v/>
      </c>
      <c r="I141" s="28">
        <f>IF(COUNTA($A141:$G141)=0,"",IF(AND('Configurações'!$B$12="Configurações válidas",LEN(TRIM($A141))&gt;0,LEN(TRIM($B141))&gt;0,LEN(TRIM($C141))&gt;0,LEN(TRIM($D141))&gt;0,COUNTIF('Configurações'!$H$4:$H$23,$D141)&gt;0,ISNUMBER($E141),$E141&gt;0,ISNUMBER($F141),$F141&gt;0,ISNUMBER($G141),$G141&gt;=DATE(2000,1,1),$G141&lt;='Configurações'!$B$4,COUNTIFS($A$7:$A$206,$A141,$C$7:$C$206,$C141,$D$7:$D$206,$D141)=1),'Configurações'!$B$4-$G141,""))</f>
        <v/>
      </c>
      <c r="J141" s="29">
        <f>IF($I141="","",IF($I141&lt;='Configurações'!$B$5,'Configurações'!$F$4,IF($I141&lt;='Configurações'!$B$6,'Configurações'!$F$5,IF($I141&lt;='Configurações'!$B$7,'Configurações'!$F$6,IF($I141&lt;='Configurações'!$B$8,'Configurações'!$F$7,'Configurações'!$F$8)))))</f>
        <v/>
      </c>
      <c r="K141" s="27">
        <f>IF($H141="","",IF($I141&gt;='Configurações'!$B$9,$H141,0))</f>
        <v/>
      </c>
      <c r="L141" s="30">
        <f>IF($I141="","",IF($I141&gt;='Configurações'!$B$10,"Crítico",IF($I141&gt;='Configurações'!$B$9,"Parado","Em giro")))</f>
        <v/>
      </c>
      <c r="M141" s="29">
        <f>IF(COUNTA($A141:$G141)=0,"",_xlfn.TEXTJOIN(" | ",TRUE,IF(LEN(TRIM($A141))=0,"SKU ausente",""),IF(LEN(TRIM($B141))=0,"Produto ausente",""),IF(LEN(TRIM($C141))=0,"Lote ausente",""),IF(LEN(TRIM($D141))=0,"Local ausente",IF(COUNTIF('Configurações'!$H$4:$H$23,$D141)=0,"Local não cadastrado","")),IF(NOT(ISNUMBER($E141)),"Quantidade inválida",IF($E141&lt;=0,"Quantidade deve ser maior que zero","")),IF(NOT(ISNUMBER($F141)),"Custo inválido",IF($F141&lt;0,"Custo negativo",IF($F141=0,"Custo zerado",""))),IF(NOT(ISNUMBER($G141)),"Data inválida",IF($G141&lt;DATE(2000,1,1),"Data anterior a 01/01/2000",IF($G141&gt;'Configurações'!$B$4,"Data futura",""))),IF(AND(LEN(TRIM($A141))&gt;0,LEN(TRIM($C141))&gt;0,LEN(TRIM($D141))&gt;0,COUNTIFS($A$7:$A$206,$A141,$C$7:$C$206,$C141,$D$7:$D$206,$D141)&gt;1),"Chave SKU/lote/local duplicada","")))</f>
        <v/>
      </c>
    </row>
    <row r="142" ht="25" customHeight="1">
      <c r="A142" s="22" t="n"/>
      <c r="B142" s="23" t="n"/>
      <c r="C142" s="22" t="n"/>
      <c r="D142" s="22" t="n"/>
      <c r="E142" s="24" t="n"/>
      <c r="F142" s="25" t="n"/>
      <c r="G142" s="26" t="n"/>
      <c r="H142" s="27">
        <f>IF(COUNTA($A142:$G142)=0,"",IF(AND('Configurações'!$B$12="Configurações válidas",LEN(TRIM($A142))&gt;0,LEN(TRIM($B142))&gt;0,LEN(TRIM($C142))&gt;0,LEN(TRIM($D142))&gt;0,COUNTIF('Configurações'!$H$4:$H$23,$D142)&gt;0,ISNUMBER($E142),$E142&gt;0,ISNUMBER($F142),$F142&gt;0,ISNUMBER($G142),$G142&gt;=DATE(2000,1,1),$G142&lt;='Configurações'!$B$4,COUNTIFS($A$7:$A$206,$A142,$C$7:$C$206,$C142,$D$7:$D$206,$D142)=1),$E142*$F142,""))</f>
        <v/>
      </c>
      <c r="I142" s="28">
        <f>IF(COUNTA($A142:$G142)=0,"",IF(AND('Configurações'!$B$12="Configurações válidas",LEN(TRIM($A142))&gt;0,LEN(TRIM($B142))&gt;0,LEN(TRIM($C142))&gt;0,LEN(TRIM($D142))&gt;0,COUNTIF('Configurações'!$H$4:$H$23,$D142)&gt;0,ISNUMBER($E142),$E142&gt;0,ISNUMBER($F142),$F142&gt;0,ISNUMBER($G142),$G142&gt;=DATE(2000,1,1),$G142&lt;='Configurações'!$B$4,COUNTIFS($A$7:$A$206,$A142,$C$7:$C$206,$C142,$D$7:$D$206,$D142)=1),'Configurações'!$B$4-$G142,""))</f>
        <v/>
      </c>
      <c r="J142" s="29">
        <f>IF($I142="","",IF($I142&lt;='Configurações'!$B$5,'Configurações'!$F$4,IF($I142&lt;='Configurações'!$B$6,'Configurações'!$F$5,IF($I142&lt;='Configurações'!$B$7,'Configurações'!$F$6,IF($I142&lt;='Configurações'!$B$8,'Configurações'!$F$7,'Configurações'!$F$8)))))</f>
        <v/>
      </c>
      <c r="K142" s="27">
        <f>IF($H142="","",IF($I142&gt;='Configurações'!$B$9,$H142,0))</f>
        <v/>
      </c>
      <c r="L142" s="30">
        <f>IF($I142="","",IF($I142&gt;='Configurações'!$B$10,"Crítico",IF($I142&gt;='Configurações'!$B$9,"Parado","Em giro")))</f>
        <v/>
      </c>
      <c r="M142" s="29">
        <f>IF(COUNTA($A142:$G142)=0,"",_xlfn.TEXTJOIN(" | ",TRUE,IF(LEN(TRIM($A142))=0,"SKU ausente",""),IF(LEN(TRIM($B142))=0,"Produto ausente",""),IF(LEN(TRIM($C142))=0,"Lote ausente",""),IF(LEN(TRIM($D142))=0,"Local ausente",IF(COUNTIF('Configurações'!$H$4:$H$23,$D142)=0,"Local não cadastrado","")),IF(NOT(ISNUMBER($E142)),"Quantidade inválida",IF($E142&lt;=0,"Quantidade deve ser maior que zero","")),IF(NOT(ISNUMBER($F142)),"Custo inválido",IF($F142&lt;0,"Custo negativo",IF($F142=0,"Custo zerado",""))),IF(NOT(ISNUMBER($G142)),"Data inválida",IF($G142&lt;DATE(2000,1,1),"Data anterior a 01/01/2000",IF($G142&gt;'Configurações'!$B$4,"Data futura",""))),IF(AND(LEN(TRIM($A142))&gt;0,LEN(TRIM($C142))&gt;0,LEN(TRIM($D142))&gt;0,COUNTIFS($A$7:$A$206,$A142,$C$7:$C$206,$C142,$D$7:$D$206,$D142)&gt;1),"Chave SKU/lote/local duplicada","")))</f>
        <v/>
      </c>
    </row>
    <row r="143" ht="25" customHeight="1">
      <c r="A143" s="22" t="n"/>
      <c r="B143" s="23" t="n"/>
      <c r="C143" s="22" t="n"/>
      <c r="D143" s="22" t="n"/>
      <c r="E143" s="24" t="n"/>
      <c r="F143" s="25" t="n"/>
      <c r="G143" s="26" t="n"/>
      <c r="H143" s="27">
        <f>IF(COUNTA($A143:$G143)=0,"",IF(AND('Configurações'!$B$12="Configurações válidas",LEN(TRIM($A143))&gt;0,LEN(TRIM($B143))&gt;0,LEN(TRIM($C143))&gt;0,LEN(TRIM($D143))&gt;0,COUNTIF('Configurações'!$H$4:$H$23,$D143)&gt;0,ISNUMBER($E143),$E143&gt;0,ISNUMBER($F143),$F143&gt;0,ISNUMBER($G143),$G143&gt;=DATE(2000,1,1),$G143&lt;='Configurações'!$B$4,COUNTIFS($A$7:$A$206,$A143,$C$7:$C$206,$C143,$D$7:$D$206,$D143)=1),$E143*$F143,""))</f>
        <v/>
      </c>
      <c r="I143" s="28">
        <f>IF(COUNTA($A143:$G143)=0,"",IF(AND('Configurações'!$B$12="Configurações válidas",LEN(TRIM($A143))&gt;0,LEN(TRIM($B143))&gt;0,LEN(TRIM($C143))&gt;0,LEN(TRIM($D143))&gt;0,COUNTIF('Configurações'!$H$4:$H$23,$D143)&gt;0,ISNUMBER($E143),$E143&gt;0,ISNUMBER($F143),$F143&gt;0,ISNUMBER($G143),$G143&gt;=DATE(2000,1,1),$G143&lt;='Configurações'!$B$4,COUNTIFS($A$7:$A$206,$A143,$C$7:$C$206,$C143,$D$7:$D$206,$D143)=1),'Configurações'!$B$4-$G143,""))</f>
        <v/>
      </c>
      <c r="J143" s="29">
        <f>IF($I143="","",IF($I143&lt;='Configurações'!$B$5,'Configurações'!$F$4,IF($I143&lt;='Configurações'!$B$6,'Configurações'!$F$5,IF($I143&lt;='Configurações'!$B$7,'Configurações'!$F$6,IF($I143&lt;='Configurações'!$B$8,'Configurações'!$F$7,'Configurações'!$F$8)))))</f>
        <v/>
      </c>
      <c r="K143" s="27">
        <f>IF($H143="","",IF($I143&gt;='Configurações'!$B$9,$H143,0))</f>
        <v/>
      </c>
      <c r="L143" s="30">
        <f>IF($I143="","",IF($I143&gt;='Configurações'!$B$10,"Crítico",IF($I143&gt;='Configurações'!$B$9,"Parado","Em giro")))</f>
        <v/>
      </c>
      <c r="M143" s="29">
        <f>IF(COUNTA($A143:$G143)=0,"",_xlfn.TEXTJOIN(" | ",TRUE,IF(LEN(TRIM($A143))=0,"SKU ausente",""),IF(LEN(TRIM($B143))=0,"Produto ausente",""),IF(LEN(TRIM($C143))=0,"Lote ausente",""),IF(LEN(TRIM($D143))=0,"Local ausente",IF(COUNTIF('Configurações'!$H$4:$H$23,$D143)=0,"Local não cadastrado","")),IF(NOT(ISNUMBER($E143)),"Quantidade inválida",IF($E143&lt;=0,"Quantidade deve ser maior que zero","")),IF(NOT(ISNUMBER($F143)),"Custo inválido",IF($F143&lt;0,"Custo negativo",IF($F143=0,"Custo zerado",""))),IF(NOT(ISNUMBER($G143)),"Data inválida",IF($G143&lt;DATE(2000,1,1),"Data anterior a 01/01/2000",IF($G143&gt;'Configurações'!$B$4,"Data futura",""))),IF(AND(LEN(TRIM($A143))&gt;0,LEN(TRIM($C143))&gt;0,LEN(TRIM($D143))&gt;0,COUNTIFS($A$7:$A$206,$A143,$C$7:$C$206,$C143,$D$7:$D$206,$D143)&gt;1),"Chave SKU/lote/local duplicada","")))</f>
        <v/>
      </c>
    </row>
    <row r="144" ht="25" customHeight="1">
      <c r="A144" s="22" t="n"/>
      <c r="B144" s="23" t="n"/>
      <c r="C144" s="22" t="n"/>
      <c r="D144" s="22" t="n"/>
      <c r="E144" s="24" t="n"/>
      <c r="F144" s="25" t="n"/>
      <c r="G144" s="26" t="n"/>
      <c r="H144" s="27">
        <f>IF(COUNTA($A144:$G144)=0,"",IF(AND('Configurações'!$B$12="Configurações válidas",LEN(TRIM($A144))&gt;0,LEN(TRIM($B144))&gt;0,LEN(TRIM($C144))&gt;0,LEN(TRIM($D144))&gt;0,COUNTIF('Configurações'!$H$4:$H$23,$D144)&gt;0,ISNUMBER($E144),$E144&gt;0,ISNUMBER($F144),$F144&gt;0,ISNUMBER($G144),$G144&gt;=DATE(2000,1,1),$G144&lt;='Configurações'!$B$4,COUNTIFS($A$7:$A$206,$A144,$C$7:$C$206,$C144,$D$7:$D$206,$D144)=1),$E144*$F144,""))</f>
        <v/>
      </c>
      <c r="I144" s="28">
        <f>IF(COUNTA($A144:$G144)=0,"",IF(AND('Configurações'!$B$12="Configurações válidas",LEN(TRIM($A144))&gt;0,LEN(TRIM($B144))&gt;0,LEN(TRIM($C144))&gt;0,LEN(TRIM($D144))&gt;0,COUNTIF('Configurações'!$H$4:$H$23,$D144)&gt;0,ISNUMBER($E144),$E144&gt;0,ISNUMBER($F144),$F144&gt;0,ISNUMBER($G144),$G144&gt;=DATE(2000,1,1),$G144&lt;='Configurações'!$B$4,COUNTIFS($A$7:$A$206,$A144,$C$7:$C$206,$C144,$D$7:$D$206,$D144)=1),'Configurações'!$B$4-$G144,""))</f>
        <v/>
      </c>
      <c r="J144" s="29">
        <f>IF($I144="","",IF($I144&lt;='Configurações'!$B$5,'Configurações'!$F$4,IF($I144&lt;='Configurações'!$B$6,'Configurações'!$F$5,IF($I144&lt;='Configurações'!$B$7,'Configurações'!$F$6,IF($I144&lt;='Configurações'!$B$8,'Configurações'!$F$7,'Configurações'!$F$8)))))</f>
        <v/>
      </c>
      <c r="K144" s="27">
        <f>IF($H144="","",IF($I144&gt;='Configurações'!$B$9,$H144,0))</f>
        <v/>
      </c>
      <c r="L144" s="30">
        <f>IF($I144="","",IF($I144&gt;='Configurações'!$B$10,"Crítico",IF($I144&gt;='Configurações'!$B$9,"Parado","Em giro")))</f>
        <v/>
      </c>
      <c r="M144" s="29">
        <f>IF(COUNTA($A144:$G144)=0,"",_xlfn.TEXTJOIN(" | ",TRUE,IF(LEN(TRIM($A144))=0,"SKU ausente",""),IF(LEN(TRIM($B144))=0,"Produto ausente",""),IF(LEN(TRIM($C144))=0,"Lote ausente",""),IF(LEN(TRIM($D144))=0,"Local ausente",IF(COUNTIF('Configurações'!$H$4:$H$23,$D144)=0,"Local não cadastrado","")),IF(NOT(ISNUMBER($E144)),"Quantidade inválida",IF($E144&lt;=0,"Quantidade deve ser maior que zero","")),IF(NOT(ISNUMBER($F144)),"Custo inválido",IF($F144&lt;0,"Custo negativo",IF($F144=0,"Custo zerado",""))),IF(NOT(ISNUMBER($G144)),"Data inválida",IF($G144&lt;DATE(2000,1,1),"Data anterior a 01/01/2000",IF($G144&gt;'Configurações'!$B$4,"Data futura",""))),IF(AND(LEN(TRIM($A144))&gt;0,LEN(TRIM($C144))&gt;0,LEN(TRIM($D144))&gt;0,COUNTIFS($A$7:$A$206,$A144,$C$7:$C$206,$C144,$D$7:$D$206,$D144)&gt;1),"Chave SKU/lote/local duplicada","")))</f>
        <v/>
      </c>
    </row>
    <row r="145" ht="25" customHeight="1">
      <c r="A145" s="22" t="n"/>
      <c r="B145" s="23" t="n"/>
      <c r="C145" s="22" t="n"/>
      <c r="D145" s="22" t="n"/>
      <c r="E145" s="24" t="n"/>
      <c r="F145" s="25" t="n"/>
      <c r="G145" s="26" t="n"/>
      <c r="H145" s="27">
        <f>IF(COUNTA($A145:$G145)=0,"",IF(AND('Configurações'!$B$12="Configurações válidas",LEN(TRIM($A145))&gt;0,LEN(TRIM($B145))&gt;0,LEN(TRIM($C145))&gt;0,LEN(TRIM($D145))&gt;0,COUNTIF('Configurações'!$H$4:$H$23,$D145)&gt;0,ISNUMBER($E145),$E145&gt;0,ISNUMBER($F145),$F145&gt;0,ISNUMBER($G145),$G145&gt;=DATE(2000,1,1),$G145&lt;='Configurações'!$B$4,COUNTIFS($A$7:$A$206,$A145,$C$7:$C$206,$C145,$D$7:$D$206,$D145)=1),$E145*$F145,""))</f>
        <v/>
      </c>
      <c r="I145" s="28">
        <f>IF(COUNTA($A145:$G145)=0,"",IF(AND('Configurações'!$B$12="Configurações válidas",LEN(TRIM($A145))&gt;0,LEN(TRIM($B145))&gt;0,LEN(TRIM($C145))&gt;0,LEN(TRIM($D145))&gt;0,COUNTIF('Configurações'!$H$4:$H$23,$D145)&gt;0,ISNUMBER($E145),$E145&gt;0,ISNUMBER($F145),$F145&gt;0,ISNUMBER($G145),$G145&gt;=DATE(2000,1,1),$G145&lt;='Configurações'!$B$4,COUNTIFS($A$7:$A$206,$A145,$C$7:$C$206,$C145,$D$7:$D$206,$D145)=1),'Configurações'!$B$4-$G145,""))</f>
        <v/>
      </c>
      <c r="J145" s="29">
        <f>IF($I145="","",IF($I145&lt;='Configurações'!$B$5,'Configurações'!$F$4,IF($I145&lt;='Configurações'!$B$6,'Configurações'!$F$5,IF($I145&lt;='Configurações'!$B$7,'Configurações'!$F$6,IF($I145&lt;='Configurações'!$B$8,'Configurações'!$F$7,'Configurações'!$F$8)))))</f>
        <v/>
      </c>
      <c r="K145" s="27">
        <f>IF($H145="","",IF($I145&gt;='Configurações'!$B$9,$H145,0))</f>
        <v/>
      </c>
      <c r="L145" s="30">
        <f>IF($I145="","",IF($I145&gt;='Configurações'!$B$10,"Crítico",IF($I145&gt;='Configurações'!$B$9,"Parado","Em giro")))</f>
        <v/>
      </c>
      <c r="M145" s="29">
        <f>IF(COUNTA($A145:$G145)=0,"",_xlfn.TEXTJOIN(" | ",TRUE,IF(LEN(TRIM($A145))=0,"SKU ausente",""),IF(LEN(TRIM($B145))=0,"Produto ausente",""),IF(LEN(TRIM($C145))=0,"Lote ausente",""),IF(LEN(TRIM($D145))=0,"Local ausente",IF(COUNTIF('Configurações'!$H$4:$H$23,$D145)=0,"Local não cadastrado","")),IF(NOT(ISNUMBER($E145)),"Quantidade inválida",IF($E145&lt;=0,"Quantidade deve ser maior que zero","")),IF(NOT(ISNUMBER($F145)),"Custo inválido",IF($F145&lt;0,"Custo negativo",IF($F145=0,"Custo zerado",""))),IF(NOT(ISNUMBER($G145)),"Data inválida",IF($G145&lt;DATE(2000,1,1),"Data anterior a 01/01/2000",IF($G145&gt;'Configurações'!$B$4,"Data futura",""))),IF(AND(LEN(TRIM($A145))&gt;0,LEN(TRIM($C145))&gt;0,LEN(TRIM($D145))&gt;0,COUNTIFS($A$7:$A$206,$A145,$C$7:$C$206,$C145,$D$7:$D$206,$D145)&gt;1),"Chave SKU/lote/local duplicada","")))</f>
        <v/>
      </c>
    </row>
    <row r="146" ht="25" customHeight="1">
      <c r="A146" s="22" t="n"/>
      <c r="B146" s="23" t="n"/>
      <c r="C146" s="22" t="n"/>
      <c r="D146" s="22" t="n"/>
      <c r="E146" s="24" t="n"/>
      <c r="F146" s="25" t="n"/>
      <c r="G146" s="26" t="n"/>
      <c r="H146" s="27">
        <f>IF(COUNTA($A146:$G146)=0,"",IF(AND('Configurações'!$B$12="Configurações válidas",LEN(TRIM($A146))&gt;0,LEN(TRIM($B146))&gt;0,LEN(TRIM($C146))&gt;0,LEN(TRIM($D146))&gt;0,COUNTIF('Configurações'!$H$4:$H$23,$D146)&gt;0,ISNUMBER($E146),$E146&gt;0,ISNUMBER($F146),$F146&gt;0,ISNUMBER($G146),$G146&gt;=DATE(2000,1,1),$G146&lt;='Configurações'!$B$4,COUNTIFS($A$7:$A$206,$A146,$C$7:$C$206,$C146,$D$7:$D$206,$D146)=1),$E146*$F146,""))</f>
        <v/>
      </c>
      <c r="I146" s="28">
        <f>IF(COUNTA($A146:$G146)=0,"",IF(AND('Configurações'!$B$12="Configurações válidas",LEN(TRIM($A146))&gt;0,LEN(TRIM($B146))&gt;0,LEN(TRIM($C146))&gt;0,LEN(TRIM($D146))&gt;0,COUNTIF('Configurações'!$H$4:$H$23,$D146)&gt;0,ISNUMBER($E146),$E146&gt;0,ISNUMBER($F146),$F146&gt;0,ISNUMBER($G146),$G146&gt;=DATE(2000,1,1),$G146&lt;='Configurações'!$B$4,COUNTIFS($A$7:$A$206,$A146,$C$7:$C$206,$C146,$D$7:$D$206,$D146)=1),'Configurações'!$B$4-$G146,""))</f>
        <v/>
      </c>
      <c r="J146" s="29">
        <f>IF($I146="","",IF($I146&lt;='Configurações'!$B$5,'Configurações'!$F$4,IF($I146&lt;='Configurações'!$B$6,'Configurações'!$F$5,IF($I146&lt;='Configurações'!$B$7,'Configurações'!$F$6,IF($I146&lt;='Configurações'!$B$8,'Configurações'!$F$7,'Configurações'!$F$8)))))</f>
        <v/>
      </c>
      <c r="K146" s="27">
        <f>IF($H146="","",IF($I146&gt;='Configurações'!$B$9,$H146,0))</f>
        <v/>
      </c>
      <c r="L146" s="30">
        <f>IF($I146="","",IF($I146&gt;='Configurações'!$B$10,"Crítico",IF($I146&gt;='Configurações'!$B$9,"Parado","Em giro")))</f>
        <v/>
      </c>
      <c r="M146" s="29">
        <f>IF(COUNTA($A146:$G146)=0,"",_xlfn.TEXTJOIN(" | ",TRUE,IF(LEN(TRIM($A146))=0,"SKU ausente",""),IF(LEN(TRIM($B146))=0,"Produto ausente",""),IF(LEN(TRIM($C146))=0,"Lote ausente",""),IF(LEN(TRIM($D146))=0,"Local ausente",IF(COUNTIF('Configurações'!$H$4:$H$23,$D146)=0,"Local não cadastrado","")),IF(NOT(ISNUMBER($E146)),"Quantidade inválida",IF($E146&lt;=0,"Quantidade deve ser maior que zero","")),IF(NOT(ISNUMBER($F146)),"Custo inválido",IF($F146&lt;0,"Custo negativo",IF($F146=0,"Custo zerado",""))),IF(NOT(ISNUMBER($G146)),"Data inválida",IF($G146&lt;DATE(2000,1,1),"Data anterior a 01/01/2000",IF($G146&gt;'Configurações'!$B$4,"Data futura",""))),IF(AND(LEN(TRIM($A146))&gt;0,LEN(TRIM($C146))&gt;0,LEN(TRIM($D146))&gt;0,COUNTIFS($A$7:$A$206,$A146,$C$7:$C$206,$C146,$D$7:$D$206,$D146)&gt;1),"Chave SKU/lote/local duplicada","")))</f>
        <v/>
      </c>
    </row>
    <row r="147" ht="25" customHeight="1">
      <c r="A147" s="22" t="n"/>
      <c r="B147" s="23" t="n"/>
      <c r="C147" s="22" t="n"/>
      <c r="D147" s="22" t="n"/>
      <c r="E147" s="24" t="n"/>
      <c r="F147" s="25" t="n"/>
      <c r="G147" s="26" t="n"/>
      <c r="H147" s="27">
        <f>IF(COUNTA($A147:$G147)=0,"",IF(AND('Configurações'!$B$12="Configurações válidas",LEN(TRIM($A147))&gt;0,LEN(TRIM($B147))&gt;0,LEN(TRIM($C147))&gt;0,LEN(TRIM($D147))&gt;0,COUNTIF('Configurações'!$H$4:$H$23,$D147)&gt;0,ISNUMBER($E147),$E147&gt;0,ISNUMBER($F147),$F147&gt;0,ISNUMBER($G147),$G147&gt;=DATE(2000,1,1),$G147&lt;='Configurações'!$B$4,COUNTIFS($A$7:$A$206,$A147,$C$7:$C$206,$C147,$D$7:$D$206,$D147)=1),$E147*$F147,""))</f>
        <v/>
      </c>
      <c r="I147" s="28">
        <f>IF(COUNTA($A147:$G147)=0,"",IF(AND('Configurações'!$B$12="Configurações válidas",LEN(TRIM($A147))&gt;0,LEN(TRIM($B147))&gt;0,LEN(TRIM($C147))&gt;0,LEN(TRIM($D147))&gt;0,COUNTIF('Configurações'!$H$4:$H$23,$D147)&gt;0,ISNUMBER($E147),$E147&gt;0,ISNUMBER($F147),$F147&gt;0,ISNUMBER($G147),$G147&gt;=DATE(2000,1,1),$G147&lt;='Configurações'!$B$4,COUNTIFS($A$7:$A$206,$A147,$C$7:$C$206,$C147,$D$7:$D$206,$D147)=1),'Configurações'!$B$4-$G147,""))</f>
        <v/>
      </c>
      <c r="J147" s="29">
        <f>IF($I147="","",IF($I147&lt;='Configurações'!$B$5,'Configurações'!$F$4,IF($I147&lt;='Configurações'!$B$6,'Configurações'!$F$5,IF($I147&lt;='Configurações'!$B$7,'Configurações'!$F$6,IF($I147&lt;='Configurações'!$B$8,'Configurações'!$F$7,'Configurações'!$F$8)))))</f>
        <v/>
      </c>
      <c r="K147" s="27">
        <f>IF($H147="","",IF($I147&gt;='Configurações'!$B$9,$H147,0))</f>
        <v/>
      </c>
      <c r="L147" s="30">
        <f>IF($I147="","",IF($I147&gt;='Configurações'!$B$10,"Crítico",IF($I147&gt;='Configurações'!$B$9,"Parado","Em giro")))</f>
        <v/>
      </c>
      <c r="M147" s="29">
        <f>IF(COUNTA($A147:$G147)=0,"",_xlfn.TEXTJOIN(" | ",TRUE,IF(LEN(TRIM($A147))=0,"SKU ausente",""),IF(LEN(TRIM($B147))=0,"Produto ausente",""),IF(LEN(TRIM($C147))=0,"Lote ausente",""),IF(LEN(TRIM($D147))=0,"Local ausente",IF(COUNTIF('Configurações'!$H$4:$H$23,$D147)=0,"Local não cadastrado","")),IF(NOT(ISNUMBER($E147)),"Quantidade inválida",IF($E147&lt;=0,"Quantidade deve ser maior que zero","")),IF(NOT(ISNUMBER($F147)),"Custo inválido",IF($F147&lt;0,"Custo negativo",IF($F147=0,"Custo zerado",""))),IF(NOT(ISNUMBER($G147)),"Data inválida",IF($G147&lt;DATE(2000,1,1),"Data anterior a 01/01/2000",IF($G147&gt;'Configurações'!$B$4,"Data futura",""))),IF(AND(LEN(TRIM($A147))&gt;0,LEN(TRIM($C147))&gt;0,LEN(TRIM($D147))&gt;0,COUNTIFS($A$7:$A$206,$A147,$C$7:$C$206,$C147,$D$7:$D$206,$D147)&gt;1),"Chave SKU/lote/local duplicada","")))</f>
        <v/>
      </c>
    </row>
    <row r="148" ht="25" customHeight="1">
      <c r="A148" s="22" t="n"/>
      <c r="B148" s="23" t="n"/>
      <c r="C148" s="22" t="n"/>
      <c r="D148" s="22" t="n"/>
      <c r="E148" s="24" t="n"/>
      <c r="F148" s="25" t="n"/>
      <c r="G148" s="26" t="n"/>
      <c r="H148" s="27">
        <f>IF(COUNTA($A148:$G148)=0,"",IF(AND('Configurações'!$B$12="Configurações válidas",LEN(TRIM($A148))&gt;0,LEN(TRIM($B148))&gt;0,LEN(TRIM($C148))&gt;0,LEN(TRIM($D148))&gt;0,COUNTIF('Configurações'!$H$4:$H$23,$D148)&gt;0,ISNUMBER($E148),$E148&gt;0,ISNUMBER($F148),$F148&gt;0,ISNUMBER($G148),$G148&gt;=DATE(2000,1,1),$G148&lt;='Configurações'!$B$4,COUNTIFS($A$7:$A$206,$A148,$C$7:$C$206,$C148,$D$7:$D$206,$D148)=1),$E148*$F148,""))</f>
        <v/>
      </c>
      <c r="I148" s="28">
        <f>IF(COUNTA($A148:$G148)=0,"",IF(AND('Configurações'!$B$12="Configurações válidas",LEN(TRIM($A148))&gt;0,LEN(TRIM($B148))&gt;0,LEN(TRIM($C148))&gt;0,LEN(TRIM($D148))&gt;0,COUNTIF('Configurações'!$H$4:$H$23,$D148)&gt;0,ISNUMBER($E148),$E148&gt;0,ISNUMBER($F148),$F148&gt;0,ISNUMBER($G148),$G148&gt;=DATE(2000,1,1),$G148&lt;='Configurações'!$B$4,COUNTIFS($A$7:$A$206,$A148,$C$7:$C$206,$C148,$D$7:$D$206,$D148)=1),'Configurações'!$B$4-$G148,""))</f>
        <v/>
      </c>
      <c r="J148" s="29">
        <f>IF($I148="","",IF($I148&lt;='Configurações'!$B$5,'Configurações'!$F$4,IF($I148&lt;='Configurações'!$B$6,'Configurações'!$F$5,IF($I148&lt;='Configurações'!$B$7,'Configurações'!$F$6,IF($I148&lt;='Configurações'!$B$8,'Configurações'!$F$7,'Configurações'!$F$8)))))</f>
        <v/>
      </c>
      <c r="K148" s="27">
        <f>IF($H148="","",IF($I148&gt;='Configurações'!$B$9,$H148,0))</f>
        <v/>
      </c>
      <c r="L148" s="30">
        <f>IF($I148="","",IF($I148&gt;='Configurações'!$B$10,"Crítico",IF($I148&gt;='Configurações'!$B$9,"Parado","Em giro")))</f>
        <v/>
      </c>
      <c r="M148" s="29">
        <f>IF(COUNTA($A148:$G148)=0,"",_xlfn.TEXTJOIN(" | ",TRUE,IF(LEN(TRIM($A148))=0,"SKU ausente",""),IF(LEN(TRIM($B148))=0,"Produto ausente",""),IF(LEN(TRIM($C148))=0,"Lote ausente",""),IF(LEN(TRIM($D148))=0,"Local ausente",IF(COUNTIF('Configurações'!$H$4:$H$23,$D148)=0,"Local não cadastrado","")),IF(NOT(ISNUMBER($E148)),"Quantidade inválida",IF($E148&lt;=0,"Quantidade deve ser maior que zero","")),IF(NOT(ISNUMBER($F148)),"Custo inválido",IF($F148&lt;0,"Custo negativo",IF($F148=0,"Custo zerado",""))),IF(NOT(ISNUMBER($G148)),"Data inválida",IF($G148&lt;DATE(2000,1,1),"Data anterior a 01/01/2000",IF($G148&gt;'Configurações'!$B$4,"Data futura",""))),IF(AND(LEN(TRIM($A148))&gt;0,LEN(TRIM($C148))&gt;0,LEN(TRIM($D148))&gt;0,COUNTIFS($A$7:$A$206,$A148,$C$7:$C$206,$C148,$D$7:$D$206,$D148)&gt;1),"Chave SKU/lote/local duplicada","")))</f>
        <v/>
      </c>
    </row>
    <row r="149" ht="25" customHeight="1">
      <c r="A149" s="22" t="n"/>
      <c r="B149" s="23" t="n"/>
      <c r="C149" s="22" t="n"/>
      <c r="D149" s="22" t="n"/>
      <c r="E149" s="24" t="n"/>
      <c r="F149" s="25" t="n"/>
      <c r="G149" s="26" t="n"/>
      <c r="H149" s="27">
        <f>IF(COUNTA($A149:$G149)=0,"",IF(AND('Configurações'!$B$12="Configurações válidas",LEN(TRIM($A149))&gt;0,LEN(TRIM($B149))&gt;0,LEN(TRIM($C149))&gt;0,LEN(TRIM($D149))&gt;0,COUNTIF('Configurações'!$H$4:$H$23,$D149)&gt;0,ISNUMBER($E149),$E149&gt;0,ISNUMBER($F149),$F149&gt;0,ISNUMBER($G149),$G149&gt;=DATE(2000,1,1),$G149&lt;='Configurações'!$B$4,COUNTIFS($A$7:$A$206,$A149,$C$7:$C$206,$C149,$D$7:$D$206,$D149)=1),$E149*$F149,""))</f>
        <v/>
      </c>
      <c r="I149" s="28">
        <f>IF(COUNTA($A149:$G149)=0,"",IF(AND('Configurações'!$B$12="Configurações válidas",LEN(TRIM($A149))&gt;0,LEN(TRIM($B149))&gt;0,LEN(TRIM($C149))&gt;0,LEN(TRIM($D149))&gt;0,COUNTIF('Configurações'!$H$4:$H$23,$D149)&gt;0,ISNUMBER($E149),$E149&gt;0,ISNUMBER($F149),$F149&gt;0,ISNUMBER($G149),$G149&gt;=DATE(2000,1,1),$G149&lt;='Configurações'!$B$4,COUNTIFS($A$7:$A$206,$A149,$C$7:$C$206,$C149,$D$7:$D$206,$D149)=1),'Configurações'!$B$4-$G149,""))</f>
        <v/>
      </c>
      <c r="J149" s="29">
        <f>IF($I149="","",IF($I149&lt;='Configurações'!$B$5,'Configurações'!$F$4,IF($I149&lt;='Configurações'!$B$6,'Configurações'!$F$5,IF($I149&lt;='Configurações'!$B$7,'Configurações'!$F$6,IF($I149&lt;='Configurações'!$B$8,'Configurações'!$F$7,'Configurações'!$F$8)))))</f>
        <v/>
      </c>
      <c r="K149" s="27">
        <f>IF($H149="","",IF($I149&gt;='Configurações'!$B$9,$H149,0))</f>
        <v/>
      </c>
      <c r="L149" s="30">
        <f>IF($I149="","",IF($I149&gt;='Configurações'!$B$10,"Crítico",IF($I149&gt;='Configurações'!$B$9,"Parado","Em giro")))</f>
        <v/>
      </c>
      <c r="M149" s="29">
        <f>IF(COUNTA($A149:$G149)=0,"",_xlfn.TEXTJOIN(" | ",TRUE,IF(LEN(TRIM($A149))=0,"SKU ausente",""),IF(LEN(TRIM($B149))=0,"Produto ausente",""),IF(LEN(TRIM($C149))=0,"Lote ausente",""),IF(LEN(TRIM($D149))=0,"Local ausente",IF(COUNTIF('Configurações'!$H$4:$H$23,$D149)=0,"Local não cadastrado","")),IF(NOT(ISNUMBER($E149)),"Quantidade inválida",IF($E149&lt;=0,"Quantidade deve ser maior que zero","")),IF(NOT(ISNUMBER($F149)),"Custo inválido",IF($F149&lt;0,"Custo negativo",IF($F149=0,"Custo zerado",""))),IF(NOT(ISNUMBER($G149)),"Data inválida",IF($G149&lt;DATE(2000,1,1),"Data anterior a 01/01/2000",IF($G149&gt;'Configurações'!$B$4,"Data futura",""))),IF(AND(LEN(TRIM($A149))&gt;0,LEN(TRIM($C149))&gt;0,LEN(TRIM($D149))&gt;0,COUNTIFS($A$7:$A$206,$A149,$C$7:$C$206,$C149,$D$7:$D$206,$D149)&gt;1),"Chave SKU/lote/local duplicada","")))</f>
        <v/>
      </c>
    </row>
    <row r="150" ht="25" customHeight="1">
      <c r="A150" s="22" t="n"/>
      <c r="B150" s="23" t="n"/>
      <c r="C150" s="22" t="n"/>
      <c r="D150" s="22" t="n"/>
      <c r="E150" s="24" t="n"/>
      <c r="F150" s="25" t="n"/>
      <c r="G150" s="26" t="n"/>
      <c r="H150" s="27">
        <f>IF(COUNTA($A150:$G150)=0,"",IF(AND('Configurações'!$B$12="Configurações válidas",LEN(TRIM($A150))&gt;0,LEN(TRIM($B150))&gt;0,LEN(TRIM($C150))&gt;0,LEN(TRIM($D150))&gt;0,COUNTIF('Configurações'!$H$4:$H$23,$D150)&gt;0,ISNUMBER($E150),$E150&gt;0,ISNUMBER($F150),$F150&gt;0,ISNUMBER($G150),$G150&gt;=DATE(2000,1,1),$G150&lt;='Configurações'!$B$4,COUNTIFS($A$7:$A$206,$A150,$C$7:$C$206,$C150,$D$7:$D$206,$D150)=1),$E150*$F150,""))</f>
        <v/>
      </c>
      <c r="I150" s="28">
        <f>IF(COUNTA($A150:$G150)=0,"",IF(AND('Configurações'!$B$12="Configurações válidas",LEN(TRIM($A150))&gt;0,LEN(TRIM($B150))&gt;0,LEN(TRIM($C150))&gt;0,LEN(TRIM($D150))&gt;0,COUNTIF('Configurações'!$H$4:$H$23,$D150)&gt;0,ISNUMBER($E150),$E150&gt;0,ISNUMBER($F150),$F150&gt;0,ISNUMBER($G150),$G150&gt;=DATE(2000,1,1),$G150&lt;='Configurações'!$B$4,COUNTIFS($A$7:$A$206,$A150,$C$7:$C$206,$C150,$D$7:$D$206,$D150)=1),'Configurações'!$B$4-$G150,""))</f>
        <v/>
      </c>
      <c r="J150" s="29">
        <f>IF($I150="","",IF($I150&lt;='Configurações'!$B$5,'Configurações'!$F$4,IF($I150&lt;='Configurações'!$B$6,'Configurações'!$F$5,IF($I150&lt;='Configurações'!$B$7,'Configurações'!$F$6,IF($I150&lt;='Configurações'!$B$8,'Configurações'!$F$7,'Configurações'!$F$8)))))</f>
        <v/>
      </c>
      <c r="K150" s="27">
        <f>IF($H150="","",IF($I150&gt;='Configurações'!$B$9,$H150,0))</f>
        <v/>
      </c>
      <c r="L150" s="30">
        <f>IF($I150="","",IF($I150&gt;='Configurações'!$B$10,"Crítico",IF($I150&gt;='Configurações'!$B$9,"Parado","Em giro")))</f>
        <v/>
      </c>
      <c r="M150" s="29">
        <f>IF(COUNTA($A150:$G150)=0,"",_xlfn.TEXTJOIN(" | ",TRUE,IF(LEN(TRIM($A150))=0,"SKU ausente",""),IF(LEN(TRIM($B150))=0,"Produto ausente",""),IF(LEN(TRIM($C150))=0,"Lote ausente",""),IF(LEN(TRIM($D150))=0,"Local ausente",IF(COUNTIF('Configurações'!$H$4:$H$23,$D150)=0,"Local não cadastrado","")),IF(NOT(ISNUMBER($E150)),"Quantidade inválida",IF($E150&lt;=0,"Quantidade deve ser maior que zero","")),IF(NOT(ISNUMBER($F150)),"Custo inválido",IF($F150&lt;0,"Custo negativo",IF($F150=0,"Custo zerado",""))),IF(NOT(ISNUMBER($G150)),"Data inválida",IF($G150&lt;DATE(2000,1,1),"Data anterior a 01/01/2000",IF($G150&gt;'Configurações'!$B$4,"Data futura",""))),IF(AND(LEN(TRIM($A150))&gt;0,LEN(TRIM($C150))&gt;0,LEN(TRIM($D150))&gt;0,COUNTIFS($A$7:$A$206,$A150,$C$7:$C$206,$C150,$D$7:$D$206,$D150)&gt;1),"Chave SKU/lote/local duplicada","")))</f>
        <v/>
      </c>
    </row>
    <row r="151" ht="25" customHeight="1">
      <c r="A151" s="22" t="n"/>
      <c r="B151" s="23" t="n"/>
      <c r="C151" s="22" t="n"/>
      <c r="D151" s="22" t="n"/>
      <c r="E151" s="24" t="n"/>
      <c r="F151" s="25" t="n"/>
      <c r="G151" s="26" t="n"/>
      <c r="H151" s="27">
        <f>IF(COUNTA($A151:$G151)=0,"",IF(AND('Configurações'!$B$12="Configurações válidas",LEN(TRIM($A151))&gt;0,LEN(TRIM($B151))&gt;0,LEN(TRIM($C151))&gt;0,LEN(TRIM($D151))&gt;0,COUNTIF('Configurações'!$H$4:$H$23,$D151)&gt;0,ISNUMBER($E151),$E151&gt;0,ISNUMBER($F151),$F151&gt;0,ISNUMBER($G151),$G151&gt;=DATE(2000,1,1),$G151&lt;='Configurações'!$B$4,COUNTIFS($A$7:$A$206,$A151,$C$7:$C$206,$C151,$D$7:$D$206,$D151)=1),$E151*$F151,""))</f>
        <v/>
      </c>
      <c r="I151" s="28">
        <f>IF(COUNTA($A151:$G151)=0,"",IF(AND('Configurações'!$B$12="Configurações válidas",LEN(TRIM($A151))&gt;0,LEN(TRIM($B151))&gt;0,LEN(TRIM($C151))&gt;0,LEN(TRIM($D151))&gt;0,COUNTIF('Configurações'!$H$4:$H$23,$D151)&gt;0,ISNUMBER($E151),$E151&gt;0,ISNUMBER($F151),$F151&gt;0,ISNUMBER($G151),$G151&gt;=DATE(2000,1,1),$G151&lt;='Configurações'!$B$4,COUNTIFS($A$7:$A$206,$A151,$C$7:$C$206,$C151,$D$7:$D$206,$D151)=1),'Configurações'!$B$4-$G151,""))</f>
        <v/>
      </c>
      <c r="J151" s="29">
        <f>IF($I151="","",IF($I151&lt;='Configurações'!$B$5,'Configurações'!$F$4,IF($I151&lt;='Configurações'!$B$6,'Configurações'!$F$5,IF($I151&lt;='Configurações'!$B$7,'Configurações'!$F$6,IF($I151&lt;='Configurações'!$B$8,'Configurações'!$F$7,'Configurações'!$F$8)))))</f>
        <v/>
      </c>
      <c r="K151" s="27">
        <f>IF($H151="","",IF($I151&gt;='Configurações'!$B$9,$H151,0))</f>
        <v/>
      </c>
      <c r="L151" s="30">
        <f>IF($I151="","",IF($I151&gt;='Configurações'!$B$10,"Crítico",IF($I151&gt;='Configurações'!$B$9,"Parado","Em giro")))</f>
        <v/>
      </c>
      <c r="M151" s="29">
        <f>IF(COUNTA($A151:$G151)=0,"",_xlfn.TEXTJOIN(" | ",TRUE,IF(LEN(TRIM($A151))=0,"SKU ausente",""),IF(LEN(TRIM($B151))=0,"Produto ausente",""),IF(LEN(TRIM($C151))=0,"Lote ausente",""),IF(LEN(TRIM($D151))=0,"Local ausente",IF(COUNTIF('Configurações'!$H$4:$H$23,$D151)=0,"Local não cadastrado","")),IF(NOT(ISNUMBER($E151)),"Quantidade inválida",IF($E151&lt;=0,"Quantidade deve ser maior que zero","")),IF(NOT(ISNUMBER($F151)),"Custo inválido",IF($F151&lt;0,"Custo negativo",IF($F151=0,"Custo zerado",""))),IF(NOT(ISNUMBER($G151)),"Data inválida",IF($G151&lt;DATE(2000,1,1),"Data anterior a 01/01/2000",IF($G151&gt;'Configurações'!$B$4,"Data futura",""))),IF(AND(LEN(TRIM($A151))&gt;0,LEN(TRIM($C151))&gt;0,LEN(TRIM($D151))&gt;0,COUNTIFS($A$7:$A$206,$A151,$C$7:$C$206,$C151,$D$7:$D$206,$D151)&gt;1),"Chave SKU/lote/local duplicada","")))</f>
        <v/>
      </c>
    </row>
    <row r="152" ht="25" customHeight="1">
      <c r="A152" s="22" t="n"/>
      <c r="B152" s="23" t="n"/>
      <c r="C152" s="22" t="n"/>
      <c r="D152" s="22" t="n"/>
      <c r="E152" s="24" t="n"/>
      <c r="F152" s="25" t="n"/>
      <c r="G152" s="26" t="n"/>
      <c r="H152" s="27">
        <f>IF(COUNTA($A152:$G152)=0,"",IF(AND('Configurações'!$B$12="Configurações válidas",LEN(TRIM($A152))&gt;0,LEN(TRIM($B152))&gt;0,LEN(TRIM($C152))&gt;0,LEN(TRIM($D152))&gt;0,COUNTIF('Configurações'!$H$4:$H$23,$D152)&gt;0,ISNUMBER($E152),$E152&gt;0,ISNUMBER($F152),$F152&gt;0,ISNUMBER($G152),$G152&gt;=DATE(2000,1,1),$G152&lt;='Configurações'!$B$4,COUNTIFS($A$7:$A$206,$A152,$C$7:$C$206,$C152,$D$7:$D$206,$D152)=1),$E152*$F152,""))</f>
        <v/>
      </c>
      <c r="I152" s="28">
        <f>IF(COUNTA($A152:$G152)=0,"",IF(AND('Configurações'!$B$12="Configurações válidas",LEN(TRIM($A152))&gt;0,LEN(TRIM($B152))&gt;0,LEN(TRIM($C152))&gt;0,LEN(TRIM($D152))&gt;0,COUNTIF('Configurações'!$H$4:$H$23,$D152)&gt;0,ISNUMBER($E152),$E152&gt;0,ISNUMBER($F152),$F152&gt;0,ISNUMBER($G152),$G152&gt;=DATE(2000,1,1),$G152&lt;='Configurações'!$B$4,COUNTIFS($A$7:$A$206,$A152,$C$7:$C$206,$C152,$D$7:$D$206,$D152)=1),'Configurações'!$B$4-$G152,""))</f>
        <v/>
      </c>
      <c r="J152" s="29">
        <f>IF($I152="","",IF($I152&lt;='Configurações'!$B$5,'Configurações'!$F$4,IF($I152&lt;='Configurações'!$B$6,'Configurações'!$F$5,IF($I152&lt;='Configurações'!$B$7,'Configurações'!$F$6,IF($I152&lt;='Configurações'!$B$8,'Configurações'!$F$7,'Configurações'!$F$8)))))</f>
        <v/>
      </c>
      <c r="K152" s="27">
        <f>IF($H152="","",IF($I152&gt;='Configurações'!$B$9,$H152,0))</f>
        <v/>
      </c>
      <c r="L152" s="30">
        <f>IF($I152="","",IF($I152&gt;='Configurações'!$B$10,"Crítico",IF($I152&gt;='Configurações'!$B$9,"Parado","Em giro")))</f>
        <v/>
      </c>
      <c r="M152" s="29">
        <f>IF(COUNTA($A152:$G152)=0,"",_xlfn.TEXTJOIN(" | ",TRUE,IF(LEN(TRIM($A152))=0,"SKU ausente",""),IF(LEN(TRIM($B152))=0,"Produto ausente",""),IF(LEN(TRIM($C152))=0,"Lote ausente",""),IF(LEN(TRIM($D152))=0,"Local ausente",IF(COUNTIF('Configurações'!$H$4:$H$23,$D152)=0,"Local não cadastrado","")),IF(NOT(ISNUMBER($E152)),"Quantidade inválida",IF($E152&lt;=0,"Quantidade deve ser maior que zero","")),IF(NOT(ISNUMBER($F152)),"Custo inválido",IF($F152&lt;0,"Custo negativo",IF($F152=0,"Custo zerado",""))),IF(NOT(ISNUMBER($G152)),"Data inválida",IF($G152&lt;DATE(2000,1,1),"Data anterior a 01/01/2000",IF($G152&gt;'Configurações'!$B$4,"Data futura",""))),IF(AND(LEN(TRIM($A152))&gt;0,LEN(TRIM($C152))&gt;0,LEN(TRIM($D152))&gt;0,COUNTIFS($A$7:$A$206,$A152,$C$7:$C$206,$C152,$D$7:$D$206,$D152)&gt;1),"Chave SKU/lote/local duplicada","")))</f>
        <v/>
      </c>
    </row>
    <row r="153" ht="25" customHeight="1">
      <c r="A153" s="22" t="n"/>
      <c r="B153" s="23" t="n"/>
      <c r="C153" s="22" t="n"/>
      <c r="D153" s="22" t="n"/>
      <c r="E153" s="24" t="n"/>
      <c r="F153" s="25" t="n"/>
      <c r="G153" s="26" t="n"/>
      <c r="H153" s="27">
        <f>IF(COUNTA($A153:$G153)=0,"",IF(AND('Configurações'!$B$12="Configurações válidas",LEN(TRIM($A153))&gt;0,LEN(TRIM($B153))&gt;0,LEN(TRIM($C153))&gt;0,LEN(TRIM($D153))&gt;0,COUNTIF('Configurações'!$H$4:$H$23,$D153)&gt;0,ISNUMBER($E153),$E153&gt;0,ISNUMBER($F153),$F153&gt;0,ISNUMBER($G153),$G153&gt;=DATE(2000,1,1),$G153&lt;='Configurações'!$B$4,COUNTIFS($A$7:$A$206,$A153,$C$7:$C$206,$C153,$D$7:$D$206,$D153)=1),$E153*$F153,""))</f>
        <v/>
      </c>
      <c r="I153" s="28">
        <f>IF(COUNTA($A153:$G153)=0,"",IF(AND('Configurações'!$B$12="Configurações válidas",LEN(TRIM($A153))&gt;0,LEN(TRIM($B153))&gt;0,LEN(TRIM($C153))&gt;0,LEN(TRIM($D153))&gt;0,COUNTIF('Configurações'!$H$4:$H$23,$D153)&gt;0,ISNUMBER($E153),$E153&gt;0,ISNUMBER($F153),$F153&gt;0,ISNUMBER($G153),$G153&gt;=DATE(2000,1,1),$G153&lt;='Configurações'!$B$4,COUNTIFS($A$7:$A$206,$A153,$C$7:$C$206,$C153,$D$7:$D$206,$D153)=1),'Configurações'!$B$4-$G153,""))</f>
        <v/>
      </c>
      <c r="J153" s="29">
        <f>IF($I153="","",IF($I153&lt;='Configurações'!$B$5,'Configurações'!$F$4,IF($I153&lt;='Configurações'!$B$6,'Configurações'!$F$5,IF($I153&lt;='Configurações'!$B$7,'Configurações'!$F$6,IF($I153&lt;='Configurações'!$B$8,'Configurações'!$F$7,'Configurações'!$F$8)))))</f>
        <v/>
      </c>
      <c r="K153" s="27">
        <f>IF($H153="","",IF($I153&gt;='Configurações'!$B$9,$H153,0))</f>
        <v/>
      </c>
      <c r="L153" s="30">
        <f>IF($I153="","",IF($I153&gt;='Configurações'!$B$10,"Crítico",IF($I153&gt;='Configurações'!$B$9,"Parado","Em giro")))</f>
        <v/>
      </c>
      <c r="M153" s="29">
        <f>IF(COUNTA($A153:$G153)=0,"",_xlfn.TEXTJOIN(" | ",TRUE,IF(LEN(TRIM($A153))=0,"SKU ausente",""),IF(LEN(TRIM($B153))=0,"Produto ausente",""),IF(LEN(TRIM($C153))=0,"Lote ausente",""),IF(LEN(TRIM($D153))=0,"Local ausente",IF(COUNTIF('Configurações'!$H$4:$H$23,$D153)=0,"Local não cadastrado","")),IF(NOT(ISNUMBER($E153)),"Quantidade inválida",IF($E153&lt;=0,"Quantidade deve ser maior que zero","")),IF(NOT(ISNUMBER($F153)),"Custo inválido",IF($F153&lt;0,"Custo negativo",IF($F153=0,"Custo zerado",""))),IF(NOT(ISNUMBER($G153)),"Data inválida",IF($G153&lt;DATE(2000,1,1),"Data anterior a 01/01/2000",IF($G153&gt;'Configurações'!$B$4,"Data futura",""))),IF(AND(LEN(TRIM($A153))&gt;0,LEN(TRIM($C153))&gt;0,LEN(TRIM($D153))&gt;0,COUNTIFS($A$7:$A$206,$A153,$C$7:$C$206,$C153,$D$7:$D$206,$D153)&gt;1),"Chave SKU/lote/local duplicada","")))</f>
        <v/>
      </c>
    </row>
    <row r="154" ht="25" customHeight="1">
      <c r="A154" s="22" t="n"/>
      <c r="B154" s="23" t="n"/>
      <c r="C154" s="22" t="n"/>
      <c r="D154" s="22" t="n"/>
      <c r="E154" s="24" t="n"/>
      <c r="F154" s="25" t="n"/>
      <c r="G154" s="26" t="n"/>
      <c r="H154" s="27">
        <f>IF(COUNTA($A154:$G154)=0,"",IF(AND('Configurações'!$B$12="Configurações válidas",LEN(TRIM($A154))&gt;0,LEN(TRIM($B154))&gt;0,LEN(TRIM($C154))&gt;0,LEN(TRIM($D154))&gt;0,COUNTIF('Configurações'!$H$4:$H$23,$D154)&gt;0,ISNUMBER($E154),$E154&gt;0,ISNUMBER($F154),$F154&gt;0,ISNUMBER($G154),$G154&gt;=DATE(2000,1,1),$G154&lt;='Configurações'!$B$4,COUNTIFS($A$7:$A$206,$A154,$C$7:$C$206,$C154,$D$7:$D$206,$D154)=1),$E154*$F154,""))</f>
        <v/>
      </c>
      <c r="I154" s="28">
        <f>IF(COUNTA($A154:$G154)=0,"",IF(AND('Configurações'!$B$12="Configurações válidas",LEN(TRIM($A154))&gt;0,LEN(TRIM($B154))&gt;0,LEN(TRIM($C154))&gt;0,LEN(TRIM($D154))&gt;0,COUNTIF('Configurações'!$H$4:$H$23,$D154)&gt;0,ISNUMBER($E154),$E154&gt;0,ISNUMBER($F154),$F154&gt;0,ISNUMBER($G154),$G154&gt;=DATE(2000,1,1),$G154&lt;='Configurações'!$B$4,COUNTIFS($A$7:$A$206,$A154,$C$7:$C$206,$C154,$D$7:$D$206,$D154)=1),'Configurações'!$B$4-$G154,""))</f>
        <v/>
      </c>
      <c r="J154" s="29">
        <f>IF($I154="","",IF($I154&lt;='Configurações'!$B$5,'Configurações'!$F$4,IF($I154&lt;='Configurações'!$B$6,'Configurações'!$F$5,IF($I154&lt;='Configurações'!$B$7,'Configurações'!$F$6,IF($I154&lt;='Configurações'!$B$8,'Configurações'!$F$7,'Configurações'!$F$8)))))</f>
        <v/>
      </c>
      <c r="K154" s="27">
        <f>IF($H154="","",IF($I154&gt;='Configurações'!$B$9,$H154,0))</f>
        <v/>
      </c>
      <c r="L154" s="30">
        <f>IF($I154="","",IF($I154&gt;='Configurações'!$B$10,"Crítico",IF($I154&gt;='Configurações'!$B$9,"Parado","Em giro")))</f>
        <v/>
      </c>
      <c r="M154" s="29">
        <f>IF(COUNTA($A154:$G154)=0,"",_xlfn.TEXTJOIN(" | ",TRUE,IF(LEN(TRIM($A154))=0,"SKU ausente",""),IF(LEN(TRIM($B154))=0,"Produto ausente",""),IF(LEN(TRIM($C154))=0,"Lote ausente",""),IF(LEN(TRIM($D154))=0,"Local ausente",IF(COUNTIF('Configurações'!$H$4:$H$23,$D154)=0,"Local não cadastrado","")),IF(NOT(ISNUMBER($E154)),"Quantidade inválida",IF($E154&lt;=0,"Quantidade deve ser maior que zero","")),IF(NOT(ISNUMBER($F154)),"Custo inválido",IF($F154&lt;0,"Custo negativo",IF($F154=0,"Custo zerado",""))),IF(NOT(ISNUMBER($G154)),"Data inválida",IF($G154&lt;DATE(2000,1,1),"Data anterior a 01/01/2000",IF($G154&gt;'Configurações'!$B$4,"Data futura",""))),IF(AND(LEN(TRIM($A154))&gt;0,LEN(TRIM($C154))&gt;0,LEN(TRIM($D154))&gt;0,COUNTIFS($A$7:$A$206,$A154,$C$7:$C$206,$C154,$D$7:$D$206,$D154)&gt;1),"Chave SKU/lote/local duplicada","")))</f>
        <v/>
      </c>
    </row>
    <row r="155" ht="25" customHeight="1">
      <c r="A155" s="22" t="n"/>
      <c r="B155" s="23" t="n"/>
      <c r="C155" s="22" t="n"/>
      <c r="D155" s="22" t="n"/>
      <c r="E155" s="24" t="n"/>
      <c r="F155" s="25" t="n"/>
      <c r="G155" s="26" t="n"/>
      <c r="H155" s="27">
        <f>IF(COUNTA($A155:$G155)=0,"",IF(AND('Configurações'!$B$12="Configurações válidas",LEN(TRIM($A155))&gt;0,LEN(TRIM($B155))&gt;0,LEN(TRIM($C155))&gt;0,LEN(TRIM($D155))&gt;0,COUNTIF('Configurações'!$H$4:$H$23,$D155)&gt;0,ISNUMBER($E155),$E155&gt;0,ISNUMBER($F155),$F155&gt;0,ISNUMBER($G155),$G155&gt;=DATE(2000,1,1),$G155&lt;='Configurações'!$B$4,COUNTIFS($A$7:$A$206,$A155,$C$7:$C$206,$C155,$D$7:$D$206,$D155)=1),$E155*$F155,""))</f>
        <v/>
      </c>
      <c r="I155" s="28">
        <f>IF(COUNTA($A155:$G155)=0,"",IF(AND('Configurações'!$B$12="Configurações válidas",LEN(TRIM($A155))&gt;0,LEN(TRIM($B155))&gt;0,LEN(TRIM($C155))&gt;0,LEN(TRIM($D155))&gt;0,COUNTIF('Configurações'!$H$4:$H$23,$D155)&gt;0,ISNUMBER($E155),$E155&gt;0,ISNUMBER($F155),$F155&gt;0,ISNUMBER($G155),$G155&gt;=DATE(2000,1,1),$G155&lt;='Configurações'!$B$4,COUNTIFS($A$7:$A$206,$A155,$C$7:$C$206,$C155,$D$7:$D$206,$D155)=1),'Configurações'!$B$4-$G155,""))</f>
        <v/>
      </c>
      <c r="J155" s="29">
        <f>IF($I155="","",IF($I155&lt;='Configurações'!$B$5,'Configurações'!$F$4,IF($I155&lt;='Configurações'!$B$6,'Configurações'!$F$5,IF($I155&lt;='Configurações'!$B$7,'Configurações'!$F$6,IF($I155&lt;='Configurações'!$B$8,'Configurações'!$F$7,'Configurações'!$F$8)))))</f>
        <v/>
      </c>
      <c r="K155" s="27">
        <f>IF($H155="","",IF($I155&gt;='Configurações'!$B$9,$H155,0))</f>
        <v/>
      </c>
      <c r="L155" s="30">
        <f>IF($I155="","",IF($I155&gt;='Configurações'!$B$10,"Crítico",IF($I155&gt;='Configurações'!$B$9,"Parado","Em giro")))</f>
        <v/>
      </c>
      <c r="M155" s="29">
        <f>IF(COUNTA($A155:$G155)=0,"",_xlfn.TEXTJOIN(" | ",TRUE,IF(LEN(TRIM($A155))=0,"SKU ausente",""),IF(LEN(TRIM($B155))=0,"Produto ausente",""),IF(LEN(TRIM($C155))=0,"Lote ausente",""),IF(LEN(TRIM($D155))=0,"Local ausente",IF(COUNTIF('Configurações'!$H$4:$H$23,$D155)=0,"Local não cadastrado","")),IF(NOT(ISNUMBER($E155)),"Quantidade inválida",IF($E155&lt;=0,"Quantidade deve ser maior que zero","")),IF(NOT(ISNUMBER($F155)),"Custo inválido",IF($F155&lt;0,"Custo negativo",IF($F155=0,"Custo zerado",""))),IF(NOT(ISNUMBER($G155)),"Data inválida",IF($G155&lt;DATE(2000,1,1),"Data anterior a 01/01/2000",IF($G155&gt;'Configurações'!$B$4,"Data futura",""))),IF(AND(LEN(TRIM($A155))&gt;0,LEN(TRIM($C155))&gt;0,LEN(TRIM($D155))&gt;0,COUNTIFS($A$7:$A$206,$A155,$C$7:$C$206,$C155,$D$7:$D$206,$D155)&gt;1),"Chave SKU/lote/local duplicada","")))</f>
        <v/>
      </c>
    </row>
    <row r="156" ht="25" customHeight="1">
      <c r="A156" s="22" t="n"/>
      <c r="B156" s="23" t="n"/>
      <c r="C156" s="22" t="n"/>
      <c r="D156" s="22" t="n"/>
      <c r="E156" s="24" t="n"/>
      <c r="F156" s="25" t="n"/>
      <c r="G156" s="26" t="n"/>
      <c r="H156" s="27">
        <f>IF(COUNTA($A156:$G156)=0,"",IF(AND('Configurações'!$B$12="Configurações válidas",LEN(TRIM($A156))&gt;0,LEN(TRIM($B156))&gt;0,LEN(TRIM($C156))&gt;0,LEN(TRIM($D156))&gt;0,COUNTIF('Configurações'!$H$4:$H$23,$D156)&gt;0,ISNUMBER($E156),$E156&gt;0,ISNUMBER($F156),$F156&gt;0,ISNUMBER($G156),$G156&gt;=DATE(2000,1,1),$G156&lt;='Configurações'!$B$4,COUNTIFS($A$7:$A$206,$A156,$C$7:$C$206,$C156,$D$7:$D$206,$D156)=1),$E156*$F156,""))</f>
        <v/>
      </c>
      <c r="I156" s="28">
        <f>IF(COUNTA($A156:$G156)=0,"",IF(AND('Configurações'!$B$12="Configurações válidas",LEN(TRIM($A156))&gt;0,LEN(TRIM($B156))&gt;0,LEN(TRIM($C156))&gt;0,LEN(TRIM($D156))&gt;0,COUNTIF('Configurações'!$H$4:$H$23,$D156)&gt;0,ISNUMBER($E156),$E156&gt;0,ISNUMBER($F156),$F156&gt;0,ISNUMBER($G156),$G156&gt;=DATE(2000,1,1),$G156&lt;='Configurações'!$B$4,COUNTIFS($A$7:$A$206,$A156,$C$7:$C$206,$C156,$D$7:$D$206,$D156)=1),'Configurações'!$B$4-$G156,""))</f>
        <v/>
      </c>
      <c r="J156" s="29">
        <f>IF($I156="","",IF($I156&lt;='Configurações'!$B$5,'Configurações'!$F$4,IF($I156&lt;='Configurações'!$B$6,'Configurações'!$F$5,IF($I156&lt;='Configurações'!$B$7,'Configurações'!$F$6,IF($I156&lt;='Configurações'!$B$8,'Configurações'!$F$7,'Configurações'!$F$8)))))</f>
        <v/>
      </c>
      <c r="K156" s="27">
        <f>IF($H156="","",IF($I156&gt;='Configurações'!$B$9,$H156,0))</f>
        <v/>
      </c>
      <c r="L156" s="30">
        <f>IF($I156="","",IF($I156&gt;='Configurações'!$B$10,"Crítico",IF($I156&gt;='Configurações'!$B$9,"Parado","Em giro")))</f>
        <v/>
      </c>
      <c r="M156" s="29">
        <f>IF(COUNTA($A156:$G156)=0,"",_xlfn.TEXTJOIN(" | ",TRUE,IF(LEN(TRIM($A156))=0,"SKU ausente",""),IF(LEN(TRIM($B156))=0,"Produto ausente",""),IF(LEN(TRIM($C156))=0,"Lote ausente",""),IF(LEN(TRIM($D156))=0,"Local ausente",IF(COUNTIF('Configurações'!$H$4:$H$23,$D156)=0,"Local não cadastrado","")),IF(NOT(ISNUMBER($E156)),"Quantidade inválida",IF($E156&lt;=0,"Quantidade deve ser maior que zero","")),IF(NOT(ISNUMBER($F156)),"Custo inválido",IF($F156&lt;0,"Custo negativo",IF($F156=0,"Custo zerado",""))),IF(NOT(ISNUMBER($G156)),"Data inválida",IF($G156&lt;DATE(2000,1,1),"Data anterior a 01/01/2000",IF($G156&gt;'Configurações'!$B$4,"Data futura",""))),IF(AND(LEN(TRIM($A156))&gt;0,LEN(TRIM($C156))&gt;0,LEN(TRIM($D156))&gt;0,COUNTIFS($A$7:$A$206,$A156,$C$7:$C$206,$C156,$D$7:$D$206,$D156)&gt;1),"Chave SKU/lote/local duplicada","")))</f>
        <v/>
      </c>
    </row>
    <row r="157" ht="25" customHeight="1">
      <c r="A157" s="22" t="n"/>
      <c r="B157" s="23" t="n"/>
      <c r="C157" s="22" t="n"/>
      <c r="D157" s="22" t="n"/>
      <c r="E157" s="24" t="n"/>
      <c r="F157" s="25" t="n"/>
      <c r="G157" s="26" t="n"/>
      <c r="H157" s="27">
        <f>IF(COUNTA($A157:$G157)=0,"",IF(AND('Configurações'!$B$12="Configurações válidas",LEN(TRIM($A157))&gt;0,LEN(TRIM($B157))&gt;0,LEN(TRIM($C157))&gt;0,LEN(TRIM($D157))&gt;0,COUNTIF('Configurações'!$H$4:$H$23,$D157)&gt;0,ISNUMBER($E157),$E157&gt;0,ISNUMBER($F157),$F157&gt;0,ISNUMBER($G157),$G157&gt;=DATE(2000,1,1),$G157&lt;='Configurações'!$B$4,COUNTIFS($A$7:$A$206,$A157,$C$7:$C$206,$C157,$D$7:$D$206,$D157)=1),$E157*$F157,""))</f>
        <v/>
      </c>
      <c r="I157" s="28">
        <f>IF(COUNTA($A157:$G157)=0,"",IF(AND('Configurações'!$B$12="Configurações válidas",LEN(TRIM($A157))&gt;0,LEN(TRIM($B157))&gt;0,LEN(TRIM($C157))&gt;0,LEN(TRIM($D157))&gt;0,COUNTIF('Configurações'!$H$4:$H$23,$D157)&gt;0,ISNUMBER($E157),$E157&gt;0,ISNUMBER($F157),$F157&gt;0,ISNUMBER($G157),$G157&gt;=DATE(2000,1,1),$G157&lt;='Configurações'!$B$4,COUNTIFS($A$7:$A$206,$A157,$C$7:$C$206,$C157,$D$7:$D$206,$D157)=1),'Configurações'!$B$4-$G157,""))</f>
        <v/>
      </c>
      <c r="J157" s="29">
        <f>IF($I157="","",IF($I157&lt;='Configurações'!$B$5,'Configurações'!$F$4,IF($I157&lt;='Configurações'!$B$6,'Configurações'!$F$5,IF($I157&lt;='Configurações'!$B$7,'Configurações'!$F$6,IF($I157&lt;='Configurações'!$B$8,'Configurações'!$F$7,'Configurações'!$F$8)))))</f>
        <v/>
      </c>
      <c r="K157" s="27">
        <f>IF($H157="","",IF($I157&gt;='Configurações'!$B$9,$H157,0))</f>
        <v/>
      </c>
      <c r="L157" s="30">
        <f>IF($I157="","",IF($I157&gt;='Configurações'!$B$10,"Crítico",IF($I157&gt;='Configurações'!$B$9,"Parado","Em giro")))</f>
        <v/>
      </c>
      <c r="M157" s="29">
        <f>IF(COUNTA($A157:$G157)=0,"",_xlfn.TEXTJOIN(" | ",TRUE,IF(LEN(TRIM($A157))=0,"SKU ausente",""),IF(LEN(TRIM($B157))=0,"Produto ausente",""),IF(LEN(TRIM($C157))=0,"Lote ausente",""),IF(LEN(TRIM($D157))=0,"Local ausente",IF(COUNTIF('Configurações'!$H$4:$H$23,$D157)=0,"Local não cadastrado","")),IF(NOT(ISNUMBER($E157)),"Quantidade inválida",IF($E157&lt;=0,"Quantidade deve ser maior que zero","")),IF(NOT(ISNUMBER($F157)),"Custo inválido",IF($F157&lt;0,"Custo negativo",IF($F157=0,"Custo zerado",""))),IF(NOT(ISNUMBER($G157)),"Data inválida",IF($G157&lt;DATE(2000,1,1),"Data anterior a 01/01/2000",IF($G157&gt;'Configurações'!$B$4,"Data futura",""))),IF(AND(LEN(TRIM($A157))&gt;0,LEN(TRIM($C157))&gt;0,LEN(TRIM($D157))&gt;0,COUNTIFS($A$7:$A$206,$A157,$C$7:$C$206,$C157,$D$7:$D$206,$D157)&gt;1),"Chave SKU/lote/local duplicada","")))</f>
        <v/>
      </c>
    </row>
    <row r="158" ht="25" customHeight="1">
      <c r="A158" s="22" t="n"/>
      <c r="B158" s="23" t="n"/>
      <c r="C158" s="22" t="n"/>
      <c r="D158" s="22" t="n"/>
      <c r="E158" s="24" t="n"/>
      <c r="F158" s="25" t="n"/>
      <c r="G158" s="26" t="n"/>
      <c r="H158" s="27">
        <f>IF(COUNTA($A158:$G158)=0,"",IF(AND('Configurações'!$B$12="Configurações válidas",LEN(TRIM($A158))&gt;0,LEN(TRIM($B158))&gt;0,LEN(TRIM($C158))&gt;0,LEN(TRIM($D158))&gt;0,COUNTIF('Configurações'!$H$4:$H$23,$D158)&gt;0,ISNUMBER($E158),$E158&gt;0,ISNUMBER($F158),$F158&gt;0,ISNUMBER($G158),$G158&gt;=DATE(2000,1,1),$G158&lt;='Configurações'!$B$4,COUNTIFS($A$7:$A$206,$A158,$C$7:$C$206,$C158,$D$7:$D$206,$D158)=1),$E158*$F158,""))</f>
        <v/>
      </c>
      <c r="I158" s="28">
        <f>IF(COUNTA($A158:$G158)=0,"",IF(AND('Configurações'!$B$12="Configurações válidas",LEN(TRIM($A158))&gt;0,LEN(TRIM($B158))&gt;0,LEN(TRIM($C158))&gt;0,LEN(TRIM($D158))&gt;0,COUNTIF('Configurações'!$H$4:$H$23,$D158)&gt;0,ISNUMBER($E158),$E158&gt;0,ISNUMBER($F158),$F158&gt;0,ISNUMBER($G158),$G158&gt;=DATE(2000,1,1),$G158&lt;='Configurações'!$B$4,COUNTIFS($A$7:$A$206,$A158,$C$7:$C$206,$C158,$D$7:$D$206,$D158)=1),'Configurações'!$B$4-$G158,""))</f>
        <v/>
      </c>
      <c r="J158" s="29">
        <f>IF($I158="","",IF($I158&lt;='Configurações'!$B$5,'Configurações'!$F$4,IF($I158&lt;='Configurações'!$B$6,'Configurações'!$F$5,IF($I158&lt;='Configurações'!$B$7,'Configurações'!$F$6,IF($I158&lt;='Configurações'!$B$8,'Configurações'!$F$7,'Configurações'!$F$8)))))</f>
        <v/>
      </c>
      <c r="K158" s="27">
        <f>IF($H158="","",IF($I158&gt;='Configurações'!$B$9,$H158,0))</f>
        <v/>
      </c>
      <c r="L158" s="30">
        <f>IF($I158="","",IF($I158&gt;='Configurações'!$B$10,"Crítico",IF($I158&gt;='Configurações'!$B$9,"Parado","Em giro")))</f>
        <v/>
      </c>
      <c r="M158" s="29">
        <f>IF(COUNTA($A158:$G158)=0,"",_xlfn.TEXTJOIN(" | ",TRUE,IF(LEN(TRIM($A158))=0,"SKU ausente",""),IF(LEN(TRIM($B158))=0,"Produto ausente",""),IF(LEN(TRIM($C158))=0,"Lote ausente",""),IF(LEN(TRIM($D158))=0,"Local ausente",IF(COUNTIF('Configurações'!$H$4:$H$23,$D158)=0,"Local não cadastrado","")),IF(NOT(ISNUMBER($E158)),"Quantidade inválida",IF($E158&lt;=0,"Quantidade deve ser maior que zero","")),IF(NOT(ISNUMBER($F158)),"Custo inválido",IF($F158&lt;0,"Custo negativo",IF($F158=0,"Custo zerado",""))),IF(NOT(ISNUMBER($G158)),"Data inválida",IF($G158&lt;DATE(2000,1,1),"Data anterior a 01/01/2000",IF($G158&gt;'Configurações'!$B$4,"Data futura",""))),IF(AND(LEN(TRIM($A158))&gt;0,LEN(TRIM($C158))&gt;0,LEN(TRIM($D158))&gt;0,COUNTIFS($A$7:$A$206,$A158,$C$7:$C$206,$C158,$D$7:$D$206,$D158)&gt;1),"Chave SKU/lote/local duplicada","")))</f>
        <v/>
      </c>
    </row>
    <row r="159" ht="25" customHeight="1">
      <c r="A159" s="22" t="n"/>
      <c r="B159" s="23" t="n"/>
      <c r="C159" s="22" t="n"/>
      <c r="D159" s="22" t="n"/>
      <c r="E159" s="24" t="n"/>
      <c r="F159" s="25" t="n"/>
      <c r="G159" s="26" t="n"/>
      <c r="H159" s="27">
        <f>IF(COUNTA($A159:$G159)=0,"",IF(AND('Configurações'!$B$12="Configurações válidas",LEN(TRIM($A159))&gt;0,LEN(TRIM($B159))&gt;0,LEN(TRIM($C159))&gt;0,LEN(TRIM($D159))&gt;0,COUNTIF('Configurações'!$H$4:$H$23,$D159)&gt;0,ISNUMBER($E159),$E159&gt;0,ISNUMBER($F159),$F159&gt;0,ISNUMBER($G159),$G159&gt;=DATE(2000,1,1),$G159&lt;='Configurações'!$B$4,COUNTIFS($A$7:$A$206,$A159,$C$7:$C$206,$C159,$D$7:$D$206,$D159)=1),$E159*$F159,""))</f>
        <v/>
      </c>
      <c r="I159" s="28">
        <f>IF(COUNTA($A159:$G159)=0,"",IF(AND('Configurações'!$B$12="Configurações válidas",LEN(TRIM($A159))&gt;0,LEN(TRIM($B159))&gt;0,LEN(TRIM($C159))&gt;0,LEN(TRIM($D159))&gt;0,COUNTIF('Configurações'!$H$4:$H$23,$D159)&gt;0,ISNUMBER($E159),$E159&gt;0,ISNUMBER($F159),$F159&gt;0,ISNUMBER($G159),$G159&gt;=DATE(2000,1,1),$G159&lt;='Configurações'!$B$4,COUNTIFS($A$7:$A$206,$A159,$C$7:$C$206,$C159,$D$7:$D$206,$D159)=1),'Configurações'!$B$4-$G159,""))</f>
        <v/>
      </c>
      <c r="J159" s="29">
        <f>IF($I159="","",IF($I159&lt;='Configurações'!$B$5,'Configurações'!$F$4,IF($I159&lt;='Configurações'!$B$6,'Configurações'!$F$5,IF($I159&lt;='Configurações'!$B$7,'Configurações'!$F$6,IF($I159&lt;='Configurações'!$B$8,'Configurações'!$F$7,'Configurações'!$F$8)))))</f>
        <v/>
      </c>
      <c r="K159" s="27">
        <f>IF($H159="","",IF($I159&gt;='Configurações'!$B$9,$H159,0))</f>
        <v/>
      </c>
      <c r="L159" s="30">
        <f>IF($I159="","",IF($I159&gt;='Configurações'!$B$10,"Crítico",IF($I159&gt;='Configurações'!$B$9,"Parado","Em giro")))</f>
        <v/>
      </c>
      <c r="M159" s="29">
        <f>IF(COUNTA($A159:$G159)=0,"",_xlfn.TEXTJOIN(" | ",TRUE,IF(LEN(TRIM($A159))=0,"SKU ausente",""),IF(LEN(TRIM($B159))=0,"Produto ausente",""),IF(LEN(TRIM($C159))=0,"Lote ausente",""),IF(LEN(TRIM($D159))=0,"Local ausente",IF(COUNTIF('Configurações'!$H$4:$H$23,$D159)=0,"Local não cadastrado","")),IF(NOT(ISNUMBER($E159)),"Quantidade inválida",IF($E159&lt;=0,"Quantidade deve ser maior que zero","")),IF(NOT(ISNUMBER($F159)),"Custo inválido",IF($F159&lt;0,"Custo negativo",IF($F159=0,"Custo zerado",""))),IF(NOT(ISNUMBER($G159)),"Data inválida",IF($G159&lt;DATE(2000,1,1),"Data anterior a 01/01/2000",IF($G159&gt;'Configurações'!$B$4,"Data futura",""))),IF(AND(LEN(TRIM($A159))&gt;0,LEN(TRIM($C159))&gt;0,LEN(TRIM($D159))&gt;0,COUNTIFS($A$7:$A$206,$A159,$C$7:$C$206,$C159,$D$7:$D$206,$D159)&gt;1),"Chave SKU/lote/local duplicada","")))</f>
        <v/>
      </c>
    </row>
    <row r="160" ht="25" customHeight="1">
      <c r="A160" s="22" t="n"/>
      <c r="B160" s="23" t="n"/>
      <c r="C160" s="22" t="n"/>
      <c r="D160" s="22" t="n"/>
      <c r="E160" s="24" t="n"/>
      <c r="F160" s="25" t="n"/>
      <c r="G160" s="26" t="n"/>
      <c r="H160" s="27">
        <f>IF(COUNTA($A160:$G160)=0,"",IF(AND('Configurações'!$B$12="Configurações válidas",LEN(TRIM($A160))&gt;0,LEN(TRIM($B160))&gt;0,LEN(TRIM($C160))&gt;0,LEN(TRIM($D160))&gt;0,COUNTIF('Configurações'!$H$4:$H$23,$D160)&gt;0,ISNUMBER($E160),$E160&gt;0,ISNUMBER($F160),$F160&gt;0,ISNUMBER($G160),$G160&gt;=DATE(2000,1,1),$G160&lt;='Configurações'!$B$4,COUNTIFS($A$7:$A$206,$A160,$C$7:$C$206,$C160,$D$7:$D$206,$D160)=1),$E160*$F160,""))</f>
        <v/>
      </c>
      <c r="I160" s="28">
        <f>IF(COUNTA($A160:$G160)=0,"",IF(AND('Configurações'!$B$12="Configurações válidas",LEN(TRIM($A160))&gt;0,LEN(TRIM($B160))&gt;0,LEN(TRIM($C160))&gt;0,LEN(TRIM($D160))&gt;0,COUNTIF('Configurações'!$H$4:$H$23,$D160)&gt;0,ISNUMBER($E160),$E160&gt;0,ISNUMBER($F160),$F160&gt;0,ISNUMBER($G160),$G160&gt;=DATE(2000,1,1),$G160&lt;='Configurações'!$B$4,COUNTIFS($A$7:$A$206,$A160,$C$7:$C$206,$C160,$D$7:$D$206,$D160)=1),'Configurações'!$B$4-$G160,""))</f>
        <v/>
      </c>
      <c r="J160" s="29">
        <f>IF($I160="","",IF($I160&lt;='Configurações'!$B$5,'Configurações'!$F$4,IF($I160&lt;='Configurações'!$B$6,'Configurações'!$F$5,IF($I160&lt;='Configurações'!$B$7,'Configurações'!$F$6,IF($I160&lt;='Configurações'!$B$8,'Configurações'!$F$7,'Configurações'!$F$8)))))</f>
        <v/>
      </c>
      <c r="K160" s="27">
        <f>IF($H160="","",IF($I160&gt;='Configurações'!$B$9,$H160,0))</f>
        <v/>
      </c>
      <c r="L160" s="30">
        <f>IF($I160="","",IF($I160&gt;='Configurações'!$B$10,"Crítico",IF($I160&gt;='Configurações'!$B$9,"Parado","Em giro")))</f>
        <v/>
      </c>
      <c r="M160" s="29">
        <f>IF(COUNTA($A160:$G160)=0,"",_xlfn.TEXTJOIN(" | ",TRUE,IF(LEN(TRIM($A160))=0,"SKU ausente",""),IF(LEN(TRIM($B160))=0,"Produto ausente",""),IF(LEN(TRIM($C160))=0,"Lote ausente",""),IF(LEN(TRIM($D160))=0,"Local ausente",IF(COUNTIF('Configurações'!$H$4:$H$23,$D160)=0,"Local não cadastrado","")),IF(NOT(ISNUMBER($E160)),"Quantidade inválida",IF($E160&lt;=0,"Quantidade deve ser maior que zero","")),IF(NOT(ISNUMBER($F160)),"Custo inválido",IF($F160&lt;0,"Custo negativo",IF($F160=0,"Custo zerado",""))),IF(NOT(ISNUMBER($G160)),"Data inválida",IF($G160&lt;DATE(2000,1,1),"Data anterior a 01/01/2000",IF($G160&gt;'Configurações'!$B$4,"Data futura",""))),IF(AND(LEN(TRIM($A160))&gt;0,LEN(TRIM($C160))&gt;0,LEN(TRIM($D160))&gt;0,COUNTIFS($A$7:$A$206,$A160,$C$7:$C$206,$C160,$D$7:$D$206,$D160)&gt;1),"Chave SKU/lote/local duplicada","")))</f>
        <v/>
      </c>
    </row>
    <row r="161" ht="25" customHeight="1">
      <c r="A161" s="22" t="n"/>
      <c r="B161" s="23" t="n"/>
      <c r="C161" s="22" t="n"/>
      <c r="D161" s="22" t="n"/>
      <c r="E161" s="24" t="n"/>
      <c r="F161" s="25" t="n"/>
      <c r="G161" s="26" t="n"/>
      <c r="H161" s="27">
        <f>IF(COUNTA($A161:$G161)=0,"",IF(AND('Configurações'!$B$12="Configurações válidas",LEN(TRIM($A161))&gt;0,LEN(TRIM($B161))&gt;0,LEN(TRIM($C161))&gt;0,LEN(TRIM($D161))&gt;0,COUNTIF('Configurações'!$H$4:$H$23,$D161)&gt;0,ISNUMBER($E161),$E161&gt;0,ISNUMBER($F161),$F161&gt;0,ISNUMBER($G161),$G161&gt;=DATE(2000,1,1),$G161&lt;='Configurações'!$B$4,COUNTIFS($A$7:$A$206,$A161,$C$7:$C$206,$C161,$D$7:$D$206,$D161)=1),$E161*$F161,""))</f>
        <v/>
      </c>
      <c r="I161" s="28">
        <f>IF(COUNTA($A161:$G161)=0,"",IF(AND('Configurações'!$B$12="Configurações válidas",LEN(TRIM($A161))&gt;0,LEN(TRIM($B161))&gt;0,LEN(TRIM($C161))&gt;0,LEN(TRIM($D161))&gt;0,COUNTIF('Configurações'!$H$4:$H$23,$D161)&gt;0,ISNUMBER($E161),$E161&gt;0,ISNUMBER($F161),$F161&gt;0,ISNUMBER($G161),$G161&gt;=DATE(2000,1,1),$G161&lt;='Configurações'!$B$4,COUNTIFS($A$7:$A$206,$A161,$C$7:$C$206,$C161,$D$7:$D$206,$D161)=1),'Configurações'!$B$4-$G161,""))</f>
        <v/>
      </c>
      <c r="J161" s="29">
        <f>IF($I161="","",IF($I161&lt;='Configurações'!$B$5,'Configurações'!$F$4,IF($I161&lt;='Configurações'!$B$6,'Configurações'!$F$5,IF($I161&lt;='Configurações'!$B$7,'Configurações'!$F$6,IF($I161&lt;='Configurações'!$B$8,'Configurações'!$F$7,'Configurações'!$F$8)))))</f>
        <v/>
      </c>
      <c r="K161" s="27">
        <f>IF($H161="","",IF($I161&gt;='Configurações'!$B$9,$H161,0))</f>
        <v/>
      </c>
      <c r="L161" s="30">
        <f>IF($I161="","",IF($I161&gt;='Configurações'!$B$10,"Crítico",IF($I161&gt;='Configurações'!$B$9,"Parado","Em giro")))</f>
        <v/>
      </c>
      <c r="M161" s="29">
        <f>IF(COUNTA($A161:$G161)=0,"",_xlfn.TEXTJOIN(" | ",TRUE,IF(LEN(TRIM($A161))=0,"SKU ausente",""),IF(LEN(TRIM($B161))=0,"Produto ausente",""),IF(LEN(TRIM($C161))=0,"Lote ausente",""),IF(LEN(TRIM($D161))=0,"Local ausente",IF(COUNTIF('Configurações'!$H$4:$H$23,$D161)=0,"Local não cadastrado","")),IF(NOT(ISNUMBER($E161)),"Quantidade inválida",IF($E161&lt;=0,"Quantidade deve ser maior que zero","")),IF(NOT(ISNUMBER($F161)),"Custo inválido",IF($F161&lt;0,"Custo negativo",IF($F161=0,"Custo zerado",""))),IF(NOT(ISNUMBER($G161)),"Data inválida",IF($G161&lt;DATE(2000,1,1),"Data anterior a 01/01/2000",IF($G161&gt;'Configurações'!$B$4,"Data futura",""))),IF(AND(LEN(TRIM($A161))&gt;0,LEN(TRIM($C161))&gt;0,LEN(TRIM($D161))&gt;0,COUNTIFS($A$7:$A$206,$A161,$C$7:$C$206,$C161,$D$7:$D$206,$D161)&gt;1),"Chave SKU/lote/local duplicada","")))</f>
        <v/>
      </c>
    </row>
    <row r="162" ht="25" customHeight="1">
      <c r="A162" s="22" t="n"/>
      <c r="B162" s="23" t="n"/>
      <c r="C162" s="22" t="n"/>
      <c r="D162" s="22" t="n"/>
      <c r="E162" s="24" t="n"/>
      <c r="F162" s="25" t="n"/>
      <c r="G162" s="26" t="n"/>
      <c r="H162" s="27">
        <f>IF(COUNTA($A162:$G162)=0,"",IF(AND('Configurações'!$B$12="Configurações válidas",LEN(TRIM($A162))&gt;0,LEN(TRIM($B162))&gt;0,LEN(TRIM($C162))&gt;0,LEN(TRIM($D162))&gt;0,COUNTIF('Configurações'!$H$4:$H$23,$D162)&gt;0,ISNUMBER($E162),$E162&gt;0,ISNUMBER($F162),$F162&gt;0,ISNUMBER($G162),$G162&gt;=DATE(2000,1,1),$G162&lt;='Configurações'!$B$4,COUNTIFS($A$7:$A$206,$A162,$C$7:$C$206,$C162,$D$7:$D$206,$D162)=1),$E162*$F162,""))</f>
        <v/>
      </c>
      <c r="I162" s="28">
        <f>IF(COUNTA($A162:$G162)=0,"",IF(AND('Configurações'!$B$12="Configurações válidas",LEN(TRIM($A162))&gt;0,LEN(TRIM($B162))&gt;0,LEN(TRIM($C162))&gt;0,LEN(TRIM($D162))&gt;0,COUNTIF('Configurações'!$H$4:$H$23,$D162)&gt;0,ISNUMBER($E162),$E162&gt;0,ISNUMBER($F162),$F162&gt;0,ISNUMBER($G162),$G162&gt;=DATE(2000,1,1),$G162&lt;='Configurações'!$B$4,COUNTIFS($A$7:$A$206,$A162,$C$7:$C$206,$C162,$D$7:$D$206,$D162)=1),'Configurações'!$B$4-$G162,""))</f>
        <v/>
      </c>
      <c r="J162" s="29">
        <f>IF($I162="","",IF($I162&lt;='Configurações'!$B$5,'Configurações'!$F$4,IF($I162&lt;='Configurações'!$B$6,'Configurações'!$F$5,IF($I162&lt;='Configurações'!$B$7,'Configurações'!$F$6,IF($I162&lt;='Configurações'!$B$8,'Configurações'!$F$7,'Configurações'!$F$8)))))</f>
        <v/>
      </c>
      <c r="K162" s="27">
        <f>IF($H162="","",IF($I162&gt;='Configurações'!$B$9,$H162,0))</f>
        <v/>
      </c>
      <c r="L162" s="30">
        <f>IF($I162="","",IF($I162&gt;='Configurações'!$B$10,"Crítico",IF($I162&gt;='Configurações'!$B$9,"Parado","Em giro")))</f>
        <v/>
      </c>
      <c r="M162" s="29">
        <f>IF(COUNTA($A162:$G162)=0,"",_xlfn.TEXTJOIN(" | ",TRUE,IF(LEN(TRIM($A162))=0,"SKU ausente",""),IF(LEN(TRIM($B162))=0,"Produto ausente",""),IF(LEN(TRIM($C162))=0,"Lote ausente",""),IF(LEN(TRIM($D162))=0,"Local ausente",IF(COUNTIF('Configurações'!$H$4:$H$23,$D162)=0,"Local não cadastrado","")),IF(NOT(ISNUMBER($E162)),"Quantidade inválida",IF($E162&lt;=0,"Quantidade deve ser maior que zero","")),IF(NOT(ISNUMBER($F162)),"Custo inválido",IF($F162&lt;0,"Custo negativo",IF($F162=0,"Custo zerado",""))),IF(NOT(ISNUMBER($G162)),"Data inválida",IF($G162&lt;DATE(2000,1,1),"Data anterior a 01/01/2000",IF($G162&gt;'Configurações'!$B$4,"Data futura",""))),IF(AND(LEN(TRIM($A162))&gt;0,LEN(TRIM($C162))&gt;0,LEN(TRIM($D162))&gt;0,COUNTIFS($A$7:$A$206,$A162,$C$7:$C$206,$C162,$D$7:$D$206,$D162)&gt;1),"Chave SKU/lote/local duplicada","")))</f>
        <v/>
      </c>
    </row>
    <row r="163" ht="25" customHeight="1">
      <c r="A163" s="22" t="n"/>
      <c r="B163" s="23" t="n"/>
      <c r="C163" s="22" t="n"/>
      <c r="D163" s="22" t="n"/>
      <c r="E163" s="24" t="n"/>
      <c r="F163" s="25" t="n"/>
      <c r="G163" s="26" t="n"/>
      <c r="H163" s="27">
        <f>IF(COUNTA($A163:$G163)=0,"",IF(AND('Configurações'!$B$12="Configurações válidas",LEN(TRIM($A163))&gt;0,LEN(TRIM($B163))&gt;0,LEN(TRIM($C163))&gt;0,LEN(TRIM($D163))&gt;0,COUNTIF('Configurações'!$H$4:$H$23,$D163)&gt;0,ISNUMBER($E163),$E163&gt;0,ISNUMBER($F163),$F163&gt;0,ISNUMBER($G163),$G163&gt;=DATE(2000,1,1),$G163&lt;='Configurações'!$B$4,COUNTIFS($A$7:$A$206,$A163,$C$7:$C$206,$C163,$D$7:$D$206,$D163)=1),$E163*$F163,""))</f>
        <v/>
      </c>
      <c r="I163" s="28">
        <f>IF(COUNTA($A163:$G163)=0,"",IF(AND('Configurações'!$B$12="Configurações válidas",LEN(TRIM($A163))&gt;0,LEN(TRIM($B163))&gt;0,LEN(TRIM($C163))&gt;0,LEN(TRIM($D163))&gt;0,COUNTIF('Configurações'!$H$4:$H$23,$D163)&gt;0,ISNUMBER($E163),$E163&gt;0,ISNUMBER($F163),$F163&gt;0,ISNUMBER($G163),$G163&gt;=DATE(2000,1,1),$G163&lt;='Configurações'!$B$4,COUNTIFS($A$7:$A$206,$A163,$C$7:$C$206,$C163,$D$7:$D$206,$D163)=1),'Configurações'!$B$4-$G163,""))</f>
        <v/>
      </c>
      <c r="J163" s="29">
        <f>IF($I163="","",IF($I163&lt;='Configurações'!$B$5,'Configurações'!$F$4,IF($I163&lt;='Configurações'!$B$6,'Configurações'!$F$5,IF($I163&lt;='Configurações'!$B$7,'Configurações'!$F$6,IF($I163&lt;='Configurações'!$B$8,'Configurações'!$F$7,'Configurações'!$F$8)))))</f>
        <v/>
      </c>
      <c r="K163" s="27">
        <f>IF($H163="","",IF($I163&gt;='Configurações'!$B$9,$H163,0))</f>
        <v/>
      </c>
      <c r="L163" s="30">
        <f>IF($I163="","",IF($I163&gt;='Configurações'!$B$10,"Crítico",IF($I163&gt;='Configurações'!$B$9,"Parado","Em giro")))</f>
        <v/>
      </c>
      <c r="M163" s="29">
        <f>IF(COUNTA($A163:$G163)=0,"",_xlfn.TEXTJOIN(" | ",TRUE,IF(LEN(TRIM($A163))=0,"SKU ausente",""),IF(LEN(TRIM($B163))=0,"Produto ausente",""),IF(LEN(TRIM($C163))=0,"Lote ausente",""),IF(LEN(TRIM($D163))=0,"Local ausente",IF(COUNTIF('Configurações'!$H$4:$H$23,$D163)=0,"Local não cadastrado","")),IF(NOT(ISNUMBER($E163)),"Quantidade inválida",IF($E163&lt;=0,"Quantidade deve ser maior que zero","")),IF(NOT(ISNUMBER($F163)),"Custo inválido",IF($F163&lt;0,"Custo negativo",IF($F163=0,"Custo zerado",""))),IF(NOT(ISNUMBER($G163)),"Data inválida",IF($G163&lt;DATE(2000,1,1),"Data anterior a 01/01/2000",IF($G163&gt;'Configurações'!$B$4,"Data futura",""))),IF(AND(LEN(TRIM($A163))&gt;0,LEN(TRIM($C163))&gt;0,LEN(TRIM($D163))&gt;0,COUNTIFS($A$7:$A$206,$A163,$C$7:$C$206,$C163,$D$7:$D$206,$D163)&gt;1),"Chave SKU/lote/local duplicada","")))</f>
        <v/>
      </c>
    </row>
    <row r="164" ht="25" customHeight="1">
      <c r="A164" s="22" t="n"/>
      <c r="B164" s="23" t="n"/>
      <c r="C164" s="22" t="n"/>
      <c r="D164" s="22" t="n"/>
      <c r="E164" s="24" t="n"/>
      <c r="F164" s="25" t="n"/>
      <c r="G164" s="26" t="n"/>
      <c r="H164" s="27">
        <f>IF(COUNTA($A164:$G164)=0,"",IF(AND('Configurações'!$B$12="Configurações válidas",LEN(TRIM($A164))&gt;0,LEN(TRIM($B164))&gt;0,LEN(TRIM($C164))&gt;0,LEN(TRIM($D164))&gt;0,COUNTIF('Configurações'!$H$4:$H$23,$D164)&gt;0,ISNUMBER($E164),$E164&gt;0,ISNUMBER($F164),$F164&gt;0,ISNUMBER($G164),$G164&gt;=DATE(2000,1,1),$G164&lt;='Configurações'!$B$4,COUNTIFS($A$7:$A$206,$A164,$C$7:$C$206,$C164,$D$7:$D$206,$D164)=1),$E164*$F164,""))</f>
        <v/>
      </c>
      <c r="I164" s="28">
        <f>IF(COUNTA($A164:$G164)=0,"",IF(AND('Configurações'!$B$12="Configurações válidas",LEN(TRIM($A164))&gt;0,LEN(TRIM($B164))&gt;0,LEN(TRIM($C164))&gt;0,LEN(TRIM($D164))&gt;0,COUNTIF('Configurações'!$H$4:$H$23,$D164)&gt;0,ISNUMBER($E164),$E164&gt;0,ISNUMBER($F164),$F164&gt;0,ISNUMBER($G164),$G164&gt;=DATE(2000,1,1),$G164&lt;='Configurações'!$B$4,COUNTIFS($A$7:$A$206,$A164,$C$7:$C$206,$C164,$D$7:$D$206,$D164)=1),'Configurações'!$B$4-$G164,""))</f>
        <v/>
      </c>
      <c r="J164" s="29">
        <f>IF($I164="","",IF($I164&lt;='Configurações'!$B$5,'Configurações'!$F$4,IF($I164&lt;='Configurações'!$B$6,'Configurações'!$F$5,IF($I164&lt;='Configurações'!$B$7,'Configurações'!$F$6,IF($I164&lt;='Configurações'!$B$8,'Configurações'!$F$7,'Configurações'!$F$8)))))</f>
        <v/>
      </c>
      <c r="K164" s="27">
        <f>IF($H164="","",IF($I164&gt;='Configurações'!$B$9,$H164,0))</f>
        <v/>
      </c>
      <c r="L164" s="30">
        <f>IF($I164="","",IF($I164&gt;='Configurações'!$B$10,"Crítico",IF($I164&gt;='Configurações'!$B$9,"Parado","Em giro")))</f>
        <v/>
      </c>
      <c r="M164" s="29">
        <f>IF(COUNTA($A164:$G164)=0,"",_xlfn.TEXTJOIN(" | ",TRUE,IF(LEN(TRIM($A164))=0,"SKU ausente",""),IF(LEN(TRIM($B164))=0,"Produto ausente",""),IF(LEN(TRIM($C164))=0,"Lote ausente",""),IF(LEN(TRIM($D164))=0,"Local ausente",IF(COUNTIF('Configurações'!$H$4:$H$23,$D164)=0,"Local não cadastrado","")),IF(NOT(ISNUMBER($E164)),"Quantidade inválida",IF($E164&lt;=0,"Quantidade deve ser maior que zero","")),IF(NOT(ISNUMBER($F164)),"Custo inválido",IF($F164&lt;0,"Custo negativo",IF($F164=0,"Custo zerado",""))),IF(NOT(ISNUMBER($G164)),"Data inválida",IF($G164&lt;DATE(2000,1,1),"Data anterior a 01/01/2000",IF($G164&gt;'Configurações'!$B$4,"Data futura",""))),IF(AND(LEN(TRIM($A164))&gt;0,LEN(TRIM($C164))&gt;0,LEN(TRIM($D164))&gt;0,COUNTIFS($A$7:$A$206,$A164,$C$7:$C$206,$C164,$D$7:$D$206,$D164)&gt;1),"Chave SKU/lote/local duplicada","")))</f>
        <v/>
      </c>
    </row>
    <row r="165" ht="25" customHeight="1">
      <c r="A165" s="22" t="n"/>
      <c r="B165" s="23" t="n"/>
      <c r="C165" s="22" t="n"/>
      <c r="D165" s="22" t="n"/>
      <c r="E165" s="24" t="n"/>
      <c r="F165" s="25" t="n"/>
      <c r="G165" s="26" t="n"/>
      <c r="H165" s="27">
        <f>IF(COUNTA($A165:$G165)=0,"",IF(AND('Configurações'!$B$12="Configurações válidas",LEN(TRIM($A165))&gt;0,LEN(TRIM($B165))&gt;0,LEN(TRIM($C165))&gt;0,LEN(TRIM($D165))&gt;0,COUNTIF('Configurações'!$H$4:$H$23,$D165)&gt;0,ISNUMBER($E165),$E165&gt;0,ISNUMBER($F165),$F165&gt;0,ISNUMBER($G165),$G165&gt;=DATE(2000,1,1),$G165&lt;='Configurações'!$B$4,COUNTIFS($A$7:$A$206,$A165,$C$7:$C$206,$C165,$D$7:$D$206,$D165)=1),$E165*$F165,""))</f>
        <v/>
      </c>
      <c r="I165" s="28">
        <f>IF(COUNTA($A165:$G165)=0,"",IF(AND('Configurações'!$B$12="Configurações válidas",LEN(TRIM($A165))&gt;0,LEN(TRIM($B165))&gt;0,LEN(TRIM($C165))&gt;0,LEN(TRIM($D165))&gt;0,COUNTIF('Configurações'!$H$4:$H$23,$D165)&gt;0,ISNUMBER($E165),$E165&gt;0,ISNUMBER($F165),$F165&gt;0,ISNUMBER($G165),$G165&gt;=DATE(2000,1,1),$G165&lt;='Configurações'!$B$4,COUNTIFS($A$7:$A$206,$A165,$C$7:$C$206,$C165,$D$7:$D$206,$D165)=1),'Configurações'!$B$4-$G165,""))</f>
        <v/>
      </c>
      <c r="J165" s="29">
        <f>IF($I165="","",IF($I165&lt;='Configurações'!$B$5,'Configurações'!$F$4,IF($I165&lt;='Configurações'!$B$6,'Configurações'!$F$5,IF($I165&lt;='Configurações'!$B$7,'Configurações'!$F$6,IF($I165&lt;='Configurações'!$B$8,'Configurações'!$F$7,'Configurações'!$F$8)))))</f>
        <v/>
      </c>
      <c r="K165" s="27">
        <f>IF($H165="","",IF($I165&gt;='Configurações'!$B$9,$H165,0))</f>
        <v/>
      </c>
      <c r="L165" s="30">
        <f>IF($I165="","",IF($I165&gt;='Configurações'!$B$10,"Crítico",IF($I165&gt;='Configurações'!$B$9,"Parado","Em giro")))</f>
        <v/>
      </c>
      <c r="M165" s="29">
        <f>IF(COUNTA($A165:$G165)=0,"",_xlfn.TEXTJOIN(" | ",TRUE,IF(LEN(TRIM($A165))=0,"SKU ausente",""),IF(LEN(TRIM($B165))=0,"Produto ausente",""),IF(LEN(TRIM($C165))=0,"Lote ausente",""),IF(LEN(TRIM($D165))=0,"Local ausente",IF(COUNTIF('Configurações'!$H$4:$H$23,$D165)=0,"Local não cadastrado","")),IF(NOT(ISNUMBER($E165)),"Quantidade inválida",IF($E165&lt;=0,"Quantidade deve ser maior que zero","")),IF(NOT(ISNUMBER($F165)),"Custo inválido",IF($F165&lt;0,"Custo negativo",IF($F165=0,"Custo zerado",""))),IF(NOT(ISNUMBER($G165)),"Data inválida",IF($G165&lt;DATE(2000,1,1),"Data anterior a 01/01/2000",IF($G165&gt;'Configurações'!$B$4,"Data futura",""))),IF(AND(LEN(TRIM($A165))&gt;0,LEN(TRIM($C165))&gt;0,LEN(TRIM($D165))&gt;0,COUNTIFS($A$7:$A$206,$A165,$C$7:$C$206,$C165,$D$7:$D$206,$D165)&gt;1),"Chave SKU/lote/local duplicada","")))</f>
        <v/>
      </c>
    </row>
    <row r="166" ht="25" customHeight="1">
      <c r="A166" s="22" t="n"/>
      <c r="B166" s="23" t="n"/>
      <c r="C166" s="22" t="n"/>
      <c r="D166" s="22" t="n"/>
      <c r="E166" s="24" t="n"/>
      <c r="F166" s="25" t="n"/>
      <c r="G166" s="26" t="n"/>
      <c r="H166" s="27">
        <f>IF(COUNTA($A166:$G166)=0,"",IF(AND('Configurações'!$B$12="Configurações válidas",LEN(TRIM($A166))&gt;0,LEN(TRIM($B166))&gt;0,LEN(TRIM($C166))&gt;0,LEN(TRIM($D166))&gt;0,COUNTIF('Configurações'!$H$4:$H$23,$D166)&gt;0,ISNUMBER($E166),$E166&gt;0,ISNUMBER($F166),$F166&gt;0,ISNUMBER($G166),$G166&gt;=DATE(2000,1,1),$G166&lt;='Configurações'!$B$4,COUNTIFS($A$7:$A$206,$A166,$C$7:$C$206,$C166,$D$7:$D$206,$D166)=1),$E166*$F166,""))</f>
        <v/>
      </c>
      <c r="I166" s="28">
        <f>IF(COUNTA($A166:$G166)=0,"",IF(AND('Configurações'!$B$12="Configurações válidas",LEN(TRIM($A166))&gt;0,LEN(TRIM($B166))&gt;0,LEN(TRIM($C166))&gt;0,LEN(TRIM($D166))&gt;0,COUNTIF('Configurações'!$H$4:$H$23,$D166)&gt;0,ISNUMBER($E166),$E166&gt;0,ISNUMBER($F166),$F166&gt;0,ISNUMBER($G166),$G166&gt;=DATE(2000,1,1),$G166&lt;='Configurações'!$B$4,COUNTIFS($A$7:$A$206,$A166,$C$7:$C$206,$C166,$D$7:$D$206,$D166)=1),'Configurações'!$B$4-$G166,""))</f>
        <v/>
      </c>
      <c r="J166" s="29">
        <f>IF($I166="","",IF($I166&lt;='Configurações'!$B$5,'Configurações'!$F$4,IF($I166&lt;='Configurações'!$B$6,'Configurações'!$F$5,IF($I166&lt;='Configurações'!$B$7,'Configurações'!$F$6,IF($I166&lt;='Configurações'!$B$8,'Configurações'!$F$7,'Configurações'!$F$8)))))</f>
        <v/>
      </c>
      <c r="K166" s="27">
        <f>IF($H166="","",IF($I166&gt;='Configurações'!$B$9,$H166,0))</f>
        <v/>
      </c>
      <c r="L166" s="30">
        <f>IF($I166="","",IF($I166&gt;='Configurações'!$B$10,"Crítico",IF($I166&gt;='Configurações'!$B$9,"Parado","Em giro")))</f>
        <v/>
      </c>
      <c r="M166" s="29">
        <f>IF(COUNTA($A166:$G166)=0,"",_xlfn.TEXTJOIN(" | ",TRUE,IF(LEN(TRIM($A166))=0,"SKU ausente",""),IF(LEN(TRIM($B166))=0,"Produto ausente",""),IF(LEN(TRIM($C166))=0,"Lote ausente",""),IF(LEN(TRIM($D166))=0,"Local ausente",IF(COUNTIF('Configurações'!$H$4:$H$23,$D166)=0,"Local não cadastrado","")),IF(NOT(ISNUMBER($E166)),"Quantidade inválida",IF($E166&lt;=0,"Quantidade deve ser maior que zero","")),IF(NOT(ISNUMBER($F166)),"Custo inválido",IF($F166&lt;0,"Custo negativo",IF($F166=0,"Custo zerado",""))),IF(NOT(ISNUMBER($G166)),"Data inválida",IF($G166&lt;DATE(2000,1,1),"Data anterior a 01/01/2000",IF($G166&gt;'Configurações'!$B$4,"Data futura",""))),IF(AND(LEN(TRIM($A166))&gt;0,LEN(TRIM($C166))&gt;0,LEN(TRIM($D166))&gt;0,COUNTIFS($A$7:$A$206,$A166,$C$7:$C$206,$C166,$D$7:$D$206,$D166)&gt;1),"Chave SKU/lote/local duplicada","")))</f>
        <v/>
      </c>
    </row>
    <row r="167" ht="25" customHeight="1">
      <c r="A167" s="22" t="n"/>
      <c r="B167" s="23" t="n"/>
      <c r="C167" s="22" t="n"/>
      <c r="D167" s="22" t="n"/>
      <c r="E167" s="24" t="n"/>
      <c r="F167" s="25" t="n"/>
      <c r="G167" s="26" t="n"/>
      <c r="H167" s="27">
        <f>IF(COUNTA($A167:$G167)=0,"",IF(AND('Configurações'!$B$12="Configurações válidas",LEN(TRIM($A167))&gt;0,LEN(TRIM($B167))&gt;0,LEN(TRIM($C167))&gt;0,LEN(TRIM($D167))&gt;0,COUNTIF('Configurações'!$H$4:$H$23,$D167)&gt;0,ISNUMBER($E167),$E167&gt;0,ISNUMBER($F167),$F167&gt;0,ISNUMBER($G167),$G167&gt;=DATE(2000,1,1),$G167&lt;='Configurações'!$B$4,COUNTIFS($A$7:$A$206,$A167,$C$7:$C$206,$C167,$D$7:$D$206,$D167)=1),$E167*$F167,""))</f>
        <v/>
      </c>
      <c r="I167" s="28">
        <f>IF(COUNTA($A167:$G167)=0,"",IF(AND('Configurações'!$B$12="Configurações válidas",LEN(TRIM($A167))&gt;0,LEN(TRIM($B167))&gt;0,LEN(TRIM($C167))&gt;0,LEN(TRIM($D167))&gt;0,COUNTIF('Configurações'!$H$4:$H$23,$D167)&gt;0,ISNUMBER($E167),$E167&gt;0,ISNUMBER($F167),$F167&gt;0,ISNUMBER($G167),$G167&gt;=DATE(2000,1,1),$G167&lt;='Configurações'!$B$4,COUNTIFS($A$7:$A$206,$A167,$C$7:$C$206,$C167,$D$7:$D$206,$D167)=1),'Configurações'!$B$4-$G167,""))</f>
        <v/>
      </c>
      <c r="J167" s="29">
        <f>IF($I167="","",IF($I167&lt;='Configurações'!$B$5,'Configurações'!$F$4,IF($I167&lt;='Configurações'!$B$6,'Configurações'!$F$5,IF($I167&lt;='Configurações'!$B$7,'Configurações'!$F$6,IF($I167&lt;='Configurações'!$B$8,'Configurações'!$F$7,'Configurações'!$F$8)))))</f>
        <v/>
      </c>
      <c r="K167" s="27">
        <f>IF($H167="","",IF($I167&gt;='Configurações'!$B$9,$H167,0))</f>
        <v/>
      </c>
      <c r="L167" s="30">
        <f>IF($I167="","",IF($I167&gt;='Configurações'!$B$10,"Crítico",IF($I167&gt;='Configurações'!$B$9,"Parado","Em giro")))</f>
        <v/>
      </c>
      <c r="M167" s="29">
        <f>IF(COUNTA($A167:$G167)=0,"",_xlfn.TEXTJOIN(" | ",TRUE,IF(LEN(TRIM($A167))=0,"SKU ausente",""),IF(LEN(TRIM($B167))=0,"Produto ausente",""),IF(LEN(TRIM($C167))=0,"Lote ausente",""),IF(LEN(TRIM($D167))=0,"Local ausente",IF(COUNTIF('Configurações'!$H$4:$H$23,$D167)=0,"Local não cadastrado","")),IF(NOT(ISNUMBER($E167)),"Quantidade inválida",IF($E167&lt;=0,"Quantidade deve ser maior que zero","")),IF(NOT(ISNUMBER($F167)),"Custo inválido",IF($F167&lt;0,"Custo negativo",IF($F167=0,"Custo zerado",""))),IF(NOT(ISNUMBER($G167)),"Data inválida",IF($G167&lt;DATE(2000,1,1),"Data anterior a 01/01/2000",IF($G167&gt;'Configurações'!$B$4,"Data futura",""))),IF(AND(LEN(TRIM($A167))&gt;0,LEN(TRIM($C167))&gt;0,LEN(TRIM($D167))&gt;0,COUNTIFS($A$7:$A$206,$A167,$C$7:$C$206,$C167,$D$7:$D$206,$D167)&gt;1),"Chave SKU/lote/local duplicada","")))</f>
        <v/>
      </c>
    </row>
    <row r="168" ht="25" customHeight="1">
      <c r="A168" s="22" t="n"/>
      <c r="B168" s="23" t="n"/>
      <c r="C168" s="22" t="n"/>
      <c r="D168" s="22" t="n"/>
      <c r="E168" s="24" t="n"/>
      <c r="F168" s="25" t="n"/>
      <c r="G168" s="26" t="n"/>
      <c r="H168" s="27">
        <f>IF(COUNTA($A168:$G168)=0,"",IF(AND('Configurações'!$B$12="Configurações válidas",LEN(TRIM($A168))&gt;0,LEN(TRIM($B168))&gt;0,LEN(TRIM($C168))&gt;0,LEN(TRIM($D168))&gt;0,COUNTIF('Configurações'!$H$4:$H$23,$D168)&gt;0,ISNUMBER($E168),$E168&gt;0,ISNUMBER($F168),$F168&gt;0,ISNUMBER($G168),$G168&gt;=DATE(2000,1,1),$G168&lt;='Configurações'!$B$4,COUNTIFS($A$7:$A$206,$A168,$C$7:$C$206,$C168,$D$7:$D$206,$D168)=1),$E168*$F168,""))</f>
        <v/>
      </c>
      <c r="I168" s="28">
        <f>IF(COUNTA($A168:$G168)=0,"",IF(AND('Configurações'!$B$12="Configurações válidas",LEN(TRIM($A168))&gt;0,LEN(TRIM($B168))&gt;0,LEN(TRIM($C168))&gt;0,LEN(TRIM($D168))&gt;0,COUNTIF('Configurações'!$H$4:$H$23,$D168)&gt;0,ISNUMBER($E168),$E168&gt;0,ISNUMBER($F168),$F168&gt;0,ISNUMBER($G168),$G168&gt;=DATE(2000,1,1),$G168&lt;='Configurações'!$B$4,COUNTIFS($A$7:$A$206,$A168,$C$7:$C$206,$C168,$D$7:$D$206,$D168)=1),'Configurações'!$B$4-$G168,""))</f>
        <v/>
      </c>
      <c r="J168" s="29">
        <f>IF($I168="","",IF($I168&lt;='Configurações'!$B$5,'Configurações'!$F$4,IF($I168&lt;='Configurações'!$B$6,'Configurações'!$F$5,IF($I168&lt;='Configurações'!$B$7,'Configurações'!$F$6,IF($I168&lt;='Configurações'!$B$8,'Configurações'!$F$7,'Configurações'!$F$8)))))</f>
        <v/>
      </c>
      <c r="K168" s="27">
        <f>IF($H168="","",IF($I168&gt;='Configurações'!$B$9,$H168,0))</f>
        <v/>
      </c>
      <c r="L168" s="30">
        <f>IF($I168="","",IF($I168&gt;='Configurações'!$B$10,"Crítico",IF($I168&gt;='Configurações'!$B$9,"Parado","Em giro")))</f>
        <v/>
      </c>
      <c r="M168" s="29">
        <f>IF(COUNTA($A168:$G168)=0,"",_xlfn.TEXTJOIN(" | ",TRUE,IF(LEN(TRIM($A168))=0,"SKU ausente",""),IF(LEN(TRIM($B168))=0,"Produto ausente",""),IF(LEN(TRIM($C168))=0,"Lote ausente",""),IF(LEN(TRIM($D168))=0,"Local ausente",IF(COUNTIF('Configurações'!$H$4:$H$23,$D168)=0,"Local não cadastrado","")),IF(NOT(ISNUMBER($E168)),"Quantidade inválida",IF($E168&lt;=0,"Quantidade deve ser maior que zero","")),IF(NOT(ISNUMBER($F168)),"Custo inválido",IF($F168&lt;0,"Custo negativo",IF($F168=0,"Custo zerado",""))),IF(NOT(ISNUMBER($G168)),"Data inválida",IF($G168&lt;DATE(2000,1,1),"Data anterior a 01/01/2000",IF($G168&gt;'Configurações'!$B$4,"Data futura",""))),IF(AND(LEN(TRIM($A168))&gt;0,LEN(TRIM($C168))&gt;0,LEN(TRIM($D168))&gt;0,COUNTIFS($A$7:$A$206,$A168,$C$7:$C$206,$C168,$D$7:$D$206,$D168)&gt;1),"Chave SKU/lote/local duplicada","")))</f>
        <v/>
      </c>
    </row>
    <row r="169" ht="25" customHeight="1">
      <c r="A169" s="22" t="n"/>
      <c r="B169" s="23" t="n"/>
      <c r="C169" s="22" t="n"/>
      <c r="D169" s="22" t="n"/>
      <c r="E169" s="24" t="n"/>
      <c r="F169" s="25" t="n"/>
      <c r="G169" s="26" t="n"/>
      <c r="H169" s="27">
        <f>IF(COUNTA($A169:$G169)=0,"",IF(AND('Configurações'!$B$12="Configurações válidas",LEN(TRIM($A169))&gt;0,LEN(TRIM($B169))&gt;0,LEN(TRIM($C169))&gt;0,LEN(TRIM($D169))&gt;0,COUNTIF('Configurações'!$H$4:$H$23,$D169)&gt;0,ISNUMBER($E169),$E169&gt;0,ISNUMBER($F169),$F169&gt;0,ISNUMBER($G169),$G169&gt;=DATE(2000,1,1),$G169&lt;='Configurações'!$B$4,COUNTIFS($A$7:$A$206,$A169,$C$7:$C$206,$C169,$D$7:$D$206,$D169)=1),$E169*$F169,""))</f>
        <v/>
      </c>
      <c r="I169" s="28">
        <f>IF(COUNTA($A169:$G169)=0,"",IF(AND('Configurações'!$B$12="Configurações válidas",LEN(TRIM($A169))&gt;0,LEN(TRIM($B169))&gt;0,LEN(TRIM($C169))&gt;0,LEN(TRIM($D169))&gt;0,COUNTIF('Configurações'!$H$4:$H$23,$D169)&gt;0,ISNUMBER($E169),$E169&gt;0,ISNUMBER($F169),$F169&gt;0,ISNUMBER($G169),$G169&gt;=DATE(2000,1,1),$G169&lt;='Configurações'!$B$4,COUNTIFS($A$7:$A$206,$A169,$C$7:$C$206,$C169,$D$7:$D$206,$D169)=1),'Configurações'!$B$4-$G169,""))</f>
        <v/>
      </c>
      <c r="J169" s="29">
        <f>IF($I169="","",IF($I169&lt;='Configurações'!$B$5,'Configurações'!$F$4,IF($I169&lt;='Configurações'!$B$6,'Configurações'!$F$5,IF($I169&lt;='Configurações'!$B$7,'Configurações'!$F$6,IF($I169&lt;='Configurações'!$B$8,'Configurações'!$F$7,'Configurações'!$F$8)))))</f>
        <v/>
      </c>
      <c r="K169" s="27">
        <f>IF($H169="","",IF($I169&gt;='Configurações'!$B$9,$H169,0))</f>
        <v/>
      </c>
      <c r="L169" s="30">
        <f>IF($I169="","",IF($I169&gt;='Configurações'!$B$10,"Crítico",IF($I169&gt;='Configurações'!$B$9,"Parado","Em giro")))</f>
        <v/>
      </c>
      <c r="M169" s="29">
        <f>IF(COUNTA($A169:$G169)=0,"",_xlfn.TEXTJOIN(" | ",TRUE,IF(LEN(TRIM($A169))=0,"SKU ausente",""),IF(LEN(TRIM($B169))=0,"Produto ausente",""),IF(LEN(TRIM($C169))=0,"Lote ausente",""),IF(LEN(TRIM($D169))=0,"Local ausente",IF(COUNTIF('Configurações'!$H$4:$H$23,$D169)=0,"Local não cadastrado","")),IF(NOT(ISNUMBER($E169)),"Quantidade inválida",IF($E169&lt;=0,"Quantidade deve ser maior que zero","")),IF(NOT(ISNUMBER($F169)),"Custo inválido",IF($F169&lt;0,"Custo negativo",IF($F169=0,"Custo zerado",""))),IF(NOT(ISNUMBER($G169)),"Data inválida",IF($G169&lt;DATE(2000,1,1),"Data anterior a 01/01/2000",IF($G169&gt;'Configurações'!$B$4,"Data futura",""))),IF(AND(LEN(TRIM($A169))&gt;0,LEN(TRIM($C169))&gt;0,LEN(TRIM($D169))&gt;0,COUNTIFS($A$7:$A$206,$A169,$C$7:$C$206,$C169,$D$7:$D$206,$D169)&gt;1),"Chave SKU/lote/local duplicada","")))</f>
        <v/>
      </c>
    </row>
    <row r="170" ht="25" customHeight="1">
      <c r="A170" s="22" t="n"/>
      <c r="B170" s="23" t="n"/>
      <c r="C170" s="22" t="n"/>
      <c r="D170" s="22" t="n"/>
      <c r="E170" s="24" t="n"/>
      <c r="F170" s="25" t="n"/>
      <c r="G170" s="26" t="n"/>
      <c r="H170" s="27">
        <f>IF(COUNTA($A170:$G170)=0,"",IF(AND('Configurações'!$B$12="Configurações válidas",LEN(TRIM($A170))&gt;0,LEN(TRIM($B170))&gt;0,LEN(TRIM($C170))&gt;0,LEN(TRIM($D170))&gt;0,COUNTIF('Configurações'!$H$4:$H$23,$D170)&gt;0,ISNUMBER($E170),$E170&gt;0,ISNUMBER($F170),$F170&gt;0,ISNUMBER($G170),$G170&gt;=DATE(2000,1,1),$G170&lt;='Configurações'!$B$4,COUNTIFS($A$7:$A$206,$A170,$C$7:$C$206,$C170,$D$7:$D$206,$D170)=1),$E170*$F170,""))</f>
        <v/>
      </c>
      <c r="I170" s="28">
        <f>IF(COUNTA($A170:$G170)=0,"",IF(AND('Configurações'!$B$12="Configurações válidas",LEN(TRIM($A170))&gt;0,LEN(TRIM($B170))&gt;0,LEN(TRIM($C170))&gt;0,LEN(TRIM($D170))&gt;0,COUNTIF('Configurações'!$H$4:$H$23,$D170)&gt;0,ISNUMBER($E170),$E170&gt;0,ISNUMBER($F170),$F170&gt;0,ISNUMBER($G170),$G170&gt;=DATE(2000,1,1),$G170&lt;='Configurações'!$B$4,COUNTIFS($A$7:$A$206,$A170,$C$7:$C$206,$C170,$D$7:$D$206,$D170)=1),'Configurações'!$B$4-$G170,""))</f>
        <v/>
      </c>
      <c r="J170" s="29">
        <f>IF($I170="","",IF($I170&lt;='Configurações'!$B$5,'Configurações'!$F$4,IF($I170&lt;='Configurações'!$B$6,'Configurações'!$F$5,IF($I170&lt;='Configurações'!$B$7,'Configurações'!$F$6,IF($I170&lt;='Configurações'!$B$8,'Configurações'!$F$7,'Configurações'!$F$8)))))</f>
        <v/>
      </c>
      <c r="K170" s="27">
        <f>IF($H170="","",IF($I170&gt;='Configurações'!$B$9,$H170,0))</f>
        <v/>
      </c>
      <c r="L170" s="30">
        <f>IF($I170="","",IF($I170&gt;='Configurações'!$B$10,"Crítico",IF($I170&gt;='Configurações'!$B$9,"Parado","Em giro")))</f>
        <v/>
      </c>
      <c r="M170" s="29">
        <f>IF(COUNTA($A170:$G170)=0,"",_xlfn.TEXTJOIN(" | ",TRUE,IF(LEN(TRIM($A170))=0,"SKU ausente",""),IF(LEN(TRIM($B170))=0,"Produto ausente",""),IF(LEN(TRIM($C170))=0,"Lote ausente",""),IF(LEN(TRIM($D170))=0,"Local ausente",IF(COUNTIF('Configurações'!$H$4:$H$23,$D170)=0,"Local não cadastrado","")),IF(NOT(ISNUMBER($E170)),"Quantidade inválida",IF($E170&lt;=0,"Quantidade deve ser maior que zero","")),IF(NOT(ISNUMBER($F170)),"Custo inválido",IF($F170&lt;0,"Custo negativo",IF($F170=0,"Custo zerado",""))),IF(NOT(ISNUMBER($G170)),"Data inválida",IF($G170&lt;DATE(2000,1,1),"Data anterior a 01/01/2000",IF($G170&gt;'Configurações'!$B$4,"Data futura",""))),IF(AND(LEN(TRIM($A170))&gt;0,LEN(TRIM($C170))&gt;0,LEN(TRIM($D170))&gt;0,COUNTIFS($A$7:$A$206,$A170,$C$7:$C$206,$C170,$D$7:$D$206,$D170)&gt;1),"Chave SKU/lote/local duplicada","")))</f>
        <v/>
      </c>
    </row>
    <row r="171" ht="25" customHeight="1">
      <c r="A171" s="22" t="n"/>
      <c r="B171" s="23" t="n"/>
      <c r="C171" s="22" t="n"/>
      <c r="D171" s="22" t="n"/>
      <c r="E171" s="24" t="n"/>
      <c r="F171" s="25" t="n"/>
      <c r="G171" s="26" t="n"/>
      <c r="H171" s="27">
        <f>IF(COUNTA($A171:$G171)=0,"",IF(AND('Configurações'!$B$12="Configurações válidas",LEN(TRIM($A171))&gt;0,LEN(TRIM($B171))&gt;0,LEN(TRIM($C171))&gt;0,LEN(TRIM($D171))&gt;0,COUNTIF('Configurações'!$H$4:$H$23,$D171)&gt;0,ISNUMBER($E171),$E171&gt;0,ISNUMBER($F171),$F171&gt;0,ISNUMBER($G171),$G171&gt;=DATE(2000,1,1),$G171&lt;='Configurações'!$B$4,COUNTIFS($A$7:$A$206,$A171,$C$7:$C$206,$C171,$D$7:$D$206,$D171)=1),$E171*$F171,""))</f>
        <v/>
      </c>
      <c r="I171" s="28">
        <f>IF(COUNTA($A171:$G171)=0,"",IF(AND('Configurações'!$B$12="Configurações válidas",LEN(TRIM($A171))&gt;0,LEN(TRIM($B171))&gt;0,LEN(TRIM($C171))&gt;0,LEN(TRIM($D171))&gt;0,COUNTIF('Configurações'!$H$4:$H$23,$D171)&gt;0,ISNUMBER($E171),$E171&gt;0,ISNUMBER($F171),$F171&gt;0,ISNUMBER($G171),$G171&gt;=DATE(2000,1,1),$G171&lt;='Configurações'!$B$4,COUNTIFS($A$7:$A$206,$A171,$C$7:$C$206,$C171,$D$7:$D$206,$D171)=1),'Configurações'!$B$4-$G171,""))</f>
        <v/>
      </c>
      <c r="J171" s="29">
        <f>IF($I171="","",IF($I171&lt;='Configurações'!$B$5,'Configurações'!$F$4,IF($I171&lt;='Configurações'!$B$6,'Configurações'!$F$5,IF($I171&lt;='Configurações'!$B$7,'Configurações'!$F$6,IF($I171&lt;='Configurações'!$B$8,'Configurações'!$F$7,'Configurações'!$F$8)))))</f>
        <v/>
      </c>
      <c r="K171" s="27">
        <f>IF($H171="","",IF($I171&gt;='Configurações'!$B$9,$H171,0))</f>
        <v/>
      </c>
      <c r="L171" s="30">
        <f>IF($I171="","",IF($I171&gt;='Configurações'!$B$10,"Crítico",IF($I171&gt;='Configurações'!$B$9,"Parado","Em giro")))</f>
        <v/>
      </c>
      <c r="M171" s="29">
        <f>IF(COUNTA($A171:$G171)=0,"",_xlfn.TEXTJOIN(" | ",TRUE,IF(LEN(TRIM($A171))=0,"SKU ausente",""),IF(LEN(TRIM($B171))=0,"Produto ausente",""),IF(LEN(TRIM($C171))=0,"Lote ausente",""),IF(LEN(TRIM($D171))=0,"Local ausente",IF(COUNTIF('Configurações'!$H$4:$H$23,$D171)=0,"Local não cadastrado","")),IF(NOT(ISNUMBER($E171)),"Quantidade inválida",IF($E171&lt;=0,"Quantidade deve ser maior que zero","")),IF(NOT(ISNUMBER($F171)),"Custo inválido",IF($F171&lt;0,"Custo negativo",IF($F171=0,"Custo zerado",""))),IF(NOT(ISNUMBER($G171)),"Data inválida",IF($G171&lt;DATE(2000,1,1),"Data anterior a 01/01/2000",IF($G171&gt;'Configurações'!$B$4,"Data futura",""))),IF(AND(LEN(TRIM($A171))&gt;0,LEN(TRIM($C171))&gt;0,LEN(TRIM($D171))&gt;0,COUNTIFS($A$7:$A$206,$A171,$C$7:$C$206,$C171,$D$7:$D$206,$D171)&gt;1),"Chave SKU/lote/local duplicada","")))</f>
        <v/>
      </c>
    </row>
    <row r="172" ht="25" customHeight="1">
      <c r="A172" s="22" t="n"/>
      <c r="B172" s="23" t="n"/>
      <c r="C172" s="22" t="n"/>
      <c r="D172" s="22" t="n"/>
      <c r="E172" s="24" t="n"/>
      <c r="F172" s="25" t="n"/>
      <c r="G172" s="26" t="n"/>
      <c r="H172" s="27">
        <f>IF(COUNTA($A172:$G172)=0,"",IF(AND('Configurações'!$B$12="Configurações válidas",LEN(TRIM($A172))&gt;0,LEN(TRIM($B172))&gt;0,LEN(TRIM($C172))&gt;0,LEN(TRIM($D172))&gt;0,COUNTIF('Configurações'!$H$4:$H$23,$D172)&gt;0,ISNUMBER($E172),$E172&gt;0,ISNUMBER($F172),$F172&gt;0,ISNUMBER($G172),$G172&gt;=DATE(2000,1,1),$G172&lt;='Configurações'!$B$4,COUNTIFS($A$7:$A$206,$A172,$C$7:$C$206,$C172,$D$7:$D$206,$D172)=1),$E172*$F172,""))</f>
        <v/>
      </c>
      <c r="I172" s="28">
        <f>IF(COUNTA($A172:$G172)=0,"",IF(AND('Configurações'!$B$12="Configurações válidas",LEN(TRIM($A172))&gt;0,LEN(TRIM($B172))&gt;0,LEN(TRIM($C172))&gt;0,LEN(TRIM($D172))&gt;0,COUNTIF('Configurações'!$H$4:$H$23,$D172)&gt;0,ISNUMBER($E172),$E172&gt;0,ISNUMBER($F172),$F172&gt;0,ISNUMBER($G172),$G172&gt;=DATE(2000,1,1),$G172&lt;='Configurações'!$B$4,COUNTIFS($A$7:$A$206,$A172,$C$7:$C$206,$C172,$D$7:$D$206,$D172)=1),'Configurações'!$B$4-$G172,""))</f>
        <v/>
      </c>
      <c r="J172" s="29">
        <f>IF($I172="","",IF($I172&lt;='Configurações'!$B$5,'Configurações'!$F$4,IF($I172&lt;='Configurações'!$B$6,'Configurações'!$F$5,IF($I172&lt;='Configurações'!$B$7,'Configurações'!$F$6,IF($I172&lt;='Configurações'!$B$8,'Configurações'!$F$7,'Configurações'!$F$8)))))</f>
        <v/>
      </c>
      <c r="K172" s="27">
        <f>IF($H172="","",IF($I172&gt;='Configurações'!$B$9,$H172,0))</f>
        <v/>
      </c>
      <c r="L172" s="30">
        <f>IF($I172="","",IF($I172&gt;='Configurações'!$B$10,"Crítico",IF($I172&gt;='Configurações'!$B$9,"Parado","Em giro")))</f>
        <v/>
      </c>
      <c r="M172" s="29">
        <f>IF(COUNTA($A172:$G172)=0,"",_xlfn.TEXTJOIN(" | ",TRUE,IF(LEN(TRIM($A172))=0,"SKU ausente",""),IF(LEN(TRIM($B172))=0,"Produto ausente",""),IF(LEN(TRIM($C172))=0,"Lote ausente",""),IF(LEN(TRIM($D172))=0,"Local ausente",IF(COUNTIF('Configurações'!$H$4:$H$23,$D172)=0,"Local não cadastrado","")),IF(NOT(ISNUMBER($E172)),"Quantidade inválida",IF($E172&lt;=0,"Quantidade deve ser maior que zero","")),IF(NOT(ISNUMBER($F172)),"Custo inválido",IF($F172&lt;0,"Custo negativo",IF($F172=0,"Custo zerado",""))),IF(NOT(ISNUMBER($G172)),"Data inválida",IF($G172&lt;DATE(2000,1,1),"Data anterior a 01/01/2000",IF($G172&gt;'Configurações'!$B$4,"Data futura",""))),IF(AND(LEN(TRIM($A172))&gt;0,LEN(TRIM($C172))&gt;0,LEN(TRIM($D172))&gt;0,COUNTIFS($A$7:$A$206,$A172,$C$7:$C$206,$C172,$D$7:$D$206,$D172)&gt;1),"Chave SKU/lote/local duplicada","")))</f>
        <v/>
      </c>
    </row>
    <row r="173" ht="25" customHeight="1">
      <c r="A173" s="22" t="n"/>
      <c r="B173" s="23" t="n"/>
      <c r="C173" s="22" t="n"/>
      <c r="D173" s="22" t="n"/>
      <c r="E173" s="24" t="n"/>
      <c r="F173" s="25" t="n"/>
      <c r="G173" s="26" t="n"/>
      <c r="H173" s="27">
        <f>IF(COUNTA($A173:$G173)=0,"",IF(AND('Configurações'!$B$12="Configurações válidas",LEN(TRIM($A173))&gt;0,LEN(TRIM($B173))&gt;0,LEN(TRIM($C173))&gt;0,LEN(TRIM($D173))&gt;0,COUNTIF('Configurações'!$H$4:$H$23,$D173)&gt;0,ISNUMBER($E173),$E173&gt;0,ISNUMBER($F173),$F173&gt;0,ISNUMBER($G173),$G173&gt;=DATE(2000,1,1),$G173&lt;='Configurações'!$B$4,COUNTIFS($A$7:$A$206,$A173,$C$7:$C$206,$C173,$D$7:$D$206,$D173)=1),$E173*$F173,""))</f>
        <v/>
      </c>
      <c r="I173" s="28">
        <f>IF(COUNTA($A173:$G173)=0,"",IF(AND('Configurações'!$B$12="Configurações válidas",LEN(TRIM($A173))&gt;0,LEN(TRIM($B173))&gt;0,LEN(TRIM($C173))&gt;0,LEN(TRIM($D173))&gt;0,COUNTIF('Configurações'!$H$4:$H$23,$D173)&gt;0,ISNUMBER($E173),$E173&gt;0,ISNUMBER($F173),$F173&gt;0,ISNUMBER($G173),$G173&gt;=DATE(2000,1,1),$G173&lt;='Configurações'!$B$4,COUNTIFS($A$7:$A$206,$A173,$C$7:$C$206,$C173,$D$7:$D$206,$D173)=1),'Configurações'!$B$4-$G173,""))</f>
        <v/>
      </c>
      <c r="J173" s="29">
        <f>IF($I173="","",IF($I173&lt;='Configurações'!$B$5,'Configurações'!$F$4,IF($I173&lt;='Configurações'!$B$6,'Configurações'!$F$5,IF($I173&lt;='Configurações'!$B$7,'Configurações'!$F$6,IF($I173&lt;='Configurações'!$B$8,'Configurações'!$F$7,'Configurações'!$F$8)))))</f>
        <v/>
      </c>
      <c r="K173" s="27">
        <f>IF($H173="","",IF($I173&gt;='Configurações'!$B$9,$H173,0))</f>
        <v/>
      </c>
      <c r="L173" s="30">
        <f>IF($I173="","",IF($I173&gt;='Configurações'!$B$10,"Crítico",IF($I173&gt;='Configurações'!$B$9,"Parado","Em giro")))</f>
        <v/>
      </c>
      <c r="M173" s="29">
        <f>IF(COUNTA($A173:$G173)=0,"",_xlfn.TEXTJOIN(" | ",TRUE,IF(LEN(TRIM($A173))=0,"SKU ausente",""),IF(LEN(TRIM($B173))=0,"Produto ausente",""),IF(LEN(TRIM($C173))=0,"Lote ausente",""),IF(LEN(TRIM($D173))=0,"Local ausente",IF(COUNTIF('Configurações'!$H$4:$H$23,$D173)=0,"Local não cadastrado","")),IF(NOT(ISNUMBER($E173)),"Quantidade inválida",IF($E173&lt;=0,"Quantidade deve ser maior que zero","")),IF(NOT(ISNUMBER($F173)),"Custo inválido",IF($F173&lt;0,"Custo negativo",IF($F173=0,"Custo zerado",""))),IF(NOT(ISNUMBER($G173)),"Data inválida",IF($G173&lt;DATE(2000,1,1),"Data anterior a 01/01/2000",IF($G173&gt;'Configurações'!$B$4,"Data futura",""))),IF(AND(LEN(TRIM($A173))&gt;0,LEN(TRIM($C173))&gt;0,LEN(TRIM($D173))&gt;0,COUNTIFS($A$7:$A$206,$A173,$C$7:$C$206,$C173,$D$7:$D$206,$D173)&gt;1),"Chave SKU/lote/local duplicada","")))</f>
        <v/>
      </c>
    </row>
    <row r="174" ht="25" customHeight="1">
      <c r="A174" s="22" t="n"/>
      <c r="B174" s="23" t="n"/>
      <c r="C174" s="22" t="n"/>
      <c r="D174" s="22" t="n"/>
      <c r="E174" s="24" t="n"/>
      <c r="F174" s="25" t="n"/>
      <c r="G174" s="26" t="n"/>
      <c r="H174" s="27">
        <f>IF(COUNTA($A174:$G174)=0,"",IF(AND('Configurações'!$B$12="Configurações válidas",LEN(TRIM($A174))&gt;0,LEN(TRIM($B174))&gt;0,LEN(TRIM($C174))&gt;0,LEN(TRIM($D174))&gt;0,COUNTIF('Configurações'!$H$4:$H$23,$D174)&gt;0,ISNUMBER($E174),$E174&gt;0,ISNUMBER($F174),$F174&gt;0,ISNUMBER($G174),$G174&gt;=DATE(2000,1,1),$G174&lt;='Configurações'!$B$4,COUNTIFS($A$7:$A$206,$A174,$C$7:$C$206,$C174,$D$7:$D$206,$D174)=1),$E174*$F174,""))</f>
        <v/>
      </c>
      <c r="I174" s="28">
        <f>IF(COUNTA($A174:$G174)=0,"",IF(AND('Configurações'!$B$12="Configurações válidas",LEN(TRIM($A174))&gt;0,LEN(TRIM($B174))&gt;0,LEN(TRIM($C174))&gt;0,LEN(TRIM($D174))&gt;0,COUNTIF('Configurações'!$H$4:$H$23,$D174)&gt;0,ISNUMBER($E174),$E174&gt;0,ISNUMBER($F174),$F174&gt;0,ISNUMBER($G174),$G174&gt;=DATE(2000,1,1),$G174&lt;='Configurações'!$B$4,COUNTIFS($A$7:$A$206,$A174,$C$7:$C$206,$C174,$D$7:$D$206,$D174)=1),'Configurações'!$B$4-$G174,""))</f>
        <v/>
      </c>
      <c r="J174" s="29">
        <f>IF($I174="","",IF($I174&lt;='Configurações'!$B$5,'Configurações'!$F$4,IF($I174&lt;='Configurações'!$B$6,'Configurações'!$F$5,IF($I174&lt;='Configurações'!$B$7,'Configurações'!$F$6,IF($I174&lt;='Configurações'!$B$8,'Configurações'!$F$7,'Configurações'!$F$8)))))</f>
        <v/>
      </c>
      <c r="K174" s="27">
        <f>IF($H174="","",IF($I174&gt;='Configurações'!$B$9,$H174,0))</f>
        <v/>
      </c>
      <c r="L174" s="30">
        <f>IF($I174="","",IF($I174&gt;='Configurações'!$B$10,"Crítico",IF($I174&gt;='Configurações'!$B$9,"Parado","Em giro")))</f>
        <v/>
      </c>
      <c r="M174" s="29">
        <f>IF(COUNTA($A174:$G174)=0,"",_xlfn.TEXTJOIN(" | ",TRUE,IF(LEN(TRIM($A174))=0,"SKU ausente",""),IF(LEN(TRIM($B174))=0,"Produto ausente",""),IF(LEN(TRIM($C174))=0,"Lote ausente",""),IF(LEN(TRIM($D174))=0,"Local ausente",IF(COUNTIF('Configurações'!$H$4:$H$23,$D174)=0,"Local não cadastrado","")),IF(NOT(ISNUMBER($E174)),"Quantidade inválida",IF($E174&lt;=0,"Quantidade deve ser maior que zero","")),IF(NOT(ISNUMBER($F174)),"Custo inválido",IF($F174&lt;0,"Custo negativo",IF($F174=0,"Custo zerado",""))),IF(NOT(ISNUMBER($G174)),"Data inválida",IF($G174&lt;DATE(2000,1,1),"Data anterior a 01/01/2000",IF($G174&gt;'Configurações'!$B$4,"Data futura",""))),IF(AND(LEN(TRIM($A174))&gt;0,LEN(TRIM($C174))&gt;0,LEN(TRIM($D174))&gt;0,COUNTIFS($A$7:$A$206,$A174,$C$7:$C$206,$C174,$D$7:$D$206,$D174)&gt;1),"Chave SKU/lote/local duplicada","")))</f>
        <v/>
      </c>
    </row>
    <row r="175" ht="25" customHeight="1">
      <c r="A175" s="22" t="n"/>
      <c r="B175" s="23" t="n"/>
      <c r="C175" s="22" t="n"/>
      <c r="D175" s="22" t="n"/>
      <c r="E175" s="24" t="n"/>
      <c r="F175" s="25" t="n"/>
      <c r="G175" s="26" t="n"/>
      <c r="H175" s="27">
        <f>IF(COUNTA($A175:$G175)=0,"",IF(AND('Configurações'!$B$12="Configurações válidas",LEN(TRIM($A175))&gt;0,LEN(TRIM($B175))&gt;0,LEN(TRIM($C175))&gt;0,LEN(TRIM($D175))&gt;0,COUNTIF('Configurações'!$H$4:$H$23,$D175)&gt;0,ISNUMBER($E175),$E175&gt;0,ISNUMBER($F175),$F175&gt;0,ISNUMBER($G175),$G175&gt;=DATE(2000,1,1),$G175&lt;='Configurações'!$B$4,COUNTIFS($A$7:$A$206,$A175,$C$7:$C$206,$C175,$D$7:$D$206,$D175)=1),$E175*$F175,""))</f>
        <v/>
      </c>
      <c r="I175" s="28">
        <f>IF(COUNTA($A175:$G175)=0,"",IF(AND('Configurações'!$B$12="Configurações válidas",LEN(TRIM($A175))&gt;0,LEN(TRIM($B175))&gt;0,LEN(TRIM($C175))&gt;0,LEN(TRIM($D175))&gt;0,COUNTIF('Configurações'!$H$4:$H$23,$D175)&gt;0,ISNUMBER($E175),$E175&gt;0,ISNUMBER($F175),$F175&gt;0,ISNUMBER($G175),$G175&gt;=DATE(2000,1,1),$G175&lt;='Configurações'!$B$4,COUNTIFS($A$7:$A$206,$A175,$C$7:$C$206,$C175,$D$7:$D$206,$D175)=1),'Configurações'!$B$4-$G175,""))</f>
        <v/>
      </c>
      <c r="J175" s="29">
        <f>IF($I175="","",IF($I175&lt;='Configurações'!$B$5,'Configurações'!$F$4,IF($I175&lt;='Configurações'!$B$6,'Configurações'!$F$5,IF($I175&lt;='Configurações'!$B$7,'Configurações'!$F$6,IF($I175&lt;='Configurações'!$B$8,'Configurações'!$F$7,'Configurações'!$F$8)))))</f>
        <v/>
      </c>
      <c r="K175" s="27">
        <f>IF($H175="","",IF($I175&gt;='Configurações'!$B$9,$H175,0))</f>
        <v/>
      </c>
      <c r="L175" s="30">
        <f>IF($I175="","",IF($I175&gt;='Configurações'!$B$10,"Crítico",IF($I175&gt;='Configurações'!$B$9,"Parado","Em giro")))</f>
        <v/>
      </c>
      <c r="M175" s="29">
        <f>IF(COUNTA($A175:$G175)=0,"",_xlfn.TEXTJOIN(" | ",TRUE,IF(LEN(TRIM($A175))=0,"SKU ausente",""),IF(LEN(TRIM($B175))=0,"Produto ausente",""),IF(LEN(TRIM($C175))=0,"Lote ausente",""),IF(LEN(TRIM($D175))=0,"Local ausente",IF(COUNTIF('Configurações'!$H$4:$H$23,$D175)=0,"Local não cadastrado","")),IF(NOT(ISNUMBER($E175)),"Quantidade inválida",IF($E175&lt;=0,"Quantidade deve ser maior que zero","")),IF(NOT(ISNUMBER($F175)),"Custo inválido",IF($F175&lt;0,"Custo negativo",IF($F175=0,"Custo zerado",""))),IF(NOT(ISNUMBER($G175)),"Data inválida",IF($G175&lt;DATE(2000,1,1),"Data anterior a 01/01/2000",IF($G175&gt;'Configurações'!$B$4,"Data futura",""))),IF(AND(LEN(TRIM($A175))&gt;0,LEN(TRIM($C175))&gt;0,LEN(TRIM($D175))&gt;0,COUNTIFS($A$7:$A$206,$A175,$C$7:$C$206,$C175,$D$7:$D$206,$D175)&gt;1),"Chave SKU/lote/local duplicada","")))</f>
        <v/>
      </c>
    </row>
    <row r="176" ht="25" customHeight="1">
      <c r="A176" s="22" t="n"/>
      <c r="B176" s="23" t="n"/>
      <c r="C176" s="22" t="n"/>
      <c r="D176" s="22" t="n"/>
      <c r="E176" s="24" t="n"/>
      <c r="F176" s="25" t="n"/>
      <c r="G176" s="26" t="n"/>
      <c r="H176" s="27">
        <f>IF(COUNTA($A176:$G176)=0,"",IF(AND('Configurações'!$B$12="Configurações válidas",LEN(TRIM($A176))&gt;0,LEN(TRIM($B176))&gt;0,LEN(TRIM($C176))&gt;0,LEN(TRIM($D176))&gt;0,COUNTIF('Configurações'!$H$4:$H$23,$D176)&gt;0,ISNUMBER($E176),$E176&gt;0,ISNUMBER($F176),$F176&gt;0,ISNUMBER($G176),$G176&gt;=DATE(2000,1,1),$G176&lt;='Configurações'!$B$4,COUNTIFS($A$7:$A$206,$A176,$C$7:$C$206,$C176,$D$7:$D$206,$D176)=1),$E176*$F176,""))</f>
        <v/>
      </c>
      <c r="I176" s="28">
        <f>IF(COUNTA($A176:$G176)=0,"",IF(AND('Configurações'!$B$12="Configurações válidas",LEN(TRIM($A176))&gt;0,LEN(TRIM($B176))&gt;0,LEN(TRIM($C176))&gt;0,LEN(TRIM($D176))&gt;0,COUNTIF('Configurações'!$H$4:$H$23,$D176)&gt;0,ISNUMBER($E176),$E176&gt;0,ISNUMBER($F176),$F176&gt;0,ISNUMBER($G176),$G176&gt;=DATE(2000,1,1),$G176&lt;='Configurações'!$B$4,COUNTIFS($A$7:$A$206,$A176,$C$7:$C$206,$C176,$D$7:$D$206,$D176)=1),'Configurações'!$B$4-$G176,""))</f>
        <v/>
      </c>
      <c r="J176" s="29">
        <f>IF($I176="","",IF($I176&lt;='Configurações'!$B$5,'Configurações'!$F$4,IF($I176&lt;='Configurações'!$B$6,'Configurações'!$F$5,IF($I176&lt;='Configurações'!$B$7,'Configurações'!$F$6,IF($I176&lt;='Configurações'!$B$8,'Configurações'!$F$7,'Configurações'!$F$8)))))</f>
        <v/>
      </c>
      <c r="K176" s="27">
        <f>IF($H176="","",IF($I176&gt;='Configurações'!$B$9,$H176,0))</f>
        <v/>
      </c>
      <c r="L176" s="30">
        <f>IF($I176="","",IF($I176&gt;='Configurações'!$B$10,"Crítico",IF($I176&gt;='Configurações'!$B$9,"Parado","Em giro")))</f>
        <v/>
      </c>
      <c r="M176" s="29">
        <f>IF(COUNTA($A176:$G176)=0,"",_xlfn.TEXTJOIN(" | ",TRUE,IF(LEN(TRIM($A176))=0,"SKU ausente",""),IF(LEN(TRIM($B176))=0,"Produto ausente",""),IF(LEN(TRIM($C176))=0,"Lote ausente",""),IF(LEN(TRIM($D176))=0,"Local ausente",IF(COUNTIF('Configurações'!$H$4:$H$23,$D176)=0,"Local não cadastrado","")),IF(NOT(ISNUMBER($E176)),"Quantidade inválida",IF($E176&lt;=0,"Quantidade deve ser maior que zero","")),IF(NOT(ISNUMBER($F176)),"Custo inválido",IF($F176&lt;0,"Custo negativo",IF($F176=0,"Custo zerado",""))),IF(NOT(ISNUMBER($G176)),"Data inválida",IF($G176&lt;DATE(2000,1,1),"Data anterior a 01/01/2000",IF($G176&gt;'Configurações'!$B$4,"Data futura",""))),IF(AND(LEN(TRIM($A176))&gt;0,LEN(TRIM($C176))&gt;0,LEN(TRIM($D176))&gt;0,COUNTIFS($A$7:$A$206,$A176,$C$7:$C$206,$C176,$D$7:$D$206,$D176)&gt;1),"Chave SKU/lote/local duplicada","")))</f>
        <v/>
      </c>
    </row>
    <row r="177" ht="25" customHeight="1">
      <c r="A177" s="22" t="n"/>
      <c r="B177" s="23" t="n"/>
      <c r="C177" s="22" t="n"/>
      <c r="D177" s="22" t="n"/>
      <c r="E177" s="24" t="n"/>
      <c r="F177" s="25" t="n"/>
      <c r="G177" s="26" t="n"/>
      <c r="H177" s="27">
        <f>IF(COUNTA($A177:$G177)=0,"",IF(AND('Configurações'!$B$12="Configurações válidas",LEN(TRIM($A177))&gt;0,LEN(TRIM($B177))&gt;0,LEN(TRIM($C177))&gt;0,LEN(TRIM($D177))&gt;0,COUNTIF('Configurações'!$H$4:$H$23,$D177)&gt;0,ISNUMBER($E177),$E177&gt;0,ISNUMBER($F177),$F177&gt;0,ISNUMBER($G177),$G177&gt;=DATE(2000,1,1),$G177&lt;='Configurações'!$B$4,COUNTIFS($A$7:$A$206,$A177,$C$7:$C$206,$C177,$D$7:$D$206,$D177)=1),$E177*$F177,""))</f>
        <v/>
      </c>
      <c r="I177" s="28">
        <f>IF(COUNTA($A177:$G177)=0,"",IF(AND('Configurações'!$B$12="Configurações válidas",LEN(TRIM($A177))&gt;0,LEN(TRIM($B177))&gt;0,LEN(TRIM($C177))&gt;0,LEN(TRIM($D177))&gt;0,COUNTIF('Configurações'!$H$4:$H$23,$D177)&gt;0,ISNUMBER($E177),$E177&gt;0,ISNUMBER($F177),$F177&gt;0,ISNUMBER($G177),$G177&gt;=DATE(2000,1,1),$G177&lt;='Configurações'!$B$4,COUNTIFS($A$7:$A$206,$A177,$C$7:$C$206,$C177,$D$7:$D$206,$D177)=1),'Configurações'!$B$4-$G177,""))</f>
        <v/>
      </c>
      <c r="J177" s="29">
        <f>IF($I177="","",IF($I177&lt;='Configurações'!$B$5,'Configurações'!$F$4,IF($I177&lt;='Configurações'!$B$6,'Configurações'!$F$5,IF($I177&lt;='Configurações'!$B$7,'Configurações'!$F$6,IF($I177&lt;='Configurações'!$B$8,'Configurações'!$F$7,'Configurações'!$F$8)))))</f>
        <v/>
      </c>
      <c r="K177" s="27">
        <f>IF($H177="","",IF($I177&gt;='Configurações'!$B$9,$H177,0))</f>
        <v/>
      </c>
      <c r="L177" s="30">
        <f>IF($I177="","",IF($I177&gt;='Configurações'!$B$10,"Crítico",IF($I177&gt;='Configurações'!$B$9,"Parado","Em giro")))</f>
        <v/>
      </c>
      <c r="M177" s="29">
        <f>IF(COUNTA($A177:$G177)=0,"",_xlfn.TEXTJOIN(" | ",TRUE,IF(LEN(TRIM($A177))=0,"SKU ausente",""),IF(LEN(TRIM($B177))=0,"Produto ausente",""),IF(LEN(TRIM($C177))=0,"Lote ausente",""),IF(LEN(TRIM($D177))=0,"Local ausente",IF(COUNTIF('Configurações'!$H$4:$H$23,$D177)=0,"Local não cadastrado","")),IF(NOT(ISNUMBER($E177)),"Quantidade inválida",IF($E177&lt;=0,"Quantidade deve ser maior que zero","")),IF(NOT(ISNUMBER($F177)),"Custo inválido",IF($F177&lt;0,"Custo negativo",IF($F177=0,"Custo zerado",""))),IF(NOT(ISNUMBER($G177)),"Data inválida",IF($G177&lt;DATE(2000,1,1),"Data anterior a 01/01/2000",IF($G177&gt;'Configurações'!$B$4,"Data futura",""))),IF(AND(LEN(TRIM($A177))&gt;0,LEN(TRIM($C177))&gt;0,LEN(TRIM($D177))&gt;0,COUNTIFS($A$7:$A$206,$A177,$C$7:$C$206,$C177,$D$7:$D$206,$D177)&gt;1),"Chave SKU/lote/local duplicada","")))</f>
        <v/>
      </c>
    </row>
    <row r="178" ht="25" customHeight="1">
      <c r="A178" s="22" t="n"/>
      <c r="B178" s="23" t="n"/>
      <c r="C178" s="22" t="n"/>
      <c r="D178" s="22" t="n"/>
      <c r="E178" s="24" t="n"/>
      <c r="F178" s="25" t="n"/>
      <c r="G178" s="26" t="n"/>
      <c r="H178" s="27">
        <f>IF(COUNTA($A178:$G178)=0,"",IF(AND('Configurações'!$B$12="Configurações válidas",LEN(TRIM($A178))&gt;0,LEN(TRIM($B178))&gt;0,LEN(TRIM($C178))&gt;0,LEN(TRIM($D178))&gt;0,COUNTIF('Configurações'!$H$4:$H$23,$D178)&gt;0,ISNUMBER($E178),$E178&gt;0,ISNUMBER($F178),$F178&gt;0,ISNUMBER($G178),$G178&gt;=DATE(2000,1,1),$G178&lt;='Configurações'!$B$4,COUNTIFS($A$7:$A$206,$A178,$C$7:$C$206,$C178,$D$7:$D$206,$D178)=1),$E178*$F178,""))</f>
        <v/>
      </c>
      <c r="I178" s="28">
        <f>IF(COUNTA($A178:$G178)=0,"",IF(AND('Configurações'!$B$12="Configurações válidas",LEN(TRIM($A178))&gt;0,LEN(TRIM($B178))&gt;0,LEN(TRIM($C178))&gt;0,LEN(TRIM($D178))&gt;0,COUNTIF('Configurações'!$H$4:$H$23,$D178)&gt;0,ISNUMBER($E178),$E178&gt;0,ISNUMBER($F178),$F178&gt;0,ISNUMBER($G178),$G178&gt;=DATE(2000,1,1),$G178&lt;='Configurações'!$B$4,COUNTIFS($A$7:$A$206,$A178,$C$7:$C$206,$C178,$D$7:$D$206,$D178)=1),'Configurações'!$B$4-$G178,""))</f>
        <v/>
      </c>
      <c r="J178" s="29">
        <f>IF($I178="","",IF($I178&lt;='Configurações'!$B$5,'Configurações'!$F$4,IF($I178&lt;='Configurações'!$B$6,'Configurações'!$F$5,IF($I178&lt;='Configurações'!$B$7,'Configurações'!$F$6,IF($I178&lt;='Configurações'!$B$8,'Configurações'!$F$7,'Configurações'!$F$8)))))</f>
        <v/>
      </c>
      <c r="K178" s="27">
        <f>IF($H178="","",IF($I178&gt;='Configurações'!$B$9,$H178,0))</f>
        <v/>
      </c>
      <c r="L178" s="30">
        <f>IF($I178="","",IF($I178&gt;='Configurações'!$B$10,"Crítico",IF($I178&gt;='Configurações'!$B$9,"Parado","Em giro")))</f>
        <v/>
      </c>
      <c r="M178" s="29">
        <f>IF(COUNTA($A178:$G178)=0,"",_xlfn.TEXTJOIN(" | ",TRUE,IF(LEN(TRIM($A178))=0,"SKU ausente",""),IF(LEN(TRIM($B178))=0,"Produto ausente",""),IF(LEN(TRIM($C178))=0,"Lote ausente",""),IF(LEN(TRIM($D178))=0,"Local ausente",IF(COUNTIF('Configurações'!$H$4:$H$23,$D178)=0,"Local não cadastrado","")),IF(NOT(ISNUMBER($E178)),"Quantidade inválida",IF($E178&lt;=0,"Quantidade deve ser maior que zero","")),IF(NOT(ISNUMBER($F178)),"Custo inválido",IF($F178&lt;0,"Custo negativo",IF($F178=0,"Custo zerado",""))),IF(NOT(ISNUMBER($G178)),"Data inválida",IF($G178&lt;DATE(2000,1,1),"Data anterior a 01/01/2000",IF($G178&gt;'Configurações'!$B$4,"Data futura",""))),IF(AND(LEN(TRIM($A178))&gt;0,LEN(TRIM($C178))&gt;0,LEN(TRIM($D178))&gt;0,COUNTIFS($A$7:$A$206,$A178,$C$7:$C$206,$C178,$D$7:$D$206,$D178)&gt;1),"Chave SKU/lote/local duplicada","")))</f>
        <v/>
      </c>
    </row>
    <row r="179" ht="25" customHeight="1">
      <c r="A179" s="22" t="n"/>
      <c r="B179" s="23" t="n"/>
      <c r="C179" s="22" t="n"/>
      <c r="D179" s="22" t="n"/>
      <c r="E179" s="24" t="n"/>
      <c r="F179" s="25" t="n"/>
      <c r="G179" s="26" t="n"/>
      <c r="H179" s="27">
        <f>IF(COUNTA($A179:$G179)=0,"",IF(AND('Configurações'!$B$12="Configurações válidas",LEN(TRIM($A179))&gt;0,LEN(TRIM($B179))&gt;0,LEN(TRIM($C179))&gt;0,LEN(TRIM($D179))&gt;0,COUNTIF('Configurações'!$H$4:$H$23,$D179)&gt;0,ISNUMBER($E179),$E179&gt;0,ISNUMBER($F179),$F179&gt;0,ISNUMBER($G179),$G179&gt;=DATE(2000,1,1),$G179&lt;='Configurações'!$B$4,COUNTIFS($A$7:$A$206,$A179,$C$7:$C$206,$C179,$D$7:$D$206,$D179)=1),$E179*$F179,""))</f>
        <v/>
      </c>
      <c r="I179" s="28">
        <f>IF(COUNTA($A179:$G179)=0,"",IF(AND('Configurações'!$B$12="Configurações válidas",LEN(TRIM($A179))&gt;0,LEN(TRIM($B179))&gt;0,LEN(TRIM($C179))&gt;0,LEN(TRIM($D179))&gt;0,COUNTIF('Configurações'!$H$4:$H$23,$D179)&gt;0,ISNUMBER($E179),$E179&gt;0,ISNUMBER($F179),$F179&gt;0,ISNUMBER($G179),$G179&gt;=DATE(2000,1,1),$G179&lt;='Configurações'!$B$4,COUNTIFS($A$7:$A$206,$A179,$C$7:$C$206,$C179,$D$7:$D$206,$D179)=1),'Configurações'!$B$4-$G179,""))</f>
        <v/>
      </c>
      <c r="J179" s="29">
        <f>IF($I179="","",IF($I179&lt;='Configurações'!$B$5,'Configurações'!$F$4,IF($I179&lt;='Configurações'!$B$6,'Configurações'!$F$5,IF($I179&lt;='Configurações'!$B$7,'Configurações'!$F$6,IF($I179&lt;='Configurações'!$B$8,'Configurações'!$F$7,'Configurações'!$F$8)))))</f>
        <v/>
      </c>
      <c r="K179" s="27">
        <f>IF($H179="","",IF($I179&gt;='Configurações'!$B$9,$H179,0))</f>
        <v/>
      </c>
      <c r="L179" s="30">
        <f>IF($I179="","",IF($I179&gt;='Configurações'!$B$10,"Crítico",IF($I179&gt;='Configurações'!$B$9,"Parado","Em giro")))</f>
        <v/>
      </c>
      <c r="M179" s="29">
        <f>IF(COUNTA($A179:$G179)=0,"",_xlfn.TEXTJOIN(" | ",TRUE,IF(LEN(TRIM($A179))=0,"SKU ausente",""),IF(LEN(TRIM($B179))=0,"Produto ausente",""),IF(LEN(TRIM($C179))=0,"Lote ausente",""),IF(LEN(TRIM($D179))=0,"Local ausente",IF(COUNTIF('Configurações'!$H$4:$H$23,$D179)=0,"Local não cadastrado","")),IF(NOT(ISNUMBER($E179)),"Quantidade inválida",IF($E179&lt;=0,"Quantidade deve ser maior que zero","")),IF(NOT(ISNUMBER($F179)),"Custo inválido",IF($F179&lt;0,"Custo negativo",IF($F179=0,"Custo zerado",""))),IF(NOT(ISNUMBER($G179)),"Data inválida",IF($G179&lt;DATE(2000,1,1),"Data anterior a 01/01/2000",IF($G179&gt;'Configurações'!$B$4,"Data futura",""))),IF(AND(LEN(TRIM($A179))&gt;0,LEN(TRIM($C179))&gt;0,LEN(TRIM($D179))&gt;0,COUNTIFS($A$7:$A$206,$A179,$C$7:$C$206,$C179,$D$7:$D$206,$D179)&gt;1),"Chave SKU/lote/local duplicada","")))</f>
        <v/>
      </c>
    </row>
    <row r="180" ht="25" customHeight="1">
      <c r="A180" s="22" t="n"/>
      <c r="B180" s="23" t="n"/>
      <c r="C180" s="22" t="n"/>
      <c r="D180" s="22" t="n"/>
      <c r="E180" s="24" t="n"/>
      <c r="F180" s="25" t="n"/>
      <c r="G180" s="26" t="n"/>
      <c r="H180" s="27">
        <f>IF(COUNTA($A180:$G180)=0,"",IF(AND('Configurações'!$B$12="Configurações válidas",LEN(TRIM($A180))&gt;0,LEN(TRIM($B180))&gt;0,LEN(TRIM($C180))&gt;0,LEN(TRIM($D180))&gt;0,COUNTIF('Configurações'!$H$4:$H$23,$D180)&gt;0,ISNUMBER($E180),$E180&gt;0,ISNUMBER($F180),$F180&gt;0,ISNUMBER($G180),$G180&gt;=DATE(2000,1,1),$G180&lt;='Configurações'!$B$4,COUNTIFS($A$7:$A$206,$A180,$C$7:$C$206,$C180,$D$7:$D$206,$D180)=1),$E180*$F180,""))</f>
        <v/>
      </c>
      <c r="I180" s="28">
        <f>IF(COUNTA($A180:$G180)=0,"",IF(AND('Configurações'!$B$12="Configurações válidas",LEN(TRIM($A180))&gt;0,LEN(TRIM($B180))&gt;0,LEN(TRIM($C180))&gt;0,LEN(TRIM($D180))&gt;0,COUNTIF('Configurações'!$H$4:$H$23,$D180)&gt;0,ISNUMBER($E180),$E180&gt;0,ISNUMBER($F180),$F180&gt;0,ISNUMBER($G180),$G180&gt;=DATE(2000,1,1),$G180&lt;='Configurações'!$B$4,COUNTIFS($A$7:$A$206,$A180,$C$7:$C$206,$C180,$D$7:$D$206,$D180)=1),'Configurações'!$B$4-$G180,""))</f>
        <v/>
      </c>
      <c r="J180" s="29">
        <f>IF($I180="","",IF($I180&lt;='Configurações'!$B$5,'Configurações'!$F$4,IF($I180&lt;='Configurações'!$B$6,'Configurações'!$F$5,IF($I180&lt;='Configurações'!$B$7,'Configurações'!$F$6,IF($I180&lt;='Configurações'!$B$8,'Configurações'!$F$7,'Configurações'!$F$8)))))</f>
        <v/>
      </c>
      <c r="K180" s="27">
        <f>IF($H180="","",IF($I180&gt;='Configurações'!$B$9,$H180,0))</f>
        <v/>
      </c>
      <c r="L180" s="30">
        <f>IF($I180="","",IF($I180&gt;='Configurações'!$B$10,"Crítico",IF($I180&gt;='Configurações'!$B$9,"Parado","Em giro")))</f>
        <v/>
      </c>
      <c r="M180" s="29">
        <f>IF(COUNTA($A180:$G180)=0,"",_xlfn.TEXTJOIN(" | ",TRUE,IF(LEN(TRIM($A180))=0,"SKU ausente",""),IF(LEN(TRIM($B180))=0,"Produto ausente",""),IF(LEN(TRIM($C180))=0,"Lote ausente",""),IF(LEN(TRIM($D180))=0,"Local ausente",IF(COUNTIF('Configurações'!$H$4:$H$23,$D180)=0,"Local não cadastrado","")),IF(NOT(ISNUMBER($E180)),"Quantidade inválida",IF($E180&lt;=0,"Quantidade deve ser maior que zero","")),IF(NOT(ISNUMBER($F180)),"Custo inválido",IF($F180&lt;0,"Custo negativo",IF($F180=0,"Custo zerado",""))),IF(NOT(ISNUMBER($G180)),"Data inválida",IF($G180&lt;DATE(2000,1,1),"Data anterior a 01/01/2000",IF($G180&gt;'Configurações'!$B$4,"Data futura",""))),IF(AND(LEN(TRIM($A180))&gt;0,LEN(TRIM($C180))&gt;0,LEN(TRIM($D180))&gt;0,COUNTIFS($A$7:$A$206,$A180,$C$7:$C$206,$C180,$D$7:$D$206,$D180)&gt;1),"Chave SKU/lote/local duplicada","")))</f>
        <v/>
      </c>
    </row>
    <row r="181" ht="25" customHeight="1">
      <c r="A181" s="22" t="n"/>
      <c r="B181" s="23" t="n"/>
      <c r="C181" s="22" t="n"/>
      <c r="D181" s="22" t="n"/>
      <c r="E181" s="24" t="n"/>
      <c r="F181" s="25" t="n"/>
      <c r="G181" s="26" t="n"/>
      <c r="H181" s="27">
        <f>IF(COUNTA($A181:$G181)=0,"",IF(AND('Configurações'!$B$12="Configurações válidas",LEN(TRIM($A181))&gt;0,LEN(TRIM($B181))&gt;0,LEN(TRIM($C181))&gt;0,LEN(TRIM($D181))&gt;0,COUNTIF('Configurações'!$H$4:$H$23,$D181)&gt;0,ISNUMBER($E181),$E181&gt;0,ISNUMBER($F181),$F181&gt;0,ISNUMBER($G181),$G181&gt;=DATE(2000,1,1),$G181&lt;='Configurações'!$B$4,COUNTIFS($A$7:$A$206,$A181,$C$7:$C$206,$C181,$D$7:$D$206,$D181)=1),$E181*$F181,""))</f>
        <v/>
      </c>
      <c r="I181" s="28">
        <f>IF(COUNTA($A181:$G181)=0,"",IF(AND('Configurações'!$B$12="Configurações válidas",LEN(TRIM($A181))&gt;0,LEN(TRIM($B181))&gt;0,LEN(TRIM($C181))&gt;0,LEN(TRIM($D181))&gt;0,COUNTIF('Configurações'!$H$4:$H$23,$D181)&gt;0,ISNUMBER($E181),$E181&gt;0,ISNUMBER($F181),$F181&gt;0,ISNUMBER($G181),$G181&gt;=DATE(2000,1,1),$G181&lt;='Configurações'!$B$4,COUNTIFS($A$7:$A$206,$A181,$C$7:$C$206,$C181,$D$7:$D$206,$D181)=1),'Configurações'!$B$4-$G181,""))</f>
        <v/>
      </c>
      <c r="J181" s="29">
        <f>IF($I181="","",IF($I181&lt;='Configurações'!$B$5,'Configurações'!$F$4,IF($I181&lt;='Configurações'!$B$6,'Configurações'!$F$5,IF($I181&lt;='Configurações'!$B$7,'Configurações'!$F$6,IF($I181&lt;='Configurações'!$B$8,'Configurações'!$F$7,'Configurações'!$F$8)))))</f>
        <v/>
      </c>
      <c r="K181" s="27">
        <f>IF($H181="","",IF($I181&gt;='Configurações'!$B$9,$H181,0))</f>
        <v/>
      </c>
      <c r="L181" s="30">
        <f>IF($I181="","",IF($I181&gt;='Configurações'!$B$10,"Crítico",IF($I181&gt;='Configurações'!$B$9,"Parado","Em giro")))</f>
        <v/>
      </c>
      <c r="M181" s="29">
        <f>IF(COUNTA($A181:$G181)=0,"",_xlfn.TEXTJOIN(" | ",TRUE,IF(LEN(TRIM($A181))=0,"SKU ausente",""),IF(LEN(TRIM($B181))=0,"Produto ausente",""),IF(LEN(TRIM($C181))=0,"Lote ausente",""),IF(LEN(TRIM($D181))=0,"Local ausente",IF(COUNTIF('Configurações'!$H$4:$H$23,$D181)=0,"Local não cadastrado","")),IF(NOT(ISNUMBER($E181)),"Quantidade inválida",IF($E181&lt;=0,"Quantidade deve ser maior que zero","")),IF(NOT(ISNUMBER($F181)),"Custo inválido",IF($F181&lt;0,"Custo negativo",IF($F181=0,"Custo zerado",""))),IF(NOT(ISNUMBER($G181)),"Data inválida",IF($G181&lt;DATE(2000,1,1),"Data anterior a 01/01/2000",IF($G181&gt;'Configurações'!$B$4,"Data futura",""))),IF(AND(LEN(TRIM($A181))&gt;0,LEN(TRIM($C181))&gt;0,LEN(TRIM($D181))&gt;0,COUNTIFS($A$7:$A$206,$A181,$C$7:$C$206,$C181,$D$7:$D$206,$D181)&gt;1),"Chave SKU/lote/local duplicada","")))</f>
        <v/>
      </c>
    </row>
    <row r="182" ht="25" customHeight="1">
      <c r="A182" s="22" t="n"/>
      <c r="B182" s="23" t="n"/>
      <c r="C182" s="22" t="n"/>
      <c r="D182" s="22" t="n"/>
      <c r="E182" s="24" t="n"/>
      <c r="F182" s="25" t="n"/>
      <c r="G182" s="26" t="n"/>
      <c r="H182" s="27">
        <f>IF(COUNTA($A182:$G182)=0,"",IF(AND('Configurações'!$B$12="Configurações válidas",LEN(TRIM($A182))&gt;0,LEN(TRIM($B182))&gt;0,LEN(TRIM($C182))&gt;0,LEN(TRIM($D182))&gt;0,COUNTIF('Configurações'!$H$4:$H$23,$D182)&gt;0,ISNUMBER($E182),$E182&gt;0,ISNUMBER($F182),$F182&gt;0,ISNUMBER($G182),$G182&gt;=DATE(2000,1,1),$G182&lt;='Configurações'!$B$4,COUNTIFS($A$7:$A$206,$A182,$C$7:$C$206,$C182,$D$7:$D$206,$D182)=1),$E182*$F182,""))</f>
        <v/>
      </c>
      <c r="I182" s="28">
        <f>IF(COUNTA($A182:$G182)=0,"",IF(AND('Configurações'!$B$12="Configurações válidas",LEN(TRIM($A182))&gt;0,LEN(TRIM($B182))&gt;0,LEN(TRIM($C182))&gt;0,LEN(TRIM($D182))&gt;0,COUNTIF('Configurações'!$H$4:$H$23,$D182)&gt;0,ISNUMBER($E182),$E182&gt;0,ISNUMBER($F182),$F182&gt;0,ISNUMBER($G182),$G182&gt;=DATE(2000,1,1),$G182&lt;='Configurações'!$B$4,COUNTIFS($A$7:$A$206,$A182,$C$7:$C$206,$C182,$D$7:$D$206,$D182)=1),'Configurações'!$B$4-$G182,""))</f>
        <v/>
      </c>
      <c r="J182" s="29">
        <f>IF($I182="","",IF($I182&lt;='Configurações'!$B$5,'Configurações'!$F$4,IF($I182&lt;='Configurações'!$B$6,'Configurações'!$F$5,IF($I182&lt;='Configurações'!$B$7,'Configurações'!$F$6,IF($I182&lt;='Configurações'!$B$8,'Configurações'!$F$7,'Configurações'!$F$8)))))</f>
        <v/>
      </c>
      <c r="K182" s="27">
        <f>IF($H182="","",IF($I182&gt;='Configurações'!$B$9,$H182,0))</f>
        <v/>
      </c>
      <c r="L182" s="30">
        <f>IF($I182="","",IF($I182&gt;='Configurações'!$B$10,"Crítico",IF($I182&gt;='Configurações'!$B$9,"Parado","Em giro")))</f>
        <v/>
      </c>
      <c r="M182" s="29">
        <f>IF(COUNTA($A182:$G182)=0,"",_xlfn.TEXTJOIN(" | ",TRUE,IF(LEN(TRIM($A182))=0,"SKU ausente",""),IF(LEN(TRIM($B182))=0,"Produto ausente",""),IF(LEN(TRIM($C182))=0,"Lote ausente",""),IF(LEN(TRIM($D182))=0,"Local ausente",IF(COUNTIF('Configurações'!$H$4:$H$23,$D182)=0,"Local não cadastrado","")),IF(NOT(ISNUMBER($E182)),"Quantidade inválida",IF($E182&lt;=0,"Quantidade deve ser maior que zero","")),IF(NOT(ISNUMBER($F182)),"Custo inválido",IF($F182&lt;0,"Custo negativo",IF($F182=0,"Custo zerado",""))),IF(NOT(ISNUMBER($G182)),"Data inválida",IF($G182&lt;DATE(2000,1,1),"Data anterior a 01/01/2000",IF($G182&gt;'Configurações'!$B$4,"Data futura",""))),IF(AND(LEN(TRIM($A182))&gt;0,LEN(TRIM($C182))&gt;0,LEN(TRIM($D182))&gt;0,COUNTIFS($A$7:$A$206,$A182,$C$7:$C$206,$C182,$D$7:$D$206,$D182)&gt;1),"Chave SKU/lote/local duplicada","")))</f>
        <v/>
      </c>
    </row>
    <row r="183" ht="25" customHeight="1">
      <c r="A183" s="22" t="n"/>
      <c r="B183" s="23" t="n"/>
      <c r="C183" s="22" t="n"/>
      <c r="D183" s="22" t="n"/>
      <c r="E183" s="24" t="n"/>
      <c r="F183" s="25" t="n"/>
      <c r="G183" s="26" t="n"/>
      <c r="H183" s="27">
        <f>IF(COUNTA($A183:$G183)=0,"",IF(AND('Configurações'!$B$12="Configurações válidas",LEN(TRIM($A183))&gt;0,LEN(TRIM($B183))&gt;0,LEN(TRIM($C183))&gt;0,LEN(TRIM($D183))&gt;0,COUNTIF('Configurações'!$H$4:$H$23,$D183)&gt;0,ISNUMBER($E183),$E183&gt;0,ISNUMBER($F183),$F183&gt;0,ISNUMBER($G183),$G183&gt;=DATE(2000,1,1),$G183&lt;='Configurações'!$B$4,COUNTIFS($A$7:$A$206,$A183,$C$7:$C$206,$C183,$D$7:$D$206,$D183)=1),$E183*$F183,""))</f>
        <v/>
      </c>
      <c r="I183" s="28">
        <f>IF(COUNTA($A183:$G183)=0,"",IF(AND('Configurações'!$B$12="Configurações válidas",LEN(TRIM($A183))&gt;0,LEN(TRIM($B183))&gt;0,LEN(TRIM($C183))&gt;0,LEN(TRIM($D183))&gt;0,COUNTIF('Configurações'!$H$4:$H$23,$D183)&gt;0,ISNUMBER($E183),$E183&gt;0,ISNUMBER($F183),$F183&gt;0,ISNUMBER($G183),$G183&gt;=DATE(2000,1,1),$G183&lt;='Configurações'!$B$4,COUNTIFS($A$7:$A$206,$A183,$C$7:$C$206,$C183,$D$7:$D$206,$D183)=1),'Configurações'!$B$4-$G183,""))</f>
        <v/>
      </c>
      <c r="J183" s="29">
        <f>IF($I183="","",IF($I183&lt;='Configurações'!$B$5,'Configurações'!$F$4,IF($I183&lt;='Configurações'!$B$6,'Configurações'!$F$5,IF($I183&lt;='Configurações'!$B$7,'Configurações'!$F$6,IF($I183&lt;='Configurações'!$B$8,'Configurações'!$F$7,'Configurações'!$F$8)))))</f>
        <v/>
      </c>
      <c r="K183" s="27">
        <f>IF($H183="","",IF($I183&gt;='Configurações'!$B$9,$H183,0))</f>
        <v/>
      </c>
      <c r="L183" s="30">
        <f>IF($I183="","",IF($I183&gt;='Configurações'!$B$10,"Crítico",IF($I183&gt;='Configurações'!$B$9,"Parado","Em giro")))</f>
        <v/>
      </c>
      <c r="M183" s="29">
        <f>IF(COUNTA($A183:$G183)=0,"",_xlfn.TEXTJOIN(" | ",TRUE,IF(LEN(TRIM($A183))=0,"SKU ausente",""),IF(LEN(TRIM($B183))=0,"Produto ausente",""),IF(LEN(TRIM($C183))=0,"Lote ausente",""),IF(LEN(TRIM($D183))=0,"Local ausente",IF(COUNTIF('Configurações'!$H$4:$H$23,$D183)=0,"Local não cadastrado","")),IF(NOT(ISNUMBER($E183)),"Quantidade inválida",IF($E183&lt;=0,"Quantidade deve ser maior que zero","")),IF(NOT(ISNUMBER($F183)),"Custo inválido",IF($F183&lt;0,"Custo negativo",IF($F183=0,"Custo zerado",""))),IF(NOT(ISNUMBER($G183)),"Data inválida",IF($G183&lt;DATE(2000,1,1),"Data anterior a 01/01/2000",IF($G183&gt;'Configurações'!$B$4,"Data futura",""))),IF(AND(LEN(TRIM($A183))&gt;0,LEN(TRIM($C183))&gt;0,LEN(TRIM($D183))&gt;0,COUNTIFS($A$7:$A$206,$A183,$C$7:$C$206,$C183,$D$7:$D$206,$D183)&gt;1),"Chave SKU/lote/local duplicada","")))</f>
        <v/>
      </c>
    </row>
    <row r="184" ht="25" customHeight="1">
      <c r="A184" s="22" t="n"/>
      <c r="B184" s="23" t="n"/>
      <c r="C184" s="22" t="n"/>
      <c r="D184" s="22" t="n"/>
      <c r="E184" s="24" t="n"/>
      <c r="F184" s="25" t="n"/>
      <c r="G184" s="26" t="n"/>
      <c r="H184" s="27">
        <f>IF(COUNTA($A184:$G184)=0,"",IF(AND('Configurações'!$B$12="Configurações válidas",LEN(TRIM($A184))&gt;0,LEN(TRIM($B184))&gt;0,LEN(TRIM($C184))&gt;0,LEN(TRIM($D184))&gt;0,COUNTIF('Configurações'!$H$4:$H$23,$D184)&gt;0,ISNUMBER($E184),$E184&gt;0,ISNUMBER($F184),$F184&gt;0,ISNUMBER($G184),$G184&gt;=DATE(2000,1,1),$G184&lt;='Configurações'!$B$4,COUNTIFS($A$7:$A$206,$A184,$C$7:$C$206,$C184,$D$7:$D$206,$D184)=1),$E184*$F184,""))</f>
        <v/>
      </c>
      <c r="I184" s="28">
        <f>IF(COUNTA($A184:$G184)=0,"",IF(AND('Configurações'!$B$12="Configurações válidas",LEN(TRIM($A184))&gt;0,LEN(TRIM($B184))&gt;0,LEN(TRIM($C184))&gt;0,LEN(TRIM($D184))&gt;0,COUNTIF('Configurações'!$H$4:$H$23,$D184)&gt;0,ISNUMBER($E184),$E184&gt;0,ISNUMBER($F184),$F184&gt;0,ISNUMBER($G184),$G184&gt;=DATE(2000,1,1),$G184&lt;='Configurações'!$B$4,COUNTIFS($A$7:$A$206,$A184,$C$7:$C$206,$C184,$D$7:$D$206,$D184)=1),'Configurações'!$B$4-$G184,""))</f>
        <v/>
      </c>
      <c r="J184" s="29">
        <f>IF($I184="","",IF($I184&lt;='Configurações'!$B$5,'Configurações'!$F$4,IF($I184&lt;='Configurações'!$B$6,'Configurações'!$F$5,IF($I184&lt;='Configurações'!$B$7,'Configurações'!$F$6,IF($I184&lt;='Configurações'!$B$8,'Configurações'!$F$7,'Configurações'!$F$8)))))</f>
        <v/>
      </c>
      <c r="K184" s="27">
        <f>IF($H184="","",IF($I184&gt;='Configurações'!$B$9,$H184,0))</f>
        <v/>
      </c>
      <c r="L184" s="30">
        <f>IF($I184="","",IF($I184&gt;='Configurações'!$B$10,"Crítico",IF($I184&gt;='Configurações'!$B$9,"Parado","Em giro")))</f>
        <v/>
      </c>
      <c r="M184" s="29">
        <f>IF(COUNTA($A184:$G184)=0,"",_xlfn.TEXTJOIN(" | ",TRUE,IF(LEN(TRIM($A184))=0,"SKU ausente",""),IF(LEN(TRIM($B184))=0,"Produto ausente",""),IF(LEN(TRIM($C184))=0,"Lote ausente",""),IF(LEN(TRIM($D184))=0,"Local ausente",IF(COUNTIF('Configurações'!$H$4:$H$23,$D184)=0,"Local não cadastrado","")),IF(NOT(ISNUMBER($E184)),"Quantidade inválida",IF($E184&lt;=0,"Quantidade deve ser maior que zero","")),IF(NOT(ISNUMBER($F184)),"Custo inválido",IF($F184&lt;0,"Custo negativo",IF($F184=0,"Custo zerado",""))),IF(NOT(ISNUMBER($G184)),"Data inválida",IF($G184&lt;DATE(2000,1,1),"Data anterior a 01/01/2000",IF($G184&gt;'Configurações'!$B$4,"Data futura",""))),IF(AND(LEN(TRIM($A184))&gt;0,LEN(TRIM($C184))&gt;0,LEN(TRIM($D184))&gt;0,COUNTIFS($A$7:$A$206,$A184,$C$7:$C$206,$C184,$D$7:$D$206,$D184)&gt;1),"Chave SKU/lote/local duplicada","")))</f>
        <v/>
      </c>
    </row>
    <row r="185" ht="25" customHeight="1">
      <c r="A185" s="22" t="n"/>
      <c r="B185" s="23" t="n"/>
      <c r="C185" s="22" t="n"/>
      <c r="D185" s="22" t="n"/>
      <c r="E185" s="24" t="n"/>
      <c r="F185" s="25" t="n"/>
      <c r="G185" s="26" t="n"/>
      <c r="H185" s="27">
        <f>IF(COUNTA($A185:$G185)=0,"",IF(AND('Configurações'!$B$12="Configurações válidas",LEN(TRIM($A185))&gt;0,LEN(TRIM($B185))&gt;0,LEN(TRIM($C185))&gt;0,LEN(TRIM($D185))&gt;0,COUNTIF('Configurações'!$H$4:$H$23,$D185)&gt;0,ISNUMBER($E185),$E185&gt;0,ISNUMBER($F185),$F185&gt;0,ISNUMBER($G185),$G185&gt;=DATE(2000,1,1),$G185&lt;='Configurações'!$B$4,COUNTIFS($A$7:$A$206,$A185,$C$7:$C$206,$C185,$D$7:$D$206,$D185)=1),$E185*$F185,""))</f>
        <v/>
      </c>
      <c r="I185" s="28">
        <f>IF(COUNTA($A185:$G185)=0,"",IF(AND('Configurações'!$B$12="Configurações válidas",LEN(TRIM($A185))&gt;0,LEN(TRIM($B185))&gt;0,LEN(TRIM($C185))&gt;0,LEN(TRIM($D185))&gt;0,COUNTIF('Configurações'!$H$4:$H$23,$D185)&gt;0,ISNUMBER($E185),$E185&gt;0,ISNUMBER($F185),$F185&gt;0,ISNUMBER($G185),$G185&gt;=DATE(2000,1,1),$G185&lt;='Configurações'!$B$4,COUNTIFS($A$7:$A$206,$A185,$C$7:$C$206,$C185,$D$7:$D$206,$D185)=1),'Configurações'!$B$4-$G185,""))</f>
        <v/>
      </c>
      <c r="J185" s="29">
        <f>IF($I185="","",IF($I185&lt;='Configurações'!$B$5,'Configurações'!$F$4,IF($I185&lt;='Configurações'!$B$6,'Configurações'!$F$5,IF($I185&lt;='Configurações'!$B$7,'Configurações'!$F$6,IF($I185&lt;='Configurações'!$B$8,'Configurações'!$F$7,'Configurações'!$F$8)))))</f>
        <v/>
      </c>
      <c r="K185" s="27">
        <f>IF($H185="","",IF($I185&gt;='Configurações'!$B$9,$H185,0))</f>
        <v/>
      </c>
      <c r="L185" s="30">
        <f>IF($I185="","",IF($I185&gt;='Configurações'!$B$10,"Crítico",IF($I185&gt;='Configurações'!$B$9,"Parado","Em giro")))</f>
        <v/>
      </c>
      <c r="M185" s="29">
        <f>IF(COUNTA($A185:$G185)=0,"",_xlfn.TEXTJOIN(" | ",TRUE,IF(LEN(TRIM($A185))=0,"SKU ausente",""),IF(LEN(TRIM($B185))=0,"Produto ausente",""),IF(LEN(TRIM($C185))=0,"Lote ausente",""),IF(LEN(TRIM($D185))=0,"Local ausente",IF(COUNTIF('Configurações'!$H$4:$H$23,$D185)=0,"Local não cadastrado","")),IF(NOT(ISNUMBER($E185)),"Quantidade inválida",IF($E185&lt;=0,"Quantidade deve ser maior que zero","")),IF(NOT(ISNUMBER($F185)),"Custo inválido",IF($F185&lt;0,"Custo negativo",IF($F185=0,"Custo zerado",""))),IF(NOT(ISNUMBER($G185)),"Data inválida",IF($G185&lt;DATE(2000,1,1),"Data anterior a 01/01/2000",IF($G185&gt;'Configurações'!$B$4,"Data futura",""))),IF(AND(LEN(TRIM($A185))&gt;0,LEN(TRIM($C185))&gt;0,LEN(TRIM($D185))&gt;0,COUNTIFS($A$7:$A$206,$A185,$C$7:$C$206,$C185,$D$7:$D$206,$D185)&gt;1),"Chave SKU/lote/local duplicada","")))</f>
        <v/>
      </c>
    </row>
    <row r="186" ht="25" customHeight="1">
      <c r="A186" s="22" t="n"/>
      <c r="B186" s="23" t="n"/>
      <c r="C186" s="22" t="n"/>
      <c r="D186" s="22" t="n"/>
      <c r="E186" s="24" t="n"/>
      <c r="F186" s="25" t="n"/>
      <c r="G186" s="26" t="n"/>
      <c r="H186" s="27">
        <f>IF(COUNTA($A186:$G186)=0,"",IF(AND('Configurações'!$B$12="Configurações válidas",LEN(TRIM($A186))&gt;0,LEN(TRIM($B186))&gt;0,LEN(TRIM($C186))&gt;0,LEN(TRIM($D186))&gt;0,COUNTIF('Configurações'!$H$4:$H$23,$D186)&gt;0,ISNUMBER($E186),$E186&gt;0,ISNUMBER($F186),$F186&gt;0,ISNUMBER($G186),$G186&gt;=DATE(2000,1,1),$G186&lt;='Configurações'!$B$4,COUNTIFS($A$7:$A$206,$A186,$C$7:$C$206,$C186,$D$7:$D$206,$D186)=1),$E186*$F186,""))</f>
        <v/>
      </c>
      <c r="I186" s="28">
        <f>IF(COUNTA($A186:$G186)=0,"",IF(AND('Configurações'!$B$12="Configurações válidas",LEN(TRIM($A186))&gt;0,LEN(TRIM($B186))&gt;0,LEN(TRIM($C186))&gt;0,LEN(TRIM($D186))&gt;0,COUNTIF('Configurações'!$H$4:$H$23,$D186)&gt;0,ISNUMBER($E186),$E186&gt;0,ISNUMBER($F186),$F186&gt;0,ISNUMBER($G186),$G186&gt;=DATE(2000,1,1),$G186&lt;='Configurações'!$B$4,COUNTIFS($A$7:$A$206,$A186,$C$7:$C$206,$C186,$D$7:$D$206,$D186)=1),'Configurações'!$B$4-$G186,""))</f>
        <v/>
      </c>
      <c r="J186" s="29">
        <f>IF($I186="","",IF($I186&lt;='Configurações'!$B$5,'Configurações'!$F$4,IF($I186&lt;='Configurações'!$B$6,'Configurações'!$F$5,IF($I186&lt;='Configurações'!$B$7,'Configurações'!$F$6,IF($I186&lt;='Configurações'!$B$8,'Configurações'!$F$7,'Configurações'!$F$8)))))</f>
        <v/>
      </c>
      <c r="K186" s="27">
        <f>IF($H186="","",IF($I186&gt;='Configurações'!$B$9,$H186,0))</f>
        <v/>
      </c>
      <c r="L186" s="30">
        <f>IF($I186="","",IF($I186&gt;='Configurações'!$B$10,"Crítico",IF($I186&gt;='Configurações'!$B$9,"Parado","Em giro")))</f>
        <v/>
      </c>
      <c r="M186" s="29">
        <f>IF(COUNTA($A186:$G186)=0,"",_xlfn.TEXTJOIN(" | ",TRUE,IF(LEN(TRIM($A186))=0,"SKU ausente",""),IF(LEN(TRIM($B186))=0,"Produto ausente",""),IF(LEN(TRIM($C186))=0,"Lote ausente",""),IF(LEN(TRIM($D186))=0,"Local ausente",IF(COUNTIF('Configurações'!$H$4:$H$23,$D186)=0,"Local não cadastrado","")),IF(NOT(ISNUMBER($E186)),"Quantidade inválida",IF($E186&lt;=0,"Quantidade deve ser maior que zero","")),IF(NOT(ISNUMBER($F186)),"Custo inválido",IF($F186&lt;0,"Custo negativo",IF($F186=0,"Custo zerado",""))),IF(NOT(ISNUMBER($G186)),"Data inválida",IF($G186&lt;DATE(2000,1,1),"Data anterior a 01/01/2000",IF($G186&gt;'Configurações'!$B$4,"Data futura",""))),IF(AND(LEN(TRIM($A186))&gt;0,LEN(TRIM($C186))&gt;0,LEN(TRIM($D186))&gt;0,COUNTIFS($A$7:$A$206,$A186,$C$7:$C$206,$C186,$D$7:$D$206,$D186)&gt;1),"Chave SKU/lote/local duplicada","")))</f>
        <v/>
      </c>
    </row>
    <row r="187" ht="25" customHeight="1">
      <c r="A187" s="22" t="n"/>
      <c r="B187" s="23" t="n"/>
      <c r="C187" s="22" t="n"/>
      <c r="D187" s="22" t="n"/>
      <c r="E187" s="24" t="n"/>
      <c r="F187" s="25" t="n"/>
      <c r="G187" s="26" t="n"/>
      <c r="H187" s="27">
        <f>IF(COUNTA($A187:$G187)=0,"",IF(AND('Configurações'!$B$12="Configurações válidas",LEN(TRIM($A187))&gt;0,LEN(TRIM($B187))&gt;0,LEN(TRIM($C187))&gt;0,LEN(TRIM($D187))&gt;0,COUNTIF('Configurações'!$H$4:$H$23,$D187)&gt;0,ISNUMBER($E187),$E187&gt;0,ISNUMBER($F187),$F187&gt;0,ISNUMBER($G187),$G187&gt;=DATE(2000,1,1),$G187&lt;='Configurações'!$B$4,COUNTIFS($A$7:$A$206,$A187,$C$7:$C$206,$C187,$D$7:$D$206,$D187)=1),$E187*$F187,""))</f>
        <v/>
      </c>
      <c r="I187" s="28">
        <f>IF(COUNTA($A187:$G187)=0,"",IF(AND('Configurações'!$B$12="Configurações válidas",LEN(TRIM($A187))&gt;0,LEN(TRIM($B187))&gt;0,LEN(TRIM($C187))&gt;0,LEN(TRIM($D187))&gt;0,COUNTIF('Configurações'!$H$4:$H$23,$D187)&gt;0,ISNUMBER($E187),$E187&gt;0,ISNUMBER($F187),$F187&gt;0,ISNUMBER($G187),$G187&gt;=DATE(2000,1,1),$G187&lt;='Configurações'!$B$4,COUNTIFS($A$7:$A$206,$A187,$C$7:$C$206,$C187,$D$7:$D$206,$D187)=1),'Configurações'!$B$4-$G187,""))</f>
        <v/>
      </c>
      <c r="J187" s="29">
        <f>IF($I187="","",IF($I187&lt;='Configurações'!$B$5,'Configurações'!$F$4,IF($I187&lt;='Configurações'!$B$6,'Configurações'!$F$5,IF($I187&lt;='Configurações'!$B$7,'Configurações'!$F$6,IF($I187&lt;='Configurações'!$B$8,'Configurações'!$F$7,'Configurações'!$F$8)))))</f>
        <v/>
      </c>
      <c r="K187" s="27">
        <f>IF($H187="","",IF($I187&gt;='Configurações'!$B$9,$H187,0))</f>
        <v/>
      </c>
      <c r="L187" s="30">
        <f>IF($I187="","",IF($I187&gt;='Configurações'!$B$10,"Crítico",IF($I187&gt;='Configurações'!$B$9,"Parado","Em giro")))</f>
        <v/>
      </c>
      <c r="M187" s="29">
        <f>IF(COUNTA($A187:$G187)=0,"",_xlfn.TEXTJOIN(" | ",TRUE,IF(LEN(TRIM($A187))=0,"SKU ausente",""),IF(LEN(TRIM($B187))=0,"Produto ausente",""),IF(LEN(TRIM($C187))=0,"Lote ausente",""),IF(LEN(TRIM($D187))=0,"Local ausente",IF(COUNTIF('Configurações'!$H$4:$H$23,$D187)=0,"Local não cadastrado","")),IF(NOT(ISNUMBER($E187)),"Quantidade inválida",IF($E187&lt;=0,"Quantidade deve ser maior que zero","")),IF(NOT(ISNUMBER($F187)),"Custo inválido",IF($F187&lt;0,"Custo negativo",IF($F187=0,"Custo zerado",""))),IF(NOT(ISNUMBER($G187)),"Data inválida",IF($G187&lt;DATE(2000,1,1),"Data anterior a 01/01/2000",IF($G187&gt;'Configurações'!$B$4,"Data futura",""))),IF(AND(LEN(TRIM($A187))&gt;0,LEN(TRIM($C187))&gt;0,LEN(TRIM($D187))&gt;0,COUNTIFS($A$7:$A$206,$A187,$C$7:$C$206,$C187,$D$7:$D$206,$D187)&gt;1),"Chave SKU/lote/local duplicada","")))</f>
        <v/>
      </c>
    </row>
    <row r="188" ht="25" customHeight="1">
      <c r="A188" s="22" t="n"/>
      <c r="B188" s="23" t="n"/>
      <c r="C188" s="22" t="n"/>
      <c r="D188" s="22" t="n"/>
      <c r="E188" s="24" t="n"/>
      <c r="F188" s="25" t="n"/>
      <c r="G188" s="26" t="n"/>
      <c r="H188" s="27">
        <f>IF(COUNTA($A188:$G188)=0,"",IF(AND('Configurações'!$B$12="Configurações válidas",LEN(TRIM($A188))&gt;0,LEN(TRIM($B188))&gt;0,LEN(TRIM($C188))&gt;0,LEN(TRIM($D188))&gt;0,COUNTIF('Configurações'!$H$4:$H$23,$D188)&gt;0,ISNUMBER($E188),$E188&gt;0,ISNUMBER($F188),$F188&gt;0,ISNUMBER($G188),$G188&gt;=DATE(2000,1,1),$G188&lt;='Configurações'!$B$4,COUNTIFS($A$7:$A$206,$A188,$C$7:$C$206,$C188,$D$7:$D$206,$D188)=1),$E188*$F188,""))</f>
        <v/>
      </c>
      <c r="I188" s="28">
        <f>IF(COUNTA($A188:$G188)=0,"",IF(AND('Configurações'!$B$12="Configurações válidas",LEN(TRIM($A188))&gt;0,LEN(TRIM($B188))&gt;0,LEN(TRIM($C188))&gt;0,LEN(TRIM($D188))&gt;0,COUNTIF('Configurações'!$H$4:$H$23,$D188)&gt;0,ISNUMBER($E188),$E188&gt;0,ISNUMBER($F188),$F188&gt;0,ISNUMBER($G188),$G188&gt;=DATE(2000,1,1),$G188&lt;='Configurações'!$B$4,COUNTIFS($A$7:$A$206,$A188,$C$7:$C$206,$C188,$D$7:$D$206,$D188)=1),'Configurações'!$B$4-$G188,""))</f>
        <v/>
      </c>
      <c r="J188" s="29">
        <f>IF($I188="","",IF($I188&lt;='Configurações'!$B$5,'Configurações'!$F$4,IF($I188&lt;='Configurações'!$B$6,'Configurações'!$F$5,IF($I188&lt;='Configurações'!$B$7,'Configurações'!$F$6,IF($I188&lt;='Configurações'!$B$8,'Configurações'!$F$7,'Configurações'!$F$8)))))</f>
        <v/>
      </c>
      <c r="K188" s="27">
        <f>IF($H188="","",IF($I188&gt;='Configurações'!$B$9,$H188,0))</f>
        <v/>
      </c>
      <c r="L188" s="30">
        <f>IF($I188="","",IF($I188&gt;='Configurações'!$B$10,"Crítico",IF($I188&gt;='Configurações'!$B$9,"Parado","Em giro")))</f>
        <v/>
      </c>
      <c r="M188" s="29">
        <f>IF(COUNTA($A188:$G188)=0,"",_xlfn.TEXTJOIN(" | ",TRUE,IF(LEN(TRIM($A188))=0,"SKU ausente",""),IF(LEN(TRIM($B188))=0,"Produto ausente",""),IF(LEN(TRIM($C188))=0,"Lote ausente",""),IF(LEN(TRIM($D188))=0,"Local ausente",IF(COUNTIF('Configurações'!$H$4:$H$23,$D188)=0,"Local não cadastrado","")),IF(NOT(ISNUMBER($E188)),"Quantidade inválida",IF($E188&lt;=0,"Quantidade deve ser maior que zero","")),IF(NOT(ISNUMBER($F188)),"Custo inválido",IF($F188&lt;0,"Custo negativo",IF($F188=0,"Custo zerado",""))),IF(NOT(ISNUMBER($G188)),"Data inválida",IF($G188&lt;DATE(2000,1,1),"Data anterior a 01/01/2000",IF($G188&gt;'Configurações'!$B$4,"Data futura",""))),IF(AND(LEN(TRIM($A188))&gt;0,LEN(TRIM($C188))&gt;0,LEN(TRIM($D188))&gt;0,COUNTIFS($A$7:$A$206,$A188,$C$7:$C$206,$C188,$D$7:$D$206,$D188)&gt;1),"Chave SKU/lote/local duplicada","")))</f>
        <v/>
      </c>
    </row>
    <row r="189" ht="25" customHeight="1">
      <c r="A189" s="22" t="n"/>
      <c r="B189" s="23" t="n"/>
      <c r="C189" s="22" t="n"/>
      <c r="D189" s="22" t="n"/>
      <c r="E189" s="24" t="n"/>
      <c r="F189" s="25" t="n"/>
      <c r="G189" s="26" t="n"/>
      <c r="H189" s="27">
        <f>IF(COUNTA($A189:$G189)=0,"",IF(AND('Configurações'!$B$12="Configurações válidas",LEN(TRIM($A189))&gt;0,LEN(TRIM($B189))&gt;0,LEN(TRIM($C189))&gt;0,LEN(TRIM($D189))&gt;0,COUNTIF('Configurações'!$H$4:$H$23,$D189)&gt;0,ISNUMBER($E189),$E189&gt;0,ISNUMBER($F189),$F189&gt;0,ISNUMBER($G189),$G189&gt;=DATE(2000,1,1),$G189&lt;='Configurações'!$B$4,COUNTIFS($A$7:$A$206,$A189,$C$7:$C$206,$C189,$D$7:$D$206,$D189)=1),$E189*$F189,""))</f>
        <v/>
      </c>
      <c r="I189" s="28">
        <f>IF(COUNTA($A189:$G189)=0,"",IF(AND('Configurações'!$B$12="Configurações válidas",LEN(TRIM($A189))&gt;0,LEN(TRIM($B189))&gt;0,LEN(TRIM($C189))&gt;0,LEN(TRIM($D189))&gt;0,COUNTIF('Configurações'!$H$4:$H$23,$D189)&gt;0,ISNUMBER($E189),$E189&gt;0,ISNUMBER($F189),$F189&gt;0,ISNUMBER($G189),$G189&gt;=DATE(2000,1,1),$G189&lt;='Configurações'!$B$4,COUNTIFS($A$7:$A$206,$A189,$C$7:$C$206,$C189,$D$7:$D$206,$D189)=1),'Configurações'!$B$4-$G189,""))</f>
        <v/>
      </c>
      <c r="J189" s="29">
        <f>IF($I189="","",IF($I189&lt;='Configurações'!$B$5,'Configurações'!$F$4,IF($I189&lt;='Configurações'!$B$6,'Configurações'!$F$5,IF($I189&lt;='Configurações'!$B$7,'Configurações'!$F$6,IF($I189&lt;='Configurações'!$B$8,'Configurações'!$F$7,'Configurações'!$F$8)))))</f>
        <v/>
      </c>
      <c r="K189" s="27">
        <f>IF($H189="","",IF($I189&gt;='Configurações'!$B$9,$H189,0))</f>
        <v/>
      </c>
      <c r="L189" s="30">
        <f>IF($I189="","",IF($I189&gt;='Configurações'!$B$10,"Crítico",IF($I189&gt;='Configurações'!$B$9,"Parado","Em giro")))</f>
        <v/>
      </c>
      <c r="M189" s="29">
        <f>IF(COUNTA($A189:$G189)=0,"",_xlfn.TEXTJOIN(" | ",TRUE,IF(LEN(TRIM($A189))=0,"SKU ausente",""),IF(LEN(TRIM($B189))=0,"Produto ausente",""),IF(LEN(TRIM($C189))=0,"Lote ausente",""),IF(LEN(TRIM($D189))=0,"Local ausente",IF(COUNTIF('Configurações'!$H$4:$H$23,$D189)=0,"Local não cadastrado","")),IF(NOT(ISNUMBER($E189)),"Quantidade inválida",IF($E189&lt;=0,"Quantidade deve ser maior que zero","")),IF(NOT(ISNUMBER($F189)),"Custo inválido",IF($F189&lt;0,"Custo negativo",IF($F189=0,"Custo zerado",""))),IF(NOT(ISNUMBER($G189)),"Data inválida",IF($G189&lt;DATE(2000,1,1),"Data anterior a 01/01/2000",IF($G189&gt;'Configurações'!$B$4,"Data futura",""))),IF(AND(LEN(TRIM($A189))&gt;0,LEN(TRIM($C189))&gt;0,LEN(TRIM($D189))&gt;0,COUNTIFS($A$7:$A$206,$A189,$C$7:$C$206,$C189,$D$7:$D$206,$D189)&gt;1),"Chave SKU/lote/local duplicada","")))</f>
        <v/>
      </c>
    </row>
    <row r="190" ht="25" customHeight="1">
      <c r="A190" s="22" t="n"/>
      <c r="B190" s="23" t="n"/>
      <c r="C190" s="22" t="n"/>
      <c r="D190" s="22" t="n"/>
      <c r="E190" s="24" t="n"/>
      <c r="F190" s="25" t="n"/>
      <c r="G190" s="26" t="n"/>
      <c r="H190" s="27">
        <f>IF(COUNTA($A190:$G190)=0,"",IF(AND('Configurações'!$B$12="Configurações válidas",LEN(TRIM($A190))&gt;0,LEN(TRIM($B190))&gt;0,LEN(TRIM($C190))&gt;0,LEN(TRIM($D190))&gt;0,COUNTIF('Configurações'!$H$4:$H$23,$D190)&gt;0,ISNUMBER($E190),$E190&gt;0,ISNUMBER($F190),$F190&gt;0,ISNUMBER($G190),$G190&gt;=DATE(2000,1,1),$G190&lt;='Configurações'!$B$4,COUNTIFS($A$7:$A$206,$A190,$C$7:$C$206,$C190,$D$7:$D$206,$D190)=1),$E190*$F190,""))</f>
        <v/>
      </c>
      <c r="I190" s="28">
        <f>IF(COUNTA($A190:$G190)=0,"",IF(AND('Configurações'!$B$12="Configurações válidas",LEN(TRIM($A190))&gt;0,LEN(TRIM($B190))&gt;0,LEN(TRIM($C190))&gt;0,LEN(TRIM($D190))&gt;0,COUNTIF('Configurações'!$H$4:$H$23,$D190)&gt;0,ISNUMBER($E190),$E190&gt;0,ISNUMBER($F190),$F190&gt;0,ISNUMBER($G190),$G190&gt;=DATE(2000,1,1),$G190&lt;='Configurações'!$B$4,COUNTIFS($A$7:$A$206,$A190,$C$7:$C$206,$C190,$D$7:$D$206,$D190)=1),'Configurações'!$B$4-$G190,""))</f>
        <v/>
      </c>
      <c r="J190" s="29">
        <f>IF($I190="","",IF($I190&lt;='Configurações'!$B$5,'Configurações'!$F$4,IF($I190&lt;='Configurações'!$B$6,'Configurações'!$F$5,IF($I190&lt;='Configurações'!$B$7,'Configurações'!$F$6,IF($I190&lt;='Configurações'!$B$8,'Configurações'!$F$7,'Configurações'!$F$8)))))</f>
        <v/>
      </c>
      <c r="K190" s="27">
        <f>IF($H190="","",IF($I190&gt;='Configurações'!$B$9,$H190,0))</f>
        <v/>
      </c>
      <c r="L190" s="30">
        <f>IF($I190="","",IF($I190&gt;='Configurações'!$B$10,"Crítico",IF($I190&gt;='Configurações'!$B$9,"Parado","Em giro")))</f>
        <v/>
      </c>
      <c r="M190" s="29">
        <f>IF(COUNTA($A190:$G190)=0,"",_xlfn.TEXTJOIN(" | ",TRUE,IF(LEN(TRIM($A190))=0,"SKU ausente",""),IF(LEN(TRIM($B190))=0,"Produto ausente",""),IF(LEN(TRIM($C190))=0,"Lote ausente",""),IF(LEN(TRIM($D190))=0,"Local ausente",IF(COUNTIF('Configurações'!$H$4:$H$23,$D190)=0,"Local não cadastrado","")),IF(NOT(ISNUMBER($E190)),"Quantidade inválida",IF($E190&lt;=0,"Quantidade deve ser maior que zero","")),IF(NOT(ISNUMBER($F190)),"Custo inválido",IF($F190&lt;0,"Custo negativo",IF($F190=0,"Custo zerado",""))),IF(NOT(ISNUMBER($G190)),"Data inválida",IF($G190&lt;DATE(2000,1,1),"Data anterior a 01/01/2000",IF($G190&gt;'Configurações'!$B$4,"Data futura",""))),IF(AND(LEN(TRIM($A190))&gt;0,LEN(TRIM($C190))&gt;0,LEN(TRIM($D190))&gt;0,COUNTIFS($A$7:$A$206,$A190,$C$7:$C$206,$C190,$D$7:$D$206,$D190)&gt;1),"Chave SKU/lote/local duplicada","")))</f>
        <v/>
      </c>
    </row>
    <row r="191" ht="25" customHeight="1">
      <c r="A191" s="22" t="n"/>
      <c r="B191" s="23" t="n"/>
      <c r="C191" s="22" t="n"/>
      <c r="D191" s="22" t="n"/>
      <c r="E191" s="24" t="n"/>
      <c r="F191" s="25" t="n"/>
      <c r="G191" s="26" t="n"/>
      <c r="H191" s="27">
        <f>IF(COUNTA($A191:$G191)=0,"",IF(AND('Configurações'!$B$12="Configurações válidas",LEN(TRIM($A191))&gt;0,LEN(TRIM($B191))&gt;0,LEN(TRIM($C191))&gt;0,LEN(TRIM($D191))&gt;0,COUNTIF('Configurações'!$H$4:$H$23,$D191)&gt;0,ISNUMBER($E191),$E191&gt;0,ISNUMBER($F191),$F191&gt;0,ISNUMBER($G191),$G191&gt;=DATE(2000,1,1),$G191&lt;='Configurações'!$B$4,COUNTIFS($A$7:$A$206,$A191,$C$7:$C$206,$C191,$D$7:$D$206,$D191)=1),$E191*$F191,""))</f>
        <v/>
      </c>
      <c r="I191" s="28">
        <f>IF(COUNTA($A191:$G191)=0,"",IF(AND('Configurações'!$B$12="Configurações válidas",LEN(TRIM($A191))&gt;0,LEN(TRIM($B191))&gt;0,LEN(TRIM($C191))&gt;0,LEN(TRIM($D191))&gt;0,COUNTIF('Configurações'!$H$4:$H$23,$D191)&gt;0,ISNUMBER($E191),$E191&gt;0,ISNUMBER($F191),$F191&gt;0,ISNUMBER($G191),$G191&gt;=DATE(2000,1,1),$G191&lt;='Configurações'!$B$4,COUNTIFS($A$7:$A$206,$A191,$C$7:$C$206,$C191,$D$7:$D$206,$D191)=1),'Configurações'!$B$4-$G191,""))</f>
        <v/>
      </c>
      <c r="J191" s="29">
        <f>IF($I191="","",IF($I191&lt;='Configurações'!$B$5,'Configurações'!$F$4,IF($I191&lt;='Configurações'!$B$6,'Configurações'!$F$5,IF($I191&lt;='Configurações'!$B$7,'Configurações'!$F$6,IF($I191&lt;='Configurações'!$B$8,'Configurações'!$F$7,'Configurações'!$F$8)))))</f>
        <v/>
      </c>
      <c r="K191" s="27">
        <f>IF($H191="","",IF($I191&gt;='Configurações'!$B$9,$H191,0))</f>
        <v/>
      </c>
      <c r="L191" s="30">
        <f>IF($I191="","",IF($I191&gt;='Configurações'!$B$10,"Crítico",IF($I191&gt;='Configurações'!$B$9,"Parado","Em giro")))</f>
        <v/>
      </c>
      <c r="M191" s="29">
        <f>IF(COUNTA($A191:$G191)=0,"",_xlfn.TEXTJOIN(" | ",TRUE,IF(LEN(TRIM($A191))=0,"SKU ausente",""),IF(LEN(TRIM($B191))=0,"Produto ausente",""),IF(LEN(TRIM($C191))=0,"Lote ausente",""),IF(LEN(TRIM($D191))=0,"Local ausente",IF(COUNTIF('Configurações'!$H$4:$H$23,$D191)=0,"Local não cadastrado","")),IF(NOT(ISNUMBER($E191)),"Quantidade inválida",IF($E191&lt;=0,"Quantidade deve ser maior que zero","")),IF(NOT(ISNUMBER($F191)),"Custo inválido",IF($F191&lt;0,"Custo negativo",IF($F191=0,"Custo zerado",""))),IF(NOT(ISNUMBER($G191)),"Data inválida",IF($G191&lt;DATE(2000,1,1),"Data anterior a 01/01/2000",IF($G191&gt;'Configurações'!$B$4,"Data futura",""))),IF(AND(LEN(TRIM($A191))&gt;0,LEN(TRIM($C191))&gt;0,LEN(TRIM($D191))&gt;0,COUNTIFS($A$7:$A$206,$A191,$C$7:$C$206,$C191,$D$7:$D$206,$D191)&gt;1),"Chave SKU/lote/local duplicada","")))</f>
        <v/>
      </c>
    </row>
    <row r="192" ht="25" customHeight="1">
      <c r="A192" s="22" t="n"/>
      <c r="B192" s="23" t="n"/>
      <c r="C192" s="22" t="n"/>
      <c r="D192" s="22" t="n"/>
      <c r="E192" s="24" t="n"/>
      <c r="F192" s="25" t="n"/>
      <c r="G192" s="26" t="n"/>
      <c r="H192" s="27">
        <f>IF(COUNTA($A192:$G192)=0,"",IF(AND('Configurações'!$B$12="Configurações válidas",LEN(TRIM($A192))&gt;0,LEN(TRIM($B192))&gt;0,LEN(TRIM($C192))&gt;0,LEN(TRIM($D192))&gt;0,COUNTIF('Configurações'!$H$4:$H$23,$D192)&gt;0,ISNUMBER($E192),$E192&gt;0,ISNUMBER($F192),$F192&gt;0,ISNUMBER($G192),$G192&gt;=DATE(2000,1,1),$G192&lt;='Configurações'!$B$4,COUNTIFS($A$7:$A$206,$A192,$C$7:$C$206,$C192,$D$7:$D$206,$D192)=1),$E192*$F192,""))</f>
        <v/>
      </c>
      <c r="I192" s="28">
        <f>IF(COUNTA($A192:$G192)=0,"",IF(AND('Configurações'!$B$12="Configurações válidas",LEN(TRIM($A192))&gt;0,LEN(TRIM($B192))&gt;0,LEN(TRIM($C192))&gt;0,LEN(TRIM($D192))&gt;0,COUNTIF('Configurações'!$H$4:$H$23,$D192)&gt;0,ISNUMBER($E192),$E192&gt;0,ISNUMBER($F192),$F192&gt;0,ISNUMBER($G192),$G192&gt;=DATE(2000,1,1),$G192&lt;='Configurações'!$B$4,COUNTIFS($A$7:$A$206,$A192,$C$7:$C$206,$C192,$D$7:$D$206,$D192)=1),'Configurações'!$B$4-$G192,""))</f>
        <v/>
      </c>
      <c r="J192" s="29">
        <f>IF($I192="","",IF($I192&lt;='Configurações'!$B$5,'Configurações'!$F$4,IF($I192&lt;='Configurações'!$B$6,'Configurações'!$F$5,IF($I192&lt;='Configurações'!$B$7,'Configurações'!$F$6,IF($I192&lt;='Configurações'!$B$8,'Configurações'!$F$7,'Configurações'!$F$8)))))</f>
        <v/>
      </c>
      <c r="K192" s="27">
        <f>IF($H192="","",IF($I192&gt;='Configurações'!$B$9,$H192,0))</f>
        <v/>
      </c>
      <c r="L192" s="30">
        <f>IF($I192="","",IF($I192&gt;='Configurações'!$B$10,"Crítico",IF($I192&gt;='Configurações'!$B$9,"Parado","Em giro")))</f>
        <v/>
      </c>
      <c r="M192" s="29">
        <f>IF(COUNTA($A192:$G192)=0,"",_xlfn.TEXTJOIN(" | ",TRUE,IF(LEN(TRIM($A192))=0,"SKU ausente",""),IF(LEN(TRIM($B192))=0,"Produto ausente",""),IF(LEN(TRIM($C192))=0,"Lote ausente",""),IF(LEN(TRIM($D192))=0,"Local ausente",IF(COUNTIF('Configurações'!$H$4:$H$23,$D192)=0,"Local não cadastrado","")),IF(NOT(ISNUMBER($E192)),"Quantidade inválida",IF($E192&lt;=0,"Quantidade deve ser maior que zero","")),IF(NOT(ISNUMBER($F192)),"Custo inválido",IF($F192&lt;0,"Custo negativo",IF($F192=0,"Custo zerado",""))),IF(NOT(ISNUMBER($G192)),"Data inválida",IF($G192&lt;DATE(2000,1,1),"Data anterior a 01/01/2000",IF($G192&gt;'Configurações'!$B$4,"Data futura",""))),IF(AND(LEN(TRIM($A192))&gt;0,LEN(TRIM($C192))&gt;0,LEN(TRIM($D192))&gt;0,COUNTIFS($A$7:$A$206,$A192,$C$7:$C$206,$C192,$D$7:$D$206,$D192)&gt;1),"Chave SKU/lote/local duplicada","")))</f>
        <v/>
      </c>
    </row>
    <row r="193" ht="25" customHeight="1">
      <c r="A193" s="22" t="n"/>
      <c r="B193" s="23" t="n"/>
      <c r="C193" s="22" t="n"/>
      <c r="D193" s="22" t="n"/>
      <c r="E193" s="24" t="n"/>
      <c r="F193" s="25" t="n"/>
      <c r="G193" s="26" t="n"/>
      <c r="H193" s="27">
        <f>IF(COUNTA($A193:$G193)=0,"",IF(AND('Configurações'!$B$12="Configurações válidas",LEN(TRIM($A193))&gt;0,LEN(TRIM($B193))&gt;0,LEN(TRIM($C193))&gt;0,LEN(TRIM($D193))&gt;0,COUNTIF('Configurações'!$H$4:$H$23,$D193)&gt;0,ISNUMBER($E193),$E193&gt;0,ISNUMBER($F193),$F193&gt;0,ISNUMBER($G193),$G193&gt;=DATE(2000,1,1),$G193&lt;='Configurações'!$B$4,COUNTIFS($A$7:$A$206,$A193,$C$7:$C$206,$C193,$D$7:$D$206,$D193)=1),$E193*$F193,""))</f>
        <v/>
      </c>
      <c r="I193" s="28">
        <f>IF(COUNTA($A193:$G193)=0,"",IF(AND('Configurações'!$B$12="Configurações válidas",LEN(TRIM($A193))&gt;0,LEN(TRIM($B193))&gt;0,LEN(TRIM($C193))&gt;0,LEN(TRIM($D193))&gt;0,COUNTIF('Configurações'!$H$4:$H$23,$D193)&gt;0,ISNUMBER($E193),$E193&gt;0,ISNUMBER($F193),$F193&gt;0,ISNUMBER($G193),$G193&gt;=DATE(2000,1,1),$G193&lt;='Configurações'!$B$4,COUNTIFS($A$7:$A$206,$A193,$C$7:$C$206,$C193,$D$7:$D$206,$D193)=1),'Configurações'!$B$4-$G193,""))</f>
        <v/>
      </c>
      <c r="J193" s="29">
        <f>IF($I193="","",IF($I193&lt;='Configurações'!$B$5,'Configurações'!$F$4,IF($I193&lt;='Configurações'!$B$6,'Configurações'!$F$5,IF($I193&lt;='Configurações'!$B$7,'Configurações'!$F$6,IF($I193&lt;='Configurações'!$B$8,'Configurações'!$F$7,'Configurações'!$F$8)))))</f>
        <v/>
      </c>
      <c r="K193" s="27">
        <f>IF($H193="","",IF($I193&gt;='Configurações'!$B$9,$H193,0))</f>
        <v/>
      </c>
      <c r="L193" s="30">
        <f>IF($I193="","",IF($I193&gt;='Configurações'!$B$10,"Crítico",IF($I193&gt;='Configurações'!$B$9,"Parado","Em giro")))</f>
        <v/>
      </c>
      <c r="M193" s="29">
        <f>IF(COUNTA($A193:$G193)=0,"",_xlfn.TEXTJOIN(" | ",TRUE,IF(LEN(TRIM($A193))=0,"SKU ausente",""),IF(LEN(TRIM($B193))=0,"Produto ausente",""),IF(LEN(TRIM($C193))=0,"Lote ausente",""),IF(LEN(TRIM($D193))=0,"Local ausente",IF(COUNTIF('Configurações'!$H$4:$H$23,$D193)=0,"Local não cadastrado","")),IF(NOT(ISNUMBER($E193)),"Quantidade inválida",IF($E193&lt;=0,"Quantidade deve ser maior que zero","")),IF(NOT(ISNUMBER($F193)),"Custo inválido",IF($F193&lt;0,"Custo negativo",IF($F193=0,"Custo zerado",""))),IF(NOT(ISNUMBER($G193)),"Data inválida",IF($G193&lt;DATE(2000,1,1),"Data anterior a 01/01/2000",IF($G193&gt;'Configurações'!$B$4,"Data futura",""))),IF(AND(LEN(TRIM($A193))&gt;0,LEN(TRIM($C193))&gt;0,LEN(TRIM($D193))&gt;0,COUNTIFS($A$7:$A$206,$A193,$C$7:$C$206,$C193,$D$7:$D$206,$D193)&gt;1),"Chave SKU/lote/local duplicada","")))</f>
        <v/>
      </c>
    </row>
    <row r="194" ht="25" customHeight="1">
      <c r="A194" s="22" t="n"/>
      <c r="B194" s="23" t="n"/>
      <c r="C194" s="22" t="n"/>
      <c r="D194" s="22" t="n"/>
      <c r="E194" s="24" t="n"/>
      <c r="F194" s="25" t="n"/>
      <c r="G194" s="26" t="n"/>
      <c r="H194" s="27">
        <f>IF(COUNTA($A194:$G194)=0,"",IF(AND('Configurações'!$B$12="Configurações válidas",LEN(TRIM($A194))&gt;0,LEN(TRIM($B194))&gt;0,LEN(TRIM($C194))&gt;0,LEN(TRIM($D194))&gt;0,COUNTIF('Configurações'!$H$4:$H$23,$D194)&gt;0,ISNUMBER($E194),$E194&gt;0,ISNUMBER($F194),$F194&gt;0,ISNUMBER($G194),$G194&gt;=DATE(2000,1,1),$G194&lt;='Configurações'!$B$4,COUNTIFS($A$7:$A$206,$A194,$C$7:$C$206,$C194,$D$7:$D$206,$D194)=1),$E194*$F194,""))</f>
        <v/>
      </c>
      <c r="I194" s="28">
        <f>IF(COUNTA($A194:$G194)=0,"",IF(AND('Configurações'!$B$12="Configurações válidas",LEN(TRIM($A194))&gt;0,LEN(TRIM($B194))&gt;0,LEN(TRIM($C194))&gt;0,LEN(TRIM($D194))&gt;0,COUNTIF('Configurações'!$H$4:$H$23,$D194)&gt;0,ISNUMBER($E194),$E194&gt;0,ISNUMBER($F194),$F194&gt;0,ISNUMBER($G194),$G194&gt;=DATE(2000,1,1),$G194&lt;='Configurações'!$B$4,COUNTIFS($A$7:$A$206,$A194,$C$7:$C$206,$C194,$D$7:$D$206,$D194)=1),'Configurações'!$B$4-$G194,""))</f>
        <v/>
      </c>
      <c r="J194" s="29">
        <f>IF($I194="","",IF($I194&lt;='Configurações'!$B$5,'Configurações'!$F$4,IF($I194&lt;='Configurações'!$B$6,'Configurações'!$F$5,IF($I194&lt;='Configurações'!$B$7,'Configurações'!$F$6,IF($I194&lt;='Configurações'!$B$8,'Configurações'!$F$7,'Configurações'!$F$8)))))</f>
        <v/>
      </c>
      <c r="K194" s="27">
        <f>IF($H194="","",IF($I194&gt;='Configurações'!$B$9,$H194,0))</f>
        <v/>
      </c>
      <c r="L194" s="30">
        <f>IF($I194="","",IF($I194&gt;='Configurações'!$B$10,"Crítico",IF($I194&gt;='Configurações'!$B$9,"Parado","Em giro")))</f>
        <v/>
      </c>
      <c r="M194" s="29">
        <f>IF(COUNTA($A194:$G194)=0,"",_xlfn.TEXTJOIN(" | ",TRUE,IF(LEN(TRIM($A194))=0,"SKU ausente",""),IF(LEN(TRIM($B194))=0,"Produto ausente",""),IF(LEN(TRIM($C194))=0,"Lote ausente",""),IF(LEN(TRIM($D194))=0,"Local ausente",IF(COUNTIF('Configurações'!$H$4:$H$23,$D194)=0,"Local não cadastrado","")),IF(NOT(ISNUMBER($E194)),"Quantidade inválida",IF($E194&lt;=0,"Quantidade deve ser maior que zero","")),IF(NOT(ISNUMBER($F194)),"Custo inválido",IF($F194&lt;0,"Custo negativo",IF($F194=0,"Custo zerado",""))),IF(NOT(ISNUMBER($G194)),"Data inválida",IF($G194&lt;DATE(2000,1,1),"Data anterior a 01/01/2000",IF($G194&gt;'Configurações'!$B$4,"Data futura",""))),IF(AND(LEN(TRIM($A194))&gt;0,LEN(TRIM($C194))&gt;0,LEN(TRIM($D194))&gt;0,COUNTIFS($A$7:$A$206,$A194,$C$7:$C$206,$C194,$D$7:$D$206,$D194)&gt;1),"Chave SKU/lote/local duplicada","")))</f>
        <v/>
      </c>
    </row>
    <row r="195" ht="25" customHeight="1">
      <c r="A195" s="22" t="n"/>
      <c r="B195" s="23" t="n"/>
      <c r="C195" s="22" t="n"/>
      <c r="D195" s="22" t="n"/>
      <c r="E195" s="24" t="n"/>
      <c r="F195" s="25" t="n"/>
      <c r="G195" s="26" t="n"/>
      <c r="H195" s="27">
        <f>IF(COUNTA($A195:$G195)=0,"",IF(AND('Configurações'!$B$12="Configurações válidas",LEN(TRIM($A195))&gt;0,LEN(TRIM($B195))&gt;0,LEN(TRIM($C195))&gt;0,LEN(TRIM($D195))&gt;0,COUNTIF('Configurações'!$H$4:$H$23,$D195)&gt;0,ISNUMBER($E195),$E195&gt;0,ISNUMBER($F195),$F195&gt;0,ISNUMBER($G195),$G195&gt;=DATE(2000,1,1),$G195&lt;='Configurações'!$B$4,COUNTIFS($A$7:$A$206,$A195,$C$7:$C$206,$C195,$D$7:$D$206,$D195)=1),$E195*$F195,""))</f>
        <v/>
      </c>
      <c r="I195" s="28">
        <f>IF(COUNTA($A195:$G195)=0,"",IF(AND('Configurações'!$B$12="Configurações válidas",LEN(TRIM($A195))&gt;0,LEN(TRIM($B195))&gt;0,LEN(TRIM($C195))&gt;0,LEN(TRIM($D195))&gt;0,COUNTIF('Configurações'!$H$4:$H$23,$D195)&gt;0,ISNUMBER($E195),$E195&gt;0,ISNUMBER($F195),$F195&gt;0,ISNUMBER($G195),$G195&gt;=DATE(2000,1,1),$G195&lt;='Configurações'!$B$4,COUNTIFS($A$7:$A$206,$A195,$C$7:$C$206,$C195,$D$7:$D$206,$D195)=1),'Configurações'!$B$4-$G195,""))</f>
        <v/>
      </c>
      <c r="J195" s="29">
        <f>IF($I195="","",IF($I195&lt;='Configurações'!$B$5,'Configurações'!$F$4,IF($I195&lt;='Configurações'!$B$6,'Configurações'!$F$5,IF($I195&lt;='Configurações'!$B$7,'Configurações'!$F$6,IF($I195&lt;='Configurações'!$B$8,'Configurações'!$F$7,'Configurações'!$F$8)))))</f>
        <v/>
      </c>
      <c r="K195" s="27">
        <f>IF($H195="","",IF($I195&gt;='Configurações'!$B$9,$H195,0))</f>
        <v/>
      </c>
      <c r="L195" s="30">
        <f>IF($I195="","",IF($I195&gt;='Configurações'!$B$10,"Crítico",IF($I195&gt;='Configurações'!$B$9,"Parado","Em giro")))</f>
        <v/>
      </c>
      <c r="M195" s="29">
        <f>IF(COUNTA($A195:$G195)=0,"",_xlfn.TEXTJOIN(" | ",TRUE,IF(LEN(TRIM($A195))=0,"SKU ausente",""),IF(LEN(TRIM($B195))=0,"Produto ausente",""),IF(LEN(TRIM($C195))=0,"Lote ausente",""),IF(LEN(TRIM($D195))=0,"Local ausente",IF(COUNTIF('Configurações'!$H$4:$H$23,$D195)=0,"Local não cadastrado","")),IF(NOT(ISNUMBER($E195)),"Quantidade inválida",IF($E195&lt;=0,"Quantidade deve ser maior que zero","")),IF(NOT(ISNUMBER($F195)),"Custo inválido",IF($F195&lt;0,"Custo negativo",IF($F195=0,"Custo zerado",""))),IF(NOT(ISNUMBER($G195)),"Data inválida",IF($G195&lt;DATE(2000,1,1),"Data anterior a 01/01/2000",IF($G195&gt;'Configurações'!$B$4,"Data futura",""))),IF(AND(LEN(TRIM($A195))&gt;0,LEN(TRIM($C195))&gt;0,LEN(TRIM($D195))&gt;0,COUNTIFS($A$7:$A$206,$A195,$C$7:$C$206,$C195,$D$7:$D$206,$D195)&gt;1),"Chave SKU/lote/local duplicada","")))</f>
        <v/>
      </c>
    </row>
    <row r="196" ht="25" customHeight="1">
      <c r="A196" s="22" t="n"/>
      <c r="B196" s="23" t="n"/>
      <c r="C196" s="22" t="n"/>
      <c r="D196" s="22" t="n"/>
      <c r="E196" s="24" t="n"/>
      <c r="F196" s="25" t="n"/>
      <c r="G196" s="26" t="n"/>
      <c r="H196" s="27">
        <f>IF(COUNTA($A196:$G196)=0,"",IF(AND('Configurações'!$B$12="Configurações válidas",LEN(TRIM($A196))&gt;0,LEN(TRIM($B196))&gt;0,LEN(TRIM($C196))&gt;0,LEN(TRIM($D196))&gt;0,COUNTIF('Configurações'!$H$4:$H$23,$D196)&gt;0,ISNUMBER($E196),$E196&gt;0,ISNUMBER($F196),$F196&gt;0,ISNUMBER($G196),$G196&gt;=DATE(2000,1,1),$G196&lt;='Configurações'!$B$4,COUNTIFS($A$7:$A$206,$A196,$C$7:$C$206,$C196,$D$7:$D$206,$D196)=1),$E196*$F196,""))</f>
        <v/>
      </c>
      <c r="I196" s="28">
        <f>IF(COUNTA($A196:$G196)=0,"",IF(AND('Configurações'!$B$12="Configurações válidas",LEN(TRIM($A196))&gt;0,LEN(TRIM($B196))&gt;0,LEN(TRIM($C196))&gt;0,LEN(TRIM($D196))&gt;0,COUNTIF('Configurações'!$H$4:$H$23,$D196)&gt;0,ISNUMBER($E196),$E196&gt;0,ISNUMBER($F196),$F196&gt;0,ISNUMBER($G196),$G196&gt;=DATE(2000,1,1),$G196&lt;='Configurações'!$B$4,COUNTIFS($A$7:$A$206,$A196,$C$7:$C$206,$C196,$D$7:$D$206,$D196)=1),'Configurações'!$B$4-$G196,""))</f>
        <v/>
      </c>
      <c r="J196" s="29">
        <f>IF($I196="","",IF($I196&lt;='Configurações'!$B$5,'Configurações'!$F$4,IF($I196&lt;='Configurações'!$B$6,'Configurações'!$F$5,IF($I196&lt;='Configurações'!$B$7,'Configurações'!$F$6,IF($I196&lt;='Configurações'!$B$8,'Configurações'!$F$7,'Configurações'!$F$8)))))</f>
        <v/>
      </c>
      <c r="K196" s="27">
        <f>IF($H196="","",IF($I196&gt;='Configurações'!$B$9,$H196,0))</f>
        <v/>
      </c>
      <c r="L196" s="30">
        <f>IF($I196="","",IF($I196&gt;='Configurações'!$B$10,"Crítico",IF($I196&gt;='Configurações'!$B$9,"Parado","Em giro")))</f>
        <v/>
      </c>
      <c r="M196" s="29">
        <f>IF(COUNTA($A196:$G196)=0,"",_xlfn.TEXTJOIN(" | ",TRUE,IF(LEN(TRIM($A196))=0,"SKU ausente",""),IF(LEN(TRIM($B196))=0,"Produto ausente",""),IF(LEN(TRIM($C196))=0,"Lote ausente",""),IF(LEN(TRIM($D196))=0,"Local ausente",IF(COUNTIF('Configurações'!$H$4:$H$23,$D196)=0,"Local não cadastrado","")),IF(NOT(ISNUMBER($E196)),"Quantidade inválida",IF($E196&lt;=0,"Quantidade deve ser maior que zero","")),IF(NOT(ISNUMBER($F196)),"Custo inválido",IF($F196&lt;0,"Custo negativo",IF($F196=0,"Custo zerado",""))),IF(NOT(ISNUMBER($G196)),"Data inválida",IF($G196&lt;DATE(2000,1,1),"Data anterior a 01/01/2000",IF($G196&gt;'Configurações'!$B$4,"Data futura",""))),IF(AND(LEN(TRIM($A196))&gt;0,LEN(TRIM($C196))&gt;0,LEN(TRIM($D196))&gt;0,COUNTIFS($A$7:$A$206,$A196,$C$7:$C$206,$C196,$D$7:$D$206,$D196)&gt;1),"Chave SKU/lote/local duplicada","")))</f>
        <v/>
      </c>
    </row>
    <row r="197" ht="25" customHeight="1">
      <c r="A197" s="22" t="n"/>
      <c r="B197" s="23" t="n"/>
      <c r="C197" s="22" t="n"/>
      <c r="D197" s="22" t="n"/>
      <c r="E197" s="24" t="n"/>
      <c r="F197" s="25" t="n"/>
      <c r="G197" s="26" t="n"/>
      <c r="H197" s="27">
        <f>IF(COUNTA($A197:$G197)=0,"",IF(AND('Configurações'!$B$12="Configurações válidas",LEN(TRIM($A197))&gt;0,LEN(TRIM($B197))&gt;0,LEN(TRIM($C197))&gt;0,LEN(TRIM($D197))&gt;0,COUNTIF('Configurações'!$H$4:$H$23,$D197)&gt;0,ISNUMBER($E197),$E197&gt;0,ISNUMBER($F197),$F197&gt;0,ISNUMBER($G197),$G197&gt;=DATE(2000,1,1),$G197&lt;='Configurações'!$B$4,COUNTIFS($A$7:$A$206,$A197,$C$7:$C$206,$C197,$D$7:$D$206,$D197)=1),$E197*$F197,""))</f>
        <v/>
      </c>
      <c r="I197" s="28">
        <f>IF(COUNTA($A197:$G197)=0,"",IF(AND('Configurações'!$B$12="Configurações válidas",LEN(TRIM($A197))&gt;0,LEN(TRIM($B197))&gt;0,LEN(TRIM($C197))&gt;0,LEN(TRIM($D197))&gt;0,COUNTIF('Configurações'!$H$4:$H$23,$D197)&gt;0,ISNUMBER($E197),$E197&gt;0,ISNUMBER($F197),$F197&gt;0,ISNUMBER($G197),$G197&gt;=DATE(2000,1,1),$G197&lt;='Configurações'!$B$4,COUNTIFS($A$7:$A$206,$A197,$C$7:$C$206,$C197,$D$7:$D$206,$D197)=1),'Configurações'!$B$4-$G197,""))</f>
        <v/>
      </c>
      <c r="J197" s="29">
        <f>IF($I197="","",IF($I197&lt;='Configurações'!$B$5,'Configurações'!$F$4,IF($I197&lt;='Configurações'!$B$6,'Configurações'!$F$5,IF($I197&lt;='Configurações'!$B$7,'Configurações'!$F$6,IF($I197&lt;='Configurações'!$B$8,'Configurações'!$F$7,'Configurações'!$F$8)))))</f>
        <v/>
      </c>
      <c r="K197" s="27">
        <f>IF($H197="","",IF($I197&gt;='Configurações'!$B$9,$H197,0))</f>
        <v/>
      </c>
      <c r="L197" s="30">
        <f>IF($I197="","",IF($I197&gt;='Configurações'!$B$10,"Crítico",IF($I197&gt;='Configurações'!$B$9,"Parado","Em giro")))</f>
        <v/>
      </c>
      <c r="M197" s="29">
        <f>IF(COUNTA($A197:$G197)=0,"",_xlfn.TEXTJOIN(" | ",TRUE,IF(LEN(TRIM($A197))=0,"SKU ausente",""),IF(LEN(TRIM($B197))=0,"Produto ausente",""),IF(LEN(TRIM($C197))=0,"Lote ausente",""),IF(LEN(TRIM($D197))=0,"Local ausente",IF(COUNTIF('Configurações'!$H$4:$H$23,$D197)=0,"Local não cadastrado","")),IF(NOT(ISNUMBER($E197)),"Quantidade inválida",IF($E197&lt;=0,"Quantidade deve ser maior que zero","")),IF(NOT(ISNUMBER($F197)),"Custo inválido",IF($F197&lt;0,"Custo negativo",IF($F197=0,"Custo zerado",""))),IF(NOT(ISNUMBER($G197)),"Data inválida",IF($G197&lt;DATE(2000,1,1),"Data anterior a 01/01/2000",IF($G197&gt;'Configurações'!$B$4,"Data futura",""))),IF(AND(LEN(TRIM($A197))&gt;0,LEN(TRIM($C197))&gt;0,LEN(TRIM($D197))&gt;0,COUNTIFS($A$7:$A$206,$A197,$C$7:$C$206,$C197,$D$7:$D$206,$D197)&gt;1),"Chave SKU/lote/local duplicada","")))</f>
        <v/>
      </c>
    </row>
    <row r="198" ht="25" customHeight="1">
      <c r="A198" s="22" t="n"/>
      <c r="B198" s="23" t="n"/>
      <c r="C198" s="22" t="n"/>
      <c r="D198" s="22" t="n"/>
      <c r="E198" s="24" t="n"/>
      <c r="F198" s="25" t="n"/>
      <c r="G198" s="26" t="n"/>
      <c r="H198" s="27">
        <f>IF(COUNTA($A198:$G198)=0,"",IF(AND('Configurações'!$B$12="Configurações válidas",LEN(TRIM($A198))&gt;0,LEN(TRIM($B198))&gt;0,LEN(TRIM($C198))&gt;0,LEN(TRIM($D198))&gt;0,COUNTIF('Configurações'!$H$4:$H$23,$D198)&gt;0,ISNUMBER($E198),$E198&gt;0,ISNUMBER($F198),$F198&gt;0,ISNUMBER($G198),$G198&gt;=DATE(2000,1,1),$G198&lt;='Configurações'!$B$4,COUNTIFS($A$7:$A$206,$A198,$C$7:$C$206,$C198,$D$7:$D$206,$D198)=1),$E198*$F198,""))</f>
        <v/>
      </c>
      <c r="I198" s="28">
        <f>IF(COUNTA($A198:$G198)=0,"",IF(AND('Configurações'!$B$12="Configurações válidas",LEN(TRIM($A198))&gt;0,LEN(TRIM($B198))&gt;0,LEN(TRIM($C198))&gt;0,LEN(TRIM($D198))&gt;0,COUNTIF('Configurações'!$H$4:$H$23,$D198)&gt;0,ISNUMBER($E198),$E198&gt;0,ISNUMBER($F198),$F198&gt;0,ISNUMBER($G198),$G198&gt;=DATE(2000,1,1),$G198&lt;='Configurações'!$B$4,COUNTIFS($A$7:$A$206,$A198,$C$7:$C$206,$C198,$D$7:$D$206,$D198)=1),'Configurações'!$B$4-$G198,""))</f>
        <v/>
      </c>
      <c r="J198" s="29">
        <f>IF($I198="","",IF($I198&lt;='Configurações'!$B$5,'Configurações'!$F$4,IF($I198&lt;='Configurações'!$B$6,'Configurações'!$F$5,IF($I198&lt;='Configurações'!$B$7,'Configurações'!$F$6,IF($I198&lt;='Configurações'!$B$8,'Configurações'!$F$7,'Configurações'!$F$8)))))</f>
        <v/>
      </c>
      <c r="K198" s="27">
        <f>IF($H198="","",IF($I198&gt;='Configurações'!$B$9,$H198,0))</f>
        <v/>
      </c>
      <c r="L198" s="30">
        <f>IF($I198="","",IF($I198&gt;='Configurações'!$B$10,"Crítico",IF($I198&gt;='Configurações'!$B$9,"Parado","Em giro")))</f>
        <v/>
      </c>
      <c r="M198" s="29">
        <f>IF(COUNTA($A198:$G198)=0,"",_xlfn.TEXTJOIN(" | ",TRUE,IF(LEN(TRIM($A198))=0,"SKU ausente",""),IF(LEN(TRIM($B198))=0,"Produto ausente",""),IF(LEN(TRIM($C198))=0,"Lote ausente",""),IF(LEN(TRIM($D198))=0,"Local ausente",IF(COUNTIF('Configurações'!$H$4:$H$23,$D198)=0,"Local não cadastrado","")),IF(NOT(ISNUMBER($E198)),"Quantidade inválida",IF($E198&lt;=0,"Quantidade deve ser maior que zero","")),IF(NOT(ISNUMBER($F198)),"Custo inválido",IF($F198&lt;0,"Custo negativo",IF($F198=0,"Custo zerado",""))),IF(NOT(ISNUMBER($G198)),"Data inválida",IF($G198&lt;DATE(2000,1,1),"Data anterior a 01/01/2000",IF($G198&gt;'Configurações'!$B$4,"Data futura",""))),IF(AND(LEN(TRIM($A198))&gt;0,LEN(TRIM($C198))&gt;0,LEN(TRIM($D198))&gt;0,COUNTIFS($A$7:$A$206,$A198,$C$7:$C$206,$C198,$D$7:$D$206,$D198)&gt;1),"Chave SKU/lote/local duplicada","")))</f>
        <v/>
      </c>
    </row>
    <row r="199" ht="25" customHeight="1">
      <c r="A199" s="22" t="n"/>
      <c r="B199" s="23" t="n"/>
      <c r="C199" s="22" t="n"/>
      <c r="D199" s="22" t="n"/>
      <c r="E199" s="24" t="n"/>
      <c r="F199" s="25" t="n"/>
      <c r="G199" s="26" t="n"/>
      <c r="H199" s="27">
        <f>IF(COUNTA($A199:$G199)=0,"",IF(AND('Configurações'!$B$12="Configurações válidas",LEN(TRIM($A199))&gt;0,LEN(TRIM($B199))&gt;0,LEN(TRIM($C199))&gt;0,LEN(TRIM($D199))&gt;0,COUNTIF('Configurações'!$H$4:$H$23,$D199)&gt;0,ISNUMBER($E199),$E199&gt;0,ISNUMBER($F199),$F199&gt;0,ISNUMBER($G199),$G199&gt;=DATE(2000,1,1),$G199&lt;='Configurações'!$B$4,COUNTIFS($A$7:$A$206,$A199,$C$7:$C$206,$C199,$D$7:$D$206,$D199)=1),$E199*$F199,""))</f>
        <v/>
      </c>
      <c r="I199" s="28">
        <f>IF(COUNTA($A199:$G199)=0,"",IF(AND('Configurações'!$B$12="Configurações válidas",LEN(TRIM($A199))&gt;0,LEN(TRIM($B199))&gt;0,LEN(TRIM($C199))&gt;0,LEN(TRIM($D199))&gt;0,COUNTIF('Configurações'!$H$4:$H$23,$D199)&gt;0,ISNUMBER($E199),$E199&gt;0,ISNUMBER($F199),$F199&gt;0,ISNUMBER($G199),$G199&gt;=DATE(2000,1,1),$G199&lt;='Configurações'!$B$4,COUNTIFS($A$7:$A$206,$A199,$C$7:$C$206,$C199,$D$7:$D$206,$D199)=1),'Configurações'!$B$4-$G199,""))</f>
        <v/>
      </c>
      <c r="J199" s="29">
        <f>IF($I199="","",IF($I199&lt;='Configurações'!$B$5,'Configurações'!$F$4,IF($I199&lt;='Configurações'!$B$6,'Configurações'!$F$5,IF($I199&lt;='Configurações'!$B$7,'Configurações'!$F$6,IF($I199&lt;='Configurações'!$B$8,'Configurações'!$F$7,'Configurações'!$F$8)))))</f>
        <v/>
      </c>
      <c r="K199" s="27">
        <f>IF($H199="","",IF($I199&gt;='Configurações'!$B$9,$H199,0))</f>
        <v/>
      </c>
      <c r="L199" s="30">
        <f>IF($I199="","",IF($I199&gt;='Configurações'!$B$10,"Crítico",IF($I199&gt;='Configurações'!$B$9,"Parado","Em giro")))</f>
        <v/>
      </c>
      <c r="M199" s="29">
        <f>IF(COUNTA($A199:$G199)=0,"",_xlfn.TEXTJOIN(" | ",TRUE,IF(LEN(TRIM($A199))=0,"SKU ausente",""),IF(LEN(TRIM($B199))=0,"Produto ausente",""),IF(LEN(TRIM($C199))=0,"Lote ausente",""),IF(LEN(TRIM($D199))=0,"Local ausente",IF(COUNTIF('Configurações'!$H$4:$H$23,$D199)=0,"Local não cadastrado","")),IF(NOT(ISNUMBER($E199)),"Quantidade inválida",IF($E199&lt;=0,"Quantidade deve ser maior que zero","")),IF(NOT(ISNUMBER($F199)),"Custo inválido",IF($F199&lt;0,"Custo negativo",IF($F199=0,"Custo zerado",""))),IF(NOT(ISNUMBER($G199)),"Data inválida",IF($G199&lt;DATE(2000,1,1),"Data anterior a 01/01/2000",IF($G199&gt;'Configurações'!$B$4,"Data futura",""))),IF(AND(LEN(TRIM($A199))&gt;0,LEN(TRIM($C199))&gt;0,LEN(TRIM($D199))&gt;0,COUNTIFS($A$7:$A$206,$A199,$C$7:$C$206,$C199,$D$7:$D$206,$D199)&gt;1),"Chave SKU/lote/local duplicada","")))</f>
        <v/>
      </c>
    </row>
    <row r="200" ht="25" customHeight="1">
      <c r="A200" s="22" t="n"/>
      <c r="B200" s="23" t="n"/>
      <c r="C200" s="22" t="n"/>
      <c r="D200" s="22" t="n"/>
      <c r="E200" s="24" t="n"/>
      <c r="F200" s="25" t="n"/>
      <c r="G200" s="26" t="n"/>
      <c r="H200" s="27">
        <f>IF(COUNTA($A200:$G200)=0,"",IF(AND('Configurações'!$B$12="Configurações válidas",LEN(TRIM($A200))&gt;0,LEN(TRIM($B200))&gt;0,LEN(TRIM($C200))&gt;0,LEN(TRIM($D200))&gt;0,COUNTIF('Configurações'!$H$4:$H$23,$D200)&gt;0,ISNUMBER($E200),$E200&gt;0,ISNUMBER($F200),$F200&gt;0,ISNUMBER($G200),$G200&gt;=DATE(2000,1,1),$G200&lt;='Configurações'!$B$4,COUNTIFS($A$7:$A$206,$A200,$C$7:$C$206,$C200,$D$7:$D$206,$D200)=1),$E200*$F200,""))</f>
        <v/>
      </c>
      <c r="I200" s="28">
        <f>IF(COUNTA($A200:$G200)=0,"",IF(AND('Configurações'!$B$12="Configurações válidas",LEN(TRIM($A200))&gt;0,LEN(TRIM($B200))&gt;0,LEN(TRIM($C200))&gt;0,LEN(TRIM($D200))&gt;0,COUNTIF('Configurações'!$H$4:$H$23,$D200)&gt;0,ISNUMBER($E200),$E200&gt;0,ISNUMBER($F200),$F200&gt;0,ISNUMBER($G200),$G200&gt;=DATE(2000,1,1),$G200&lt;='Configurações'!$B$4,COUNTIFS($A$7:$A$206,$A200,$C$7:$C$206,$C200,$D$7:$D$206,$D200)=1),'Configurações'!$B$4-$G200,""))</f>
        <v/>
      </c>
      <c r="J200" s="29">
        <f>IF($I200="","",IF($I200&lt;='Configurações'!$B$5,'Configurações'!$F$4,IF($I200&lt;='Configurações'!$B$6,'Configurações'!$F$5,IF($I200&lt;='Configurações'!$B$7,'Configurações'!$F$6,IF($I200&lt;='Configurações'!$B$8,'Configurações'!$F$7,'Configurações'!$F$8)))))</f>
        <v/>
      </c>
      <c r="K200" s="27">
        <f>IF($H200="","",IF($I200&gt;='Configurações'!$B$9,$H200,0))</f>
        <v/>
      </c>
      <c r="L200" s="30">
        <f>IF($I200="","",IF($I200&gt;='Configurações'!$B$10,"Crítico",IF($I200&gt;='Configurações'!$B$9,"Parado","Em giro")))</f>
        <v/>
      </c>
      <c r="M200" s="29">
        <f>IF(COUNTA($A200:$G200)=0,"",_xlfn.TEXTJOIN(" | ",TRUE,IF(LEN(TRIM($A200))=0,"SKU ausente",""),IF(LEN(TRIM($B200))=0,"Produto ausente",""),IF(LEN(TRIM($C200))=0,"Lote ausente",""),IF(LEN(TRIM($D200))=0,"Local ausente",IF(COUNTIF('Configurações'!$H$4:$H$23,$D200)=0,"Local não cadastrado","")),IF(NOT(ISNUMBER($E200)),"Quantidade inválida",IF($E200&lt;=0,"Quantidade deve ser maior que zero","")),IF(NOT(ISNUMBER($F200)),"Custo inválido",IF($F200&lt;0,"Custo negativo",IF($F200=0,"Custo zerado",""))),IF(NOT(ISNUMBER($G200)),"Data inválida",IF($G200&lt;DATE(2000,1,1),"Data anterior a 01/01/2000",IF($G200&gt;'Configurações'!$B$4,"Data futura",""))),IF(AND(LEN(TRIM($A200))&gt;0,LEN(TRIM($C200))&gt;0,LEN(TRIM($D200))&gt;0,COUNTIFS($A$7:$A$206,$A200,$C$7:$C$206,$C200,$D$7:$D$206,$D200)&gt;1),"Chave SKU/lote/local duplicada","")))</f>
        <v/>
      </c>
    </row>
    <row r="201" ht="25" customHeight="1">
      <c r="A201" s="22" t="n"/>
      <c r="B201" s="23" t="n"/>
      <c r="C201" s="22" t="n"/>
      <c r="D201" s="22" t="n"/>
      <c r="E201" s="24" t="n"/>
      <c r="F201" s="25" t="n"/>
      <c r="G201" s="26" t="n"/>
      <c r="H201" s="27">
        <f>IF(COUNTA($A201:$G201)=0,"",IF(AND('Configurações'!$B$12="Configurações válidas",LEN(TRIM($A201))&gt;0,LEN(TRIM($B201))&gt;0,LEN(TRIM($C201))&gt;0,LEN(TRIM($D201))&gt;0,COUNTIF('Configurações'!$H$4:$H$23,$D201)&gt;0,ISNUMBER($E201),$E201&gt;0,ISNUMBER($F201),$F201&gt;0,ISNUMBER($G201),$G201&gt;=DATE(2000,1,1),$G201&lt;='Configurações'!$B$4,COUNTIFS($A$7:$A$206,$A201,$C$7:$C$206,$C201,$D$7:$D$206,$D201)=1),$E201*$F201,""))</f>
        <v/>
      </c>
      <c r="I201" s="28">
        <f>IF(COUNTA($A201:$G201)=0,"",IF(AND('Configurações'!$B$12="Configurações válidas",LEN(TRIM($A201))&gt;0,LEN(TRIM($B201))&gt;0,LEN(TRIM($C201))&gt;0,LEN(TRIM($D201))&gt;0,COUNTIF('Configurações'!$H$4:$H$23,$D201)&gt;0,ISNUMBER($E201),$E201&gt;0,ISNUMBER($F201),$F201&gt;0,ISNUMBER($G201),$G201&gt;=DATE(2000,1,1),$G201&lt;='Configurações'!$B$4,COUNTIFS($A$7:$A$206,$A201,$C$7:$C$206,$C201,$D$7:$D$206,$D201)=1),'Configurações'!$B$4-$G201,""))</f>
        <v/>
      </c>
      <c r="J201" s="29">
        <f>IF($I201="","",IF($I201&lt;='Configurações'!$B$5,'Configurações'!$F$4,IF($I201&lt;='Configurações'!$B$6,'Configurações'!$F$5,IF($I201&lt;='Configurações'!$B$7,'Configurações'!$F$6,IF($I201&lt;='Configurações'!$B$8,'Configurações'!$F$7,'Configurações'!$F$8)))))</f>
        <v/>
      </c>
      <c r="K201" s="27">
        <f>IF($H201="","",IF($I201&gt;='Configurações'!$B$9,$H201,0))</f>
        <v/>
      </c>
      <c r="L201" s="30">
        <f>IF($I201="","",IF($I201&gt;='Configurações'!$B$10,"Crítico",IF($I201&gt;='Configurações'!$B$9,"Parado","Em giro")))</f>
        <v/>
      </c>
      <c r="M201" s="29">
        <f>IF(COUNTA($A201:$G201)=0,"",_xlfn.TEXTJOIN(" | ",TRUE,IF(LEN(TRIM($A201))=0,"SKU ausente",""),IF(LEN(TRIM($B201))=0,"Produto ausente",""),IF(LEN(TRIM($C201))=0,"Lote ausente",""),IF(LEN(TRIM($D201))=0,"Local ausente",IF(COUNTIF('Configurações'!$H$4:$H$23,$D201)=0,"Local não cadastrado","")),IF(NOT(ISNUMBER($E201)),"Quantidade inválida",IF($E201&lt;=0,"Quantidade deve ser maior que zero","")),IF(NOT(ISNUMBER($F201)),"Custo inválido",IF($F201&lt;0,"Custo negativo",IF($F201=0,"Custo zerado",""))),IF(NOT(ISNUMBER($G201)),"Data inválida",IF($G201&lt;DATE(2000,1,1),"Data anterior a 01/01/2000",IF($G201&gt;'Configurações'!$B$4,"Data futura",""))),IF(AND(LEN(TRIM($A201))&gt;0,LEN(TRIM($C201))&gt;0,LEN(TRIM($D201))&gt;0,COUNTIFS($A$7:$A$206,$A201,$C$7:$C$206,$C201,$D$7:$D$206,$D201)&gt;1),"Chave SKU/lote/local duplicada","")))</f>
        <v/>
      </c>
    </row>
    <row r="202" ht="25" customHeight="1">
      <c r="A202" s="22" t="n"/>
      <c r="B202" s="23" t="n"/>
      <c r="C202" s="22" t="n"/>
      <c r="D202" s="22" t="n"/>
      <c r="E202" s="24" t="n"/>
      <c r="F202" s="25" t="n"/>
      <c r="G202" s="26" t="n"/>
      <c r="H202" s="27">
        <f>IF(COUNTA($A202:$G202)=0,"",IF(AND('Configurações'!$B$12="Configurações válidas",LEN(TRIM($A202))&gt;0,LEN(TRIM($B202))&gt;0,LEN(TRIM($C202))&gt;0,LEN(TRIM($D202))&gt;0,COUNTIF('Configurações'!$H$4:$H$23,$D202)&gt;0,ISNUMBER($E202),$E202&gt;0,ISNUMBER($F202),$F202&gt;0,ISNUMBER($G202),$G202&gt;=DATE(2000,1,1),$G202&lt;='Configurações'!$B$4,COUNTIFS($A$7:$A$206,$A202,$C$7:$C$206,$C202,$D$7:$D$206,$D202)=1),$E202*$F202,""))</f>
        <v/>
      </c>
      <c r="I202" s="28">
        <f>IF(COUNTA($A202:$G202)=0,"",IF(AND('Configurações'!$B$12="Configurações válidas",LEN(TRIM($A202))&gt;0,LEN(TRIM($B202))&gt;0,LEN(TRIM($C202))&gt;0,LEN(TRIM($D202))&gt;0,COUNTIF('Configurações'!$H$4:$H$23,$D202)&gt;0,ISNUMBER($E202),$E202&gt;0,ISNUMBER($F202),$F202&gt;0,ISNUMBER($G202),$G202&gt;=DATE(2000,1,1),$G202&lt;='Configurações'!$B$4,COUNTIFS($A$7:$A$206,$A202,$C$7:$C$206,$C202,$D$7:$D$206,$D202)=1),'Configurações'!$B$4-$G202,""))</f>
        <v/>
      </c>
      <c r="J202" s="29">
        <f>IF($I202="","",IF($I202&lt;='Configurações'!$B$5,'Configurações'!$F$4,IF($I202&lt;='Configurações'!$B$6,'Configurações'!$F$5,IF($I202&lt;='Configurações'!$B$7,'Configurações'!$F$6,IF($I202&lt;='Configurações'!$B$8,'Configurações'!$F$7,'Configurações'!$F$8)))))</f>
        <v/>
      </c>
      <c r="K202" s="27">
        <f>IF($H202="","",IF($I202&gt;='Configurações'!$B$9,$H202,0))</f>
        <v/>
      </c>
      <c r="L202" s="30">
        <f>IF($I202="","",IF($I202&gt;='Configurações'!$B$10,"Crítico",IF($I202&gt;='Configurações'!$B$9,"Parado","Em giro")))</f>
        <v/>
      </c>
      <c r="M202" s="29">
        <f>IF(COUNTA($A202:$G202)=0,"",_xlfn.TEXTJOIN(" | ",TRUE,IF(LEN(TRIM($A202))=0,"SKU ausente",""),IF(LEN(TRIM($B202))=0,"Produto ausente",""),IF(LEN(TRIM($C202))=0,"Lote ausente",""),IF(LEN(TRIM($D202))=0,"Local ausente",IF(COUNTIF('Configurações'!$H$4:$H$23,$D202)=0,"Local não cadastrado","")),IF(NOT(ISNUMBER($E202)),"Quantidade inválida",IF($E202&lt;=0,"Quantidade deve ser maior que zero","")),IF(NOT(ISNUMBER($F202)),"Custo inválido",IF($F202&lt;0,"Custo negativo",IF($F202=0,"Custo zerado",""))),IF(NOT(ISNUMBER($G202)),"Data inválida",IF($G202&lt;DATE(2000,1,1),"Data anterior a 01/01/2000",IF($G202&gt;'Configurações'!$B$4,"Data futura",""))),IF(AND(LEN(TRIM($A202))&gt;0,LEN(TRIM($C202))&gt;0,LEN(TRIM($D202))&gt;0,COUNTIFS($A$7:$A$206,$A202,$C$7:$C$206,$C202,$D$7:$D$206,$D202)&gt;1),"Chave SKU/lote/local duplicada","")))</f>
        <v/>
      </c>
    </row>
    <row r="203" ht="25" customHeight="1">
      <c r="A203" s="22" t="n"/>
      <c r="B203" s="23" t="n"/>
      <c r="C203" s="22" t="n"/>
      <c r="D203" s="22" t="n"/>
      <c r="E203" s="24" t="n"/>
      <c r="F203" s="25" t="n"/>
      <c r="G203" s="26" t="n"/>
      <c r="H203" s="27">
        <f>IF(COUNTA($A203:$G203)=0,"",IF(AND('Configurações'!$B$12="Configurações válidas",LEN(TRIM($A203))&gt;0,LEN(TRIM($B203))&gt;0,LEN(TRIM($C203))&gt;0,LEN(TRIM($D203))&gt;0,COUNTIF('Configurações'!$H$4:$H$23,$D203)&gt;0,ISNUMBER($E203),$E203&gt;0,ISNUMBER($F203),$F203&gt;0,ISNUMBER($G203),$G203&gt;=DATE(2000,1,1),$G203&lt;='Configurações'!$B$4,COUNTIFS($A$7:$A$206,$A203,$C$7:$C$206,$C203,$D$7:$D$206,$D203)=1),$E203*$F203,""))</f>
        <v/>
      </c>
      <c r="I203" s="28">
        <f>IF(COUNTA($A203:$G203)=0,"",IF(AND('Configurações'!$B$12="Configurações válidas",LEN(TRIM($A203))&gt;0,LEN(TRIM($B203))&gt;0,LEN(TRIM($C203))&gt;0,LEN(TRIM($D203))&gt;0,COUNTIF('Configurações'!$H$4:$H$23,$D203)&gt;0,ISNUMBER($E203),$E203&gt;0,ISNUMBER($F203),$F203&gt;0,ISNUMBER($G203),$G203&gt;=DATE(2000,1,1),$G203&lt;='Configurações'!$B$4,COUNTIFS($A$7:$A$206,$A203,$C$7:$C$206,$C203,$D$7:$D$206,$D203)=1),'Configurações'!$B$4-$G203,""))</f>
        <v/>
      </c>
      <c r="J203" s="29">
        <f>IF($I203="","",IF($I203&lt;='Configurações'!$B$5,'Configurações'!$F$4,IF($I203&lt;='Configurações'!$B$6,'Configurações'!$F$5,IF($I203&lt;='Configurações'!$B$7,'Configurações'!$F$6,IF($I203&lt;='Configurações'!$B$8,'Configurações'!$F$7,'Configurações'!$F$8)))))</f>
        <v/>
      </c>
      <c r="K203" s="27">
        <f>IF($H203="","",IF($I203&gt;='Configurações'!$B$9,$H203,0))</f>
        <v/>
      </c>
      <c r="L203" s="30">
        <f>IF($I203="","",IF($I203&gt;='Configurações'!$B$10,"Crítico",IF($I203&gt;='Configurações'!$B$9,"Parado","Em giro")))</f>
        <v/>
      </c>
      <c r="M203" s="29">
        <f>IF(COUNTA($A203:$G203)=0,"",_xlfn.TEXTJOIN(" | ",TRUE,IF(LEN(TRIM($A203))=0,"SKU ausente",""),IF(LEN(TRIM($B203))=0,"Produto ausente",""),IF(LEN(TRIM($C203))=0,"Lote ausente",""),IF(LEN(TRIM($D203))=0,"Local ausente",IF(COUNTIF('Configurações'!$H$4:$H$23,$D203)=0,"Local não cadastrado","")),IF(NOT(ISNUMBER($E203)),"Quantidade inválida",IF($E203&lt;=0,"Quantidade deve ser maior que zero","")),IF(NOT(ISNUMBER($F203)),"Custo inválido",IF($F203&lt;0,"Custo negativo",IF($F203=0,"Custo zerado",""))),IF(NOT(ISNUMBER($G203)),"Data inválida",IF($G203&lt;DATE(2000,1,1),"Data anterior a 01/01/2000",IF($G203&gt;'Configurações'!$B$4,"Data futura",""))),IF(AND(LEN(TRIM($A203))&gt;0,LEN(TRIM($C203))&gt;0,LEN(TRIM($D203))&gt;0,COUNTIFS($A$7:$A$206,$A203,$C$7:$C$206,$C203,$D$7:$D$206,$D203)&gt;1),"Chave SKU/lote/local duplicada","")))</f>
        <v/>
      </c>
    </row>
    <row r="204" ht="25" customHeight="1">
      <c r="A204" s="22" t="n"/>
      <c r="B204" s="23" t="n"/>
      <c r="C204" s="22" t="n"/>
      <c r="D204" s="22" t="n"/>
      <c r="E204" s="24" t="n"/>
      <c r="F204" s="25" t="n"/>
      <c r="G204" s="26" t="n"/>
      <c r="H204" s="27">
        <f>IF(COUNTA($A204:$G204)=0,"",IF(AND('Configurações'!$B$12="Configurações válidas",LEN(TRIM($A204))&gt;0,LEN(TRIM($B204))&gt;0,LEN(TRIM($C204))&gt;0,LEN(TRIM($D204))&gt;0,COUNTIF('Configurações'!$H$4:$H$23,$D204)&gt;0,ISNUMBER($E204),$E204&gt;0,ISNUMBER($F204),$F204&gt;0,ISNUMBER($G204),$G204&gt;=DATE(2000,1,1),$G204&lt;='Configurações'!$B$4,COUNTIFS($A$7:$A$206,$A204,$C$7:$C$206,$C204,$D$7:$D$206,$D204)=1),$E204*$F204,""))</f>
        <v/>
      </c>
      <c r="I204" s="28">
        <f>IF(COUNTA($A204:$G204)=0,"",IF(AND('Configurações'!$B$12="Configurações válidas",LEN(TRIM($A204))&gt;0,LEN(TRIM($B204))&gt;0,LEN(TRIM($C204))&gt;0,LEN(TRIM($D204))&gt;0,COUNTIF('Configurações'!$H$4:$H$23,$D204)&gt;0,ISNUMBER($E204),$E204&gt;0,ISNUMBER($F204),$F204&gt;0,ISNUMBER($G204),$G204&gt;=DATE(2000,1,1),$G204&lt;='Configurações'!$B$4,COUNTIFS($A$7:$A$206,$A204,$C$7:$C$206,$C204,$D$7:$D$206,$D204)=1),'Configurações'!$B$4-$G204,""))</f>
        <v/>
      </c>
      <c r="J204" s="29">
        <f>IF($I204="","",IF($I204&lt;='Configurações'!$B$5,'Configurações'!$F$4,IF($I204&lt;='Configurações'!$B$6,'Configurações'!$F$5,IF($I204&lt;='Configurações'!$B$7,'Configurações'!$F$6,IF($I204&lt;='Configurações'!$B$8,'Configurações'!$F$7,'Configurações'!$F$8)))))</f>
        <v/>
      </c>
      <c r="K204" s="27">
        <f>IF($H204="","",IF($I204&gt;='Configurações'!$B$9,$H204,0))</f>
        <v/>
      </c>
      <c r="L204" s="30">
        <f>IF($I204="","",IF($I204&gt;='Configurações'!$B$10,"Crítico",IF($I204&gt;='Configurações'!$B$9,"Parado","Em giro")))</f>
        <v/>
      </c>
      <c r="M204" s="29">
        <f>IF(COUNTA($A204:$G204)=0,"",_xlfn.TEXTJOIN(" | ",TRUE,IF(LEN(TRIM($A204))=0,"SKU ausente",""),IF(LEN(TRIM($B204))=0,"Produto ausente",""),IF(LEN(TRIM($C204))=0,"Lote ausente",""),IF(LEN(TRIM($D204))=0,"Local ausente",IF(COUNTIF('Configurações'!$H$4:$H$23,$D204)=0,"Local não cadastrado","")),IF(NOT(ISNUMBER($E204)),"Quantidade inválida",IF($E204&lt;=0,"Quantidade deve ser maior que zero","")),IF(NOT(ISNUMBER($F204)),"Custo inválido",IF($F204&lt;0,"Custo negativo",IF($F204=0,"Custo zerado",""))),IF(NOT(ISNUMBER($G204)),"Data inválida",IF($G204&lt;DATE(2000,1,1),"Data anterior a 01/01/2000",IF($G204&gt;'Configurações'!$B$4,"Data futura",""))),IF(AND(LEN(TRIM($A204))&gt;0,LEN(TRIM($C204))&gt;0,LEN(TRIM($D204))&gt;0,COUNTIFS($A$7:$A$206,$A204,$C$7:$C$206,$C204,$D$7:$D$206,$D204)&gt;1),"Chave SKU/lote/local duplicada","")))</f>
        <v/>
      </c>
    </row>
    <row r="205" ht="25" customHeight="1">
      <c r="A205" s="22" t="n"/>
      <c r="B205" s="23" t="n"/>
      <c r="C205" s="22" t="n"/>
      <c r="D205" s="22" t="n"/>
      <c r="E205" s="24" t="n"/>
      <c r="F205" s="25" t="n"/>
      <c r="G205" s="26" t="n"/>
      <c r="H205" s="27">
        <f>IF(COUNTA($A205:$G205)=0,"",IF(AND('Configurações'!$B$12="Configurações válidas",LEN(TRIM($A205))&gt;0,LEN(TRIM($B205))&gt;0,LEN(TRIM($C205))&gt;0,LEN(TRIM($D205))&gt;0,COUNTIF('Configurações'!$H$4:$H$23,$D205)&gt;0,ISNUMBER($E205),$E205&gt;0,ISNUMBER($F205),$F205&gt;0,ISNUMBER($G205),$G205&gt;=DATE(2000,1,1),$G205&lt;='Configurações'!$B$4,COUNTIFS($A$7:$A$206,$A205,$C$7:$C$206,$C205,$D$7:$D$206,$D205)=1),$E205*$F205,""))</f>
        <v/>
      </c>
      <c r="I205" s="28">
        <f>IF(COUNTA($A205:$G205)=0,"",IF(AND('Configurações'!$B$12="Configurações válidas",LEN(TRIM($A205))&gt;0,LEN(TRIM($B205))&gt;0,LEN(TRIM($C205))&gt;0,LEN(TRIM($D205))&gt;0,COUNTIF('Configurações'!$H$4:$H$23,$D205)&gt;0,ISNUMBER($E205),$E205&gt;0,ISNUMBER($F205),$F205&gt;0,ISNUMBER($G205),$G205&gt;=DATE(2000,1,1),$G205&lt;='Configurações'!$B$4,COUNTIFS($A$7:$A$206,$A205,$C$7:$C$206,$C205,$D$7:$D$206,$D205)=1),'Configurações'!$B$4-$G205,""))</f>
        <v/>
      </c>
      <c r="J205" s="29">
        <f>IF($I205="","",IF($I205&lt;='Configurações'!$B$5,'Configurações'!$F$4,IF($I205&lt;='Configurações'!$B$6,'Configurações'!$F$5,IF($I205&lt;='Configurações'!$B$7,'Configurações'!$F$6,IF($I205&lt;='Configurações'!$B$8,'Configurações'!$F$7,'Configurações'!$F$8)))))</f>
        <v/>
      </c>
      <c r="K205" s="27">
        <f>IF($H205="","",IF($I205&gt;='Configurações'!$B$9,$H205,0))</f>
        <v/>
      </c>
      <c r="L205" s="30">
        <f>IF($I205="","",IF($I205&gt;='Configurações'!$B$10,"Crítico",IF($I205&gt;='Configurações'!$B$9,"Parado","Em giro")))</f>
        <v/>
      </c>
      <c r="M205" s="29">
        <f>IF(COUNTA($A205:$G205)=0,"",_xlfn.TEXTJOIN(" | ",TRUE,IF(LEN(TRIM($A205))=0,"SKU ausente",""),IF(LEN(TRIM($B205))=0,"Produto ausente",""),IF(LEN(TRIM($C205))=0,"Lote ausente",""),IF(LEN(TRIM($D205))=0,"Local ausente",IF(COUNTIF('Configurações'!$H$4:$H$23,$D205)=0,"Local não cadastrado","")),IF(NOT(ISNUMBER($E205)),"Quantidade inválida",IF($E205&lt;=0,"Quantidade deve ser maior que zero","")),IF(NOT(ISNUMBER($F205)),"Custo inválido",IF($F205&lt;0,"Custo negativo",IF($F205=0,"Custo zerado",""))),IF(NOT(ISNUMBER($G205)),"Data inválida",IF($G205&lt;DATE(2000,1,1),"Data anterior a 01/01/2000",IF($G205&gt;'Configurações'!$B$4,"Data futura",""))),IF(AND(LEN(TRIM($A205))&gt;0,LEN(TRIM($C205))&gt;0,LEN(TRIM($D205))&gt;0,COUNTIFS($A$7:$A$206,$A205,$C$7:$C$206,$C205,$D$7:$D$206,$D205)&gt;1),"Chave SKU/lote/local duplicada","")))</f>
        <v/>
      </c>
    </row>
    <row r="206" ht="25" customHeight="1">
      <c r="A206" s="22" t="n"/>
      <c r="B206" s="23" t="n"/>
      <c r="C206" s="22" t="n"/>
      <c r="D206" s="22" t="n"/>
      <c r="E206" s="24" t="n"/>
      <c r="F206" s="25" t="n"/>
      <c r="G206" s="26" t="n"/>
      <c r="H206" s="27">
        <f>IF(COUNTA($A206:$G206)=0,"",IF(AND('Configurações'!$B$12="Configurações válidas",LEN(TRIM($A206))&gt;0,LEN(TRIM($B206))&gt;0,LEN(TRIM($C206))&gt;0,LEN(TRIM($D206))&gt;0,COUNTIF('Configurações'!$H$4:$H$23,$D206)&gt;0,ISNUMBER($E206),$E206&gt;0,ISNUMBER($F206),$F206&gt;0,ISNUMBER($G206),$G206&gt;=DATE(2000,1,1),$G206&lt;='Configurações'!$B$4,COUNTIFS($A$7:$A$206,$A206,$C$7:$C$206,$C206,$D$7:$D$206,$D206)=1),$E206*$F206,""))</f>
        <v/>
      </c>
      <c r="I206" s="28">
        <f>IF(COUNTA($A206:$G206)=0,"",IF(AND('Configurações'!$B$12="Configurações válidas",LEN(TRIM($A206))&gt;0,LEN(TRIM($B206))&gt;0,LEN(TRIM($C206))&gt;0,LEN(TRIM($D206))&gt;0,COUNTIF('Configurações'!$H$4:$H$23,$D206)&gt;0,ISNUMBER($E206),$E206&gt;0,ISNUMBER($F206),$F206&gt;0,ISNUMBER($G206),$G206&gt;=DATE(2000,1,1),$G206&lt;='Configurações'!$B$4,COUNTIFS($A$7:$A$206,$A206,$C$7:$C$206,$C206,$D$7:$D$206,$D206)=1),'Configurações'!$B$4-$G206,""))</f>
        <v/>
      </c>
      <c r="J206" s="29">
        <f>IF($I206="","",IF($I206&lt;='Configurações'!$B$5,'Configurações'!$F$4,IF($I206&lt;='Configurações'!$B$6,'Configurações'!$F$5,IF($I206&lt;='Configurações'!$B$7,'Configurações'!$F$6,IF($I206&lt;='Configurações'!$B$8,'Configurações'!$F$7,'Configurações'!$F$8)))))</f>
        <v/>
      </c>
      <c r="K206" s="27">
        <f>IF($H206="","",IF($I206&gt;='Configurações'!$B$9,$H206,0))</f>
        <v/>
      </c>
      <c r="L206" s="30">
        <f>IF($I206="","",IF($I206&gt;='Configurações'!$B$10,"Crítico",IF($I206&gt;='Configurações'!$B$9,"Parado","Em giro")))</f>
        <v/>
      </c>
      <c r="M206" s="29">
        <f>IF(COUNTA($A206:$G206)=0,"",_xlfn.TEXTJOIN(" | ",TRUE,IF(LEN(TRIM($A206))=0,"SKU ausente",""),IF(LEN(TRIM($B206))=0,"Produto ausente",""),IF(LEN(TRIM($C206))=0,"Lote ausente",""),IF(LEN(TRIM($D206))=0,"Local ausente",IF(COUNTIF('Configurações'!$H$4:$H$23,$D206)=0,"Local não cadastrado","")),IF(NOT(ISNUMBER($E206)),"Quantidade inválida",IF($E206&lt;=0,"Quantidade deve ser maior que zero","")),IF(NOT(ISNUMBER($F206)),"Custo inválido",IF($F206&lt;0,"Custo negativo",IF($F206=0,"Custo zerado",""))),IF(NOT(ISNUMBER($G206)),"Data inválida",IF($G206&lt;DATE(2000,1,1),"Data anterior a 01/01/2000",IF($G206&gt;'Configurações'!$B$4,"Data futura",""))),IF(AND(LEN(TRIM($A206))&gt;0,LEN(TRIM($C206))&gt;0,LEN(TRIM($D206))&gt;0,COUNTIFS($A$7:$A$206,$A206,$C$7:$C$206,$C206,$D$7:$D$206,$D206)&gt;1),"Chave SKU/lote/local duplicada","")))</f>
        <v/>
      </c>
    </row>
  </sheetData>
  <mergeCells count="1">
    <mergeCell ref="A1:M1"/>
  </mergeCells>
  <conditionalFormatting sqref="A7:M206">
    <cfRule type="expression" priority="1" dxfId="2" stopIfTrue="1">
      <formula>LEN($M7)&gt;0</formula>
    </cfRule>
  </conditionalFormatting>
  <conditionalFormatting sqref="L7:L206">
    <cfRule type="expression" priority="2" dxfId="3">
      <formula>$L7="Em giro"</formula>
    </cfRule>
    <cfRule type="expression" priority="3" dxfId="4">
      <formula>$L7="Parado"</formula>
    </cfRule>
    <cfRule type="expression" priority="4" dxfId="5">
      <formula>$L7="Crítico"</formula>
    </cfRule>
  </conditionalFormatting>
  <conditionalFormatting sqref="I7:I206">
    <cfRule type="expression" priority="5" dxfId="1">
      <formula>AND(ISNUMBER($I7),$I7&gt;='Configurações'!$B$10)</formula>
    </cfRule>
    <cfRule type="expression" priority="6" dxfId="4">
      <formula>AND(ISNUMBER($I7),$I7&gt;='Configurações'!$B$9,$I7&lt;'Configurações'!$B$10)</formula>
    </cfRule>
    <cfRule type="expression" priority="7" dxfId="3">
      <formula>AND(ISNUMBER($I7),$I7&lt;'Configurações'!$B$9)</formula>
    </cfRule>
  </conditionalFormatting>
  <conditionalFormatting sqref="K7:K206">
    <cfRule type="expression" priority="8" dxfId="4">
      <formula>AND(ISNUMBER($K7),$K7&gt;0)</formula>
    </cfRule>
  </conditionalFormatting>
  <dataValidations count="7">
    <dataValidation sqref="A7:A206" showDropDown="0" showInputMessage="0" showErrorMessage="1" allowBlank="0" errorTitle="SKU inválido" error="Informe um SKU com até 30 caracteres." type="custom" errorStyle="stop">
      <formula1>OR(A7="",AND(LEN(TRIM(A7))&gt;=1,LEN(TRIM(A7))&lt;=30))</formula1>
    </dataValidation>
    <dataValidation sqref="B7:B206" showDropDown="0" showInputMessage="0" showErrorMessage="1" allowBlank="0" errorTitle="Produto inválido" error="Informe uma descrição com até 80 caracteres." type="custom" errorStyle="stop">
      <formula1>OR(B7="",AND(LEN(TRIM(B7))&gt;=1,LEN(TRIM(B7))&lt;=80))</formula1>
    </dataValidation>
    <dataValidation sqref="C7:C206" showDropDown="0" showInputMessage="1" showErrorMessage="1" allowBlank="0" errorTitle="Lote inválido" error="Informe um lote com até 30 caracteres." promptTitle="Preenchimento do lote" prompt="Se o item não utilizar lote, informe “Sem lote”." type="custom" errorStyle="stop">
      <formula1>OR(C7="",AND(LEN(TRIM(C7))&gt;=1,LEN(TRIM(C7))&lt;=30))</formula1>
    </dataValidation>
    <dataValidation sqref="D7:D206" showDropDown="0" showInputMessage="0" showErrorMessage="1" allowBlank="0" errorTitle="Local inválido" error="Selecione um local cadastrado na aba Configurações." type="list" errorStyle="stop">
      <formula1>INDIRECT("'Configurações'!$H$4:$H$23")</formula1>
    </dataValidation>
    <dataValidation sqref="E7:E206" showDropDown="0" showInputMessage="0" showErrorMessage="1" allowBlank="0" errorTitle="Quantidade inválida" error="Informe uma quantidade inteira maior que zero." type="whole" errorStyle="stop" operator="greaterThan">
      <formula1>0</formula1>
    </dataValidation>
    <dataValidation sqref="F7:F206" showDropDown="0" showInputMessage="0" showErrorMessage="1" allowBlank="0" errorTitle="Custo inválido" error="Informe um custo unitário maior que zero." type="decimal" errorStyle="stop" operator="greaterThan">
      <formula1>0</formula1>
    </dataValidation>
    <dataValidation sqref="G7:G206" showDropDown="0" showInputMessage="0" showErrorMessage="1" allowBlank="0" errorTitle="Data inválida" error="A data não pode ser futura nem anterior a 01/01/2000." type="date" errorStyle="stop" operator="between">
      <formula1>DATE(2000,1,1)</formula1>
      <formula2>'Configurações'!$B$4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52" customWidth="1" min="3" max="3"/>
    <col width="3" customWidth="1" min="4" max="4"/>
    <col width="18" customWidth="1" min="5" max="5"/>
    <col width="28" customWidth="1" min="6" max="6"/>
    <col width="3" customWidth="1" min="7" max="7"/>
    <col width="31" customWidth="1" min="8" max="8"/>
  </cols>
  <sheetData>
    <row r="1" ht="28" customHeight="1">
      <c r="A1" s="1" t="inlineStr">
        <is>
          <t>Configurações do Aging de Estoque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 ht="32" customHeight="1">
      <c r="A3" s="3" t="inlineStr">
        <is>
          <t>Configuração</t>
        </is>
      </c>
      <c r="B3" s="3" t="inlineStr">
        <is>
          <t>Valor</t>
        </is>
      </c>
      <c r="C3" s="3" t="inlineStr">
        <is>
          <t>Orientação</t>
        </is>
      </c>
      <c r="E3" s="3" t="inlineStr">
        <is>
          <t>Início em dias</t>
        </is>
      </c>
      <c r="F3" s="3" t="inlineStr">
        <is>
          <t>Rótulo da faixa</t>
        </is>
      </c>
      <c r="H3" s="3" t="inlineStr">
        <is>
          <t>Locais permitidos</t>
        </is>
      </c>
    </row>
    <row r="4" ht="30" customHeight="1">
      <c r="A4" s="31" t="inlineStr">
        <is>
          <t>Data de referência</t>
        </is>
      </c>
      <c r="B4" s="32" t="n">
        <v>46272</v>
      </c>
      <c r="C4" s="31" t="inlineStr">
        <is>
          <t>Data usada para calcular os dias sem giro</t>
        </is>
      </c>
      <c r="E4" s="33" t="n">
        <v>0</v>
      </c>
      <c r="F4" s="34">
        <f>"Até "&amp;$B$5&amp;" dias"</f>
        <v/>
      </c>
      <c r="H4" s="35" t="inlineStr">
        <is>
          <t>CD-FIC-SP-01</t>
        </is>
      </c>
    </row>
    <row r="5" ht="30" customHeight="1">
      <c r="A5" s="31" t="inlineStr">
        <is>
          <t>Limite da faixa 1</t>
        </is>
      </c>
      <c r="B5" s="36" t="n">
        <v>30</v>
      </c>
      <c r="C5" s="31" t="inlineStr">
        <is>
          <t>Maior quantidade de dias da primeira faixa</t>
        </is>
      </c>
      <c r="E5" s="33">
        <f>$B$5+1</f>
        <v/>
      </c>
      <c r="F5" s="34">
        <f>E5&amp;" a "&amp;$B$6&amp;" dias"</f>
        <v/>
      </c>
      <c r="H5" s="35" t="inlineStr">
        <is>
          <t>CD-FIC-SP-02</t>
        </is>
      </c>
    </row>
    <row r="6" ht="30" customHeight="1">
      <c r="A6" s="31" t="inlineStr">
        <is>
          <t>Limite da faixa 2</t>
        </is>
      </c>
      <c r="B6" s="36" t="n">
        <v>60</v>
      </c>
      <c r="C6" s="31" t="inlineStr">
        <is>
          <t>Deve ser maior que a faixa anterior</t>
        </is>
      </c>
      <c r="E6" s="33">
        <f>$B$6+1</f>
        <v/>
      </c>
      <c r="F6" s="34">
        <f>E6&amp;" a "&amp;$B$7&amp;" dias"</f>
        <v/>
      </c>
      <c r="H6" s="35" t="inlineStr">
        <is>
          <t>CD-FIC-MG-01</t>
        </is>
      </c>
    </row>
    <row r="7" ht="30" customHeight="1">
      <c r="A7" s="31" t="inlineStr">
        <is>
          <t>Limite da faixa 3</t>
        </is>
      </c>
      <c r="B7" s="36" t="n">
        <v>90</v>
      </c>
      <c r="C7" s="31" t="inlineStr">
        <is>
          <t>Deve ser maior que a faixa anterior</t>
        </is>
      </c>
      <c r="E7" s="33">
        <f>$B$7+1</f>
        <v/>
      </c>
      <c r="F7" s="34">
        <f>E7&amp;" a "&amp;$B$8&amp;" dias"</f>
        <v/>
      </c>
      <c r="H7" s="35" t="inlineStr">
        <is>
          <t>CD-FIC-PR-01</t>
        </is>
      </c>
    </row>
    <row r="8" ht="30" customHeight="1">
      <c r="A8" s="31" t="inlineStr">
        <is>
          <t>Limite da faixa 4</t>
        </is>
      </c>
      <c r="B8" s="36" t="n">
        <v>180</v>
      </c>
      <c r="C8" s="31" t="inlineStr">
        <is>
          <t>Acima deste limite será a última faixa</t>
        </is>
      </c>
      <c r="E8" s="33">
        <f>$B$8+1</f>
        <v/>
      </c>
      <c r="F8" s="34">
        <f>"Acima de "&amp;$B$8&amp;" dias"</f>
        <v/>
      </c>
      <c r="H8" s="35" t="inlineStr">
        <is>
          <t>LOJA-FIC-RJ-01</t>
        </is>
      </c>
    </row>
    <row r="9" ht="30" customHeight="1">
      <c r="A9" s="31" t="inlineStr">
        <is>
          <t>Dias mínimos para estoque parado</t>
        </is>
      </c>
      <c r="B9" s="36" t="n">
        <v>61</v>
      </c>
      <c r="C9" s="31" t="inlineStr">
        <is>
          <t>A partir deste número, o valor entra em “Valor parado”</t>
        </is>
      </c>
      <c r="H9" s="35" t="inlineStr">
        <is>
          <t>LOJA-FIC-PE-01</t>
        </is>
      </c>
    </row>
    <row r="10" ht="30" customHeight="1">
      <c r="A10" s="31" t="inlineStr">
        <is>
          <t>Dias mínimos para crítico</t>
        </is>
      </c>
      <c r="B10" s="36" t="n">
        <v>181</v>
      </c>
      <c r="C10" s="31" t="inlineStr">
        <is>
          <t>A partir deste número, a situação será “Crítico”</t>
        </is>
      </c>
      <c r="H10" s="35" t="inlineStr">
        <is>
          <t>TRANSITO-FIC-01</t>
        </is>
      </c>
    </row>
    <row r="11">
      <c r="H11" s="35" t="inlineStr">
        <is>
          <t>AVARIA-FIC-01</t>
        </is>
      </c>
    </row>
    <row r="12" ht="30" customHeight="1">
      <c r="A12" s="31" t="inlineStr">
        <is>
          <t>Status das configurações</t>
        </is>
      </c>
      <c r="B12" s="19">
        <f>IF(AND(ISNUMBER(B4),B4&gt;=DATE(2000,1,1),B4&lt;=DATE(2100,12,31),ISNUMBER(B5),ISNUMBER(B6),ISNUMBER(B7),ISNUMBER(B8),B5&gt;=0,B6&gt;B5,B7&gt;B6,B8&gt;B7,ISNUMBER(B9),B9&gt;=0,ISNUMBER(B10),B10&gt;=B9),"Configurações válidas","Revisar configurações")</f>
        <v/>
      </c>
      <c r="C12" s="31" t="inlineStr">
        <is>
          <t>Verificação automática</t>
        </is>
      </c>
      <c r="H12" s="35" t="inlineStr">
        <is>
          <t>QUARENTENA-FIC-01</t>
        </is>
      </c>
    </row>
    <row r="13">
      <c r="H13" s="35" t="inlineStr">
        <is>
          <t>TERCEIRO-FIC-01</t>
        </is>
      </c>
    </row>
    <row r="14">
      <c r="H14" s="35" t="n"/>
    </row>
    <row r="15">
      <c r="H15" s="35" t="n"/>
    </row>
    <row r="16">
      <c r="H16" s="35" t="n"/>
    </row>
    <row r="17">
      <c r="H17" s="35" t="n"/>
    </row>
    <row r="18">
      <c r="H18" s="35" t="n"/>
    </row>
    <row r="19">
      <c r="H19" s="35" t="n"/>
    </row>
    <row r="20">
      <c r="H20" s="35" t="n"/>
    </row>
    <row r="21">
      <c r="H21" s="35" t="n"/>
    </row>
    <row r="22">
      <c r="H22" s="35" t="n"/>
    </row>
    <row r="23">
      <c r="H23" s="35" t="n"/>
    </row>
    <row r="24"/>
    <row r="25" ht="42" customHeight="1">
      <c r="H25" s="21" t="inlineStr">
        <is>
          <t>Mantenha os locais utilizados em sequência, sem linhas vazias entre eles.</t>
        </is>
      </c>
    </row>
  </sheetData>
  <mergeCells count="1">
    <mergeCell ref="A1:H1"/>
  </mergeCells>
  <conditionalFormatting sqref="B12">
    <cfRule type="expression" priority="1" dxfId="0">
      <formula>$B$12="Configurações válidas"</formula>
    </cfRule>
    <cfRule type="expression" priority="2" dxfId="5">
      <formula>$B$12="Revisar configurações"</formula>
    </cfRule>
  </conditionalFormatting>
  <dataValidations count="7">
    <dataValidation sqref="B4" showDropDown="0" showInputMessage="0" showErrorMessage="1" allowBlank="0" errorTitle="Data inválida" error="Informe uma data entre 01/01/2000 e 31/12/2100." type="date" errorStyle="stop" operator="between">
      <formula1>DATE(2000,1,1)</formula1>
      <formula2>DATE(2100,12,31)</formula2>
    </dataValidation>
    <dataValidation sqref="B5" showDropDown="0" showInputMessage="0" showErrorMessage="1" allowBlank="0" errorTitle="Limite inválido" error="Informe um número inteiro entre 0 e 3650." type="whole" errorStyle="stop" operator="between">
      <formula1>0</formula1>
      <formula2>3650</formula2>
    </dataValidation>
    <dataValidation sqref="B6" showDropDown="0" showInputMessage="0" showErrorMessage="1" allowBlank="0" errorTitle="Configuração inválida" error="O limite deve ser maior que a faixa anterior e menor ou igual a 3650." type="custom" errorStyle="stop">
      <formula1>AND(ISNUMBER(B6),B6&gt;B5,B6&lt;=3650)</formula1>
    </dataValidation>
    <dataValidation sqref="B7" showDropDown="0" showInputMessage="0" showErrorMessage="1" allowBlank="0" errorTitle="Configuração inválida" error="O limite deve ser maior que a faixa anterior e menor ou igual a 3650." type="custom" errorStyle="stop">
      <formula1>AND(ISNUMBER(B7),B7&gt;B6,B7&lt;=3650)</formula1>
    </dataValidation>
    <dataValidation sqref="B8" showDropDown="0" showInputMessage="0" showErrorMessage="1" allowBlank="0" errorTitle="Configuração inválida" error="O limite deve ser maior que a faixa anterior e menor ou igual a 3650." type="custom" errorStyle="stop">
      <formula1>AND(ISNUMBER(B8),B8&gt;B7,B8&lt;=3650)</formula1>
    </dataValidation>
    <dataValidation sqref="B10" showDropDown="0" showInputMessage="0" showErrorMessage="1" allowBlank="0" errorTitle="Configuração inválida" error="O limite crítico deve ser maior ou igual ao limite de estoque parado." type="custom" errorStyle="stop">
      <formula1>AND(ISNUMBER(B10),B10&gt;=B9,B10&lt;=3650)</formula1>
    </dataValidation>
    <dataValidation sqref="B9" showDropDown="0" showInputMessage="0" showErrorMessage="1" allowBlank="0" errorTitle="Limite inválido" error="Informe um número inteiro entre 0 e 3650." type="whole" errorStyle="stop" operator="between">
      <formula1>0</formula1>
      <formula2>3650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Como usar a Planilha de Estoque Parado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 ht="24" customHeight="1">
      <c r="A3" s="37" t="inlineStr">
        <is>
          <t>Objetivo</t>
        </is>
      </c>
      <c r="B3" s="37" t="n"/>
      <c r="C3" s="37" t="n"/>
      <c r="D3" s="37" t="n"/>
      <c r="E3" s="37" t="n"/>
      <c r="F3" s="37" t="n"/>
      <c r="G3" s="37" t="n"/>
      <c r="H3" s="37" t="n"/>
    </row>
    <row r="4" ht="34" customHeight="1">
      <c r="A4" s="38" t="inlineStr"/>
      <c r="B4" s="31" t="inlineStr">
        <is>
          <t>Esta planilha calcula a idade dos saldos físicos por SKU, lote e local, usando a data da última movimentação. O resultado permite localizar posições paradas ou críticas e avaliar seu valor de estoque.</t>
        </is>
      </c>
    </row>
    <row r="5"/>
    <row r="6" ht="24" customHeight="1">
      <c r="A6" s="37" t="inlineStr">
        <is>
          <t>Passo a passo</t>
        </is>
      </c>
      <c r="B6" s="37" t="n"/>
      <c r="C6" s="37" t="n"/>
      <c r="D6" s="37" t="n"/>
      <c r="E6" s="37" t="n"/>
      <c r="F6" s="37" t="n"/>
      <c r="G6" s="37" t="n"/>
      <c r="H6" s="37" t="n"/>
    </row>
    <row r="7" ht="25" customHeight="1">
      <c r="A7" s="38" t="inlineStr">
        <is>
          <t>1.</t>
        </is>
      </c>
      <c r="B7" s="39" t="inlineStr">
        <is>
          <t>Revise a data de referência e os limites na aba Configurações.</t>
        </is>
      </c>
    </row>
    <row r="8" ht="25" customHeight="1">
      <c r="A8" s="38" t="inlineStr">
        <is>
          <t>2.</t>
        </is>
      </c>
      <c r="B8" s="31" t="inlineStr">
        <is>
          <t>Atualize a lista de locais permitidos.</t>
        </is>
      </c>
    </row>
    <row r="9" ht="25" customHeight="1">
      <c r="A9" s="38" t="inlineStr">
        <is>
          <t>3.</t>
        </is>
      </c>
      <c r="B9" s="39" t="inlineStr">
        <is>
          <t>Na aba Estoque parado, informe uma linha por combinação única de SKU, lote e local.</t>
        </is>
      </c>
    </row>
    <row r="10" ht="25" customHeight="1">
      <c r="A10" s="38" t="inlineStr">
        <is>
          <t>4.</t>
        </is>
      </c>
      <c r="B10" s="31" t="inlineStr">
        <is>
          <t>Preencha quantidade atual, custo unitário e data da última movimentação.</t>
        </is>
      </c>
    </row>
    <row r="11" ht="25" customHeight="1">
      <c r="A11" s="38" t="inlineStr">
        <is>
          <t>5.</t>
        </is>
      </c>
      <c r="B11" s="39" t="inlineStr">
        <is>
          <t>Corrija todos os registros exibidos em vermelho ou com mensagem na coluna Alerta de revisão.</t>
        </is>
      </c>
    </row>
    <row r="12" ht="25" customHeight="1">
      <c r="A12" s="38" t="inlineStr">
        <is>
          <t>6.</t>
        </is>
      </c>
      <c r="B12" s="31" t="inlineStr">
        <is>
          <t>Consulte o Resumo para avaliar valor parado, posições críticas e distribuição por faixa.</t>
        </is>
      </c>
    </row>
    <row r="13" ht="25" customHeight="1">
      <c r="A13" s="38" t="inlineStr">
        <is>
          <t>7.</t>
        </is>
      </c>
      <c r="B13" s="39" t="inlineStr">
        <is>
          <t>Para localizar lotes específicos, filtre a coluna Situação por Crítico ou Parado.</t>
        </is>
      </c>
    </row>
    <row r="14"/>
    <row r="15" ht="24" customHeight="1">
      <c r="A15" s="37" t="inlineStr">
        <is>
          <t>Definições</t>
        </is>
      </c>
      <c r="B15" s="37" t="n"/>
      <c r="C15" s="37" t="n"/>
      <c r="D15" s="37" t="n"/>
      <c r="E15" s="37" t="n"/>
      <c r="F15" s="37" t="n"/>
      <c r="G15" s="37" t="n"/>
      <c r="H15" s="37" t="n"/>
    </row>
    <row r="16" ht="25" customHeight="1">
      <c r="A16" s="38" t="inlineStr">
        <is>
          <t>•</t>
        </is>
      </c>
      <c r="B16" s="31" t="inlineStr">
        <is>
          <t>Dias sem giro: diferença entre a data de referência e a última movimentação.</t>
        </is>
      </c>
    </row>
    <row r="17" ht="25" customHeight="1">
      <c r="A17" s="38" t="inlineStr">
        <is>
          <t>•</t>
        </is>
      </c>
      <c r="B17" s="39" t="inlineStr">
        <is>
          <t>Valor do saldo: quantidade atual multiplicada pelo custo unitário.</t>
        </is>
      </c>
    </row>
    <row r="18" ht="25" customHeight="1">
      <c r="A18" s="38" t="inlineStr">
        <is>
          <t>•</t>
        </is>
      </c>
      <c r="B18" s="31" t="inlineStr">
        <is>
          <t>Valor parado: valor do saldo cuja idade atingiu o critério configurado para estoque parado.</t>
        </is>
      </c>
    </row>
    <row r="19" ht="25" customHeight="1">
      <c r="A19" s="38" t="inlineStr">
        <is>
          <t>•</t>
        </is>
      </c>
      <c r="B19" s="39" t="inlineStr">
        <is>
          <t>Posição: combinação única de SKU, lote e local.</t>
        </is>
      </c>
    </row>
    <row r="20" ht="25" customHeight="1">
      <c r="A20" s="38" t="inlineStr">
        <is>
          <t>•</t>
        </is>
      </c>
      <c r="B20" s="31" t="inlineStr">
        <is>
          <t>Crítico: posição cuja idade atingiu o limite crítico configurado.</t>
        </is>
      </c>
    </row>
    <row r="21" ht="25" customHeight="1">
      <c r="A21" s="38" t="inlineStr">
        <is>
          <t>•</t>
        </is>
      </c>
      <c r="B21" s="39" t="inlineStr">
        <is>
          <t>Sem lote: texto que deve ser utilizado quando o controle operacional não possuir código de lote.</t>
        </is>
      </c>
    </row>
    <row r="22"/>
    <row r="23" ht="24" customHeight="1">
      <c r="A23" s="37" t="inlineStr">
        <is>
          <t>Regras importantes</t>
        </is>
      </c>
      <c r="B23" s="37" t="n"/>
      <c r="C23" s="37" t="n"/>
      <c r="D23" s="37" t="n"/>
      <c r="E23" s="37" t="n"/>
      <c r="F23" s="37" t="n"/>
      <c r="G23" s="37" t="n"/>
      <c r="H23" s="37" t="n"/>
    </row>
    <row r="24" ht="25" customHeight="1">
      <c r="A24" s="38" t="inlineStr">
        <is>
          <t>•</t>
        </is>
      </c>
      <c r="B24" s="31" t="inlineStr">
        <is>
          <t>Não repetir a mesma combinação de SKU, lote e local.</t>
        </is>
      </c>
    </row>
    <row r="25" ht="25" customHeight="1">
      <c r="A25" s="38" t="inlineStr">
        <is>
          <t>•</t>
        </is>
      </c>
      <c r="B25" s="39" t="inlineStr">
        <is>
          <t>Não informar saldos zerados.</t>
        </is>
      </c>
    </row>
    <row r="26" ht="25" customHeight="1">
      <c r="A26" s="38" t="inlineStr">
        <is>
          <t>•</t>
        </is>
      </c>
      <c r="B26" s="31" t="inlineStr">
        <is>
          <t>Não informar datas futuras.</t>
        </is>
      </c>
    </row>
    <row r="27" ht="25" customHeight="1">
      <c r="A27" s="38" t="inlineStr">
        <is>
          <t>•</t>
        </is>
      </c>
      <c r="B27" s="39" t="inlineStr">
        <is>
          <t>Atualizar a data de referência conforme o período analisado.</t>
        </is>
      </c>
    </row>
    <row r="28" ht="25" customHeight="1">
      <c r="A28" s="38" t="inlineStr">
        <is>
          <t>•</t>
        </is>
      </c>
      <c r="B28" s="31" t="inlineStr">
        <is>
          <t>A planilha não substitui o sistema de estoque nem registra histórico de entradas, saídas ou ajustes.</t>
        </is>
      </c>
    </row>
    <row r="29" ht="25" customHeight="1">
      <c r="A29" s="38" t="inlineStr">
        <is>
          <t>•</t>
        </is>
      </c>
      <c r="B29" s="39" t="inlineStr">
        <is>
          <t>A planilha não calcula preço de venda, margem ou ação comercial.</t>
        </is>
      </c>
    </row>
    <row r="30"/>
    <row r="31" ht="24" customHeight="1">
      <c r="A31" s="37" t="inlineStr">
        <is>
          <t>Checklist de revisão</t>
        </is>
      </c>
      <c r="B31" s="37" t="n"/>
      <c r="C31" s="37" t="n"/>
      <c r="D31" s="37" t="n"/>
      <c r="E31" s="37" t="n"/>
      <c r="F31" s="37" t="n"/>
      <c r="G31" s="37" t="n"/>
      <c r="H31" s="37" t="n"/>
    </row>
    <row r="32" ht="25" customHeight="1">
      <c r="A32" s="38" t="inlineStr">
        <is>
          <t>☐</t>
        </is>
      </c>
      <c r="B32" s="31" t="inlineStr">
        <is>
          <t>O status das configurações está como Configurações válidas.</t>
        </is>
      </c>
    </row>
    <row r="33" ht="25" customHeight="1">
      <c r="A33" s="38" t="inlineStr">
        <is>
          <t>☐</t>
        </is>
      </c>
      <c r="B33" s="39" t="inlineStr">
        <is>
          <t>O Resumo mostra Base sem alertas.</t>
        </is>
      </c>
    </row>
    <row r="34" ht="25" customHeight="1">
      <c r="A34" s="38" t="inlineStr">
        <is>
          <t>☐</t>
        </is>
      </c>
      <c r="B34" s="31" t="inlineStr">
        <is>
          <t>A data de referência corresponde ao fechamento analisado.</t>
        </is>
      </c>
    </row>
    <row r="35" ht="25" customHeight="1">
      <c r="A35" s="38" t="inlineStr">
        <is>
          <t>☐</t>
        </is>
      </c>
      <c r="B35" s="39" t="inlineStr">
        <is>
          <t>Não existem chaves duplicadas.</t>
        </is>
      </c>
    </row>
    <row r="36" ht="25" customHeight="1">
      <c r="A36" s="38" t="inlineStr">
        <is>
          <t>☐</t>
        </is>
      </c>
      <c r="B36" s="31" t="inlineStr">
        <is>
          <t>O valor total foi comparado com a fonte operacional de estoque.</t>
        </is>
      </c>
    </row>
    <row r="37" ht="25" customHeight="1">
      <c r="A37" s="38" t="inlineStr">
        <is>
          <t>☐</t>
        </is>
      </c>
      <c r="B37" s="39" t="inlineStr">
        <is>
          <t>Os lotes classificados como críticos foram filtrados e revisados.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2026-09-07T01:38:33Z</dcterms:created>
  <dcterms:modified xmlns:dcterms="http://purl.org/dc/terms/" xmlns:xsi="http://www.w3.org/2001/XMLSchema-instance" xsi:type="dcterms:W3CDTF">2026-09-07T01:38:34+00:00Z</dcterms:modified>
</cp:coreProperties>
</file>