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Análise de giro" sheetId="2" state="visible" r:id="rId2"/>
    <sheet xmlns:r="http://schemas.openxmlformats.org/officeDocument/2006/relationships" name="Cadastro" sheetId="3" state="visible" r:id="rId3"/>
    <sheet xmlns:r="http://schemas.openxmlformats.org/officeDocument/2006/relationships" name="Instruções" sheetId="4" state="visible" r:id="rId4"/>
  </sheets>
  <definedNames/>
  <calcPr calcId="124519" calcMode="auto" fullCalcOnLoad="1" calcOnSave="1" forceFullCalc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.00&quot;x&quot;"/>
    <numFmt numFmtId="166" formatCode="0.0"/>
    <numFmt numFmtId="167" formatCode="0.0%"/>
    <numFmt numFmtId="168" formatCode="R$ #,##0.00"/>
  </numFmts>
  <fonts count="9">
    <font>
      <name val="Calibri"/>
      <family val="2"/>
      <color theme="1"/>
      <sz val="11"/>
      <scheme val="minor"/>
    </font>
    <font>
      <name val="Aptos Display"/>
      <b val="1"/>
      <color rgb="00FFFFFF"/>
      <sz val="22"/>
    </font>
    <font>
      <name val="Aptos"/>
      <i val="1"/>
      <color rgb="0017372E"/>
      <sz val="11"/>
    </font>
    <font>
      <name val="Aptos"/>
      <b val="1"/>
      <color rgb="00FFFFFF"/>
      <sz val="11"/>
    </font>
    <font>
      <name val="Aptos"/>
      <b val="1"/>
      <color rgb="0017372E"/>
      <sz val="10"/>
    </font>
    <font>
      <name val="Aptos"/>
      <color rgb="00262626"/>
      <sz val="10"/>
    </font>
    <font>
      <name val="Aptos"/>
      <b val="1"/>
      <color rgb="00FFFFFF"/>
      <sz val="10"/>
    </font>
    <font>
      <name val="Aptos Display"/>
      <b val="1"/>
      <color rgb="0017372E"/>
      <sz val="18"/>
    </font>
    <font>
      <name val="Aptos"/>
      <b val="1"/>
      <color rgb="0017372E"/>
      <sz val="11"/>
    </font>
  </fonts>
  <fills count="11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F6F0E4"/>
      </patternFill>
    </fill>
    <fill>
      <patternFill patternType="solid">
        <fgColor rgb="00C65D32"/>
      </patternFill>
    </fill>
    <fill>
      <patternFill patternType="solid">
        <fgColor rgb="00FFF1C9"/>
      </patternFill>
    </fill>
    <fill>
      <patternFill patternType="solid">
        <fgColor rgb="00E7E5E0"/>
      </patternFill>
    </fill>
    <fill>
      <patternFill patternType="solid">
        <fgColor rgb="00FFFFFF"/>
      </patternFill>
    </fill>
    <fill>
      <patternFill patternType="solid">
        <fgColor rgb="00F4D6D2"/>
      </patternFill>
    </fill>
    <fill>
      <patternFill patternType="solid">
        <fgColor rgb="00F8E7A6"/>
      </patternFill>
    </fill>
    <fill>
      <patternFill patternType="solid">
        <fgColor rgb="00DDECE6"/>
      </patternFill>
    </fill>
  </fills>
  <borders count="6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  <border>
      <left/>
      <right/>
      <top style="thin">
        <color rgb="00D8D0C1"/>
      </top>
      <bottom/>
      <diagonal/>
    </border>
    <border>
      <left/>
      <right style="thin">
        <color rgb="00D8D0C1"/>
      </right>
      <top style="thin">
        <color rgb="00D8D0C1"/>
      </top>
      <bottom/>
      <diagonal/>
    </border>
    <border>
      <left/>
      <right/>
      <top style="thin">
        <color rgb="00D8D0C1"/>
      </top>
      <bottom style="thin">
        <color rgb="00D8D0C1"/>
      </bottom>
      <diagonal/>
    </border>
    <border>
      <left/>
      <right style="thin">
        <color rgb="00D8D0C1"/>
      </right>
      <top style="thin">
        <color rgb="00D8D0C1"/>
      </top>
      <bottom style="thin">
        <color rgb="00D8D0C1"/>
      </bottom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2" fontId="5" fillId="5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center" vertical="center" wrapText="1"/>
    </xf>
    <xf numFmtId="1" fontId="7" fillId="6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/>
    </xf>
    <xf numFmtId="165" fontId="7" fillId="6" borderId="1" applyAlignment="1" pivotButton="0" quotePrefix="0" xfId="0">
      <alignment horizontal="center" vertical="center"/>
    </xf>
    <xf numFmtId="166" fontId="7" fillId="6" borderId="1" applyAlignment="1" pivotButton="0" quotePrefix="0" xfId="0">
      <alignment horizontal="center" vertical="center"/>
    </xf>
    <xf numFmtId="167" fontId="7" fillId="6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  <xf numFmtId="0" fontId="5" fillId="5" borderId="1" applyAlignment="1" pivotButton="0" quotePrefix="0" xfId="0">
      <alignment vertical="center"/>
    </xf>
    <xf numFmtId="0" fontId="5" fillId="6" borderId="1" applyAlignment="1" pivotButton="0" quotePrefix="0" xfId="0">
      <alignment vertical="center"/>
    </xf>
    <xf numFmtId="164" fontId="5" fillId="5" borderId="1" applyAlignment="1" pivotButton="0" quotePrefix="0" xfId="0">
      <alignment vertical="center"/>
    </xf>
    <xf numFmtId="1" fontId="5" fillId="5" borderId="1" applyAlignment="1" pivotButton="0" quotePrefix="0" xfId="0">
      <alignment vertical="center"/>
    </xf>
    <xf numFmtId="2" fontId="5" fillId="5" borderId="1" applyAlignment="1" pivotButton="0" quotePrefix="0" xfId="0">
      <alignment vertical="center"/>
    </xf>
    <xf numFmtId="168" fontId="5" fillId="5" borderId="1" applyAlignment="1" pivotButton="0" quotePrefix="0" xfId="0">
      <alignment vertical="center"/>
    </xf>
    <xf numFmtId="166" fontId="5" fillId="6" borderId="1" applyAlignment="1" pivotButton="0" quotePrefix="0" xfId="0">
      <alignment vertical="center"/>
    </xf>
    <xf numFmtId="165" fontId="5" fillId="6" borderId="1" applyAlignment="1" pivotButton="0" quotePrefix="0" xfId="0">
      <alignment vertical="center"/>
    </xf>
    <xf numFmtId="1" fontId="5" fillId="6" borderId="1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8" fillId="7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0" fontId="5" fillId="8" borderId="1" applyAlignment="1" pivotButton="0" quotePrefix="0" xfId="0">
      <alignment horizontal="left" vertical="center" wrapText="1"/>
    </xf>
    <xf numFmtId="0" fontId="5" fillId="9" borderId="1" applyAlignment="1" pivotButton="0" quotePrefix="0" xfId="0">
      <alignment horizontal="left" vertical="center" wrapText="1"/>
    </xf>
    <xf numFmtId="0" fontId="5" fillId="10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5" fillId="5" borderId="1" applyAlignment="1" pivotButton="0" quotePrefix="0" xfId="0">
      <alignment horizontal="center" vertical="center"/>
    </xf>
    <xf numFmtId="165" fontId="7" fillId="6" borderId="1" applyAlignment="1" pivotButton="0" quotePrefix="0" xfId="0">
      <alignment horizontal="center" vertical="center"/>
    </xf>
    <xf numFmtId="166" fontId="7" fillId="6" borderId="1" applyAlignment="1" pivotButton="0" quotePrefix="0" xfId="0">
      <alignment horizontal="center" vertical="center"/>
    </xf>
    <xf numFmtId="167" fontId="7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  <xf numFmtId="164" fontId="5" fillId="5" borderId="1" applyAlignment="1" pivotButton="0" quotePrefix="0" xfId="0">
      <alignment vertical="center"/>
    </xf>
    <xf numFmtId="168" fontId="5" fillId="5" borderId="1" applyAlignment="1" pivotButton="0" quotePrefix="0" xfId="0">
      <alignment vertical="center"/>
    </xf>
    <xf numFmtId="166" fontId="5" fillId="6" borderId="1" applyAlignment="1" pivotButton="0" quotePrefix="0" xfId="0">
      <alignment vertical="center"/>
    </xf>
    <xf numFmtId="165" fontId="5" fillId="6" borderId="1" applyAlignment="1" pivotButton="0" quotePrefix="0" xfId="0">
      <alignment vertical="center"/>
    </xf>
  </cellXfs>
  <cellStyles count="1">
    <cellStyle name="Normal" xfId="0" builtinId="0" hidden="0"/>
  </cellStyles>
  <dxfs count="8">
    <dxf>
      <font>
        <name val="Aptos"/>
        <b val="1"/>
        <color rgb="002D6A57"/>
        <sz val="10"/>
      </font>
      <fill>
        <patternFill patternType="solid">
          <fgColor rgb="00DDECE6"/>
        </patternFill>
      </fill>
    </dxf>
    <dxf>
      <font>
        <name val="Aptos"/>
        <b val="1"/>
        <color rgb="00B7473A"/>
        <sz val="10"/>
      </font>
      <fill>
        <patternFill patternType="solid">
          <fgColor rgb="00F4D6D2"/>
        </patternFill>
      </fill>
    </dxf>
    <dxf>
      <font>
        <name val="Aptos"/>
        <b val="1"/>
        <color rgb="00B7473A"/>
        <sz val="10"/>
      </font>
      <fill>
        <patternFill patternType="solid">
          <fgColor rgb="00F8E7A6"/>
        </patternFill>
      </fill>
    </dxf>
    <dxf>
      <font>
        <name val="Aptos"/>
        <b val="1"/>
        <color rgb="008E2F27"/>
        <sz val="10"/>
      </font>
      <fill>
        <patternFill patternType="solid">
          <fgColor rgb="00F4D6D2"/>
        </patternFill>
      </fill>
    </dxf>
    <dxf>
      <fill>
        <patternFill patternType="solid">
          <fgColor rgb="00F4D6D2"/>
        </patternFill>
      </fill>
    </dxf>
    <dxf>
      <fill>
        <patternFill patternType="solid">
          <fgColor rgb="00F8E7A6"/>
        </patternFill>
      </fill>
    </dxf>
    <dxf>
      <font>
        <name val="Aptos"/>
        <b val="1"/>
        <color rgb="008E2F27"/>
        <sz val="10"/>
      </font>
    </dxf>
    <dxf>
      <font>
        <name val="Aptos"/>
        <color rgb="0066635D"/>
        <sz val="10"/>
      </font>
      <fill>
        <patternFill patternType="solid">
          <fgColor rgb="00D7D5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dos SKUs por faixa</a:t>
            </a:r>
          </a:p>
        </rich>
      </tx>
    </title>
    <plotArea>
      <doughnutChart>
        <varyColors val="1"/>
        <ser>
          <idx val="0"/>
          <order val="0"/>
          <tx>
            <strRef>
              <f>'Resumo'!B15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B7473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E0B43C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D6A57"/>
              </a:solidFill>
              <a:ln xmlns:a="http://schemas.openxmlformats.org/drawingml/2006/main">
                <a:prstDash val="solid"/>
              </a:ln>
            </spPr>
          </dPt>
          <cat>
            <numRef>
              <f>'Resumo'!$A$16:$A$18</f>
            </numRef>
          </cat>
          <val>
            <numRef>
              <f>'Resumo'!$B$16:$B$18</f>
            </numRef>
          </val>
        </ser>
        <firstSliceAng val="270"/>
        <holeSize val="58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Giro consolidado por categoria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'Resumo'!C31</f>
            </strRef>
          </tx>
          <spPr>
            <a:solidFill xmlns:a="http://schemas.openxmlformats.org/drawingml/2006/main">
              <a:srgbClr val="2D6A57"/>
            </a:solidFill>
            <a:ln xmlns:a="http://schemas.openxmlformats.org/drawingml/2006/main">
              <a:solidFill>
                <a:srgbClr val="2D6A57"/>
              </a:solidFill>
              <a:prstDash val="solid"/>
            </a:ln>
          </spPr>
          <cat>
            <numRef>
              <f>'Resumo'!$A$32:$A$39</f>
            </numRef>
          </cat>
          <val>
            <numRef>
              <f>'Resumo'!$C$32:$C$39</f>
            </numRef>
          </val>
        </ser>
        <gapWidth val="6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Giro</a:t>
                </a:r>
              </a:p>
            </rich>
          </tx>
        </title>
        <numFmt formatCode="0.00&quot;x&quot;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7</col>
      <colOff>0</colOff>
      <row>13</row>
      <rowOff>0</rowOff>
    </from>
    <ext cx="3780000" cy="262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29</row>
      <rowOff>0</rowOff>
    </from>
    <ext cx="4860000" cy="3311999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Giro" displayName="tbGiro" ref="A1:V101" headerRowCount="1">
  <autoFilter ref="A1:V101"/>
  <tableColumns count="22">
    <tableColumn id="1" name="SKU"/>
    <tableColumn id="2" name="Produto"/>
    <tableColumn id="3" name="Categoria"/>
    <tableColumn id="4" name="Ativo"/>
    <tableColumn id="5" name="Início do período"/>
    <tableColumn id="6" name="Fim do período"/>
    <tableColumn id="7" name="Unidades vendidas"/>
    <tableColumn id="8" name="Estoque médio (un.)"/>
    <tableColumn id="9" name="CMV do período"/>
    <tableColumn id="10" name="Estoque médio (R$)"/>
    <tableColumn id="11" name="Dias do período"/>
    <tableColumn id="12" name="Giro por unidades"/>
    <tableColumn id="13" name="Dias em estoque (un.)"/>
    <tableColumn id="14" name="Giro por valor"/>
    <tableColumn id="15" name="Dias em estoque (valor)"/>
    <tableColumn id="16" name="Giro selecionado"/>
    <tableColumn id="17" name="Dias em estoque selecionado"/>
    <tableColumn id="18" name="Incluir no painel"/>
    <tableColumn id="19" name="Faixa de giro"/>
    <tableColumn id="20" name="Posição baixa rotação"/>
    <tableColumn id="21" name="Alerta de revisão"/>
    <tableColumn id="22" name="Ocorrências SKU/período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Cadastro" displayName="tbCadastro" ref="A1:D101" headerRowCount="1">
  <autoFilter ref="A1:D101"/>
  <tableColumns count="4">
    <tableColumn id="1" name="SKU"/>
    <tableColumn id="2" name="Produto"/>
    <tableColumn id="3" name="Categoria"/>
    <tableColumn id="4" name="Ativo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1"/>
  <sheetViews>
    <sheetView showGridLines="0" zoomScale="8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20" customWidth="1" min="3" max="3"/>
    <col width="25" customWidth="1" min="4" max="4"/>
    <col width="20" customWidth="1" min="5" max="5"/>
    <col width="4" customWidth="1" min="6" max="6"/>
    <col width="24" customWidth="1" min="7" max="7"/>
    <col width="18" customWidth="1" min="8" max="8"/>
    <col width="22" customWidth="1" min="9" max="9"/>
    <col width="16" customWidth="1" min="10" max="10"/>
    <col width="3" customWidth="1" min="11" max="11"/>
    <col width="3" customWidth="1" min="12" max="12"/>
    <col width="3" customWidth="1" min="13" max="13"/>
    <col width="3" customWidth="1" min="14" max="14"/>
  </cols>
  <sheetData>
    <row r="1" ht="34" customHeight="1">
      <c r="A1" s="1" t="inlineStr">
        <is>
          <t>Giro de estoque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  <c r="J1" s="41" t="n"/>
    </row>
    <row r="2" ht="23" customHeight="1">
      <c r="A2" s="2" t="inlineStr">
        <is>
          <t>Renovação histórica por SKU e categoria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3" t="inlineStr">
        <is>
          <t>Configurações da análise</t>
        </is>
      </c>
      <c r="B3" s="3" t="n"/>
      <c r="D3" s="3" t="inlineStr">
        <is>
          <t>Revisão</t>
        </is>
      </c>
      <c r="E3" s="3" t="n"/>
    </row>
    <row r="4">
      <c r="A4" s="4" t="inlineStr">
        <is>
          <t>Base de cálculo</t>
        </is>
      </c>
      <c r="B4" s="5" t="inlineStr">
        <is>
          <t>Unidades</t>
        </is>
      </c>
      <c r="D4" s="4" t="inlineStr">
        <is>
          <t>Status da configuração</t>
        </is>
      </c>
      <c r="E4" s="6">
        <f>IF(OR($B$4="",$B$5="",$B$6="",$B$7="",$B$8=""),"Preencha as configurações",IF(AND($B$4&lt;&gt;"Unidades",$B$4&lt;&gt;"Valor (R$)"),"Selecione a base",IF(OR(NOT(ISNUMBER($B$5)),NOT(ISNUMBER($B$6))),"Use datas válidas",IF($B$6&lt;$B$5,"Data final anterior à inicial",IF(OR($B$7&lt;=0,$B$8&lt;=0,$B$7&gt;=$B$8),"Revise os limites","Pronto")))))</f>
        <v/>
      </c>
    </row>
    <row r="5">
      <c r="A5" s="4" t="inlineStr">
        <is>
          <t>Início do período</t>
        </is>
      </c>
      <c r="B5" s="42" t="n">
        <v>46023</v>
      </c>
      <c r="D5" s="4" t="inlineStr">
        <is>
          <t>Dias do período</t>
        </is>
      </c>
      <c r="E5" s="8">
        <f>IF($E$4&lt;&gt;"Pronto","",$B$6-$B$5+1)</f>
        <v/>
      </c>
    </row>
    <row r="6">
      <c r="A6" s="4" t="inlineStr">
        <is>
          <t>Fim do período</t>
        </is>
      </c>
      <c r="B6" s="42" t="n">
        <v>46265</v>
      </c>
      <c r="D6" s="4" t="inlineStr">
        <is>
          <t>Linhas com alerta</t>
        </is>
      </c>
      <c r="E6" s="8">
        <f>COUNTIFS('Análise de giro'!$A$2:$A$101,"&lt;&gt;",'Análise de giro'!$U$2:$U$101,"&lt;&gt;")</f>
        <v/>
      </c>
    </row>
    <row r="7">
      <c r="A7" s="4" t="inlineStr">
        <is>
          <t>Limite de giro baixo</t>
        </is>
      </c>
      <c r="B7" s="9" t="n">
        <v>1</v>
      </c>
    </row>
    <row r="8">
      <c r="A8" s="4" t="inlineStr">
        <is>
          <t>Limite de giro em atenção</t>
        </is>
      </c>
      <c r="B8" s="9" t="n">
        <v>2</v>
      </c>
    </row>
    <row r="9"/>
    <row r="10" ht="34" customHeight="1">
      <c r="A10" s="10" t="inlineStr">
        <is>
          <t>SKUs analisados</t>
        </is>
      </c>
      <c r="B10" s="10" t="n"/>
      <c r="C10" s="10" t="inlineStr">
        <is>
          <t>Giro consolidado</t>
        </is>
      </c>
      <c r="D10" s="10" t="n"/>
      <c r="E10" s="10" t="inlineStr">
        <is>
          <t>Dias em estoque — histórico</t>
        </is>
      </c>
      <c r="F10" s="10" t="n"/>
      <c r="G10" s="10" t="inlineStr">
        <is>
          <t>SKUs com baixa rotação</t>
        </is>
      </c>
      <c r="H10" s="10" t="n"/>
      <c r="I10" s="10" t="inlineStr">
        <is>
          <t>% de baixa rotação</t>
        </is>
      </c>
      <c r="J10" s="10" t="n"/>
    </row>
    <row r="11" ht="34" customHeight="1">
      <c r="A11" s="11">
        <f>COUNTIF('Análise de giro'!$R$2:$R$101,"Sim")</f>
        <v/>
      </c>
      <c r="B11" s="12" t="n"/>
      <c r="C11" s="43">
        <f>IF($E$4&lt;&gt;"Pronto","",IF($B$4="Unidades",IFERROR(SUMIFS('Análise de giro'!$G$2:$G$101,'Análise de giro'!$R$2:$R$101,"Sim")/SUMIFS('Análise de giro'!$H$2:$H$101,'Análise de giro'!$R$2:$R$101,"Sim"),""),IF($B$4="Valor (R$)",IFERROR(SUMIFS('Análise de giro'!$I$2:$I$101,'Análise de giro'!$R$2:$R$101,"Sim")/SUMIFS('Análise de giro'!$J$2:$J$101,'Análise de giro'!$R$2:$R$101,"Sim"),""),"")))</f>
        <v/>
      </c>
      <c r="D11" s="12" t="n"/>
      <c r="E11" s="44">
        <f>IF(OR($C$11="",$C$11=0),"",IFERROR($E$5/$C$11,""))</f>
        <v/>
      </c>
      <c r="F11" s="12" t="n"/>
      <c r="G11" s="11">
        <f>COUNTIFS('Análise de giro'!$R$2:$R$101,"Sim",'Análise de giro'!$S$2:$S$101,"Baixo")</f>
        <v/>
      </c>
      <c r="H11" s="12" t="n"/>
      <c r="I11" s="45">
        <f>IFERROR($G$11/$A$11,"")</f>
        <v/>
      </c>
      <c r="J11" s="12" t="n"/>
    </row>
    <row r="12"/>
    <row r="13"/>
    <row r="14">
      <c r="A14" s="3" t="inlineStr">
        <is>
          <t>Distribuição por faixa</t>
        </is>
      </c>
      <c r="B14" s="3" t="n"/>
    </row>
    <row r="15">
      <c r="A15" s="10" t="inlineStr">
        <is>
          <t>Faixa</t>
        </is>
      </c>
      <c r="B15" s="10" t="inlineStr">
        <is>
          <t>Quantidade</t>
        </is>
      </c>
    </row>
    <row r="16">
      <c r="A16" s="16" t="inlineStr">
        <is>
          <t>Baixo</t>
        </is>
      </c>
      <c r="B16" s="8">
        <f>COUNTIFS('Análise de giro'!$R$2:$R$101,"Sim",'Análise de giro'!$S$2:$S$101,$A16)</f>
        <v/>
      </c>
    </row>
    <row r="17">
      <c r="A17" s="17" t="inlineStr">
        <is>
          <t>Atenção</t>
        </is>
      </c>
      <c r="B17" s="8">
        <f>COUNTIFS('Análise de giro'!$R$2:$R$101,"Sim",'Análise de giro'!$S$2:$S$101,$A17)</f>
        <v/>
      </c>
    </row>
    <row r="18">
      <c r="A18" s="16" t="inlineStr">
        <is>
          <t>Saudável</t>
        </is>
      </c>
      <c r="B18" s="8">
        <f>COUNTIFS('Análise de giro'!$R$2:$R$101,"Sim",'Análise de giro'!$S$2:$S$101,$A18)</f>
        <v/>
      </c>
    </row>
    <row r="19"/>
    <row r="20"/>
    <row r="21">
      <c r="A21" s="3" t="inlineStr">
        <is>
          <t>Ranking de baixa rotação</t>
        </is>
      </c>
      <c r="B21" s="3" t="n"/>
      <c r="C21" s="3" t="n"/>
      <c r="D21" s="3" t="n"/>
      <c r="E21" s="3" t="n"/>
      <c r="F21" s="3" t="n"/>
    </row>
    <row r="22">
      <c r="A22" s="10" t="inlineStr">
        <is>
          <t>Posição</t>
        </is>
      </c>
      <c r="B22" s="10" t="inlineStr">
        <is>
          <t>SKU</t>
        </is>
      </c>
      <c r="C22" s="10" t="inlineStr">
        <is>
          <t>Produto</t>
        </is>
      </c>
      <c r="D22" s="10" t="inlineStr">
        <is>
          <t>Categoria</t>
        </is>
      </c>
      <c r="E22" s="10" t="inlineStr">
        <is>
          <t>Giro</t>
        </is>
      </c>
      <c r="F22" s="10" t="inlineStr">
        <is>
          <t>Dias em estoque</t>
        </is>
      </c>
    </row>
    <row r="23">
      <c r="A23" s="8">
        <f>IF(COUNTIF('Análise de giro'!$T$2:$T$101,ROWS($A$23:A23))=0,"",ROWS($A$23:A23))</f>
        <v/>
      </c>
      <c r="B23" s="18">
        <f>IF($A23="","",IFERROR(INDEX('Análise de giro'!$A$2:$A$101,MATCH($A23,'Análise de giro'!$T$2:$T$101,0)),""))</f>
        <v/>
      </c>
      <c r="C23" s="18">
        <f>IF($A23="","",IFERROR(INDEX('Análise de giro'!$B$2:$B$101,MATCH($A23,'Análise de giro'!$T$2:$T$101,0)),""))</f>
        <v/>
      </c>
      <c r="D23" s="18">
        <f>IF($A23="","",IFERROR(INDEX('Análise de giro'!$C$2:$C$101,MATCH($A23,'Análise de giro'!$T$2:$T$101,0)),""))</f>
        <v/>
      </c>
      <c r="E23" s="46">
        <f>IF($A23="","",IFERROR(INDEX('Análise de giro'!$P$2:$P$101,MATCH($A23,'Análise de giro'!$T$2:$T$101,0)),""))</f>
        <v/>
      </c>
      <c r="F23" s="47">
        <f>IF($A23="","",IFERROR(INDEX('Análise de giro'!$Q$2:$Q$101,MATCH($A23,'Análise de giro'!$T$2:$T$101,0)),""))</f>
        <v/>
      </c>
    </row>
    <row r="24">
      <c r="A24" s="8">
        <f>IF(COUNTIF('Análise de giro'!$T$2:$T$101,ROWS($A$23:A24))=0,"",ROWS($A$23:A24))</f>
        <v/>
      </c>
      <c r="B24" s="18">
        <f>IF($A24="","",IFERROR(INDEX('Análise de giro'!$A$2:$A$101,MATCH($A24,'Análise de giro'!$T$2:$T$101,0)),""))</f>
        <v/>
      </c>
      <c r="C24" s="18">
        <f>IF($A24="","",IFERROR(INDEX('Análise de giro'!$B$2:$B$101,MATCH($A24,'Análise de giro'!$T$2:$T$101,0)),""))</f>
        <v/>
      </c>
      <c r="D24" s="18">
        <f>IF($A24="","",IFERROR(INDEX('Análise de giro'!$C$2:$C$101,MATCH($A24,'Análise de giro'!$T$2:$T$101,0)),""))</f>
        <v/>
      </c>
      <c r="E24" s="46">
        <f>IF($A24="","",IFERROR(INDEX('Análise de giro'!$P$2:$P$101,MATCH($A24,'Análise de giro'!$T$2:$T$101,0)),""))</f>
        <v/>
      </c>
      <c r="F24" s="47">
        <f>IF($A24="","",IFERROR(INDEX('Análise de giro'!$Q$2:$Q$101,MATCH($A24,'Análise de giro'!$T$2:$T$101,0)),""))</f>
        <v/>
      </c>
    </row>
    <row r="25">
      <c r="A25" s="8">
        <f>IF(COUNTIF('Análise de giro'!$T$2:$T$101,ROWS($A$23:A25))=0,"",ROWS($A$23:A25))</f>
        <v/>
      </c>
      <c r="B25" s="18">
        <f>IF($A25="","",IFERROR(INDEX('Análise de giro'!$A$2:$A$101,MATCH($A25,'Análise de giro'!$T$2:$T$101,0)),""))</f>
        <v/>
      </c>
      <c r="C25" s="18">
        <f>IF($A25="","",IFERROR(INDEX('Análise de giro'!$B$2:$B$101,MATCH($A25,'Análise de giro'!$T$2:$T$101,0)),""))</f>
        <v/>
      </c>
      <c r="D25" s="18">
        <f>IF($A25="","",IFERROR(INDEX('Análise de giro'!$C$2:$C$101,MATCH($A25,'Análise de giro'!$T$2:$T$101,0)),""))</f>
        <v/>
      </c>
      <c r="E25" s="46">
        <f>IF($A25="","",IFERROR(INDEX('Análise de giro'!$P$2:$P$101,MATCH($A25,'Análise de giro'!$T$2:$T$101,0)),""))</f>
        <v/>
      </c>
      <c r="F25" s="47">
        <f>IF($A25="","",IFERROR(INDEX('Análise de giro'!$Q$2:$Q$101,MATCH($A25,'Análise de giro'!$T$2:$T$101,0)),""))</f>
        <v/>
      </c>
    </row>
    <row r="26">
      <c r="A26" s="8">
        <f>IF(COUNTIF('Análise de giro'!$T$2:$T$101,ROWS($A$23:A26))=0,"",ROWS($A$23:A26))</f>
        <v/>
      </c>
      <c r="B26" s="18">
        <f>IF($A26="","",IFERROR(INDEX('Análise de giro'!$A$2:$A$101,MATCH($A26,'Análise de giro'!$T$2:$T$101,0)),""))</f>
        <v/>
      </c>
      <c r="C26" s="18">
        <f>IF($A26="","",IFERROR(INDEX('Análise de giro'!$B$2:$B$101,MATCH($A26,'Análise de giro'!$T$2:$T$101,0)),""))</f>
        <v/>
      </c>
      <c r="D26" s="18">
        <f>IF($A26="","",IFERROR(INDEX('Análise de giro'!$C$2:$C$101,MATCH($A26,'Análise de giro'!$T$2:$T$101,0)),""))</f>
        <v/>
      </c>
      <c r="E26" s="46">
        <f>IF($A26="","",IFERROR(INDEX('Análise de giro'!$P$2:$P$101,MATCH($A26,'Análise de giro'!$T$2:$T$101,0)),""))</f>
        <v/>
      </c>
      <c r="F26" s="47">
        <f>IF($A26="","",IFERROR(INDEX('Análise de giro'!$Q$2:$Q$101,MATCH($A26,'Análise de giro'!$T$2:$T$101,0)),""))</f>
        <v/>
      </c>
    </row>
    <row r="27">
      <c r="A27" s="8">
        <f>IF(COUNTIF('Análise de giro'!$T$2:$T$101,ROWS($A$23:A27))=0,"",ROWS($A$23:A27))</f>
        <v/>
      </c>
      <c r="B27" s="18">
        <f>IF($A27="","",IFERROR(INDEX('Análise de giro'!$A$2:$A$101,MATCH($A27,'Análise de giro'!$T$2:$T$101,0)),""))</f>
        <v/>
      </c>
      <c r="C27" s="18">
        <f>IF($A27="","",IFERROR(INDEX('Análise de giro'!$B$2:$B$101,MATCH($A27,'Análise de giro'!$T$2:$T$101,0)),""))</f>
        <v/>
      </c>
      <c r="D27" s="18">
        <f>IF($A27="","",IFERROR(INDEX('Análise de giro'!$C$2:$C$101,MATCH($A27,'Análise de giro'!$T$2:$T$101,0)),""))</f>
        <v/>
      </c>
      <c r="E27" s="46">
        <f>IF($A27="","",IFERROR(INDEX('Análise de giro'!$P$2:$P$101,MATCH($A27,'Análise de giro'!$T$2:$T$101,0)),""))</f>
        <v/>
      </c>
      <c r="F27" s="47">
        <f>IF($A27="","",IFERROR(INDEX('Análise de giro'!$Q$2:$Q$101,MATCH($A27,'Análise de giro'!$T$2:$T$101,0)),""))</f>
        <v/>
      </c>
    </row>
    <row r="28"/>
    <row r="29"/>
    <row r="30">
      <c r="A30" s="3" t="inlineStr">
        <is>
          <t>Resumo por categoria</t>
        </is>
      </c>
      <c r="B30" s="3" t="n"/>
      <c r="C30" s="3" t="n"/>
    </row>
    <row r="31">
      <c r="A31" s="10" t="inlineStr">
        <is>
          <t>Categoria</t>
        </is>
      </c>
      <c r="B31" s="10" t="inlineStr">
        <is>
          <t>SKUs analisados</t>
        </is>
      </c>
      <c r="C31" s="10" t="inlineStr">
        <is>
          <t>Giro consolidado</t>
        </is>
      </c>
    </row>
    <row r="32">
      <c r="A32" s="18">
        <f>IF(Cadastro!F2="","",Cadastro!F2)</f>
        <v/>
      </c>
      <c r="B32" s="8">
        <f>IF($A32="","",COUNTIFS('Análise de giro'!$C$2:$C$101,$A32,'Análise de giro'!$R$2:$R$101,"Sim"))</f>
        <v/>
      </c>
      <c r="C32" s="46">
        <f>IF(OR($A32="",$B32=0),"",IF($B$4="Unidades",IFERROR(SUMIFS('Análise de giro'!$G$2:$G$101,'Análise de giro'!$C$2:$C$101,$A32,'Análise de giro'!$R$2:$R$101,"Sim")/SUMIFS('Análise de giro'!$H$2:$H$101,'Análise de giro'!$C$2:$C$101,$A32,'Análise de giro'!$R$2:$R$101,"Sim"),""),IF($B$4="Valor (R$)",IFERROR(SUMIFS('Análise de giro'!$I$2:$I$101,'Análise de giro'!$C$2:$C$101,$A32,'Análise de giro'!$R$2:$R$101,"Sim")/SUMIFS('Análise de giro'!$J$2:$J$101,'Análise de giro'!$C$2:$C$101,$A32,'Análise de giro'!$R$2:$R$101,"Sim"),""),"")))</f>
        <v/>
      </c>
    </row>
    <row r="33">
      <c r="A33" s="18">
        <f>IF(Cadastro!F3="","",Cadastro!F3)</f>
        <v/>
      </c>
      <c r="B33" s="8">
        <f>IF($A33="","",COUNTIFS('Análise de giro'!$C$2:$C$101,$A33,'Análise de giro'!$R$2:$R$101,"Sim"))</f>
        <v/>
      </c>
      <c r="C33" s="46">
        <f>IF(OR($A33="",$B33=0),"",IF($B$4="Unidades",IFERROR(SUMIFS('Análise de giro'!$G$2:$G$101,'Análise de giro'!$C$2:$C$101,$A33,'Análise de giro'!$R$2:$R$101,"Sim")/SUMIFS('Análise de giro'!$H$2:$H$101,'Análise de giro'!$C$2:$C$101,$A33,'Análise de giro'!$R$2:$R$101,"Sim"),""),IF($B$4="Valor (R$)",IFERROR(SUMIFS('Análise de giro'!$I$2:$I$101,'Análise de giro'!$C$2:$C$101,$A33,'Análise de giro'!$R$2:$R$101,"Sim")/SUMIFS('Análise de giro'!$J$2:$J$101,'Análise de giro'!$C$2:$C$101,$A33,'Análise de giro'!$R$2:$R$101,"Sim"),""),"")))</f>
        <v/>
      </c>
    </row>
    <row r="34">
      <c r="A34" s="18">
        <f>IF(Cadastro!F4="","",Cadastro!F4)</f>
        <v/>
      </c>
      <c r="B34" s="8">
        <f>IF($A34="","",COUNTIFS('Análise de giro'!$C$2:$C$101,$A34,'Análise de giro'!$R$2:$R$101,"Sim"))</f>
        <v/>
      </c>
      <c r="C34" s="46">
        <f>IF(OR($A34="",$B34=0),"",IF($B$4="Unidades",IFERROR(SUMIFS('Análise de giro'!$G$2:$G$101,'Análise de giro'!$C$2:$C$101,$A34,'Análise de giro'!$R$2:$R$101,"Sim")/SUMIFS('Análise de giro'!$H$2:$H$101,'Análise de giro'!$C$2:$C$101,$A34,'Análise de giro'!$R$2:$R$101,"Sim"),""),IF($B$4="Valor (R$)",IFERROR(SUMIFS('Análise de giro'!$I$2:$I$101,'Análise de giro'!$C$2:$C$101,$A34,'Análise de giro'!$R$2:$R$101,"Sim")/SUMIFS('Análise de giro'!$J$2:$J$101,'Análise de giro'!$C$2:$C$101,$A34,'Análise de giro'!$R$2:$R$101,"Sim"),""),"")))</f>
        <v/>
      </c>
    </row>
    <row r="35">
      <c r="A35" s="18">
        <f>IF(Cadastro!F5="","",Cadastro!F5)</f>
        <v/>
      </c>
      <c r="B35" s="8">
        <f>IF($A35="","",COUNTIFS('Análise de giro'!$C$2:$C$101,$A35,'Análise de giro'!$R$2:$R$101,"Sim"))</f>
        <v/>
      </c>
      <c r="C35" s="46">
        <f>IF(OR($A35="",$B35=0),"",IF($B$4="Unidades",IFERROR(SUMIFS('Análise de giro'!$G$2:$G$101,'Análise de giro'!$C$2:$C$101,$A35,'Análise de giro'!$R$2:$R$101,"Sim")/SUMIFS('Análise de giro'!$H$2:$H$101,'Análise de giro'!$C$2:$C$101,$A35,'Análise de giro'!$R$2:$R$101,"Sim"),""),IF($B$4="Valor (R$)",IFERROR(SUMIFS('Análise de giro'!$I$2:$I$101,'Análise de giro'!$C$2:$C$101,$A35,'Análise de giro'!$R$2:$R$101,"Sim")/SUMIFS('Análise de giro'!$J$2:$J$101,'Análise de giro'!$C$2:$C$101,$A35,'Análise de giro'!$R$2:$R$101,"Sim"),""),"")))</f>
        <v/>
      </c>
    </row>
    <row r="36">
      <c r="A36" s="18">
        <f>IF(Cadastro!F6="","",Cadastro!F6)</f>
        <v/>
      </c>
      <c r="B36" s="8">
        <f>IF($A36="","",COUNTIFS('Análise de giro'!$C$2:$C$101,$A36,'Análise de giro'!$R$2:$R$101,"Sim"))</f>
        <v/>
      </c>
      <c r="C36" s="46">
        <f>IF(OR($A36="",$B36=0),"",IF($B$4="Unidades",IFERROR(SUMIFS('Análise de giro'!$G$2:$G$101,'Análise de giro'!$C$2:$C$101,$A36,'Análise de giro'!$R$2:$R$101,"Sim")/SUMIFS('Análise de giro'!$H$2:$H$101,'Análise de giro'!$C$2:$C$101,$A36,'Análise de giro'!$R$2:$R$101,"Sim"),""),IF($B$4="Valor (R$)",IFERROR(SUMIFS('Análise de giro'!$I$2:$I$101,'Análise de giro'!$C$2:$C$101,$A36,'Análise de giro'!$R$2:$R$101,"Sim")/SUMIFS('Análise de giro'!$J$2:$J$101,'Análise de giro'!$C$2:$C$101,$A36,'Análise de giro'!$R$2:$R$101,"Sim"),""),"")))</f>
        <v/>
      </c>
    </row>
    <row r="37">
      <c r="A37" s="18">
        <f>IF(Cadastro!F7="","",Cadastro!F7)</f>
        <v/>
      </c>
      <c r="B37" s="8">
        <f>IF($A37="","",COUNTIFS('Análise de giro'!$C$2:$C$101,$A37,'Análise de giro'!$R$2:$R$101,"Sim"))</f>
        <v/>
      </c>
      <c r="C37" s="46">
        <f>IF(OR($A37="",$B37=0),"",IF($B$4="Unidades",IFERROR(SUMIFS('Análise de giro'!$G$2:$G$101,'Análise de giro'!$C$2:$C$101,$A37,'Análise de giro'!$R$2:$R$101,"Sim")/SUMIFS('Análise de giro'!$H$2:$H$101,'Análise de giro'!$C$2:$C$101,$A37,'Análise de giro'!$R$2:$R$101,"Sim"),""),IF($B$4="Valor (R$)",IFERROR(SUMIFS('Análise de giro'!$I$2:$I$101,'Análise de giro'!$C$2:$C$101,$A37,'Análise de giro'!$R$2:$R$101,"Sim")/SUMIFS('Análise de giro'!$J$2:$J$101,'Análise de giro'!$C$2:$C$101,$A37,'Análise de giro'!$R$2:$R$101,"Sim"),""),"")))</f>
        <v/>
      </c>
    </row>
    <row r="38">
      <c r="A38" s="18">
        <f>IF(Cadastro!F8="","",Cadastro!F8)</f>
        <v/>
      </c>
      <c r="B38" s="8">
        <f>IF($A38="","",COUNTIFS('Análise de giro'!$C$2:$C$101,$A38,'Análise de giro'!$R$2:$R$101,"Sim"))</f>
        <v/>
      </c>
      <c r="C38" s="46">
        <f>IF(OR($A38="",$B38=0),"",IF($B$4="Unidades",IFERROR(SUMIFS('Análise de giro'!$G$2:$G$101,'Análise de giro'!$C$2:$C$101,$A38,'Análise de giro'!$R$2:$R$101,"Sim")/SUMIFS('Análise de giro'!$H$2:$H$101,'Análise de giro'!$C$2:$C$101,$A38,'Análise de giro'!$R$2:$R$101,"Sim"),""),IF($B$4="Valor (R$)",IFERROR(SUMIFS('Análise de giro'!$I$2:$I$101,'Análise de giro'!$C$2:$C$101,$A38,'Análise de giro'!$R$2:$R$101,"Sim")/SUMIFS('Análise de giro'!$J$2:$J$101,'Análise de giro'!$C$2:$C$101,$A38,'Análise de giro'!$R$2:$R$101,"Sim"),""),"")))</f>
        <v/>
      </c>
    </row>
    <row r="39">
      <c r="A39" s="18">
        <f>IF(Cadastro!F9="","",Cadastro!F9)</f>
        <v/>
      </c>
      <c r="B39" s="8">
        <f>IF($A39="","",COUNTIFS('Análise de giro'!$C$2:$C$101,$A39,'Análise de giro'!$R$2:$R$101,"Sim"))</f>
        <v/>
      </c>
      <c r="C39" s="46">
        <f>IF(OR($A39="",$B39=0),"",IF($B$4="Unidades",IFERROR(SUMIFS('Análise de giro'!$G$2:$G$101,'Análise de giro'!$C$2:$C$101,$A39,'Análise de giro'!$R$2:$R$101,"Sim")/SUMIFS('Análise de giro'!$H$2:$H$101,'Análise de giro'!$C$2:$C$101,$A39,'Análise de giro'!$R$2:$R$101,"Sim"),""),IF($B$4="Valor (R$)",IFERROR(SUMIFS('Análise de giro'!$I$2:$I$101,'Análise de giro'!$C$2:$C$101,$A39,'Análise de giro'!$R$2:$R$101,"Sim")/SUMIFS('Análise de giro'!$J$2:$J$101,'Análise de giro'!$C$2:$C$101,$A39,'Análise de giro'!$R$2:$R$101,"Sim"),""),"")))</f>
        <v/>
      </c>
    </row>
    <row r="40">
      <c r="A40" s="18">
        <f>IF(Cadastro!F10="","",Cadastro!F10)</f>
        <v/>
      </c>
      <c r="B40" s="8">
        <f>IF($A40="","",COUNTIFS('Análise de giro'!$C$2:$C$101,$A40,'Análise de giro'!$R$2:$R$101,"Sim"))</f>
        <v/>
      </c>
      <c r="C40" s="46">
        <f>IF(OR($A40="",$B40=0),"",IF($B$4="Unidades",IFERROR(SUMIFS('Análise de giro'!$G$2:$G$101,'Análise de giro'!$C$2:$C$101,$A40,'Análise de giro'!$R$2:$R$101,"Sim")/SUMIFS('Análise de giro'!$H$2:$H$101,'Análise de giro'!$C$2:$C$101,$A40,'Análise de giro'!$R$2:$R$101,"Sim"),""),IF($B$4="Valor (R$)",IFERROR(SUMIFS('Análise de giro'!$I$2:$I$101,'Análise de giro'!$C$2:$C$101,$A40,'Análise de giro'!$R$2:$R$101,"Sim")/SUMIFS('Análise de giro'!$J$2:$J$101,'Análise de giro'!$C$2:$C$101,$A40,'Análise de giro'!$R$2:$R$101,"Sim"),""),"")))</f>
        <v/>
      </c>
    </row>
    <row r="41">
      <c r="A41" s="18">
        <f>IF(Cadastro!F11="","",Cadastro!F11)</f>
        <v/>
      </c>
      <c r="B41" s="8">
        <f>IF($A41="","",COUNTIFS('Análise de giro'!$C$2:$C$101,$A41,'Análise de giro'!$R$2:$R$101,"Sim"))</f>
        <v/>
      </c>
      <c r="C41" s="46">
        <f>IF(OR($A41="",$B41=0),"",IF($B$4="Unidades",IFERROR(SUMIFS('Análise de giro'!$G$2:$G$101,'Análise de giro'!$C$2:$C$101,$A41,'Análise de giro'!$R$2:$R$101,"Sim")/SUMIFS('Análise de giro'!$H$2:$H$101,'Análise de giro'!$C$2:$C$101,$A41,'Análise de giro'!$R$2:$R$101,"Sim"),""),IF($B$4="Valor (R$)",IFERROR(SUMIFS('Análise de giro'!$I$2:$I$101,'Análise de giro'!$C$2:$C$101,$A41,'Análise de giro'!$R$2:$R$101,"Sim")/SUMIFS('Análise de giro'!$J$2:$J$101,'Análise de giro'!$C$2:$C$101,$A41,'Análise de giro'!$R$2:$R$101,"Sim"),""),"")))</f>
        <v/>
      </c>
    </row>
    <row r="42">
      <c r="A42" s="18">
        <f>IF(Cadastro!F12="","",Cadastro!F12)</f>
        <v/>
      </c>
      <c r="B42" s="8">
        <f>IF($A42="","",COUNTIFS('Análise de giro'!$C$2:$C$101,$A42,'Análise de giro'!$R$2:$R$101,"Sim"))</f>
        <v/>
      </c>
      <c r="C42" s="46">
        <f>IF(OR($A42="",$B42=0),"",IF($B$4="Unidades",IFERROR(SUMIFS('Análise de giro'!$G$2:$G$101,'Análise de giro'!$C$2:$C$101,$A42,'Análise de giro'!$R$2:$R$101,"Sim")/SUMIFS('Análise de giro'!$H$2:$H$101,'Análise de giro'!$C$2:$C$101,$A42,'Análise de giro'!$R$2:$R$101,"Sim"),""),IF($B$4="Valor (R$)",IFERROR(SUMIFS('Análise de giro'!$I$2:$I$101,'Análise de giro'!$C$2:$C$101,$A42,'Análise de giro'!$R$2:$R$101,"Sim")/SUMIFS('Análise de giro'!$J$2:$J$101,'Análise de giro'!$C$2:$C$101,$A42,'Análise de giro'!$R$2:$R$101,"Sim"),""),"")))</f>
        <v/>
      </c>
    </row>
    <row r="43">
      <c r="A43" s="18">
        <f>IF(Cadastro!F13="","",Cadastro!F13)</f>
        <v/>
      </c>
      <c r="B43" s="8">
        <f>IF($A43="","",COUNTIFS('Análise de giro'!$C$2:$C$101,$A43,'Análise de giro'!$R$2:$R$101,"Sim"))</f>
        <v/>
      </c>
      <c r="C43" s="46">
        <f>IF(OR($A43="",$B43=0),"",IF($B$4="Unidades",IFERROR(SUMIFS('Análise de giro'!$G$2:$G$101,'Análise de giro'!$C$2:$C$101,$A43,'Análise de giro'!$R$2:$R$101,"Sim")/SUMIFS('Análise de giro'!$H$2:$H$101,'Análise de giro'!$C$2:$C$101,$A43,'Análise de giro'!$R$2:$R$101,"Sim"),""),IF($B$4="Valor (R$)",IFERROR(SUMIFS('Análise de giro'!$I$2:$I$101,'Análise de giro'!$C$2:$C$101,$A43,'Análise de giro'!$R$2:$R$101,"Sim")/SUMIFS('Análise de giro'!$J$2:$J$101,'Análise de giro'!$C$2:$C$101,$A43,'Análise de giro'!$R$2:$R$101,"Sim"),""),"")))</f>
        <v/>
      </c>
    </row>
    <row r="44">
      <c r="A44" s="18">
        <f>IF(Cadastro!F14="","",Cadastro!F14)</f>
        <v/>
      </c>
      <c r="B44" s="8">
        <f>IF($A44="","",COUNTIFS('Análise de giro'!$C$2:$C$101,$A44,'Análise de giro'!$R$2:$R$101,"Sim"))</f>
        <v/>
      </c>
      <c r="C44" s="46">
        <f>IF(OR($A44="",$B44=0),"",IF($B$4="Unidades",IFERROR(SUMIFS('Análise de giro'!$G$2:$G$101,'Análise de giro'!$C$2:$C$101,$A44,'Análise de giro'!$R$2:$R$101,"Sim")/SUMIFS('Análise de giro'!$H$2:$H$101,'Análise de giro'!$C$2:$C$101,$A44,'Análise de giro'!$R$2:$R$101,"Sim"),""),IF($B$4="Valor (R$)",IFERROR(SUMIFS('Análise de giro'!$I$2:$I$101,'Análise de giro'!$C$2:$C$101,$A44,'Análise de giro'!$R$2:$R$101,"Sim")/SUMIFS('Análise de giro'!$J$2:$J$101,'Análise de giro'!$C$2:$C$101,$A44,'Análise de giro'!$R$2:$R$101,"Sim"),""),"")))</f>
        <v/>
      </c>
    </row>
    <row r="45">
      <c r="A45" s="18">
        <f>IF(Cadastro!F15="","",Cadastro!F15)</f>
        <v/>
      </c>
      <c r="B45" s="8">
        <f>IF($A45="","",COUNTIFS('Análise de giro'!$C$2:$C$101,$A45,'Análise de giro'!$R$2:$R$101,"Sim"))</f>
        <v/>
      </c>
      <c r="C45" s="46">
        <f>IF(OR($A45="",$B45=0),"",IF($B$4="Unidades",IFERROR(SUMIFS('Análise de giro'!$G$2:$G$101,'Análise de giro'!$C$2:$C$101,$A45,'Análise de giro'!$R$2:$R$101,"Sim")/SUMIFS('Análise de giro'!$H$2:$H$101,'Análise de giro'!$C$2:$C$101,$A45,'Análise de giro'!$R$2:$R$101,"Sim"),""),IF($B$4="Valor (R$)",IFERROR(SUMIFS('Análise de giro'!$I$2:$I$101,'Análise de giro'!$C$2:$C$101,$A45,'Análise de giro'!$R$2:$R$101,"Sim")/SUMIFS('Análise de giro'!$J$2:$J$101,'Análise de giro'!$C$2:$C$101,$A45,'Análise de giro'!$R$2:$R$101,"Sim"),""),"")))</f>
        <v/>
      </c>
    </row>
    <row r="46">
      <c r="A46" s="18">
        <f>IF(Cadastro!F16="","",Cadastro!F16)</f>
        <v/>
      </c>
      <c r="B46" s="8">
        <f>IF($A46="","",COUNTIFS('Análise de giro'!$C$2:$C$101,$A46,'Análise de giro'!$R$2:$R$101,"Sim"))</f>
        <v/>
      </c>
      <c r="C46" s="46">
        <f>IF(OR($A46="",$B46=0),"",IF($B$4="Unidades",IFERROR(SUMIFS('Análise de giro'!$G$2:$G$101,'Análise de giro'!$C$2:$C$101,$A46,'Análise de giro'!$R$2:$R$101,"Sim")/SUMIFS('Análise de giro'!$H$2:$H$101,'Análise de giro'!$C$2:$C$101,$A46,'Análise de giro'!$R$2:$R$101,"Sim"),""),IF($B$4="Valor (R$)",IFERROR(SUMIFS('Análise de giro'!$I$2:$I$101,'Análise de giro'!$C$2:$C$101,$A46,'Análise de giro'!$R$2:$R$101,"Sim")/SUMIFS('Análise de giro'!$J$2:$J$101,'Análise de giro'!$C$2:$C$101,$A46,'Análise de giro'!$R$2:$R$101,"Sim"),""),"")))</f>
        <v/>
      </c>
    </row>
    <row r="47">
      <c r="A47" s="18">
        <f>IF(Cadastro!F17="","",Cadastro!F17)</f>
        <v/>
      </c>
      <c r="B47" s="8">
        <f>IF($A47="","",COUNTIFS('Análise de giro'!$C$2:$C$101,$A47,'Análise de giro'!$R$2:$R$101,"Sim"))</f>
        <v/>
      </c>
      <c r="C47" s="46">
        <f>IF(OR($A47="",$B47=0),"",IF($B$4="Unidades",IFERROR(SUMIFS('Análise de giro'!$G$2:$G$101,'Análise de giro'!$C$2:$C$101,$A47,'Análise de giro'!$R$2:$R$101,"Sim")/SUMIFS('Análise de giro'!$H$2:$H$101,'Análise de giro'!$C$2:$C$101,$A47,'Análise de giro'!$R$2:$R$101,"Sim"),""),IF($B$4="Valor (R$)",IFERROR(SUMIFS('Análise de giro'!$I$2:$I$101,'Análise de giro'!$C$2:$C$101,$A47,'Análise de giro'!$R$2:$R$101,"Sim")/SUMIFS('Análise de giro'!$J$2:$J$101,'Análise de giro'!$C$2:$C$101,$A47,'Análise de giro'!$R$2:$R$101,"Sim"),""),"")))</f>
        <v/>
      </c>
    </row>
    <row r="48">
      <c r="A48" s="18">
        <f>IF(Cadastro!F18="","",Cadastro!F18)</f>
        <v/>
      </c>
      <c r="B48" s="8">
        <f>IF($A48="","",COUNTIFS('Análise de giro'!$C$2:$C$101,$A48,'Análise de giro'!$R$2:$R$101,"Sim"))</f>
        <v/>
      </c>
      <c r="C48" s="46">
        <f>IF(OR($A48="",$B48=0),"",IF($B$4="Unidades",IFERROR(SUMIFS('Análise de giro'!$G$2:$G$101,'Análise de giro'!$C$2:$C$101,$A48,'Análise de giro'!$R$2:$R$101,"Sim")/SUMIFS('Análise de giro'!$H$2:$H$101,'Análise de giro'!$C$2:$C$101,$A48,'Análise de giro'!$R$2:$R$101,"Sim"),""),IF($B$4="Valor (R$)",IFERROR(SUMIFS('Análise de giro'!$I$2:$I$101,'Análise de giro'!$C$2:$C$101,$A48,'Análise de giro'!$R$2:$R$101,"Sim")/SUMIFS('Análise de giro'!$J$2:$J$101,'Análise de giro'!$C$2:$C$101,$A48,'Análise de giro'!$R$2:$R$101,"Sim"),""),"")))</f>
        <v/>
      </c>
    </row>
    <row r="49">
      <c r="A49" s="18">
        <f>IF(Cadastro!F19="","",Cadastro!F19)</f>
        <v/>
      </c>
      <c r="B49" s="8">
        <f>IF($A49="","",COUNTIFS('Análise de giro'!$C$2:$C$101,$A49,'Análise de giro'!$R$2:$R$101,"Sim"))</f>
        <v/>
      </c>
      <c r="C49" s="46">
        <f>IF(OR($A49="",$B49=0),"",IF($B$4="Unidades",IFERROR(SUMIFS('Análise de giro'!$G$2:$G$101,'Análise de giro'!$C$2:$C$101,$A49,'Análise de giro'!$R$2:$R$101,"Sim")/SUMIFS('Análise de giro'!$H$2:$H$101,'Análise de giro'!$C$2:$C$101,$A49,'Análise de giro'!$R$2:$R$101,"Sim"),""),IF($B$4="Valor (R$)",IFERROR(SUMIFS('Análise de giro'!$I$2:$I$101,'Análise de giro'!$C$2:$C$101,$A49,'Análise de giro'!$R$2:$R$101,"Sim")/SUMIFS('Análise de giro'!$J$2:$J$101,'Análise de giro'!$C$2:$C$101,$A49,'Análise de giro'!$R$2:$R$101,"Sim"),""),"")))</f>
        <v/>
      </c>
    </row>
    <row r="50">
      <c r="A50" s="18">
        <f>IF(Cadastro!F20="","",Cadastro!F20)</f>
        <v/>
      </c>
      <c r="B50" s="8">
        <f>IF($A50="","",COUNTIFS('Análise de giro'!$C$2:$C$101,$A50,'Análise de giro'!$R$2:$R$101,"Sim"))</f>
        <v/>
      </c>
      <c r="C50" s="46">
        <f>IF(OR($A50="",$B50=0),"",IF($B$4="Unidades",IFERROR(SUMIFS('Análise de giro'!$G$2:$G$101,'Análise de giro'!$C$2:$C$101,$A50,'Análise de giro'!$R$2:$R$101,"Sim")/SUMIFS('Análise de giro'!$H$2:$H$101,'Análise de giro'!$C$2:$C$101,$A50,'Análise de giro'!$R$2:$R$101,"Sim"),""),IF($B$4="Valor (R$)",IFERROR(SUMIFS('Análise de giro'!$I$2:$I$101,'Análise de giro'!$C$2:$C$101,$A50,'Análise de giro'!$R$2:$R$101,"Sim")/SUMIFS('Análise de giro'!$J$2:$J$101,'Análise de giro'!$C$2:$C$101,$A50,'Análise de giro'!$R$2:$R$101,"Sim"),""),"")))</f>
        <v/>
      </c>
    </row>
    <row r="51">
      <c r="A51" s="18">
        <f>IF(Cadastro!F21="","",Cadastro!F21)</f>
        <v/>
      </c>
      <c r="B51" s="8">
        <f>IF($A51="","",COUNTIFS('Análise de giro'!$C$2:$C$101,$A51,'Análise de giro'!$R$2:$R$101,"Sim"))</f>
        <v/>
      </c>
      <c r="C51" s="46">
        <f>IF(OR($A51="",$B51=0),"",IF($B$4="Unidades",IFERROR(SUMIFS('Análise de giro'!$G$2:$G$101,'Análise de giro'!$C$2:$C$101,$A51,'Análise de giro'!$R$2:$R$101,"Sim")/SUMIFS('Análise de giro'!$H$2:$H$101,'Análise de giro'!$C$2:$C$101,$A51,'Análise de giro'!$R$2:$R$101,"Sim"),""),IF($B$4="Valor (R$)",IFERROR(SUMIFS('Análise de giro'!$I$2:$I$101,'Análise de giro'!$C$2:$C$101,$A51,'Análise de giro'!$R$2:$R$101,"Sim")/SUMIFS('Análise de giro'!$J$2:$J$101,'Análise de giro'!$C$2:$C$101,$A51,'Análise de giro'!$R$2:$R$101,"Sim"),""),"")))</f>
        <v/>
      </c>
    </row>
  </sheetData>
  <mergeCells count="1">
    <mergeCell ref="A1:J1"/>
  </mergeCells>
  <conditionalFormatting sqref="E4">
    <cfRule type="expression" priority="1" dxfId="0">
      <formula>$E$4="Pronto"</formula>
    </cfRule>
    <cfRule type="expression" priority="2" dxfId="1">
      <formula>$E$4&lt;&gt;"Pronto"</formula>
    </cfRule>
  </conditionalFormatting>
  <conditionalFormatting sqref="E6">
    <cfRule type="expression" priority="3" dxfId="2">
      <formula>$E$6&gt;0</formula>
    </cfRule>
  </conditionalFormatting>
  <conditionalFormatting sqref="A23:F27">
    <cfRule type="expression" priority="4" dxfId="3">
      <formula>$B23&lt;&gt;""</formula>
    </cfRule>
  </conditionalFormatting>
  <dataValidations count="3">
    <dataValidation sqref="B4" showDropDown="0" showInputMessage="1" showErrorMessage="1" allowBlank="0" errorTitle="Valor inválido" error="Revise o valor informado." promptTitle="Base de cálculo" prompt="Selecione um único critério para toda a análise." type="list" errorStyle="stop">
      <formula1>"Unidades,Valor (R$)"</formula1>
    </dataValidation>
    <dataValidation sqref="B5:B6" showDropDown="0" showInputMessage="1" showErrorMessage="1" allowBlank="0" errorTitle="Valor inválido" error="Revise o valor informado." type="date" errorStyle="stop" operator="between">
      <formula1>DATE(2020,1,1)</formula1>
      <formula2>DATE(2100,12,31)</formula2>
    </dataValidation>
    <dataValidation sqref="B7:B8" showDropDown="0" showInputMessage="1" showErrorMessage="1" allowBlank="0" errorTitle="Valor inválido" error="Revise o valor informado." type="decimal" errorStyle="stop" operator="between">
      <formula1>0.01</formula1>
      <formula2>100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01"/>
  <sheetViews>
    <sheetView showGridLines="0" zoomScale="75" workbookViewId="0">
      <pane xSplit="4" ySplit="1" topLeftCell="E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30" customWidth="1" min="2" max="2"/>
    <col width="19" customWidth="1" min="3" max="3"/>
    <col width="10" customWidth="1" min="4" max="4"/>
    <col width="16" customWidth="1" min="5" max="5"/>
    <col width="16" customWidth="1" min="6" max="6"/>
    <col width="17" customWidth="1" min="7" max="7"/>
    <col width="19" customWidth="1" min="8" max="8"/>
    <col width="18" customWidth="1" min="9" max="9"/>
    <col width="20" customWidth="1" min="10" max="10"/>
    <col width="15" customWidth="1" min="11" max="11"/>
    <col width="17" customWidth="1" min="12" max="12"/>
    <col width="21" customWidth="1" min="13" max="13"/>
    <col width="16" customWidth="1" min="14" max="14"/>
    <col width="22" customWidth="1" min="15" max="15"/>
    <col width="17" customWidth="1" min="16" max="16"/>
    <col width="24" customWidth="1" min="17" max="17"/>
    <col width="17" customWidth="1" min="18" max="18"/>
    <col width="15" customWidth="1" min="19" max="19"/>
    <col width="20" customWidth="1" min="20" max="20"/>
    <col width="36" customWidth="1" min="21" max="21"/>
    <col width="22" customWidth="1" min="22" max="22"/>
  </cols>
  <sheetData>
    <row r="1" ht="44" customHeight="1">
      <c r="A1" s="10" t="inlineStr">
        <is>
          <t>SKU</t>
        </is>
      </c>
      <c r="B1" s="10" t="inlineStr">
        <is>
          <t>Produto</t>
        </is>
      </c>
      <c r="C1" s="10" t="inlineStr">
        <is>
          <t>Categoria</t>
        </is>
      </c>
      <c r="D1" s="10" t="inlineStr">
        <is>
          <t>Ativo</t>
        </is>
      </c>
      <c r="E1" s="10" t="inlineStr">
        <is>
          <t>Início do período</t>
        </is>
      </c>
      <c r="F1" s="10" t="inlineStr">
        <is>
          <t>Fim do período</t>
        </is>
      </c>
      <c r="G1" s="10" t="inlineStr">
        <is>
          <t>Unidades vendidas</t>
        </is>
      </c>
      <c r="H1" s="10" t="inlineStr">
        <is>
          <t>Estoque médio (un.)</t>
        </is>
      </c>
      <c r="I1" s="10" t="inlineStr">
        <is>
          <t>CMV do período</t>
        </is>
      </c>
      <c r="J1" s="10" t="inlineStr">
        <is>
          <t>Estoque médio (R$)</t>
        </is>
      </c>
      <c r="K1" s="10" t="inlineStr">
        <is>
          <t>Dias do período</t>
        </is>
      </c>
      <c r="L1" s="10" t="inlineStr">
        <is>
          <t>Giro por unidades</t>
        </is>
      </c>
      <c r="M1" s="10" t="inlineStr">
        <is>
          <t>Dias em estoque (un.)</t>
        </is>
      </c>
      <c r="N1" s="10" t="inlineStr">
        <is>
          <t>Giro por valor</t>
        </is>
      </c>
      <c r="O1" s="10" t="inlineStr">
        <is>
          <t>Dias em estoque (valor)</t>
        </is>
      </c>
      <c r="P1" s="10" t="inlineStr">
        <is>
          <t>Giro selecionado</t>
        </is>
      </c>
      <c r="Q1" s="10" t="inlineStr">
        <is>
          <t>Dias em estoque selecionado</t>
        </is>
      </c>
      <c r="R1" s="10" t="inlineStr">
        <is>
          <t>Incluir no painel</t>
        </is>
      </c>
      <c r="S1" s="10" t="inlineStr">
        <is>
          <t>Faixa de giro</t>
        </is>
      </c>
      <c r="T1" s="10" t="inlineStr">
        <is>
          <t>Posição baixa rotação</t>
        </is>
      </c>
      <c r="U1" s="10" t="inlineStr">
        <is>
          <t>Alerta de revisão</t>
        </is>
      </c>
      <c r="V1" s="10" t="inlineStr">
        <is>
          <t>Ocorrências SKU/período</t>
        </is>
      </c>
    </row>
    <row r="2" ht="25" customHeight="1">
      <c r="A2" s="21" t="inlineStr">
        <is>
          <t>SKU-FIC-001</t>
        </is>
      </c>
      <c r="B2" s="22">
        <f>IF($A2="","",IFERROR(VLOOKUP($A2,Cadastro!$A$2:$D$101,2,FALSE),""))</f>
        <v/>
      </c>
      <c r="C2" s="22">
        <f>IF($A2="","",IFERROR(VLOOKUP($A2,Cadastro!$A$2:$D$101,3,FALSE),""))</f>
        <v/>
      </c>
      <c r="D2" s="22">
        <f>IF($A2="","",IFERROR(VLOOKUP($A2,Cadastro!$A$2:$D$101,4,FALSE),""))</f>
        <v/>
      </c>
      <c r="E2" s="48" t="n">
        <v>46023</v>
      </c>
      <c r="F2" s="48" t="n">
        <v>46265</v>
      </c>
      <c r="G2" s="24" t="n">
        <v>960</v>
      </c>
      <c r="H2" s="25" t="n">
        <v>240</v>
      </c>
      <c r="I2" s="49" t="n">
        <v>17280</v>
      </c>
      <c r="J2" s="49" t="n">
        <v>4320</v>
      </c>
      <c r="K2" s="50">
        <f>IF(OR($A2="",$E2="",$F2=""),"",IFERROR(IF($F2&lt;$E2,"",$F2-$E2+1),""))</f>
        <v/>
      </c>
      <c r="L2" s="51">
        <f>IF(OR($A2="",$K2="",$G2="",$H2=""),"",IFERROR(IF(OR($G2&lt;0,$H2&lt;=0),"",$G2/$H2),""))</f>
        <v/>
      </c>
      <c r="M2" s="50">
        <f>IF(OR($L2="",$L2=0),"",IFERROR($K2/$L2,""))</f>
        <v/>
      </c>
      <c r="N2" s="51">
        <f>IF(OR($A2="",$K2="",$I2="",$J2=""),"",IFERROR(IF(OR($I2&lt;0,$J2&lt;=0),"",$I2/$J2),""))</f>
        <v/>
      </c>
      <c r="O2" s="50">
        <f>IF(OR($N2="",$N2=0),"",IFERROR($K2/$N2,""))</f>
        <v/>
      </c>
      <c r="P2" s="51">
        <f>IF($A2="","",IF(Resumo!$B$4="Unidades",$L2,IF(Resumo!$B$4="Valor (R$)",$N2,"")))</f>
        <v/>
      </c>
      <c r="Q2" s="50">
        <f>IF($A2="","",IF(Resumo!$B$4="Unidades",$M2,IF(Resumo!$B$4="Valor (R$)",$O2,"")))</f>
        <v/>
      </c>
      <c r="R2" s="22">
        <f>IF($A2="","",IF(AND(Resumo!$E$4="Pronto",COUNTIF(Cadastro!$A$2:$A$101,$A2)=1,$D2="Sim",$E2=Resumo!$B$5,$F2=Resumo!$B$6,$K2&lt;&gt;"",ISNUMBER($P2),$V2=1),"Sim","Não"))</f>
        <v/>
      </c>
      <c r="S2" s="22">
        <f>IF($R2&lt;&gt;"Sim","",IF($P2&lt;Resumo!$B$7,"Baixo",IF($P2&lt;Resumo!$B$8,"Atenção","Saudável")))</f>
        <v/>
      </c>
      <c r="T2" s="29">
        <f>IF($S2&lt;&gt;"Baixo","",COUNTIFS($S$2:$S$101,"Baixo",$P$2:$P$101,"&lt;"&amp;$P2)+COUNTIFS($S$2:$S2,"Baixo",$P$2:$P2,$P2))</f>
        <v/>
      </c>
      <c r="U2" s="18">
        <f>IF($A2="","",IF(Resumo!$E$4&lt;&gt;"Pronto","Revise a configuração do painel",IF(COUNTIF(Cadastro!$A$2:$A$101,$A2)=0,"SKU não cadastrado",IF(COUNTIF(Cadastro!$A$2:$A$101,$A2)&gt;1,"SKU duplicado no cadastro",IF($D2&lt;&gt;"Sim","SKU inativo",IF(OR($E2="",$F2=""),"Período incompleto",IF($K2="","Período inválido",IF(OR($E2&lt;&gt;Resumo!$B$5,$F2&lt;&gt;Resumo!$B$6),"Fora do período do painel",IF($V2&gt;1,"SKU/período duplicado",IF(NOT(ISNUMBER($P2)),"Base selecionada incompleta ou inválida",IF($P2=0,"Sem saída no período","")))))))))))</f>
        <v/>
      </c>
      <c r="V2" s="29">
        <f>IF($A2="","",COUNTIFS($A$2:$A$101,$A2,$E$2:$E$101,$E2,$F$2:$F$101,$F2))</f>
        <v/>
      </c>
    </row>
    <row r="3" ht="25" customHeight="1">
      <c r="A3" s="21" t="inlineStr">
        <is>
          <t>SKU-FIC-002</t>
        </is>
      </c>
      <c r="B3" s="22">
        <f>IF($A3="","",IFERROR(VLOOKUP($A3,Cadastro!$A$2:$D$101,2,FALSE),""))</f>
        <v/>
      </c>
      <c r="C3" s="22">
        <f>IF($A3="","",IFERROR(VLOOKUP($A3,Cadastro!$A$2:$D$101,3,FALSE),""))</f>
        <v/>
      </c>
      <c r="D3" s="22">
        <f>IF($A3="","",IFERROR(VLOOKUP($A3,Cadastro!$A$2:$D$101,4,FALSE),""))</f>
        <v/>
      </c>
      <c r="E3" s="48" t="n">
        <v>46023</v>
      </c>
      <c r="F3" s="48" t="n">
        <v>46265</v>
      </c>
      <c r="G3" s="24" t="n">
        <v>600</v>
      </c>
      <c r="H3" s="25" t="n">
        <v>300</v>
      </c>
      <c r="I3" s="49" t="n">
        <v>7200</v>
      </c>
      <c r="J3" s="49" t="n">
        <v>3600</v>
      </c>
      <c r="K3" s="50">
        <f>IF(OR($A3="",$E3="",$F3=""),"",IFERROR(IF($F3&lt;$E3,"",$F3-$E3+1),""))</f>
        <v/>
      </c>
      <c r="L3" s="51">
        <f>IF(OR($A3="",$K3="",$G3="",$H3=""),"",IFERROR(IF(OR($G3&lt;0,$H3&lt;=0),"",$G3/$H3),""))</f>
        <v/>
      </c>
      <c r="M3" s="50">
        <f>IF(OR($L3="",$L3=0),"",IFERROR($K3/$L3,""))</f>
        <v/>
      </c>
      <c r="N3" s="51">
        <f>IF(OR($A3="",$K3="",$I3="",$J3=""),"",IFERROR(IF(OR($I3&lt;0,$J3&lt;=0),"",$I3/$J3),""))</f>
        <v/>
      </c>
      <c r="O3" s="50">
        <f>IF(OR($N3="",$N3=0),"",IFERROR($K3/$N3,""))</f>
        <v/>
      </c>
      <c r="P3" s="51">
        <f>IF($A3="","",IF(Resumo!$B$4="Unidades",$L3,IF(Resumo!$B$4="Valor (R$)",$N3,"")))</f>
        <v/>
      </c>
      <c r="Q3" s="50">
        <f>IF($A3="","",IF(Resumo!$B$4="Unidades",$M3,IF(Resumo!$B$4="Valor (R$)",$O3,"")))</f>
        <v/>
      </c>
      <c r="R3" s="22">
        <f>IF($A3="","",IF(AND(Resumo!$E$4="Pronto",COUNTIF(Cadastro!$A$2:$A$101,$A3)=1,$D3="Sim",$E3=Resumo!$B$5,$F3=Resumo!$B$6,$K3&lt;&gt;"",ISNUMBER($P3),$V3=1),"Sim","Não"))</f>
        <v/>
      </c>
      <c r="S3" s="22">
        <f>IF($R3&lt;&gt;"Sim","",IF($P3&lt;Resumo!$B$7,"Baixo",IF($P3&lt;Resumo!$B$8,"Atenção","Saudável")))</f>
        <v/>
      </c>
      <c r="T3" s="29">
        <f>IF($S3&lt;&gt;"Baixo","",COUNTIFS($S$2:$S$101,"Baixo",$P$2:$P$101,"&lt;"&amp;$P3)+COUNTIFS($S$2:$S3,"Baixo",$P$2:$P3,$P3))</f>
        <v/>
      </c>
      <c r="U3" s="18">
        <f>IF($A3="","",IF(Resumo!$E$4&lt;&gt;"Pronto","Revise a configuração do painel",IF(COUNTIF(Cadastro!$A$2:$A$101,$A3)=0,"SKU não cadastrado",IF(COUNTIF(Cadastro!$A$2:$A$101,$A3)&gt;1,"SKU duplicado no cadastro",IF($D3&lt;&gt;"Sim","SKU inativo",IF(OR($E3="",$F3=""),"Período incompleto",IF($K3="","Período inválido",IF(OR($E3&lt;&gt;Resumo!$B$5,$F3&lt;&gt;Resumo!$B$6),"Fora do período do painel",IF($V3&gt;1,"SKU/período duplicado",IF(NOT(ISNUMBER($P3)),"Base selecionada incompleta ou inválida",IF($P3=0,"Sem saída no período","")))))))))))</f>
        <v/>
      </c>
      <c r="V3" s="29">
        <f>IF($A3="","",COUNTIFS($A$2:$A$101,$A3,$E$2:$E$101,$E3,$F$2:$F$101,$F3))</f>
        <v/>
      </c>
    </row>
    <row r="4" ht="25" customHeight="1">
      <c r="A4" s="21" t="inlineStr">
        <is>
          <t>SKU-FIC-003</t>
        </is>
      </c>
      <c r="B4" s="22">
        <f>IF($A4="","",IFERROR(VLOOKUP($A4,Cadastro!$A$2:$D$101,2,FALSE),""))</f>
        <v/>
      </c>
      <c r="C4" s="22">
        <f>IF($A4="","",IFERROR(VLOOKUP($A4,Cadastro!$A$2:$D$101,3,FALSE),""))</f>
        <v/>
      </c>
      <c r="D4" s="22">
        <f>IF($A4="","",IFERROR(VLOOKUP($A4,Cadastro!$A$2:$D$101,4,FALSE),""))</f>
        <v/>
      </c>
      <c r="E4" s="48" t="n">
        <v>46023</v>
      </c>
      <c r="F4" s="48" t="n">
        <v>46265</v>
      </c>
      <c r="G4" s="24" t="n">
        <v>150</v>
      </c>
      <c r="H4" s="25" t="n">
        <v>200</v>
      </c>
      <c r="I4" s="49" t="n">
        <v>12000</v>
      </c>
      <c r="J4" s="49" t="n">
        <v>16000</v>
      </c>
      <c r="K4" s="50">
        <f>IF(OR($A4="",$E4="",$F4=""),"",IFERROR(IF($F4&lt;$E4,"",$F4-$E4+1),""))</f>
        <v/>
      </c>
      <c r="L4" s="51">
        <f>IF(OR($A4="",$K4="",$G4="",$H4=""),"",IFERROR(IF(OR($G4&lt;0,$H4&lt;=0),"",$G4/$H4),""))</f>
        <v/>
      </c>
      <c r="M4" s="50">
        <f>IF(OR($L4="",$L4=0),"",IFERROR($K4/$L4,""))</f>
        <v/>
      </c>
      <c r="N4" s="51">
        <f>IF(OR($A4="",$K4="",$I4="",$J4=""),"",IFERROR(IF(OR($I4&lt;0,$J4&lt;=0),"",$I4/$J4),""))</f>
        <v/>
      </c>
      <c r="O4" s="50">
        <f>IF(OR($N4="",$N4=0),"",IFERROR($K4/$N4,""))</f>
        <v/>
      </c>
      <c r="P4" s="51">
        <f>IF($A4="","",IF(Resumo!$B$4="Unidades",$L4,IF(Resumo!$B$4="Valor (R$)",$N4,"")))</f>
        <v/>
      </c>
      <c r="Q4" s="50">
        <f>IF($A4="","",IF(Resumo!$B$4="Unidades",$M4,IF(Resumo!$B$4="Valor (R$)",$O4,"")))</f>
        <v/>
      </c>
      <c r="R4" s="22">
        <f>IF($A4="","",IF(AND(Resumo!$E$4="Pronto",COUNTIF(Cadastro!$A$2:$A$101,$A4)=1,$D4="Sim",$E4=Resumo!$B$5,$F4=Resumo!$B$6,$K4&lt;&gt;"",ISNUMBER($P4),$V4=1),"Sim","Não"))</f>
        <v/>
      </c>
      <c r="S4" s="22">
        <f>IF($R4&lt;&gt;"Sim","",IF($P4&lt;Resumo!$B$7,"Baixo",IF($P4&lt;Resumo!$B$8,"Atenção","Saudável")))</f>
        <v/>
      </c>
      <c r="T4" s="29">
        <f>IF($S4&lt;&gt;"Baixo","",COUNTIFS($S$2:$S$101,"Baixo",$P$2:$P$101,"&lt;"&amp;$P4)+COUNTIFS($S$2:$S4,"Baixo",$P$2:$P4,$P4))</f>
        <v/>
      </c>
      <c r="U4" s="18">
        <f>IF($A4="","",IF(Resumo!$E$4&lt;&gt;"Pronto","Revise a configuração do painel",IF(COUNTIF(Cadastro!$A$2:$A$101,$A4)=0,"SKU não cadastrado",IF(COUNTIF(Cadastro!$A$2:$A$101,$A4)&gt;1,"SKU duplicado no cadastro",IF($D4&lt;&gt;"Sim","SKU inativo",IF(OR($E4="",$F4=""),"Período incompleto",IF($K4="","Período inválido",IF(OR($E4&lt;&gt;Resumo!$B$5,$F4&lt;&gt;Resumo!$B$6),"Fora do período do painel",IF($V4&gt;1,"SKU/período duplicado",IF(NOT(ISNUMBER($P4)),"Base selecionada incompleta ou inválida",IF($P4=0,"Sem saída no período","")))))))))))</f>
        <v/>
      </c>
      <c r="V4" s="29">
        <f>IF($A4="","",COUNTIFS($A$2:$A$101,$A4,$E$2:$E$101,$E4,$F$2:$F$101,$F4))</f>
        <v/>
      </c>
    </row>
    <row r="5" ht="25" customHeight="1">
      <c r="A5" s="21" t="inlineStr">
        <is>
          <t>SKU-FIC-004</t>
        </is>
      </c>
      <c r="B5" s="22">
        <f>IF($A5="","",IFERROR(VLOOKUP($A5,Cadastro!$A$2:$D$101,2,FALSE),""))</f>
        <v/>
      </c>
      <c r="C5" s="22">
        <f>IF($A5="","",IFERROR(VLOOKUP($A5,Cadastro!$A$2:$D$101,3,FALSE),""))</f>
        <v/>
      </c>
      <c r="D5" s="22">
        <f>IF($A5="","",IFERROR(VLOOKUP($A5,Cadastro!$A$2:$D$101,4,FALSE),""))</f>
        <v/>
      </c>
      <c r="E5" s="48" t="n">
        <v>46023</v>
      </c>
      <c r="F5" s="48" t="n">
        <v>46265</v>
      </c>
      <c r="G5" s="24" t="n">
        <v>420</v>
      </c>
      <c r="H5" s="25" t="n">
        <v>280</v>
      </c>
      <c r="I5" s="49" t="n">
        <v>10500</v>
      </c>
      <c r="J5" s="49" t="n">
        <v>7000</v>
      </c>
      <c r="K5" s="50">
        <f>IF(OR($A5="",$E5="",$F5=""),"",IFERROR(IF($F5&lt;$E5,"",$F5-$E5+1),""))</f>
        <v/>
      </c>
      <c r="L5" s="51">
        <f>IF(OR($A5="",$K5="",$G5="",$H5=""),"",IFERROR(IF(OR($G5&lt;0,$H5&lt;=0),"",$G5/$H5),""))</f>
        <v/>
      </c>
      <c r="M5" s="50">
        <f>IF(OR($L5="",$L5=0),"",IFERROR($K5/$L5,""))</f>
        <v/>
      </c>
      <c r="N5" s="51">
        <f>IF(OR($A5="",$K5="",$I5="",$J5=""),"",IFERROR(IF(OR($I5&lt;0,$J5&lt;=0),"",$I5/$J5),""))</f>
        <v/>
      </c>
      <c r="O5" s="50">
        <f>IF(OR($N5="",$N5=0),"",IFERROR($K5/$N5,""))</f>
        <v/>
      </c>
      <c r="P5" s="51">
        <f>IF($A5="","",IF(Resumo!$B$4="Unidades",$L5,IF(Resumo!$B$4="Valor (R$)",$N5,"")))</f>
        <v/>
      </c>
      <c r="Q5" s="50">
        <f>IF($A5="","",IF(Resumo!$B$4="Unidades",$M5,IF(Resumo!$B$4="Valor (R$)",$O5,"")))</f>
        <v/>
      </c>
      <c r="R5" s="22">
        <f>IF($A5="","",IF(AND(Resumo!$E$4="Pronto",COUNTIF(Cadastro!$A$2:$A$101,$A5)=1,$D5="Sim",$E5=Resumo!$B$5,$F5=Resumo!$B$6,$K5&lt;&gt;"",ISNUMBER($P5),$V5=1),"Sim","Não"))</f>
        <v/>
      </c>
      <c r="S5" s="22">
        <f>IF($R5&lt;&gt;"Sim","",IF($P5&lt;Resumo!$B$7,"Baixo",IF($P5&lt;Resumo!$B$8,"Atenção","Saudável")))</f>
        <v/>
      </c>
      <c r="T5" s="29">
        <f>IF($S5&lt;&gt;"Baixo","",COUNTIFS($S$2:$S$101,"Baixo",$P$2:$P$101,"&lt;"&amp;$P5)+COUNTIFS($S$2:$S5,"Baixo",$P$2:$P5,$P5))</f>
        <v/>
      </c>
      <c r="U5" s="18">
        <f>IF($A5="","",IF(Resumo!$E$4&lt;&gt;"Pronto","Revise a configuração do painel",IF(COUNTIF(Cadastro!$A$2:$A$101,$A5)=0,"SKU não cadastrado",IF(COUNTIF(Cadastro!$A$2:$A$101,$A5)&gt;1,"SKU duplicado no cadastro",IF($D5&lt;&gt;"Sim","SKU inativo",IF(OR($E5="",$F5=""),"Período incompleto",IF($K5="","Período inválido",IF(OR($E5&lt;&gt;Resumo!$B$5,$F5&lt;&gt;Resumo!$B$6),"Fora do período do painel",IF($V5&gt;1,"SKU/período duplicado",IF(NOT(ISNUMBER($P5)),"Base selecionada incompleta ou inválida",IF($P5=0,"Sem saída no período","")))))))))))</f>
        <v/>
      </c>
      <c r="V5" s="29">
        <f>IF($A5="","",COUNTIFS($A$2:$A$101,$A5,$E$2:$E$101,$E5,$F$2:$F$101,$F5))</f>
        <v/>
      </c>
    </row>
    <row r="6" ht="25" customHeight="1">
      <c r="A6" s="21" t="inlineStr">
        <is>
          <t>SKU-FIC-005</t>
        </is>
      </c>
      <c r="B6" s="22">
        <f>IF($A6="","",IFERROR(VLOOKUP($A6,Cadastro!$A$2:$D$101,2,FALSE),""))</f>
        <v/>
      </c>
      <c r="C6" s="22">
        <f>IF($A6="","",IFERROR(VLOOKUP($A6,Cadastro!$A$2:$D$101,3,FALSE),""))</f>
        <v/>
      </c>
      <c r="D6" s="22">
        <f>IF($A6="","",IFERROR(VLOOKUP($A6,Cadastro!$A$2:$D$101,4,FALSE),""))</f>
        <v/>
      </c>
      <c r="E6" s="48" t="n">
        <v>46023</v>
      </c>
      <c r="F6" s="48" t="n">
        <v>46265</v>
      </c>
      <c r="G6" s="24" t="n">
        <v>900</v>
      </c>
      <c r="H6" s="25" t="n">
        <v>300</v>
      </c>
      <c r="I6" s="49" t="n">
        <v>22500</v>
      </c>
      <c r="J6" s="49" t="n">
        <v>7500</v>
      </c>
      <c r="K6" s="50">
        <f>IF(OR($A6="",$E6="",$F6=""),"",IFERROR(IF($F6&lt;$E6,"",$F6-$E6+1),""))</f>
        <v/>
      </c>
      <c r="L6" s="51">
        <f>IF(OR($A6="",$K6="",$G6="",$H6=""),"",IFERROR(IF(OR($G6&lt;0,$H6&lt;=0),"",$G6/$H6),""))</f>
        <v/>
      </c>
      <c r="M6" s="50">
        <f>IF(OR($L6="",$L6=0),"",IFERROR($K6/$L6,""))</f>
        <v/>
      </c>
      <c r="N6" s="51">
        <f>IF(OR($A6="",$K6="",$I6="",$J6=""),"",IFERROR(IF(OR($I6&lt;0,$J6&lt;=0),"",$I6/$J6),""))</f>
        <v/>
      </c>
      <c r="O6" s="50">
        <f>IF(OR($N6="",$N6=0),"",IFERROR($K6/$N6,""))</f>
        <v/>
      </c>
      <c r="P6" s="51">
        <f>IF($A6="","",IF(Resumo!$B$4="Unidades",$L6,IF(Resumo!$B$4="Valor (R$)",$N6,"")))</f>
        <v/>
      </c>
      <c r="Q6" s="50">
        <f>IF($A6="","",IF(Resumo!$B$4="Unidades",$M6,IF(Resumo!$B$4="Valor (R$)",$O6,"")))</f>
        <v/>
      </c>
      <c r="R6" s="22">
        <f>IF($A6="","",IF(AND(Resumo!$E$4="Pronto",COUNTIF(Cadastro!$A$2:$A$101,$A6)=1,$D6="Sim",$E6=Resumo!$B$5,$F6=Resumo!$B$6,$K6&lt;&gt;"",ISNUMBER($P6),$V6=1),"Sim","Não"))</f>
        <v/>
      </c>
      <c r="S6" s="22">
        <f>IF($R6&lt;&gt;"Sim","",IF($P6&lt;Resumo!$B$7,"Baixo",IF($P6&lt;Resumo!$B$8,"Atenção","Saudável")))</f>
        <v/>
      </c>
      <c r="T6" s="29">
        <f>IF($S6&lt;&gt;"Baixo","",COUNTIFS($S$2:$S$101,"Baixo",$P$2:$P$101,"&lt;"&amp;$P6)+COUNTIFS($S$2:$S6,"Baixo",$P$2:$P6,$P6))</f>
        <v/>
      </c>
      <c r="U6" s="18">
        <f>IF($A6="","",IF(Resumo!$E$4&lt;&gt;"Pronto","Revise a configuração do painel",IF(COUNTIF(Cadastro!$A$2:$A$101,$A6)=0,"SKU não cadastrado",IF(COUNTIF(Cadastro!$A$2:$A$101,$A6)&gt;1,"SKU duplicado no cadastro",IF($D6&lt;&gt;"Sim","SKU inativo",IF(OR($E6="",$F6=""),"Período incompleto",IF($K6="","Período inválido",IF(OR($E6&lt;&gt;Resumo!$B$5,$F6&lt;&gt;Resumo!$B$6),"Fora do período do painel",IF($V6&gt;1,"SKU/período duplicado",IF(NOT(ISNUMBER($P6)),"Base selecionada incompleta ou inválida",IF($P6=0,"Sem saída no período","")))))))))))</f>
        <v/>
      </c>
      <c r="V6" s="29">
        <f>IF($A6="","",COUNTIFS($A$2:$A$101,$A6,$E$2:$E$101,$E6,$F$2:$F$101,$F6))</f>
        <v/>
      </c>
    </row>
    <row r="7" ht="25" customHeight="1">
      <c r="A7" s="21" t="inlineStr">
        <is>
          <t>SKU-FIC-006</t>
        </is>
      </c>
      <c r="B7" s="22">
        <f>IF($A7="","",IFERROR(VLOOKUP($A7,Cadastro!$A$2:$D$101,2,FALSE),""))</f>
        <v/>
      </c>
      <c r="C7" s="22">
        <f>IF($A7="","",IFERROR(VLOOKUP($A7,Cadastro!$A$2:$D$101,3,FALSE),""))</f>
        <v/>
      </c>
      <c r="D7" s="22">
        <f>IF($A7="","",IFERROR(VLOOKUP($A7,Cadastro!$A$2:$D$101,4,FALSE),""))</f>
        <v/>
      </c>
      <c r="E7" s="48" t="n">
        <v>46023</v>
      </c>
      <c r="F7" s="48" t="n">
        <v>46265</v>
      </c>
      <c r="G7" s="24" t="n">
        <v>110</v>
      </c>
      <c r="H7" s="25" t="n">
        <v>220</v>
      </c>
      <c r="I7" s="49" t="n">
        <v>4400</v>
      </c>
      <c r="J7" s="49" t="n">
        <v>8800</v>
      </c>
      <c r="K7" s="50">
        <f>IF(OR($A7="",$E7="",$F7=""),"",IFERROR(IF($F7&lt;$E7,"",$F7-$E7+1),""))</f>
        <v/>
      </c>
      <c r="L7" s="51">
        <f>IF(OR($A7="",$K7="",$G7="",$H7=""),"",IFERROR(IF(OR($G7&lt;0,$H7&lt;=0),"",$G7/$H7),""))</f>
        <v/>
      </c>
      <c r="M7" s="50">
        <f>IF(OR($L7="",$L7=0),"",IFERROR($K7/$L7,""))</f>
        <v/>
      </c>
      <c r="N7" s="51">
        <f>IF(OR($A7="",$K7="",$I7="",$J7=""),"",IFERROR(IF(OR($I7&lt;0,$J7&lt;=0),"",$I7/$J7),""))</f>
        <v/>
      </c>
      <c r="O7" s="50">
        <f>IF(OR($N7="",$N7=0),"",IFERROR($K7/$N7,""))</f>
        <v/>
      </c>
      <c r="P7" s="51">
        <f>IF($A7="","",IF(Resumo!$B$4="Unidades",$L7,IF(Resumo!$B$4="Valor (R$)",$N7,"")))</f>
        <v/>
      </c>
      <c r="Q7" s="50">
        <f>IF($A7="","",IF(Resumo!$B$4="Unidades",$M7,IF(Resumo!$B$4="Valor (R$)",$O7,"")))</f>
        <v/>
      </c>
      <c r="R7" s="22">
        <f>IF($A7="","",IF(AND(Resumo!$E$4="Pronto",COUNTIF(Cadastro!$A$2:$A$101,$A7)=1,$D7="Sim",$E7=Resumo!$B$5,$F7=Resumo!$B$6,$K7&lt;&gt;"",ISNUMBER($P7),$V7=1),"Sim","Não"))</f>
        <v/>
      </c>
      <c r="S7" s="22">
        <f>IF($R7&lt;&gt;"Sim","",IF($P7&lt;Resumo!$B$7,"Baixo",IF($P7&lt;Resumo!$B$8,"Atenção","Saudável")))</f>
        <v/>
      </c>
      <c r="T7" s="29">
        <f>IF($S7&lt;&gt;"Baixo","",COUNTIFS($S$2:$S$101,"Baixo",$P$2:$P$101,"&lt;"&amp;$P7)+COUNTIFS($S$2:$S7,"Baixo",$P$2:$P7,$P7))</f>
        <v/>
      </c>
      <c r="U7" s="18">
        <f>IF($A7="","",IF(Resumo!$E$4&lt;&gt;"Pronto","Revise a configuração do painel",IF(COUNTIF(Cadastro!$A$2:$A$101,$A7)=0,"SKU não cadastrado",IF(COUNTIF(Cadastro!$A$2:$A$101,$A7)&gt;1,"SKU duplicado no cadastro",IF($D7&lt;&gt;"Sim","SKU inativo",IF(OR($E7="",$F7=""),"Período incompleto",IF($K7="","Período inválido",IF(OR($E7&lt;&gt;Resumo!$B$5,$F7&lt;&gt;Resumo!$B$6),"Fora do período do painel",IF($V7&gt;1,"SKU/período duplicado",IF(NOT(ISNUMBER($P7)),"Base selecionada incompleta ou inválida",IF($P7=0,"Sem saída no período","")))))))))))</f>
        <v/>
      </c>
      <c r="V7" s="29">
        <f>IF($A7="","",COUNTIFS($A$2:$A$101,$A7,$E$2:$E$101,$E7,$F$2:$F$101,$F7))</f>
        <v/>
      </c>
    </row>
    <row r="8" ht="25" customHeight="1">
      <c r="A8" s="21" t="inlineStr">
        <is>
          <t>SKU-FIC-007</t>
        </is>
      </c>
      <c r="B8" s="22">
        <f>IF($A8="","",IFERROR(VLOOKUP($A8,Cadastro!$A$2:$D$101,2,FALSE),""))</f>
        <v/>
      </c>
      <c r="C8" s="22">
        <f>IF($A8="","",IFERROR(VLOOKUP($A8,Cadastro!$A$2:$D$101,3,FALSE),""))</f>
        <v/>
      </c>
      <c r="D8" s="22">
        <f>IF($A8="","",IFERROR(VLOOKUP($A8,Cadastro!$A$2:$D$101,4,FALSE),""))</f>
        <v/>
      </c>
      <c r="E8" s="48" t="n">
        <v>46023</v>
      </c>
      <c r="F8" s="48" t="n">
        <v>46265</v>
      </c>
      <c r="G8" s="24" t="n">
        <v>250</v>
      </c>
      <c r="H8" s="25" t="n">
        <v>250</v>
      </c>
      <c r="I8" s="49" t="n">
        <v>7500</v>
      </c>
      <c r="J8" s="49" t="n">
        <v>7500</v>
      </c>
      <c r="K8" s="50">
        <f>IF(OR($A8="",$E8="",$F8=""),"",IFERROR(IF($F8&lt;$E8,"",$F8-$E8+1),""))</f>
        <v/>
      </c>
      <c r="L8" s="51">
        <f>IF(OR($A8="",$K8="",$G8="",$H8=""),"",IFERROR(IF(OR($G8&lt;0,$H8&lt;=0),"",$G8/$H8),""))</f>
        <v/>
      </c>
      <c r="M8" s="50">
        <f>IF(OR($L8="",$L8=0),"",IFERROR($K8/$L8,""))</f>
        <v/>
      </c>
      <c r="N8" s="51">
        <f>IF(OR($A8="",$K8="",$I8="",$J8=""),"",IFERROR(IF(OR($I8&lt;0,$J8&lt;=0),"",$I8/$J8),""))</f>
        <v/>
      </c>
      <c r="O8" s="50">
        <f>IF(OR($N8="",$N8=0),"",IFERROR($K8/$N8,""))</f>
        <v/>
      </c>
      <c r="P8" s="51">
        <f>IF($A8="","",IF(Resumo!$B$4="Unidades",$L8,IF(Resumo!$B$4="Valor (R$)",$N8,"")))</f>
        <v/>
      </c>
      <c r="Q8" s="50">
        <f>IF($A8="","",IF(Resumo!$B$4="Unidades",$M8,IF(Resumo!$B$4="Valor (R$)",$O8,"")))</f>
        <v/>
      </c>
      <c r="R8" s="22">
        <f>IF($A8="","",IF(AND(Resumo!$E$4="Pronto",COUNTIF(Cadastro!$A$2:$A$101,$A8)=1,$D8="Sim",$E8=Resumo!$B$5,$F8=Resumo!$B$6,$K8&lt;&gt;"",ISNUMBER($P8),$V8=1),"Sim","Não"))</f>
        <v/>
      </c>
      <c r="S8" s="22">
        <f>IF($R8&lt;&gt;"Sim","",IF($P8&lt;Resumo!$B$7,"Baixo",IF($P8&lt;Resumo!$B$8,"Atenção","Saudável")))</f>
        <v/>
      </c>
      <c r="T8" s="29">
        <f>IF($S8&lt;&gt;"Baixo","",COUNTIFS($S$2:$S$101,"Baixo",$P$2:$P$101,"&lt;"&amp;$P8)+COUNTIFS($S$2:$S8,"Baixo",$P$2:$P8,$P8))</f>
        <v/>
      </c>
      <c r="U8" s="18">
        <f>IF($A8="","",IF(Resumo!$E$4&lt;&gt;"Pronto","Revise a configuração do painel",IF(COUNTIF(Cadastro!$A$2:$A$101,$A8)=0,"SKU não cadastrado",IF(COUNTIF(Cadastro!$A$2:$A$101,$A8)&gt;1,"SKU duplicado no cadastro",IF($D8&lt;&gt;"Sim","SKU inativo",IF(OR($E8="",$F8=""),"Período incompleto",IF($K8="","Período inválido",IF(OR($E8&lt;&gt;Resumo!$B$5,$F8&lt;&gt;Resumo!$B$6),"Fora do período do painel",IF($V8&gt;1,"SKU/período duplicado",IF(NOT(ISNUMBER($P8)),"Base selecionada incompleta ou inválida",IF($P8=0,"Sem saída no período","")))))))))))</f>
        <v/>
      </c>
      <c r="V8" s="29">
        <f>IF($A8="","",COUNTIFS($A$2:$A$101,$A8,$E$2:$E$101,$E8,$F$2:$F$101,$F8))</f>
        <v/>
      </c>
    </row>
    <row r="9" ht="25" customHeight="1">
      <c r="A9" s="21" t="inlineStr">
        <is>
          <t>SKU-FIC-008</t>
        </is>
      </c>
      <c r="B9" s="22">
        <f>IF($A9="","",IFERROR(VLOOKUP($A9,Cadastro!$A$2:$D$101,2,FALSE),""))</f>
        <v/>
      </c>
      <c r="C9" s="22">
        <f>IF($A9="","",IFERROR(VLOOKUP($A9,Cadastro!$A$2:$D$101,3,FALSE),""))</f>
        <v/>
      </c>
      <c r="D9" s="22">
        <f>IF($A9="","",IFERROR(VLOOKUP($A9,Cadastro!$A$2:$D$101,4,FALSE),""))</f>
        <v/>
      </c>
      <c r="E9" s="48" t="n">
        <v>46023</v>
      </c>
      <c r="F9" s="48" t="n">
        <v>46265</v>
      </c>
      <c r="G9" s="24" t="n">
        <v>560</v>
      </c>
      <c r="H9" s="25" t="n">
        <v>280</v>
      </c>
      <c r="I9" s="49" t="n">
        <v>5600</v>
      </c>
      <c r="J9" s="49" t="n">
        <v>2800</v>
      </c>
      <c r="K9" s="50">
        <f>IF(OR($A9="",$E9="",$F9=""),"",IFERROR(IF($F9&lt;$E9,"",$F9-$E9+1),""))</f>
        <v/>
      </c>
      <c r="L9" s="51">
        <f>IF(OR($A9="",$K9="",$G9="",$H9=""),"",IFERROR(IF(OR($G9&lt;0,$H9&lt;=0),"",$G9/$H9),""))</f>
        <v/>
      </c>
      <c r="M9" s="50">
        <f>IF(OR($L9="",$L9=0),"",IFERROR($K9/$L9,""))</f>
        <v/>
      </c>
      <c r="N9" s="51">
        <f>IF(OR($A9="",$K9="",$I9="",$J9=""),"",IFERROR(IF(OR($I9&lt;0,$J9&lt;=0),"",$I9/$J9),""))</f>
        <v/>
      </c>
      <c r="O9" s="50">
        <f>IF(OR($N9="",$N9=0),"",IFERROR($K9/$N9,""))</f>
        <v/>
      </c>
      <c r="P9" s="51">
        <f>IF($A9="","",IF(Resumo!$B$4="Unidades",$L9,IF(Resumo!$B$4="Valor (R$)",$N9,"")))</f>
        <v/>
      </c>
      <c r="Q9" s="50">
        <f>IF($A9="","",IF(Resumo!$B$4="Unidades",$M9,IF(Resumo!$B$4="Valor (R$)",$O9,"")))</f>
        <v/>
      </c>
      <c r="R9" s="22">
        <f>IF($A9="","",IF(AND(Resumo!$E$4="Pronto",COUNTIF(Cadastro!$A$2:$A$101,$A9)=1,$D9="Sim",$E9=Resumo!$B$5,$F9=Resumo!$B$6,$K9&lt;&gt;"",ISNUMBER($P9),$V9=1),"Sim","Não"))</f>
        <v/>
      </c>
      <c r="S9" s="22">
        <f>IF($R9&lt;&gt;"Sim","",IF($P9&lt;Resumo!$B$7,"Baixo",IF($P9&lt;Resumo!$B$8,"Atenção","Saudável")))</f>
        <v/>
      </c>
      <c r="T9" s="29">
        <f>IF($S9&lt;&gt;"Baixo","",COUNTIFS($S$2:$S$101,"Baixo",$P$2:$P$101,"&lt;"&amp;$P9)+COUNTIFS($S$2:$S9,"Baixo",$P$2:$P9,$P9))</f>
        <v/>
      </c>
      <c r="U9" s="18">
        <f>IF($A9="","",IF(Resumo!$E$4&lt;&gt;"Pronto","Revise a configuração do painel",IF(COUNTIF(Cadastro!$A$2:$A$101,$A9)=0,"SKU não cadastrado",IF(COUNTIF(Cadastro!$A$2:$A$101,$A9)&gt;1,"SKU duplicado no cadastro",IF($D9&lt;&gt;"Sim","SKU inativo",IF(OR($E9="",$F9=""),"Período incompleto",IF($K9="","Período inválido",IF(OR($E9&lt;&gt;Resumo!$B$5,$F9&lt;&gt;Resumo!$B$6),"Fora do período do painel",IF($V9&gt;1,"SKU/período duplicado",IF(NOT(ISNUMBER($P9)),"Base selecionada incompleta ou inválida",IF($P9=0,"Sem saída no período","")))))))))))</f>
        <v/>
      </c>
      <c r="V9" s="29">
        <f>IF($A9="","",COUNTIFS($A$2:$A$101,$A9,$E$2:$E$101,$E9,$F$2:$F$101,$F9))</f>
        <v/>
      </c>
    </row>
    <row r="10" ht="25" customHeight="1">
      <c r="A10" s="21" t="inlineStr">
        <is>
          <t>SKU-FIC-009</t>
        </is>
      </c>
      <c r="B10" s="22">
        <f>IF($A10="","",IFERROR(VLOOKUP($A10,Cadastro!$A$2:$D$101,2,FALSE),""))</f>
        <v/>
      </c>
      <c r="C10" s="22">
        <f>IF($A10="","",IFERROR(VLOOKUP($A10,Cadastro!$A$2:$D$101,3,FALSE),""))</f>
        <v/>
      </c>
      <c r="D10" s="22">
        <f>IF($A10="","",IFERROR(VLOOKUP($A10,Cadastro!$A$2:$D$101,4,FALSE),""))</f>
        <v/>
      </c>
      <c r="E10" s="48" t="n">
        <v>46023</v>
      </c>
      <c r="F10" s="48" t="n">
        <v>46265</v>
      </c>
      <c r="G10" s="24" t="n">
        <v>48</v>
      </c>
      <c r="H10" s="25" t="n">
        <v>160</v>
      </c>
      <c r="I10" s="49" t="n">
        <v>5760</v>
      </c>
      <c r="J10" s="49" t="n">
        <v>19200</v>
      </c>
      <c r="K10" s="50">
        <f>IF(OR($A10="",$E10="",$F10=""),"",IFERROR(IF($F10&lt;$E10,"",$F10-$E10+1),""))</f>
        <v/>
      </c>
      <c r="L10" s="51">
        <f>IF(OR($A10="",$K10="",$G10="",$H10=""),"",IFERROR(IF(OR($G10&lt;0,$H10&lt;=0),"",$G10/$H10),""))</f>
        <v/>
      </c>
      <c r="M10" s="50">
        <f>IF(OR($L10="",$L10=0),"",IFERROR($K10/$L10,""))</f>
        <v/>
      </c>
      <c r="N10" s="51">
        <f>IF(OR($A10="",$K10="",$I10="",$J10=""),"",IFERROR(IF(OR($I10&lt;0,$J10&lt;=0),"",$I10/$J10),""))</f>
        <v/>
      </c>
      <c r="O10" s="50">
        <f>IF(OR($N10="",$N10=0),"",IFERROR($K10/$N10,""))</f>
        <v/>
      </c>
      <c r="P10" s="51">
        <f>IF($A10="","",IF(Resumo!$B$4="Unidades",$L10,IF(Resumo!$B$4="Valor (R$)",$N10,"")))</f>
        <v/>
      </c>
      <c r="Q10" s="50">
        <f>IF($A10="","",IF(Resumo!$B$4="Unidades",$M10,IF(Resumo!$B$4="Valor (R$)",$O10,"")))</f>
        <v/>
      </c>
      <c r="R10" s="22">
        <f>IF($A10="","",IF(AND(Resumo!$E$4="Pronto",COUNTIF(Cadastro!$A$2:$A$101,$A10)=1,$D10="Sim",$E10=Resumo!$B$5,$F10=Resumo!$B$6,$K10&lt;&gt;"",ISNUMBER($P10),$V10=1),"Sim","Não"))</f>
        <v/>
      </c>
      <c r="S10" s="22">
        <f>IF($R10&lt;&gt;"Sim","",IF($P10&lt;Resumo!$B$7,"Baixo",IF($P10&lt;Resumo!$B$8,"Atenção","Saudável")))</f>
        <v/>
      </c>
      <c r="T10" s="29">
        <f>IF($S10&lt;&gt;"Baixo","",COUNTIFS($S$2:$S$101,"Baixo",$P$2:$P$101,"&lt;"&amp;$P10)+COUNTIFS($S$2:$S10,"Baixo",$P$2:$P10,$P10))</f>
        <v/>
      </c>
      <c r="U10" s="18">
        <f>IF($A10="","",IF(Resumo!$E$4&lt;&gt;"Pronto","Revise a configuração do painel",IF(COUNTIF(Cadastro!$A$2:$A$101,$A10)=0,"SKU não cadastrado",IF(COUNTIF(Cadastro!$A$2:$A$101,$A10)&gt;1,"SKU duplicado no cadastro",IF($D10&lt;&gt;"Sim","SKU inativo",IF(OR($E10="",$F10=""),"Período incompleto",IF($K10="","Período inválido",IF(OR($E10&lt;&gt;Resumo!$B$5,$F10&lt;&gt;Resumo!$B$6),"Fora do período do painel",IF($V10&gt;1,"SKU/período duplicado",IF(NOT(ISNUMBER($P10)),"Base selecionada incompleta ou inválida",IF($P10=0,"Sem saída no período","")))))))))))</f>
        <v/>
      </c>
      <c r="V10" s="29">
        <f>IF($A10="","",COUNTIFS($A$2:$A$101,$A10,$E$2:$E$101,$E10,$F$2:$F$101,$F10))</f>
        <v/>
      </c>
    </row>
    <row r="11" ht="25" customHeight="1">
      <c r="A11" s="21" t="inlineStr">
        <is>
          <t>SKU-FIC-010</t>
        </is>
      </c>
      <c r="B11" s="22">
        <f>IF($A11="","",IFERROR(VLOOKUP($A11,Cadastro!$A$2:$D$101,2,FALSE),""))</f>
        <v/>
      </c>
      <c r="C11" s="22">
        <f>IF($A11="","",IFERROR(VLOOKUP($A11,Cadastro!$A$2:$D$101,3,FALSE),""))</f>
        <v/>
      </c>
      <c r="D11" s="22">
        <f>IF($A11="","",IFERROR(VLOOKUP($A11,Cadastro!$A$2:$D$101,4,FALSE),""))</f>
        <v/>
      </c>
      <c r="E11" s="48" t="n">
        <v>46023</v>
      </c>
      <c r="F11" s="48" t="n">
        <v>46265</v>
      </c>
      <c r="G11" s="24" t="n">
        <v>315</v>
      </c>
      <c r="H11" s="25" t="n">
        <v>210</v>
      </c>
      <c r="I11" s="49" t="n">
        <v>6300</v>
      </c>
      <c r="J11" s="49" t="n">
        <v>4200</v>
      </c>
      <c r="K11" s="50">
        <f>IF(OR($A11="",$E11="",$F11=""),"",IFERROR(IF($F11&lt;$E11,"",$F11-$E11+1),""))</f>
        <v/>
      </c>
      <c r="L11" s="51">
        <f>IF(OR($A11="",$K11="",$G11="",$H11=""),"",IFERROR(IF(OR($G11&lt;0,$H11&lt;=0),"",$G11/$H11),""))</f>
        <v/>
      </c>
      <c r="M11" s="50">
        <f>IF(OR($L11="",$L11=0),"",IFERROR($K11/$L11,""))</f>
        <v/>
      </c>
      <c r="N11" s="51">
        <f>IF(OR($A11="",$K11="",$I11="",$J11=""),"",IFERROR(IF(OR($I11&lt;0,$J11&lt;=0),"",$I11/$J11),""))</f>
        <v/>
      </c>
      <c r="O11" s="50">
        <f>IF(OR($N11="",$N11=0),"",IFERROR($K11/$N11,""))</f>
        <v/>
      </c>
      <c r="P11" s="51">
        <f>IF($A11="","",IF(Resumo!$B$4="Unidades",$L11,IF(Resumo!$B$4="Valor (R$)",$N11,"")))</f>
        <v/>
      </c>
      <c r="Q11" s="50">
        <f>IF($A11="","",IF(Resumo!$B$4="Unidades",$M11,IF(Resumo!$B$4="Valor (R$)",$O11,"")))</f>
        <v/>
      </c>
      <c r="R11" s="22">
        <f>IF($A11="","",IF(AND(Resumo!$E$4="Pronto",COUNTIF(Cadastro!$A$2:$A$101,$A11)=1,$D11="Sim",$E11=Resumo!$B$5,$F11=Resumo!$B$6,$K11&lt;&gt;"",ISNUMBER($P11),$V11=1),"Sim","Não"))</f>
        <v/>
      </c>
      <c r="S11" s="22">
        <f>IF($R11&lt;&gt;"Sim","",IF($P11&lt;Resumo!$B$7,"Baixo",IF($P11&lt;Resumo!$B$8,"Atenção","Saudável")))</f>
        <v/>
      </c>
      <c r="T11" s="29">
        <f>IF($S11&lt;&gt;"Baixo","",COUNTIFS($S$2:$S$101,"Baixo",$P$2:$P$101,"&lt;"&amp;$P11)+COUNTIFS($S$2:$S11,"Baixo",$P$2:$P11,$P11))</f>
        <v/>
      </c>
      <c r="U11" s="18">
        <f>IF($A11="","",IF(Resumo!$E$4&lt;&gt;"Pronto","Revise a configuração do painel",IF(COUNTIF(Cadastro!$A$2:$A$101,$A11)=0,"SKU não cadastrado",IF(COUNTIF(Cadastro!$A$2:$A$101,$A11)&gt;1,"SKU duplicado no cadastro",IF($D11&lt;&gt;"Sim","SKU inativo",IF(OR($E11="",$F11=""),"Período incompleto",IF($K11="","Período inválido",IF(OR($E11&lt;&gt;Resumo!$B$5,$F11&lt;&gt;Resumo!$B$6),"Fora do período do painel",IF($V11&gt;1,"SKU/período duplicado",IF(NOT(ISNUMBER($P11)),"Base selecionada incompleta ou inválida",IF($P11=0,"Sem saída no período","")))))))))))</f>
        <v/>
      </c>
      <c r="V11" s="29">
        <f>IF($A11="","",COUNTIFS($A$2:$A$101,$A11,$E$2:$E$101,$E11,$F$2:$F$101,$F11))</f>
        <v/>
      </c>
    </row>
    <row r="12" ht="25" customHeight="1">
      <c r="A12" s="21" t="n"/>
      <c r="B12" s="22">
        <f>IF($A12="","",IFERROR(VLOOKUP($A12,Cadastro!$A$2:$D$101,2,FALSE),""))</f>
        <v/>
      </c>
      <c r="C12" s="22">
        <f>IF($A12="","",IFERROR(VLOOKUP($A12,Cadastro!$A$2:$D$101,3,FALSE),""))</f>
        <v/>
      </c>
      <c r="D12" s="22">
        <f>IF($A12="","",IFERROR(VLOOKUP($A12,Cadastro!$A$2:$D$101,4,FALSE),""))</f>
        <v/>
      </c>
      <c r="E12" s="48" t="n"/>
      <c r="F12" s="48" t="n"/>
      <c r="G12" s="24" t="n"/>
      <c r="H12" s="25" t="n"/>
      <c r="I12" s="49" t="n"/>
      <c r="J12" s="49" t="n"/>
      <c r="K12" s="50">
        <f>IF(OR($A12="",$E12="",$F12=""),"",IFERROR(IF($F12&lt;$E12,"",$F12-$E12+1),""))</f>
        <v/>
      </c>
      <c r="L12" s="51">
        <f>IF(OR($A12="",$K12="",$G12="",$H12=""),"",IFERROR(IF(OR($G12&lt;0,$H12&lt;=0),"",$G12/$H12),""))</f>
        <v/>
      </c>
      <c r="M12" s="50">
        <f>IF(OR($L12="",$L12=0),"",IFERROR($K12/$L12,""))</f>
        <v/>
      </c>
      <c r="N12" s="51">
        <f>IF(OR($A12="",$K12="",$I12="",$J12=""),"",IFERROR(IF(OR($I12&lt;0,$J12&lt;=0),"",$I12/$J12),""))</f>
        <v/>
      </c>
      <c r="O12" s="50">
        <f>IF(OR($N12="",$N12=0),"",IFERROR($K12/$N12,""))</f>
        <v/>
      </c>
      <c r="P12" s="51">
        <f>IF($A12="","",IF(Resumo!$B$4="Unidades",$L12,IF(Resumo!$B$4="Valor (R$)",$N12,"")))</f>
        <v/>
      </c>
      <c r="Q12" s="50">
        <f>IF($A12="","",IF(Resumo!$B$4="Unidades",$M12,IF(Resumo!$B$4="Valor (R$)",$O12,"")))</f>
        <v/>
      </c>
      <c r="R12" s="22">
        <f>IF($A12="","",IF(AND(Resumo!$E$4="Pronto",COUNTIF(Cadastro!$A$2:$A$101,$A12)=1,$D12="Sim",$E12=Resumo!$B$5,$F12=Resumo!$B$6,$K12&lt;&gt;"",ISNUMBER($P12),$V12=1),"Sim","Não"))</f>
        <v/>
      </c>
      <c r="S12" s="22">
        <f>IF($R12&lt;&gt;"Sim","",IF($P12&lt;Resumo!$B$7,"Baixo",IF($P12&lt;Resumo!$B$8,"Atenção","Saudável")))</f>
        <v/>
      </c>
      <c r="T12" s="29">
        <f>IF($S12&lt;&gt;"Baixo","",COUNTIFS($S$2:$S$101,"Baixo",$P$2:$P$101,"&lt;"&amp;$P12)+COUNTIFS($S$2:$S12,"Baixo",$P$2:$P12,$P12))</f>
        <v/>
      </c>
      <c r="U12" s="18">
        <f>IF($A12="","",IF(Resumo!$E$4&lt;&gt;"Pronto","Revise a configuração do painel",IF(COUNTIF(Cadastro!$A$2:$A$101,$A12)=0,"SKU não cadastrado",IF(COUNTIF(Cadastro!$A$2:$A$101,$A12)&gt;1,"SKU duplicado no cadastro",IF($D12&lt;&gt;"Sim","SKU inativo",IF(OR($E12="",$F12=""),"Período incompleto",IF($K12="","Período inválido",IF(OR($E12&lt;&gt;Resumo!$B$5,$F12&lt;&gt;Resumo!$B$6),"Fora do período do painel",IF($V12&gt;1,"SKU/período duplicado",IF(NOT(ISNUMBER($P12)),"Base selecionada incompleta ou inválida",IF($P12=0,"Sem saída no período","")))))))))))</f>
        <v/>
      </c>
      <c r="V12" s="29">
        <f>IF($A12="","",COUNTIFS($A$2:$A$101,$A12,$E$2:$E$101,$E12,$F$2:$F$101,$F12))</f>
        <v/>
      </c>
    </row>
    <row r="13" ht="25" customHeight="1">
      <c r="A13" s="21" t="n"/>
      <c r="B13" s="22">
        <f>IF($A13="","",IFERROR(VLOOKUP($A13,Cadastro!$A$2:$D$101,2,FALSE),""))</f>
        <v/>
      </c>
      <c r="C13" s="22">
        <f>IF($A13="","",IFERROR(VLOOKUP($A13,Cadastro!$A$2:$D$101,3,FALSE),""))</f>
        <v/>
      </c>
      <c r="D13" s="22">
        <f>IF($A13="","",IFERROR(VLOOKUP($A13,Cadastro!$A$2:$D$101,4,FALSE),""))</f>
        <v/>
      </c>
      <c r="E13" s="48" t="n"/>
      <c r="F13" s="48" t="n"/>
      <c r="G13" s="24" t="n"/>
      <c r="H13" s="25" t="n"/>
      <c r="I13" s="49" t="n"/>
      <c r="J13" s="49" t="n"/>
      <c r="K13" s="50">
        <f>IF(OR($A13="",$E13="",$F13=""),"",IFERROR(IF($F13&lt;$E13,"",$F13-$E13+1),""))</f>
        <v/>
      </c>
      <c r="L13" s="51">
        <f>IF(OR($A13="",$K13="",$G13="",$H13=""),"",IFERROR(IF(OR($G13&lt;0,$H13&lt;=0),"",$G13/$H13),""))</f>
        <v/>
      </c>
      <c r="M13" s="50">
        <f>IF(OR($L13="",$L13=0),"",IFERROR($K13/$L13,""))</f>
        <v/>
      </c>
      <c r="N13" s="51">
        <f>IF(OR($A13="",$K13="",$I13="",$J13=""),"",IFERROR(IF(OR($I13&lt;0,$J13&lt;=0),"",$I13/$J13),""))</f>
        <v/>
      </c>
      <c r="O13" s="50">
        <f>IF(OR($N13="",$N13=0),"",IFERROR($K13/$N13,""))</f>
        <v/>
      </c>
      <c r="P13" s="51">
        <f>IF($A13="","",IF(Resumo!$B$4="Unidades",$L13,IF(Resumo!$B$4="Valor (R$)",$N13,"")))</f>
        <v/>
      </c>
      <c r="Q13" s="50">
        <f>IF($A13="","",IF(Resumo!$B$4="Unidades",$M13,IF(Resumo!$B$4="Valor (R$)",$O13,"")))</f>
        <v/>
      </c>
      <c r="R13" s="22">
        <f>IF($A13="","",IF(AND(Resumo!$E$4="Pronto",COUNTIF(Cadastro!$A$2:$A$101,$A13)=1,$D13="Sim",$E13=Resumo!$B$5,$F13=Resumo!$B$6,$K13&lt;&gt;"",ISNUMBER($P13),$V13=1),"Sim","Não"))</f>
        <v/>
      </c>
      <c r="S13" s="22">
        <f>IF($R13&lt;&gt;"Sim","",IF($P13&lt;Resumo!$B$7,"Baixo",IF($P13&lt;Resumo!$B$8,"Atenção","Saudável")))</f>
        <v/>
      </c>
      <c r="T13" s="29">
        <f>IF($S13&lt;&gt;"Baixo","",COUNTIFS($S$2:$S$101,"Baixo",$P$2:$P$101,"&lt;"&amp;$P13)+COUNTIFS($S$2:$S13,"Baixo",$P$2:$P13,$P13))</f>
        <v/>
      </c>
      <c r="U13" s="18">
        <f>IF($A13="","",IF(Resumo!$E$4&lt;&gt;"Pronto","Revise a configuração do painel",IF(COUNTIF(Cadastro!$A$2:$A$101,$A13)=0,"SKU não cadastrado",IF(COUNTIF(Cadastro!$A$2:$A$101,$A13)&gt;1,"SKU duplicado no cadastro",IF($D13&lt;&gt;"Sim","SKU inativo",IF(OR($E13="",$F13=""),"Período incompleto",IF($K13="","Período inválido",IF(OR($E13&lt;&gt;Resumo!$B$5,$F13&lt;&gt;Resumo!$B$6),"Fora do período do painel",IF($V13&gt;1,"SKU/período duplicado",IF(NOT(ISNUMBER($P13)),"Base selecionada incompleta ou inválida",IF($P13=0,"Sem saída no período","")))))))))))</f>
        <v/>
      </c>
      <c r="V13" s="29">
        <f>IF($A13="","",COUNTIFS($A$2:$A$101,$A13,$E$2:$E$101,$E13,$F$2:$F$101,$F13))</f>
        <v/>
      </c>
    </row>
    <row r="14" ht="25" customHeight="1">
      <c r="A14" s="21" t="n"/>
      <c r="B14" s="22">
        <f>IF($A14="","",IFERROR(VLOOKUP($A14,Cadastro!$A$2:$D$101,2,FALSE),""))</f>
        <v/>
      </c>
      <c r="C14" s="22">
        <f>IF($A14="","",IFERROR(VLOOKUP($A14,Cadastro!$A$2:$D$101,3,FALSE),""))</f>
        <v/>
      </c>
      <c r="D14" s="22">
        <f>IF($A14="","",IFERROR(VLOOKUP($A14,Cadastro!$A$2:$D$101,4,FALSE),""))</f>
        <v/>
      </c>
      <c r="E14" s="48" t="n"/>
      <c r="F14" s="48" t="n"/>
      <c r="G14" s="24" t="n"/>
      <c r="H14" s="25" t="n"/>
      <c r="I14" s="49" t="n"/>
      <c r="J14" s="49" t="n"/>
      <c r="K14" s="50">
        <f>IF(OR($A14="",$E14="",$F14=""),"",IFERROR(IF($F14&lt;$E14,"",$F14-$E14+1),""))</f>
        <v/>
      </c>
      <c r="L14" s="51">
        <f>IF(OR($A14="",$K14="",$G14="",$H14=""),"",IFERROR(IF(OR($G14&lt;0,$H14&lt;=0),"",$G14/$H14),""))</f>
        <v/>
      </c>
      <c r="M14" s="50">
        <f>IF(OR($L14="",$L14=0),"",IFERROR($K14/$L14,""))</f>
        <v/>
      </c>
      <c r="N14" s="51">
        <f>IF(OR($A14="",$K14="",$I14="",$J14=""),"",IFERROR(IF(OR($I14&lt;0,$J14&lt;=0),"",$I14/$J14),""))</f>
        <v/>
      </c>
      <c r="O14" s="50">
        <f>IF(OR($N14="",$N14=0),"",IFERROR($K14/$N14,""))</f>
        <v/>
      </c>
      <c r="P14" s="51">
        <f>IF($A14="","",IF(Resumo!$B$4="Unidades",$L14,IF(Resumo!$B$4="Valor (R$)",$N14,"")))</f>
        <v/>
      </c>
      <c r="Q14" s="50">
        <f>IF($A14="","",IF(Resumo!$B$4="Unidades",$M14,IF(Resumo!$B$4="Valor (R$)",$O14,"")))</f>
        <v/>
      </c>
      <c r="R14" s="22">
        <f>IF($A14="","",IF(AND(Resumo!$E$4="Pronto",COUNTIF(Cadastro!$A$2:$A$101,$A14)=1,$D14="Sim",$E14=Resumo!$B$5,$F14=Resumo!$B$6,$K14&lt;&gt;"",ISNUMBER($P14),$V14=1),"Sim","Não"))</f>
        <v/>
      </c>
      <c r="S14" s="22">
        <f>IF($R14&lt;&gt;"Sim","",IF($P14&lt;Resumo!$B$7,"Baixo",IF($P14&lt;Resumo!$B$8,"Atenção","Saudável")))</f>
        <v/>
      </c>
      <c r="T14" s="29">
        <f>IF($S14&lt;&gt;"Baixo","",COUNTIFS($S$2:$S$101,"Baixo",$P$2:$P$101,"&lt;"&amp;$P14)+COUNTIFS($S$2:$S14,"Baixo",$P$2:$P14,$P14))</f>
        <v/>
      </c>
      <c r="U14" s="18">
        <f>IF($A14="","",IF(Resumo!$E$4&lt;&gt;"Pronto","Revise a configuração do painel",IF(COUNTIF(Cadastro!$A$2:$A$101,$A14)=0,"SKU não cadastrado",IF(COUNTIF(Cadastro!$A$2:$A$101,$A14)&gt;1,"SKU duplicado no cadastro",IF($D14&lt;&gt;"Sim","SKU inativo",IF(OR($E14="",$F14=""),"Período incompleto",IF($K14="","Período inválido",IF(OR($E14&lt;&gt;Resumo!$B$5,$F14&lt;&gt;Resumo!$B$6),"Fora do período do painel",IF($V14&gt;1,"SKU/período duplicado",IF(NOT(ISNUMBER($P14)),"Base selecionada incompleta ou inválida",IF($P14=0,"Sem saída no período","")))))))))))</f>
        <v/>
      </c>
      <c r="V14" s="29">
        <f>IF($A14="","",COUNTIFS($A$2:$A$101,$A14,$E$2:$E$101,$E14,$F$2:$F$101,$F14))</f>
        <v/>
      </c>
    </row>
    <row r="15" ht="25" customHeight="1">
      <c r="A15" s="21" t="n"/>
      <c r="B15" s="22">
        <f>IF($A15="","",IFERROR(VLOOKUP($A15,Cadastro!$A$2:$D$101,2,FALSE),""))</f>
        <v/>
      </c>
      <c r="C15" s="22">
        <f>IF($A15="","",IFERROR(VLOOKUP($A15,Cadastro!$A$2:$D$101,3,FALSE),""))</f>
        <v/>
      </c>
      <c r="D15" s="22">
        <f>IF($A15="","",IFERROR(VLOOKUP($A15,Cadastro!$A$2:$D$101,4,FALSE),""))</f>
        <v/>
      </c>
      <c r="E15" s="48" t="n"/>
      <c r="F15" s="48" t="n"/>
      <c r="G15" s="24" t="n"/>
      <c r="H15" s="25" t="n"/>
      <c r="I15" s="49" t="n"/>
      <c r="J15" s="49" t="n"/>
      <c r="K15" s="50">
        <f>IF(OR($A15="",$E15="",$F15=""),"",IFERROR(IF($F15&lt;$E15,"",$F15-$E15+1),""))</f>
        <v/>
      </c>
      <c r="L15" s="51">
        <f>IF(OR($A15="",$K15="",$G15="",$H15=""),"",IFERROR(IF(OR($G15&lt;0,$H15&lt;=0),"",$G15/$H15),""))</f>
        <v/>
      </c>
      <c r="M15" s="50">
        <f>IF(OR($L15="",$L15=0),"",IFERROR($K15/$L15,""))</f>
        <v/>
      </c>
      <c r="N15" s="51">
        <f>IF(OR($A15="",$K15="",$I15="",$J15=""),"",IFERROR(IF(OR($I15&lt;0,$J15&lt;=0),"",$I15/$J15),""))</f>
        <v/>
      </c>
      <c r="O15" s="50">
        <f>IF(OR($N15="",$N15=0),"",IFERROR($K15/$N15,""))</f>
        <v/>
      </c>
      <c r="P15" s="51">
        <f>IF($A15="","",IF(Resumo!$B$4="Unidades",$L15,IF(Resumo!$B$4="Valor (R$)",$N15,"")))</f>
        <v/>
      </c>
      <c r="Q15" s="50">
        <f>IF($A15="","",IF(Resumo!$B$4="Unidades",$M15,IF(Resumo!$B$4="Valor (R$)",$O15,"")))</f>
        <v/>
      </c>
      <c r="R15" s="22">
        <f>IF($A15="","",IF(AND(Resumo!$E$4="Pronto",COUNTIF(Cadastro!$A$2:$A$101,$A15)=1,$D15="Sim",$E15=Resumo!$B$5,$F15=Resumo!$B$6,$K15&lt;&gt;"",ISNUMBER($P15),$V15=1),"Sim","Não"))</f>
        <v/>
      </c>
      <c r="S15" s="22">
        <f>IF($R15&lt;&gt;"Sim","",IF($P15&lt;Resumo!$B$7,"Baixo",IF($P15&lt;Resumo!$B$8,"Atenção","Saudável")))</f>
        <v/>
      </c>
      <c r="T15" s="29">
        <f>IF($S15&lt;&gt;"Baixo","",COUNTIFS($S$2:$S$101,"Baixo",$P$2:$P$101,"&lt;"&amp;$P15)+COUNTIFS($S$2:$S15,"Baixo",$P$2:$P15,$P15))</f>
        <v/>
      </c>
      <c r="U15" s="18">
        <f>IF($A15="","",IF(Resumo!$E$4&lt;&gt;"Pronto","Revise a configuração do painel",IF(COUNTIF(Cadastro!$A$2:$A$101,$A15)=0,"SKU não cadastrado",IF(COUNTIF(Cadastro!$A$2:$A$101,$A15)&gt;1,"SKU duplicado no cadastro",IF($D15&lt;&gt;"Sim","SKU inativo",IF(OR($E15="",$F15=""),"Período incompleto",IF($K15="","Período inválido",IF(OR($E15&lt;&gt;Resumo!$B$5,$F15&lt;&gt;Resumo!$B$6),"Fora do período do painel",IF($V15&gt;1,"SKU/período duplicado",IF(NOT(ISNUMBER($P15)),"Base selecionada incompleta ou inválida",IF($P15=0,"Sem saída no período","")))))))))))</f>
        <v/>
      </c>
      <c r="V15" s="29">
        <f>IF($A15="","",COUNTIFS($A$2:$A$101,$A15,$E$2:$E$101,$E15,$F$2:$F$101,$F15))</f>
        <v/>
      </c>
    </row>
    <row r="16" ht="25" customHeight="1">
      <c r="A16" s="21" t="n"/>
      <c r="B16" s="22">
        <f>IF($A16="","",IFERROR(VLOOKUP($A16,Cadastro!$A$2:$D$101,2,FALSE),""))</f>
        <v/>
      </c>
      <c r="C16" s="22">
        <f>IF($A16="","",IFERROR(VLOOKUP($A16,Cadastro!$A$2:$D$101,3,FALSE),""))</f>
        <v/>
      </c>
      <c r="D16" s="22">
        <f>IF($A16="","",IFERROR(VLOOKUP($A16,Cadastro!$A$2:$D$101,4,FALSE),""))</f>
        <v/>
      </c>
      <c r="E16" s="48" t="n"/>
      <c r="F16" s="48" t="n"/>
      <c r="G16" s="24" t="n"/>
      <c r="H16" s="25" t="n"/>
      <c r="I16" s="49" t="n"/>
      <c r="J16" s="49" t="n"/>
      <c r="K16" s="50">
        <f>IF(OR($A16="",$E16="",$F16=""),"",IFERROR(IF($F16&lt;$E16,"",$F16-$E16+1),""))</f>
        <v/>
      </c>
      <c r="L16" s="51">
        <f>IF(OR($A16="",$K16="",$G16="",$H16=""),"",IFERROR(IF(OR($G16&lt;0,$H16&lt;=0),"",$G16/$H16),""))</f>
        <v/>
      </c>
      <c r="M16" s="50">
        <f>IF(OR($L16="",$L16=0),"",IFERROR($K16/$L16,""))</f>
        <v/>
      </c>
      <c r="N16" s="51">
        <f>IF(OR($A16="",$K16="",$I16="",$J16=""),"",IFERROR(IF(OR($I16&lt;0,$J16&lt;=0),"",$I16/$J16),""))</f>
        <v/>
      </c>
      <c r="O16" s="50">
        <f>IF(OR($N16="",$N16=0),"",IFERROR($K16/$N16,""))</f>
        <v/>
      </c>
      <c r="P16" s="51">
        <f>IF($A16="","",IF(Resumo!$B$4="Unidades",$L16,IF(Resumo!$B$4="Valor (R$)",$N16,"")))</f>
        <v/>
      </c>
      <c r="Q16" s="50">
        <f>IF($A16="","",IF(Resumo!$B$4="Unidades",$M16,IF(Resumo!$B$4="Valor (R$)",$O16,"")))</f>
        <v/>
      </c>
      <c r="R16" s="22">
        <f>IF($A16="","",IF(AND(Resumo!$E$4="Pronto",COUNTIF(Cadastro!$A$2:$A$101,$A16)=1,$D16="Sim",$E16=Resumo!$B$5,$F16=Resumo!$B$6,$K16&lt;&gt;"",ISNUMBER($P16),$V16=1),"Sim","Não"))</f>
        <v/>
      </c>
      <c r="S16" s="22">
        <f>IF($R16&lt;&gt;"Sim","",IF($P16&lt;Resumo!$B$7,"Baixo",IF($P16&lt;Resumo!$B$8,"Atenção","Saudável")))</f>
        <v/>
      </c>
      <c r="T16" s="29">
        <f>IF($S16&lt;&gt;"Baixo","",COUNTIFS($S$2:$S$101,"Baixo",$P$2:$P$101,"&lt;"&amp;$P16)+COUNTIFS($S$2:$S16,"Baixo",$P$2:$P16,$P16))</f>
        <v/>
      </c>
      <c r="U16" s="18">
        <f>IF($A16="","",IF(Resumo!$E$4&lt;&gt;"Pronto","Revise a configuração do painel",IF(COUNTIF(Cadastro!$A$2:$A$101,$A16)=0,"SKU não cadastrado",IF(COUNTIF(Cadastro!$A$2:$A$101,$A16)&gt;1,"SKU duplicado no cadastro",IF($D16&lt;&gt;"Sim","SKU inativo",IF(OR($E16="",$F16=""),"Período incompleto",IF($K16="","Período inválido",IF(OR($E16&lt;&gt;Resumo!$B$5,$F16&lt;&gt;Resumo!$B$6),"Fora do período do painel",IF($V16&gt;1,"SKU/período duplicado",IF(NOT(ISNUMBER($P16)),"Base selecionada incompleta ou inválida",IF($P16=0,"Sem saída no período","")))))))))))</f>
        <v/>
      </c>
      <c r="V16" s="29">
        <f>IF($A16="","",COUNTIFS($A$2:$A$101,$A16,$E$2:$E$101,$E16,$F$2:$F$101,$F16))</f>
        <v/>
      </c>
    </row>
    <row r="17" ht="25" customHeight="1">
      <c r="A17" s="21" t="n"/>
      <c r="B17" s="22">
        <f>IF($A17="","",IFERROR(VLOOKUP($A17,Cadastro!$A$2:$D$101,2,FALSE),""))</f>
        <v/>
      </c>
      <c r="C17" s="22">
        <f>IF($A17="","",IFERROR(VLOOKUP($A17,Cadastro!$A$2:$D$101,3,FALSE),""))</f>
        <v/>
      </c>
      <c r="D17" s="22">
        <f>IF($A17="","",IFERROR(VLOOKUP($A17,Cadastro!$A$2:$D$101,4,FALSE),""))</f>
        <v/>
      </c>
      <c r="E17" s="48" t="n"/>
      <c r="F17" s="48" t="n"/>
      <c r="G17" s="24" t="n"/>
      <c r="H17" s="25" t="n"/>
      <c r="I17" s="49" t="n"/>
      <c r="J17" s="49" t="n"/>
      <c r="K17" s="50">
        <f>IF(OR($A17="",$E17="",$F17=""),"",IFERROR(IF($F17&lt;$E17,"",$F17-$E17+1),""))</f>
        <v/>
      </c>
      <c r="L17" s="51">
        <f>IF(OR($A17="",$K17="",$G17="",$H17=""),"",IFERROR(IF(OR($G17&lt;0,$H17&lt;=0),"",$G17/$H17),""))</f>
        <v/>
      </c>
      <c r="M17" s="50">
        <f>IF(OR($L17="",$L17=0),"",IFERROR($K17/$L17,""))</f>
        <v/>
      </c>
      <c r="N17" s="51">
        <f>IF(OR($A17="",$K17="",$I17="",$J17=""),"",IFERROR(IF(OR($I17&lt;0,$J17&lt;=0),"",$I17/$J17),""))</f>
        <v/>
      </c>
      <c r="O17" s="50">
        <f>IF(OR($N17="",$N17=0),"",IFERROR($K17/$N17,""))</f>
        <v/>
      </c>
      <c r="P17" s="51">
        <f>IF($A17="","",IF(Resumo!$B$4="Unidades",$L17,IF(Resumo!$B$4="Valor (R$)",$N17,"")))</f>
        <v/>
      </c>
      <c r="Q17" s="50">
        <f>IF($A17="","",IF(Resumo!$B$4="Unidades",$M17,IF(Resumo!$B$4="Valor (R$)",$O17,"")))</f>
        <v/>
      </c>
      <c r="R17" s="22">
        <f>IF($A17="","",IF(AND(Resumo!$E$4="Pronto",COUNTIF(Cadastro!$A$2:$A$101,$A17)=1,$D17="Sim",$E17=Resumo!$B$5,$F17=Resumo!$B$6,$K17&lt;&gt;"",ISNUMBER($P17),$V17=1),"Sim","Não"))</f>
        <v/>
      </c>
      <c r="S17" s="22">
        <f>IF($R17&lt;&gt;"Sim","",IF($P17&lt;Resumo!$B$7,"Baixo",IF($P17&lt;Resumo!$B$8,"Atenção","Saudável")))</f>
        <v/>
      </c>
      <c r="T17" s="29">
        <f>IF($S17&lt;&gt;"Baixo","",COUNTIFS($S$2:$S$101,"Baixo",$P$2:$P$101,"&lt;"&amp;$P17)+COUNTIFS($S$2:$S17,"Baixo",$P$2:$P17,$P17))</f>
        <v/>
      </c>
      <c r="U17" s="18">
        <f>IF($A17="","",IF(Resumo!$E$4&lt;&gt;"Pronto","Revise a configuração do painel",IF(COUNTIF(Cadastro!$A$2:$A$101,$A17)=0,"SKU não cadastrado",IF(COUNTIF(Cadastro!$A$2:$A$101,$A17)&gt;1,"SKU duplicado no cadastro",IF($D17&lt;&gt;"Sim","SKU inativo",IF(OR($E17="",$F17=""),"Período incompleto",IF($K17="","Período inválido",IF(OR($E17&lt;&gt;Resumo!$B$5,$F17&lt;&gt;Resumo!$B$6),"Fora do período do painel",IF($V17&gt;1,"SKU/período duplicado",IF(NOT(ISNUMBER($P17)),"Base selecionada incompleta ou inválida",IF($P17=0,"Sem saída no período","")))))))))))</f>
        <v/>
      </c>
      <c r="V17" s="29">
        <f>IF($A17="","",COUNTIFS($A$2:$A$101,$A17,$E$2:$E$101,$E17,$F$2:$F$101,$F17))</f>
        <v/>
      </c>
    </row>
    <row r="18" ht="25" customHeight="1">
      <c r="A18" s="21" t="n"/>
      <c r="B18" s="22">
        <f>IF($A18="","",IFERROR(VLOOKUP($A18,Cadastro!$A$2:$D$101,2,FALSE),""))</f>
        <v/>
      </c>
      <c r="C18" s="22">
        <f>IF($A18="","",IFERROR(VLOOKUP($A18,Cadastro!$A$2:$D$101,3,FALSE),""))</f>
        <v/>
      </c>
      <c r="D18" s="22">
        <f>IF($A18="","",IFERROR(VLOOKUP($A18,Cadastro!$A$2:$D$101,4,FALSE),""))</f>
        <v/>
      </c>
      <c r="E18" s="48" t="n"/>
      <c r="F18" s="48" t="n"/>
      <c r="G18" s="24" t="n"/>
      <c r="H18" s="25" t="n"/>
      <c r="I18" s="49" t="n"/>
      <c r="J18" s="49" t="n"/>
      <c r="K18" s="50">
        <f>IF(OR($A18="",$E18="",$F18=""),"",IFERROR(IF($F18&lt;$E18,"",$F18-$E18+1),""))</f>
        <v/>
      </c>
      <c r="L18" s="51">
        <f>IF(OR($A18="",$K18="",$G18="",$H18=""),"",IFERROR(IF(OR($G18&lt;0,$H18&lt;=0),"",$G18/$H18),""))</f>
        <v/>
      </c>
      <c r="M18" s="50">
        <f>IF(OR($L18="",$L18=0),"",IFERROR($K18/$L18,""))</f>
        <v/>
      </c>
      <c r="N18" s="51">
        <f>IF(OR($A18="",$K18="",$I18="",$J18=""),"",IFERROR(IF(OR($I18&lt;0,$J18&lt;=0),"",$I18/$J18),""))</f>
        <v/>
      </c>
      <c r="O18" s="50">
        <f>IF(OR($N18="",$N18=0),"",IFERROR($K18/$N18,""))</f>
        <v/>
      </c>
      <c r="P18" s="51">
        <f>IF($A18="","",IF(Resumo!$B$4="Unidades",$L18,IF(Resumo!$B$4="Valor (R$)",$N18,"")))</f>
        <v/>
      </c>
      <c r="Q18" s="50">
        <f>IF($A18="","",IF(Resumo!$B$4="Unidades",$M18,IF(Resumo!$B$4="Valor (R$)",$O18,"")))</f>
        <v/>
      </c>
      <c r="R18" s="22">
        <f>IF($A18="","",IF(AND(Resumo!$E$4="Pronto",COUNTIF(Cadastro!$A$2:$A$101,$A18)=1,$D18="Sim",$E18=Resumo!$B$5,$F18=Resumo!$B$6,$K18&lt;&gt;"",ISNUMBER($P18),$V18=1),"Sim","Não"))</f>
        <v/>
      </c>
      <c r="S18" s="22">
        <f>IF($R18&lt;&gt;"Sim","",IF($P18&lt;Resumo!$B$7,"Baixo",IF($P18&lt;Resumo!$B$8,"Atenção","Saudável")))</f>
        <v/>
      </c>
      <c r="T18" s="29">
        <f>IF($S18&lt;&gt;"Baixo","",COUNTIFS($S$2:$S$101,"Baixo",$P$2:$P$101,"&lt;"&amp;$P18)+COUNTIFS($S$2:$S18,"Baixo",$P$2:$P18,$P18))</f>
        <v/>
      </c>
      <c r="U18" s="18">
        <f>IF($A18="","",IF(Resumo!$E$4&lt;&gt;"Pronto","Revise a configuração do painel",IF(COUNTIF(Cadastro!$A$2:$A$101,$A18)=0,"SKU não cadastrado",IF(COUNTIF(Cadastro!$A$2:$A$101,$A18)&gt;1,"SKU duplicado no cadastro",IF($D18&lt;&gt;"Sim","SKU inativo",IF(OR($E18="",$F18=""),"Período incompleto",IF($K18="","Período inválido",IF(OR($E18&lt;&gt;Resumo!$B$5,$F18&lt;&gt;Resumo!$B$6),"Fora do período do painel",IF($V18&gt;1,"SKU/período duplicado",IF(NOT(ISNUMBER($P18)),"Base selecionada incompleta ou inválida",IF($P18=0,"Sem saída no período","")))))))))))</f>
        <v/>
      </c>
      <c r="V18" s="29">
        <f>IF($A18="","",COUNTIFS($A$2:$A$101,$A18,$E$2:$E$101,$E18,$F$2:$F$101,$F18))</f>
        <v/>
      </c>
    </row>
    <row r="19" ht="25" customHeight="1">
      <c r="A19" s="21" t="n"/>
      <c r="B19" s="22">
        <f>IF($A19="","",IFERROR(VLOOKUP($A19,Cadastro!$A$2:$D$101,2,FALSE),""))</f>
        <v/>
      </c>
      <c r="C19" s="22">
        <f>IF($A19="","",IFERROR(VLOOKUP($A19,Cadastro!$A$2:$D$101,3,FALSE),""))</f>
        <v/>
      </c>
      <c r="D19" s="22">
        <f>IF($A19="","",IFERROR(VLOOKUP($A19,Cadastro!$A$2:$D$101,4,FALSE),""))</f>
        <v/>
      </c>
      <c r="E19" s="48" t="n"/>
      <c r="F19" s="48" t="n"/>
      <c r="G19" s="24" t="n"/>
      <c r="H19" s="25" t="n"/>
      <c r="I19" s="49" t="n"/>
      <c r="J19" s="49" t="n"/>
      <c r="K19" s="50">
        <f>IF(OR($A19="",$E19="",$F19=""),"",IFERROR(IF($F19&lt;$E19,"",$F19-$E19+1),""))</f>
        <v/>
      </c>
      <c r="L19" s="51">
        <f>IF(OR($A19="",$K19="",$G19="",$H19=""),"",IFERROR(IF(OR($G19&lt;0,$H19&lt;=0),"",$G19/$H19),""))</f>
        <v/>
      </c>
      <c r="M19" s="50">
        <f>IF(OR($L19="",$L19=0),"",IFERROR($K19/$L19,""))</f>
        <v/>
      </c>
      <c r="N19" s="51">
        <f>IF(OR($A19="",$K19="",$I19="",$J19=""),"",IFERROR(IF(OR($I19&lt;0,$J19&lt;=0),"",$I19/$J19),""))</f>
        <v/>
      </c>
      <c r="O19" s="50">
        <f>IF(OR($N19="",$N19=0),"",IFERROR($K19/$N19,""))</f>
        <v/>
      </c>
      <c r="P19" s="51">
        <f>IF($A19="","",IF(Resumo!$B$4="Unidades",$L19,IF(Resumo!$B$4="Valor (R$)",$N19,"")))</f>
        <v/>
      </c>
      <c r="Q19" s="50">
        <f>IF($A19="","",IF(Resumo!$B$4="Unidades",$M19,IF(Resumo!$B$4="Valor (R$)",$O19,"")))</f>
        <v/>
      </c>
      <c r="R19" s="22">
        <f>IF($A19="","",IF(AND(Resumo!$E$4="Pronto",COUNTIF(Cadastro!$A$2:$A$101,$A19)=1,$D19="Sim",$E19=Resumo!$B$5,$F19=Resumo!$B$6,$K19&lt;&gt;"",ISNUMBER($P19),$V19=1),"Sim","Não"))</f>
        <v/>
      </c>
      <c r="S19" s="22">
        <f>IF($R19&lt;&gt;"Sim","",IF($P19&lt;Resumo!$B$7,"Baixo",IF($P19&lt;Resumo!$B$8,"Atenção","Saudável")))</f>
        <v/>
      </c>
      <c r="T19" s="29">
        <f>IF($S19&lt;&gt;"Baixo","",COUNTIFS($S$2:$S$101,"Baixo",$P$2:$P$101,"&lt;"&amp;$P19)+COUNTIFS($S$2:$S19,"Baixo",$P$2:$P19,$P19))</f>
        <v/>
      </c>
      <c r="U19" s="18">
        <f>IF($A19="","",IF(Resumo!$E$4&lt;&gt;"Pronto","Revise a configuração do painel",IF(COUNTIF(Cadastro!$A$2:$A$101,$A19)=0,"SKU não cadastrado",IF(COUNTIF(Cadastro!$A$2:$A$101,$A19)&gt;1,"SKU duplicado no cadastro",IF($D19&lt;&gt;"Sim","SKU inativo",IF(OR($E19="",$F19=""),"Período incompleto",IF($K19="","Período inválido",IF(OR($E19&lt;&gt;Resumo!$B$5,$F19&lt;&gt;Resumo!$B$6),"Fora do período do painel",IF($V19&gt;1,"SKU/período duplicado",IF(NOT(ISNUMBER($P19)),"Base selecionada incompleta ou inválida",IF($P19=0,"Sem saída no período","")))))))))))</f>
        <v/>
      </c>
      <c r="V19" s="29">
        <f>IF($A19="","",COUNTIFS($A$2:$A$101,$A19,$E$2:$E$101,$E19,$F$2:$F$101,$F19))</f>
        <v/>
      </c>
    </row>
    <row r="20" ht="25" customHeight="1">
      <c r="A20" s="21" t="n"/>
      <c r="B20" s="22">
        <f>IF($A20="","",IFERROR(VLOOKUP($A20,Cadastro!$A$2:$D$101,2,FALSE),""))</f>
        <v/>
      </c>
      <c r="C20" s="22">
        <f>IF($A20="","",IFERROR(VLOOKUP($A20,Cadastro!$A$2:$D$101,3,FALSE),""))</f>
        <v/>
      </c>
      <c r="D20" s="22">
        <f>IF($A20="","",IFERROR(VLOOKUP($A20,Cadastro!$A$2:$D$101,4,FALSE),""))</f>
        <v/>
      </c>
      <c r="E20" s="48" t="n"/>
      <c r="F20" s="48" t="n"/>
      <c r="G20" s="24" t="n"/>
      <c r="H20" s="25" t="n"/>
      <c r="I20" s="49" t="n"/>
      <c r="J20" s="49" t="n"/>
      <c r="K20" s="50">
        <f>IF(OR($A20="",$E20="",$F20=""),"",IFERROR(IF($F20&lt;$E20,"",$F20-$E20+1),""))</f>
        <v/>
      </c>
      <c r="L20" s="51">
        <f>IF(OR($A20="",$K20="",$G20="",$H20=""),"",IFERROR(IF(OR($G20&lt;0,$H20&lt;=0),"",$G20/$H20),""))</f>
        <v/>
      </c>
      <c r="M20" s="50">
        <f>IF(OR($L20="",$L20=0),"",IFERROR($K20/$L20,""))</f>
        <v/>
      </c>
      <c r="N20" s="51">
        <f>IF(OR($A20="",$K20="",$I20="",$J20=""),"",IFERROR(IF(OR($I20&lt;0,$J20&lt;=0),"",$I20/$J20),""))</f>
        <v/>
      </c>
      <c r="O20" s="50">
        <f>IF(OR($N20="",$N20=0),"",IFERROR($K20/$N20,""))</f>
        <v/>
      </c>
      <c r="P20" s="51">
        <f>IF($A20="","",IF(Resumo!$B$4="Unidades",$L20,IF(Resumo!$B$4="Valor (R$)",$N20,"")))</f>
        <v/>
      </c>
      <c r="Q20" s="50">
        <f>IF($A20="","",IF(Resumo!$B$4="Unidades",$M20,IF(Resumo!$B$4="Valor (R$)",$O20,"")))</f>
        <v/>
      </c>
      <c r="R20" s="22">
        <f>IF($A20="","",IF(AND(Resumo!$E$4="Pronto",COUNTIF(Cadastro!$A$2:$A$101,$A20)=1,$D20="Sim",$E20=Resumo!$B$5,$F20=Resumo!$B$6,$K20&lt;&gt;"",ISNUMBER($P20),$V20=1),"Sim","Não"))</f>
        <v/>
      </c>
      <c r="S20" s="22">
        <f>IF($R20&lt;&gt;"Sim","",IF($P20&lt;Resumo!$B$7,"Baixo",IF($P20&lt;Resumo!$B$8,"Atenção","Saudável")))</f>
        <v/>
      </c>
      <c r="T20" s="29">
        <f>IF($S20&lt;&gt;"Baixo","",COUNTIFS($S$2:$S$101,"Baixo",$P$2:$P$101,"&lt;"&amp;$P20)+COUNTIFS($S$2:$S20,"Baixo",$P$2:$P20,$P20))</f>
        <v/>
      </c>
      <c r="U20" s="18">
        <f>IF($A20="","",IF(Resumo!$E$4&lt;&gt;"Pronto","Revise a configuração do painel",IF(COUNTIF(Cadastro!$A$2:$A$101,$A20)=0,"SKU não cadastrado",IF(COUNTIF(Cadastro!$A$2:$A$101,$A20)&gt;1,"SKU duplicado no cadastro",IF($D20&lt;&gt;"Sim","SKU inativo",IF(OR($E20="",$F20=""),"Período incompleto",IF($K20="","Período inválido",IF(OR($E20&lt;&gt;Resumo!$B$5,$F20&lt;&gt;Resumo!$B$6),"Fora do período do painel",IF($V20&gt;1,"SKU/período duplicado",IF(NOT(ISNUMBER($P20)),"Base selecionada incompleta ou inválida",IF($P20=0,"Sem saída no período","")))))))))))</f>
        <v/>
      </c>
      <c r="V20" s="29">
        <f>IF($A20="","",COUNTIFS($A$2:$A$101,$A20,$E$2:$E$101,$E20,$F$2:$F$101,$F20))</f>
        <v/>
      </c>
    </row>
    <row r="21" ht="25" customHeight="1">
      <c r="A21" s="21" t="n"/>
      <c r="B21" s="22">
        <f>IF($A21="","",IFERROR(VLOOKUP($A21,Cadastro!$A$2:$D$101,2,FALSE),""))</f>
        <v/>
      </c>
      <c r="C21" s="22">
        <f>IF($A21="","",IFERROR(VLOOKUP($A21,Cadastro!$A$2:$D$101,3,FALSE),""))</f>
        <v/>
      </c>
      <c r="D21" s="22">
        <f>IF($A21="","",IFERROR(VLOOKUP($A21,Cadastro!$A$2:$D$101,4,FALSE),""))</f>
        <v/>
      </c>
      <c r="E21" s="48" t="n"/>
      <c r="F21" s="48" t="n"/>
      <c r="G21" s="24" t="n"/>
      <c r="H21" s="25" t="n"/>
      <c r="I21" s="49" t="n"/>
      <c r="J21" s="49" t="n"/>
      <c r="K21" s="50">
        <f>IF(OR($A21="",$E21="",$F21=""),"",IFERROR(IF($F21&lt;$E21,"",$F21-$E21+1),""))</f>
        <v/>
      </c>
      <c r="L21" s="51">
        <f>IF(OR($A21="",$K21="",$G21="",$H21=""),"",IFERROR(IF(OR($G21&lt;0,$H21&lt;=0),"",$G21/$H21),""))</f>
        <v/>
      </c>
      <c r="M21" s="50">
        <f>IF(OR($L21="",$L21=0),"",IFERROR($K21/$L21,""))</f>
        <v/>
      </c>
      <c r="N21" s="51">
        <f>IF(OR($A21="",$K21="",$I21="",$J21=""),"",IFERROR(IF(OR($I21&lt;0,$J21&lt;=0),"",$I21/$J21),""))</f>
        <v/>
      </c>
      <c r="O21" s="50">
        <f>IF(OR($N21="",$N21=0),"",IFERROR($K21/$N21,""))</f>
        <v/>
      </c>
      <c r="P21" s="51">
        <f>IF($A21="","",IF(Resumo!$B$4="Unidades",$L21,IF(Resumo!$B$4="Valor (R$)",$N21,"")))</f>
        <v/>
      </c>
      <c r="Q21" s="50">
        <f>IF($A21="","",IF(Resumo!$B$4="Unidades",$M21,IF(Resumo!$B$4="Valor (R$)",$O21,"")))</f>
        <v/>
      </c>
      <c r="R21" s="22">
        <f>IF($A21="","",IF(AND(Resumo!$E$4="Pronto",COUNTIF(Cadastro!$A$2:$A$101,$A21)=1,$D21="Sim",$E21=Resumo!$B$5,$F21=Resumo!$B$6,$K21&lt;&gt;"",ISNUMBER($P21),$V21=1),"Sim","Não"))</f>
        <v/>
      </c>
      <c r="S21" s="22">
        <f>IF($R21&lt;&gt;"Sim","",IF($P21&lt;Resumo!$B$7,"Baixo",IF($P21&lt;Resumo!$B$8,"Atenção","Saudável")))</f>
        <v/>
      </c>
      <c r="T21" s="29">
        <f>IF($S21&lt;&gt;"Baixo","",COUNTIFS($S$2:$S$101,"Baixo",$P$2:$P$101,"&lt;"&amp;$P21)+COUNTIFS($S$2:$S21,"Baixo",$P$2:$P21,$P21))</f>
        <v/>
      </c>
      <c r="U21" s="18">
        <f>IF($A21="","",IF(Resumo!$E$4&lt;&gt;"Pronto","Revise a configuração do painel",IF(COUNTIF(Cadastro!$A$2:$A$101,$A21)=0,"SKU não cadastrado",IF(COUNTIF(Cadastro!$A$2:$A$101,$A21)&gt;1,"SKU duplicado no cadastro",IF($D21&lt;&gt;"Sim","SKU inativo",IF(OR($E21="",$F21=""),"Período incompleto",IF($K21="","Período inválido",IF(OR($E21&lt;&gt;Resumo!$B$5,$F21&lt;&gt;Resumo!$B$6),"Fora do período do painel",IF($V21&gt;1,"SKU/período duplicado",IF(NOT(ISNUMBER($P21)),"Base selecionada incompleta ou inválida",IF($P21=0,"Sem saída no período","")))))))))))</f>
        <v/>
      </c>
      <c r="V21" s="29">
        <f>IF($A21="","",COUNTIFS($A$2:$A$101,$A21,$E$2:$E$101,$E21,$F$2:$F$101,$F21))</f>
        <v/>
      </c>
    </row>
    <row r="22" ht="25" customHeight="1">
      <c r="A22" s="21" t="n"/>
      <c r="B22" s="22">
        <f>IF($A22="","",IFERROR(VLOOKUP($A22,Cadastro!$A$2:$D$101,2,FALSE),""))</f>
        <v/>
      </c>
      <c r="C22" s="22">
        <f>IF($A22="","",IFERROR(VLOOKUP($A22,Cadastro!$A$2:$D$101,3,FALSE),""))</f>
        <v/>
      </c>
      <c r="D22" s="22">
        <f>IF($A22="","",IFERROR(VLOOKUP($A22,Cadastro!$A$2:$D$101,4,FALSE),""))</f>
        <v/>
      </c>
      <c r="E22" s="48" t="n"/>
      <c r="F22" s="48" t="n"/>
      <c r="G22" s="24" t="n"/>
      <c r="H22" s="25" t="n"/>
      <c r="I22" s="49" t="n"/>
      <c r="J22" s="49" t="n"/>
      <c r="K22" s="50">
        <f>IF(OR($A22="",$E22="",$F22=""),"",IFERROR(IF($F22&lt;$E22,"",$F22-$E22+1),""))</f>
        <v/>
      </c>
      <c r="L22" s="51">
        <f>IF(OR($A22="",$K22="",$G22="",$H22=""),"",IFERROR(IF(OR($G22&lt;0,$H22&lt;=0),"",$G22/$H22),""))</f>
        <v/>
      </c>
      <c r="M22" s="50">
        <f>IF(OR($L22="",$L22=0),"",IFERROR($K22/$L22,""))</f>
        <v/>
      </c>
      <c r="N22" s="51">
        <f>IF(OR($A22="",$K22="",$I22="",$J22=""),"",IFERROR(IF(OR($I22&lt;0,$J22&lt;=0),"",$I22/$J22),""))</f>
        <v/>
      </c>
      <c r="O22" s="50">
        <f>IF(OR($N22="",$N22=0),"",IFERROR($K22/$N22,""))</f>
        <v/>
      </c>
      <c r="P22" s="51">
        <f>IF($A22="","",IF(Resumo!$B$4="Unidades",$L22,IF(Resumo!$B$4="Valor (R$)",$N22,"")))</f>
        <v/>
      </c>
      <c r="Q22" s="50">
        <f>IF($A22="","",IF(Resumo!$B$4="Unidades",$M22,IF(Resumo!$B$4="Valor (R$)",$O22,"")))</f>
        <v/>
      </c>
      <c r="R22" s="22">
        <f>IF($A22="","",IF(AND(Resumo!$E$4="Pronto",COUNTIF(Cadastro!$A$2:$A$101,$A22)=1,$D22="Sim",$E22=Resumo!$B$5,$F22=Resumo!$B$6,$K22&lt;&gt;"",ISNUMBER($P22),$V22=1),"Sim","Não"))</f>
        <v/>
      </c>
      <c r="S22" s="22">
        <f>IF($R22&lt;&gt;"Sim","",IF($P22&lt;Resumo!$B$7,"Baixo",IF($P22&lt;Resumo!$B$8,"Atenção","Saudável")))</f>
        <v/>
      </c>
      <c r="T22" s="29">
        <f>IF($S22&lt;&gt;"Baixo","",COUNTIFS($S$2:$S$101,"Baixo",$P$2:$P$101,"&lt;"&amp;$P22)+COUNTIFS($S$2:$S22,"Baixo",$P$2:$P22,$P22))</f>
        <v/>
      </c>
      <c r="U22" s="18">
        <f>IF($A22="","",IF(Resumo!$E$4&lt;&gt;"Pronto","Revise a configuração do painel",IF(COUNTIF(Cadastro!$A$2:$A$101,$A22)=0,"SKU não cadastrado",IF(COUNTIF(Cadastro!$A$2:$A$101,$A22)&gt;1,"SKU duplicado no cadastro",IF($D22&lt;&gt;"Sim","SKU inativo",IF(OR($E22="",$F22=""),"Período incompleto",IF($K22="","Período inválido",IF(OR($E22&lt;&gt;Resumo!$B$5,$F22&lt;&gt;Resumo!$B$6),"Fora do período do painel",IF($V22&gt;1,"SKU/período duplicado",IF(NOT(ISNUMBER($P22)),"Base selecionada incompleta ou inválida",IF($P22=0,"Sem saída no período","")))))))))))</f>
        <v/>
      </c>
      <c r="V22" s="29">
        <f>IF($A22="","",COUNTIFS($A$2:$A$101,$A22,$E$2:$E$101,$E22,$F$2:$F$101,$F22))</f>
        <v/>
      </c>
    </row>
    <row r="23" ht="25" customHeight="1">
      <c r="A23" s="21" t="n"/>
      <c r="B23" s="22">
        <f>IF($A23="","",IFERROR(VLOOKUP($A23,Cadastro!$A$2:$D$101,2,FALSE),""))</f>
        <v/>
      </c>
      <c r="C23" s="22">
        <f>IF($A23="","",IFERROR(VLOOKUP($A23,Cadastro!$A$2:$D$101,3,FALSE),""))</f>
        <v/>
      </c>
      <c r="D23" s="22">
        <f>IF($A23="","",IFERROR(VLOOKUP($A23,Cadastro!$A$2:$D$101,4,FALSE),""))</f>
        <v/>
      </c>
      <c r="E23" s="48" t="n"/>
      <c r="F23" s="48" t="n"/>
      <c r="G23" s="24" t="n"/>
      <c r="H23" s="25" t="n"/>
      <c r="I23" s="49" t="n"/>
      <c r="J23" s="49" t="n"/>
      <c r="K23" s="50">
        <f>IF(OR($A23="",$E23="",$F23=""),"",IFERROR(IF($F23&lt;$E23,"",$F23-$E23+1),""))</f>
        <v/>
      </c>
      <c r="L23" s="51">
        <f>IF(OR($A23="",$K23="",$G23="",$H23=""),"",IFERROR(IF(OR($G23&lt;0,$H23&lt;=0),"",$G23/$H23),""))</f>
        <v/>
      </c>
      <c r="M23" s="50">
        <f>IF(OR($L23="",$L23=0),"",IFERROR($K23/$L23,""))</f>
        <v/>
      </c>
      <c r="N23" s="51">
        <f>IF(OR($A23="",$K23="",$I23="",$J23=""),"",IFERROR(IF(OR($I23&lt;0,$J23&lt;=0),"",$I23/$J23),""))</f>
        <v/>
      </c>
      <c r="O23" s="50">
        <f>IF(OR($N23="",$N23=0),"",IFERROR($K23/$N23,""))</f>
        <v/>
      </c>
      <c r="P23" s="51">
        <f>IF($A23="","",IF(Resumo!$B$4="Unidades",$L23,IF(Resumo!$B$4="Valor (R$)",$N23,"")))</f>
        <v/>
      </c>
      <c r="Q23" s="50">
        <f>IF($A23="","",IF(Resumo!$B$4="Unidades",$M23,IF(Resumo!$B$4="Valor (R$)",$O23,"")))</f>
        <v/>
      </c>
      <c r="R23" s="22">
        <f>IF($A23="","",IF(AND(Resumo!$E$4="Pronto",COUNTIF(Cadastro!$A$2:$A$101,$A23)=1,$D23="Sim",$E23=Resumo!$B$5,$F23=Resumo!$B$6,$K23&lt;&gt;"",ISNUMBER($P23),$V23=1),"Sim","Não"))</f>
        <v/>
      </c>
      <c r="S23" s="22">
        <f>IF($R23&lt;&gt;"Sim","",IF($P23&lt;Resumo!$B$7,"Baixo",IF($P23&lt;Resumo!$B$8,"Atenção","Saudável")))</f>
        <v/>
      </c>
      <c r="T23" s="29">
        <f>IF($S23&lt;&gt;"Baixo","",COUNTIFS($S$2:$S$101,"Baixo",$P$2:$P$101,"&lt;"&amp;$P23)+COUNTIFS($S$2:$S23,"Baixo",$P$2:$P23,$P23))</f>
        <v/>
      </c>
      <c r="U23" s="18">
        <f>IF($A23="","",IF(Resumo!$E$4&lt;&gt;"Pronto","Revise a configuração do painel",IF(COUNTIF(Cadastro!$A$2:$A$101,$A23)=0,"SKU não cadastrado",IF(COUNTIF(Cadastro!$A$2:$A$101,$A23)&gt;1,"SKU duplicado no cadastro",IF($D23&lt;&gt;"Sim","SKU inativo",IF(OR($E23="",$F23=""),"Período incompleto",IF($K23="","Período inválido",IF(OR($E23&lt;&gt;Resumo!$B$5,$F23&lt;&gt;Resumo!$B$6),"Fora do período do painel",IF($V23&gt;1,"SKU/período duplicado",IF(NOT(ISNUMBER($P23)),"Base selecionada incompleta ou inválida",IF($P23=0,"Sem saída no período","")))))))))))</f>
        <v/>
      </c>
      <c r="V23" s="29">
        <f>IF($A23="","",COUNTIFS($A$2:$A$101,$A23,$E$2:$E$101,$E23,$F$2:$F$101,$F23))</f>
        <v/>
      </c>
    </row>
    <row r="24" ht="25" customHeight="1">
      <c r="A24" s="21" t="n"/>
      <c r="B24" s="22">
        <f>IF($A24="","",IFERROR(VLOOKUP($A24,Cadastro!$A$2:$D$101,2,FALSE),""))</f>
        <v/>
      </c>
      <c r="C24" s="22">
        <f>IF($A24="","",IFERROR(VLOOKUP($A24,Cadastro!$A$2:$D$101,3,FALSE),""))</f>
        <v/>
      </c>
      <c r="D24" s="22">
        <f>IF($A24="","",IFERROR(VLOOKUP($A24,Cadastro!$A$2:$D$101,4,FALSE),""))</f>
        <v/>
      </c>
      <c r="E24" s="48" t="n"/>
      <c r="F24" s="48" t="n"/>
      <c r="G24" s="24" t="n"/>
      <c r="H24" s="25" t="n"/>
      <c r="I24" s="49" t="n"/>
      <c r="J24" s="49" t="n"/>
      <c r="K24" s="50">
        <f>IF(OR($A24="",$E24="",$F24=""),"",IFERROR(IF($F24&lt;$E24,"",$F24-$E24+1),""))</f>
        <v/>
      </c>
      <c r="L24" s="51">
        <f>IF(OR($A24="",$K24="",$G24="",$H24=""),"",IFERROR(IF(OR($G24&lt;0,$H24&lt;=0),"",$G24/$H24),""))</f>
        <v/>
      </c>
      <c r="M24" s="50">
        <f>IF(OR($L24="",$L24=0),"",IFERROR($K24/$L24,""))</f>
        <v/>
      </c>
      <c r="N24" s="51">
        <f>IF(OR($A24="",$K24="",$I24="",$J24=""),"",IFERROR(IF(OR($I24&lt;0,$J24&lt;=0),"",$I24/$J24),""))</f>
        <v/>
      </c>
      <c r="O24" s="50">
        <f>IF(OR($N24="",$N24=0),"",IFERROR($K24/$N24,""))</f>
        <v/>
      </c>
      <c r="P24" s="51">
        <f>IF($A24="","",IF(Resumo!$B$4="Unidades",$L24,IF(Resumo!$B$4="Valor (R$)",$N24,"")))</f>
        <v/>
      </c>
      <c r="Q24" s="50">
        <f>IF($A24="","",IF(Resumo!$B$4="Unidades",$M24,IF(Resumo!$B$4="Valor (R$)",$O24,"")))</f>
        <v/>
      </c>
      <c r="R24" s="22">
        <f>IF($A24="","",IF(AND(Resumo!$E$4="Pronto",COUNTIF(Cadastro!$A$2:$A$101,$A24)=1,$D24="Sim",$E24=Resumo!$B$5,$F24=Resumo!$B$6,$K24&lt;&gt;"",ISNUMBER($P24),$V24=1),"Sim","Não"))</f>
        <v/>
      </c>
      <c r="S24" s="22">
        <f>IF($R24&lt;&gt;"Sim","",IF($P24&lt;Resumo!$B$7,"Baixo",IF($P24&lt;Resumo!$B$8,"Atenção","Saudável")))</f>
        <v/>
      </c>
      <c r="T24" s="29">
        <f>IF($S24&lt;&gt;"Baixo","",COUNTIFS($S$2:$S$101,"Baixo",$P$2:$P$101,"&lt;"&amp;$P24)+COUNTIFS($S$2:$S24,"Baixo",$P$2:$P24,$P24))</f>
        <v/>
      </c>
      <c r="U24" s="18">
        <f>IF($A24="","",IF(Resumo!$E$4&lt;&gt;"Pronto","Revise a configuração do painel",IF(COUNTIF(Cadastro!$A$2:$A$101,$A24)=0,"SKU não cadastrado",IF(COUNTIF(Cadastro!$A$2:$A$101,$A24)&gt;1,"SKU duplicado no cadastro",IF($D24&lt;&gt;"Sim","SKU inativo",IF(OR($E24="",$F24=""),"Período incompleto",IF($K24="","Período inválido",IF(OR($E24&lt;&gt;Resumo!$B$5,$F24&lt;&gt;Resumo!$B$6),"Fora do período do painel",IF($V24&gt;1,"SKU/período duplicado",IF(NOT(ISNUMBER($P24)),"Base selecionada incompleta ou inválida",IF($P24=0,"Sem saída no período","")))))))))))</f>
        <v/>
      </c>
      <c r="V24" s="29">
        <f>IF($A24="","",COUNTIFS($A$2:$A$101,$A24,$E$2:$E$101,$E24,$F$2:$F$101,$F24))</f>
        <v/>
      </c>
    </row>
    <row r="25" ht="25" customHeight="1">
      <c r="A25" s="21" t="n"/>
      <c r="B25" s="22">
        <f>IF($A25="","",IFERROR(VLOOKUP($A25,Cadastro!$A$2:$D$101,2,FALSE),""))</f>
        <v/>
      </c>
      <c r="C25" s="22">
        <f>IF($A25="","",IFERROR(VLOOKUP($A25,Cadastro!$A$2:$D$101,3,FALSE),""))</f>
        <v/>
      </c>
      <c r="D25" s="22">
        <f>IF($A25="","",IFERROR(VLOOKUP($A25,Cadastro!$A$2:$D$101,4,FALSE),""))</f>
        <v/>
      </c>
      <c r="E25" s="48" t="n"/>
      <c r="F25" s="48" t="n"/>
      <c r="G25" s="24" t="n"/>
      <c r="H25" s="25" t="n"/>
      <c r="I25" s="49" t="n"/>
      <c r="J25" s="49" t="n"/>
      <c r="K25" s="50">
        <f>IF(OR($A25="",$E25="",$F25=""),"",IFERROR(IF($F25&lt;$E25,"",$F25-$E25+1),""))</f>
        <v/>
      </c>
      <c r="L25" s="51">
        <f>IF(OR($A25="",$K25="",$G25="",$H25=""),"",IFERROR(IF(OR($G25&lt;0,$H25&lt;=0),"",$G25/$H25),""))</f>
        <v/>
      </c>
      <c r="M25" s="50">
        <f>IF(OR($L25="",$L25=0),"",IFERROR($K25/$L25,""))</f>
        <v/>
      </c>
      <c r="N25" s="51">
        <f>IF(OR($A25="",$K25="",$I25="",$J25=""),"",IFERROR(IF(OR($I25&lt;0,$J25&lt;=0),"",$I25/$J25),""))</f>
        <v/>
      </c>
      <c r="O25" s="50">
        <f>IF(OR($N25="",$N25=0),"",IFERROR($K25/$N25,""))</f>
        <v/>
      </c>
      <c r="P25" s="51">
        <f>IF($A25="","",IF(Resumo!$B$4="Unidades",$L25,IF(Resumo!$B$4="Valor (R$)",$N25,"")))</f>
        <v/>
      </c>
      <c r="Q25" s="50">
        <f>IF($A25="","",IF(Resumo!$B$4="Unidades",$M25,IF(Resumo!$B$4="Valor (R$)",$O25,"")))</f>
        <v/>
      </c>
      <c r="R25" s="22">
        <f>IF($A25="","",IF(AND(Resumo!$E$4="Pronto",COUNTIF(Cadastro!$A$2:$A$101,$A25)=1,$D25="Sim",$E25=Resumo!$B$5,$F25=Resumo!$B$6,$K25&lt;&gt;"",ISNUMBER($P25),$V25=1),"Sim","Não"))</f>
        <v/>
      </c>
      <c r="S25" s="22">
        <f>IF($R25&lt;&gt;"Sim","",IF($P25&lt;Resumo!$B$7,"Baixo",IF($P25&lt;Resumo!$B$8,"Atenção","Saudável")))</f>
        <v/>
      </c>
      <c r="T25" s="29">
        <f>IF($S25&lt;&gt;"Baixo","",COUNTIFS($S$2:$S$101,"Baixo",$P$2:$P$101,"&lt;"&amp;$P25)+COUNTIFS($S$2:$S25,"Baixo",$P$2:$P25,$P25))</f>
        <v/>
      </c>
      <c r="U25" s="18">
        <f>IF($A25="","",IF(Resumo!$E$4&lt;&gt;"Pronto","Revise a configuração do painel",IF(COUNTIF(Cadastro!$A$2:$A$101,$A25)=0,"SKU não cadastrado",IF(COUNTIF(Cadastro!$A$2:$A$101,$A25)&gt;1,"SKU duplicado no cadastro",IF($D25&lt;&gt;"Sim","SKU inativo",IF(OR($E25="",$F25=""),"Período incompleto",IF($K25="","Período inválido",IF(OR($E25&lt;&gt;Resumo!$B$5,$F25&lt;&gt;Resumo!$B$6),"Fora do período do painel",IF($V25&gt;1,"SKU/período duplicado",IF(NOT(ISNUMBER($P25)),"Base selecionada incompleta ou inválida",IF($P25=0,"Sem saída no período","")))))))))))</f>
        <v/>
      </c>
      <c r="V25" s="29">
        <f>IF($A25="","",COUNTIFS($A$2:$A$101,$A25,$E$2:$E$101,$E25,$F$2:$F$101,$F25))</f>
        <v/>
      </c>
    </row>
    <row r="26" ht="25" customHeight="1">
      <c r="A26" s="21" t="n"/>
      <c r="B26" s="22">
        <f>IF($A26="","",IFERROR(VLOOKUP($A26,Cadastro!$A$2:$D$101,2,FALSE),""))</f>
        <v/>
      </c>
      <c r="C26" s="22">
        <f>IF($A26="","",IFERROR(VLOOKUP($A26,Cadastro!$A$2:$D$101,3,FALSE),""))</f>
        <v/>
      </c>
      <c r="D26" s="22">
        <f>IF($A26="","",IFERROR(VLOOKUP($A26,Cadastro!$A$2:$D$101,4,FALSE),""))</f>
        <v/>
      </c>
      <c r="E26" s="48" t="n"/>
      <c r="F26" s="48" t="n"/>
      <c r="G26" s="24" t="n"/>
      <c r="H26" s="25" t="n"/>
      <c r="I26" s="49" t="n"/>
      <c r="J26" s="49" t="n"/>
      <c r="K26" s="50">
        <f>IF(OR($A26="",$E26="",$F26=""),"",IFERROR(IF($F26&lt;$E26,"",$F26-$E26+1),""))</f>
        <v/>
      </c>
      <c r="L26" s="51">
        <f>IF(OR($A26="",$K26="",$G26="",$H26=""),"",IFERROR(IF(OR($G26&lt;0,$H26&lt;=0),"",$G26/$H26),""))</f>
        <v/>
      </c>
      <c r="M26" s="50">
        <f>IF(OR($L26="",$L26=0),"",IFERROR($K26/$L26,""))</f>
        <v/>
      </c>
      <c r="N26" s="51">
        <f>IF(OR($A26="",$K26="",$I26="",$J26=""),"",IFERROR(IF(OR($I26&lt;0,$J26&lt;=0),"",$I26/$J26),""))</f>
        <v/>
      </c>
      <c r="O26" s="50">
        <f>IF(OR($N26="",$N26=0),"",IFERROR($K26/$N26,""))</f>
        <v/>
      </c>
      <c r="P26" s="51">
        <f>IF($A26="","",IF(Resumo!$B$4="Unidades",$L26,IF(Resumo!$B$4="Valor (R$)",$N26,"")))</f>
        <v/>
      </c>
      <c r="Q26" s="50">
        <f>IF($A26="","",IF(Resumo!$B$4="Unidades",$M26,IF(Resumo!$B$4="Valor (R$)",$O26,"")))</f>
        <v/>
      </c>
      <c r="R26" s="22">
        <f>IF($A26="","",IF(AND(Resumo!$E$4="Pronto",COUNTIF(Cadastro!$A$2:$A$101,$A26)=1,$D26="Sim",$E26=Resumo!$B$5,$F26=Resumo!$B$6,$K26&lt;&gt;"",ISNUMBER($P26),$V26=1),"Sim","Não"))</f>
        <v/>
      </c>
      <c r="S26" s="22">
        <f>IF($R26&lt;&gt;"Sim","",IF($P26&lt;Resumo!$B$7,"Baixo",IF($P26&lt;Resumo!$B$8,"Atenção","Saudável")))</f>
        <v/>
      </c>
      <c r="T26" s="29">
        <f>IF($S26&lt;&gt;"Baixo","",COUNTIFS($S$2:$S$101,"Baixo",$P$2:$P$101,"&lt;"&amp;$P26)+COUNTIFS($S$2:$S26,"Baixo",$P$2:$P26,$P26))</f>
        <v/>
      </c>
      <c r="U26" s="18">
        <f>IF($A26="","",IF(Resumo!$E$4&lt;&gt;"Pronto","Revise a configuração do painel",IF(COUNTIF(Cadastro!$A$2:$A$101,$A26)=0,"SKU não cadastrado",IF(COUNTIF(Cadastro!$A$2:$A$101,$A26)&gt;1,"SKU duplicado no cadastro",IF($D26&lt;&gt;"Sim","SKU inativo",IF(OR($E26="",$F26=""),"Período incompleto",IF($K26="","Período inválido",IF(OR($E26&lt;&gt;Resumo!$B$5,$F26&lt;&gt;Resumo!$B$6),"Fora do período do painel",IF($V26&gt;1,"SKU/período duplicado",IF(NOT(ISNUMBER($P26)),"Base selecionada incompleta ou inválida",IF($P26=0,"Sem saída no período","")))))))))))</f>
        <v/>
      </c>
      <c r="V26" s="29">
        <f>IF($A26="","",COUNTIFS($A$2:$A$101,$A26,$E$2:$E$101,$E26,$F$2:$F$101,$F26))</f>
        <v/>
      </c>
    </row>
    <row r="27" ht="25" customHeight="1">
      <c r="A27" s="21" t="n"/>
      <c r="B27" s="22">
        <f>IF($A27="","",IFERROR(VLOOKUP($A27,Cadastro!$A$2:$D$101,2,FALSE),""))</f>
        <v/>
      </c>
      <c r="C27" s="22">
        <f>IF($A27="","",IFERROR(VLOOKUP($A27,Cadastro!$A$2:$D$101,3,FALSE),""))</f>
        <v/>
      </c>
      <c r="D27" s="22">
        <f>IF($A27="","",IFERROR(VLOOKUP($A27,Cadastro!$A$2:$D$101,4,FALSE),""))</f>
        <v/>
      </c>
      <c r="E27" s="48" t="n"/>
      <c r="F27" s="48" t="n"/>
      <c r="G27" s="24" t="n"/>
      <c r="H27" s="25" t="n"/>
      <c r="I27" s="49" t="n"/>
      <c r="J27" s="49" t="n"/>
      <c r="K27" s="50">
        <f>IF(OR($A27="",$E27="",$F27=""),"",IFERROR(IF($F27&lt;$E27,"",$F27-$E27+1),""))</f>
        <v/>
      </c>
      <c r="L27" s="51">
        <f>IF(OR($A27="",$K27="",$G27="",$H27=""),"",IFERROR(IF(OR($G27&lt;0,$H27&lt;=0),"",$G27/$H27),""))</f>
        <v/>
      </c>
      <c r="M27" s="50">
        <f>IF(OR($L27="",$L27=0),"",IFERROR($K27/$L27,""))</f>
        <v/>
      </c>
      <c r="N27" s="51">
        <f>IF(OR($A27="",$K27="",$I27="",$J27=""),"",IFERROR(IF(OR($I27&lt;0,$J27&lt;=0),"",$I27/$J27),""))</f>
        <v/>
      </c>
      <c r="O27" s="50">
        <f>IF(OR($N27="",$N27=0),"",IFERROR($K27/$N27,""))</f>
        <v/>
      </c>
      <c r="P27" s="51">
        <f>IF($A27="","",IF(Resumo!$B$4="Unidades",$L27,IF(Resumo!$B$4="Valor (R$)",$N27,"")))</f>
        <v/>
      </c>
      <c r="Q27" s="50">
        <f>IF($A27="","",IF(Resumo!$B$4="Unidades",$M27,IF(Resumo!$B$4="Valor (R$)",$O27,"")))</f>
        <v/>
      </c>
      <c r="R27" s="22">
        <f>IF($A27="","",IF(AND(Resumo!$E$4="Pronto",COUNTIF(Cadastro!$A$2:$A$101,$A27)=1,$D27="Sim",$E27=Resumo!$B$5,$F27=Resumo!$B$6,$K27&lt;&gt;"",ISNUMBER($P27),$V27=1),"Sim","Não"))</f>
        <v/>
      </c>
      <c r="S27" s="22">
        <f>IF($R27&lt;&gt;"Sim","",IF($P27&lt;Resumo!$B$7,"Baixo",IF($P27&lt;Resumo!$B$8,"Atenção","Saudável")))</f>
        <v/>
      </c>
      <c r="T27" s="29">
        <f>IF($S27&lt;&gt;"Baixo","",COUNTIFS($S$2:$S$101,"Baixo",$P$2:$P$101,"&lt;"&amp;$P27)+COUNTIFS($S$2:$S27,"Baixo",$P$2:$P27,$P27))</f>
        <v/>
      </c>
      <c r="U27" s="18">
        <f>IF($A27="","",IF(Resumo!$E$4&lt;&gt;"Pronto","Revise a configuração do painel",IF(COUNTIF(Cadastro!$A$2:$A$101,$A27)=0,"SKU não cadastrado",IF(COUNTIF(Cadastro!$A$2:$A$101,$A27)&gt;1,"SKU duplicado no cadastro",IF($D27&lt;&gt;"Sim","SKU inativo",IF(OR($E27="",$F27=""),"Período incompleto",IF($K27="","Período inválido",IF(OR($E27&lt;&gt;Resumo!$B$5,$F27&lt;&gt;Resumo!$B$6),"Fora do período do painel",IF($V27&gt;1,"SKU/período duplicado",IF(NOT(ISNUMBER($P27)),"Base selecionada incompleta ou inválida",IF($P27=0,"Sem saída no período","")))))))))))</f>
        <v/>
      </c>
      <c r="V27" s="29">
        <f>IF($A27="","",COUNTIFS($A$2:$A$101,$A27,$E$2:$E$101,$E27,$F$2:$F$101,$F27))</f>
        <v/>
      </c>
    </row>
    <row r="28" ht="25" customHeight="1">
      <c r="A28" s="21" t="n"/>
      <c r="B28" s="22">
        <f>IF($A28="","",IFERROR(VLOOKUP($A28,Cadastro!$A$2:$D$101,2,FALSE),""))</f>
        <v/>
      </c>
      <c r="C28" s="22">
        <f>IF($A28="","",IFERROR(VLOOKUP($A28,Cadastro!$A$2:$D$101,3,FALSE),""))</f>
        <v/>
      </c>
      <c r="D28" s="22">
        <f>IF($A28="","",IFERROR(VLOOKUP($A28,Cadastro!$A$2:$D$101,4,FALSE),""))</f>
        <v/>
      </c>
      <c r="E28" s="48" t="n"/>
      <c r="F28" s="48" t="n"/>
      <c r="G28" s="24" t="n"/>
      <c r="H28" s="25" t="n"/>
      <c r="I28" s="49" t="n"/>
      <c r="J28" s="49" t="n"/>
      <c r="K28" s="50">
        <f>IF(OR($A28="",$E28="",$F28=""),"",IFERROR(IF($F28&lt;$E28,"",$F28-$E28+1),""))</f>
        <v/>
      </c>
      <c r="L28" s="51">
        <f>IF(OR($A28="",$K28="",$G28="",$H28=""),"",IFERROR(IF(OR($G28&lt;0,$H28&lt;=0),"",$G28/$H28),""))</f>
        <v/>
      </c>
      <c r="M28" s="50">
        <f>IF(OR($L28="",$L28=0),"",IFERROR($K28/$L28,""))</f>
        <v/>
      </c>
      <c r="N28" s="51">
        <f>IF(OR($A28="",$K28="",$I28="",$J28=""),"",IFERROR(IF(OR($I28&lt;0,$J28&lt;=0),"",$I28/$J28),""))</f>
        <v/>
      </c>
      <c r="O28" s="50">
        <f>IF(OR($N28="",$N28=0),"",IFERROR($K28/$N28,""))</f>
        <v/>
      </c>
      <c r="P28" s="51">
        <f>IF($A28="","",IF(Resumo!$B$4="Unidades",$L28,IF(Resumo!$B$4="Valor (R$)",$N28,"")))</f>
        <v/>
      </c>
      <c r="Q28" s="50">
        <f>IF($A28="","",IF(Resumo!$B$4="Unidades",$M28,IF(Resumo!$B$4="Valor (R$)",$O28,"")))</f>
        <v/>
      </c>
      <c r="R28" s="22">
        <f>IF($A28="","",IF(AND(Resumo!$E$4="Pronto",COUNTIF(Cadastro!$A$2:$A$101,$A28)=1,$D28="Sim",$E28=Resumo!$B$5,$F28=Resumo!$B$6,$K28&lt;&gt;"",ISNUMBER($P28),$V28=1),"Sim","Não"))</f>
        <v/>
      </c>
      <c r="S28" s="22">
        <f>IF($R28&lt;&gt;"Sim","",IF($P28&lt;Resumo!$B$7,"Baixo",IF($P28&lt;Resumo!$B$8,"Atenção","Saudável")))</f>
        <v/>
      </c>
      <c r="T28" s="29">
        <f>IF($S28&lt;&gt;"Baixo","",COUNTIFS($S$2:$S$101,"Baixo",$P$2:$P$101,"&lt;"&amp;$P28)+COUNTIFS($S$2:$S28,"Baixo",$P$2:$P28,$P28))</f>
        <v/>
      </c>
      <c r="U28" s="18">
        <f>IF($A28="","",IF(Resumo!$E$4&lt;&gt;"Pronto","Revise a configuração do painel",IF(COUNTIF(Cadastro!$A$2:$A$101,$A28)=0,"SKU não cadastrado",IF(COUNTIF(Cadastro!$A$2:$A$101,$A28)&gt;1,"SKU duplicado no cadastro",IF($D28&lt;&gt;"Sim","SKU inativo",IF(OR($E28="",$F28=""),"Período incompleto",IF($K28="","Período inválido",IF(OR($E28&lt;&gt;Resumo!$B$5,$F28&lt;&gt;Resumo!$B$6),"Fora do período do painel",IF($V28&gt;1,"SKU/período duplicado",IF(NOT(ISNUMBER($P28)),"Base selecionada incompleta ou inválida",IF($P28=0,"Sem saída no período","")))))))))))</f>
        <v/>
      </c>
      <c r="V28" s="29">
        <f>IF($A28="","",COUNTIFS($A$2:$A$101,$A28,$E$2:$E$101,$E28,$F$2:$F$101,$F28))</f>
        <v/>
      </c>
    </row>
    <row r="29" ht="25" customHeight="1">
      <c r="A29" s="21" t="n"/>
      <c r="B29" s="22">
        <f>IF($A29="","",IFERROR(VLOOKUP($A29,Cadastro!$A$2:$D$101,2,FALSE),""))</f>
        <v/>
      </c>
      <c r="C29" s="22">
        <f>IF($A29="","",IFERROR(VLOOKUP($A29,Cadastro!$A$2:$D$101,3,FALSE),""))</f>
        <v/>
      </c>
      <c r="D29" s="22">
        <f>IF($A29="","",IFERROR(VLOOKUP($A29,Cadastro!$A$2:$D$101,4,FALSE),""))</f>
        <v/>
      </c>
      <c r="E29" s="48" t="n"/>
      <c r="F29" s="48" t="n"/>
      <c r="G29" s="24" t="n"/>
      <c r="H29" s="25" t="n"/>
      <c r="I29" s="49" t="n"/>
      <c r="J29" s="49" t="n"/>
      <c r="K29" s="50">
        <f>IF(OR($A29="",$E29="",$F29=""),"",IFERROR(IF($F29&lt;$E29,"",$F29-$E29+1),""))</f>
        <v/>
      </c>
      <c r="L29" s="51">
        <f>IF(OR($A29="",$K29="",$G29="",$H29=""),"",IFERROR(IF(OR($G29&lt;0,$H29&lt;=0),"",$G29/$H29),""))</f>
        <v/>
      </c>
      <c r="M29" s="50">
        <f>IF(OR($L29="",$L29=0),"",IFERROR($K29/$L29,""))</f>
        <v/>
      </c>
      <c r="N29" s="51">
        <f>IF(OR($A29="",$K29="",$I29="",$J29=""),"",IFERROR(IF(OR($I29&lt;0,$J29&lt;=0),"",$I29/$J29),""))</f>
        <v/>
      </c>
      <c r="O29" s="50">
        <f>IF(OR($N29="",$N29=0),"",IFERROR($K29/$N29,""))</f>
        <v/>
      </c>
      <c r="P29" s="51">
        <f>IF($A29="","",IF(Resumo!$B$4="Unidades",$L29,IF(Resumo!$B$4="Valor (R$)",$N29,"")))</f>
        <v/>
      </c>
      <c r="Q29" s="50">
        <f>IF($A29="","",IF(Resumo!$B$4="Unidades",$M29,IF(Resumo!$B$4="Valor (R$)",$O29,"")))</f>
        <v/>
      </c>
      <c r="R29" s="22">
        <f>IF($A29="","",IF(AND(Resumo!$E$4="Pronto",COUNTIF(Cadastro!$A$2:$A$101,$A29)=1,$D29="Sim",$E29=Resumo!$B$5,$F29=Resumo!$B$6,$K29&lt;&gt;"",ISNUMBER($P29),$V29=1),"Sim","Não"))</f>
        <v/>
      </c>
      <c r="S29" s="22">
        <f>IF($R29&lt;&gt;"Sim","",IF($P29&lt;Resumo!$B$7,"Baixo",IF($P29&lt;Resumo!$B$8,"Atenção","Saudável")))</f>
        <v/>
      </c>
      <c r="T29" s="29">
        <f>IF($S29&lt;&gt;"Baixo","",COUNTIFS($S$2:$S$101,"Baixo",$P$2:$P$101,"&lt;"&amp;$P29)+COUNTIFS($S$2:$S29,"Baixo",$P$2:$P29,$P29))</f>
        <v/>
      </c>
      <c r="U29" s="18">
        <f>IF($A29="","",IF(Resumo!$E$4&lt;&gt;"Pronto","Revise a configuração do painel",IF(COUNTIF(Cadastro!$A$2:$A$101,$A29)=0,"SKU não cadastrado",IF(COUNTIF(Cadastro!$A$2:$A$101,$A29)&gt;1,"SKU duplicado no cadastro",IF($D29&lt;&gt;"Sim","SKU inativo",IF(OR($E29="",$F29=""),"Período incompleto",IF($K29="","Período inválido",IF(OR($E29&lt;&gt;Resumo!$B$5,$F29&lt;&gt;Resumo!$B$6),"Fora do período do painel",IF($V29&gt;1,"SKU/período duplicado",IF(NOT(ISNUMBER($P29)),"Base selecionada incompleta ou inválida",IF($P29=0,"Sem saída no período","")))))))))))</f>
        <v/>
      </c>
      <c r="V29" s="29">
        <f>IF($A29="","",COUNTIFS($A$2:$A$101,$A29,$E$2:$E$101,$E29,$F$2:$F$101,$F29))</f>
        <v/>
      </c>
    </row>
    <row r="30" ht="25" customHeight="1">
      <c r="A30" s="21" t="n"/>
      <c r="B30" s="22">
        <f>IF($A30="","",IFERROR(VLOOKUP($A30,Cadastro!$A$2:$D$101,2,FALSE),""))</f>
        <v/>
      </c>
      <c r="C30" s="22">
        <f>IF($A30="","",IFERROR(VLOOKUP($A30,Cadastro!$A$2:$D$101,3,FALSE),""))</f>
        <v/>
      </c>
      <c r="D30" s="22">
        <f>IF($A30="","",IFERROR(VLOOKUP($A30,Cadastro!$A$2:$D$101,4,FALSE),""))</f>
        <v/>
      </c>
      <c r="E30" s="48" t="n"/>
      <c r="F30" s="48" t="n"/>
      <c r="G30" s="24" t="n"/>
      <c r="H30" s="25" t="n"/>
      <c r="I30" s="49" t="n"/>
      <c r="J30" s="49" t="n"/>
      <c r="K30" s="50">
        <f>IF(OR($A30="",$E30="",$F30=""),"",IFERROR(IF($F30&lt;$E30,"",$F30-$E30+1),""))</f>
        <v/>
      </c>
      <c r="L30" s="51">
        <f>IF(OR($A30="",$K30="",$G30="",$H30=""),"",IFERROR(IF(OR($G30&lt;0,$H30&lt;=0),"",$G30/$H30),""))</f>
        <v/>
      </c>
      <c r="M30" s="50">
        <f>IF(OR($L30="",$L30=0),"",IFERROR($K30/$L30,""))</f>
        <v/>
      </c>
      <c r="N30" s="51">
        <f>IF(OR($A30="",$K30="",$I30="",$J30=""),"",IFERROR(IF(OR($I30&lt;0,$J30&lt;=0),"",$I30/$J30),""))</f>
        <v/>
      </c>
      <c r="O30" s="50">
        <f>IF(OR($N30="",$N30=0),"",IFERROR($K30/$N30,""))</f>
        <v/>
      </c>
      <c r="P30" s="51">
        <f>IF($A30="","",IF(Resumo!$B$4="Unidades",$L30,IF(Resumo!$B$4="Valor (R$)",$N30,"")))</f>
        <v/>
      </c>
      <c r="Q30" s="50">
        <f>IF($A30="","",IF(Resumo!$B$4="Unidades",$M30,IF(Resumo!$B$4="Valor (R$)",$O30,"")))</f>
        <v/>
      </c>
      <c r="R30" s="22">
        <f>IF($A30="","",IF(AND(Resumo!$E$4="Pronto",COUNTIF(Cadastro!$A$2:$A$101,$A30)=1,$D30="Sim",$E30=Resumo!$B$5,$F30=Resumo!$B$6,$K30&lt;&gt;"",ISNUMBER($P30),$V30=1),"Sim","Não"))</f>
        <v/>
      </c>
      <c r="S30" s="22">
        <f>IF($R30&lt;&gt;"Sim","",IF($P30&lt;Resumo!$B$7,"Baixo",IF($P30&lt;Resumo!$B$8,"Atenção","Saudável")))</f>
        <v/>
      </c>
      <c r="T30" s="29">
        <f>IF($S30&lt;&gt;"Baixo","",COUNTIFS($S$2:$S$101,"Baixo",$P$2:$P$101,"&lt;"&amp;$P30)+COUNTIFS($S$2:$S30,"Baixo",$P$2:$P30,$P30))</f>
        <v/>
      </c>
      <c r="U30" s="18">
        <f>IF($A30="","",IF(Resumo!$E$4&lt;&gt;"Pronto","Revise a configuração do painel",IF(COUNTIF(Cadastro!$A$2:$A$101,$A30)=0,"SKU não cadastrado",IF(COUNTIF(Cadastro!$A$2:$A$101,$A30)&gt;1,"SKU duplicado no cadastro",IF($D30&lt;&gt;"Sim","SKU inativo",IF(OR($E30="",$F30=""),"Período incompleto",IF($K30="","Período inválido",IF(OR($E30&lt;&gt;Resumo!$B$5,$F30&lt;&gt;Resumo!$B$6),"Fora do período do painel",IF($V30&gt;1,"SKU/período duplicado",IF(NOT(ISNUMBER($P30)),"Base selecionada incompleta ou inválida",IF($P30=0,"Sem saída no período","")))))))))))</f>
        <v/>
      </c>
      <c r="V30" s="29">
        <f>IF($A30="","",COUNTIFS($A$2:$A$101,$A30,$E$2:$E$101,$E30,$F$2:$F$101,$F30))</f>
        <v/>
      </c>
    </row>
    <row r="31" ht="25" customHeight="1">
      <c r="A31" s="21" t="n"/>
      <c r="B31" s="22">
        <f>IF($A31="","",IFERROR(VLOOKUP($A31,Cadastro!$A$2:$D$101,2,FALSE),""))</f>
        <v/>
      </c>
      <c r="C31" s="22">
        <f>IF($A31="","",IFERROR(VLOOKUP($A31,Cadastro!$A$2:$D$101,3,FALSE),""))</f>
        <v/>
      </c>
      <c r="D31" s="22">
        <f>IF($A31="","",IFERROR(VLOOKUP($A31,Cadastro!$A$2:$D$101,4,FALSE),""))</f>
        <v/>
      </c>
      <c r="E31" s="48" t="n"/>
      <c r="F31" s="48" t="n"/>
      <c r="G31" s="24" t="n"/>
      <c r="H31" s="25" t="n"/>
      <c r="I31" s="49" t="n"/>
      <c r="J31" s="49" t="n"/>
      <c r="K31" s="50">
        <f>IF(OR($A31="",$E31="",$F31=""),"",IFERROR(IF($F31&lt;$E31,"",$F31-$E31+1),""))</f>
        <v/>
      </c>
      <c r="L31" s="51">
        <f>IF(OR($A31="",$K31="",$G31="",$H31=""),"",IFERROR(IF(OR($G31&lt;0,$H31&lt;=0),"",$G31/$H31),""))</f>
        <v/>
      </c>
      <c r="M31" s="50">
        <f>IF(OR($L31="",$L31=0),"",IFERROR($K31/$L31,""))</f>
        <v/>
      </c>
      <c r="N31" s="51">
        <f>IF(OR($A31="",$K31="",$I31="",$J31=""),"",IFERROR(IF(OR($I31&lt;0,$J31&lt;=0),"",$I31/$J31),""))</f>
        <v/>
      </c>
      <c r="O31" s="50">
        <f>IF(OR($N31="",$N31=0),"",IFERROR($K31/$N31,""))</f>
        <v/>
      </c>
      <c r="P31" s="51">
        <f>IF($A31="","",IF(Resumo!$B$4="Unidades",$L31,IF(Resumo!$B$4="Valor (R$)",$N31,"")))</f>
        <v/>
      </c>
      <c r="Q31" s="50">
        <f>IF($A31="","",IF(Resumo!$B$4="Unidades",$M31,IF(Resumo!$B$4="Valor (R$)",$O31,"")))</f>
        <v/>
      </c>
      <c r="R31" s="22">
        <f>IF($A31="","",IF(AND(Resumo!$E$4="Pronto",COUNTIF(Cadastro!$A$2:$A$101,$A31)=1,$D31="Sim",$E31=Resumo!$B$5,$F31=Resumo!$B$6,$K31&lt;&gt;"",ISNUMBER($P31),$V31=1),"Sim","Não"))</f>
        <v/>
      </c>
      <c r="S31" s="22">
        <f>IF($R31&lt;&gt;"Sim","",IF($P31&lt;Resumo!$B$7,"Baixo",IF($P31&lt;Resumo!$B$8,"Atenção","Saudável")))</f>
        <v/>
      </c>
      <c r="T31" s="29">
        <f>IF($S31&lt;&gt;"Baixo","",COUNTIFS($S$2:$S$101,"Baixo",$P$2:$P$101,"&lt;"&amp;$P31)+COUNTIFS($S$2:$S31,"Baixo",$P$2:$P31,$P31))</f>
        <v/>
      </c>
      <c r="U31" s="18">
        <f>IF($A31="","",IF(Resumo!$E$4&lt;&gt;"Pronto","Revise a configuração do painel",IF(COUNTIF(Cadastro!$A$2:$A$101,$A31)=0,"SKU não cadastrado",IF(COUNTIF(Cadastro!$A$2:$A$101,$A31)&gt;1,"SKU duplicado no cadastro",IF($D31&lt;&gt;"Sim","SKU inativo",IF(OR($E31="",$F31=""),"Período incompleto",IF($K31="","Período inválido",IF(OR($E31&lt;&gt;Resumo!$B$5,$F31&lt;&gt;Resumo!$B$6),"Fora do período do painel",IF($V31&gt;1,"SKU/período duplicado",IF(NOT(ISNUMBER($P31)),"Base selecionada incompleta ou inválida",IF($P31=0,"Sem saída no período","")))))))))))</f>
        <v/>
      </c>
      <c r="V31" s="29">
        <f>IF($A31="","",COUNTIFS($A$2:$A$101,$A31,$E$2:$E$101,$E31,$F$2:$F$101,$F31))</f>
        <v/>
      </c>
    </row>
    <row r="32" ht="25" customHeight="1">
      <c r="A32" s="21" t="n"/>
      <c r="B32" s="22">
        <f>IF($A32="","",IFERROR(VLOOKUP($A32,Cadastro!$A$2:$D$101,2,FALSE),""))</f>
        <v/>
      </c>
      <c r="C32" s="22">
        <f>IF($A32="","",IFERROR(VLOOKUP($A32,Cadastro!$A$2:$D$101,3,FALSE),""))</f>
        <v/>
      </c>
      <c r="D32" s="22">
        <f>IF($A32="","",IFERROR(VLOOKUP($A32,Cadastro!$A$2:$D$101,4,FALSE),""))</f>
        <v/>
      </c>
      <c r="E32" s="48" t="n"/>
      <c r="F32" s="48" t="n"/>
      <c r="G32" s="24" t="n"/>
      <c r="H32" s="25" t="n"/>
      <c r="I32" s="49" t="n"/>
      <c r="J32" s="49" t="n"/>
      <c r="K32" s="50">
        <f>IF(OR($A32="",$E32="",$F32=""),"",IFERROR(IF($F32&lt;$E32,"",$F32-$E32+1),""))</f>
        <v/>
      </c>
      <c r="L32" s="51">
        <f>IF(OR($A32="",$K32="",$G32="",$H32=""),"",IFERROR(IF(OR($G32&lt;0,$H32&lt;=0),"",$G32/$H32),""))</f>
        <v/>
      </c>
      <c r="M32" s="50">
        <f>IF(OR($L32="",$L32=0),"",IFERROR($K32/$L32,""))</f>
        <v/>
      </c>
      <c r="N32" s="51">
        <f>IF(OR($A32="",$K32="",$I32="",$J32=""),"",IFERROR(IF(OR($I32&lt;0,$J32&lt;=0),"",$I32/$J32),""))</f>
        <v/>
      </c>
      <c r="O32" s="50">
        <f>IF(OR($N32="",$N32=0),"",IFERROR($K32/$N32,""))</f>
        <v/>
      </c>
      <c r="P32" s="51">
        <f>IF($A32="","",IF(Resumo!$B$4="Unidades",$L32,IF(Resumo!$B$4="Valor (R$)",$N32,"")))</f>
        <v/>
      </c>
      <c r="Q32" s="50">
        <f>IF($A32="","",IF(Resumo!$B$4="Unidades",$M32,IF(Resumo!$B$4="Valor (R$)",$O32,"")))</f>
        <v/>
      </c>
      <c r="R32" s="22">
        <f>IF($A32="","",IF(AND(Resumo!$E$4="Pronto",COUNTIF(Cadastro!$A$2:$A$101,$A32)=1,$D32="Sim",$E32=Resumo!$B$5,$F32=Resumo!$B$6,$K32&lt;&gt;"",ISNUMBER($P32),$V32=1),"Sim","Não"))</f>
        <v/>
      </c>
      <c r="S32" s="22">
        <f>IF($R32&lt;&gt;"Sim","",IF($P32&lt;Resumo!$B$7,"Baixo",IF($P32&lt;Resumo!$B$8,"Atenção","Saudável")))</f>
        <v/>
      </c>
      <c r="T32" s="29">
        <f>IF($S32&lt;&gt;"Baixo","",COUNTIFS($S$2:$S$101,"Baixo",$P$2:$P$101,"&lt;"&amp;$P32)+COUNTIFS($S$2:$S32,"Baixo",$P$2:$P32,$P32))</f>
        <v/>
      </c>
      <c r="U32" s="18">
        <f>IF($A32="","",IF(Resumo!$E$4&lt;&gt;"Pronto","Revise a configuração do painel",IF(COUNTIF(Cadastro!$A$2:$A$101,$A32)=0,"SKU não cadastrado",IF(COUNTIF(Cadastro!$A$2:$A$101,$A32)&gt;1,"SKU duplicado no cadastro",IF($D32&lt;&gt;"Sim","SKU inativo",IF(OR($E32="",$F32=""),"Período incompleto",IF($K32="","Período inválido",IF(OR($E32&lt;&gt;Resumo!$B$5,$F32&lt;&gt;Resumo!$B$6),"Fora do período do painel",IF($V32&gt;1,"SKU/período duplicado",IF(NOT(ISNUMBER($P32)),"Base selecionada incompleta ou inválida",IF($P32=0,"Sem saída no período","")))))))))))</f>
        <v/>
      </c>
      <c r="V32" s="29">
        <f>IF($A32="","",COUNTIFS($A$2:$A$101,$A32,$E$2:$E$101,$E32,$F$2:$F$101,$F32))</f>
        <v/>
      </c>
    </row>
    <row r="33" ht="25" customHeight="1">
      <c r="A33" s="21" t="n"/>
      <c r="B33" s="22">
        <f>IF($A33="","",IFERROR(VLOOKUP($A33,Cadastro!$A$2:$D$101,2,FALSE),""))</f>
        <v/>
      </c>
      <c r="C33" s="22">
        <f>IF($A33="","",IFERROR(VLOOKUP($A33,Cadastro!$A$2:$D$101,3,FALSE),""))</f>
        <v/>
      </c>
      <c r="D33" s="22">
        <f>IF($A33="","",IFERROR(VLOOKUP($A33,Cadastro!$A$2:$D$101,4,FALSE),""))</f>
        <v/>
      </c>
      <c r="E33" s="48" t="n"/>
      <c r="F33" s="48" t="n"/>
      <c r="G33" s="24" t="n"/>
      <c r="H33" s="25" t="n"/>
      <c r="I33" s="49" t="n"/>
      <c r="J33" s="49" t="n"/>
      <c r="K33" s="50">
        <f>IF(OR($A33="",$E33="",$F33=""),"",IFERROR(IF($F33&lt;$E33,"",$F33-$E33+1),""))</f>
        <v/>
      </c>
      <c r="L33" s="51">
        <f>IF(OR($A33="",$K33="",$G33="",$H33=""),"",IFERROR(IF(OR($G33&lt;0,$H33&lt;=0),"",$G33/$H33),""))</f>
        <v/>
      </c>
      <c r="M33" s="50">
        <f>IF(OR($L33="",$L33=0),"",IFERROR($K33/$L33,""))</f>
        <v/>
      </c>
      <c r="N33" s="51">
        <f>IF(OR($A33="",$K33="",$I33="",$J33=""),"",IFERROR(IF(OR($I33&lt;0,$J33&lt;=0),"",$I33/$J33),""))</f>
        <v/>
      </c>
      <c r="O33" s="50">
        <f>IF(OR($N33="",$N33=0),"",IFERROR($K33/$N33,""))</f>
        <v/>
      </c>
      <c r="P33" s="51">
        <f>IF($A33="","",IF(Resumo!$B$4="Unidades",$L33,IF(Resumo!$B$4="Valor (R$)",$N33,"")))</f>
        <v/>
      </c>
      <c r="Q33" s="50">
        <f>IF($A33="","",IF(Resumo!$B$4="Unidades",$M33,IF(Resumo!$B$4="Valor (R$)",$O33,"")))</f>
        <v/>
      </c>
      <c r="R33" s="22">
        <f>IF($A33="","",IF(AND(Resumo!$E$4="Pronto",COUNTIF(Cadastro!$A$2:$A$101,$A33)=1,$D33="Sim",$E33=Resumo!$B$5,$F33=Resumo!$B$6,$K33&lt;&gt;"",ISNUMBER($P33),$V33=1),"Sim","Não"))</f>
        <v/>
      </c>
      <c r="S33" s="22">
        <f>IF($R33&lt;&gt;"Sim","",IF($P33&lt;Resumo!$B$7,"Baixo",IF($P33&lt;Resumo!$B$8,"Atenção","Saudável")))</f>
        <v/>
      </c>
      <c r="T33" s="29">
        <f>IF($S33&lt;&gt;"Baixo","",COUNTIFS($S$2:$S$101,"Baixo",$P$2:$P$101,"&lt;"&amp;$P33)+COUNTIFS($S$2:$S33,"Baixo",$P$2:$P33,$P33))</f>
        <v/>
      </c>
      <c r="U33" s="18">
        <f>IF($A33="","",IF(Resumo!$E$4&lt;&gt;"Pronto","Revise a configuração do painel",IF(COUNTIF(Cadastro!$A$2:$A$101,$A33)=0,"SKU não cadastrado",IF(COUNTIF(Cadastro!$A$2:$A$101,$A33)&gt;1,"SKU duplicado no cadastro",IF($D33&lt;&gt;"Sim","SKU inativo",IF(OR($E33="",$F33=""),"Período incompleto",IF($K33="","Período inválido",IF(OR($E33&lt;&gt;Resumo!$B$5,$F33&lt;&gt;Resumo!$B$6),"Fora do período do painel",IF($V33&gt;1,"SKU/período duplicado",IF(NOT(ISNUMBER($P33)),"Base selecionada incompleta ou inválida",IF($P33=0,"Sem saída no período","")))))))))))</f>
        <v/>
      </c>
      <c r="V33" s="29">
        <f>IF($A33="","",COUNTIFS($A$2:$A$101,$A33,$E$2:$E$101,$E33,$F$2:$F$101,$F33))</f>
        <v/>
      </c>
    </row>
    <row r="34" ht="25" customHeight="1">
      <c r="A34" s="21" t="n"/>
      <c r="B34" s="22">
        <f>IF($A34="","",IFERROR(VLOOKUP($A34,Cadastro!$A$2:$D$101,2,FALSE),""))</f>
        <v/>
      </c>
      <c r="C34" s="22">
        <f>IF($A34="","",IFERROR(VLOOKUP($A34,Cadastro!$A$2:$D$101,3,FALSE),""))</f>
        <v/>
      </c>
      <c r="D34" s="22">
        <f>IF($A34="","",IFERROR(VLOOKUP($A34,Cadastro!$A$2:$D$101,4,FALSE),""))</f>
        <v/>
      </c>
      <c r="E34" s="48" t="n"/>
      <c r="F34" s="48" t="n"/>
      <c r="G34" s="24" t="n"/>
      <c r="H34" s="25" t="n"/>
      <c r="I34" s="49" t="n"/>
      <c r="J34" s="49" t="n"/>
      <c r="K34" s="50">
        <f>IF(OR($A34="",$E34="",$F34=""),"",IFERROR(IF($F34&lt;$E34,"",$F34-$E34+1),""))</f>
        <v/>
      </c>
      <c r="L34" s="51">
        <f>IF(OR($A34="",$K34="",$G34="",$H34=""),"",IFERROR(IF(OR($G34&lt;0,$H34&lt;=0),"",$G34/$H34),""))</f>
        <v/>
      </c>
      <c r="M34" s="50">
        <f>IF(OR($L34="",$L34=0),"",IFERROR($K34/$L34,""))</f>
        <v/>
      </c>
      <c r="N34" s="51">
        <f>IF(OR($A34="",$K34="",$I34="",$J34=""),"",IFERROR(IF(OR($I34&lt;0,$J34&lt;=0),"",$I34/$J34),""))</f>
        <v/>
      </c>
      <c r="O34" s="50">
        <f>IF(OR($N34="",$N34=0),"",IFERROR($K34/$N34,""))</f>
        <v/>
      </c>
      <c r="P34" s="51">
        <f>IF($A34="","",IF(Resumo!$B$4="Unidades",$L34,IF(Resumo!$B$4="Valor (R$)",$N34,"")))</f>
        <v/>
      </c>
      <c r="Q34" s="50">
        <f>IF($A34="","",IF(Resumo!$B$4="Unidades",$M34,IF(Resumo!$B$4="Valor (R$)",$O34,"")))</f>
        <v/>
      </c>
      <c r="R34" s="22">
        <f>IF($A34="","",IF(AND(Resumo!$E$4="Pronto",COUNTIF(Cadastro!$A$2:$A$101,$A34)=1,$D34="Sim",$E34=Resumo!$B$5,$F34=Resumo!$B$6,$K34&lt;&gt;"",ISNUMBER($P34),$V34=1),"Sim","Não"))</f>
        <v/>
      </c>
      <c r="S34" s="22">
        <f>IF($R34&lt;&gt;"Sim","",IF($P34&lt;Resumo!$B$7,"Baixo",IF($P34&lt;Resumo!$B$8,"Atenção","Saudável")))</f>
        <v/>
      </c>
      <c r="T34" s="29">
        <f>IF($S34&lt;&gt;"Baixo","",COUNTIFS($S$2:$S$101,"Baixo",$P$2:$P$101,"&lt;"&amp;$P34)+COUNTIFS($S$2:$S34,"Baixo",$P$2:$P34,$P34))</f>
        <v/>
      </c>
      <c r="U34" s="18">
        <f>IF($A34="","",IF(Resumo!$E$4&lt;&gt;"Pronto","Revise a configuração do painel",IF(COUNTIF(Cadastro!$A$2:$A$101,$A34)=0,"SKU não cadastrado",IF(COUNTIF(Cadastro!$A$2:$A$101,$A34)&gt;1,"SKU duplicado no cadastro",IF($D34&lt;&gt;"Sim","SKU inativo",IF(OR($E34="",$F34=""),"Período incompleto",IF($K34="","Período inválido",IF(OR($E34&lt;&gt;Resumo!$B$5,$F34&lt;&gt;Resumo!$B$6),"Fora do período do painel",IF($V34&gt;1,"SKU/período duplicado",IF(NOT(ISNUMBER($P34)),"Base selecionada incompleta ou inválida",IF($P34=0,"Sem saída no período","")))))))))))</f>
        <v/>
      </c>
      <c r="V34" s="29">
        <f>IF($A34="","",COUNTIFS($A$2:$A$101,$A34,$E$2:$E$101,$E34,$F$2:$F$101,$F34))</f>
        <v/>
      </c>
    </row>
    <row r="35" ht="25" customHeight="1">
      <c r="A35" s="21" t="n"/>
      <c r="B35" s="22">
        <f>IF($A35="","",IFERROR(VLOOKUP($A35,Cadastro!$A$2:$D$101,2,FALSE),""))</f>
        <v/>
      </c>
      <c r="C35" s="22">
        <f>IF($A35="","",IFERROR(VLOOKUP($A35,Cadastro!$A$2:$D$101,3,FALSE),""))</f>
        <v/>
      </c>
      <c r="D35" s="22">
        <f>IF($A35="","",IFERROR(VLOOKUP($A35,Cadastro!$A$2:$D$101,4,FALSE),""))</f>
        <v/>
      </c>
      <c r="E35" s="48" t="n"/>
      <c r="F35" s="48" t="n"/>
      <c r="G35" s="24" t="n"/>
      <c r="H35" s="25" t="n"/>
      <c r="I35" s="49" t="n"/>
      <c r="J35" s="49" t="n"/>
      <c r="K35" s="50">
        <f>IF(OR($A35="",$E35="",$F35=""),"",IFERROR(IF($F35&lt;$E35,"",$F35-$E35+1),""))</f>
        <v/>
      </c>
      <c r="L35" s="51">
        <f>IF(OR($A35="",$K35="",$G35="",$H35=""),"",IFERROR(IF(OR($G35&lt;0,$H35&lt;=0),"",$G35/$H35),""))</f>
        <v/>
      </c>
      <c r="M35" s="50">
        <f>IF(OR($L35="",$L35=0),"",IFERROR($K35/$L35,""))</f>
        <v/>
      </c>
      <c r="N35" s="51">
        <f>IF(OR($A35="",$K35="",$I35="",$J35=""),"",IFERROR(IF(OR($I35&lt;0,$J35&lt;=0),"",$I35/$J35),""))</f>
        <v/>
      </c>
      <c r="O35" s="50">
        <f>IF(OR($N35="",$N35=0),"",IFERROR($K35/$N35,""))</f>
        <v/>
      </c>
      <c r="P35" s="51">
        <f>IF($A35="","",IF(Resumo!$B$4="Unidades",$L35,IF(Resumo!$B$4="Valor (R$)",$N35,"")))</f>
        <v/>
      </c>
      <c r="Q35" s="50">
        <f>IF($A35="","",IF(Resumo!$B$4="Unidades",$M35,IF(Resumo!$B$4="Valor (R$)",$O35,"")))</f>
        <v/>
      </c>
      <c r="R35" s="22">
        <f>IF($A35="","",IF(AND(Resumo!$E$4="Pronto",COUNTIF(Cadastro!$A$2:$A$101,$A35)=1,$D35="Sim",$E35=Resumo!$B$5,$F35=Resumo!$B$6,$K35&lt;&gt;"",ISNUMBER($P35),$V35=1),"Sim","Não"))</f>
        <v/>
      </c>
      <c r="S35" s="22">
        <f>IF($R35&lt;&gt;"Sim","",IF($P35&lt;Resumo!$B$7,"Baixo",IF($P35&lt;Resumo!$B$8,"Atenção","Saudável")))</f>
        <v/>
      </c>
      <c r="T35" s="29">
        <f>IF($S35&lt;&gt;"Baixo","",COUNTIFS($S$2:$S$101,"Baixo",$P$2:$P$101,"&lt;"&amp;$P35)+COUNTIFS($S$2:$S35,"Baixo",$P$2:$P35,$P35))</f>
        <v/>
      </c>
      <c r="U35" s="18">
        <f>IF($A35="","",IF(Resumo!$E$4&lt;&gt;"Pronto","Revise a configuração do painel",IF(COUNTIF(Cadastro!$A$2:$A$101,$A35)=0,"SKU não cadastrado",IF(COUNTIF(Cadastro!$A$2:$A$101,$A35)&gt;1,"SKU duplicado no cadastro",IF($D35&lt;&gt;"Sim","SKU inativo",IF(OR($E35="",$F35=""),"Período incompleto",IF($K35="","Período inválido",IF(OR($E35&lt;&gt;Resumo!$B$5,$F35&lt;&gt;Resumo!$B$6),"Fora do período do painel",IF($V35&gt;1,"SKU/período duplicado",IF(NOT(ISNUMBER($P35)),"Base selecionada incompleta ou inválida",IF($P35=0,"Sem saída no período","")))))))))))</f>
        <v/>
      </c>
      <c r="V35" s="29">
        <f>IF($A35="","",COUNTIFS($A$2:$A$101,$A35,$E$2:$E$101,$E35,$F$2:$F$101,$F35))</f>
        <v/>
      </c>
    </row>
    <row r="36" ht="25" customHeight="1">
      <c r="A36" s="21" t="n"/>
      <c r="B36" s="22">
        <f>IF($A36="","",IFERROR(VLOOKUP($A36,Cadastro!$A$2:$D$101,2,FALSE),""))</f>
        <v/>
      </c>
      <c r="C36" s="22">
        <f>IF($A36="","",IFERROR(VLOOKUP($A36,Cadastro!$A$2:$D$101,3,FALSE),""))</f>
        <v/>
      </c>
      <c r="D36" s="22">
        <f>IF($A36="","",IFERROR(VLOOKUP($A36,Cadastro!$A$2:$D$101,4,FALSE),""))</f>
        <v/>
      </c>
      <c r="E36" s="48" t="n"/>
      <c r="F36" s="48" t="n"/>
      <c r="G36" s="24" t="n"/>
      <c r="H36" s="25" t="n"/>
      <c r="I36" s="49" t="n"/>
      <c r="J36" s="49" t="n"/>
      <c r="K36" s="50">
        <f>IF(OR($A36="",$E36="",$F36=""),"",IFERROR(IF($F36&lt;$E36,"",$F36-$E36+1),""))</f>
        <v/>
      </c>
      <c r="L36" s="51">
        <f>IF(OR($A36="",$K36="",$G36="",$H36=""),"",IFERROR(IF(OR($G36&lt;0,$H36&lt;=0),"",$G36/$H36),""))</f>
        <v/>
      </c>
      <c r="M36" s="50">
        <f>IF(OR($L36="",$L36=0),"",IFERROR($K36/$L36,""))</f>
        <v/>
      </c>
      <c r="N36" s="51">
        <f>IF(OR($A36="",$K36="",$I36="",$J36=""),"",IFERROR(IF(OR($I36&lt;0,$J36&lt;=0),"",$I36/$J36),""))</f>
        <v/>
      </c>
      <c r="O36" s="50">
        <f>IF(OR($N36="",$N36=0),"",IFERROR($K36/$N36,""))</f>
        <v/>
      </c>
      <c r="P36" s="51">
        <f>IF($A36="","",IF(Resumo!$B$4="Unidades",$L36,IF(Resumo!$B$4="Valor (R$)",$N36,"")))</f>
        <v/>
      </c>
      <c r="Q36" s="50">
        <f>IF($A36="","",IF(Resumo!$B$4="Unidades",$M36,IF(Resumo!$B$4="Valor (R$)",$O36,"")))</f>
        <v/>
      </c>
      <c r="R36" s="22">
        <f>IF($A36="","",IF(AND(Resumo!$E$4="Pronto",COUNTIF(Cadastro!$A$2:$A$101,$A36)=1,$D36="Sim",$E36=Resumo!$B$5,$F36=Resumo!$B$6,$K36&lt;&gt;"",ISNUMBER($P36),$V36=1),"Sim","Não"))</f>
        <v/>
      </c>
      <c r="S36" s="22">
        <f>IF($R36&lt;&gt;"Sim","",IF($P36&lt;Resumo!$B$7,"Baixo",IF($P36&lt;Resumo!$B$8,"Atenção","Saudável")))</f>
        <v/>
      </c>
      <c r="T36" s="29">
        <f>IF($S36&lt;&gt;"Baixo","",COUNTIFS($S$2:$S$101,"Baixo",$P$2:$P$101,"&lt;"&amp;$P36)+COUNTIFS($S$2:$S36,"Baixo",$P$2:$P36,$P36))</f>
        <v/>
      </c>
      <c r="U36" s="18">
        <f>IF($A36="","",IF(Resumo!$E$4&lt;&gt;"Pronto","Revise a configuração do painel",IF(COUNTIF(Cadastro!$A$2:$A$101,$A36)=0,"SKU não cadastrado",IF(COUNTIF(Cadastro!$A$2:$A$101,$A36)&gt;1,"SKU duplicado no cadastro",IF($D36&lt;&gt;"Sim","SKU inativo",IF(OR($E36="",$F36=""),"Período incompleto",IF($K36="","Período inválido",IF(OR($E36&lt;&gt;Resumo!$B$5,$F36&lt;&gt;Resumo!$B$6),"Fora do período do painel",IF($V36&gt;1,"SKU/período duplicado",IF(NOT(ISNUMBER($P36)),"Base selecionada incompleta ou inválida",IF($P36=0,"Sem saída no período","")))))))))))</f>
        <v/>
      </c>
      <c r="V36" s="29">
        <f>IF($A36="","",COUNTIFS($A$2:$A$101,$A36,$E$2:$E$101,$E36,$F$2:$F$101,$F36))</f>
        <v/>
      </c>
    </row>
    <row r="37" ht="25" customHeight="1">
      <c r="A37" s="21" t="n"/>
      <c r="B37" s="22">
        <f>IF($A37="","",IFERROR(VLOOKUP($A37,Cadastro!$A$2:$D$101,2,FALSE),""))</f>
        <v/>
      </c>
      <c r="C37" s="22">
        <f>IF($A37="","",IFERROR(VLOOKUP($A37,Cadastro!$A$2:$D$101,3,FALSE),""))</f>
        <v/>
      </c>
      <c r="D37" s="22">
        <f>IF($A37="","",IFERROR(VLOOKUP($A37,Cadastro!$A$2:$D$101,4,FALSE),""))</f>
        <v/>
      </c>
      <c r="E37" s="48" t="n"/>
      <c r="F37" s="48" t="n"/>
      <c r="G37" s="24" t="n"/>
      <c r="H37" s="25" t="n"/>
      <c r="I37" s="49" t="n"/>
      <c r="J37" s="49" t="n"/>
      <c r="K37" s="50">
        <f>IF(OR($A37="",$E37="",$F37=""),"",IFERROR(IF($F37&lt;$E37,"",$F37-$E37+1),""))</f>
        <v/>
      </c>
      <c r="L37" s="51">
        <f>IF(OR($A37="",$K37="",$G37="",$H37=""),"",IFERROR(IF(OR($G37&lt;0,$H37&lt;=0),"",$G37/$H37),""))</f>
        <v/>
      </c>
      <c r="M37" s="50">
        <f>IF(OR($L37="",$L37=0),"",IFERROR($K37/$L37,""))</f>
        <v/>
      </c>
      <c r="N37" s="51">
        <f>IF(OR($A37="",$K37="",$I37="",$J37=""),"",IFERROR(IF(OR($I37&lt;0,$J37&lt;=0),"",$I37/$J37),""))</f>
        <v/>
      </c>
      <c r="O37" s="50">
        <f>IF(OR($N37="",$N37=0),"",IFERROR($K37/$N37,""))</f>
        <v/>
      </c>
      <c r="P37" s="51">
        <f>IF($A37="","",IF(Resumo!$B$4="Unidades",$L37,IF(Resumo!$B$4="Valor (R$)",$N37,"")))</f>
        <v/>
      </c>
      <c r="Q37" s="50">
        <f>IF($A37="","",IF(Resumo!$B$4="Unidades",$M37,IF(Resumo!$B$4="Valor (R$)",$O37,"")))</f>
        <v/>
      </c>
      <c r="R37" s="22">
        <f>IF($A37="","",IF(AND(Resumo!$E$4="Pronto",COUNTIF(Cadastro!$A$2:$A$101,$A37)=1,$D37="Sim",$E37=Resumo!$B$5,$F37=Resumo!$B$6,$K37&lt;&gt;"",ISNUMBER($P37),$V37=1),"Sim","Não"))</f>
        <v/>
      </c>
      <c r="S37" s="22">
        <f>IF($R37&lt;&gt;"Sim","",IF($P37&lt;Resumo!$B$7,"Baixo",IF($P37&lt;Resumo!$B$8,"Atenção","Saudável")))</f>
        <v/>
      </c>
      <c r="T37" s="29">
        <f>IF($S37&lt;&gt;"Baixo","",COUNTIFS($S$2:$S$101,"Baixo",$P$2:$P$101,"&lt;"&amp;$P37)+COUNTIFS($S$2:$S37,"Baixo",$P$2:$P37,$P37))</f>
        <v/>
      </c>
      <c r="U37" s="18">
        <f>IF($A37="","",IF(Resumo!$E$4&lt;&gt;"Pronto","Revise a configuração do painel",IF(COUNTIF(Cadastro!$A$2:$A$101,$A37)=0,"SKU não cadastrado",IF(COUNTIF(Cadastro!$A$2:$A$101,$A37)&gt;1,"SKU duplicado no cadastro",IF($D37&lt;&gt;"Sim","SKU inativo",IF(OR($E37="",$F37=""),"Período incompleto",IF($K37="","Período inválido",IF(OR($E37&lt;&gt;Resumo!$B$5,$F37&lt;&gt;Resumo!$B$6),"Fora do período do painel",IF($V37&gt;1,"SKU/período duplicado",IF(NOT(ISNUMBER($P37)),"Base selecionada incompleta ou inválida",IF($P37=0,"Sem saída no período","")))))))))))</f>
        <v/>
      </c>
      <c r="V37" s="29">
        <f>IF($A37="","",COUNTIFS($A$2:$A$101,$A37,$E$2:$E$101,$E37,$F$2:$F$101,$F37))</f>
        <v/>
      </c>
    </row>
    <row r="38" ht="25" customHeight="1">
      <c r="A38" s="21" t="n"/>
      <c r="B38" s="22">
        <f>IF($A38="","",IFERROR(VLOOKUP($A38,Cadastro!$A$2:$D$101,2,FALSE),""))</f>
        <v/>
      </c>
      <c r="C38" s="22">
        <f>IF($A38="","",IFERROR(VLOOKUP($A38,Cadastro!$A$2:$D$101,3,FALSE),""))</f>
        <v/>
      </c>
      <c r="D38" s="22">
        <f>IF($A38="","",IFERROR(VLOOKUP($A38,Cadastro!$A$2:$D$101,4,FALSE),""))</f>
        <v/>
      </c>
      <c r="E38" s="48" t="n"/>
      <c r="F38" s="48" t="n"/>
      <c r="G38" s="24" t="n"/>
      <c r="H38" s="25" t="n"/>
      <c r="I38" s="49" t="n"/>
      <c r="J38" s="49" t="n"/>
      <c r="K38" s="50">
        <f>IF(OR($A38="",$E38="",$F38=""),"",IFERROR(IF($F38&lt;$E38,"",$F38-$E38+1),""))</f>
        <v/>
      </c>
      <c r="L38" s="51">
        <f>IF(OR($A38="",$K38="",$G38="",$H38=""),"",IFERROR(IF(OR($G38&lt;0,$H38&lt;=0),"",$G38/$H38),""))</f>
        <v/>
      </c>
      <c r="M38" s="50">
        <f>IF(OR($L38="",$L38=0),"",IFERROR($K38/$L38,""))</f>
        <v/>
      </c>
      <c r="N38" s="51">
        <f>IF(OR($A38="",$K38="",$I38="",$J38=""),"",IFERROR(IF(OR($I38&lt;0,$J38&lt;=0),"",$I38/$J38),""))</f>
        <v/>
      </c>
      <c r="O38" s="50">
        <f>IF(OR($N38="",$N38=0),"",IFERROR($K38/$N38,""))</f>
        <v/>
      </c>
      <c r="P38" s="51">
        <f>IF($A38="","",IF(Resumo!$B$4="Unidades",$L38,IF(Resumo!$B$4="Valor (R$)",$N38,"")))</f>
        <v/>
      </c>
      <c r="Q38" s="50">
        <f>IF($A38="","",IF(Resumo!$B$4="Unidades",$M38,IF(Resumo!$B$4="Valor (R$)",$O38,"")))</f>
        <v/>
      </c>
      <c r="R38" s="22">
        <f>IF($A38="","",IF(AND(Resumo!$E$4="Pronto",COUNTIF(Cadastro!$A$2:$A$101,$A38)=1,$D38="Sim",$E38=Resumo!$B$5,$F38=Resumo!$B$6,$K38&lt;&gt;"",ISNUMBER($P38),$V38=1),"Sim","Não"))</f>
        <v/>
      </c>
      <c r="S38" s="22">
        <f>IF($R38&lt;&gt;"Sim","",IF($P38&lt;Resumo!$B$7,"Baixo",IF($P38&lt;Resumo!$B$8,"Atenção","Saudável")))</f>
        <v/>
      </c>
      <c r="T38" s="29">
        <f>IF($S38&lt;&gt;"Baixo","",COUNTIFS($S$2:$S$101,"Baixo",$P$2:$P$101,"&lt;"&amp;$P38)+COUNTIFS($S$2:$S38,"Baixo",$P$2:$P38,$P38))</f>
        <v/>
      </c>
      <c r="U38" s="18">
        <f>IF($A38="","",IF(Resumo!$E$4&lt;&gt;"Pronto","Revise a configuração do painel",IF(COUNTIF(Cadastro!$A$2:$A$101,$A38)=0,"SKU não cadastrado",IF(COUNTIF(Cadastro!$A$2:$A$101,$A38)&gt;1,"SKU duplicado no cadastro",IF($D38&lt;&gt;"Sim","SKU inativo",IF(OR($E38="",$F38=""),"Período incompleto",IF($K38="","Período inválido",IF(OR($E38&lt;&gt;Resumo!$B$5,$F38&lt;&gt;Resumo!$B$6),"Fora do período do painel",IF($V38&gt;1,"SKU/período duplicado",IF(NOT(ISNUMBER($P38)),"Base selecionada incompleta ou inválida",IF($P38=0,"Sem saída no período","")))))))))))</f>
        <v/>
      </c>
      <c r="V38" s="29">
        <f>IF($A38="","",COUNTIFS($A$2:$A$101,$A38,$E$2:$E$101,$E38,$F$2:$F$101,$F38))</f>
        <v/>
      </c>
    </row>
    <row r="39" ht="25" customHeight="1">
      <c r="A39" s="21" t="n"/>
      <c r="B39" s="22">
        <f>IF($A39="","",IFERROR(VLOOKUP($A39,Cadastro!$A$2:$D$101,2,FALSE),""))</f>
        <v/>
      </c>
      <c r="C39" s="22">
        <f>IF($A39="","",IFERROR(VLOOKUP($A39,Cadastro!$A$2:$D$101,3,FALSE),""))</f>
        <v/>
      </c>
      <c r="D39" s="22">
        <f>IF($A39="","",IFERROR(VLOOKUP($A39,Cadastro!$A$2:$D$101,4,FALSE),""))</f>
        <v/>
      </c>
      <c r="E39" s="48" t="n"/>
      <c r="F39" s="48" t="n"/>
      <c r="G39" s="24" t="n"/>
      <c r="H39" s="25" t="n"/>
      <c r="I39" s="49" t="n"/>
      <c r="J39" s="49" t="n"/>
      <c r="K39" s="50">
        <f>IF(OR($A39="",$E39="",$F39=""),"",IFERROR(IF($F39&lt;$E39,"",$F39-$E39+1),""))</f>
        <v/>
      </c>
      <c r="L39" s="51">
        <f>IF(OR($A39="",$K39="",$G39="",$H39=""),"",IFERROR(IF(OR($G39&lt;0,$H39&lt;=0),"",$G39/$H39),""))</f>
        <v/>
      </c>
      <c r="M39" s="50">
        <f>IF(OR($L39="",$L39=0),"",IFERROR($K39/$L39,""))</f>
        <v/>
      </c>
      <c r="N39" s="51">
        <f>IF(OR($A39="",$K39="",$I39="",$J39=""),"",IFERROR(IF(OR($I39&lt;0,$J39&lt;=0),"",$I39/$J39),""))</f>
        <v/>
      </c>
      <c r="O39" s="50">
        <f>IF(OR($N39="",$N39=0),"",IFERROR($K39/$N39,""))</f>
        <v/>
      </c>
      <c r="P39" s="51">
        <f>IF($A39="","",IF(Resumo!$B$4="Unidades",$L39,IF(Resumo!$B$4="Valor (R$)",$N39,"")))</f>
        <v/>
      </c>
      <c r="Q39" s="50">
        <f>IF($A39="","",IF(Resumo!$B$4="Unidades",$M39,IF(Resumo!$B$4="Valor (R$)",$O39,"")))</f>
        <v/>
      </c>
      <c r="R39" s="22">
        <f>IF($A39="","",IF(AND(Resumo!$E$4="Pronto",COUNTIF(Cadastro!$A$2:$A$101,$A39)=1,$D39="Sim",$E39=Resumo!$B$5,$F39=Resumo!$B$6,$K39&lt;&gt;"",ISNUMBER($P39),$V39=1),"Sim","Não"))</f>
        <v/>
      </c>
      <c r="S39" s="22">
        <f>IF($R39&lt;&gt;"Sim","",IF($P39&lt;Resumo!$B$7,"Baixo",IF($P39&lt;Resumo!$B$8,"Atenção","Saudável")))</f>
        <v/>
      </c>
      <c r="T39" s="29">
        <f>IF($S39&lt;&gt;"Baixo","",COUNTIFS($S$2:$S$101,"Baixo",$P$2:$P$101,"&lt;"&amp;$P39)+COUNTIFS($S$2:$S39,"Baixo",$P$2:$P39,$P39))</f>
        <v/>
      </c>
      <c r="U39" s="18">
        <f>IF($A39="","",IF(Resumo!$E$4&lt;&gt;"Pronto","Revise a configuração do painel",IF(COUNTIF(Cadastro!$A$2:$A$101,$A39)=0,"SKU não cadastrado",IF(COUNTIF(Cadastro!$A$2:$A$101,$A39)&gt;1,"SKU duplicado no cadastro",IF($D39&lt;&gt;"Sim","SKU inativo",IF(OR($E39="",$F39=""),"Período incompleto",IF($K39="","Período inválido",IF(OR($E39&lt;&gt;Resumo!$B$5,$F39&lt;&gt;Resumo!$B$6),"Fora do período do painel",IF($V39&gt;1,"SKU/período duplicado",IF(NOT(ISNUMBER($P39)),"Base selecionada incompleta ou inválida",IF($P39=0,"Sem saída no período","")))))))))))</f>
        <v/>
      </c>
      <c r="V39" s="29">
        <f>IF($A39="","",COUNTIFS($A$2:$A$101,$A39,$E$2:$E$101,$E39,$F$2:$F$101,$F39))</f>
        <v/>
      </c>
    </row>
    <row r="40" ht="25" customHeight="1">
      <c r="A40" s="21" t="n"/>
      <c r="B40" s="22">
        <f>IF($A40="","",IFERROR(VLOOKUP($A40,Cadastro!$A$2:$D$101,2,FALSE),""))</f>
        <v/>
      </c>
      <c r="C40" s="22">
        <f>IF($A40="","",IFERROR(VLOOKUP($A40,Cadastro!$A$2:$D$101,3,FALSE),""))</f>
        <v/>
      </c>
      <c r="D40" s="22">
        <f>IF($A40="","",IFERROR(VLOOKUP($A40,Cadastro!$A$2:$D$101,4,FALSE),""))</f>
        <v/>
      </c>
      <c r="E40" s="48" t="n"/>
      <c r="F40" s="48" t="n"/>
      <c r="G40" s="24" t="n"/>
      <c r="H40" s="25" t="n"/>
      <c r="I40" s="49" t="n"/>
      <c r="J40" s="49" t="n"/>
      <c r="K40" s="50">
        <f>IF(OR($A40="",$E40="",$F40=""),"",IFERROR(IF($F40&lt;$E40,"",$F40-$E40+1),""))</f>
        <v/>
      </c>
      <c r="L40" s="51">
        <f>IF(OR($A40="",$K40="",$G40="",$H40=""),"",IFERROR(IF(OR($G40&lt;0,$H40&lt;=0),"",$G40/$H40),""))</f>
        <v/>
      </c>
      <c r="M40" s="50">
        <f>IF(OR($L40="",$L40=0),"",IFERROR($K40/$L40,""))</f>
        <v/>
      </c>
      <c r="N40" s="51">
        <f>IF(OR($A40="",$K40="",$I40="",$J40=""),"",IFERROR(IF(OR($I40&lt;0,$J40&lt;=0),"",$I40/$J40),""))</f>
        <v/>
      </c>
      <c r="O40" s="50">
        <f>IF(OR($N40="",$N40=0),"",IFERROR($K40/$N40,""))</f>
        <v/>
      </c>
      <c r="P40" s="51">
        <f>IF($A40="","",IF(Resumo!$B$4="Unidades",$L40,IF(Resumo!$B$4="Valor (R$)",$N40,"")))</f>
        <v/>
      </c>
      <c r="Q40" s="50">
        <f>IF($A40="","",IF(Resumo!$B$4="Unidades",$M40,IF(Resumo!$B$4="Valor (R$)",$O40,"")))</f>
        <v/>
      </c>
      <c r="R40" s="22">
        <f>IF($A40="","",IF(AND(Resumo!$E$4="Pronto",COUNTIF(Cadastro!$A$2:$A$101,$A40)=1,$D40="Sim",$E40=Resumo!$B$5,$F40=Resumo!$B$6,$K40&lt;&gt;"",ISNUMBER($P40),$V40=1),"Sim","Não"))</f>
        <v/>
      </c>
      <c r="S40" s="22">
        <f>IF($R40&lt;&gt;"Sim","",IF($P40&lt;Resumo!$B$7,"Baixo",IF($P40&lt;Resumo!$B$8,"Atenção","Saudável")))</f>
        <v/>
      </c>
      <c r="T40" s="29">
        <f>IF($S40&lt;&gt;"Baixo","",COUNTIFS($S$2:$S$101,"Baixo",$P$2:$P$101,"&lt;"&amp;$P40)+COUNTIFS($S$2:$S40,"Baixo",$P$2:$P40,$P40))</f>
        <v/>
      </c>
      <c r="U40" s="18">
        <f>IF($A40="","",IF(Resumo!$E$4&lt;&gt;"Pronto","Revise a configuração do painel",IF(COUNTIF(Cadastro!$A$2:$A$101,$A40)=0,"SKU não cadastrado",IF(COUNTIF(Cadastro!$A$2:$A$101,$A40)&gt;1,"SKU duplicado no cadastro",IF($D40&lt;&gt;"Sim","SKU inativo",IF(OR($E40="",$F40=""),"Período incompleto",IF($K40="","Período inválido",IF(OR($E40&lt;&gt;Resumo!$B$5,$F40&lt;&gt;Resumo!$B$6),"Fora do período do painel",IF($V40&gt;1,"SKU/período duplicado",IF(NOT(ISNUMBER($P40)),"Base selecionada incompleta ou inválida",IF($P40=0,"Sem saída no período","")))))))))))</f>
        <v/>
      </c>
      <c r="V40" s="29">
        <f>IF($A40="","",COUNTIFS($A$2:$A$101,$A40,$E$2:$E$101,$E40,$F$2:$F$101,$F40))</f>
        <v/>
      </c>
    </row>
    <row r="41" ht="25" customHeight="1">
      <c r="A41" s="21" t="n"/>
      <c r="B41" s="22">
        <f>IF($A41="","",IFERROR(VLOOKUP($A41,Cadastro!$A$2:$D$101,2,FALSE),""))</f>
        <v/>
      </c>
      <c r="C41" s="22">
        <f>IF($A41="","",IFERROR(VLOOKUP($A41,Cadastro!$A$2:$D$101,3,FALSE),""))</f>
        <v/>
      </c>
      <c r="D41" s="22">
        <f>IF($A41="","",IFERROR(VLOOKUP($A41,Cadastro!$A$2:$D$101,4,FALSE),""))</f>
        <v/>
      </c>
      <c r="E41" s="48" t="n"/>
      <c r="F41" s="48" t="n"/>
      <c r="G41" s="24" t="n"/>
      <c r="H41" s="25" t="n"/>
      <c r="I41" s="49" t="n"/>
      <c r="J41" s="49" t="n"/>
      <c r="K41" s="50">
        <f>IF(OR($A41="",$E41="",$F41=""),"",IFERROR(IF($F41&lt;$E41,"",$F41-$E41+1),""))</f>
        <v/>
      </c>
      <c r="L41" s="51">
        <f>IF(OR($A41="",$K41="",$G41="",$H41=""),"",IFERROR(IF(OR($G41&lt;0,$H41&lt;=0),"",$G41/$H41),""))</f>
        <v/>
      </c>
      <c r="M41" s="50">
        <f>IF(OR($L41="",$L41=0),"",IFERROR($K41/$L41,""))</f>
        <v/>
      </c>
      <c r="N41" s="51">
        <f>IF(OR($A41="",$K41="",$I41="",$J41=""),"",IFERROR(IF(OR($I41&lt;0,$J41&lt;=0),"",$I41/$J41),""))</f>
        <v/>
      </c>
      <c r="O41" s="50">
        <f>IF(OR($N41="",$N41=0),"",IFERROR($K41/$N41,""))</f>
        <v/>
      </c>
      <c r="P41" s="51">
        <f>IF($A41="","",IF(Resumo!$B$4="Unidades",$L41,IF(Resumo!$B$4="Valor (R$)",$N41,"")))</f>
        <v/>
      </c>
      <c r="Q41" s="50">
        <f>IF($A41="","",IF(Resumo!$B$4="Unidades",$M41,IF(Resumo!$B$4="Valor (R$)",$O41,"")))</f>
        <v/>
      </c>
      <c r="R41" s="22">
        <f>IF($A41="","",IF(AND(Resumo!$E$4="Pronto",COUNTIF(Cadastro!$A$2:$A$101,$A41)=1,$D41="Sim",$E41=Resumo!$B$5,$F41=Resumo!$B$6,$K41&lt;&gt;"",ISNUMBER($P41),$V41=1),"Sim","Não"))</f>
        <v/>
      </c>
      <c r="S41" s="22">
        <f>IF($R41&lt;&gt;"Sim","",IF($P41&lt;Resumo!$B$7,"Baixo",IF($P41&lt;Resumo!$B$8,"Atenção","Saudável")))</f>
        <v/>
      </c>
      <c r="T41" s="29">
        <f>IF($S41&lt;&gt;"Baixo","",COUNTIFS($S$2:$S$101,"Baixo",$P$2:$P$101,"&lt;"&amp;$P41)+COUNTIFS($S$2:$S41,"Baixo",$P$2:$P41,$P41))</f>
        <v/>
      </c>
      <c r="U41" s="18">
        <f>IF($A41="","",IF(Resumo!$E$4&lt;&gt;"Pronto","Revise a configuração do painel",IF(COUNTIF(Cadastro!$A$2:$A$101,$A41)=0,"SKU não cadastrado",IF(COUNTIF(Cadastro!$A$2:$A$101,$A41)&gt;1,"SKU duplicado no cadastro",IF($D41&lt;&gt;"Sim","SKU inativo",IF(OR($E41="",$F41=""),"Período incompleto",IF($K41="","Período inválido",IF(OR($E41&lt;&gt;Resumo!$B$5,$F41&lt;&gt;Resumo!$B$6),"Fora do período do painel",IF($V41&gt;1,"SKU/período duplicado",IF(NOT(ISNUMBER($P41)),"Base selecionada incompleta ou inválida",IF($P41=0,"Sem saída no período","")))))))))))</f>
        <v/>
      </c>
      <c r="V41" s="29">
        <f>IF($A41="","",COUNTIFS($A$2:$A$101,$A41,$E$2:$E$101,$E41,$F$2:$F$101,$F41))</f>
        <v/>
      </c>
    </row>
    <row r="42" ht="25" customHeight="1">
      <c r="A42" s="21" t="n"/>
      <c r="B42" s="22">
        <f>IF($A42="","",IFERROR(VLOOKUP($A42,Cadastro!$A$2:$D$101,2,FALSE),""))</f>
        <v/>
      </c>
      <c r="C42" s="22">
        <f>IF($A42="","",IFERROR(VLOOKUP($A42,Cadastro!$A$2:$D$101,3,FALSE),""))</f>
        <v/>
      </c>
      <c r="D42" s="22">
        <f>IF($A42="","",IFERROR(VLOOKUP($A42,Cadastro!$A$2:$D$101,4,FALSE),""))</f>
        <v/>
      </c>
      <c r="E42" s="48" t="n"/>
      <c r="F42" s="48" t="n"/>
      <c r="G42" s="24" t="n"/>
      <c r="H42" s="25" t="n"/>
      <c r="I42" s="49" t="n"/>
      <c r="J42" s="49" t="n"/>
      <c r="K42" s="50">
        <f>IF(OR($A42="",$E42="",$F42=""),"",IFERROR(IF($F42&lt;$E42,"",$F42-$E42+1),""))</f>
        <v/>
      </c>
      <c r="L42" s="51">
        <f>IF(OR($A42="",$K42="",$G42="",$H42=""),"",IFERROR(IF(OR($G42&lt;0,$H42&lt;=0),"",$G42/$H42),""))</f>
        <v/>
      </c>
      <c r="M42" s="50">
        <f>IF(OR($L42="",$L42=0),"",IFERROR($K42/$L42,""))</f>
        <v/>
      </c>
      <c r="N42" s="51">
        <f>IF(OR($A42="",$K42="",$I42="",$J42=""),"",IFERROR(IF(OR($I42&lt;0,$J42&lt;=0),"",$I42/$J42),""))</f>
        <v/>
      </c>
      <c r="O42" s="50">
        <f>IF(OR($N42="",$N42=0),"",IFERROR($K42/$N42,""))</f>
        <v/>
      </c>
      <c r="P42" s="51">
        <f>IF($A42="","",IF(Resumo!$B$4="Unidades",$L42,IF(Resumo!$B$4="Valor (R$)",$N42,"")))</f>
        <v/>
      </c>
      <c r="Q42" s="50">
        <f>IF($A42="","",IF(Resumo!$B$4="Unidades",$M42,IF(Resumo!$B$4="Valor (R$)",$O42,"")))</f>
        <v/>
      </c>
      <c r="R42" s="22">
        <f>IF($A42="","",IF(AND(Resumo!$E$4="Pronto",COUNTIF(Cadastro!$A$2:$A$101,$A42)=1,$D42="Sim",$E42=Resumo!$B$5,$F42=Resumo!$B$6,$K42&lt;&gt;"",ISNUMBER($P42),$V42=1),"Sim","Não"))</f>
        <v/>
      </c>
      <c r="S42" s="22">
        <f>IF($R42&lt;&gt;"Sim","",IF($P42&lt;Resumo!$B$7,"Baixo",IF($P42&lt;Resumo!$B$8,"Atenção","Saudável")))</f>
        <v/>
      </c>
      <c r="T42" s="29">
        <f>IF($S42&lt;&gt;"Baixo","",COUNTIFS($S$2:$S$101,"Baixo",$P$2:$P$101,"&lt;"&amp;$P42)+COUNTIFS($S$2:$S42,"Baixo",$P$2:$P42,$P42))</f>
        <v/>
      </c>
      <c r="U42" s="18">
        <f>IF($A42="","",IF(Resumo!$E$4&lt;&gt;"Pronto","Revise a configuração do painel",IF(COUNTIF(Cadastro!$A$2:$A$101,$A42)=0,"SKU não cadastrado",IF(COUNTIF(Cadastro!$A$2:$A$101,$A42)&gt;1,"SKU duplicado no cadastro",IF($D42&lt;&gt;"Sim","SKU inativo",IF(OR($E42="",$F42=""),"Período incompleto",IF($K42="","Período inválido",IF(OR($E42&lt;&gt;Resumo!$B$5,$F42&lt;&gt;Resumo!$B$6),"Fora do período do painel",IF($V42&gt;1,"SKU/período duplicado",IF(NOT(ISNUMBER($P42)),"Base selecionada incompleta ou inválida",IF($P42=0,"Sem saída no período","")))))))))))</f>
        <v/>
      </c>
      <c r="V42" s="29">
        <f>IF($A42="","",COUNTIFS($A$2:$A$101,$A42,$E$2:$E$101,$E42,$F$2:$F$101,$F42))</f>
        <v/>
      </c>
    </row>
    <row r="43" ht="25" customHeight="1">
      <c r="A43" s="21" t="n"/>
      <c r="B43" s="22">
        <f>IF($A43="","",IFERROR(VLOOKUP($A43,Cadastro!$A$2:$D$101,2,FALSE),""))</f>
        <v/>
      </c>
      <c r="C43" s="22">
        <f>IF($A43="","",IFERROR(VLOOKUP($A43,Cadastro!$A$2:$D$101,3,FALSE),""))</f>
        <v/>
      </c>
      <c r="D43" s="22">
        <f>IF($A43="","",IFERROR(VLOOKUP($A43,Cadastro!$A$2:$D$101,4,FALSE),""))</f>
        <v/>
      </c>
      <c r="E43" s="48" t="n"/>
      <c r="F43" s="48" t="n"/>
      <c r="G43" s="24" t="n"/>
      <c r="H43" s="25" t="n"/>
      <c r="I43" s="49" t="n"/>
      <c r="J43" s="49" t="n"/>
      <c r="K43" s="50">
        <f>IF(OR($A43="",$E43="",$F43=""),"",IFERROR(IF($F43&lt;$E43,"",$F43-$E43+1),""))</f>
        <v/>
      </c>
      <c r="L43" s="51">
        <f>IF(OR($A43="",$K43="",$G43="",$H43=""),"",IFERROR(IF(OR($G43&lt;0,$H43&lt;=0),"",$G43/$H43),""))</f>
        <v/>
      </c>
      <c r="M43" s="50">
        <f>IF(OR($L43="",$L43=0),"",IFERROR($K43/$L43,""))</f>
        <v/>
      </c>
      <c r="N43" s="51">
        <f>IF(OR($A43="",$K43="",$I43="",$J43=""),"",IFERROR(IF(OR($I43&lt;0,$J43&lt;=0),"",$I43/$J43),""))</f>
        <v/>
      </c>
      <c r="O43" s="50">
        <f>IF(OR($N43="",$N43=0),"",IFERROR($K43/$N43,""))</f>
        <v/>
      </c>
      <c r="P43" s="51">
        <f>IF($A43="","",IF(Resumo!$B$4="Unidades",$L43,IF(Resumo!$B$4="Valor (R$)",$N43,"")))</f>
        <v/>
      </c>
      <c r="Q43" s="50">
        <f>IF($A43="","",IF(Resumo!$B$4="Unidades",$M43,IF(Resumo!$B$4="Valor (R$)",$O43,"")))</f>
        <v/>
      </c>
      <c r="R43" s="22">
        <f>IF($A43="","",IF(AND(Resumo!$E$4="Pronto",COUNTIF(Cadastro!$A$2:$A$101,$A43)=1,$D43="Sim",$E43=Resumo!$B$5,$F43=Resumo!$B$6,$K43&lt;&gt;"",ISNUMBER($P43),$V43=1),"Sim","Não"))</f>
        <v/>
      </c>
      <c r="S43" s="22">
        <f>IF($R43&lt;&gt;"Sim","",IF($P43&lt;Resumo!$B$7,"Baixo",IF($P43&lt;Resumo!$B$8,"Atenção","Saudável")))</f>
        <v/>
      </c>
      <c r="T43" s="29">
        <f>IF($S43&lt;&gt;"Baixo","",COUNTIFS($S$2:$S$101,"Baixo",$P$2:$P$101,"&lt;"&amp;$P43)+COUNTIFS($S$2:$S43,"Baixo",$P$2:$P43,$P43))</f>
        <v/>
      </c>
      <c r="U43" s="18">
        <f>IF($A43="","",IF(Resumo!$E$4&lt;&gt;"Pronto","Revise a configuração do painel",IF(COUNTIF(Cadastro!$A$2:$A$101,$A43)=0,"SKU não cadastrado",IF(COUNTIF(Cadastro!$A$2:$A$101,$A43)&gt;1,"SKU duplicado no cadastro",IF($D43&lt;&gt;"Sim","SKU inativo",IF(OR($E43="",$F43=""),"Período incompleto",IF($K43="","Período inválido",IF(OR($E43&lt;&gt;Resumo!$B$5,$F43&lt;&gt;Resumo!$B$6),"Fora do período do painel",IF($V43&gt;1,"SKU/período duplicado",IF(NOT(ISNUMBER($P43)),"Base selecionada incompleta ou inválida",IF($P43=0,"Sem saída no período","")))))))))))</f>
        <v/>
      </c>
      <c r="V43" s="29">
        <f>IF($A43="","",COUNTIFS($A$2:$A$101,$A43,$E$2:$E$101,$E43,$F$2:$F$101,$F43))</f>
        <v/>
      </c>
    </row>
    <row r="44" ht="25" customHeight="1">
      <c r="A44" s="21" t="n"/>
      <c r="B44" s="22">
        <f>IF($A44="","",IFERROR(VLOOKUP($A44,Cadastro!$A$2:$D$101,2,FALSE),""))</f>
        <v/>
      </c>
      <c r="C44" s="22">
        <f>IF($A44="","",IFERROR(VLOOKUP($A44,Cadastro!$A$2:$D$101,3,FALSE),""))</f>
        <v/>
      </c>
      <c r="D44" s="22">
        <f>IF($A44="","",IFERROR(VLOOKUP($A44,Cadastro!$A$2:$D$101,4,FALSE),""))</f>
        <v/>
      </c>
      <c r="E44" s="48" t="n"/>
      <c r="F44" s="48" t="n"/>
      <c r="G44" s="24" t="n"/>
      <c r="H44" s="25" t="n"/>
      <c r="I44" s="49" t="n"/>
      <c r="J44" s="49" t="n"/>
      <c r="K44" s="50">
        <f>IF(OR($A44="",$E44="",$F44=""),"",IFERROR(IF($F44&lt;$E44,"",$F44-$E44+1),""))</f>
        <v/>
      </c>
      <c r="L44" s="51">
        <f>IF(OR($A44="",$K44="",$G44="",$H44=""),"",IFERROR(IF(OR($G44&lt;0,$H44&lt;=0),"",$G44/$H44),""))</f>
        <v/>
      </c>
      <c r="M44" s="50">
        <f>IF(OR($L44="",$L44=0),"",IFERROR($K44/$L44,""))</f>
        <v/>
      </c>
      <c r="N44" s="51">
        <f>IF(OR($A44="",$K44="",$I44="",$J44=""),"",IFERROR(IF(OR($I44&lt;0,$J44&lt;=0),"",$I44/$J44),""))</f>
        <v/>
      </c>
      <c r="O44" s="50">
        <f>IF(OR($N44="",$N44=0),"",IFERROR($K44/$N44,""))</f>
        <v/>
      </c>
      <c r="P44" s="51">
        <f>IF($A44="","",IF(Resumo!$B$4="Unidades",$L44,IF(Resumo!$B$4="Valor (R$)",$N44,"")))</f>
        <v/>
      </c>
      <c r="Q44" s="50">
        <f>IF($A44="","",IF(Resumo!$B$4="Unidades",$M44,IF(Resumo!$B$4="Valor (R$)",$O44,"")))</f>
        <v/>
      </c>
      <c r="R44" s="22">
        <f>IF($A44="","",IF(AND(Resumo!$E$4="Pronto",COUNTIF(Cadastro!$A$2:$A$101,$A44)=1,$D44="Sim",$E44=Resumo!$B$5,$F44=Resumo!$B$6,$K44&lt;&gt;"",ISNUMBER($P44),$V44=1),"Sim","Não"))</f>
        <v/>
      </c>
      <c r="S44" s="22">
        <f>IF($R44&lt;&gt;"Sim","",IF($P44&lt;Resumo!$B$7,"Baixo",IF($P44&lt;Resumo!$B$8,"Atenção","Saudável")))</f>
        <v/>
      </c>
      <c r="T44" s="29">
        <f>IF($S44&lt;&gt;"Baixo","",COUNTIFS($S$2:$S$101,"Baixo",$P$2:$P$101,"&lt;"&amp;$P44)+COUNTIFS($S$2:$S44,"Baixo",$P$2:$P44,$P44))</f>
        <v/>
      </c>
      <c r="U44" s="18">
        <f>IF($A44="","",IF(Resumo!$E$4&lt;&gt;"Pronto","Revise a configuração do painel",IF(COUNTIF(Cadastro!$A$2:$A$101,$A44)=0,"SKU não cadastrado",IF(COUNTIF(Cadastro!$A$2:$A$101,$A44)&gt;1,"SKU duplicado no cadastro",IF($D44&lt;&gt;"Sim","SKU inativo",IF(OR($E44="",$F44=""),"Período incompleto",IF($K44="","Período inválido",IF(OR($E44&lt;&gt;Resumo!$B$5,$F44&lt;&gt;Resumo!$B$6),"Fora do período do painel",IF($V44&gt;1,"SKU/período duplicado",IF(NOT(ISNUMBER($P44)),"Base selecionada incompleta ou inválida",IF($P44=0,"Sem saída no período","")))))))))))</f>
        <v/>
      </c>
      <c r="V44" s="29">
        <f>IF($A44="","",COUNTIFS($A$2:$A$101,$A44,$E$2:$E$101,$E44,$F$2:$F$101,$F44))</f>
        <v/>
      </c>
    </row>
    <row r="45" ht="25" customHeight="1">
      <c r="A45" s="21" t="n"/>
      <c r="B45" s="22">
        <f>IF($A45="","",IFERROR(VLOOKUP($A45,Cadastro!$A$2:$D$101,2,FALSE),""))</f>
        <v/>
      </c>
      <c r="C45" s="22">
        <f>IF($A45="","",IFERROR(VLOOKUP($A45,Cadastro!$A$2:$D$101,3,FALSE),""))</f>
        <v/>
      </c>
      <c r="D45" s="22">
        <f>IF($A45="","",IFERROR(VLOOKUP($A45,Cadastro!$A$2:$D$101,4,FALSE),""))</f>
        <v/>
      </c>
      <c r="E45" s="48" t="n"/>
      <c r="F45" s="48" t="n"/>
      <c r="G45" s="24" t="n"/>
      <c r="H45" s="25" t="n"/>
      <c r="I45" s="49" t="n"/>
      <c r="J45" s="49" t="n"/>
      <c r="K45" s="50">
        <f>IF(OR($A45="",$E45="",$F45=""),"",IFERROR(IF($F45&lt;$E45,"",$F45-$E45+1),""))</f>
        <v/>
      </c>
      <c r="L45" s="51">
        <f>IF(OR($A45="",$K45="",$G45="",$H45=""),"",IFERROR(IF(OR($G45&lt;0,$H45&lt;=0),"",$G45/$H45),""))</f>
        <v/>
      </c>
      <c r="M45" s="50">
        <f>IF(OR($L45="",$L45=0),"",IFERROR($K45/$L45,""))</f>
        <v/>
      </c>
      <c r="N45" s="51">
        <f>IF(OR($A45="",$K45="",$I45="",$J45=""),"",IFERROR(IF(OR($I45&lt;0,$J45&lt;=0),"",$I45/$J45),""))</f>
        <v/>
      </c>
      <c r="O45" s="50">
        <f>IF(OR($N45="",$N45=0),"",IFERROR($K45/$N45,""))</f>
        <v/>
      </c>
      <c r="P45" s="51">
        <f>IF($A45="","",IF(Resumo!$B$4="Unidades",$L45,IF(Resumo!$B$4="Valor (R$)",$N45,"")))</f>
        <v/>
      </c>
      <c r="Q45" s="50">
        <f>IF($A45="","",IF(Resumo!$B$4="Unidades",$M45,IF(Resumo!$B$4="Valor (R$)",$O45,"")))</f>
        <v/>
      </c>
      <c r="R45" s="22">
        <f>IF($A45="","",IF(AND(Resumo!$E$4="Pronto",COUNTIF(Cadastro!$A$2:$A$101,$A45)=1,$D45="Sim",$E45=Resumo!$B$5,$F45=Resumo!$B$6,$K45&lt;&gt;"",ISNUMBER($P45),$V45=1),"Sim","Não"))</f>
        <v/>
      </c>
      <c r="S45" s="22">
        <f>IF($R45&lt;&gt;"Sim","",IF($P45&lt;Resumo!$B$7,"Baixo",IF($P45&lt;Resumo!$B$8,"Atenção","Saudável")))</f>
        <v/>
      </c>
      <c r="T45" s="29">
        <f>IF($S45&lt;&gt;"Baixo","",COUNTIFS($S$2:$S$101,"Baixo",$P$2:$P$101,"&lt;"&amp;$P45)+COUNTIFS($S$2:$S45,"Baixo",$P$2:$P45,$P45))</f>
        <v/>
      </c>
      <c r="U45" s="18">
        <f>IF($A45="","",IF(Resumo!$E$4&lt;&gt;"Pronto","Revise a configuração do painel",IF(COUNTIF(Cadastro!$A$2:$A$101,$A45)=0,"SKU não cadastrado",IF(COUNTIF(Cadastro!$A$2:$A$101,$A45)&gt;1,"SKU duplicado no cadastro",IF($D45&lt;&gt;"Sim","SKU inativo",IF(OR($E45="",$F45=""),"Período incompleto",IF($K45="","Período inválido",IF(OR($E45&lt;&gt;Resumo!$B$5,$F45&lt;&gt;Resumo!$B$6),"Fora do período do painel",IF($V45&gt;1,"SKU/período duplicado",IF(NOT(ISNUMBER($P45)),"Base selecionada incompleta ou inválida",IF($P45=0,"Sem saída no período","")))))))))))</f>
        <v/>
      </c>
      <c r="V45" s="29">
        <f>IF($A45="","",COUNTIFS($A$2:$A$101,$A45,$E$2:$E$101,$E45,$F$2:$F$101,$F45))</f>
        <v/>
      </c>
    </row>
    <row r="46" ht="25" customHeight="1">
      <c r="A46" s="21" t="n"/>
      <c r="B46" s="22">
        <f>IF($A46="","",IFERROR(VLOOKUP($A46,Cadastro!$A$2:$D$101,2,FALSE),""))</f>
        <v/>
      </c>
      <c r="C46" s="22">
        <f>IF($A46="","",IFERROR(VLOOKUP($A46,Cadastro!$A$2:$D$101,3,FALSE),""))</f>
        <v/>
      </c>
      <c r="D46" s="22">
        <f>IF($A46="","",IFERROR(VLOOKUP($A46,Cadastro!$A$2:$D$101,4,FALSE),""))</f>
        <v/>
      </c>
      <c r="E46" s="48" t="n"/>
      <c r="F46" s="48" t="n"/>
      <c r="G46" s="24" t="n"/>
      <c r="H46" s="25" t="n"/>
      <c r="I46" s="49" t="n"/>
      <c r="J46" s="49" t="n"/>
      <c r="K46" s="50">
        <f>IF(OR($A46="",$E46="",$F46=""),"",IFERROR(IF($F46&lt;$E46,"",$F46-$E46+1),""))</f>
        <v/>
      </c>
      <c r="L46" s="51">
        <f>IF(OR($A46="",$K46="",$G46="",$H46=""),"",IFERROR(IF(OR($G46&lt;0,$H46&lt;=0),"",$G46/$H46),""))</f>
        <v/>
      </c>
      <c r="M46" s="50">
        <f>IF(OR($L46="",$L46=0),"",IFERROR($K46/$L46,""))</f>
        <v/>
      </c>
      <c r="N46" s="51">
        <f>IF(OR($A46="",$K46="",$I46="",$J46=""),"",IFERROR(IF(OR($I46&lt;0,$J46&lt;=0),"",$I46/$J46),""))</f>
        <v/>
      </c>
      <c r="O46" s="50">
        <f>IF(OR($N46="",$N46=0),"",IFERROR($K46/$N46,""))</f>
        <v/>
      </c>
      <c r="P46" s="51">
        <f>IF($A46="","",IF(Resumo!$B$4="Unidades",$L46,IF(Resumo!$B$4="Valor (R$)",$N46,"")))</f>
        <v/>
      </c>
      <c r="Q46" s="50">
        <f>IF($A46="","",IF(Resumo!$B$4="Unidades",$M46,IF(Resumo!$B$4="Valor (R$)",$O46,"")))</f>
        <v/>
      </c>
      <c r="R46" s="22">
        <f>IF($A46="","",IF(AND(Resumo!$E$4="Pronto",COUNTIF(Cadastro!$A$2:$A$101,$A46)=1,$D46="Sim",$E46=Resumo!$B$5,$F46=Resumo!$B$6,$K46&lt;&gt;"",ISNUMBER($P46),$V46=1),"Sim","Não"))</f>
        <v/>
      </c>
      <c r="S46" s="22">
        <f>IF($R46&lt;&gt;"Sim","",IF($P46&lt;Resumo!$B$7,"Baixo",IF($P46&lt;Resumo!$B$8,"Atenção","Saudável")))</f>
        <v/>
      </c>
      <c r="T46" s="29">
        <f>IF($S46&lt;&gt;"Baixo","",COUNTIFS($S$2:$S$101,"Baixo",$P$2:$P$101,"&lt;"&amp;$P46)+COUNTIFS($S$2:$S46,"Baixo",$P$2:$P46,$P46))</f>
        <v/>
      </c>
      <c r="U46" s="18">
        <f>IF($A46="","",IF(Resumo!$E$4&lt;&gt;"Pronto","Revise a configuração do painel",IF(COUNTIF(Cadastro!$A$2:$A$101,$A46)=0,"SKU não cadastrado",IF(COUNTIF(Cadastro!$A$2:$A$101,$A46)&gt;1,"SKU duplicado no cadastro",IF($D46&lt;&gt;"Sim","SKU inativo",IF(OR($E46="",$F46=""),"Período incompleto",IF($K46="","Período inválido",IF(OR($E46&lt;&gt;Resumo!$B$5,$F46&lt;&gt;Resumo!$B$6),"Fora do período do painel",IF($V46&gt;1,"SKU/período duplicado",IF(NOT(ISNUMBER($P46)),"Base selecionada incompleta ou inválida",IF($P46=0,"Sem saída no período","")))))))))))</f>
        <v/>
      </c>
      <c r="V46" s="29">
        <f>IF($A46="","",COUNTIFS($A$2:$A$101,$A46,$E$2:$E$101,$E46,$F$2:$F$101,$F46))</f>
        <v/>
      </c>
    </row>
    <row r="47" ht="25" customHeight="1">
      <c r="A47" s="21" t="n"/>
      <c r="B47" s="22">
        <f>IF($A47="","",IFERROR(VLOOKUP($A47,Cadastro!$A$2:$D$101,2,FALSE),""))</f>
        <v/>
      </c>
      <c r="C47" s="22">
        <f>IF($A47="","",IFERROR(VLOOKUP($A47,Cadastro!$A$2:$D$101,3,FALSE),""))</f>
        <v/>
      </c>
      <c r="D47" s="22">
        <f>IF($A47="","",IFERROR(VLOOKUP($A47,Cadastro!$A$2:$D$101,4,FALSE),""))</f>
        <v/>
      </c>
      <c r="E47" s="48" t="n"/>
      <c r="F47" s="48" t="n"/>
      <c r="G47" s="24" t="n"/>
      <c r="H47" s="25" t="n"/>
      <c r="I47" s="49" t="n"/>
      <c r="J47" s="49" t="n"/>
      <c r="K47" s="50">
        <f>IF(OR($A47="",$E47="",$F47=""),"",IFERROR(IF($F47&lt;$E47,"",$F47-$E47+1),""))</f>
        <v/>
      </c>
      <c r="L47" s="51">
        <f>IF(OR($A47="",$K47="",$G47="",$H47=""),"",IFERROR(IF(OR($G47&lt;0,$H47&lt;=0),"",$G47/$H47),""))</f>
        <v/>
      </c>
      <c r="M47" s="50">
        <f>IF(OR($L47="",$L47=0),"",IFERROR($K47/$L47,""))</f>
        <v/>
      </c>
      <c r="N47" s="51">
        <f>IF(OR($A47="",$K47="",$I47="",$J47=""),"",IFERROR(IF(OR($I47&lt;0,$J47&lt;=0),"",$I47/$J47),""))</f>
        <v/>
      </c>
      <c r="O47" s="50">
        <f>IF(OR($N47="",$N47=0),"",IFERROR($K47/$N47,""))</f>
        <v/>
      </c>
      <c r="P47" s="51">
        <f>IF($A47="","",IF(Resumo!$B$4="Unidades",$L47,IF(Resumo!$B$4="Valor (R$)",$N47,"")))</f>
        <v/>
      </c>
      <c r="Q47" s="50">
        <f>IF($A47="","",IF(Resumo!$B$4="Unidades",$M47,IF(Resumo!$B$4="Valor (R$)",$O47,"")))</f>
        <v/>
      </c>
      <c r="R47" s="22">
        <f>IF($A47="","",IF(AND(Resumo!$E$4="Pronto",COUNTIF(Cadastro!$A$2:$A$101,$A47)=1,$D47="Sim",$E47=Resumo!$B$5,$F47=Resumo!$B$6,$K47&lt;&gt;"",ISNUMBER($P47),$V47=1),"Sim","Não"))</f>
        <v/>
      </c>
      <c r="S47" s="22">
        <f>IF($R47&lt;&gt;"Sim","",IF($P47&lt;Resumo!$B$7,"Baixo",IF($P47&lt;Resumo!$B$8,"Atenção","Saudável")))</f>
        <v/>
      </c>
      <c r="T47" s="29">
        <f>IF($S47&lt;&gt;"Baixo","",COUNTIFS($S$2:$S$101,"Baixo",$P$2:$P$101,"&lt;"&amp;$P47)+COUNTIFS($S$2:$S47,"Baixo",$P$2:$P47,$P47))</f>
        <v/>
      </c>
      <c r="U47" s="18">
        <f>IF($A47="","",IF(Resumo!$E$4&lt;&gt;"Pronto","Revise a configuração do painel",IF(COUNTIF(Cadastro!$A$2:$A$101,$A47)=0,"SKU não cadastrado",IF(COUNTIF(Cadastro!$A$2:$A$101,$A47)&gt;1,"SKU duplicado no cadastro",IF($D47&lt;&gt;"Sim","SKU inativo",IF(OR($E47="",$F47=""),"Período incompleto",IF($K47="","Período inválido",IF(OR($E47&lt;&gt;Resumo!$B$5,$F47&lt;&gt;Resumo!$B$6),"Fora do período do painel",IF($V47&gt;1,"SKU/período duplicado",IF(NOT(ISNUMBER($P47)),"Base selecionada incompleta ou inválida",IF($P47=0,"Sem saída no período","")))))))))))</f>
        <v/>
      </c>
      <c r="V47" s="29">
        <f>IF($A47="","",COUNTIFS($A$2:$A$101,$A47,$E$2:$E$101,$E47,$F$2:$F$101,$F47))</f>
        <v/>
      </c>
    </row>
    <row r="48" ht="25" customHeight="1">
      <c r="A48" s="21" t="n"/>
      <c r="B48" s="22">
        <f>IF($A48="","",IFERROR(VLOOKUP($A48,Cadastro!$A$2:$D$101,2,FALSE),""))</f>
        <v/>
      </c>
      <c r="C48" s="22">
        <f>IF($A48="","",IFERROR(VLOOKUP($A48,Cadastro!$A$2:$D$101,3,FALSE),""))</f>
        <v/>
      </c>
      <c r="D48" s="22">
        <f>IF($A48="","",IFERROR(VLOOKUP($A48,Cadastro!$A$2:$D$101,4,FALSE),""))</f>
        <v/>
      </c>
      <c r="E48" s="48" t="n"/>
      <c r="F48" s="48" t="n"/>
      <c r="G48" s="24" t="n"/>
      <c r="H48" s="25" t="n"/>
      <c r="I48" s="49" t="n"/>
      <c r="J48" s="49" t="n"/>
      <c r="K48" s="50">
        <f>IF(OR($A48="",$E48="",$F48=""),"",IFERROR(IF($F48&lt;$E48,"",$F48-$E48+1),""))</f>
        <v/>
      </c>
      <c r="L48" s="51">
        <f>IF(OR($A48="",$K48="",$G48="",$H48=""),"",IFERROR(IF(OR($G48&lt;0,$H48&lt;=0),"",$G48/$H48),""))</f>
        <v/>
      </c>
      <c r="M48" s="50">
        <f>IF(OR($L48="",$L48=0),"",IFERROR($K48/$L48,""))</f>
        <v/>
      </c>
      <c r="N48" s="51">
        <f>IF(OR($A48="",$K48="",$I48="",$J48=""),"",IFERROR(IF(OR($I48&lt;0,$J48&lt;=0),"",$I48/$J48),""))</f>
        <v/>
      </c>
      <c r="O48" s="50">
        <f>IF(OR($N48="",$N48=0),"",IFERROR($K48/$N48,""))</f>
        <v/>
      </c>
      <c r="P48" s="51">
        <f>IF($A48="","",IF(Resumo!$B$4="Unidades",$L48,IF(Resumo!$B$4="Valor (R$)",$N48,"")))</f>
        <v/>
      </c>
      <c r="Q48" s="50">
        <f>IF($A48="","",IF(Resumo!$B$4="Unidades",$M48,IF(Resumo!$B$4="Valor (R$)",$O48,"")))</f>
        <v/>
      </c>
      <c r="R48" s="22">
        <f>IF($A48="","",IF(AND(Resumo!$E$4="Pronto",COUNTIF(Cadastro!$A$2:$A$101,$A48)=1,$D48="Sim",$E48=Resumo!$B$5,$F48=Resumo!$B$6,$K48&lt;&gt;"",ISNUMBER($P48),$V48=1),"Sim","Não"))</f>
        <v/>
      </c>
      <c r="S48" s="22">
        <f>IF($R48&lt;&gt;"Sim","",IF($P48&lt;Resumo!$B$7,"Baixo",IF($P48&lt;Resumo!$B$8,"Atenção","Saudável")))</f>
        <v/>
      </c>
      <c r="T48" s="29">
        <f>IF($S48&lt;&gt;"Baixo","",COUNTIFS($S$2:$S$101,"Baixo",$P$2:$P$101,"&lt;"&amp;$P48)+COUNTIFS($S$2:$S48,"Baixo",$P$2:$P48,$P48))</f>
        <v/>
      </c>
      <c r="U48" s="18">
        <f>IF($A48="","",IF(Resumo!$E$4&lt;&gt;"Pronto","Revise a configuração do painel",IF(COUNTIF(Cadastro!$A$2:$A$101,$A48)=0,"SKU não cadastrado",IF(COUNTIF(Cadastro!$A$2:$A$101,$A48)&gt;1,"SKU duplicado no cadastro",IF($D48&lt;&gt;"Sim","SKU inativo",IF(OR($E48="",$F48=""),"Período incompleto",IF($K48="","Período inválido",IF(OR($E48&lt;&gt;Resumo!$B$5,$F48&lt;&gt;Resumo!$B$6),"Fora do período do painel",IF($V48&gt;1,"SKU/período duplicado",IF(NOT(ISNUMBER($P48)),"Base selecionada incompleta ou inválida",IF($P48=0,"Sem saída no período","")))))))))))</f>
        <v/>
      </c>
      <c r="V48" s="29">
        <f>IF($A48="","",COUNTIFS($A$2:$A$101,$A48,$E$2:$E$101,$E48,$F$2:$F$101,$F48))</f>
        <v/>
      </c>
    </row>
    <row r="49" ht="25" customHeight="1">
      <c r="A49" s="21" t="n"/>
      <c r="B49" s="22">
        <f>IF($A49="","",IFERROR(VLOOKUP($A49,Cadastro!$A$2:$D$101,2,FALSE),""))</f>
        <v/>
      </c>
      <c r="C49" s="22">
        <f>IF($A49="","",IFERROR(VLOOKUP($A49,Cadastro!$A$2:$D$101,3,FALSE),""))</f>
        <v/>
      </c>
      <c r="D49" s="22">
        <f>IF($A49="","",IFERROR(VLOOKUP($A49,Cadastro!$A$2:$D$101,4,FALSE),""))</f>
        <v/>
      </c>
      <c r="E49" s="48" t="n"/>
      <c r="F49" s="48" t="n"/>
      <c r="G49" s="24" t="n"/>
      <c r="H49" s="25" t="n"/>
      <c r="I49" s="49" t="n"/>
      <c r="J49" s="49" t="n"/>
      <c r="K49" s="50">
        <f>IF(OR($A49="",$E49="",$F49=""),"",IFERROR(IF($F49&lt;$E49,"",$F49-$E49+1),""))</f>
        <v/>
      </c>
      <c r="L49" s="51">
        <f>IF(OR($A49="",$K49="",$G49="",$H49=""),"",IFERROR(IF(OR($G49&lt;0,$H49&lt;=0),"",$G49/$H49),""))</f>
        <v/>
      </c>
      <c r="M49" s="50">
        <f>IF(OR($L49="",$L49=0),"",IFERROR($K49/$L49,""))</f>
        <v/>
      </c>
      <c r="N49" s="51">
        <f>IF(OR($A49="",$K49="",$I49="",$J49=""),"",IFERROR(IF(OR($I49&lt;0,$J49&lt;=0),"",$I49/$J49),""))</f>
        <v/>
      </c>
      <c r="O49" s="50">
        <f>IF(OR($N49="",$N49=0),"",IFERROR($K49/$N49,""))</f>
        <v/>
      </c>
      <c r="P49" s="51">
        <f>IF($A49="","",IF(Resumo!$B$4="Unidades",$L49,IF(Resumo!$B$4="Valor (R$)",$N49,"")))</f>
        <v/>
      </c>
      <c r="Q49" s="50">
        <f>IF($A49="","",IF(Resumo!$B$4="Unidades",$M49,IF(Resumo!$B$4="Valor (R$)",$O49,"")))</f>
        <v/>
      </c>
      <c r="R49" s="22">
        <f>IF($A49="","",IF(AND(Resumo!$E$4="Pronto",COUNTIF(Cadastro!$A$2:$A$101,$A49)=1,$D49="Sim",$E49=Resumo!$B$5,$F49=Resumo!$B$6,$K49&lt;&gt;"",ISNUMBER($P49),$V49=1),"Sim","Não"))</f>
        <v/>
      </c>
      <c r="S49" s="22">
        <f>IF($R49&lt;&gt;"Sim","",IF($P49&lt;Resumo!$B$7,"Baixo",IF($P49&lt;Resumo!$B$8,"Atenção","Saudável")))</f>
        <v/>
      </c>
      <c r="T49" s="29">
        <f>IF($S49&lt;&gt;"Baixo","",COUNTIFS($S$2:$S$101,"Baixo",$P$2:$P$101,"&lt;"&amp;$P49)+COUNTIFS($S$2:$S49,"Baixo",$P$2:$P49,$P49))</f>
        <v/>
      </c>
      <c r="U49" s="18">
        <f>IF($A49="","",IF(Resumo!$E$4&lt;&gt;"Pronto","Revise a configuração do painel",IF(COUNTIF(Cadastro!$A$2:$A$101,$A49)=0,"SKU não cadastrado",IF(COUNTIF(Cadastro!$A$2:$A$101,$A49)&gt;1,"SKU duplicado no cadastro",IF($D49&lt;&gt;"Sim","SKU inativo",IF(OR($E49="",$F49=""),"Período incompleto",IF($K49="","Período inválido",IF(OR($E49&lt;&gt;Resumo!$B$5,$F49&lt;&gt;Resumo!$B$6),"Fora do período do painel",IF($V49&gt;1,"SKU/período duplicado",IF(NOT(ISNUMBER($P49)),"Base selecionada incompleta ou inválida",IF($P49=0,"Sem saída no período","")))))))))))</f>
        <v/>
      </c>
      <c r="V49" s="29">
        <f>IF($A49="","",COUNTIFS($A$2:$A$101,$A49,$E$2:$E$101,$E49,$F$2:$F$101,$F49))</f>
        <v/>
      </c>
    </row>
    <row r="50" ht="25" customHeight="1">
      <c r="A50" s="21" t="n"/>
      <c r="B50" s="22">
        <f>IF($A50="","",IFERROR(VLOOKUP($A50,Cadastro!$A$2:$D$101,2,FALSE),""))</f>
        <v/>
      </c>
      <c r="C50" s="22">
        <f>IF($A50="","",IFERROR(VLOOKUP($A50,Cadastro!$A$2:$D$101,3,FALSE),""))</f>
        <v/>
      </c>
      <c r="D50" s="22">
        <f>IF($A50="","",IFERROR(VLOOKUP($A50,Cadastro!$A$2:$D$101,4,FALSE),""))</f>
        <v/>
      </c>
      <c r="E50" s="48" t="n"/>
      <c r="F50" s="48" t="n"/>
      <c r="G50" s="24" t="n"/>
      <c r="H50" s="25" t="n"/>
      <c r="I50" s="49" t="n"/>
      <c r="J50" s="49" t="n"/>
      <c r="K50" s="50">
        <f>IF(OR($A50="",$E50="",$F50=""),"",IFERROR(IF($F50&lt;$E50,"",$F50-$E50+1),""))</f>
        <v/>
      </c>
      <c r="L50" s="51">
        <f>IF(OR($A50="",$K50="",$G50="",$H50=""),"",IFERROR(IF(OR($G50&lt;0,$H50&lt;=0),"",$G50/$H50),""))</f>
        <v/>
      </c>
      <c r="M50" s="50">
        <f>IF(OR($L50="",$L50=0),"",IFERROR($K50/$L50,""))</f>
        <v/>
      </c>
      <c r="N50" s="51">
        <f>IF(OR($A50="",$K50="",$I50="",$J50=""),"",IFERROR(IF(OR($I50&lt;0,$J50&lt;=0),"",$I50/$J50),""))</f>
        <v/>
      </c>
      <c r="O50" s="50">
        <f>IF(OR($N50="",$N50=0),"",IFERROR($K50/$N50,""))</f>
        <v/>
      </c>
      <c r="P50" s="51">
        <f>IF($A50="","",IF(Resumo!$B$4="Unidades",$L50,IF(Resumo!$B$4="Valor (R$)",$N50,"")))</f>
        <v/>
      </c>
      <c r="Q50" s="50">
        <f>IF($A50="","",IF(Resumo!$B$4="Unidades",$M50,IF(Resumo!$B$4="Valor (R$)",$O50,"")))</f>
        <v/>
      </c>
      <c r="R50" s="22">
        <f>IF($A50="","",IF(AND(Resumo!$E$4="Pronto",COUNTIF(Cadastro!$A$2:$A$101,$A50)=1,$D50="Sim",$E50=Resumo!$B$5,$F50=Resumo!$B$6,$K50&lt;&gt;"",ISNUMBER($P50),$V50=1),"Sim","Não"))</f>
        <v/>
      </c>
      <c r="S50" s="22">
        <f>IF($R50&lt;&gt;"Sim","",IF($P50&lt;Resumo!$B$7,"Baixo",IF($P50&lt;Resumo!$B$8,"Atenção","Saudável")))</f>
        <v/>
      </c>
      <c r="T50" s="29">
        <f>IF($S50&lt;&gt;"Baixo","",COUNTIFS($S$2:$S$101,"Baixo",$P$2:$P$101,"&lt;"&amp;$P50)+COUNTIFS($S$2:$S50,"Baixo",$P$2:$P50,$P50))</f>
        <v/>
      </c>
      <c r="U50" s="18">
        <f>IF($A50="","",IF(Resumo!$E$4&lt;&gt;"Pronto","Revise a configuração do painel",IF(COUNTIF(Cadastro!$A$2:$A$101,$A50)=0,"SKU não cadastrado",IF(COUNTIF(Cadastro!$A$2:$A$101,$A50)&gt;1,"SKU duplicado no cadastro",IF($D50&lt;&gt;"Sim","SKU inativo",IF(OR($E50="",$F50=""),"Período incompleto",IF($K50="","Período inválido",IF(OR($E50&lt;&gt;Resumo!$B$5,$F50&lt;&gt;Resumo!$B$6),"Fora do período do painel",IF($V50&gt;1,"SKU/período duplicado",IF(NOT(ISNUMBER($P50)),"Base selecionada incompleta ou inválida",IF($P50=0,"Sem saída no período","")))))))))))</f>
        <v/>
      </c>
      <c r="V50" s="29">
        <f>IF($A50="","",COUNTIFS($A$2:$A$101,$A50,$E$2:$E$101,$E50,$F$2:$F$101,$F50))</f>
        <v/>
      </c>
    </row>
    <row r="51" ht="25" customHeight="1">
      <c r="A51" s="21" t="n"/>
      <c r="B51" s="22">
        <f>IF($A51="","",IFERROR(VLOOKUP($A51,Cadastro!$A$2:$D$101,2,FALSE),""))</f>
        <v/>
      </c>
      <c r="C51" s="22">
        <f>IF($A51="","",IFERROR(VLOOKUP($A51,Cadastro!$A$2:$D$101,3,FALSE),""))</f>
        <v/>
      </c>
      <c r="D51" s="22">
        <f>IF($A51="","",IFERROR(VLOOKUP($A51,Cadastro!$A$2:$D$101,4,FALSE),""))</f>
        <v/>
      </c>
      <c r="E51" s="48" t="n"/>
      <c r="F51" s="48" t="n"/>
      <c r="G51" s="24" t="n"/>
      <c r="H51" s="25" t="n"/>
      <c r="I51" s="49" t="n"/>
      <c r="J51" s="49" t="n"/>
      <c r="K51" s="50">
        <f>IF(OR($A51="",$E51="",$F51=""),"",IFERROR(IF($F51&lt;$E51,"",$F51-$E51+1),""))</f>
        <v/>
      </c>
      <c r="L51" s="51">
        <f>IF(OR($A51="",$K51="",$G51="",$H51=""),"",IFERROR(IF(OR($G51&lt;0,$H51&lt;=0),"",$G51/$H51),""))</f>
        <v/>
      </c>
      <c r="M51" s="50">
        <f>IF(OR($L51="",$L51=0),"",IFERROR($K51/$L51,""))</f>
        <v/>
      </c>
      <c r="N51" s="51">
        <f>IF(OR($A51="",$K51="",$I51="",$J51=""),"",IFERROR(IF(OR($I51&lt;0,$J51&lt;=0),"",$I51/$J51),""))</f>
        <v/>
      </c>
      <c r="O51" s="50">
        <f>IF(OR($N51="",$N51=0),"",IFERROR($K51/$N51,""))</f>
        <v/>
      </c>
      <c r="P51" s="51">
        <f>IF($A51="","",IF(Resumo!$B$4="Unidades",$L51,IF(Resumo!$B$4="Valor (R$)",$N51,"")))</f>
        <v/>
      </c>
      <c r="Q51" s="50">
        <f>IF($A51="","",IF(Resumo!$B$4="Unidades",$M51,IF(Resumo!$B$4="Valor (R$)",$O51,"")))</f>
        <v/>
      </c>
      <c r="R51" s="22">
        <f>IF($A51="","",IF(AND(Resumo!$E$4="Pronto",COUNTIF(Cadastro!$A$2:$A$101,$A51)=1,$D51="Sim",$E51=Resumo!$B$5,$F51=Resumo!$B$6,$K51&lt;&gt;"",ISNUMBER($P51),$V51=1),"Sim","Não"))</f>
        <v/>
      </c>
      <c r="S51" s="22">
        <f>IF($R51&lt;&gt;"Sim","",IF($P51&lt;Resumo!$B$7,"Baixo",IF($P51&lt;Resumo!$B$8,"Atenção","Saudável")))</f>
        <v/>
      </c>
      <c r="T51" s="29">
        <f>IF($S51&lt;&gt;"Baixo","",COUNTIFS($S$2:$S$101,"Baixo",$P$2:$P$101,"&lt;"&amp;$P51)+COUNTIFS($S$2:$S51,"Baixo",$P$2:$P51,$P51))</f>
        <v/>
      </c>
      <c r="U51" s="18">
        <f>IF($A51="","",IF(Resumo!$E$4&lt;&gt;"Pronto","Revise a configuração do painel",IF(COUNTIF(Cadastro!$A$2:$A$101,$A51)=0,"SKU não cadastrado",IF(COUNTIF(Cadastro!$A$2:$A$101,$A51)&gt;1,"SKU duplicado no cadastro",IF($D51&lt;&gt;"Sim","SKU inativo",IF(OR($E51="",$F51=""),"Período incompleto",IF($K51="","Período inválido",IF(OR($E51&lt;&gt;Resumo!$B$5,$F51&lt;&gt;Resumo!$B$6),"Fora do período do painel",IF($V51&gt;1,"SKU/período duplicado",IF(NOT(ISNUMBER($P51)),"Base selecionada incompleta ou inválida",IF($P51=0,"Sem saída no período","")))))))))))</f>
        <v/>
      </c>
      <c r="V51" s="29">
        <f>IF($A51="","",COUNTIFS($A$2:$A$101,$A51,$E$2:$E$101,$E51,$F$2:$F$101,$F51))</f>
        <v/>
      </c>
    </row>
    <row r="52" ht="25" customHeight="1">
      <c r="A52" s="21" t="n"/>
      <c r="B52" s="22">
        <f>IF($A52="","",IFERROR(VLOOKUP($A52,Cadastro!$A$2:$D$101,2,FALSE),""))</f>
        <v/>
      </c>
      <c r="C52" s="22">
        <f>IF($A52="","",IFERROR(VLOOKUP($A52,Cadastro!$A$2:$D$101,3,FALSE),""))</f>
        <v/>
      </c>
      <c r="D52" s="22">
        <f>IF($A52="","",IFERROR(VLOOKUP($A52,Cadastro!$A$2:$D$101,4,FALSE),""))</f>
        <v/>
      </c>
      <c r="E52" s="48" t="n"/>
      <c r="F52" s="48" t="n"/>
      <c r="G52" s="24" t="n"/>
      <c r="H52" s="25" t="n"/>
      <c r="I52" s="49" t="n"/>
      <c r="J52" s="49" t="n"/>
      <c r="K52" s="50">
        <f>IF(OR($A52="",$E52="",$F52=""),"",IFERROR(IF($F52&lt;$E52,"",$F52-$E52+1),""))</f>
        <v/>
      </c>
      <c r="L52" s="51">
        <f>IF(OR($A52="",$K52="",$G52="",$H52=""),"",IFERROR(IF(OR($G52&lt;0,$H52&lt;=0),"",$G52/$H52),""))</f>
        <v/>
      </c>
      <c r="M52" s="50">
        <f>IF(OR($L52="",$L52=0),"",IFERROR($K52/$L52,""))</f>
        <v/>
      </c>
      <c r="N52" s="51">
        <f>IF(OR($A52="",$K52="",$I52="",$J52=""),"",IFERROR(IF(OR($I52&lt;0,$J52&lt;=0),"",$I52/$J52),""))</f>
        <v/>
      </c>
      <c r="O52" s="50">
        <f>IF(OR($N52="",$N52=0),"",IFERROR($K52/$N52,""))</f>
        <v/>
      </c>
      <c r="P52" s="51">
        <f>IF($A52="","",IF(Resumo!$B$4="Unidades",$L52,IF(Resumo!$B$4="Valor (R$)",$N52,"")))</f>
        <v/>
      </c>
      <c r="Q52" s="50">
        <f>IF($A52="","",IF(Resumo!$B$4="Unidades",$M52,IF(Resumo!$B$4="Valor (R$)",$O52,"")))</f>
        <v/>
      </c>
      <c r="R52" s="22">
        <f>IF($A52="","",IF(AND(Resumo!$E$4="Pronto",COUNTIF(Cadastro!$A$2:$A$101,$A52)=1,$D52="Sim",$E52=Resumo!$B$5,$F52=Resumo!$B$6,$K52&lt;&gt;"",ISNUMBER($P52),$V52=1),"Sim","Não"))</f>
        <v/>
      </c>
      <c r="S52" s="22">
        <f>IF($R52&lt;&gt;"Sim","",IF($P52&lt;Resumo!$B$7,"Baixo",IF($P52&lt;Resumo!$B$8,"Atenção","Saudável")))</f>
        <v/>
      </c>
      <c r="T52" s="29">
        <f>IF($S52&lt;&gt;"Baixo","",COUNTIFS($S$2:$S$101,"Baixo",$P$2:$P$101,"&lt;"&amp;$P52)+COUNTIFS($S$2:$S52,"Baixo",$P$2:$P52,$P52))</f>
        <v/>
      </c>
      <c r="U52" s="18">
        <f>IF($A52="","",IF(Resumo!$E$4&lt;&gt;"Pronto","Revise a configuração do painel",IF(COUNTIF(Cadastro!$A$2:$A$101,$A52)=0,"SKU não cadastrado",IF(COUNTIF(Cadastro!$A$2:$A$101,$A52)&gt;1,"SKU duplicado no cadastro",IF($D52&lt;&gt;"Sim","SKU inativo",IF(OR($E52="",$F52=""),"Período incompleto",IF($K52="","Período inválido",IF(OR($E52&lt;&gt;Resumo!$B$5,$F52&lt;&gt;Resumo!$B$6),"Fora do período do painel",IF($V52&gt;1,"SKU/período duplicado",IF(NOT(ISNUMBER($P52)),"Base selecionada incompleta ou inválida",IF($P52=0,"Sem saída no período","")))))))))))</f>
        <v/>
      </c>
      <c r="V52" s="29">
        <f>IF($A52="","",COUNTIFS($A$2:$A$101,$A52,$E$2:$E$101,$E52,$F$2:$F$101,$F52))</f>
        <v/>
      </c>
    </row>
    <row r="53" ht="25" customHeight="1">
      <c r="A53" s="21" t="n"/>
      <c r="B53" s="22">
        <f>IF($A53="","",IFERROR(VLOOKUP($A53,Cadastro!$A$2:$D$101,2,FALSE),""))</f>
        <v/>
      </c>
      <c r="C53" s="22">
        <f>IF($A53="","",IFERROR(VLOOKUP($A53,Cadastro!$A$2:$D$101,3,FALSE),""))</f>
        <v/>
      </c>
      <c r="D53" s="22">
        <f>IF($A53="","",IFERROR(VLOOKUP($A53,Cadastro!$A$2:$D$101,4,FALSE),""))</f>
        <v/>
      </c>
      <c r="E53" s="48" t="n"/>
      <c r="F53" s="48" t="n"/>
      <c r="G53" s="24" t="n"/>
      <c r="H53" s="25" t="n"/>
      <c r="I53" s="49" t="n"/>
      <c r="J53" s="49" t="n"/>
      <c r="K53" s="50">
        <f>IF(OR($A53="",$E53="",$F53=""),"",IFERROR(IF($F53&lt;$E53,"",$F53-$E53+1),""))</f>
        <v/>
      </c>
      <c r="L53" s="51">
        <f>IF(OR($A53="",$K53="",$G53="",$H53=""),"",IFERROR(IF(OR($G53&lt;0,$H53&lt;=0),"",$G53/$H53),""))</f>
        <v/>
      </c>
      <c r="M53" s="50">
        <f>IF(OR($L53="",$L53=0),"",IFERROR($K53/$L53,""))</f>
        <v/>
      </c>
      <c r="N53" s="51">
        <f>IF(OR($A53="",$K53="",$I53="",$J53=""),"",IFERROR(IF(OR($I53&lt;0,$J53&lt;=0),"",$I53/$J53),""))</f>
        <v/>
      </c>
      <c r="O53" s="50">
        <f>IF(OR($N53="",$N53=0),"",IFERROR($K53/$N53,""))</f>
        <v/>
      </c>
      <c r="P53" s="51">
        <f>IF($A53="","",IF(Resumo!$B$4="Unidades",$L53,IF(Resumo!$B$4="Valor (R$)",$N53,"")))</f>
        <v/>
      </c>
      <c r="Q53" s="50">
        <f>IF($A53="","",IF(Resumo!$B$4="Unidades",$M53,IF(Resumo!$B$4="Valor (R$)",$O53,"")))</f>
        <v/>
      </c>
      <c r="R53" s="22">
        <f>IF($A53="","",IF(AND(Resumo!$E$4="Pronto",COUNTIF(Cadastro!$A$2:$A$101,$A53)=1,$D53="Sim",$E53=Resumo!$B$5,$F53=Resumo!$B$6,$K53&lt;&gt;"",ISNUMBER($P53),$V53=1),"Sim","Não"))</f>
        <v/>
      </c>
      <c r="S53" s="22">
        <f>IF($R53&lt;&gt;"Sim","",IF($P53&lt;Resumo!$B$7,"Baixo",IF($P53&lt;Resumo!$B$8,"Atenção","Saudável")))</f>
        <v/>
      </c>
      <c r="T53" s="29">
        <f>IF($S53&lt;&gt;"Baixo","",COUNTIFS($S$2:$S$101,"Baixo",$P$2:$P$101,"&lt;"&amp;$P53)+COUNTIFS($S$2:$S53,"Baixo",$P$2:$P53,$P53))</f>
        <v/>
      </c>
      <c r="U53" s="18">
        <f>IF($A53="","",IF(Resumo!$E$4&lt;&gt;"Pronto","Revise a configuração do painel",IF(COUNTIF(Cadastro!$A$2:$A$101,$A53)=0,"SKU não cadastrado",IF(COUNTIF(Cadastro!$A$2:$A$101,$A53)&gt;1,"SKU duplicado no cadastro",IF($D53&lt;&gt;"Sim","SKU inativo",IF(OR($E53="",$F53=""),"Período incompleto",IF($K53="","Período inválido",IF(OR($E53&lt;&gt;Resumo!$B$5,$F53&lt;&gt;Resumo!$B$6),"Fora do período do painel",IF($V53&gt;1,"SKU/período duplicado",IF(NOT(ISNUMBER($P53)),"Base selecionada incompleta ou inválida",IF($P53=0,"Sem saída no período","")))))))))))</f>
        <v/>
      </c>
      <c r="V53" s="29">
        <f>IF($A53="","",COUNTIFS($A$2:$A$101,$A53,$E$2:$E$101,$E53,$F$2:$F$101,$F53))</f>
        <v/>
      </c>
    </row>
    <row r="54" ht="25" customHeight="1">
      <c r="A54" s="21" t="n"/>
      <c r="B54" s="22">
        <f>IF($A54="","",IFERROR(VLOOKUP($A54,Cadastro!$A$2:$D$101,2,FALSE),""))</f>
        <v/>
      </c>
      <c r="C54" s="22">
        <f>IF($A54="","",IFERROR(VLOOKUP($A54,Cadastro!$A$2:$D$101,3,FALSE),""))</f>
        <v/>
      </c>
      <c r="D54" s="22">
        <f>IF($A54="","",IFERROR(VLOOKUP($A54,Cadastro!$A$2:$D$101,4,FALSE),""))</f>
        <v/>
      </c>
      <c r="E54" s="48" t="n"/>
      <c r="F54" s="48" t="n"/>
      <c r="G54" s="24" t="n"/>
      <c r="H54" s="25" t="n"/>
      <c r="I54" s="49" t="n"/>
      <c r="J54" s="49" t="n"/>
      <c r="K54" s="50">
        <f>IF(OR($A54="",$E54="",$F54=""),"",IFERROR(IF($F54&lt;$E54,"",$F54-$E54+1),""))</f>
        <v/>
      </c>
      <c r="L54" s="51">
        <f>IF(OR($A54="",$K54="",$G54="",$H54=""),"",IFERROR(IF(OR($G54&lt;0,$H54&lt;=0),"",$G54/$H54),""))</f>
        <v/>
      </c>
      <c r="M54" s="50">
        <f>IF(OR($L54="",$L54=0),"",IFERROR($K54/$L54,""))</f>
        <v/>
      </c>
      <c r="N54" s="51">
        <f>IF(OR($A54="",$K54="",$I54="",$J54=""),"",IFERROR(IF(OR($I54&lt;0,$J54&lt;=0),"",$I54/$J54),""))</f>
        <v/>
      </c>
      <c r="O54" s="50">
        <f>IF(OR($N54="",$N54=0),"",IFERROR($K54/$N54,""))</f>
        <v/>
      </c>
      <c r="P54" s="51">
        <f>IF($A54="","",IF(Resumo!$B$4="Unidades",$L54,IF(Resumo!$B$4="Valor (R$)",$N54,"")))</f>
        <v/>
      </c>
      <c r="Q54" s="50">
        <f>IF($A54="","",IF(Resumo!$B$4="Unidades",$M54,IF(Resumo!$B$4="Valor (R$)",$O54,"")))</f>
        <v/>
      </c>
      <c r="R54" s="22">
        <f>IF($A54="","",IF(AND(Resumo!$E$4="Pronto",COUNTIF(Cadastro!$A$2:$A$101,$A54)=1,$D54="Sim",$E54=Resumo!$B$5,$F54=Resumo!$B$6,$K54&lt;&gt;"",ISNUMBER($P54),$V54=1),"Sim","Não"))</f>
        <v/>
      </c>
      <c r="S54" s="22">
        <f>IF($R54&lt;&gt;"Sim","",IF($P54&lt;Resumo!$B$7,"Baixo",IF($P54&lt;Resumo!$B$8,"Atenção","Saudável")))</f>
        <v/>
      </c>
      <c r="T54" s="29">
        <f>IF($S54&lt;&gt;"Baixo","",COUNTIFS($S$2:$S$101,"Baixo",$P$2:$P$101,"&lt;"&amp;$P54)+COUNTIFS($S$2:$S54,"Baixo",$P$2:$P54,$P54))</f>
        <v/>
      </c>
      <c r="U54" s="18">
        <f>IF($A54="","",IF(Resumo!$E$4&lt;&gt;"Pronto","Revise a configuração do painel",IF(COUNTIF(Cadastro!$A$2:$A$101,$A54)=0,"SKU não cadastrado",IF(COUNTIF(Cadastro!$A$2:$A$101,$A54)&gt;1,"SKU duplicado no cadastro",IF($D54&lt;&gt;"Sim","SKU inativo",IF(OR($E54="",$F54=""),"Período incompleto",IF($K54="","Período inválido",IF(OR($E54&lt;&gt;Resumo!$B$5,$F54&lt;&gt;Resumo!$B$6),"Fora do período do painel",IF($V54&gt;1,"SKU/período duplicado",IF(NOT(ISNUMBER($P54)),"Base selecionada incompleta ou inválida",IF($P54=0,"Sem saída no período","")))))))))))</f>
        <v/>
      </c>
      <c r="V54" s="29">
        <f>IF($A54="","",COUNTIFS($A$2:$A$101,$A54,$E$2:$E$101,$E54,$F$2:$F$101,$F54))</f>
        <v/>
      </c>
    </row>
    <row r="55" ht="25" customHeight="1">
      <c r="A55" s="21" t="n"/>
      <c r="B55" s="22">
        <f>IF($A55="","",IFERROR(VLOOKUP($A55,Cadastro!$A$2:$D$101,2,FALSE),""))</f>
        <v/>
      </c>
      <c r="C55" s="22">
        <f>IF($A55="","",IFERROR(VLOOKUP($A55,Cadastro!$A$2:$D$101,3,FALSE),""))</f>
        <v/>
      </c>
      <c r="D55" s="22">
        <f>IF($A55="","",IFERROR(VLOOKUP($A55,Cadastro!$A$2:$D$101,4,FALSE),""))</f>
        <v/>
      </c>
      <c r="E55" s="48" t="n"/>
      <c r="F55" s="48" t="n"/>
      <c r="G55" s="24" t="n"/>
      <c r="H55" s="25" t="n"/>
      <c r="I55" s="49" t="n"/>
      <c r="J55" s="49" t="n"/>
      <c r="K55" s="50">
        <f>IF(OR($A55="",$E55="",$F55=""),"",IFERROR(IF($F55&lt;$E55,"",$F55-$E55+1),""))</f>
        <v/>
      </c>
      <c r="L55" s="51">
        <f>IF(OR($A55="",$K55="",$G55="",$H55=""),"",IFERROR(IF(OR($G55&lt;0,$H55&lt;=0),"",$G55/$H55),""))</f>
        <v/>
      </c>
      <c r="M55" s="50">
        <f>IF(OR($L55="",$L55=0),"",IFERROR($K55/$L55,""))</f>
        <v/>
      </c>
      <c r="N55" s="51">
        <f>IF(OR($A55="",$K55="",$I55="",$J55=""),"",IFERROR(IF(OR($I55&lt;0,$J55&lt;=0),"",$I55/$J55),""))</f>
        <v/>
      </c>
      <c r="O55" s="50">
        <f>IF(OR($N55="",$N55=0),"",IFERROR($K55/$N55,""))</f>
        <v/>
      </c>
      <c r="P55" s="51">
        <f>IF($A55="","",IF(Resumo!$B$4="Unidades",$L55,IF(Resumo!$B$4="Valor (R$)",$N55,"")))</f>
        <v/>
      </c>
      <c r="Q55" s="50">
        <f>IF($A55="","",IF(Resumo!$B$4="Unidades",$M55,IF(Resumo!$B$4="Valor (R$)",$O55,"")))</f>
        <v/>
      </c>
      <c r="R55" s="22">
        <f>IF($A55="","",IF(AND(Resumo!$E$4="Pronto",COUNTIF(Cadastro!$A$2:$A$101,$A55)=1,$D55="Sim",$E55=Resumo!$B$5,$F55=Resumo!$B$6,$K55&lt;&gt;"",ISNUMBER($P55),$V55=1),"Sim","Não"))</f>
        <v/>
      </c>
      <c r="S55" s="22">
        <f>IF($R55&lt;&gt;"Sim","",IF($P55&lt;Resumo!$B$7,"Baixo",IF($P55&lt;Resumo!$B$8,"Atenção","Saudável")))</f>
        <v/>
      </c>
      <c r="T55" s="29">
        <f>IF($S55&lt;&gt;"Baixo","",COUNTIFS($S$2:$S$101,"Baixo",$P$2:$P$101,"&lt;"&amp;$P55)+COUNTIFS($S$2:$S55,"Baixo",$P$2:$P55,$P55))</f>
        <v/>
      </c>
      <c r="U55" s="18">
        <f>IF($A55="","",IF(Resumo!$E$4&lt;&gt;"Pronto","Revise a configuração do painel",IF(COUNTIF(Cadastro!$A$2:$A$101,$A55)=0,"SKU não cadastrado",IF(COUNTIF(Cadastro!$A$2:$A$101,$A55)&gt;1,"SKU duplicado no cadastro",IF($D55&lt;&gt;"Sim","SKU inativo",IF(OR($E55="",$F55=""),"Período incompleto",IF($K55="","Período inválido",IF(OR($E55&lt;&gt;Resumo!$B$5,$F55&lt;&gt;Resumo!$B$6),"Fora do período do painel",IF($V55&gt;1,"SKU/período duplicado",IF(NOT(ISNUMBER($P55)),"Base selecionada incompleta ou inválida",IF($P55=0,"Sem saída no período","")))))))))))</f>
        <v/>
      </c>
      <c r="V55" s="29">
        <f>IF($A55="","",COUNTIFS($A$2:$A$101,$A55,$E$2:$E$101,$E55,$F$2:$F$101,$F55))</f>
        <v/>
      </c>
    </row>
    <row r="56" ht="25" customHeight="1">
      <c r="A56" s="21" t="n"/>
      <c r="B56" s="22">
        <f>IF($A56="","",IFERROR(VLOOKUP($A56,Cadastro!$A$2:$D$101,2,FALSE),""))</f>
        <v/>
      </c>
      <c r="C56" s="22">
        <f>IF($A56="","",IFERROR(VLOOKUP($A56,Cadastro!$A$2:$D$101,3,FALSE),""))</f>
        <v/>
      </c>
      <c r="D56" s="22">
        <f>IF($A56="","",IFERROR(VLOOKUP($A56,Cadastro!$A$2:$D$101,4,FALSE),""))</f>
        <v/>
      </c>
      <c r="E56" s="48" t="n"/>
      <c r="F56" s="48" t="n"/>
      <c r="G56" s="24" t="n"/>
      <c r="H56" s="25" t="n"/>
      <c r="I56" s="49" t="n"/>
      <c r="J56" s="49" t="n"/>
      <c r="K56" s="50">
        <f>IF(OR($A56="",$E56="",$F56=""),"",IFERROR(IF($F56&lt;$E56,"",$F56-$E56+1),""))</f>
        <v/>
      </c>
      <c r="L56" s="51">
        <f>IF(OR($A56="",$K56="",$G56="",$H56=""),"",IFERROR(IF(OR($G56&lt;0,$H56&lt;=0),"",$G56/$H56),""))</f>
        <v/>
      </c>
      <c r="M56" s="50">
        <f>IF(OR($L56="",$L56=0),"",IFERROR($K56/$L56,""))</f>
        <v/>
      </c>
      <c r="N56" s="51">
        <f>IF(OR($A56="",$K56="",$I56="",$J56=""),"",IFERROR(IF(OR($I56&lt;0,$J56&lt;=0),"",$I56/$J56),""))</f>
        <v/>
      </c>
      <c r="O56" s="50">
        <f>IF(OR($N56="",$N56=0),"",IFERROR($K56/$N56,""))</f>
        <v/>
      </c>
      <c r="P56" s="51">
        <f>IF($A56="","",IF(Resumo!$B$4="Unidades",$L56,IF(Resumo!$B$4="Valor (R$)",$N56,"")))</f>
        <v/>
      </c>
      <c r="Q56" s="50">
        <f>IF($A56="","",IF(Resumo!$B$4="Unidades",$M56,IF(Resumo!$B$4="Valor (R$)",$O56,"")))</f>
        <v/>
      </c>
      <c r="R56" s="22">
        <f>IF($A56="","",IF(AND(Resumo!$E$4="Pronto",COUNTIF(Cadastro!$A$2:$A$101,$A56)=1,$D56="Sim",$E56=Resumo!$B$5,$F56=Resumo!$B$6,$K56&lt;&gt;"",ISNUMBER($P56),$V56=1),"Sim","Não"))</f>
        <v/>
      </c>
      <c r="S56" s="22">
        <f>IF($R56&lt;&gt;"Sim","",IF($P56&lt;Resumo!$B$7,"Baixo",IF($P56&lt;Resumo!$B$8,"Atenção","Saudável")))</f>
        <v/>
      </c>
      <c r="T56" s="29">
        <f>IF($S56&lt;&gt;"Baixo","",COUNTIFS($S$2:$S$101,"Baixo",$P$2:$P$101,"&lt;"&amp;$P56)+COUNTIFS($S$2:$S56,"Baixo",$P$2:$P56,$P56))</f>
        <v/>
      </c>
      <c r="U56" s="18">
        <f>IF($A56="","",IF(Resumo!$E$4&lt;&gt;"Pronto","Revise a configuração do painel",IF(COUNTIF(Cadastro!$A$2:$A$101,$A56)=0,"SKU não cadastrado",IF(COUNTIF(Cadastro!$A$2:$A$101,$A56)&gt;1,"SKU duplicado no cadastro",IF($D56&lt;&gt;"Sim","SKU inativo",IF(OR($E56="",$F56=""),"Período incompleto",IF($K56="","Período inválido",IF(OR($E56&lt;&gt;Resumo!$B$5,$F56&lt;&gt;Resumo!$B$6),"Fora do período do painel",IF($V56&gt;1,"SKU/período duplicado",IF(NOT(ISNUMBER($P56)),"Base selecionada incompleta ou inválida",IF($P56=0,"Sem saída no período","")))))))))))</f>
        <v/>
      </c>
      <c r="V56" s="29">
        <f>IF($A56="","",COUNTIFS($A$2:$A$101,$A56,$E$2:$E$101,$E56,$F$2:$F$101,$F56))</f>
        <v/>
      </c>
    </row>
    <row r="57" ht="25" customHeight="1">
      <c r="A57" s="21" t="n"/>
      <c r="B57" s="22">
        <f>IF($A57="","",IFERROR(VLOOKUP($A57,Cadastro!$A$2:$D$101,2,FALSE),""))</f>
        <v/>
      </c>
      <c r="C57" s="22">
        <f>IF($A57="","",IFERROR(VLOOKUP($A57,Cadastro!$A$2:$D$101,3,FALSE),""))</f>
        <v/>
      </c>
      <c r="D57" s="22">
        <f>IF($A57="","",IFERROR(VLOOKUP($A57,Cadastro!$A$2:$D$101,4,FALSE),""))</f>
        <v/>
      </c>
      <c r="E57" s="48" t="n"/>
      <c r="F57" s="48" t="n"/>
      <c r="G57" s="24" t="n"/>
      <c r="H57" s="25" t="n"/>
      <c r="I57" s="49" t="n"/>
      <c r="J57" s="49" t="n"/>
      <c r="K57" s="50">
        <f>IF(OR($A57="",$E57="",$F57=""),"",IFERROR(IF($F57&lt;$E57,"",$F57-$E57+1),""))</f>
        <v/>
      </c>
      <c r="L57" s="51">
        <f>IF(OR($A57="",$K57="",$G57="",$H57=""),"",IFERROR(IF(OR($G57&lt;0,$H57&lt;=0),"",$G57/$H57),""))</f>
        <v/>
      </c>
      <c r="M57" s="50">
        <f>IF(OR($L57="",$L57=0),"",IFERROR($K57/$L57,""))</f>
        <v/>
      </c>
      <c r="N57" s="51">
        <f>IF(OR($A57="",$K57="",$I57="",$J57=""),"",IFERROR(IF(OR($I57&lt;0,$J57&lt;=0),"",$I57/$J57),""))</f>
        <v/>
      </c>
      <c r="O57" s="50">
        <f>IF(OR($N57="",$N57=0),"",IFERROR($K57/$N57,""))</f>
        <v/>
      </c>
      <c r="P57" s="51">
        <f>IF($A57="","",IF(Resumo!$B$4="Unidades",$L57,IF(Resumo!$B$4="Valor (R$)",$N57,"")))</f>
        <v/>
      </c>
      <c r="Q57" s="50">
        <f>IF($A57="","",IF(Resumo!$B$4="Unidades",$M57,IF(Resumo!$B$4="Valor (R$)",$O57,"")))</f>
        <v/>
      </c>
      <c r="R57" s="22">
        <f>IF($A57="","",IF(AND(Resumo!$E$4="Pronto",COUNTIF(Cadastro!$A$2:$A$101,$A57)=1,$D57="Sim",$E57=Resumo!$B$5,$F57=Resumo!$B$6,$K57&lt;&gt;"",ISNUMBER($P57),$V57=1),"Sim","Não"))</f>
        <v/>
      </c>
      <c r="S57" s="22">
        <f>IF($R57&lt;&gt;"Sim","",IF($P57&lt;Resumo!$B$7,"Baixo",IF($P57&lt;Resumo!$B$8,"Atenção","Saudável")))</f>
        <v/>
      </c>
      <c r="T57" s="29">
        <f>IF($S57&lt;&gt;"Baixo","",COUNTIFS($S$2:$S$101,"Baixo",$P$2:$P$101,"&lt;"&amp;$P57)+COUNTIFS($S$2:$S57,"Baixo",$P$2:$P57,$P57))</f>
        <v/>
      </c>
      <c r="U57" s="18">
        <f>IF($A57="","",IF(Resumo!$E$4&lt;&gt;"Pronto","Revise a configuração do painel",IF(COUNTIF(Cadastro!$A$2:$A$101,$A57)=0,"SKU não cadastrado",IF(COUNTIF(Cadastro!$A$2:$A$101,$A57)&gt;1,"SKU duplicado no cadastro",IF($D57&lt;&gt;"Sim","SKU inativo",IF(OR($E57="",$F57=""),"Período incompleto",IF($K57="","Período inválido",IF(OR($E57&lt;&gt;Resumo!$B$5,$F57&lt;&gt;Resumo!$B$6),"Fora do período do painel",IF($V57&gt;1,"SKU/período duplicado",IF(NOT(ISNUMBER($P57)),"Base selecionada incompleta ou inválida",IF($P57=0,"Sem saída no período","")))))))))))</f>
        <v/>
      </c>
      <c r="V57" s="29">
        <f>IF($A57="","",COUNTIFS($A$2:$A$101,$A57,$E$2:$E$101,$E57,$F$2:$F$101,$F57))</f>
        <v/>
      </c>
    </row>
    <row r="58" ht="25" customHeight="1">
      <c r="A58" s="21" t="n"/>
      <c r="B58" s="22">
        <f>IF($A58="","",IFERROR(VLOOKUP($A58,Cadastro!$A$2:$D$101,2,FALSE),""))</f>
        <v/>
      </c>
      <c r="C58" s="22">
        <f>IF($A58="","",IFERROR(VLOOKUP($A58,Cadastro!$A$2:$D$101,3,FALSE),""))</f>
        <v/>
      </c>
      <c r="D58" s="22">
        <f>IF($A58="","",IFERROR(VLOOKUP($A58,Cadastro!$A$2:$D$101,4,FALSE),""))</f>
        <v/>
      </c>
      <c r="E58" s="48" t="n"/>
      <c r="F58" s="48" t="n"/>
      <c r="G58" s="24" t="n"/>
      <c r="H58" s="25" t="n"/>
      <c r="I58" s="49" t="n"/>
      <c r="J58" s="49" t="n"/>
      <c r="K58" s="50">
        <f>IF(OR($A58="",$E58="",$F58=""),"",IFERROR(IF($F58&lt;$E58,"",$F58-$E58+1),""))</f>
        <v/>
      </c>
      <c r="L58" s="51">
        <f>IF(OR($A58="",$K58="",$G58="",$H58=""),"",IFERROR(IF(OR($G58&lt;0,$H58&lt;=0),"",$G58/$H58),""))</f>
        <v/>
      </c>
      <c r="M58" s="50">
        <f>IF(OR($L58="",$L58=0),"",IFERROR($K58/$L58,""))</f>
        <v/>
      </c>
      <c r="N58" s="51">
        <f>IF(OR($A58="",$K58="",$I58="",$J58=""),"",IFERROR(IF(OR($I58&lt;0,$J58&lt;=0),"",$I58/$J58),""))</f>
        <v/>
      </c>
      <c r="O58" s="50">
        <f>IF(OR($N58="",$N58=0),"",IFERROR($K58/$N58,""))</f>
        <v/>
      </c>
      <c r="P58" s="51">
        <f>IF($A58="","",IF(Resumo!$B$4="Unidades",$L58,IF(Resumo!$B$4="Valor (R$)",$N58,"")))</f>
        <v/>
      </c>
      <c r="Q58" s="50">
        <f>IF($A58="","",IF(Resumo!$B$4="Unidades",$M58,IF(Resumo!$B$4="Valor (R$)",$O58,"")))</f>
        <v/>
      </c>
      <c r="R58" s="22">
        <f>IF($A58="","",IF(AND(Resumo!$E$4="Pronto",COUNTIF(Cadastro!$A$2:$A$101,$A58)=1,$D58="Sim",$E58=Resumo!$B$5,$F58=Resumo!$B$6,$K58&lt;&gt;"",ISNUMBER($P58),$V58=1),"Sim","Não"))</f>
        <v/>
      </c>
      <c r="S58" s="22">
        <f>IF($R58&lt;&gt;"Sim","",IF($P58&lt;Resumo!$B$7,"Baixo",IF($P58&lt;Resumo!$B$8,"Atenção","Saudável")))</f>
        <v/>
      </c>
      <c r="T58" s="29">
        <f>IF($S58&lt;&gt;"Baixo","",COUNTIFS($S$2:$S$101,"Baixo",$P$2:$P$101,"&lt;"&amp;$P58)+COUNTIFS($S$2:$S58,"Baixo",$P$2:$P58,$P58))</f>
        <v/>
      </c>
      <c r="U58" s="18">
        <f>IF($A58="","",IF(Resumo!$E$4&lt;&gt;"Pronto","Revise a configuração do painel",IF(COUNTIF(Cadastro!$A$2:$A$101,$A58)=0,"SKU não cadastrado",IF(COUNTIF(Cadastro!$A$2:$A$101,$A58)&gt;1,"SKU duplicado no cadastro",IF($D58&lt;&gt;"Sim","SKU inativo",IF(OR($E58="",$F58=""),"Período incompleto",IF($K58="","Período inválido",IF(OR($E58&lt;&gt;Resumo!$B$5,$F58&lt;&gt;Resumo!$B$6),"Fora do período do painel",IF($V58&gt;1,"SKU/período duplicado",IF(NOT(ISNUMBER($P58)),"Base selecionada incompleta ou inválida",IF($P58=0,"Sem saída no período","")))))))))))</f>
        <v/>
      </c>
      <c r="V58" s="29">
        <f>IF($A58="","",COUNTIFS($A$2:$A$101,$A58,$E$2:$E$101,$E58,$F$2:$F$101,$F58))</f>
        <v/>
      </c>
    </row>
    <row r="59" ht="25" customHeight="1">
      <c r="A59" s="21" t="n"/>
      <c r="B59" s="22">
        <f>IF($A59="","",IFERROR(VLOOKUP($A59,Cadastro!$A$2:$D$101,2,FALSE),""))</f>
        <v/>
      </c>
      <c r="C59" s="22">
        <f>IF($A59="","",IFERROR(VLOOKUP($A59,Cadastro!$A$2:$D$101,3,FALSE),""))</f>
        <v/>
      </c>
      <c r="D59" s="22">
        <f>IF($A59="","",IFERROR(VLOOKUP($A59,Cadastro!$A$2:$D$101,4,FALSE),""))</f>
        <v/>
      </c>
      <c r="E59" s="48" t="n"/>
      <c r="F59" s="48" t="n"/>
      <c r="G59" s="24" t="n"/>
      <c r="H59" s="25" t="n"/>
      <c r="I59" s="49" t="n"/>
      <c r="J59" s="49" t="n"/>
      <c r="K59" s="50">
        <f>IF(OR($A59="",$E59="",$F59=""),"",IFERROR(IF($F59&lt;$E59,"",$F59-$E59+1),""))</f>
        <v/>
      </c>
      <c r="L59" s="51">
        <f>IF(OR($A59="",$K59="",$G59="",$H59=""),"",IFERROR(IF(OR($G59&lt;0,$H59&lt;=0),"",$G59/$H59),""))</f>
        <v/>
      </c>
      <c r="M59" s="50">
        <f>IF(OR($L59="",$L59=0),"",IFERROR($K59/$L59,""))</f>
        <v/>
      </c>
      <c r="N59" s="51">
        <f>IF(OR($A59="",$K59="",$I59="",$J59=""),"",IFERROR(IF(OR($I59&lt;0,$J59&lt;=0),"",$I59/$J59),""))</f>
        <v/>
      </c>
      <c r="O59" s="50">
        <f>IF(OR($N59="",$N59=0),"",IFERROR($K59/$N59,""))</f>
        <v/>
      </c>
      <c r="P59" s="51">
        <f>IF($A59="","",IF(Resumo!$B$4="Unidades",$L59,IF(Resumo!$B$4="Valor (R$)",$N59,"")))</f>
        <v/>
      </c>
      <c r="Q59" s="50">
        <f>IF($A59="","",IF(Resumo!$B$4="Unidades",$M59,IF(Resumo!$B$4="Valor (R$)",$O59,"")))</f>
        <v/>
      </c>
      <c r="R59" s="22">
        <f>IF($A59="","",IF(AND(Resumo!$E$4="Pronto",COUNTIF(Cadastro!$A$2:$A$101,$A59)=1,$D59="Sim",$E59=Resumo!$B$5,$F59=Resumo!$B$6,$K59&lt;&gt;"",ISNUMBER($P59),$V59=1),"Sim","Não"))</f>
        <v/>
      </c>
      <c r="S59" s="22">
        <f>IF($R59&lt;&gt;"Sim","",IF($P59&lt;Resumo!$B$7,"Baixo",IF($P59&lt;Resumo!$B$8,"Atenção","Saudável")))</f>
        <v/>
      </c>
      <c r="T59" s="29">
        <f>IF($S59&lt;&gt;"Baixo","",COUNTIFS($S$2:$S$101,"Baixo",$P$2:$P$101,"&lt;"&amp;$P59)+COUNTIFS($S$2:$S59,"Baixo",$P$2:$P59,$P59))</f>
        <v/>
      </c>
      <c r="U59" s="18">
        <f>IF($A59="","",IF(Resumo!$E$4&lt;&gt;"Pronto","Revise a configuração do painel",IF(COUNTIF(Cadastro!$A$2:$A$101,$A59)=0,"SKU não cadastrado",IF(COUNTIF(Cadastro!$A$2:$A$101,$A59)&gt;1,"SKU duplicado no cadastro",IF($D59&lt;&gt;"Sim","SKU inativo",IF(OR($E59="",$F59=""),"Período incompleto",IF($K59="","Período inválido",IF(OR($E59&lt;&gt;Resumo!$B$5,$F59&lt;&gt;Resumo!$B$6),"Fora do período do painel",IF($V59&gt;1,"SKU/período duplicado",IF(NOT(ISNUMBER($P59)),"Base selecionada incompleta ou inválida",IF($P59=0,"Sem saída no período","")))))))))))</f>
        <v/>
      </c>
      <c r="V59" s="29">
        <f>IF($A59="","",COUNTIFS($A$2:$A$101,$A59,$E$2:$E$101,$E59,$F$2:$F$101,$F59))</f>
        <v/>
      </c>
    </row>
    <row r="60" ht="25" customHeight="1">
      <c r="A60" s="21" t="n"/>
      <c r="B60" s="22">
        <f>IF($A60="","",IFERROR(VLOOKUP($A60,Cadastro!$A$2:$D$101,2,FALSE),""))</f>
        <v/>
      </c>
      <c r="C60" s="22">
        <f>IF($A60="","",IFERROR(VLOOKUP($A60,Cadastro!$A$2:$D$101,3,FALSE),""))</f>
        <v/>
      </c>
      <c r="D60" s="22">
        <f>IF($A60="","",IFERROR(VLOOKUP($A60,Cadastro!$A$2:$D$101,4,FALSE),""))</f>
        <v/>
      </c>
      <c r="E60" s="48" t="n"/>
      <c r="F60" s="48" t="n"/>
      <c r="G60" s="24" t="n"/>
      <c r="H60" s="25" t="n"/>
      <c r="I60" s="49" t="n"/>
      <c r="J60" s="49" t="n"/>
      <c r="K60" s="50">
        <f>IF(OR($A60="",$E60="",$F60=""),"",IFERROR(IF($F60&lt;$E60,"",$F60-$E60+1),""))</f>
        <v/>
      </c>
      <c r="L60" s="51">
        <f>IF(OR($A60="",$K60="",$G60="",$H60=""),"",IFERROR(IF(OR($G60&lt;0,$H60&lt;=0),"",$G60/$H60),""))</f>
        <v/>
      </c>
      <c r="M60" s="50">
        <f>IF(OR($L60="",$L60=0),"",IFERROR($K60/$L60,""))</f>
        <v/>
      </c>
      <c r="N60" s="51">
        <f>IF(OR($A60="",$K60="",$I60="",$J60=""),"",IFERROR(IF(OR($I60&lt;0,$J60&lt;=0),"",$I60/$J60),""))</f>
        <v/>
      </c>
      <c r="O60" s="50">
        <f>IF(OR($N60="",$N60=0),"",IFERROR($K60/$N60,""))</f>
        <v/>
      </c>
      <c r="P60" s="51">
        <f>IF($A60="","",IF(Resumo!$B$4="Unidades",$L60,IF(Resumo!$B$4="Valor (R$)",$N60,"")))</f>
        <v/>
      </c>
      <c r="Q60" s="50">
        <f>IF($A60="","",IF(Resumo!$B$4="Unidades",$M60,IF(Resumo!$B$4="Valor (R$)",$O60,"")))</f>
        <v/>
      </c>
      <c r="R60" s="22">
        <f>IF($A60="","",IF(AND(Resumo!$E$4="Pronto",COUNTIF(Cadastro!$A$2:$A$101,$A60)=1,$D60="Sim",$E60=Resumo!$B$5,$F60=Resumo!$B$6,$K60&lt;&gt;"",ISNUMBER($P60),$V60=1),"Sim","Não"))</f>
        <v/>
      </c>
      <c r="S60" s="22">
        <f>IF($R60&lt;&gt;"Sim","",IF($P60&lt;Resumo!$B$7,"Baixo",IF($P60&lt;Resumo!$B$8,"Atenção","Saudável")))</f>
        <v/>
      </c>
      <c r="T60" s="29">
        <f>IF($S60&lt;&gt;"Baixo","",COUNTIFS($S$2:$S$101,"Baixo",$P$2:$P$101,"&lt;"&amp;$P60)+COUNTIFS($S$2:$S60,"Baixo",$P$2:$P60,$P60))</f>
        <v/>
      </c>
      <c r="U60" s="18">
        <f>IF($A60="","",IF(Resumo!$E$4&lt;&gt;"Pronto","Revise a configuração do painel",IF(COUNTIF(Cadastro!$A$2:$A$101,$A60)=0,"SKU não cadastrado",IF(COUNTIF(Cadastro!$A$2:$A$101,$A60)&gt;1,"SKU duplicado no cadastro",IF($D60&lt;&gt;"Sim","SKU inativo",IF(OR($E60="",$F60=""),"Período incompleto",IF($K60="","Período inválido",IF(OR($E60&lt;&gt;Resumo!$B$5,$F60&lt;&gt;Resumo!$B$6),"Fora do período do painel",IF($V60&gt;1,"SKU/período duplicado",IF(NOT(ISNUMBER($P60)),"Base selecionada incompleta ou inválida",IF($P60=0,"Sem saída no período","")))))))))))</f>
        <v/>
      </c>
      <c r="V60" s="29">
        <f>IF($A60="","",COUNTIFS($A$2:$A$101,$A60,$E$2:$E$101,$E60,$F$2:$F$101,$F60))</f>
        <v/>
      </c>
    </row>
    <row r="61" ht="25" customHeight="1">
      <c r="A61" s="21" t="n"/>
      <c r="B61" s="22">
        <f>IF($A61="","",IFERROR(VLOOKUP($A61,Cadastro!$A$2:$D$101,2,FALSE),""))</f>
        <v/>
      </c>
      <c r="C61" s="22">
        <f>IF($A61="","",IFERROR(VLOOKUP($A61,Cadastro!$A$2:$D$101,3,FALSE),""))</f>
        <v/>
      </c>
      <c r="D61" s="22">
        <f>IF($A61="","",IFERROR(VLOOKUP($A61,Cadastro!$A$2:$D$101,4,FALSE),""))</f>
        <v/>
      </c>
      <c r="E61" s="48" t="n"/>
      <c r="F61" s="48" t="n"/>
      <c r="G61" s="24" t="n"/>
      <c r="H61" s="25" t="n"/>
      <c r="I61" s="49" t="n"/>
      <c r="J61" s="49" t="n"/>
      <c r="K61" s="50">
        <f>IF(OR($A61="",$E61="",$F61=""),"",IFERROR(IF($F61&lt;$E61,"",$F61-$E61+1),""))</f>
        <v/>
      </c>
      <c r="L61" s="51">
        <f>IF(OR($A61="",$K61="",$G61="",$H61=""),"",IFERROR(IF(OR($G61&lt;0,$H61&lt;=0),"",$G61/$H61),""))</f>
        <v/>
      </c>
      <c r="M61" s="50">
        <f>IF(OR($L61="",$L61=0),"",IFERROR($K61/$L61,""))</f>
        <v/>
      </c>
      <c r="N61" s="51">
        <f>IF(OR($A61="",$K61="",$I61="",$J61=""),"",IFERROR(IF(OR($I61&lt;0,$J61&lt;=0),"",$I61/$J61),""))</f>
        <v/>
      </c>
      <c r="O61" s="50">
        <f>IF(OR($N61="",$N61=0),"",IFERROR($K61/$N61,""))</f>
        <v/>
      </c>
      <c r="P61" s="51">
        <f>IF($A61="","",IF(Resumo!$B$4="Unidades",$L61,IF(Resumo!$B$4="Valor (R$)",$N61,"")))</f>
        <v/>
      </c>
      <c r="Q61" s="50">
        <f>IF($A61="","",IF(Resumo!$B$4="Unidades",$M61,IF(Resumo!$B$4="Valor (R$)",$O61,"")))</f>
        <v/>
      </c>
      <c r="R61" s="22">
        <f>IF($A61="","",IF(AND(Resumo!$E$4="Pronto",COUNTIF(Cadastro!$A$2:$A$101,$A61)=1,$D61="Sim",$E61=Resumo!$B$5,$F61=Resumo!$B$6,$K61&lt;&gt;"",ISNUMBER($P61),$V61=1),"Sim","Não"))</f>
        <v/>
      </c>
      <c r="S61" s="22">
        <f>IF($R61&lt;&gt;"Sim","",IF($P61&lt;Resumo!$B$7,"Baixo",IF($P61&lt;Resumo!$B$8,"Atenção","Saudável")))</f>
        <v/>
      </c>
      <c r="T61" s="29">
        <f>IF($S61&lt;&gt;"Baixo","",COUNTIFS($S$2:$S$101,"Baixo",$P$2:$P$101,"&lt;"&amp;$P61)+COUNTIFS($S$2:$S61,"Baixo",$P$2:$P61,$P61))</f>
        <v/>
      </c>
      <c r="U61" s="18">
        <f>IF($A61="","",IF(Resumo!$E$4&lt;&gt;"Pronto","Revise a configuração do painel",IF(COUNTIF(Cadastro!$A$2:$A$101,$A61)=0,"SKU não cadastrado",IF(COUNTIF(Cadastro!$A$2:$A$101,$A61)&gt;1,"SKU duplicado no cadastro",IF($D61&lt;&gt;"Sim","SKU inativo",IF(OR($E61="",$F61=""),"Período incompleto",IF($K61="","Período inválido",IF(OR($E61&lt;&gt;Resumo!$B$5,$F61&lt;&gt;Resumo!$B$6),"Fora do período do painel",IF($V61&gt;1,"SKU/período duplicado",IF(NOT(ISNUMBER($P61)),"Base selecionada incompleta ou inválida",IF($P61=0,"Sem saída no período","")))))))))))</f>
        <v/>
      </c>
      <c r="V61" s="29">
        <f>IF($A61="","",COUNTIFS($A$2:$A$101,$A61,$E$2:$E$101,$E61,$F$2:$F$101,$F61))</f>
        <v/>
      </c>
    </row>
    <row r="62" ht="25" customHeight="1">
      <c r="A62" s="21" t="n"/>
      <c r="B62" s="22">
        <f>IF($A62="","",IFERROR(VLOOKUP($A62,Cadastro!$A$2:$D$101,2,FALSE),""))</f>
        <v/>
      </c>
      <c r="C62" s="22">
        <f>IF($A62="","",IFERROR(VLOOKUP($A62,Cadastro!$A$2:$D$101,3,FALSE),""))</f>
        <v/>
      </c>
      <c r="D62" s="22">
        <f>IF($A62="","",IFERROR(VLOOKUP($A62,Cadastro!$A$2:$D$101,4,FALSE),""))</f>
        <v/>
      </c>
      <c r="E62" s="48" t="n"/>
      <c r="F62" s="48" t="n"/>
      <c r="G62" s="24" t="n"/>
      <c r="H62" s="25" t="n"/>
      <c r="I62" s="49" t="n"/>
      <c r="J62" s="49" t="n"/>
      <c r="K62" s="50">
        <f>IF(OR($A62="",$E62="",$F62=""),"",IFERROR(IF($F62&lt;$E62,"",$F62-$E62+1),""))</f>
        <v/>
      </c>
      <c r="L62" s="51">
        <f>IF(OR($A62="",$K62="",$G62="",$H62=""),"",IFERROR(IF(OR($G62&lt;0,$H62&lt;=0),"",$G62/$H62),""))</f>
        <v/>
      </c>
      <c r="M62" s="50">
        <f>IF(OR($L62="",$L62=0),"",IFERROR($K62/$L62,""))</f>
        <v/>
      </c>
      <c r="N62" s="51">
        <f>IF(OR($A62="",$K62="",$I62="",$J62=""),"",IFERROR(IF(OR($I62&lt;0,$J62&lt;=0),"",$I62/$J62),""))</f>
        <v/>
      </c>
      <c r="O62" s="50">
        <f>IF(OR($N62="",$N62=0),"",IFERROR($K62/$N62,""))</f>
        <v/>
      </c>
      <c r="P62" s="51">
        <f>IF($A62="","",IF(Resumo!$B$4="Unidades",$L62,IF(Resumo!$B$4="Valor (R$)",$N62,"")))</f>
        <v/>
      </c>
      <c r="Q62" s="50">
        <f>IF($A62="","",IF(Resumo!$B$4="Unidades",$M62,IF(Resumo!$B$4="Valor (R$)",$O62,"")))</f>
        <v/>
      </c>
      <c r="R62" s="22">
        <f>IF($A62="","",IF(AND(Resumo!$E$4="Pronto",COUNTIF(Cadastro!$A$2:$A$101,$A62)=1,$D62="Sim",$E62=Resumo!$B$5,$F62=Resumo!$B$6,$K62&lt;&gt;"",ISNUMBER($P62),$V62=1),"Sim","Não"))</f>
        <v/>
      </c>
      <c r="S62" s="22">
        <f>IF($R62&lt;&gt;"Sim","",IF($P62&lt;Resumo!$B$7,"Baixo",IF($P62&lt;Resumo!$B$8,"Atenção","Saudável")))</f>
        <v/>
      </c>
      <c r="T62" s="29">
        <f>IF($S62&lt;&gt;"Baixo","",COUNTIFS($S$2:$S$101,"Baixo",$P$2:$P$101,"&lt;"&amp;$P62)+COUNTIFS($S$2:$S62,"Baixo",$P$2:$P62,$P62))</f>
        <v/>
      </c>
      <c r="U62" s="18">
        <f>IF($A62="","",IF(Resumo!$E$4&lt;&gt;"Pronto","Revise a configuração do painel",IF(COUNTIF(Cadastro!$A$2:$A$101,$A62)=0,"SKU não cadastrado",IF(COUNTIF(Cadastro!$A$2:$A$101,$A62)&gt;1,"SKU duplicado no cadastro",IF($D62&lt;&gt;"Sim","SKU inativo",IF(OR($E62="",$F62=""),"Período incompleto",IF($K62="","Período inválido",IF(OR($E62&lt;&gt;Resumo!$B$5,$F62&lt;&gt;Resumo!$B$6),"Fora do período do painel",IF($V62&gt;1,"SKU/período duplicado",IF(NOT(ISNUMBER($P62)),"Base selecionada incompleta ou inválida",IF($P62=0,"Sem saída no período","")))))))))))</f>
        <v/>
      </c>
      <c r="V62" s="29">
        <f>IF($A62="","",COUNTIFS($A$2:$A$101,$A62,$E$2:$E$101,$E62,$F$2:$F$101,$F62))</f>
        <v/>
      </c>
    </row>
    <row r="63" ht="25" customHeight="1">
      <c r="A63" s="21" t="n"/>
      <c r="B63" s="22">
        <f>IF($A63="","",IFERROR(VLOOKUP($A63,Cadastro!$A$2:$D$101,2,FALSE),""))</f>
        <v/>
      </c>
      <c r="C63" s="22">
        <f>IF($A63="","",IFERROR(VLOOKUP($A63,Cadastro!$A$2:$D$101,3,FALSE),""))</f>
        <v/>
      </c>
      <c r="D63" s="22">
        <f>IF($A63="","",IFERROR(VLOOKUP($A63,Cadastro!$A$2:$D$101,4,FALSE),""))</f>
        <v/>
      </c>
      <c r="E63" s="48" t="n"/>
      <c r="F63" s="48" t="n"/>
      <c r="G63" s="24" t="n"/>
      <c r="H63" s="25" t="n"/>
      <c r="I63" s="49" t="n"/>
      <c r="J63" s="49" t="n"/>
      <c r="K63" s="50">
        <f>IF(OR($A63="",$E63="",$F63=""),"",IFERROR(IF($F63&lt;$E63,"",$F63-$E63+1),""))</f>
        <v/>
      </c>
      <c r="L63" s="51">
        <f>IF(OR($A63="",$K63="",$G63="",$H63=""),"",IFERROR(IF(OR($G63&lt;0,$H63&lt;=0),"",$G63/$H63),""))</f>
        <v/>
      </c>
      <c r="M63" s="50">
        <f>IF(OR($L63="",$L63=0),"",IFERROR($K63/$L63,""))</f>
        <v/>
      </c>
      <c r="N63" s="51">
        <f>IF(OR($A63="",$K63="",$I63="",$J63=""),"",IFERROR(IF(OR($I63&lt;0,$J63&lt;=0),"",$I63/$J63),""))</f>
        <v/>
      </c>
      <c r="O63" s="50">
        <f>IF(OR($N63="",$N63=0),"",IFERROR($K63/$N63,""))</f>
        <v/>
      </c>
      <c r="P63" s="51">
        <f>IF($A63="","",IF(Resumo!$B$4="Unidades",$L63,IF(Resumo!$B$4="Valor (R$)",$N63,"")))</f>
        <v/>
      </c>
      <c r="Q63" s="50">
        <f>IF($A63="","",IF(Resumo!$B$4="Unidades",$M63,IF(Resumo!$B$4="Valor (R$)",$O63,"")))</f>
        <v/>
      </c>
      <c r="R63" s="22">
        <f>IF($A63="","",IF(AND(Resumo!$E$4="Pronto",COUNTIF(Cadastro!$A$2:$A$101,$A63)=1,$D63="Sim",$E63=Resumo!$B$5,$F63=Resumo!$B$6,$K63&lt;&gt;"",ISNUMBER($P63),$V63=1),"Sim","Não"))</f>
        <v/>
      </c>
      <c r="S63" s="22">
        <f>IF($R63&lt;&gt;"Sim","",IF($P63&lt;Resumo!$B$7,"Baixo",IF($P63&lt;Resumo!$B$8,"Atenção","Saudável")))</f>
        <v/>
      </c>
      <c r="T63" s="29">
        <f>IF($S63&lt;&gt;"Baixo","",COUNTIFS($S$2:$S$101,"Baixo",$P$2:$P$101,"&lt;"&amp;$P63)+COUNTIFS($S$2:$S63,"Baixo",$P$2:$P63,$P63))</f>
        <v/>
      </c>
      <c r="U63" s="18">
        <f>IF($A63="","",IF(Resumo!$E$4&lt;&gt;"Pronto","Revise a configuração do painel",IF(COUNTIF(Cadastro!$A$2:$A$101,$A63)=0,"SKU não cadastrado",IF(COUNTIF(Cadastro!$A$2:$A$101,$A63)&gt;1,"SKU duplicado no cadastro",IF($D63&lt;&gt;"Sim","SKU inativo",IF(OR($E63="",$F63=""),"Período incompleto",IF($K63="","Período inválido",IF(OR($E63&lt;&gt;Resumo!$B$5,$F63&lt;&gt;Resumo!$B$6),"Fora do período do painel",IF($V63&gt;1,"SKU/período duplicado",IF(NOT(ISNUMBER($P63)),"Base selecionada incompleta ou inválida",IF($P63=0,"Sem saída no período","")))))))))))</f>
        <v/>
      </c>
      <c r="V63" s="29">
        <f>IF($A63="","",COUNTIFS($A$2:$A$101,$A63,$E$2:$E$101,$E63,$F$2:$F$101,$F63))</f>
        <v/>
      </c>
    </row>
    <row r="64" ht="25" customHeight="1">
      <c r="A64" s="21" t="n"/>
      <c r="B64" s="22">
        <f>IF($A64="","",IFERROR(VLOOKUP($A64,Cadastro!$A$2:$D$101,2,FALSE),""))</f>
        <v/>
      </c>
      <c r="C64" s="22">
        <f>IF($A64="","",IFERROR(VLOOKUP($A64,Cadastro!$A$2:$D$101,3,FALSE),""))</f>
        <v/>
      </c>
      <c r="D64" s="22">
        <f>IF($A64="","",IFERROR(VLOOKUP($A64,Cadastro!$A$2:$D$101,4,FALSE),""))</f>
        <v/>
      </c>
      <c r="E64" s="48" t="n"/>
      <c r="F64" s="48" t="n"/>
      <c r="G64" s="24" t="n"/>
      <c r="H64" s="25" t="n"/>
      <c r="I64" s="49" t="n"/>
      <c r="J64" s="49" t="n"/>
      <c r="K64" s="50">
        <f>IF(OR($A64="",$E64="",$F64=""),"",IFERROR(IF($F64&lt;$E64,"",$F64-$E64+1),""))</f>
        <v/>
      </c>
      <c r="L64" s="51">
        <f>IF(OR($A64="",$K64="",$G64="",$H64=""),"",IFERROR(IF(OR($G64&lt;0,$H64&lt;=0),"",$G64/$H64),""))</f>
        <v/>
      </c>
      <c r="M64" s="50">
        <f>IF(OR($L64="",$L64=0),"",IFERROR($K64/$L64,""))</f>
        <v/>
      </c>
      <c r="N64" s="51">
        <f>IF(OR($A64="",$K64="",$I64="",$J64=""),"",IFERROR(IF(OR($I64&lt;0,$J64&lt;=0),"",$I64/$J64),""))</f>
        <v/>
      </c>
      <c r="O64" s="50">
        <f>IF(OR($N64="",$N64=0),"",IFERROR($K64/$N64,""))</f>
        <v/>
      </c>
      <c r="P64" s="51">
        <f>IF($A64="","",IF(Resumo!$B$4="Unidades",$L64,IF(Resumo!$B$4="Valor (R$)",$N64,"")))</f>
        <v/>
      </c>
      <c r="Q64" s="50">
        <f>IF($A64="","",IF(Resumo!$B$4="Unidades",$M64,IF(Resumo!$B$4="Valor (R$)",$O64,"")))</f>
        <v/>
      </c>
      <c r="R64" s="22">
        <f>IF($A64="","",IF(AND(Resumo!$E$4="Pronto",COUNTIF(Cadastro!$A$2:$A$101,$A64)=1,$D64="Sim",$E64=Resumo!$B$5,$F64=Resumo!$B$6,$K64&lt;&gt;"",ISNUMBER($P64),$V64=1),"Sim","Não"))</f>
        <v/>
      </c>
      <c r="S64" s="22">
        <f>IF($R64&lt;&gt;"Sim","",IF($P64&lt;Resumo!$B$7,"Baixo",IF($P64&lt;Resumo!$B$8,"Atenção","Saudável")))</f>
        <v/>
      </c>
      <c r="T64" s="29">
        <f>IF($S64&lt;&gt;"Baixo","",COUNTIFS($S$2:$S$101,"Baixo",$P$2:$P$101,"&lt;"&amp;$P64)+COUNTIFS($S$2:$S64,"Baixo",$P$2:$P64,$P64))</f>
        <v/>
      </c>
      <c r="U64" s="18">
        <f>IF($A64="","",IF(Resumo!$E$4&lt;&gt;"Pronto","Revise a configuração do painel",IF(COUNTIF(Cadastro!$A$2:$A$101,$A64)=0,"SKU não cadastrado",IF(COUNTIF(Cadastro!$A$2:$A$101,$A64)&gt;1,"SKU duplicado no cadastro",IF($D64&lt;&gt;"Sim","SKU inativo",IF(OR($E64="",$F64=""),"Período incompleto",IF($K64="","Período inválido",IF(OR($E64&lt;&gt;Resumo!$B$5,$F64&lt;&gt;Resumo!$B$6),"Fora do período do painel",IF($V64&gt;1,"SKU/período duplicado",IF(NOT(ISNUMBER($P64)),"Base selecionada incompleta ou inválida",IF($P64=0,"Sem saída no período","")))))))))))</f>
        <v/>
      </c>
      <c r="V64" s="29">
        <f>IF($A64="","",COUNTIFS($A$2:$A$101,$A64,$E$2:$E$101,$E64,$F$2:$F$101,$F64))</f>
        <v/>
      </c>
    </row>
    <row r="65" ht="25" customHeight="1">
      <c r="A65" s="21" t="n"/>
      <c r="B65" s="22">
        <f>IF($A65="","",IFERROR(VLOOKUP($A65,Cadastro!$A$2:$D$101,2,FALSE),""))</f>
        <v/>
      </c>
      <c r="C65" s="22">
        <f>IF($A65="","",IFERROR(VLOOKUP($A65,Cadastro!$A$2:$D$101,3,FALSE),""))</f>
        <v/>
      </c>
      <c r="D65" s="22">
        <f>IF($A65="","",IFERROR(VLOOKUP($A65,Cadastro!$A$2:$D$101,4,FALSE),""))</f>
        <v/>
      </c>
      <c r="E65" s="48" t="n"/>
      <c r="F65" s="48" t="n"/>
      <c r="G65" s="24" t="n"/>
      <c r="H65" s="25" t="n"/>
      <c r="I65" s="49" t="n"/>
      <c r="J65" s="49" t="n"/>
      <c r="K65" s="50">
        <f>IF(OR($A65="",$E65="",$F65=""),"",IFERROR(IF($F65&lt;$E65,"",$F65-$E65+1),""))</f>
        <v/>
      </c>
      <c r="L65" s="51">
        <f>IF(OR($A65="",$K65="",$G65="",$H65=""),"",IFERROR(IF(OR($G65&lt;0,$H65&lt;=0),"",$G65/$H65),""))</f>
        <v/>
      </c>
      <c r="M65" s="50">
        <f>IF(OR($L65="",$L65=0),"",IFERROR($K65/$L65,""))</f>
        <v/>
      </c>
      <c r="N65" s="51">
        <f>IF(OR($A65="",$K65="",$I65="",$J65=""),"",IFERROR(IF(OR($I65&lt;0,$J65&lt;=0),"",$I65/$J65),""))</f>
        <v/>
      </c>
      <c r="O65" s="50">
        <f>IF(OR($N65="",$N65=0),"",IFERROR($K65/$N65,""))</f>
        <v/>
      </c>
      <c r="P65" s="51">
        <f>IF($A65="","",IF(Resumo!$B$4="Unidades",$L65,IF(Resumo!$B$4="Valor (R$)",$N65,"")))</f>
        <v/>
      </c>
      <c r="Q65" s="50">
        <f>IF($A65="","",IF(Resumo!$B$4="Unidades",$M65,IF(Resumo!$B$4="Valor (R$)",$O65,"")))</f>
        <v/>
      </c>
      <c r="R65" s="22">
        <f>IF($A65="","",IF(AND(Resumo!$E$4="Pronto",COUNTIF(Cadastro!$A$2:$A$101,$A65)=1,$D65="Sim",$E65=Resumo!$B$5,$F65=Resumo!$B$6,$K65&lt;&gt;"",ISNUMBER($P65),$V65=1),"Sim","Não"))</f>
        <v/>
      </c>
      <c r="S65" s="22">
        <f>IF($R65&lt;&gt;"Sim","",IF($P65&lt;Resumo!$B$7,"Baixo",IF($P65&lt;Resumo!$B$8,"Atenção","Saudável")))</f>
        <v/>
      </c>
      <c r="T65" s="29">
        <f>IF($S65&lt;&gt;"Baixo","",COUNTIFS($S$2:$S$101,"Baixo",$P$2:$P$101,"&lt;"&amp;$P65)+COUNTIFS($S$2:$S65,"Baixo",$P$2:$P65,$P65))</f>
        <v/>
      </c>
      <c r="U65" s="18">
        <f>IF($A65="","",IF(Resumo!$E$4&lt;&gt;"Pronto","Revise a configuração do painel",IF(COUNTIF(Cadastro!$A$2:$A$101,$A65)=0,"SKU não cadastrado",IF(COUNTIF(Cadastro!$A$2:$A$101,$A65)&gt;1,"SKU duplicado no cadastro",IF($D65&lt;&gt;"Sim","SKU inativo",IF(OR($E65="",$F65=""),"Período incompleto",IF($K65="","Período inválido",IF(OR($E65&lt;&gt;Resumo!$B$5,$F65&lt;&gt;Resumo!$B$6),"Fora do período do painel",IF($V65&gt;1,"SKU/período duplicado",IF(NOT(ISNUMBER($P65)),"Base selecionada incompleta ou inválida",IF($P65=0,"Sem saída no período","")))))))))))</f>
        <v/>
      </c>
      <c r="V65" s="29">
        <f>IF($A65="","",COUNTIFS($A$2:$A$101,$A65,$E$2:$E$101,$E65,$F$2:$F$101,$F65))</f>
        <v/>
      </c>
    </row>
    <row r="66" ht="25" customHeight="1">
      <c r="A66" s="21" t="n"/>
      <c r="B66" s="22">
        <f>IF($A66="","",IFERROR(VLOOKUP($A66,Cadastro!$A$2:$D$101,2,FALSE),""))</f>
        <v/>
      </c>
      <c r="C66" s="22">
        <f>IF($A66="","",IFERROR(VLOOKUP($A66,Cadastro!$A$2:$D$101,3,FALSE),""))</f>
        <v/>
      </c>
      <c r="D66" s="22">
        <f>IF($A66="","",IFERROR(VLOOKUP($A66,Cadastro!$A$2:$D$101,4,FALSE),""))</f>
        <v/>
      </c>
      <c r="E66" s="48" t="n"/>
      <c r="F66" s="48" t="n"/>
      <c r="G66" s="24" t="n"/>
      <c r="H66" s="25" t="n"/>
      <c r="I66" s="49" t="n"/>
      <c r="J66" s="49" t="n"/>
      <c r="K66" s="50">
        <f>IF(OR($A66="",$E66="",$F66=""),"",IFERROR(IF($F66&lt;$E66,"",$F66-$E66+1),""))</f>
        <v/>
      </c>
      <c r="L66" s="51">
        <f>IF(OR($A66="",$K66="",$G66="",$H66=""),"",IFERROR(IF(OR($G66&lt;0,$H66&lt;=0),"",$G66/$H66),""))</f>
        <v/>
      </c>
      <c r="M66" s="50">
        <f>IF(OR($L66="",$L66=0),"",IFERROR($K66/$L66,""))</f>
        <v/>
      </c>
      <c r="N66" s="51">
        <f>IF(OR($A66="",$K66="",$I66="",$J66=""),"",IFERROR(IF(OR($I66&lt;0,$J66&lt;=0),"",$I66/$J66),""))</f>
        <v/>
      </c>
      <c r="O66" s="50">
        <f>IF(OR($N66="",$N66=0),"",IFERROR($K66/$N66,""))</f>
        <v/>
      </c>
      <c r="P66" s="51">
        <f>IF($A66="","",IF(Resumo!$B$4="Unidades",$L66,IF(Resumo!$B$4="Valor (R$)",$N66,"")))</f>
        <v/>
      </c>
      <c r="Q66" s="50">
        <f>IF($A66="","",IF(Resumo!$B$4="Unidades",$M66,IF(Resumo!$B$4="Valor (R$)",$O66,"")))</f>
        <v/>
      </c>
      <c r="R66" s="22">
        <f>IF($A66="","",IF(AND(Resumo!$E$4="Pronto",COUNTIF(Cadastro!$A$2:$A$101,$A66)=1,$D66="Sim",$E66=Resumo!$B$5,$F66=Resumo!$B$6,$K66&lt;&gt;"",ISNUMBER($P66),$V66=1),"Sim","Não"))</f>
        <v/>
      </c>
      <c r="S66" s="22">
        <f>IF($R66&lt;&gt;"Sim","",IF($P66&lt;Resumo!$B$7,"Baixo",IF($P66&lt;Resumo!$B$8,"Atenção","Saudável")))</f>
        <v/>
      </c>
      <c r="T66" s="29">
        <f>IF($S66&lt;&gt;"Baixo","",COUNTIFS($S$2:$S$101,"Baixo",$P$2:$P$101,"&lt;"&amp;$P66)+COUNTIFS($S$2:$S66,"Baixo",$P$2:$P66,$P66))</f>
        <v/>
      </c>
      <c r="U66" s="18">
        <f>IF($A66="","",IF(Resumo!$E$4&lt;&gt;"Pronto","Revise a configuração do painel",IF(COUNTIF(Cadastro!$A$2:$A$101,$A66)=0,"SKU não cadastrado",IF(COUNTIF(Cadastro!$A$2:$A$101,$A66)&gt;1,"SKU duplicado no cadastro",IF($D66&lt;&gt;"Sim","SKU inativo",IF(OR($E66="",$F66=""),"Período incompleto",IF($K66="","Período inválido",IF(OR($E66&lt;&gt;Resumo!$B$5,$F66&lt;&gt;Resumo!$B$6),"Fora do período do painel",IF($V66&gt;1,"SKU/período duplicado",IF(NOT(ISNUMBER($P66)),"Base selecionada incompleta ou inválida",IF($P66=0,"Sem saída no período","")))))))))))</f>
        <v/>
      </c>
      <c r="V66" s="29">
        <f>IF($A66="","",COUNTIFS($A$2:$A$101,$A66,$E$2:$E$101,$E66,$F$2:$F$101,$F66))</f>
        <v/>
      </c>
    </row>
    <row r="67" ht="25" customHeight="1">
      <c r="A67" s="21" t="n"/>
      <c r="B67" s="22">
        <f>IF($A67="","",IFERROR(VLOOKUP($A67,Cadastro!$A$2:$D$101,2,FALSE),""))</f>
        <v/>
      </c>
      <c r="C67" s="22">
        <f>IF($A67="","",IFERROR(VLOOKUP($A67,Cadastro!$A$2:$D$101,3,FALSE),""))</f>
        <v/>
      </c>
      <c r="D67" s="22">
        <f>IF($A67="","",IFERROR(VLOOKUP($A67,Cadastro!$A$2:$D$101,4,FALSE),""))</f>
        <v/>
      </c>
      <c r="E67" s="48" t="n"/>
      <c r="F67" s="48" t="n"/>
      <c r="G67" s="24" t="n"/>
      <c r="H67" s="25" t="n"/>
      <c r="I67" s="49" t="n"/>
      <c r="J67" s="49" t="n"/>
      <c r="K67" s="50">
        <f>IF(OR($A67="",$E67="",$F67=""),"",IFERROR(IF($F67&lt;$E67,"",$F67-$E67+1),""))</f>
        <v/>
      </c>
      <c r="L67" s="51">
        <f>IF(OR($A67="",$K67="",$G67="",$H67=""),"",IFERROR(IF(OR($G67&lt;0,$H67&lt;=0),"",$G67/$H67),""))</f>
        <v/>
      </c>
      <c r="M67" s="50">
        <f>IF(OR($L67="",$L67=0),"",IFERROR($K67/$L67,""))</f>
        <v/>
      </c>
      <c r="N67" s="51">
        <f>IF(OR($A67="",$K67="",$I67="",$J67=""),"",IFERROR(IF(OR($I67&lt;0,$J67&lt;=0),"",$I67/$J67),""))</f>
        <v/>
      </c>
      <c r="O67" s="50">
        <f>IF(OR($N67="",$N67=0),"",IFERROR($K67/$N67,""))</f>
        <v/>
      </c>
      <c r="P67" s="51">
        <f>IF($A67="","",IF(Resumo!$B$4="Unidades",$L67,IF(Resumo!$B$4="Valor (R$)",$N67,"")))</f>
        <v/>
      </c>
      <c r="Q67" s="50">
        <f>IF($A67="","",IF(Resumo!$B$4="Unidades",$M67,IF(Resumo!$B$4="Valor (R$)",$O67,"")))</f>
        <v/>
      </c>
      <c r="R67" s="22">
        <f>IF($A67="","",IF(AND(Resumo!$E$4="Pronto",COUNTIF(Cadastro!$A$2:$A$101,$A67)=1,$D67="Sim",$E67=Resumo!$B$5,$F67=Resumo!$B$6,$K67&lt;&gt;"",ISNUMBER($P67),$V67=1),"Sim","Não"))</f>
        <v/>
      </c>
      <c r="S67" s="22">
        <f>IF($R67&lt;&gt;"Sim","",IF($P67&lt;Resumo!$B$7,"Baixo",IF($P67&lt;Resumo!$B$8,"Atenção","Saudável")))</f>
        <v/>
      </c>
      <c r="T67" s="29">
        <f>IF($S67&lt;&gt;"Baixo","",COUNTIFS($S$2:$S$101,"Baixo",$P$2:$P$101,"&lt;"&amp;$P67)+COUNTIFS($S$2:$S67,"Baixo",$P$2:$P67,$P67))</f>
        <v/>
      </c>
      <c r="U67" s="18">
        <f>IF($A67="","",IF(Resumo!$E$4&lt;&gt;"Pronto","Revise a configuração do painel",IF(COUNTIF(Cadastro!$A$2:$A$101,$A67)=0,"SKU não cadastrado",IF(COUNTIF(Cadastro!$A$2:$A$101,$A67)&gt;1,"SKU duplicado no cadastro",IF($D67&lt;&gt;"Sim","SKU inativo",IF(OR($E67="",$F67=""),"Período incompleto",IF($K67="","Período inválido",IF(OR($E67&lt;&gt;Resumo!$B$5,$F67&lt;&gt;Resumo!$B$6),"Fora do período do painel",IF($V67&gt;1,"SKU/período duplicado",IF(NOT(ISNUMBER($P67)),"Base selecionada incompleta ou inválida",IF($P67=0,"Sem saída no período","")))))))))))</f>
        <v/>
      </c>
      <c r="V67" s="29">
        <f>IF($A67="","",COUNTIFS($A$2:$A$101,$A67,$E$2:$E$101,$E67,$F$2:$F$101,$F67))</f>
        <v/>
      </c>
    </row>
    <row r="68" ht="25" customHeight="1">
      <c r="A68" s="21" t="n"/>
      <c r="B68" s="22">
        <f>IF($A68="","",IFERROR(VLOOKUP($A68,Cadastro!$A$2:$D$101,2,FALSE),""))</f>
        <v/>
      </c>
      <c r="C68" s="22">
        <f>IF($A68="","",IFERROR(VLOOKUP($A68,Cadastro!$A$2:$D$101,3,FALSE),""))</f>
        <v/>
      </c>
      <c r="D68" s="22">
        <f>IF($A68="","",IFERROR(VLOOKUP($A68,Cadastro!$A$2:$D$101,4,FALSE),""))</f>
        <v/>
      </c>
      <c r="E68" s="48" t="n"/>
      <c r="F68" s="48" t="n"/>
      <c r="G68" s="24" t="n"/>
      <c r="H68" s="25" t="n"/>
      <c r="I68" s="49" t="n"/>
      <c r="J68" s="49" t="n"/>
      <c r="K68" s="50">
        <f>IF(OR($A68="",$E68="",$F68=""),"",IFERROR(IF($F68&lt;$E68,"",$F68-$E68+1),""))</f>
        <v/>
      </c>
      <c r="L68" s="51">
        <f>IF(OR($A68="",$K68="",$G68="",$H68=""),"",IFERROR(IF(OR($G68&lt;0,$H68&lt;=0),"",$G68/$H68),""))</f>
        <v/>
      </c>
      <c r="M68" s="50">
        <f>IF(OR($L68="",$L68=0),"",IFERROR($K68/$L68,""))</f>
        <v/>
      </c>
      <c r="N68" s="51">
        <f>IF(OR($A68="",$K68="",$I68="",$J68=""),"",IFERROR(IF(OR($I68&lt;0,$J68&lt;=0),"",$I68/$J68),""))</f>
        <v/>
      </c>
      <c r="O68" s="50">
        <f>IF(OR($N68="",$N68=0),"",IFERROR($K68/$N68,""))</f>
        <v/>
      </c>
      <c r="P68" s="51">
        <f>IF($A68="","",IF(Resumo!$B$4="Unidades",$L68,IF(Resumo!$B$4="Valor (R$)",$N68,"")))</f>
        <v/>
      </c>
      <c r="Q68" s="50">
        <f>IF($A68="","",IF(Resumo!$B$4="Unidades",$M68,IF(Resumo!$B$4="Valor (R$)",$O68,"")))</f>
        <v/>
      </c>
      <c r="R68" s="22">
        <f>IF($A68="","",IF(AND(Resumo!$E$4="Pronto",COUNTIF(Cadastro!$A$2:$A$101,$A68)=1,$D68="Sim",$E68=Resumo!$B$5,$F68=Resumo!$B$6,$K68&lt;&gt;"",ISNUMBER($P68),$V68=1),"Sim","Não"))</f>
        <v/>
      </c>
      <c r="S68" s="22">
        <f>IF($R68&lt;&gt;"Sim","",IF($P68&lt;Resumo!$B$7,"Baixo",IF($P68&lt;Resumo!$B$8,"Atenção","Saudável")))</f>
        <v/>
      </c>
      <c r="T68" s="29">
        <f>IF($S68&lt;&gt;"Baixo","",COUNTIFS($S$2:$S$101,"Baixo",$P$2:$P$101,"&lt;"&amp;$P68)+COUNTIFS($S$2:$S68,"Baixo",$P$2:$P68,$P68))</f>
        <v/>
      </c>
      <c r="U68" s="18">
        <f>IF($A68="","",IF(Resumo!$E$4&lt;&gt;"Pronto","Revise a configuração do painel",IF(COUNTIF(Cadastro!$A$2:$A$101,$A68)=0,"SKU não cadastrado",IF(COUNTIF(Cadastro!$A$2:$A$101,$A68)&gt;1,"SKU duplicado no cadastro",IF($D68&lt;&gt;"Sim","SKU inativo",IF(OR($E68="",$F68=""),"Período incompleto",IF($K68="","Período inválido",IF(OR($E68&lt;&gt;Resumo!$B$5,$F68&lt;&gt;Resumo!$B$6),"Fora do período do painel",IF($V68&gt;1,"SKU/período duplicado",IF(NOT(ISNUMBER($P68)),"Base selecionada incompleta ou inválida",IF($P68=0,"Sem saída no período","")))))))))))</f>
        <v/>
      </c>
      <c r="V68" s="29">
        <f>IF($A68="","",COUNTIFS($A$2:$A$101,$A68,$E$2:$E$101,$E68,$F$2:$F$101,$F68))</f>
        <v/>
      </c>
    </row>
    <row r="69" ht="25" customHeight="1">
      <c r="A69" s="21" t="n"/>
      <c r="B69" s="22">
        <f>IF($A69="","",IFERROR(VLOOKUP($A69,Cadastro!$A$2:$D$101,2,FALSE),""))</f>
        <v/>
      </c>
      <c r="C69" s="22">
        <f>IF($A69="","",IFERROR(VLOOKUP($A69,Cadastro!$A$2:$D$101,3,FALSE),""))</f>
        <v/>
      </c>
      <c r="D69" s="22">
        <f>IF($A69="","",IFERROR(VLOOKUP($A69,Cadastro!$A$2:$D$101,4,FALSE),""))</f>
        <v/>
      </c>
      <c r="E69" s="48" t="n"/>
      <c r="F69" s="48" t="n"/>
      <c r="G69" s="24" t="n"/>
      <c r="H69" s="25" t="n"/>
      <c r="I69" s="49" t="n"/>
      <c r="J69" s="49" t="n"/>
      <c r="K69" s="50">
        <f>IF(OR($A69="",$E69="",$F69=""),"",IFERROR(IF($F69&lt;$E69,"",$F69-$E69+1),""))</f>
        <v/>
      </c>
      <c r="L69" s="51">
        <f>IF(OR($A69="",$K69="",$G69="",$H69=""),"",IFERROR(IF(OR($G69&lt;0,$H69&lt;=0),"",$G69/$H69),""))</f>
        <v/>
      </c>
      <c r="M69" s="50">
        <f>IF(OR($L69="",$L69=0),"",IFERROR($K69/$L69,""))</f>
        <v/>
      </c>
      <c r="N69" s="51">
        <f>IF(OR($A69="",$K69="",$I69="",$J69=""),"",IFERROR(IF(OR($I69&lt;0,$J69&lt;=0),"",$I69/$J69),""))</f>
        <v/>
      </c>
      <c r="O69" s="50">
        <f>IF(OR($N69="",$N69=0),"",IFERROR($K69/$N69,""))</f>
        <v/>
      </c>
      <c r="P69" s="51">
        <f>IF($A69="","",IF(Resumo!$B$4="Unidades",$L69,IF(Resumo!$B$4="Valor (R$)",$N69,"")))</f>
        <v/>
      </c>
      <c r="Q69" s="50">
        <f>IF($A69="","",IF(Resumo!$B$4="Unidades",$M69,IF(Resumo!$B$4="Valor (R$)",$O69,"")))</f>
        <v/>
      </c>
      <c r="R69" s="22">
        <f>IF($A69="","",IF(AND(Resumo!$E$4="Pronto",COUNTIF(Cadastro!$A$2:$A$101,$A69)=1,$D69="Sim",$E69=Resumo!$B$5,$F69=Resumo!$B$6,$K69&lt;&gt;"",ISNUMBER($P69),$V69=1),"Sim","Não"))</f>
        <v/>
      </c>
      <c r="S69" s="22">
        <f>IF($R69&lt;&gt;"Sim","",IF($P69&lt;Resumo!$B$7,"Baixo",IF($P69&lt;Resumo!$B$8,"Atenção","Saudável")))</f>
        <v/>
      </c>
      <c r="T69" s="29">
        <f>IF($S69&lt;&gt;"Baixo","",COUNTIFS($S$2:$S$101,"Baixo",$P$2:$P$101,"&lt;"&amp;$P69)+COUNTIFS($S$2:$S69,"Baixo",$P$2:$P69,$P69))</f>
        <v/>
      </c>
      <c r="U69" s="18">
        <f>IF($A69="","",IF(Resumo!$E$4&lt;&gt;"Pronto","Revise a configuração do painel",IF(COUNTIF(Cadastro!$A$2:$A$101,$A69)=0,"SKU não cadastrado",IF(COUNTIF(Cadastro!$A$2:$A$101,$A69)&gt;1,"SKU duplicado no cadastro",IF($D69&lt;&gt;"Sim","SKU inativo",IF(OR($E69="",$F69=""),"Período incompleto",IF($K69="","Período inválido",IF(OR($E69&lt;&gt;Resumo!$B$5,$F69&lt;&gt;Resumo!$B$6),"Fora do período do painel",IF($V69&gt;1,"SKU/período duplicado",IF(NOT(ISNUMBER($P69)),"Base selecionada incompleta ou inválida",IF($P69=0,"Sem saída no período","")))))))))))</f>
        <v/>
      </c>
      <c r="V69" s="29">
        <f>IF($A69="","",COUNTIFS($A$2:$A$101,$A69,$E$2:$E$101,$E69,$F$2:$F$101,$F69))</f>
        <v/>
      </c>
    </row>
    <row r="70" ht="25" customHeight="1">
      <c r="A70" s="21" t="n"/>
      <c r="B70" s="22">
        <f>IF($A70="","",IFERROR(VLOOKUP($A70,Cadastro!$A$2:$D$101,2,FALSE),""))</f>
        <v/>
      </c>
      <c r="C70" s="22">
        <f>IF($A70="","",IFERROR(VLOOKUP($A70,Cadastro!$A$2:$D$101,3,FALSE),""))</f>
        <v/>
      </c>
      <c r="D70" s="22">
        <f>IF($A70="","",IFERROR(VLOOKUP($A70,Cadastro!$A$2:$D$101,4,FALSE),""))</f>
        <v/>
      </c>
      <c r="E70" s="48" t="n"/>
      <c r="F70" s="48" t="n"/>
      <c r="G70" s="24" t="n"/>
      <c r="H70" s="25" t="n"/>
      <c r="I70" s="49" t="n"/>
      <c r="J70" s="49" t="n"/>
      <c r="K70" s="50">
        <f>IF(OR($A70="",$E70="",$F70=""),"",IFERROR(IF($F70&lt;$E70,"",$F70-$E70+1),""))</f>
        <v/>
      </c>
      <c r="L70" s="51">
        <f>IF(OR($A70="",$K70="",$G70="",$H70=""),"",IFERROR(IF(OR($G70&lt;0,$H70&lt;=0),"",$G70/$H70),""))</f>
        <v/>
      </c>
      <c r="M70" s="50">
        <f>IF(OR($L70="",$L70=0),"",IFERROR($K70/$L70,""))</f>
        <v/>
      </c>
      <c r="N70" s="51">
        <f>IF(OR($A70="",$K70="",$I70="",$J70=""),"",IFERROR(IF(OR($I70&lt;0,$J70&lt;=0),"",$I70/$J70),""))</f>
        <v/>
      </c>
      <c r="O70" s="50">
        <f>IF(OR($N70="",$N70=0),"",IFERROR($K70/$N70,""))</f>
        <v/>
      </c>
      <c r="P70" s="51">
        <f>IF($A70="","",IF(Resumo!$B$4="Unidades",$L70,IF(Resumo!$B$4="Valor (R$)",$N70,"")))</f>
        <v/>
      </c>
      <c r="Q70" s="50">
        <f>IF($A70="","",IF(Resumo!$B$4="Unidades",$M70,IF(Resumo!$B$4="Valor (R$)",$O70,"")))</f>
        <v/>
      </c>
      <c r="R70" s="22">
        <f>IF($A70="","",IF(AND(Resumo!$E$4="Pronto",COUNTIF(Cadastro!$A$2:$A$101,$A70)=1,$D70="Sim",$E70=Resumo!$B$5,$F70=Resumo!$B$6,$K70&lt;&gt;"",ISNUMBER($P70),$V70=1),"Sim","Não"))</f>
        <v/>
      </c>
      <c r="S70" s="22">
        <f>IF($R70&lt;&gt;"Sim","",IF($P70&lt;Resumo!$B$7,"Baixo",IF($P70&lt;Resumo!$B$8,"Atenção","Saudável")))</f>
        <v/>
      </c>
      <c r="T70" s="29">
        <f>IF($S70&lt;&gt;"Baixo","",COUNTIFS($S$2:$S$101,"Baixo",$P$2:$P$101,"&lt;"&amp;$P70)+COUNTIFS($S$2:$S70,"Baixo",$P$2:$P70,$P70))</f>
        <v/>
      </c>
      <c r="U70" s="18">
        <f>IF($A70="","",IF(Resumo!$E$4&lt;&gt;"Pronto","Revise a configuração do painel",IF(COUNTIF(Cadastro!$A$2:$A$101,$A70)=0,"SKU não cadastrado",IF(COUNTIF(Cadastro!$A$2:$A$101,$A70)&gt;1,"SKU duplicado no cadastro",IF($D70&lt;&gt;"Sim","SKU inativo",IF(OR($E70="",$F70=""),"Período incompleto",IF($K70="","Período inválido",IF(OR($E70&lt;&gt;Resumo!$B$5,$F70&lt;&gt;Resumo!$B$6),"Fora do período do painel",IF($V70&gt;1,"SKU/período duplicado",IF(NOT(ISNUMBER($P70)),"Base selecionada incompleta ou inválida",IF($P70=0,"Sem saída no período","")))))))))))</f>
        <v/>
      </c>
      <c r="V70" s="29">
        <f>IF($A70="","",COUNTIFS($A$2:$A$101,$A70,$E$2:$E$101,$E70,$F$2:$F$101,$F70))</f>
        <v/>
      </c>
    </row>
    <row r="71" ht="25" customHeight="1">
      <c r="A71" s="21" t="n"/>
      <c r="B71" s="22">
        <f>IF($A71="","",IFERROR(VLOOKUP($A71,Cadastro!$A$2:$D$101,2,FALSE),""))</f>
        <v/>
      </c>
      <c r="C71" s="22">
        <f>IF($A71="","",IFERROR(VLOOKUP($A71,Cadastro!$A$2:$D$101,3,FALSE),""))</f>
        <v/>
      </c>
      <c r="D71" s="22">
        <f>IF($A71="","",IFERROR(VLOOKUP($A71,Cadastro!$A$2:$D$101,4,FALSE),""))</f>
        <v/>
      </c>
      <c r="E71" s="48" t="n"/>
      <c r="F71" s="48" t="n"/>
      <c r="G71" s="24" t="n"/>
      <c r="H71" s="25" t="n"/>
      <c r="I71" s="49" t="n"/>
      <c r="J71" s="49" t="n"/>
      <c r="K71" s="50">
        <f>IF(OR($A71="",$E71="",$F71=""),"",IFERROR(IF($F71&lt;$E71,"",$F71-$E71+1),""))</f>
        <v/>
      </c>
      <c r="L71" s="51">
        <f>IF(OR($A71="",$K71="",$G71="",$H71=""),"",IFERROR(IF(OR($G71&lt;0,$H71&lt;=0),"",$G71/$H71),""))</f>
        <v/>
      </c>
      <c r="M71" s="50">
        <f>IF(OR($L71="",$L71=0),"",IFERROR($K71/$L71,""))</f>
        <v/>
      </c>
      <c r="N71" s="51">
        <f>IF(OR($A71="",$K71="",$I71="",$J71=""),"",IFERROR(IF(OR($I71&lt;0,$J71&lt;=0),"",$I71/$J71),""))</f>
        <v/>
      </c>
      <c r="O71" s="50">
        <f>IF(OR($N71="",$N71=0),"",IFERROR($K71/$N71,""))</f>
        <v/>
      </c>
      <c r="P71" s="51">
        <f>IF($A71="","",IF(Resumo!$B$4="Unidades",$L71,IF(Resumo!$B$4="Valor (R$)",$N71,"")))</f>
        <v/>
      </c>
      <c r="Q71" s="50">
        <f>IF($A71="","",IF(Resumo!$B$4="Unidades",$M71,IF(Resumo!$B$4="Valor (R$)",$O71,"")))</f>
        <v/>
      </c>
      <c r="R71" s="22">
        <f>IF($A71="","",IF(AND(Resumo!$E$4="Pronto",COUNTIF(Cadastro!$A$2:$A$101,$A71)=1,$D71="Sim",$E71=Resumo!$B$5,$F71=Resumo!$B$6,$K71&lt;&gt;"",ISNUMBER($P71),$V71=1),"Sim","Não"))</f>
        <v/>
      </c>
      <c r="S71" s="22">
        <f>IF($R71&lt;&gt;"Sim","",IF($P71&lt;Resumo!$B$7,"Baixo",IF($P71&lt;Resumo!$B$8,"Atenção","Saudável")))</f>
        <v/>
      </c>
      <c r="T71" s="29">
        <f>IF($S71&lt;&gt;"Baixo","",COUNTIFS($S$2:$S$101,"Baixo",$P$2:$P$101,"&lt;"&amp;$P71)+COUNTIFS($S$2:$S71,"Baixo",$P$2:$P71,$P71))</f>
        <v/>
      </c>
      <c r="U71" s="18">
        <f>IF($A71="","",IF(Resumo!$E$4&lt;&gt;"Pronto","Revise a configuração do painel",IF(COUNTIF(Cadastro!$A$2:$A$101,$A71)=0,"SKU não cadastrado",IF(COUNTIF(Cadastro!$A$2:$A$101,$A71)&gt;1,"SKU duplicado no cadastro",IF($D71&lt;&gt;"Sim","SKU inativo",IF(OR($E71="",$F71=""),"Período incompleto",IF($K71="","Período inválido",IF(OR($E71&lt;&gt;Resumo!$B$5,$F71&lt;&gt;Resumo!$B$6),"Fora do período do painel",IF($V71&gt;1,"SKU/período duplicado",IF(NOT(ISNUMBER($P71)),"Base selecionada incompleta ou inválida",IF($P71=0,"Sem saída no período","")))))))))))</f>
        <v/>
      </c>
      <c r="V71" s="29">
        <f>IF($A71="","",COUNTIFS($A$2:$A$101,$A71,$E$2:$E$101,$E71,$F$2:$F$101,$F71))</f>
        <v/>
      </c>
    </row>
    <row r="72" ht="25" customHeight="1">
      <c r="A72" s="21" t="n"/>
      <c r="B72" s="22">
        <f>IF($A72="","",IFERROR(VLOOKUP($A72,Cadastro!$A$2:$D$101,2,FALSE),""))</f>
        <v/>
      </c>
      <c r="C72" s="22">
        <f>IF($A72="","",IFERROR(VLOOKUP($A72,Cadastro!$A$2:$D$101,3,FALSE),""))</f>
        <v/>
      </c>
      <c r="D72" s="22">
        <f>IF($A72="","",IFERROR(VLOOKUP($A72,Cadastro!$A$2:$D$101,4,FALSE),""))</f>
        <v/>
      </c>
      <c r="E72" s="48" t="n"/>
      <c r="F72" s="48" t="n"/>
      <c r="G72" s="24" t="n"/>
      <c r="H72" s="25" t="n"/>
      <c r="I72" s="49" t="n"/>
      <c r="J72" s="49" t="n"/>
      <c r="K72" s="50">
        <f>IF(OR($A72="",$E72="",$F72=""),"",IFERROR(IF($F72&lt;$E72,"",$F72-$E72+1),""))</f>
        <v/>
      </c>
      <c r="L72" s="51">
        <f>IF(OR($A72="",$K72="",$G72="",$H72=""),"",IFERROR(IF(OR($G72&lt;0,$H72&lt;=0),"",$G72/$H72),""))</f>
        <v/>
      </c>
      <c r="M72" s="50">
        <f>IF(OR($L72="",$L72=0),"",IFERROR($K72/$L72,""))</f>
        <v/>
      </c>
      <c r="N72" s="51">
        <f>IF(OR($A72="",$K72="",$I72="",$J72=""),"",IFERROR(IF(OR($I72&lt;0,$J72&lt;=0),"",$I72/$J72),""))</f>
        <v/>
      </c>
      <c r="O72" s="50">
        <f>IF(OR($N72="",$N72=0),"",IFERROR($K72/$N72,""))</f>
        <v/>
      </c>
      <c r="P72" s="51">
        <f>IF($A72="","",IF(Resumo!$B$4="Unidades",$L72,IF(Resumo!$B$4="Valor (R$)",$N72,"")))</f>
        <v/>
      </c>
      <c r="Q72" s="50">
        <f>IF($A72="","",IF(Resumo!$B$4="Unidades",$M72,IF(Resumo!$B$4="Valor (R$)",$O72,"")))</f>
        <v/>
      </c>
      <c r="R72" s="22">
        <f>IF($A72="","",IF(AND(Resumo!$E$4="Pronto",COUNTIF(Cadastro!$A$2:$A$101,$A72)=1,$D72="Sim",$E72=Resumo!$B$5,$F72=Resumo!$B$6,$K72&lt;&gt;"",ISNUMBER($P72),$V72=1),"Sim","Não"))</f>
        <v/>
      </c>
      <c r="S72" s="22">
        <f>IF($R72&lt;&gt;"Sim","",IF($P72&lt;Resumo!$B$7,"Baixo",IF($P72&lt;Resumo!$B$8,"Atenção","Saudável")))</f>
        <v/>
      </c>
      <c r="T72" s="29">
        <f>IF($S72&lt;&gt;"Baixo","",COUNTIFS($S$2:$S$101,"Baixo",$P$2:$P$101,"&lt;"&amp;$P72)+COUNTIFS($S$2:$S72,"Baixo",$P$2:$P72,$P72))</f>
        <v/>
      </c>
      <c r="U72" s="18">
        <f>IF($A72="","",IF(Resumo!$E$4&lt;&gt;"Pronto","Revise a configuração do painel",IF(COUNTIF(Cadastro!$A$2:$A$101,$A72)=0,"SKU não cadastrado",IF(COUNTIF(Cadastro!$A$2:$A$101,$A72)&gt;1,"SKU duplicado no cadastro",IF($D72&lt;&gt;"Sim","SKU inativo",IF(OR($E72="",$F72=""),"Período incompleto",IF($K72="","Período inválido",IF(OR($E72&lt;&gt;Resumo!$B$5,$F72&lt;&gt;Resumo!$B$6),"Fora do período do painel",IF($V72&gt;1,"SKU/período duplicado",IF(NOT(ISNUMBER($P72)),"Base selecionada incompleta ou inválida",IF($P72=0,"Sem saída no período","")))))))))))</f>
        <v/>
      </c>
      <c r="V72" s="29">
        <f>IF($A72="","",COUNTIFS($A$2:$A$101,$A72,$E$2:$E$101,$E72,$F$2:$F$101,$F72))</f>
        <v/>
      </c>
    </row>
    <row r="73" ht="25" customHeight="1">
      <c r="A73" s="21" t="n"/>
      <c r="B73" s="22">
        <f>IF($A73="","",IFERROR(VLOOKUP($A73,Cadastro!$A$2:$D$101,2,FALSE),""))</f>
        <v/>
      </c>
      <c r="C73" s="22">
        <f>IF($A73="","",IFERROR(VLOOKUP($A73,Cadastro!$A$2:$D$101,3,FALSE),""))</f>
        <v/>
      </c>
      <c r="D73" s="22">
        <f>IF($A73="","",IFERROR(VLOOKUP($A73,Cadastro!$A$2:$D$101,4,FALSE),""))</f>
        <v/>
      </c>
      <c r="E73" s="48" t="n"/>
      <c r="F73" s="48" t="n"/>
      <c r="G73" s="24" t="n"/>
      <c r="H73" s="25" t="n"/>
      <c r="I73" s="49" t="n"/>
      <c r="J73" s="49" t="n"/>
      <c r="K73" s="50">
        <f>IF(OR($A73="",$E73="",$F73=""),"",IFERROR(IF($F73&lt;$E73,"",$F73-$E73+1),""))</f>
        <v/>
      </c>
      <c r="L73" s="51">
        <f>IF(OR($A73="",$K73="",$G73="",$H73=""),"",IFERROR(IF(OR($G73&lt;0,$H73&lt;=0),"",$G73/$H73),""))</f>
        <v/>
      </c>
      <c r="M73" s="50">
        <f>IF(OR($L73="",$L73=0),"",IFERROR($K73/$L73,""))</f>
        <v/>
      </c>
      <c r="N73" s="51">
        <f>IF(OR($A73="",$K73="",$I73="",$J73=""),"",IFERROR(IF(OR($I73&lt;0,$J73&lt;=0),"",$I73/$J73),""))</f>
        <v/>
      </c>
      <c r="O73" s="50">
        <f>IF(OR($N73="",$N73=0),"",IFERROR($K73/$N73,""))</f>
        <v/>
      </c>
      <c r="P73" s="51">
        <f>IF($A73="","",IF(Resumo!$B$4="Unidades",$L73,IF(Resumo!$B$4="Valor (R$)",$N73,"")))</f>
        <v/>
      </c>
      <c r="Q73" s="50">
        <f>IF($A73="","",IF(Resumo!$B$4="Unidades",$M73,IF(Resumo!$B$4="Valor (R$)",$O73,"")))</f>
        <v/>
      </c>
      <c r="R73" s="22">
        <f>IF($A73="","",IF(AND(Resumo!$E$4="Pronto",COUNTIF(Cadastro!$A$2:$A$101,$A73)=1,$D73="Sim",$E73=Resumo!$B$5,$F73=Resumo!$B$6,$K73&lt;&gt;"",ISNUMBER($P73),$V73=1),"Sim","Não"))</f>
        <v/>
      </c>
      <c r="S73" s="22">
        <f>IF($R73&lt;&gt;"Sim","",IF($P73&lt;Resumo!$B$7,"Baixo",IF($P73&lt;Resumo!$B$8,"Atenção","Saudável")))</f>
        <v/>
      </c>
      <c r="T73" s="29">
        <f>IF($S73&lt;&gt;"Baixo","",COUNTIFS($S$2:$S$101,"Baixo",$P$2:$P$101,"&lt;"&amp;$P73)+COUNTIFS($S$2:$S73,"Baixo",$P$2:$P73,$P73))</f>
        <v/>
      </c>
      <c r="U73" s="18">
        <f>IF($A73="","",IF(Resumo!$E$4&lt;&gt;"Pronto","Revise a configuração do painel",IF(COUNTIF(Cadastro!$A$2:$A$101,$A73)=0,"SKU não cadastrado",IF(COUNTIF(Cadastro!$A$2:$A$101,$A73)&gt;1,"SKU duplicado no cadastro",IF($D73&lt;&gt;"Sim","SKU inativo",IF(OR($E73="",$F73=""),"Período incompleto",IF($K73="","Período inválido",IF(OR($E73&lt;&gt;Resumo!$B$5,$F73&lt;&gt;Resumo!$B$6),"Fora do período do painel",IF($V73&gt;1,"SKU/período duplicado",IF(NOT(ISNUMBER($P73)),"Base selecionada incompleta ou inválida",IF($P73=0,"Sem saída no período","")))))))))))</f>
        <v/>
      </c>
      <c r="V73" s="29">
        <f>IF($A73="","",COUNTIFS($A$2:$A$101,$A73,$E$2:$E$101,$E73,$F$2:$F$101,$F73))</f>
        <v/>
      </c>
    </row>
    <row r="74" ht="25" customHeight="1">
      <c r="A74" s="21" t="n"/>
      <c r="B74" s="22">
        <f>IF($A74="","",IFERROR(VLOOKUP($A74,Cadastro!$A$2:$D$101,2,FALSE),""))</f>
        <v/>
      </c>
      <c r="C74" s="22">
        <f>IF($A74="","",IFERROR(VLOOKUP($A74,Cadastro!$A$2:$D$101,3,FALSE),""))</f>
        <v/>
      </c>
      <c r="D74" s="22">
        <f>IF($A74="","",IFERROR(VLOOKUP($A74,Cadastro!$A$2:$D$101,4,FALSE),""))</f>
        <v/>
      </c>
      <c r="E74" s="48" t="n"/>
      <c r="F74" s="48" t="n"/>
      <c r="G74" s="24" t="n"/>
      <c r="H74" s="25" t="n"/>
      <c r="I74" s="49" t="n"/>
      <c r="J74" s="49" t="n"/>
      <c r="K74" s="50">
        <f>IF(OR($A74="",$E74="",$F74=""),"",IFERROR(IF($F74&lt;$E74,"",$F74-$E74+1),""))</f>
        <v/>
      </c>
      <c r="L74" s="51">
        <f>IF(OR($A74="",$K74="",$G74="",$H74=""),"",IFERROR(IF(OR($G74&lt;0,$H74&lt;=0),"",$G74/$H74),""))</f>
        <v/>
      </c>
      <c r="M74" s="50">
        <f>IF(OR($L74="",$L74=0),"",IFERROR($K74/$L74,""))</f>
        <v/>
      </c>
      <c r="N74" s="51">
        <f>IF(OR($A74="",$K74="",$I74="",$J74=""),"",IFERROR(IF(OR($I74&lt;0,$J74&lt;=0),"",$I74/$J74),""))</f>
        <v/>
      </c>
      <c r="O74" s="50">
        <f>IF(OR($N74="",$N74=0),"",IFERROR($K74/$N74,""))</f>
        <v/>
      </c>
      <c r="P74" s="51">
        <f>IF($A74="","",IF(Resumo!$B$4="Unidades",$L74,IF(Resumo!$B$4="Valor (R$)",$N74,"")))</f>
        <v/>
      </c>
      <c r="Q74" s="50">
        <f>IF($A74="","",IF(Resumo!$B$4="Unidades",$M74,IF(Resumo!$B$4="Valor (R$)",$O74,"")))</f>
        <v/>
      </c>
      <c r="R74" s="22">
        <f>IF($A74="","",IF(AND(Resumo!$E$4="Pronto",COUNTIF(Cadastro!$A$2:$A$101,$A74)=1,$D74="Sim",$E74=Resumo!$B$5,$F74=Resumo!$B$6,$K74&lt;&gt;"",ISNUMBER($P74),$V74=1),"Sim","Não"))</f>
        <v/>
      </c>
      <c r="S74" s="22">
        <f>IF($R74&lt;&gt;"Sim","",IF($P74&lt;Resumo!$B$7,"Baixo",IF($P74&lt;Resumo!$B$8,"Atenção","Saudável")))</f>
        <v/>
      </c>
      <c r="T74" s="29">
        <f>IF($S74&lt;&gt;"Baixo","",COUNTIFS($S$2:$S$101,"Baixo",$P$2:$P$101,"&lt;"&amp;$P74)+COUNTIFS($S$2:$S74,"Baixo",$P$2:$P74,$P74))</f>
        <v/>
      </c>
      <c r="U74" s="18">
        <f>IF($A74="","",IF(Resumo!$E$4&lt;&gt;"Pronto","Revise a configuração do painel",IF(COUNTIF(Cadastro!$A$2:$A$101,$A74)=0,"SKU não cadastrado",IF(COUNTIF(Cadastro!$A$2:$A$101,$A74)&gt;1,"SKU duplicado no cadastro",IF($D74&lt;&gt;"Sim","SKU inativo",IF(OR($E74="",$F74=""),"Período incompleto",IF($K74="","Período inválido",IF(OR($E74&lt;&gt;Resumo!$B$5,$F74&lt;&gt;Resumo!$B$6),"Fora do período do painel",IF($V74&gt;1,"SKU/período duplicado",IF(NOT(ISNUMBER($P74)),"Base selecionada incompleta ou inválida",IF($P74=0,"Sem saída no período","")))))))))))</f>
        <v/>
      </c>
      <c r="V74" s="29">
        <f>IF($A74="","",COUNTIFS($A$2:$A$101,$A74,$E$2:$E$101,$E74,$F$2:$F$101,$F74))</f>
        <v/>
      </c>
    </row>
    <row r="75" ht="25" customHeight="1">
      <c r="A75" s="21" t="n"/>
      <c r="B75" s="22">
        <f>IF($A75="","",IFERROR(VLOOKUP($A75,Cadastro!$A$2:$D$101,2,FALSE),""))</f>
        <v/>
      </c>
      <c r="C75" s="22">
        <f>IF($A75="","",IFERROR(VLOOKUP($A75,Cadastro!$A$2:$D$101,3,FALSE),""))</f>
        <v/>
      </c>
      <c r="D75" s="22">
        <f>IF($A75="","",IFERROR(VLOOKUP($A75,Cadastro!$A$2:$D$101,4,FALSE),""))</f>
        <v/>
      </c>
      <c r="E75" s="48" t="n"/>
      <c r="F75" s="48" t="n"/>
      <c r="G75" s="24" t="n"/>
      <c r="H75" s="25" t="n"/>
      <c r="I75" s="49" t="n"/>
      <c r="J75" s="49" t="n"/>
      <c r="K75" s="50">
        <f>IF(OR($A75="",$E75="",$F75=""),"",IFERROR(IF($F75&lt;$E75,"",$F75-$E75+1),""))</f>
        <v/>
      </c>
      <c r="L75" s="51">
        <f>IF(OR($A75="",$K75="",$G75="",$H75=""),"",IFERROR(IF(OR($G75&lt;0,$H75&lt;=0),"",$G75/$H75),""))</f>
        <v/>
      </c>
      <c r="M75" s="50">
        <f>IF(OR($L75="",$L75=0),"",IFERROR($K75/$L75,""))</f>
        <v/>
      </c>
      <c r="N75" s="51">
        <f>IF(OR($A75="",$K75="",$I75="",$J75=""),"",IFERROR(IF(OR($I75&lt;0,$J75&lt;=0),"",$I75/$J75),""))</f>
        <v/>
      </c>
      <c r="O75" s="50">
        <f>IF(OR($N75="",$N75=0),"",IFERROR($K75/$N75,""))</f>
        <v/>
      </c>
      <c r="P75" s="51">
        <f>IF($A75="","",IF(Resumo!$B$4="Unidades",$L75,IF(Resumo!$B$4="Valor (R$)",$N75,"")))</f>
        <v/>
      </c>
      <c r="Q75" s="50">
        <f>IF($A75="","",IF(Resumo!$B$4="Unidades",$M75,IF(Resumo!$B$4="Valor (R$)",$O75,"")))</f>
        <v/>
      </c>
      <c r="R75" s="22">
        <f>IF($A75="","",IF(AND(Resumo!$E$4="Pronto",COUNTIF(Cadastro!$A$2:$A$101,$A75)=1,$D75="Sim",$E75=Resumo!$B$5,$F75=Resumo!$B$6,$K75&lt;&gt;"",ISNUMBER($P75),$V75=1),"Sim","Não"))</f>
        <v/>
      </c>
      <c r="S75" s="22">
        <f>IF($R75&lt;&gt;"Sim","",IF($P75&lt;Resumo!$B$7,"Baixo",IF($P75&lt;Resumo!$B$8,"Atenção","Saudável")))</f>
        <v/>
      </c>
      <c r="T75" s="29">
        <f>IF($S75&lt;&gt;"Baixo","",COUNTIFS($S$2:$S$101,"Baixo",$P$2:$P$101,"&lt;"&amp;$P75)+COUNTIFS($S$2:$S75,"Baixo",$P$2:$P75,$P75))</f>
        <v/>
      </c>
      <c r="U75" s="18">
        <f>IF($A75="","",IF(Resumo!$E$4&lt;&gt;"Pronto","Revise a configuração do painel",IF(COUNTIF(Cadastro!$A$2:$A$101,$A75)=0,"SKU não cadastrado",IF(COUNTIF(Cadastro!$A$2:$A$101,$A75)&gt;1,"SKU duplicado no cadastro",IF($D75&lt;&gt;"Sim","SKU inativo",IF(OR($E75="",$F75=""),"Período incompleto",IF($K75="","Período inválido",IF(OR($E75&lt;&gt;Resumo!$B$5,$F75&lt;&gt;Resumo!$B$6),"Fora do período do painel",IF($V75&gt;1,"SKU/período duplicado",IF(NOT(ISNUMBER($P75)),"Base selecionada incompleta ou inválida",IF($P75=0,"Sem saída no período","")))))))))))</f>
        <v/>
      </c>
      <c r="V75" s="29">
        <f>IF($A75="","",COUNTIFS($A$2:$A$101,$A75,$E$2:$E$101,$E75,$F$2:$F$101,$F75))</f>
        <v/>
      </c>
    </row>
    <row r="76" ht="25" customHeight="1">
      <c r="A76" s="21" t="n"/>
      <c r="B76" s="22">
        <f>IF($A76="","",IFERROR(VLOOKUP($A76,Cadastro!$A$2:$D$101,2,FALSE),""))</f>
        <v/>
      </c>
      <c r="C76" s="22">
        <f>IF($A76="","",IFERROR(VLOOKUP($A76,Cadastro!$A$2:$D$101,3,FALSE),""))</f>
        <v/>
      </c>
      <c r="D76" s="22">
        <f>IF($A76="","",IFERROR(VLOOKUP($A76,Cadastro!$A$2:$D$101,4,FALSE),""))</f>
        <v/>
      </c>
      <c r="E76" s="48" t="n"/>
      <c r="F76" s="48" t="n"/>
      <c r="G76" s="24" t="n"/>
      <c r="H76" s="25" t="n"/>
      <c r="I76" s="49" t="n"/>
      <c r="J76" s="49" t="n"/>
      <c r="K76" s="50">
        <f>IF(OR($A76="",$E76="",$F76=""),"",IFERROR(IF($F76&lt;$E76,"",$F76-$E76+1),""))</f>
        <v/>
      </c>
      <c r="L76" s="51">
        <f>IF(OR($A76="",$K76="",$G76="",$H76=""),"",IFERROR(IF(OR($G76&lt;0,$H76&lt;=0),"",$G76/$H76),""))</f>
        <v/>
      </c>
      <c r="M76" s="50">
        <f>IF(OR($L76="",$L76=0),"",IFERROR($K76/$L76,""))</f>
        <v/>
      </c>
      <c r="N76" s="51">
        <f>IF(OR($A76="",$K76="",$I76="",$J76=""),"",IFERROR(IF(OR($I76&lt;0,$J76&lt;=0),"",$I76/$J76),""))</f>
        <v/>
      </c>
      <c r="O76" s="50">
        <f>IF(OR($N76="",$N76=0),"",IFERROR($K76/$N76,""))</f>
        <v/>
      </c>
      <c r="P76" s="51">
        <f>IF($A76="","",IF(Resumo!$B$4="Unidades",$L76,IF(Resumo!$B$4="Valor (R$)",$N76,"")))</f>
        <v/>
      </c>
      <c r="Q76" s="50">
        <f>IF($A76="","",IF(Resumo!$B$4="Unidades",$M76,IF(Resumo!$B$4="Valor (R$)",$O76,"")))</f>
        <v/>
      </c>
      <c r="R76" s="22">
        <f>IF($A76="","",IF(AND(Resumo!$E$4="Pronto",COUNTIF(Cadastro!$A$2:$A$101,$A76)=1,$D76="Sim",$E76=Resumo!$B$5,$F76=Resumo!$B$6,$K76&lt;&gt;"",ISNUMBER($P76),$V76=1),"Sim","Não"))</f>
        <v/>
      </c>
      <c r="S76" s="22">
        <f>IF($R76&lt;&gt;"Sim","",IF($P76&lt;Resumo!$B$7,"Baixo",IF($P76&lt;Resumo!$B$8,"Atenção","Saudável")))</f>
        <v/>
      </c>
      <c r="T76" s="29">
        <f>IF($S76&lt;&gt;"Baixo","",COUNTIFS($S$2:$S$101,"Baixo",$P$2:$P$101,"&lt;"&amp;$P76)+COUNTIFS($S$2:$S76,"Baixo",$P$2:$P76,$P76))</f>
        <v/>
      </c>
      <c r="U76" s="18">
        <f>IF($A76="","",IF(Resumo!$E$4&lt;&gt;"Pronto","Revise a configuração do painel",IF(COUNTIF(Cadastro!$A$2:$A$101,$A76)=0,"SKU não cadastrado",IF(COUNTIF(Cadastro!$A$2:$A$101,$A76)&gt;1,"SKU duplicado no cadastro",IF($D76&lt;&gt;"Sim","SKU inativo",IF(OR($E76="",$F76=""),"Período incompleto",IF($K76="","Período inválido",IF(OR($E76&lt;&gt;Resumo!$B$5,$F76&lt;&gt;Resumo!$B$6),"Fora do período do painel",IF($V76&gt;1,"SKU/período duplicado",IF(NOT(ISNUMBER($P76)),"Base selecionada incompleta ou inválida",IF($P76=0,"Sem saída no período","")))))))))))</f>
        <v/>
      </c>
      <c r="V76" s="29">
        <f>IF($A76="","",COUNTIFS($A$2:$A$101,$A76,$E$2:$E$101,$E76,$F$2:$F$101,$F76))</f>
        <v/>
      </c>
    </row>
    <row r="77" ht="25" customHeight="1">
      <c r="A77" s="21" t="n"/>
      <c r="B77" s="22">
        <f>IF($A77="","",IFERROR(VLOOKUP($A77,Cadastro!$A$2:$D$101,2,FALSE),""))</f>
        <v/>
      </c>
      <c r="C77" s="22">
        <f>IF($A77="","",IFERROR(VLOOKUP($A77,Cadastro!$A$2:$D$101,3,FALSE),""))</f>
        <v/>
      </c>
      <c r="D77" s="22">
        <f>IF($A77="","",IFERROR(VLOOKUP($A77,Cadastro!$A$2:$D$101,4,FALSE),""))</f>
        <v/>
      </c>
      <c r="E77" s="48" t="n"/>
      <c r="F77" s="48" t="n"/>
      <c r="G77" s="24" t="n"/>
      <c r="H77" s="25" t="n"/>
      <c r="I77" s="49" t="n"/>
      <c r="J77" s="49" t="n"/>
      <c r="K77" s="50">
        <f>IF(OR($A77="",$E77="",$F77=""),"",IFERROR(IF($F77&lt;$E77,"",$F77-$E77+1),""))</f>
        <v/>
      </c>
      <c r="L77" s="51">
        <f>IF(OR($A77="",$K77="",$G77="",$H77=""),"",IFERROR(IF(OR($G77&lt;0,$H77&lt;=0),"",$G77/$H77),""))</f>
        <v/>
      </c>
      <c r="M77" s="50">
        <f>IF(OR($L77="",$L77=0),"",IFERROR($K77/$L77,""))</f>
        <v/>
      </c>
      <c r="N77" s="51">
        <f>IF(OR($A77="",$K77="",$I77="",$J77=""),"",IFERROR(IF(OR($I77&lt;0,$J77&lt;=0),"",$I77/$J77),""))</f>
        <v/>
      </c>
      <c r="O77" s="50">
        <f>IF(OR($N77="",$N77=0),"",IFERROR($K77/$N77,""))</f>
        <v/>
      </c>
      <c r="P77" s="51">
        <f>IF($A77="","",IF(Resumo!$B$4="Unidades",$L77,IF(Resumo!$B$4="Valor (R$)",$N77,"")))</f>
        <v/>
      </c>
      <c r="Q77" s="50">
        <f>IF($A77="","",IF(Resumo!$B$4="Unidades",$M77,IF(Resumo!$B$4="Valor (R$)",$O77,"")))</f>
        <v/>
      </c>
      <c r="R77" s="22">
        <f>IF($A77="","",IF(AND(Resumo!$E$4="Pronto",COUNTIF(Cadastro!$A$2:$A$101,$A77)=1,$D77="Sim",$E77=Resumo!$B$5,$F77=Resumo!$B$6,$K77&lt;&gt;"",ISNUMBER($P77),$V77=1),"Sim","Não"))</f>
        <v/>
      </c>
      <c r="S77" s="22">
        <f>IF($R77&lt;&gt;"Sim","",IF($P77&lt;Resumo!$B$7,"Baixo",IF($P77&lt;Resumo!$B$8,"Atenção","Saudável")))</f>
        <v/>
      </c>
      <c r="T77" s="29">
        <f>IF($S77&lt;&gt;"Baixo","",COUNTIFS($S$2:$S$101,"Baixo",$P$2:$P$101,"&lt;"&amp;$P77)+COUNTIFS($S$2:$S77,"Baixo",$P$2:$P77,$P77))</f>
        <v/>
      </c>
      <c r="U77" s="18">
        <f>IF($A77="","",IF(Resumo!$E$4&lt;&gt;"Pronto","Revise a configuração do painel",IF(COUNTIF(Cadastro!$A$2:$A$101,$A77)=0,"SKU não cadastrado",IF(COUNTIF(Cadastro!$A$2:$A$101,$A77)&gt;1,"SKU duplicado no cadastro",IF($D77&lt;&gt;"Sim","SKU inativo",IF(OR($E77="",$F77=""),"Período incompleto",IF($K77="","Período inválido",IF(OR($E77&lt;&gt;Resumo!$B$5,$F77&lt;&gt;Resumo!$B$6),"Fora do período do painel",IF($V77&gt;1,"SKU/período duplicado",IF(NOT(ISNUMBER($P77)),"Base selecionada incompleta ou inválida",IF($P77=0,"Sem saída no período","")))))))))))</f>
        <v/>
      </c>
      <c r="V77" s="29">
        <f>IF($A77="","",COUNTIFS($A$2:$A$101,$A77,$E$2:$E$101,$E77,$F$2:$F$101,$F77))</f>
        <v/>
      </c>
    </row>
    <row r="78" ht="25" customHeight="1">
      <c r="A78" s="21" t="n"/>
      <c r="B78" s="22">
        <f>IF($A78="","",IFERROR(VLOOKUP($A78,Cadastro!$A$2:$D$101,2,FALSE),""))</f>
        <v/>
      </c>
      <c r="C78" s="22">
        <f>IF($A78="","",IFERROR(VLOOKUP($A78,Cadastro!$A$2:$D$101,3,FALSE),""))</f>
        <v/>
      </c>
      <c r="D78" s="22">
        <f>IF($A78="","",IFERROR(VLOOKUP($A78,Cadastro!$A$2:$D$101,4,FALSE),""))</f>
        <v/>
      </c>
      <c r="E78" s="48" t="n"/>
      <c r="F78" s="48" t="n"/>
      <c r="G78" s="24" t="n"/>
      <c r="H78" s="25" t="n"/>
      <c r="I78" s="49" t="n"/>
      <c r="J78" s="49" t="n"/>
      <c r="K78" s="50">
        <f>IF(OR($A78="",$E78="",$F78=""),"",IFERROR(IF($F78&lt;$E78,"",$F78-$E78+1),""))</f>
        <v/>
      </c>
      <c r="L78" s="51">
        <f>IF(OR($A78="",$K78="",$G78="",$H78=""),"",IFERROR(IF(OR($G78&lt;0,$H78&lt;=0),"",$G78/$H78),""))</f>
        <v/>
      </c>
      <c r="M78" s="50">
        <f>IF(OR($L78="",$L78=0),"",IFERROR($K78/$L78,""))</f>
        <v/>
      </c>
      <c r="N78" s="51">
        <f>IF(OR($A78="",$K78="",$I78="",$J78=""),"",IFERROR(IF(OR($I78&lt;0,$J78&lt;=0),"",$I78/$J78),""))</f>
        <v/>
      </c>
      <c r="O78" s="50">
        <f>IF(OR($N78="",$N78=0),"",IFERROR($K78/$N78,""))</f>
        <v/>
      </c>
      <c r="P78" s="51">
        <f>IF($A78="","",IF(Resumo!$B$4="Unidades",$L78,IF(Resumo!$B$4="Valor (R$)",$N78,"")))</f>
        <v/>
      </c>
      <c r="Q78" s="50">
        <f>IF($A78="","",IF(Resumo!$B$4="Unidades",$M78,IF(Resumo!$B$4="Valor (R$)",$O78,"")))</f>
        <v/>
      </c>
      <c r="R78" s="22">
        <f>IF($A78="","",IF(AND(Resumo!$E$4="Pronto",COUNTIF(Cadastro!$A$2:$A$101,$A78)=1,$D78="Sim",$E78=Resumo!$B$5,$F78=Resumo!$B$6,$K78&lt;&gt;"",ISNUMBER($P78),$V78=1),"Sim","Não"))</f>
        <v/>
      </c>
      <c r="S78" s="22">
        <f>IF($R78&lt;&gt;"Sim","",IF($P78&lt;Resumo!$B$7,"Baixo",IF($P78&lt;Resumo!$B$8,"Atenção","Saudável")))</f>
        <v/>
      </c>
      <c r="T78" s="29">
        <f>IF($S78&lt;&gt;"Baixo","",COUNTIFS($S$2:$S$101,"Baixo",$P$2:$P$101,"&lt;"&amp;$P78)+COUNTIFS($S$2:$S78,"Baixo",$P$2:$P78,$P78))</f>
        <v/>
      </c>
      <c r="U78" s="18">
        <f>IF($A78="","",IF(Resumo!$E$4&lt;&gt;"Pronto","Revise a configuração do painel",IF(COUNTIF(Cadastro!$A$2:$A$101,$A78)=0,"SKU não cadastrado",IF(COUNTIF(Cadastro!$A$2:$A$101,$A78)&gt;1,"SKU duplicado no cadastro",IF($D78&lt;&gt;"Sim","SKU inativo",IF(OR($E78="",$F78=""),"Período incompleto",IF($K78="","Período inválido",IF(OR($E78&lt;&gt;Resumo!$B$5,$F78&lt;&gt;Resumo!$B$6),"Fora do período do painel",IF($V78&gt;1,"SKU/período duplicado",IF(NOT(ISNUMBER($P78)),"Base selecionada incompleta ou inválida",IF($P78=0,"Sem saída no período","")))))))))))</f>
        <v/>
      </c>
      <c r="V78" s="29">
        <f>IF($A78="","",COUNTIFS($A$2:$A$101,$A78,$E$2:$E$101,$E78,$F$2:$F$101,$F78))</f>
        <v/>
      </c>
    </row>
    <row r="79" ht="25" customHeight="1">
      <c r="A79" s="21" t="n"/>
      <c r="B79" s="22">
        <f>IF($A79="","",IFERROR(VLOOKUP($A79,Cadastro!$A$2:$D$101,2,FALSE),""))</f>
        <v/>
      </c>
      <c r="C79" s="22">
        <f>IF($A79="","",IFERROR(VLOOKUP($A79,Cadastro!$A$2:$D$101,3,FALSE),""))</f>
        <v/>
      </c>
      <c r="D79" s="22">
        <f>IF($A79="","",IFERROR(VLOOKUP($A79,Cadastro!$A$2:$D$101,4,FALSE),""))</f>
        <v/>
      </c>
      <c r="E79" s="48" t="n"/>
      <c r="F79" s="48" t="n"/>
      <c r="G79" s="24" t="n"/>
      <c r="H79" s="25" t="n"/>
      <c r="I79" s="49" t="n"/>
      <c r="J79" s="49" t="n"/>
      <c r="K79" s="50">
        <f>IF(OR($A79="",$E79="",$F79=""),"",IFERROR(IF($F79&lt;$E79,"",$F79-$E79+1),""))</f>
        <v/>
      </c>
      <c r="L79" s="51">
        <f>IF(OR($A79="",$K79="",$G79="",$H79=""),"",IFERROR(IF(OR($G79&lt;0,$H79&lt;=0),"",$G79/$H79),""))</f>
        <v/>
      </c>
      <c r="M79" s="50">
        <f>IF(OR($L79="",$L79=0),"",IFERROR($K79/$L79,""))</f>
        <v/>
      </c>
      <c r="N79" s="51">
        <f>IF(OR($A79="",$K79="",$I79="",$J79=""),"",IFERROR(IF(OR($I79&lt;0,$J79&lt;=0),"",$I79/$J79),""))</f>
        <v/>
      </c>
      <c r="O79" s="50">
        <f>IF(OR($N79="",$N79=0),"",IFERROR($K79/$N79,""))</f>
        <v/>
      </c>
      <c r="P79" s="51">
        <f>IF($A79="","",IF(Resumo!$B$4="Unidades",$L79,IF(Resumo!$B$4="Valor (R$)",$N79,"")))</f>
        <v/>
      </c>
      <c r="Q79" s="50">
        <f>IF($A79="","",IF(Resumo!$B$4="Unidades",$M79,IF(Resumo!$B$4="Valor (R$)",$O79,"")))</f>
        <v/>
      </c>
      <c r="R79" s="22">
        <f>IF($A79="","",IF(AND(Resumo!$E$4="Pronto",COUNTIF(Cadastro!$A$2:$A$101,$A79)=1,$D79="Sim",$E79=Resumo!$B$5,$F79=Resumo!$B$6,$K79&lt;&gt;"",ISNUMBER($P79),$V79=1),"Sim","Não"))</f>
        <v/>
      </c>
      <c r="S79" s="22">
        <f>IF($R79&lt;&gt;"Sim","",IF($P79&lt;Resumo!$B$7,"Baixo",IF($P79&lt;Resumo!$B$8,"Atenção","Saudável")))</f>
        <v/>
      </c>
      <c r="T79" s="29">
        <f>IF($S79&lt;&gt;"Baixo","",COUNTIFS($S$2:$S$101,"Baixo",$P$2:$P$101,"&lt;"&amp;$P79)+COUNTIFS($S$2:$S79,"Baixo",$P$2:$P79,$P79))</f>
        <v/>
      </c>
      <c r="U79" s="18">
        <f>IF($A79="","",IF(Resumo!$E$4&lt;&gt;"Pronto","Revise a configuração do painel",IF(COUNTIF(Cadastro!$A$2:$A$101,$A79)=0,"SKU não cadastrado",IF(COUNTIF(Cadastro!$A$2:$A$101,$A79)&gt;1,"SKU duplicado no cadastro",IF($D79&lt;&gt;"Sim","SKU inativo",IF(OR($E79="",$F79=""),"Período incompleto",IF($K79="","Período inválido",IF(OR($E79&lt;&gt;Resumo!$B$5,$F79&lt;&gt;Resumo!$B$6),"Fora do período do painel",IF($V79&gt;1,"SKU/período duplicado",IF(NOT(ISNUMBER($P79)),"Base selecionada incompleta ou inválida",IF($P79=0,"Sem saída no período","")))))))))))</f>
        <v/>
      </c>
      <c r="V79" s="29">
        <f>IF($A79="","",COUNTIFS($A$2:$A$101,$A79,$E$2:$E$101,$E79,$F$2:$F$101,$F79))</f>
        <v/>
      </c>
    </row>
    <row r="80" ht="25" customHeight="1">
      <c r="A80" s="21" t="n"/>
      <c r="B80" s="22">
        <f>IF($A80="","",IFERROR(VLOOKUP($A80,Cadastro!$A$2:$D$101,2,FALSE),""))</f>
        <v/>
      </c>
      <c r="C80" s="22">
        <f>IF($A80="","",IFERROR(VLOOKUP($A80,Cadastro!$A$2:$D$101,3,FALSE),""))</f>
        <v/>
      </c>
      <c r="D80" s="22">
        <f>IF($A80="","",IFERROR(VLOOKUP($A80,Cadastro!$A$2:$D$101,4,FALSE),""))</f>
        <v/>
      </c>
      <c r="E80" s="48" t="n"/>
      <c r="F80" s="48" t="n"/>
      <c r="G80" s="24" t="n"/>
      <c r="H80" s="25" t="n"/>
      <c r="I80" s="49" t="n"/>
      <c r="J80" s="49" t="n"/>
      <c r="K80" s="50">
        <f>IF(OR($A80="",$E80="",$F80=""),"",IFERROR(IF($F80&lt;$E80,"",$F80-$E80+1),""))</f>
        <v/>
      </c>
      <c r="L80" s="51">
        <f>IF(OR($A80="",$K80="",$G80="",$H80=""),"",IFERROR(IF(OR($G80&lt;0,$H80&lt;=0),"",$G80/$H80),""))</f>
        <v/>
      </c>
      <c r="M80" s="50">
        <f>IF(OR($L80="",$L80=0),"",IFERROR($K80/$L80,""))</f>
        <v/>
      </c>
      <c r="N80" s="51">
        <f>IF(OR($A80="",$K80="",$I80="",$J80=""),"",IFERROR(IF(OR($I80&lt;0,$J80&lt;=0),"",$I80/$J80),""))</f>
        <v/>
      </c>
      <c r="O80" s="50">
        <f>IF(OR($N80="",$N80=0),"",IFERROR($K80/$N80,""))</f>
        <v/>
      </c>
      <c r="P80" s="51">
        <f>IF($A80="","",IF(Resumo!$B$4="Unidades",$L80,IF(Resumo!$B$4="Valor (R$)",$N80,"")))</f>
        <v/>
      </c>
      <c r="Q80" s="50">
        <f>IF($A80="","",IF(Resumo!$B$4="Unidades",$M80,IF(Resumo!$B$4="Valor (R$)",$O80,"")))</f>
        <v/>
      </c>
      <c r="R80" s="22">
        <f>IF($A80="","",IF(AND(Resumo!$E$4="Pronto",COUNTIF(Cadastro!$A$2:$A$101,$A80)=1,$D80="Sim",$E80=Resumo!$B$5,$F80=Resumo!$B$6,$K80&lt;&gt;"",ISNUMBER($P80),$V80=1),"Sim","Não"))</f>
        <v/>
      </c>
      <c r="S80" s="22">
        <f>IF($R80&lt;&gt;"Sim","",IF($P80&lt;Resumo!$B$7,"Baixo",IF($P80&lt;Resumo!$B$8,"Atenção","Saudável")))</f>
        <v/>
      </c>
      <c r="T80" s="29">
        <f>IF($S80&lt;&gt;"Baixo","",COUNTIFS($S$2:$S$101,"Baixo",$P$2:$P$101,"&lt;"&amp;$P80)+COUNTIFS($S$2:$S80,"Baixo",$P$2:$P80,$P80))</f>
        <v/>
      </c>
      <c r="U80" s="18">
        <f>IF($A80="","",IF(Resumo!$E$4&lt;&gt;"Pronto","Revise a configuração do painel",IF(COUNTIF(Cadastro!$A$2:$A$101,$A80)=0,"SKU não cadastrado",IF(COUNTIF(Cadastro!$A$2:$A$101,$A80)&gt;1,"SKU duplicado no cadastro",IF($D80&lt;&gt;"Sim","SKU inativo",IF(OR($E80="",$F80=""),"Período incompleto",IF($K80="","Período inválido",IF(OR($E80&lt;&gt;Resumo!$B$5,$F80&lt;&gt;Resumo!$B$6),"Fora do período do painel",IF($V80&gt;1,"SKU/período duplicado",IF(NOT(ISNUMBER($P80)),"Base selecionada incompleta ou inválida",IF($P80=0,"Sem saída no período","")))))))))))</f>
        <v/>
      </c>
      <c r="V80" s="29">
        <f>IF($A80="","",COUNTIFS($A$2:$A$101,$A80,$E$2:$E$101,$E80,$F$2:$F$101,$F80))</f>
        <v/>
      </c>
    </row>
    <row r="81" ht="25" customHeight="1">
      <c r="A81" s="21" t="n"/>
      <c r="B81" s="22">
        <f>IF($A81="","",IFERROR(VLOOKUP($A81,Cadastro!$A$2:$D$101,2,FALSE),""))</f>
        <v/>
      </c>
      <c r="C81" s="22">
        <f>IF($A81="","",IFERROR(VLOOKUP($A81,Cadastro!$A$2:$D$101,3,FALSE),""))</f>
        <v/>
      </c>
      <c r="D81" s="22">
        <f>IF($A81="","",IFERROR(VLOOKUP($A81,Cadastro!$A$2:$D$101,4,FALSE),""))</f>
        <v/>
      </c>
      <c r="E81" s="48" t="n"/>
      <c r="F81" s="48" t="n"/>
      <c r="G81" s="24" t="n"/>
      <c r="H81" s="25" t="n"/>
      <c r="I81" s="49" t="n"/>
      <c r="J81" s="49" t="n"/>
      <c r="K81" s="50">
        <f>IF(OR($A81="",$E81="",$F81=""),"",IFERROR(IF($F81&lt;$E81,"",$F81-$E81+1),""))</f>
        <v/>
      </c>
      <c r="L81" s="51">
        <f>IF(OR($A81="",$K81="",$G81="",$H81=""),"",IFERROR(IF(OR($G81&lt;0,$H81&lt;=0),"",$G81/$H81),""))</f>
        <v/>
      </c>
      <c r="M81" s="50">
        <f>IF(OR($L81="",$L81=0),"",IFERROR($K81/$L81,""))</f>
        <v/>
      </c>
      <c r="N81" s="51">
        <f>IF(OR($A81="",$K81="",$I81="",$J81=""),"",IFERROR(IF(OR($I81&lt;0,$J81&lt;=0),"",$I81/$J81),""))</f>
        <v/>
      </c>
      <c r="O81" s="50">
        <f>IF(OR($N81="",$N81=0),"",IFERROR($K81/$N81,""))</f>
        <v/>
      </c>
      <c r="P81" s="51">
        <f>IF($A81="","",IF(Resumo!$B$4="Unidades",$L81,IF(Resumo!$B$4="Valor (R$)",$N81,"")))</f>
        <v/>
      </c>
      <c r="Q81" s="50">
        <f>IF($A81="","",IF(Resumo!$B$4="Unidades",$M81,IF(Resumo!$B$4="Valor (R$)",$O81,"")))</f>
        <v/>
      </c>
      <c r="R81" s="22">
        <f>IF($A81="","",IF(AND(Resumo!$E$4="Pronto",COUNTIF(Cadastro!$A$2:$A$101,$A81)=1,$D81="Sim",$E81=Resumo!$B$5,$F81=Resumo!$B$6,$K81&lt;&gt;"",ISNUMBER($P81),$V81=1),"Sim","Não"))</f>
        <v/>
      </c>
      <c r="S81" s="22">
        <f>IF($R81&lt;&gt;"Sim","",IF($P81&lt;Resumo!$B$7,"Baixo",IF($P81&lt;Resumo!$B$8,"Atenção","Saudável")))</f>
        <v/>
      </c>
      <c r="T81" s="29">
        <f>IF($S81&lt;&gt;"Baixo","",COUNTIFS($S$2:$S$101,"Baixo",$P$2:$P$101,"&lt;"&amp;$P81)+COUNTIFS($S$2:$S81,"Baixo",$P$2:$P81,$P81))</f>
        <v/>
      </c>
      <c r="U81" s="18">
        <f>IF($A81="","",IF(Resumo!$E$4&lt;&gt;"Pronto","Revise a configuração do painel",IF(COUNTIF(Cadastro!$A$2:$A$101,$A81)=0,"SKU não cadastrado",IF(COUNTIF(Cadastro!$A$2:$A$101,$A81)&gt;1,"SKU duplicado no cadastro",IF($D81&lt;&gt;"Sim","SKU inativo",IF(OR($E81="",$F81=""),"Período incompleto",IF($K81="","Período inválido",IF(OR($E81&lt;&gt;Resumo!$B$5,$F81&lt;&gt;Resumo!$B$6),"Fora do período do painel",IF($V81&gt;1,"SKU/período duplicado",IF(NOT(ISNUMBER($P81)),"Base selecionada incompleta ou inválida",IF($P81=0,"Sem saída no período","")))))))))))</f>
        <v/>
      </c>
      <c r="V81" s="29">
        <f>IF($A81="","",COUNTIFS($A$2:$A$101,$A81,$E$2:$E$101,$E81,$F$2:$F$101,$F81))</f>
        <v/>
      </c>
    </row>
    <row r="82" ht="25" customHeight="1">
      <c r="A82" s="21" t="n"/>
      <c r="B82" s="22">
        <f>IF($A82="","",IFERROR(VLOOKUP($A82,Cadastro!$A$2:$D$101,2,FALSE),""))</f>
        <v/>
      </c>
      <c r="C82" s="22">
        <f>IF($A82="","",IFERROR(VLOOKUP($A82,Cadastro!$A$2:$D$101,3,FALSE),""))</f>
        <v/>
      </c>
      <c r="D82" s="22">
        <f>IF($A82="","",IFERROR(VLOOKUP($A82,Cadastro!$A$2:$D$101,4,FALSE),""))</f>
        <v/>
      </c>
      <c r="E82" s="48" t="n"/>
      <c r="F82" s="48" t="n"/>
      <c r="G82" s="24" t="n"/>
      <c r="H82" s="25" t="n"/>
      <c r="I82" s="49" t="n"/>
      <c r="J82" s="49" t="n"/>
      <c r="K82" s="50">
        <f>IF(OR($A82="",$E82="",$F82=""),"",IFERROR(IF($F82&lt;$E82,"",$F82-$E82+1),""))</f>
        <v/>
      </c>
      <c r="L82" s="51">
        <f>IF(OR($A82="",$K82="",$G82="",$H82=""),"",IFERROR(IF(OR($G82&lt;0,$H82&lt;=0),"",$G82/$H82),""))</f>
        <v/>
      </c>
      <c r="M82" s="50">
        <f>IF(OR($L82="",$L82=0),"",IFERROR($K82/$L82,""))</f>
        <v/>
      </c>
      <c r="N82" s="51">
        <f>IF(OR($A82="",$K82="",$I82="",$J82=""),"",IFERROR(IF(OR($I82&lt;0,$J82&lt;=0),"",$I82/$J82),""))</f>
        <v/>
      </c>
      <c r="O82" s="50">
        <f>IF(OR($N82="",$N82=0),"",IFERROR($K82/$N82,""))</f>
        <v/>
      </c>
      <c r="P82" s="51">
        <f>IF($A82="","",IF(Resumo!$B$4="Unidades",$L82,IF(Resumo!$B$4="Valor (R$)",$N82,"")))</f>
        <v/>
      </c>
      <c r="Q82" s="50">
        <f>IF($A82="","",IF(Resumo!$B$4="Unidades",$M82,IF(Resumo!$B$4="Valor (R$)",$O82,"")))</f>
        <v/>
      </c>
      <c r="R82" s="22">
        <f>IF($A82="","",IF(AND(Resumo!$E$4="Pronto",COUNTIF(Cadastro!$A$2:$A$101,$A82)=1,$D82="Sim",$E82=Resumo!$B$5,$F82=Resumo!$B$6,$K82&lt;&gt;"",ISNUMBER($P82),$V82=1),"Sim","Não"))</f>
        <v/>
      </c>
      <c r="S82" s="22">
        <f>IF($R82&lt;&gt;"Sim","",IF($P82&lt;Resumo!$B$7,"Baixo",IF($P82&lt;Resumo!$B$8,"Atenção","Saudável")))</f>
        <v/>
      </c>
      <c r="T82" s="29">
        <f>IF($S82&lt;&gt;"Baixo","",COUNTIFS($S$2:$S$101,"Baixo",$P$2:$P$101,"&lt;"&amp;$P82)+COUNTIFS($S$2:$S82,"Baixo",$P$2:$P82,$P82))</f>
        <v/>
      </c>
      <c r="U82" s="18">
        <f>IF($A82="","",IF(Resumo!$E$4&lt;&gt;"Pronto","Revise a configuração do painel",IF(COUNTIF(Cadastro!$A$2:$A$101,$A82)=0,"SKU não cadastrado",IF(COUNTIF(Cadastro!$A$2:$A$101,$A82)&gt;1,"SKU duplicado no cadastro",IF($D82&lt;&gt;"Sim","SKU inativo",IF(OR($E82="",$F82=""),"Período incompleto",IF($K82="","Período inválido",IF(OR($E82&lt;&gt;Resumo!$B$5,$F82&lt;&gt;Resumo!$B$6),"Fora do período do painel",IF($V82&gt;1,"SKU/período duplicado",IF(NOT(ISNUMBER($P82)),"Base selecionada incompleta ou inválida",IF($P82=0,"Sem saída no período","")))))))))))</f>
        <v/>
      </c>
      <c r="V82" s="29">
        <f>IF($A82="","",COUNTIFS($A$2:$A$101,$A82,$E$2:$E$101,$E82,$F$2:$F$101,$F82))</f>
        <v/>
      </c>
    </row>
    <row r="83" ht="25" customHeight="1">
      <c r="A83" s="21" t="n"/>
      <c r="B83" s="22">
        <f>IF($A83="","",IFERROR(VLOOKUP($A83,Cadastro!$A$2:$D$101,2,FALSE),""))</f>
        <v/>
      </c>
      <c r="C83" s="22">
        <f>IF($A83="","",IFERROR(VLOOKUP($A83,Cadastro!$A$2:$D$101,3,FALSE),""))</f>
        <v/>
      </c>
      <c r="D83" s="22">
        <f>IF($A83="","",IFERROR(VLOOKUP($A83,Cadastro!$A$2:$D$101,4,FALSE),""))</f>
        <v/>
      </c>
      <c r="E83" s="48" t="n"/>
      <c r="F83" s="48" t="n"/>
      <c r="G83" s="24" t="n"/>
      <c r="H83" s="25" t="n"/>
      <c r="I83" s="49" t="n"/>
      <c r="J83" s="49" t="n"/>
      <c r="K83" s="50">
        <f>IF(OR($A83="",$E83="",$F83=""),"",IFERROR(IF($F83&lt;$E83,"",$F83-$E83+1),""))</f>
        <v/>
      </c>
      <c r="L83" s="51">
        <f>IF(OR($A83="",$K83="",$G83="",$H83=""),"",IFERROR(IF(OR($G83&lt;0,$H83&lt;=0),"",$G83/$H83),""))</f>
        <v/>
      </c>
      <c r="M83" s="50">
        <f>IF(OR($L83="",$L83=0),"",IFERROR($K83/$L83,""))</f>
        <v/>
      </c>
      <c r="N83" s="51">
        <f>IF(OR($A83="",$K83="",$I83="",$J83=""),"",IFERROR(IF(OR($I83&lt;0,$J83&lt;=0),"",$I83/$J83),""))</f>
        <v/>
      </c>
      <c r="O83" s="50">
        <f>IF(OR($N83="",$N83=0),"",IFERROR($K83/$N83,""))</f>
        <v/>
      </c>
      <c r="P83" s="51">
        <f>IF($A83="","",IF(Resumo!$B$4="Unidades",$L83,IF(Resumo!$B$4="Valor (R$)",$N83,"")))</f>
        <v/>
      </c>
      <c r="Q83" s="50">
        <f>IF($A83="","",IF(Resumo!$B$4="Unidades",$M83,IF(Resumo!$B$4="Valor (R$)",$O83,"")))</f>
        <v/>
      </c>
      <c r="R83" s="22">
        <f>IF($A83="","",IF(AND(Resumo!$E$4="Pronto",COUNTIF(Cadastro!$A$2:$A$101,$A83)=1,$D83="Sim",$E83=Resumo!$B$5,$F83=Resumo!$B$6,$K83&lt;&gt;"",ISNUMBER($P83),$V83=1),"Sim","Não"))</f>
        <v/>
      </c>
      <c r="S83" s="22">
        <f>IF($R83&lt;&gt;"Sim","",IF($P83&lt;Resumo!$B$7,"Baixo",IF($P83&lt;Resumo!$B$8,"Atenção","Saudável")))</f>
        <v/>
      </c>
      <c r="T83" s="29">
        <f>IF($S83&lt;&gt;"Baixo","",COUNTIFS($S$2:$S$101,"Baixo",$P$2:$P$101,"&lt;"&amp;$P83)+COUNTIFS($S$2:$S83,"Baixo",$P$2:$P83,$P83))</f>
        <v/>
      </c>
      <c r="U83" s="18">
        <f>IF($A83="","",IF(Resumo!$E$4&lt;&gt;"Pronto","Revise a configuração do painel",IF(COUNTIF(Cadastro!$A$2:$A$101,$A83)=0,"SKU não cadastrado",IF(COUNTIF(Cadastro!$A$2:$A$101,$A83)&gt;1,"SKU duplicado no cadastro",IF($D83&lt;&gt;"Sim","SKU inativo",IF(OR($E83="",$F83=""),"Período incompleto",IF($K83="","Período inválido",IF(OR($E83&lt;&gt;Resumo!$B$5,$F83&lt;&gt;Resumo!$B$6),"Fora do período do painel",IF($V83&gt;1,"SKU/período duplicado",IF(NOT(ISNUMBER($P83)),"Base selecionada incompleta ou inválida",IF($P83=0,"Sem saída no período","")))))))))))</f>
        <v/>
      </c>
      <c r="V83" s="29">
        <f>IF($A83="","",COUNTIFS($A$2:$A$101,$A83,$E$2:$E$101,$E83,$F$2:$F$101,$F83))</f>
        <v/>
      </c>
    </row>
    <row r="84" ht="25" customHeight="1">
      <c r="A84" s="21" t="n"/>
      <c r="B84" s="22">
        <f>IF($A84="","",IFERROR(VLOOKUP($A84,Cadastro!$A$2:$D$101,2,FALSE),""))</f>
        <v/>
      </c>
      <c r="C84" s="22">
        <f>IF($A84="","",IFERROR(VLOOKUP($A84,Cadastro!$A$2:$D$101,3,FALSE),""))</f>
        <v/>
      </c>
      <c r="D84" s="22">
        <f>IF($A84="","",IFERROR(VLOOKUP($A84,Cadastro!$A$2:$D$101,4,FALSE),""))</f>
        <v/>
      </c>
      <c r="E84" s="48" t="n"/>
      <c r="F84" s="48" t="n"/>
      <c r="G84" s="24" t="n"/>
      <c r="H84" s="25" t="n"/>
      <c r="I84" s="49" t="n"/>
      <c r="J84" s="49" t="n"/>
      <c r="K84" s="50">
        <f>IF(OR($A84="",$E84="",$F84=""),"",IFERROR(IF($F84&lt;$E84,"",$F84-$E84+1),""))</f>
        <v/>
      </c>
      <c r="L84" s="51">
        <f>IF(OR($A84="",$K84="",$G84="",$H84=""),"",IFERROR(IF(OR($G84&lt;0,$H84&lt;=0),"",$G84/$H84),""))</f>
        <v/>
      </c>
      <c r="M84" s="50">
        <f>IF(OR($L84="",$L84=0),"",IFERROR($K84/$L84,""))</f>
        <v/>
      </c>
      <c r="N84" s="51">
        <f>IF(OR($A84="",$K84="",$I84="",$J84=""),"",IFERROR(IF(OR($I84&lt;0,$J84&lt;=0),"",$I84/$J84),""))</f>
        <v/>
      </c>
      <c r="O84" s="50">
        <f>IF(OR($N84="",$N84=0),"",IFERROR($K84/$N84,""))</f>
        <v/>
      </c>
      <c r="P84" s="51">
        <f>IF($A84="","",IF(Resumo!$B$4="Unidades",$L84,IF(Resumo!$B$4="Valor (R$)",$N84,"")))</f>
        <v/>
      </c>
      <c r="Q84" s="50">
        <f>IF($A84="","",IF(Resumo!$B$4="Unidades",$M84,IF(Resumo!$B$4="Valor (R$)",$O84,"")))</f>
        <v/>
      </c>
      <c r="R84" s="22">
        <f>IF($A84="","",IF(AND(Resumo!$E$4="Pronto",COUNTIF(Cadastro!$A$2:$A$101,$A84)=1,$D84="Sim",$E84=Resumo!$B$5,$F84=Resumo!$B$6,$K84&lt;&gt;"",ISNUMBER($P84),$V84=1),"Sim","Não"))</f>
        <v/>
      </c>
      <c r="S84" s="22">
        <f>IF($R84&lt;&gt;"Sim","",IF($P84&lt;Resumo!$B$7,"Baixo",IF($P84&lt;Resumo!$B$8,"Atenção","Saudável")))</f>
        <v/>
      </c>
      <c r="T84" s="29">
        <f>IF($S84&lt;&gt;"Baixo","",COUNTIFS($S$2:$S$101,"Baixo",$P$2:$P$101,"&lt;"&amp;$P84)+COUNTIFS($S$2:$S84,"Baixo",$P$2:$P84,$P84))</f>
        <v/>
      </c>
      <c r="U84" s="18">
        <f>IF($A84="","",IF(Resumo!$E$4&lt;&gt;"Pronto","Revise a configuração do painel",IF(COUNTIF(Cadastro!$A$2:$A$101,$A84)=0,"SKU não cadastrado",IF(COUNTIF(Cadastro!$A$2:$A$101,$A84)&gt;1,"SKU duplicado no cadastro",IF($D84&lt;&gt;"Sim","SKU inativo",IF(OR($E84="",$F84=""),"Período incompleto",IF($K84="","Período inválido",IF(OR($E84&lt;&gt;Resumo!$B$5,$F84&lt;&gt;Resumo!$B$6),"Fora do período do painel",IF($V84&gt;1,"SKU/período duplicado",IF(NOT(ISNUMBER($P84)),"Base selecionada incompleta ou inválida",IF($P84=0,"Sem saída no período","")))))))))))</f>
        <v/>
      </c>
      <c r="V84" s="29">
        <f>IF($A84="","",COUNTIFS($A$2:$A$101,$A84,$E$2:$E$101,$E84,$F$2:$F$101,$F84))</f>
        <v/>
      </c>
    </row>
    <row r="85" ht="25" customHeight="1">
      <c r="A85" s="21" t="n"/>
      <c r="B85" s="22">
        <f>IF($A85="","",IFERROR(VLOOKUP($A85,Cadastro!$A$2:$D$101,2,FALSE),""))</f>
        <v/>
      </c>
      <c r="C85" s="22">
        <f>IF($A85="","",IFERROR(VLOOKUP($A85,Cadastro!$A$2:$D$101,3,FALSE),""))</f>
        <v/>
      </c>
      <c r="D85" s="22">
        <f>IF($A85="","",IFERROR(VLOOKUP($A85,Cadastro!$A$2:$D$101,4,FALSE),""))</f>
        <v/>
      </c>
      <c r="E85" s="48" t="n"/>
      <c r="F85" s="48" t="n"/>
      <c r="G85" s="24" t="n"/>
      <c r="H85" s="25" t="n"/>
      <c r="I85" s="49" t="n"/>
      <c r="J85" s="49" t="n"/>
      <c r="K85" s="50">
        <f>IF(OR($A85="",$E85="",$F85=""),"",IFERROR(IF($F85&lt;$E85,"",$F85-$E85+1),""))</f>
        <v/>
      </c>
      <c r="L85" s="51">
        <f>IF(OR($A85="",$K85="",$G85="",$H85=""),"",IFERROR(IF(OR($G85&lt;0,$H85&lt;=0),"",$G85/$H85),""))</f>
        <v/>
      </c>
      <c r="M85" s="50">
        <f>IF(OR($L85="",$L85=0),"",IFERROR($K85/$L85,""))</f>
        <v/>
      </c>
      <c r="N85" s="51">
        <f>IF(OR($A85="",$K85="",$I85="",$J85=""),"",IFERROR(IF(OR($I85&lt;0,$J85&lt;=0),"",$I85/$J85),""))</f>
        <v/>
      </c>
      <c r="O85" s="50">
        <f>IF(OR($N85="",$N85=0),"",IFERROR($K85/$N85,""))</f>
        <v/>
      </c>
      <c r="P85" s="51">
        <f>IF($A85="","",IF(Resumo!$B$4="Unidades",$L85,IF(Resumo!$B$4="Valor (R$)",$N85,"")))</f>
        <v/>
      </c>
      <c r="Q85" s="50">
        <f>IF($A85="","",IF(Resumo!$B$4="Unidades",$M85,IF(Resumo!$B$4="Valor (R$)",$O85,"")))</f>
        <v/>
      </c>
      <c r="R85" s="22">
        <f>IF($A85="","",IF(AND(Resumo!$E$4="Pronto",COUNTIF(Cadastro!$A$2:$A$101,$A85)=1,$D85="Sim",$E85=Resumo!$B$5,$F85=Resumo!$B$6,$K85&lt;&gt;"",ISNUMBER($P85),$V85=1),"Sim","Não"))</f>
        <v/>
      </c>
      <c r="S85" s="22">
        <f>IF($R85&lt;&gt;"Sim","",IF($P85&lt;Resumo!$B$7,"Baixo",IF($P85&lt;Resumo!$B$8,"Atenção","Saudável")))</f>
        <v/>
      </c>
      <c r="T85" s="29">
        <f>IF($S85&lt;&gt;"Baixo","",COUNTIFS($S$2:$S$101,"Baixo",$P$2:$P$101,"&lt;"&amp;$P85)+COUNTIFS($S$2:$S85,"Baixo",$P$2:$P85,$P85))</f>
        <v/>
      </c>
      <c r="U85" s="18">
        <f>IF($A85="","",IF(Resumo!$E$4&lt;&gt;"Pronto","Revise a configuração do painel",IF(COUNTIF(Cadastro!$A$2:$A$101,$A85)=0,"SKU não cadastrado",IF(COUNTIF(Cadastro!$A$2:$A$101,$A85)&gt;1,"SKU duplicado no cadastro",IF($D85&lt;&gt;"Sim","SKU inativo",IF(OR($E85="",$F85=""),"Período incompleto",IF($K85="","Período inválido",IF(OR($E85&lt;&gt;Resumo!$B$5,$F85&lt;&gt;Resumo!$B$6),"Fora do período do painel",IF($V85&gt;1,"SKU/período duplicado",IF(NOT(ISNUMBER($P85)),"Base selecionada incompleta ou inválida",IF($P85=0,"Sem saída no período","")))))))))))</f>
        <v/>
      </c>
      <c r="V85" s="29">
        <f>IF($A85="","",COUNTIFS($A$2:$A$101,$A85,$E$2:$E$101,$E85,$F$2:$F$101,$F85))</f>
        <v/>
      </c>
    </row>
    <row r="86" ht="25" customHeight="1">
      <c r="A86" s="21" t="n"/>
      <c r="B86" s="22">
        <f>IF($A86="","",IFERROR(VLOOKUP($A86,Cadastro!$A$2:$D$101,2,FALSE),""))</f>
        <v/>
      </c>
      <c r="C86" s="22">
        <f>IF($A86="","",IFERROR(VLOOKUP($A86,Cadastro!$A$2:$D$101,3,FALSE),""))</f>
        <v/>
      </c>
      <c r="D86" s="22">
        <f>IF($A86="","",IFERROR(VLOOKUP($A86,Cadastro!$A$2:$D$101,4,FALSE),""))</f>
        <v/>
      </c>
      <c r="E86" s="48" t="n"/>
      <c r="F86" s="48" t="n"/>
      <c r="G86" s="24" t="n"/>
      <c r="H86" s="25" t="n"/>
      <c r="I86" s="49" t="n"/>
      <c r="J86" s="49" t="n"/>
      <c r="K86" s="50">
        <f>IF(OR($A86="",$E86="",$F86=""),"",IFERROR(IF($F86&lt;$E86,"",$F86-$E86+1),""))</f>
        <v/>
      </c>
      <c r="L86" s="51">
        <f>IF(OR($A86="",$K86="",$G86="",$H86=""),"",IFERROR(IF(OR($G86&lt;0,$H86&lt;=0),"",$G86/$H86),""))</f>
        <v/>
      </c>
      <c r="M86" s="50">
        <f>IF(OR($L86="",$L86=0),"",IFERROR($K86/$L86,""))</f>
        <v/>
      </c>
      <c r="N86" s="51">
        <f>IF(OR($A86="",$K86="",$I86="",$J86=""),"",IFERROR(IF(OR($I86&lt;0,$J86&lt;=0),"",$I86/$J86),""))</f>
        <v/>
      </c>
      <c r="O86" s="50">
        <f>IF(OR($N86="",$N86=0),"",IFERROR($K86/$N86,""))</f>
        <v/>
      </c>
      <c r="P86" s="51">
        <f>IF($A86="","",IF(Resumo!$B$4="Unidades",$L86,IF(Resumo!$B$4="Valor (R$)",$N86,"")))</f>
        <v/>
      </c>
      <c r="Q86" s="50">
        <f>IF($A86="","",IF(Resumo!$B$4="Unidades",$M86,IF(Resumo!$B$4="Valor (R$)",$O86,"")))</f>
        <v/>
      </c>
      <c r="R86" s="22">
        <f>IF($A86="","",IF(AND(Resumo!$E$4="Pronto",COUNTIF(Cadastro!$A$2:$A$101,$A86)=1,$D86="Sim",$E86=Resumo!$B$5,$F86=Resumo!$B$6,$K86&lt;&gt;"",ISNUMBER($P86),$V86=1),"Sim","Não"))</f>
        <v/>
      </c>
      <c r="S86" s="22">
        <f>IF($R86&lt;&gt;"Sim","",IF($P86&lt;Resumo!$B$7,"Baixo",IF($P86&lt;Resumo!$B$8,"Atenção","Saudável")))</f>
        <v/>
      </c>
      <c r="T86" s="29">
        <f>IF($S86&lt;&gt;"Baixo","",COUNTIFS($S$2:$S$101,"Baixo",$P$2:$P$101,"&lt;"&amp;$P86)+COUNTIFS($S$2:$S86,"Baixo",$P$2:$P86,$P86))</f>
        <v/>
      </c>
      <c r="U86" s="18">
        <f>IF($A86="","",IF(Resumo!$E$4&lt;&gt;"Pronto","Revise a configuração do painel",IF(COUNTIF(Cadastro!$A$2:$A$101,$A86)=0,"SKU não cadastrado",IF(COUNTIF(Cadastro!$A$2:$A$101,$A86)&gt;1,"SKU duplicado no cadastro",IF($D86&lt;&gt;"Sim","SKU inativo",IF(OR($E86="",$F86=""),"Período incompleto",IF($K86="","Período inválido",IF(OR($E86&lt;&gt;Resumo!$B$5,$F86&lt;&gt;Resumo!$B$6),"Fora do período do painel",IF($V86&gt;1,"SKU/período duplicado",IF(NOT(ISNUMBER($P86)),"Base selecionada incompleta ou inválida",IF($P86=0,"Sem saída no período","")))))))))))</f>
        <v/>
      </c>
      <c r="V86" s="29">
        <f>IF($A86="","",COUNTIFS($A$2:$A$101,$A86,$E$2:$E$101,$E86,$F$2:$F$101,$F86))</f>
        <v/>
      </c>
    </row>
    <row r="87" ht="25" customHeight="1">
      <c r="A87" s="21" t="n"/>
      <c r="B87" s="22">
        <f>IF($A87="","",IFERROR(VLOOKUP($A87,Cadastro!$A$2:$D$101,2,FALSE),""))</f>
        <v/>
      </c>
      <c r="C87" s="22">
        <f>IF($A87="","",IFERROR(VLOOKUP($A87,Cadastro!$A$2:$D$101,3,FALSE),""))</f>
        <v/>
      </c>
      <c r="D87" s="22">
        <f>IF($A87="","",IFERROR(VLOOKUP($A87,Cadastro!$A$2:$D$101,4,FALSE),""))</f>
        <v/>
      </c>
      <c r="E87" s="48" t="n"/>
      <c r="F87" s="48" t="n"/>
      <c r="G87" s="24" t="n"/>
      <c r="H87" s="25" t="n"/>
      <c r="I87" s="49" t="n"/>
      <c r="J87" s="49" t="n"/>
      <c r="K87" s="50">
        <f>IF(OR($A87="",$E87="",$F87=""),"",IFERROR(IF($F87&lt;$E87,"",$F87-$E87+1),""))</f>
        <v/>
      </c>
      <c r="L87" s="51">
        <f>IF(OR($A87="",$K87="",$G87="",$H87=""),"",IFERROR(IF(OR($G87&lt;0,$H87&lt;=0),"",$G87/$H87),""))</f>
        <v/>
      </c>
      <c r="M87" s="50">
        <f>IF(OR($L87="",$L87=0),"",IFERROR($K87/$L87,""))</f>
        <v/>
      </c>
      <c r="N87" s="51">
        <f>IF(OR($A87="",$K87="",$I87="",$J87=""),"",IFERROR(IF(OR($I87&lt;0,$J87&lt;=0),"",$I87/$J87),""))</f>
        <v/>
      </c>
      <c r="O87" s="50">
        <f>IF(OR($N87="",$N87=0),"",IFERROR($K87/$N87,""))</f>
        <v/>
      </c>
      <c r="P87" s="51">
        <f>IF($A87="","",IF(Resumo!$B$4="Unidades",$L87,IF(Resumo!$B$4="Valor (R$)",$N87,"")))</f>
        <v/>
      </c>
      <c r="Q87" s="50">
        <f>IF($A87="","",IF(Resumo!$B$4="Unidades",$M87,IF(Resumo!$B$4="Valor (R$)",$O87,"")))</f>
        <v/>
      </c>
      <c r="R87" s="22">
        <f>IF($A87="","",IF(AND(Resumo!$E$4="Pronto",COUNTIF(Cadastro!$A$2:$A$101,$A87)=1,$D87="Sim",$E87=Resumo!$B$5,$F87=Resumo!$B$6,$K87&lt;&gt;"",ISNUMBER($P87),$V87=1),"Sim","Não"))</f>
        <v/>
      </c>
      <c r="S87" s="22">
        <f>IF($R87&lt;&gt;"Sim","",IF($P87&lt;Resumo!$B$7,"Baixo",IF($P87&lt;Resumo!$B$8,"Atenção","Saudável")))</f>
        <v/>
      </c>
      <c r="T87" s="29">
        <f>IF($S87&lt;&gt;"Baixo","",COUNTIFS($S$2:$S$101,"Baixo",$P$2:$P$101,"&lt;"&amp;$P87)+COUNTIFS($S$2:$S87,"Baixo",$P$2:$P87,$P87))</f>
        <v/>
      </c>
      <c r="U87" s="18">
        <f>IF($A87="","",IF(Resumo!$E$4&lt;&gt;"Pronto","Revise a configuração do painel",IF(COUNTIF(Cadastro!$A$2:$A$101,$A87)=0,"SKU não cadastrado",IF(COUNTIF(Cadastro!$A$2:$A$101,$A87)&gt;1,"SKU duplicado no cadastro",IF($D87&lt;&gt;"Sim","SKU inativo",IF(OR($E87="",$F87=""),"Período incompleto",IF($K87="","Período inválido",IF(OR($E87&lt;&gt;Resumo!$B$5,$F87&lt;&gt;Resumo!$B$6),"Fora do período do painel",IF($V87&gt;1,"SKU/período duplicado",IF(NOT(ISNUMBER($P87)),"Base selecionada incompleta ou inválida",IF($P87=0,"Sem saída no período","")))))))))))</f>
        <v/>
      </c>
      <c r="V87" s="29">
        <f>IF($A87="","",COUNTIFS($A$2:$A$101,$A87,$E$2:$E$101,$E87,$F$2:$F$101,$F87))</f>
        <v/>
      </c>
    </row>
    <row r="88" ht="25" customHeight="1">
      <c r="A88" s="21" t="n"/>
      <c r="B88" s="22">
        <f>IF($A88="","",IFERROR(VLOOKUP($A88,Cadastro!$A$2:$D$101,2,FALSE),""))</f>
        <v/>
      </c>
      <c r="C88" s="22">
        <f>IF($A88="","",IFERROR(VLOOKUP($A88,Cadastro!$A$2:$D$101,3,FALSE),""))</f>
        <v/>
      </c>
      <c r="D88" s="22">
        <f>IF($A88="","",IFERROR(VLOOKUP($A88,Cadastro!$A$2:$D$101,4,FALSE),""))</f>
        <v/>
      </c>
      <c r="E88" s="48" t="n"/>
      <c r="F88" s="48" t="n"/>
      <c r="G88" s="24" t="n"/>
      <c r="H88" s="25" t="n"/>
      <c r="I88" s="49" t="n"/>
      <c r="J88" s="49" t="n"/>
      <c r="K88" s="50">
        <f>IF(OR($A88="",$E88="",$F88=""),"",IFERROR(IF($F88&lt;$E88,"",$F88-$E88+1),""))</f>
        <v/>
      </c>
      <c r="L88" s="51">
        <f>IF(OR($A88="",$K88="",$G88="",$H88=""),"",IFERROR(IF(OR($G88&lt;0,$H88&lt;=0),"",$G88/$H88),""))</f>
        <v/>
      </c>
      <c r="M88" s="50">
        <f>IF(OR($L88="",$L88=0),"",IFERROR($K88/$L88,""))</f>
        <v/>
      </c>
      <c r="N88" s="51">
        <f>IF(OR($A88="",$K88="",$I88="",$J88=""),"",IFERROR(IF(OR($I88&lt;0,$J88&lt;=0),"",$I88/$J88),""))</f>
        <v/>
      </c>
      <c r="O88" s="50">
        <f>IF(OR($N88="",$N88=0),"",IFERROR($K88/$N88,""))</f>
        <v/>
      </c>
      <c r="P88" s="51">
        <f>IF($A88="","",IF(Resumo!$B$4="Unidades",$L88,IF(Resumo!$B$4="Valor (R$)",$N88,"")))</f>
        <v/>
      </c>
      <c r="Q88" s="50">
        <f>IF($A88="","",IF(Resumo!$B$4="Unidades",$M88,IF(Resumo!$B$4="Valor (R$)",$O88,"")))</f>
        <v/>
      </c>
      <c r="R88" s="22">
        <f>IF($A88="","",IF(AND(Resumo!$E$4="Pronto",COUNTIF(Cadastro!$A$2:$A$101,$A88)=1,$D88="Sim",$E88=Resumo!$B$5,$F88=Resumo!$B$6,$K88&lt;&gt;"",ISNUMBER($P88),$V88=1),"Sim","Não"))</f>
        <v/>
      </c>
      <c r="S88" s="22">
        <f>IF($R88&lt;&gt;"Sim","",IF($P88&lt;Resumo!$B$7,"Baixo",IF($P88&lt;Resumo!$B$8,"Atenção","Saudável")))</f>
        <v/>
      </c>
      <c r="T88" s="29">
        <f>IF($S88&lt;&gt;"Baixo","",COUNTIFS($S$2:$S$101,"Baixo",$P$2:$P$101,"&lt;"&amp;$P88)+COUNTIFS($S$2:$S88,"Baixo",$P$2:$P88,$P88))</f>
        <v/>
      </c>
      <c r="U88" s="18">
        <f>IF($A88="","",IF(Resumo!$E$4&lt;&gt;"Pronto","Revise a configuração do painel",IF(COUNTIF(Cadastro!$A$2:$A$101,$A88)=0,"SKU não cadastrado",IF(COUNTIF(Cadastro!$A$2:$A$101,$A88)&gt;1,"SKU duplicado no cadastro",IF($D88&lt;&gt;"Sim","SKU inativo",IF(OR($E88="",$F88=""),"Período incompleto",IF($K88="","Período inválido",IF(OR($E88&lt;&gt;Resumo!$B$5,$F88&lt;&gt;Resumo!$B$6),"Fora do período do painel",IF($V88&gt;1,"SKU/período duplicado",IF(NOT(ISNUMBER($P88)),"Base selecionada incompleta ou inválida",IF($P88=0,"Sem saída no período","")))))))))))</f>
        <v/>
      </c>
      <c r="V88" s="29">
        <f>IF($A88="","",COUNTIFS($A$2:$A$101,$A88,$E$2:$E$101,$E88,$F$2:$F$101,$F88))</f>
        <v/>
      </c>
    </row>
    <row r="89" ht="25" customHeight="1">
      <c r="A89" s="21" t="n"/>
      <c r="B89" s="22">
        <f>IF($A89="","",IFERROR(VLOOKUP($A89,Cadastro!$A$2:$D$101,2,FALSE),""))</f>
        <v/>
      </c>
      <c r="C89" s="22">
        <f>IF($A89="","",IFERROR(VLOOKUP($A89,Cadastro!$A$2:$D$101,3,FALSE),""))</f>
        <v/>
      </c>
      <c r="D89" s="22">
        <f>IF($A89="","",IFERROR(VLOOKUP($A89,Cadastro!$A$2:$D$101,4,FALSE),""))</f>
        <v/>
      </c>
      <c r="E89" s="48" t="n"/>
      <c r="F89" s="48" t="n"/>
      <c r="G89" s="24" t="n"/>
      <c r="H89" s="25" t="n"/>
      <c r="I89" s="49" t="n"/>
      <c r="J89" s="49" t="n"/>
      <c r="K89" s="50">
        <f>IF(OR($A89="",$E89="",$F89=""),"",IFERROR(IF($F89&lt;$E89,"",$F89-$E89+1),""))</f>
        <v/>
      </c>
      <c r="L89" s="51">
        <f>IF(OR($A89="",$K89="",$G89="",$H89=""),"",IFERROR(IF(OR($G89&lt;0,$H89&lt;=0),"",$G89/$H89),""))</f>
        <v/>
      </c>
      <c r="M89" s="50">
        <f>IF(OR($L89="",$L89=0),"",IFERROR($K89/$L89,""))</f>
        <v/>
      </c>
      <c r="N89" s="51">
        <f>IF(OR($A89="",$K89="",$I89="",$J89=""),"",IFERROR(IF(OR($I89&lt;0,$J89&lt;=0),"",$I89/$J89),""))</f>
        <v/>
      </c>
      <c r="O89" s="50">
        <f>IF(OR($N89="",$N89=0),"",IFERROR($K89/$N89,""))</f>
        <v/>
      </c>
      <c r="P89" s="51">
        <f>IF($A89="","",IF(Resumo!$B$4="Unidades",$L89,IF(Resumo!$B$4="Valor (R$)",$N89,"")))</f>
        <v/>
      </c>
      <c r="Q89" s="50">
        <f>IF($A89="","",IF(Resumo!$B$4="Unidades",$M89,IF(Resumo!$B$4="Valor (R$)",$O89,"")))</f>
        <v/>
      </c>
      <c r="R89" s="22">
        <f>IF($A89="","",IF(AND(Resumo!$E$4="Pronto",COUNTIF(Cadastro!$A$2:$A$101,$A89)=1,$D89="Sim",$E89=Resumo!$B$5,$F89=Resumo!$B$6,$K89&lt;&gt;"",ISNUMBER($P89),$V89=1),"Sim","Não"))</f>
        <v/>
      </c>
      <c r="S89" s="22">
        <f>IF($R89&lt;&gt;"Sim","",IF($P89&lt;Resumo!$B$7,"Baixo",IF($P89&lt;Resumo!$B$8,"Atenção","Saudável")))</f>
        <v/>
      </c>
      <c r="T89" s="29">
        <f>IF($S89&lt;&gt;"Baixo","",COUNTIFS($S$2:$S$101,"Baixo",$P$2:$P$101,"&lt;"&amp;$P89)+COUNTIFS($S$2:$S89,"Baixo",$P$2:$P89,$P89))</f>
        <v/>
      </c>
      <c r="U89" s="18">
        <f>IF($A89="","",IF(Resumo!$E$4&lt;&gt;"Pronto","Revise a configuração do painel",IF(COUNTIF(Cadastro!$A$2:$A$101,$A89)=0,"SKU não cadastrado",IF(COUNTIF(Cadastro!$A$2:$A$101,$A89)&gt;1,"SKU duplicado no cadastro",IF($D89&lt;&gt;"Sim","SKU inativo",IF(OR($E89="",$F89=""),"Período incompleto",IF($K89="","Período inválido",IF(OR($E89&lt;&gt;Resumo!$B$5,$F89&lt;&gt;Resumo!$B$6),"Fora do período do painel",IF($V89&gt;1,"SKU/período duplicado",IF(NOT(ISNUMBER($P89)),"Base selecionada incompleta ou inválida",IF($P89=0,"Sem saída no período","")))))))))))</f>
        <v/>
      </c>
      <c r="V89" s="29">
        <f>IF($A89="","",COUNTIFS($A$2:$A$101,$A89,$E$2:$E$101,$E89,$F$2:$F$101,$F89))</f>
        <v/>
      </c>
    </row>
    <row r="90" ht="25" customHeight="1">
      <c r="A90" s="21" t="n"/>
      <c r="B90" s="22">
        <f>IF($A90="","",IFERROR(VLOOKUP($A90,Cadastro!$A$2:$D$101,2,FALSE),""))</f>
        <v/>
      </c>
      <c r="C90" s="22">
        <f>IF($A90="","",IFERROR(VLOOKUP($A90,Cadastro!$A$2:$D$101,3,FALSE),""))</f>
        <v/>
      </c>
      <c r="D90" s="22">
        <f>IF($A90="","",IFERROR(VLOOKUP($A90,Cadastro!$A$2:$D$101,4,FALSE),""))</f>
        <v/>
      </c>
      <c r="E90" s="48" t="n"/>
      <c r="F90" s="48" t="n"/>
      <c r="G90" s="24" t="n"/>
      <c r="H90" s="25" t="n"/>
      <c r="I90" s="49" t="n"/>
      <c r="J90" s="49" t="n"/>
      <c r="K90" s="50">
        <f>IF(OR($A90="",$E90="",$F90=""),"",IFERROR(IF($F90&lt;$E90,"",$F90-$E90+1),""))</f>
        <v/>
      </c>
      <c r="L90" s="51">
        <f>IF(OR($A90="",$K90="",$G90="",$H90=""),"",IFERROR(IF(OR($G90&lt;0,$H90&lt;=0),"",$G90/$H90),""))</f>
        <v/>
      </c>
      <c r="M90" s="50">
        <f>IF(OR($L90="",$L90=0),"",IFERROR($K90/$L90,""))</f>
        <v/>
      </c>
      <c r="N90" s="51">
        <f>IF(OR($A90="",$K90="",$I90="",$J90=""),"",IFERROR(IF(OR($I90&lt;0,$J90&lt;=0),"",$I90/$J90),""))</f>
        <v/>
      </c>
      <c r="O90" s="50">
        <f>IF(OR($N90="",$N90=0),"",IFERROR($K90/$N90,""))</f>
        <v/>
      </c>
      <c r="P90" s="51">
        <f>IF($A90="","",IF(Resumo!$B$4="Unidades",$L90,IF(Resumo!$B$4="Valor (R$)",$N90,"")))</f>
        <v/>
      </c>
      <c r="Q90" s="50">
        <f>IF($A90="","",IF(Resumo!$B$4="Unidades",$M90,IF(Resumo!$B$4="Valor (R$)",$O90,"")))</f>
        <v/>
      </c>
      <c r="R90" s="22">
        <f>IF($A90="","",IF(AND(Resumo!$E$4="Pronto",COUNTIF(Cadastro!$A$2:$A$101,$A90)=1,$D90="Sim",$E90=Resumo!$B$5,$F90=Resumo!$B$6,$K90&lt;&gt;"",ISNUMBER($P90),$V90=1),"Sim","Não"))</f>
        <v/>
      </c>
      <c r="S90" s="22">
        <f>IF($R90&lt;&gt;"Sim","",IF($P90&lt;Resumo!$B$7,"Baixo",IF($P90&lt;Resumo!$B$8,"Atenção","Saudável")))</f>
        <v/>
      </c>
      <c r="T90" s="29">
        <f>IF($S90&lt;&gt;"Baixo","",COUNTIFS($S$2:$S$101,"Baixo",$P$2:$P$101,"&lt;"&amp;$P90)+COUNTIFS($S$2:$S90,"Baixo",$P$2:$P90,$P90))</f>
        <v/>
      </c>
      <c r="U90" s="18">
        <f>IF($A90="","",IF(Resumo!$E$4&lt;&gt;"Pronto","Revise a configuração do painel",IF(COUNTIF(Cadastro!$A$2:$A$101,$A90)=0,"SKU não cadastrado",IF(COUNTIF(Cadastro!$A$2:$A$101,$A90)&gt;1,"SKU duplicado no cadastro",IF($D90&lt;&gt;"Sim","SKU inativo",IF(OR($E90="",$F90=""),"Período incompleto",IF($K90="","Período inválido",IF(OR($E90&lt;&gt;Resumo!$B$5,$F90&lt;&gt;Resumo!$B$6),"Fora do período do painel",IF($V90&gt;1,"SKU/período duplicado",IF(NOT(ISNUMBER($P90)),"Base selecionada incompleta ou inválida",IF($P90=0,"Sem saída no período","")))))))))))</f>
        <v/>
      </c>
      <c r="V90" s="29">
        <f>IF($A90="","",COUNTIFS($A$2:$A$101,$A90,$E$2:$E$101,$E90,$F$2:$F$101,$F90))</f>
        <v/>
      </c>
    </row>
    <row r="91" ht="25" customHeight="1">
      <c r="A91" s="21" t="n"/>
      <c r="B91" s="22">
        <f>IF($A91="","",IFERROR(VLOOKUP($A91,Cadastro!$A$2:$D$101,2,FALSE),""))</f>
        <v/>
      </c>
      <c r="C91" s="22">
        <f>IF($A91="","",IFERROR(VLOOKUP($A91,Cadastro!$A$2:$D$101,3,FALSE),""))</f>
        <v/>
      </c>
      <c r="D91" s="22">
        <f>IF($A91="","",IFERROR(VLOOKUP($A91,Cadastro!$A$2:$D$101,4,FALSE),""))</f>
        <v/>
      </c>
      <c r="E91" s="48" t="n"/>
      <c r="F91" s="48" t="n"/>
      <c r="G91" s="24" t="n"/>
      <c r="H91" s="25" t="n"/>
      <c r="I91" s="49" t="n"/>
      <c r="J91" s="49" t="n"/>
      <c r="K91" s="50">
        <f>IF(OR($A91="",$E91="",$F91=""),"",IFERROR(IF($F91&lt;$E91,"",$F91-$E91+1),""))</f>
        <v/>
      </c>
      <c r="L91" s="51">
        <f>IF(OR($A91="",$K91="",$G91="",$H91=""),"",IFERROR(IF(OR($G91&lt;0,$H91&lt;=0),"",$G91/$H91),""))</f>
        <v/>
      </c>
      <c r="M91" s="50">
        <f>IF(OR($L91="",$L91=0),"",IFERROR($K91/$L91,""))</f>
        <v/>
      </c>
      <c r="N91" s="51">
        <f>IF(OR($A91="",$K91="",$I91="",$J91=""),"",IFERROR(IF(OR($I91&lt;0,$J91&lt;=0),"",$I91/$J91),""))</f>
        <v/>
      </c>
      <c r="O91" s="50">
        <f>IF(OR($N91="",$N91=0),"",IFERROR($K91/$N91,""))</f>
        <v/>
      </c>
      <c r="P91" s="51">
        <f>IF($A91="","",IF(Resumo!$B$4="Unidades",$L91,IF(Resumo!$B$4="Valor (R$)",$N91,"")))</f>
        <v/>
      </c>
      <c r="Q91" s="50">
        <f>IF($A91="","",IF(Resumo!$B$4="Unidades",$M91,IF(Resumo!$B$4="Valor (R$)",$O91,"")))</f>
        <v/>
      </c>
      <c r="R91" s="22">
        <f>IF($A91="","",IF(AND(Resumo!$E$4="Pronto",COUNTIF(Cadastro!$A$2:$A$101,$A91)=1,$D91="Sim",$E91=Resumo!$B$5,$F91=Resumo!$B$6,$K91&lt;&gt;"",ISNUMBER($P91),$V91=1),"Sim","Não"))</f>
        <v/>
      </c>
      <c r="S91" s="22">
        <f>IF($R91&lt;&gt;"Sim","",IF($P91&lt;Resumo!$B$7,"Baixo",IF($P91&lt;Resumo!$B$8,"Atenção","Saudável")))</f>
        <v/>
      </c>
      <c r="T91" s="29">
        <f>IF($S91&lt;&gt;"Baixo","",COUNTIFS($S$2:$S$101,"Baixo",$P$2:$P$101,"&lt;"&amp;$P91)+COUNTIFS($S$2:$S91,"Baixo",$P$2:$P91,$P91))</f>
        <v/>
      </c>
      <c r="U91" s="18">
        <f>IF($A91="","",IF(Resumo!$E$4&lt;&gt;"Pronto","Revise a configuração do painel",IF(COUNTIF(Cadastro!$A$2:$A$101,$A91)=0,"SKU não cadastrado",IF(COUNTIF(Cadastro!$A$2:$A$101,$A91)&gt;1,"SKU duplicado no cadastro",IF($D91&lt;&gt;"Sim","SKU inativo",IF(OR($E91="",$F91=""),"Período incompleto",IF($K91="","Período inválido",IF(OR($E91&lt;&gt;Resumo!$B$5,$F91&lt;&gt;Resumo!$B$6),"Fora do período do painel",IF($V91&gt;1,"SKU/período duplicado",IF(NOT(ISNUMBER($P91)),"Base selecionada incompleta ou inválida",IF($P91=0,"Sem saída no período","")))))))))))</f>
        <v/>
      </c>
      <c r="V91" s="29">
        <f>IF($A91="","",COUNTIFS($A$2:$A$101,$A91,$E$2:$E$101,$E91,$F$2:$F$101,$F91))</f>
        <v/>
      </c>
    </row>
    <row r="92" ht="25" customHeight="1">
      <c r="A92" s="21" t="n"/>
      <c r="B92" s="22">
        <f>IF($A92="","",IFERROR(VLOOKUP($A92,Cadastro!$A$2:$D$101,2,FALSE),""))</f>
        <v/>
      </c>
      <c r="C92" s="22">
        <f>IF($A92="","",IFERROR(VLOOKUP($A92,Cadastro!$A$2:$D$101,3,FALSE),""))</f>
        <v/>
      </c>
      <c r="D92" s="22">
        <f>IF($A92="","",IFERROR(VLOOKUP($A92,Cadastro!$A$2:$D$101,4,FALSE),""))</f>
        <v/>
      </c>
      <c r="E92" s="48" t="n"/>
      <c r="F92" s="48" t="n"/>
      <c r="G92" s="24" t="n"/>
      <c r="H92" s="25" t="n"/>
      <c r="I92" s="49" t="n"/>
      <c r="J92" s="49" t="n"/>
      <c r="K92" s="50">
        <f>IF(OR($A92="",$E92="",$F92=""),"",IFERROR(IF($F92&lt;$E92,"",$F92-$E92+1),""))</f>
        <v/>
      </c>
      <c r="L92" s="51">
        <f>IF(OR($A92="",$K92="",$G92="",$H92=""),"",IFERROR(IF(OR($G92&lt;0,$H92&lt;=0),"",$G92/$H92),""))</f>
        <v/>
      </c>
      <c r="M92" s="50">
        <f>IF(OR($L92="",$L92=0),"",IFERROR($K92/$L92,""))</f>
        <v/>
      </c>
      <c r="N92" s="51">
        <f>IF(OR($A92="",$K92="",$I92="",$J92=""),"",IFERROR(IF(OR($I92&lt;0,$J92&lt;=0),"",$I92/$J92),""))</f>
        <v/>
      </c>
      <c r="O92" s="50">
        <f>IF(OR($N92="",$N92=0),"",IFERROR($K92/$N92,""))</f>
        <v/>
      </c>
      <c r="P92" s="51">
        <f>IF($A92="","",IF(Resumo!$B$4="Unidades",$L92,IF(Resumo!$B$4="Valor (R$)",$N92,"")))</f>
        <v/>
      </c>
      <c r="Q92" s="50">
        <f>IF($A92="","",IF(Resumo!$B$4="Unidades",$M92,IF(Resumo!$B$4="Valor (R$)",$O92,"")))</f>
        <v/>
      </c>
      <c r="R92" s="22">
        <f>IF($A92="","",IF(AND(Resumo!$E$4="Pronto",COUNTIF(Cadastro!$A$2:$A$101,$A92)=1,$D92="Sim",$E92=Resumo!$B$5,$F92=Resumo!$B$6,$K92&lt;&gt;"",ISNUMBER($P92),$V92=1),"Sim","Não"))</f>
        <v/>
      </c>
      <c r="S92" s="22">
        <f>IF($R92&lt;&gt;"Sim","",IF($P92&lt;Resumo!$B$7,"Baixo",IF($P92&lt;Resumo!$B$8,"Atenção","Saudável")))</f>
        <v/>
      </c>
      <c r="T92" s="29">
        <f>IF($S92&lt;&gt;"Baixo","",COUNTIFS($S$2:$S$101,"Baixo",$P$2:$P$101,"&lt;"&amp;$P92)+COUNTIFS($S$2:$S92,"Baixo",$P$2:$P92,$P92))</f>
        <v/>
      </c>
      <c r="U92" s="18">
        <f>IF($A92="","",IF(Resumo!$E$4&lt;&gt;"Pronto","Revise a configuração do painel",IF(COUNTIF(Cadastro!$A$2:$A$101,$A92)=0,"SKU não cadastrado",IF(COUNTIF(Cadastro!$A$2:$A$101,$A92)&gt;1,"SKU duplicado no cadastro",IF($D92&lt;&gt;"Sim","SKU inativo",IF(OR($E92="",$F92=""),"Período incompleto",IF($K92="","Período inválido",IF(OR($E92&lt;&gt;Resumo!$B$5,$F92&lt;&gt;Resumo!$B$6),"Fora do período do painel",IF($V92&gt;1,"SKU/período duplicado",IF(NOT(ISNUMBER($P92)),"Base selecionada incompleta ou inválida",IF($P92=0,"Sem saída no período","")))))))))))</f>
        <v/>
      </c>
      <c r="V92" s="29">
        <f>IF($A92="","",COUNTIFS($A$2:$A$101,$A92,$E$2:$E$101,$E92,$F$2:$F$101,$F92))</f>
        <v/>
      </c>
    </row>
    <row r="93" ht="25" customHeight="1">
      <c r="A93" s="21" t="n"/>
      <c r="B93" s="22">
        <f>IF($A93="","",IFERROR(VLOOKUP($A93,Cadastro!$A$2:$D$101,2,FALSE),""))</f>
        <v/>
      </c>
      <c r="C93" s="22">
        <f>IF($A93="","",IFERROR(VLOOKUP($A93,Cadastro!$A$2:$D$101,3,FALSE),""))</f>
        <v/>
      </c>
      <c r="D93" s="22">
        <f>IF($A93="","",IFERROR(VLOOKUP($A93,Cadastro!$A$2:$D$101,4,FALSE),""))</f>
        <v/>
      </c>
      <c r="E93" s="48" t="n"/>
      <c r="F93" s="48" t="n"/>
      <c r="G93" s="24" t="n"/>
      <c r="H93" s="25" t="n"/>
      <c r="I93" s="49" t="n"/>
      <c r="J93" s="49" t="n"/>
      <c r="K93" s="50">
        <f>IF(OR($A93="",$E93="",$F93=""),"",IFERROR(IF($F93&lt;$E93,"",$F93-$E93+1),""))</f>
        <v/>
      </c>
      <c r="L93" s="51">
        <f>IF(OR($A93="",$K93="",$G93="",$H93=""),"",IFERROR(IF(OR($G93&lt;0,$H93&lt;=0),"",$G93/$H93),""))</f>
        <v/>
      </c>
      <c r="M93" s="50">
        <f>IF(OR($L93="",$L93=0),"",IFERROR($K93/$L93,""))</f>
        <v/>
      </c>
      <c r="N93" s="51">
        <f>IF(OR($A93="",$K93="",$I93="",$J93=""),"",IFERROR(IF(OR($I93&lt;0,$J93&lt;=0),"",$I93/$J93),""))</f>
        <v/>
      </c>
      <c r="O93" s="50">
        <f>IF(OR($N93="",$N93=0),"",IFERROR($K93/$N93,""))</f>
        <v/>
      </c>
      <c r="P93" s="51">
        <f>IF($A93="","",IF(Resumo!$B$4="Unidades",$L93,IF(Resumo!$B$4="Valor (R$)",$N93,"")))</f>
        <v/>
      </c>
      <c r="Q93" s="50">
        <f>IF($A93="","",IF(Resumo!$B$4="Unidades",$M93,IF(Resumo!$B$4="Valor (R$)",$O93,"")))</f>
        <v/>
      </c>
      <c r="R93" s="22">
        <f>IF($A93="","",IF(AND(Resumo!$E$4="Pronto",COUNTIF(Cadastro!$A$2:$A$101,$A93)=1,$D93="Sim",$E93=Resumo!$B$5,$F93=Resumo!$B$6,$K93&lt;&gt;"",ISNUMBER($P93),$V93=1),"Sim","Não"))</f>
        <v/>
      </c>
      <c r="S93" s="22">
        <f>IF($R93&lt;&gt;"Sim","",IF($P93&lt;Resumo!$B$7,"Baixo",IF($P93&lt;Resumo!$B$8,"Atenção","Saudável")))</f>
        <v/>
      </c>
      <c r="T93" s="29">
        <f>IF($S93&lt;&gt;"Baixo","",COUNTIFS($S$2:$S$101,"Baixo",$P$2:$P$101,"&lt;"&amp;$P93)+COUNTIFS($S$2:$S93,"Baixo",$P$2:$P93,$P93))</f>
        <v/>
      </c>
      <c r="U93" s="18">
        <f>IF($A93="","",IF(Resumo!$E$4&lt;&gt;"Pronto","Revise a configuração do painel",IF(COUNTIF(Cadastro!$A$2:$A$101,$A93)=0,"SKU não cadastrado",IF(COUNTIF(Cadastro!$A$2:$A$101,$A93)&gt;1,"SKU duplicado no cadastro",IF($D93&lt;&gt;"Sim","SKU inativo",IF(OR($E93="",$F93=""),"Período incompleto",IF($K93="","Período inválido",IF(OR($E93&lt;&gt;Resumo!$B$5,$F93&lt;&gt;Resumo!$B$6),"Fora do período do painel",IF($V93&gt;1,"SKU/período duplicado",IF(NOT(ISNUMBER($P93)),"Base selecionada incompleta ou inválida",IF($P93=0,"Sem saída no período","")))))))))))</f>
        <v/>
      </c>
      <c r="V93" s="29">
        <f>IF($A93="","",COUNTIFS($A$2:$A$101,$A93,$E$2:$E$101,$E93,$F$2:$F$101,$F93))</f>
        <v/>
      </c>
    </row>
    <row r="94" ht="25" customHeight="1">
      <c r="A94" s="21" t="n"/>
      <c r="B94" s="22">
        <f>IF($A94="","",IFERROR(VLOOKUP($A94,Cadastro!$A$2:$D$101,2,FALSE),""))</f>
        <v/>
      </c>
      <c r="C94" s="22">
        <f>IF($A94="","",IFERROR(VLOOKUP($A94,Cadastro!$A$2:$D$101,3,FALSE),""))</f>
        <v/>
      </c>
      <c r="D94" s="22">
        <f>IF($A94="","",IFERROR(VLOOKUP($A94,Cadastro!$A$2:$D$101,4,FALSE),""))</f>
        <v/>
      </c>
      <c r="E94" s="48" t="n"/>
      <c r="F94" s="48" t="n"/>
      <c r="G94" s="24" t="n"/>
      <c r="H94" s="25" t="n"/>
      <c r="I94" s="49" t="n"/>
      <c r="J94" s="49" t="n"/>
      <c r="K94" s="50">
        <f>IF(OR($A94="",$E94="",$F94=""),"",IFERROR(IF($F94&lt;$E94,"",$F94-$E94+1),""))</f>
        <v/>
      </c>
      <c r="L94" s="51">
        <f>IF(OR($A94="",$K94="",$G94="",$H94=""),"",IFERROR(IF(OR($G94&lt;0,$H94&lt;=0),"",$G94/$H94),""))</f>
        <v/>
      </c>
      <c r="M94" s="50">
        <f>IF(OR($L94="",$L94=0),"",IFERROR($K94/$L94,""))</f>
        <v/>
      </c>
      <c r="N94" s="51">
        <f>IF(OR($A94="",$K94="",$I94="",$J94=""),"",IFERROR(IF(OR($I94&lt;0,$J94&lt;=0),"",$I94/$J94),""))</f>
        <v/>
      </c>
      <c r="O94" s="50">
        <f>IF(OR($N94="",$N94=0),"",IFERROR($K94/$N94,""))</f>
        <v/>
      </c>
      <c r="P94" s="51">
        <f>IF($A94="","",IF(Resumo!$B$4="Unidades",$L94,IF(Resumo!$B$4="Valor (R$)",$N94,"")))</f>
        <v/>
      </c>
      <c r="Q94" s="50">
        <f>IF($A94="","",IF(Resumo!$B$4="Unidades",$M94,IF(Resumo!$B$4="Valor (R$)",$O94,"")))</f>
        <v/>
      </c>
      <c r="R94" s="22">
        <f>IF($A94="","",IF(AND(Resumo!$E$4="Pronto",COUNTIF(Cadastro!$A$2:$A$101,$A94)=1,$D94="Sim",$E94=Resumo!$B$5,$F94=Resumo!$B$6,$K94&lt;&gt;"",ISNUMBER($P94),$V94=1),"Sim","Não"))</f>
        <v/>
      </c>
      <c r="S94" s="22">
        <f>IF($R94&lt;&gt;"Sim","",IF($P94&lt;Resumo!$B$7,"Baixo",IF($P94&lt;Resumo!$B$8,"Atenção","Saudável")))</f>
        <v/>
      </c>
      <c r="T94" s="29">
        <f>IF($S94&lt;&gt;"Baixo","",COUNTIFS($S$2:$S$101,"Baixo",$P$2:$P$101,"&lt;"&amp;$P94)+COUNTIFS($S$2:$S94,"Baixo",$P$2:$P94,$P94))</f>
        <v/>
      </c>
      <c r="U94" s="18">
        <f>IF($A94="","",IF(Resumo!$E$4&lt;&gt;"Pronto","Revise a configuração do painel",IF(COUNTIF(Cadastro!$A$2:$A$101,$A94)=0,"SKU não cadastrado",IF(COUNTIF(Cadastro!$A$2:$A$101,$A94)&gt;1,"SKU duplicado no cadastro",IF($D94&lt;&gt;"Sim","SKU inativo",IF(OR($E94="",$F94=""),"Período incompleto",IF($K94="","Período inválido",IF(OR($E94&lt;&gt;Resumo!$B$5,$F94&lt;&gt;Resumo!$B$6),"Fora do período do painel",IF($V94&gt;1,"SKU/período duplicado",IF(NOT(ISNUMBER($P94)),"Base selecionada incompleta ou inválida",IF($P94=0,"Sem saída no período","")))))))))))</f>
        <v/>
      </c>
      <c r="V94" s="29">
        <f>IF($A94="","",COUNTIFS($A$2:$A$101,$A94,$E$2:$E$101,$E94,$F$2:$F$101,$F94))</f>
        <v/>
      </c>
    </row>
    <row r="95" ht="25" customHeight="1">
      <c r="A95" s="21" t="n"/>
      <c r="B95" s="22">
        <f>IF($A95="","",IFERROR(VLOOKUP($A95,Cadastro!$A$2:$D$101,2,FALSE),""))</f>
        <v/>
      </c>
      <c r="C95" s="22">
        <f>IF($A95="","",IFERROR(VLOOKUP($A95,Cadastro!$A$2:$D$101,3,FALSE),""))</f>
        <v/>
      </c>
      <c r="D95" s="22">
        <f>IF($A95="","",IFERROR(VLOOKUP($A95,Cadastro!$A$2:$D$101,4,FALSE),""))</f>
        <v/>
      </c>
      <c r="E95" s="48" t="n"/>
      <c r="F95" s="48" t="n"/>
      <c r="G95" s="24" t="n"/>
      <c r="H95" s="25" t="n"/>
      <c r="I95" s="49" t="n"/>
      <c r="J95" s="49" t="n"/>
      <c r="K95" s="50">
        <f>IF(OR($A95="",$E95="",$F95=""),"",IFERROR(IF($F95&lt;$E95,"",$F95-$E95+1),""))</f>
        <v/>
      </c>
      <c r="L95" s="51">
        <f>IF(OR($A95="",$K95="",$G95="",$H95=""),"",IFERROR(IF(OR($G95&lt;0,$H95&lt;=0),"",$G95/$H95),""))</f>
        <v/>
      </c>
      <c r="M95" s="50">
        <f>IF(OR($L95="",$L95=0),"",IFERROR($K95/$L95,""))</f>
        <v/>
      </c>
      <c r="N95" s="51">
        <f>IF(OR($A95="",$K95="",$I95="",$J95=""),"",IFERROR(IF(OR($I95&lt;0,$J95&lt;=0),"",$I95/$J95),""))</f>
        <v/>
      </c>
      <c r="O95" s="50">
        <f>IF(OR($N95="",$N95=0),"",IFERROR($K95/$N95,""))</f>
        <v/>
      </c>
      <c r="P95" s="51">
        <f>IF($A95="","",IF(Resumo!$B$4="Unidades",$L95,IF(Resumo!$B$4="Valor (R$)",$N95,"")))</f>
        <v/>
      </c>
      <c r="Q95" s="50">
        <f>IF($A95="","",IF(Resumo!$B$4="Unidades",$M95,IF(Resumo!$B$4="Valor (R$)",$O95,"")))</f>
        <v/>
      </c>
      <c r="R95" s="22">
        <f>IF($A95="","",IF(AND(Resumo!$E$4="Pronto",COUNTIF(Cadastro!$A$2:$A$101,$A95)=1,$D95="Sim",$E95=Resumo!$B$5,$F95=Resumo!$B$6,$K95&lt;&gt;"",ISNUMBER($P95),$V95=1),"Sim","Não"))</f>
        <v/>
      </c>
      <c r="S95" s="22">
        <f>IF($R95&lt;&gt;"Sim","",IF($P95&lt;Resumo!$B$7,"Baixo",IF($P95&lt;Resumo!$B$8,"Atenção","Saudável")))</f>
        <v/>
      </c>
      <c r="T95" s="29">
        <f>IF($S95&lt;&gt;"Baixo","",COUNTIFS($S$2:$S$101,"Baixo",$P$2:$P$101,"&lt;"&amp;$P95)+COUNTIFS($S$2:$S95,"Baixo",$P$2:$P95,$P95))</f>
        <v/>
      </c>
      <c r="U95" s="18">
        <f>IF($A95="","",IF(Resumo!$E$4&lt;&gt;"Pronto","Revise a configuração do painel",IF(COUNTIF(Cadastro!$A$2:$A$101,$A95)=0,"SKU não cadastrado",IF(COUNTIF(Cadastro!$A$2:$A$101,$A95)&gt;1,"SKU duplicado no cadastro",IF($D95&lt;&gt;"Sim","SKU inativo",IF(OR($E95="",$F95=""),"Período incompleto",IF($K95="","Período inválido",IF(OR($E95&lt;&gt;Resumo!$B$5,$F95&lt;&gt;Resumo!$B$6),"Fora do período do painel",IF($V95&gt;1,"SKU/período duplicado",IF(NOT(ISNUMBER($P95)),"Base selecionada incompleta ou inválida",IF($P95=0,"Sem saída no período","")))))))))))</f>
        <v/>
      </c>
      <c r="V95" s="29">
        <f>IF($A95="","",COUNTIFS($A$2:$A$101,$A95,$E$2:$E$101,$E95,$F$2:$F$101,$F95))</f>
        <v/>
      </c>
    </row>
    <row r="96" ht="25" customHeight="1">
      <c r="A96" s="21" t="n"/>
      <c r="B96" s="22">
        <f>IF($A96="","",IFERROR(VLOOKUP($A96,Cadastro!$A$2:$D$101,2,FALSE),""))</f>
        <v/>
      </c>
      <c r="C96" s="22">
        <f>IF($A96="","",IFERROR(VLOOKUP($A96,Cadastro!$A$2:$D$101,3,FALSE),""))</f>
        <v/>
      </c>
      <c r="D96" s="22">
        <f>IF($A96="","",IFERROR(VLOOKUP($A96,Cadastro!$A$2:$D$101,4,FALSE),""))</f>
        <v/>
      </c>
      <c r="E96" s="48" t="n"/>
      <c r="F96" s="48" t="n"/>
      <c r="G96" s="24" t="n"/>
      <c r="H96" s="25" t="n"/>
      <c r="I96" s="49" t="n"/>
      <c r="J96" s="49" t="n"/>
      <c r="K96" s="50">
        <f>IF(OR($A96="",$E96="",$F96=""),"",IFERROR(IF($F96&lt;$E96,"",$F96-$E96+1),""))</f>
        <v/>
      </c>
      <c r="L96" s="51">
        <f>IF(OR($A96="",$K96="",$G96="",$H96=""),"",IFERROR(IF(OR($G96&lt;0,$H96&lt;=0),"",$G96/$H96),""))</f>
        <v/>
      </c>
      <c r="M96" s="50">
        <f>IF(OR($L96="",$L96=0),"",IFERROR($K96/$L96,""))</f>
        <v/>
      </c>
      <c r="N96" s="51">
        <f>IF(OR($A96="",$K96="",$I96="",$J96=""),"",IFERROR(IF(OR($I96&lt;0,$J96&lt;=0),"",$I96/$J96),""))</f>
        <v/>
      </c>
      <c r="O96" s="50">
        <f>IF(OR($N96="",$N96=0),"",IFERROR($K96/$N96,""))</f>
        <v/>
      </c>
      <c r="P96" s="51">
        <f>IF($A96="","",IF(Resumo!$B$4="Unidades",$L96,IF(Resumo!$B$4="Valor (R$)",$N96,"")))</f>
        <v/>
      </c>
      <c r="Q96" s="50">
        <f>IF($A96="","",IF(Resumo!$B$4="Unidades",$M96,IF(Resumo!$B$4="Valor (R$)",$O96,"")))</f>
        <v/>
      </c>
      <c r="R96" s="22">
        <f>IF($A96="","",IF(AND(Resumo!$E$4="Pronto",COUNTIF(Cadastro!$A$2:$A$101,$A96)=1,$D96="Sim",$E96=Resumo!$B$5,$F96=Resumo!$B$6,$K96&lt;&gt;"",ISNUMBER($P96),$V96=1),"Sim","Não"))</f>
        <v/>
      </c>
      <c r="S96" s="22">
        <f>IF($R96&lt;&gt;"Sim","",IF($P96&lt;Resumo!$B$7,"Baixo",IF($P96&lt;Resumo!$B$8,"Atenção","Saudável")))</f>
        <v/>
      </c>
      <c r="T96" s="29">
        <f>IF($S96&lt;&gt;"Baixo","",COUNTIFS($S$2:$S$101,"Baixo",$P$2:$P$101,"&lt;"&amp;$P96)+COUNTIFS($S$2:$S96,"Baixo",$P$2:$P96,$P96))</f>
        <v/>
      </c>
      <c r="U96" s="18">
        <f>IF($A96="","",IF(Resumo!$E$4&lt;&gt;"Pronto","Revise a configuração do painel",IF(COUNTIF(Cadastro!$A$2:$A$101,$A96)=0,"SKU não cadastrado",IF(COUNTIF(Cadastro!$A$2:$A$101,$A96)&gt;1,"SKU duplicado no cadastro",IF($D96&lt;&gt;"Sim","SKU inativo",IF(OR($E96="",$F96=""),"Período incompleto",IF($K96="","Período inválido",IF(OR($E96&lt;&gt;Resumo!$B$5,$F96&lt;&gt;Resumo!$B$6),"Fora do período do painel",IF($V96&gt;1,"SKU/período duplicado",IF(NOT(ISNUMBER($P96)),"Base selecionada incompleta ou inválida",IF($P96=0,"Sem saída no período","")))))))))))</f>
        <v/>
      </c>
      <c r="V96" s="29">
        <f>IF($A96="","",COUNTIFS($A$2:$A$101,$A96,$E$2:$E$101,$E96,$F$2:$F$101,$F96))</f>
        <v/>
      </c>
    </row>
    <row r="97" ht="25" customHeight="1">
      <c r="A97" s="21" t="n"/>
      <c r="B97" s="22">
        <f>IF($A97="","",IFERROR(VLOOKUP($A97,Cadastro!$A$2:$D$101,2,FALSE),""))</f>
        <v/>
      </c>
      <c r="C97" s="22">
        <f>IF($A97="","",IFERROR(VLOOKUP($A97,Cadastro!$A$2:$D$101,3,FALSE),""))</f>
        <v/>
      </c>
      <c r="D97" s="22">
        <f>IF($A97="","",IFERROR(VLOOKUP($A97,Cadastro!$A$2:$D$101,4,FALSE),""))</f>
        <v/>
      </c>
      <c r="E97" s="48" t="n"/>
      <c r="F97" s="48" t="n"/>
      <c r="G97" s="24" t="n"/>
      <c r="H97" s="25" t="n"/>
      <c r="I97" s="49" t="n"/>
      <c r="J97" s="49" t="n"/>
      <c r="K97" s="50">
        <f>IF(OR($A97="",$E97="",$F97=""),"",IFERROR(IF($F97&lt;$E97,"",$F97-$E97+1),""))</f>
        <v/>
      </c>
      <c r="L97" s="51">
        <f>IF(OR($A97="",$K97="",$G97="",$H97=""),"",IFERROR(IF(OR($G97&lt;0,$H97&lt;=0),"",$G97/$H97),""))</f>
        <v/>
      </c>
      <c r="M97" s="50">
        <f>IF(OR($L97="",$L97=0),"",IFERROR($K97/$L97,""))</f>
        <v/>
      </c>
      <c r="N97" s="51">
        <f>IF(OR($A97="",$K97="",$I97="",$J97=""),"",IFERROR(IF(OR($I97&lt;0,$J97&lt;=0),"",$I97/$J97),""))</f>
        <v/>
      </c>
      <c r="O97" s="50">
        <f>IF(OR($N97="",$N97=0),"",IFERROR($K97/$N97,""))</f>
        <v/>
      </c>
      <c r="P97" s="51">
        <f>IF($A97="","",IF(Resumo!$B$4="Unidades",$L97,IF(Resumo!$B$4="Valor (R$)",$N97,"")))</f>
        <v/>
      </c>
      <c r="Q97" s="50">
        <f>IF($A97="","",IF(Resumo!$B$4="Unidades",$M97,IF(Resumo!$B$4="Valor (R$)",$O97,"")))</f>
        <v/>
      </c>
      <c r="R97" s="22">
        <f>IF($A97="","",IF(AND(Resumo!$E$4="Pronto",COUNTIF(Cadastro!$A$2:$A$101,$A97)=1,$D97="Sim",$E97=Resumo!$B$5,$F97=Resumo!$B$6,$K97&lt;&gt;"",ISNUMBER($P97),$V97=1),"Sim","Não"))</f>
        <v/>
      </c>
      <c r="S97" s="22">
        <f>IF($R97&lt;&gt;"Sim","",IF($P97&lt;Resumo!$B$7,"Baixo",IF($P97&lt;Resumo!$B$8,"Atenção","Saudável")))</f>
        <v/>
      </c>
      <c r="T97" s="29">
        <f>IF($S97&lt;&gt;"Baixo","",COUNTIFS($S$2:$S$101,"Baixo",$P$2:$P$101,"&lt;"&amp;$P97)+COUNTIFS($S$2:$S97,"Baixo",$P$2:$P97,$P97))</f>
        <v/>
      </c>
      <c r="U97" s="18">
        <f>IF($A97="","",IF(Resumo!$E$4&lt;&gt;"Pronto","Revise a configuração do painel",IF(COUNTIF(Cadastro!$A$2:$A$101,$A97)=0,"SKU não cadastrado",IF(COUNTIF(Cadastro!$A$2:$A$101,$A97)&gt;1,"SKU duplicado no cadastro",IF($D97&lt;&gt;"Sim","SKU inativo",IF(OR($E97="",$F97=""),"Período incompleto",IF($K97="","Período inválido",IF(OR($E97&lt;&gt;Resumo!$B$5,$F97&lt;&gt;Resumo!$B$6),"Fora do período do painel",IF($V97&gt;1,"SKU/período duplicado",IF(NOT(ISNUMBER($P97)),"Base selecionada incompleta ou inválida",IF($P97=0,"Sem saída no período","")))))))))))</f>
        <v/>
      </c>
      <c r="V97" s="29">
        <f>IF($A97="","",COUNTIFS($A$2:$A$101,$A97,$E$2:$E$101,$E97,$F$2:$F$101,$F97))</f>
        <v/>
      </c>
    </row>
    <row r="98" ht="25" customHeight="1">
      <c r="A98" s="21" t="n"/>
      <c r="B98" s="22">
        <f>IF($A98="","",IFERROR(VLOOKUP($A98,Cadastro!$A$2:$D$101,2,FALSE),""))</f>
        <v/>
      </c>
      <c r="C98" s="22">
        <f>IF($A98="","",IFERROR(VLOOKUP($A98,Cadastro!$A$2:$D$101,3,FALSE),""))</f>
        <v/>
      </c>
      <c r="D98" s="22">
        <f>IF($A98="","",IFERROR(VLOOKUP($A98,Cadastro!$A$2:$D$101,4,FALSE),""))</f>
        <v/>
      </c>
      <c r="E98" s="48" t="n"/>
      <c r="F98" s="48" t="n"/>
      <c r="G98" s="24" t="n"/>
      <c r="H98" s="25" t="n"/>
      <c r="I98" s="49" t="n"/>
      <c r="J98" s="49" t="n"/>
      <c r="K98" s="50">
        <f>IF(OR($A98="",$E98="",$F98=""),"",IFERROR(IF($F98&lt;$E98,"",$F98-$E98+1),""))</f>
        <v/>
      </c>
      <c r="L98" s="51">
        <f>IF(OR($A98="",$K98="",$G98="",$H98=""),"",IFERROR(IF(OR($G98&lt;0,$H98&lt;=0),"",$G98/$H98),""))</f>
        <v/>
      </c>
      <c r="M98" s="50">
        <f>IF(OR($L98="",$L98=0),"",IFERROR($K98/$L98,""))</f>
        <v/>
      </c>
      <c r="N98" s="51">
        <f>IF(OR($A98="",$K98="",$I98="",$J98=""),"",IFERROR(IF(OR($I98&lt;0,$J98&lt;=0),"",$I98/$J98),""))</f>
        <v/>
      </c>
      <c r="O98" s="50">
        <f>IF(OR($N98="",$N98=0),"",IFERROR($K98/$N98,""))</f>
        <v/>
      </c>
      <c r="P98" s="51">
        <f>IF($A98="","",IF(Resumo!$B$4="Unidades",$L98,IF(Resumo!$B$4="Valor (R$)",$N98,"")))</f>
        <v/>
      </c>
      <c r="Q98" s="50">
        <f>IF($A98="","",IF(Resumo!$B$4="Unidades",$M98,IF(Resumo!$B$4="Valor (R$)",$O98,"")))</f>
        <v/>
      </c>
      <c r="R98" s="22">
        <f>IF($A98="","",IF(AND(Resumo!$E$4="Pronto",COUNTIF(Cadastro!$A$2:$A$101,$A98)=1,$D98="Sim",$E98=Resumo!$B$5,$F98=Resumo!$B$6,$K98&lt;&gt;"",ISNUMBER($P98),$V98=1),"Sim","Não"))</f>
        <v/>
      </c>
      <c r="S98" s="22">
        <f>IF($R98&lt;&gt;"Sim","",IF($P98&lt;Resumo!$B$7,"Baixo",IF($P98&lt;Resumo!$B$8,"Atenção","Saudável")))</f>
        <v/>
      </c>
      <c r="T98" s="29">
        <f>IF($S98&lt;&gt;"Baixo","",COUNTIFS($S$2:$S$101,"Baixo",$P$2:$P$101,"&lt;"&amp;$P98)+COUNTIFS($S$2:$S98,"Baixo",$P$2:$P98,$P98))</f>
        <v/>
      </c>
      <c r="U98" s="18">
        <f>IF($A98="","",IF(Resumo!$E$4&lt;&gt;"Pronto","Revise a configuração do painel",IF(COUNTIF(Cadastro!$A$2:$A$101,$A98)=0,"SKU não cadastrado",IF(COUNTIF(Cadastro!$A$2:$A$101,$A98)&gt;1,"SKU duplicado no cadastro",IF($D98&lt;&gt;"Sim","SKU inativo",IF(OR($E98="",$F98=""),"Período incompleto",IF($K98="","Período inválido",IF(OR($E98&lt;&gt;Resumo!$B$5,$F98&lt;&gt;Resumo!$B$6),"Fora do período do painel",IF($V98&gt;1,"SKU/período duplicado",IF(NOT(ISNUMBER($P98)),"Base selecionada incompleta ou inválida",IF($P98=0,"Sem saída no período","")))))))))))</f>
        <v/>
      </c>
      <c r="V98" s="29">
        <f>IF($A98="","",COUNTIFS($A$2:$A$101,$A98,$E$2:$E$101,$E98,$F$2:$F$101,$F98))</f>
        <v/>
      </c>
    </row>
    <row r="99" ht="25" customHeight="1">
      <c r="A99" s="21" t="n"/>
      <c r="B99" s="22">
        <f>IF($A99="","",IFERROR(VLOOKUP($A99,Cadastro!$A$2:$D$101,2,FALSE),""))</f>
        <v/>
      </c>
      <c r="C99" s="22">
        <f>IF($A99="","",IFERROR(VLOOKUP($A99,Cadastro!$A$2:$D$101,3,FALSE),""))</f>
        <v/>
      </c>
      <c r="D99" s="22">
        <f>IF($A99="","",IFERROR(VLOOKUP($A99,Cadastro!$A$2:$D$101,4,FALSE),""))</f>
        <v/>
      </c>
      <c r="E99" s="48" t="n"/>
      <c r="F99" s="48" t="n"/>
      <c r="G99" s="24" t="n"/>
      <c r="H99" s="25" t="n"/>
      <c r="I99" s="49" t="n"/>
      <c r="J99" s="49" t="n"/>
      <c r="K99" s="50">
        <f>IF(OR($A99="",$E99="",$F99=""),"",IFERROR(IF($F99&lt;$E99,"",$F99-$E99+1),""))</f>
        <v/>
      </c>
      <c r="L99" s="51">
        <f>IF(OR($A99="",$K99="",$G99="",$H99=""),"",IFERROR(IF(OR($G99&lt;0,$H99&lt;=0),"",$G99/$H99),""))</f>
        <v/>
      </c>
      <c r="M99" s="50">
        <f>IF(OR($L99="",$L99=0),"",IFERROR($K99/$L99,""))</f>
        <v/>
      </c>
      <c r="N99" s="51">
        <f>IF(OR($A99="",$K99="",$I99="",$J99=""),"",IFERROR(IF(OR($I99&lt;0,$J99&lt;=0),"",$I99/$J99),""))</f>
        <v/>
      </c>
      <c r="O99" s="50">
        <f>IF(OR($N99="",$N99=0),"",IFERROR($K99/$N99,""))</f>
        <v/>
      </c>
      <c r="P99" s="51">
        <f>IF($A99="","",IF(Resumo!$B$4="Unidades",$L99,IF(Resumo!$B$4="Valor (R$)",$N99,"")))</f>
        <v/>
      </c>
      <c r="Q99" s="50">
        <f>IF($A99="","",IF(Resumo!$B$4="Unidades",$M99,IF(Resumo!$B$4="Valor (R$)",$O99,"")))</f>
        <v/>
      </c>
      <c r="R99" s="22">
        <f>IF($A99="","",IF(AND(Resumo!$E$4="Pronto",COUNTIF(Cadastro!$A$2:$A$101,$A99)=1,$D99="Sim",$E99=Resumo!$B$5,$F99=Resumo!$B$6,$K99&lt;&gt;"",ISNUMBER($P99),$V99=1),"Sim","Não"))</f>
        <v/>
      </c>
      <c r="S99" s="22">
        <f>IF($R99&lt;&gt;"Sim","",IF($P99&lt;Resumo!$B$7,"Baixo",IF($P99&lt;Resumo!$B$8,"Atenção","Saudável")))</f>
        <v/>
      </c>
      <c r="T99" s="29">
        <f>IF($S99&lt;&gt;"Baixo","",COUNTIFS($S$2:$S$101,"Baixo",$P$2:$P$101,"&lt;"&amp;$P99)+COUNTIFS($S$2:$S99,"Baixo",$P$2:$P99,$P99))</f>
        <v/>
      </c>
      <c r="U99" s="18">
        <f>IF($A99="","",IF(Resumo!$E$4&lt;&gt;"Pronto","Revise a configuração do painel",IF(COUNTIF(Cadastro!$A$2:$A$101,$A99)=0,"SKU não cadastrado",IF(COUNTIF(Cadastro!$A$2:$A$101,$A99)&gt;1,"SKU duplicado no cadastro",IF($D99&lt;&gt;"Sim","SKU inativo",IF(OR($E99="",$F99=""),"Período incompleto",IF($K99="","Período inválido",IF(OR($E99&lt;&gt;Resumo!$B$5,$F99&lt;&gt;Resumo!$B$6),"Fora do período do painel",IF($V99&gt;1,"SKU/período duplicado",IF(NOT(ISNUMBER($P99)),"Base selecionada incompleta ou inválida",IF($P99=0,"Sem saída no período","")))))))))))</f>
        <v/>
      </c>
      <c r="V99" s="29">
        <f>IF($A99="","",COUNTIFS($A$2:$A$101,$A99,$E$2:$E$101,$E99,$F$2:$F$101,$F99))</f>
        <v/>
      </c>
    </row>
    <row r="100" ht="25" customHeight="1">
      <c r="A100" s="21" t="n"/>
      <c r="B100" s="22">
        <f>IF($A100="","",IFERROR(VLOOKUP($A100,Cadastro!$A$2:$D$101,2,FALSE),""))</f>
        <v/>
      </c>
      <c r="C100" s="22">
        <f>IF($A100="","",IFERROR(VLOOKUP($A100,Cadastro!$A$2:$D$101,3,FALSE),""))</f>
        <v/>
      </c>
      <c r="D100" s="22">
        <f>IF($A100="","",IFERROR(VLOOKUP($A100,Cadastro!$A$2:$D$101,4,FALSE),""))</f>
        <v/>
      </c>
      <c r="E100" s="48" t="n"/>
      <c r="F100" s="48" t="n"/>
      <c r="G100" s="24" t="n"/>
      <c r="H100" s="25" t="n"/>
      <c r="I100" s="49" t="n"/>
      <c r="J100" s="49" t="n"/>
      <c r="K100" s="50">
        <f>IF(OR($A100="",$E100="",$F100=""),"",IFERROR(IF($F100&lt;$E100,"",$F100-$E100+1),""))</f>
        <v/>
      </c>
      <c r="L100" s="51">
        <f>IF(OR($A100="",$K100="",$G100="",$H100=""),"",IFERROR(IF(OR($G100&lt;0,$H100&lt;=0),"",$G100/$H100),""))</f>
        <v/>
      </c>
      <c r="M100" s="50">
        <f>IF(OR($L100="",$L100=0),"",IFERROR($K100/$L100,""))</f>
        <v/>
      </c>
      <c r="N100" s="51">
        <f>IF(OR($A100="",$K100="",$I100="",$J100=""),"",IFERROR(IF(OR($I100&lt;0,$J100&lt;=0),"",$I100/$J100),""))</f>
        <v/>
      </c>
      <c r="O100" s="50">
        <f>IF(OR($N100="",$N100=0),"",IFERROR($K100/$N100,""))</f>
        <v/>
      </c>
      <c r="P100" s="51">
        <f>IF($A100="","",IF(Resumo!$B$4="Unidades",$L100,IF(Resumo!$B$4="Valor (R$)",$N100,"")))</f>
        <v/>
      </c>
      <c r="Q100" s="50">
        <f>IF($A100="","",IF(Resumo!$B$4="Unidades",$M100,IF(Resumo!$B$4="Valor (R$)",$O100,"")))</f>
        <v/>
      </c>
      <c r="R100" s="22">
        <f>IF($A100="","",IF(AND(Resumo!$E$4="Pronto",COUNTIF(Cadastro!$A$2:$A$101,$A100)=1,$D100="Sim",$E100=Resumo!$B$5,$F100=Resumo!$B$6,$K100&lt;&gt;"",ISNUMBER($P100),$V100=1),"Sim","Não"))</f>
        <v/>
      </c>
      <c r="S100" s="22">
        <f>IF($R100&lt;&gt;"Sim","",IF($P100&lt;Resumo!$B$7,"Baixo",IF($P100&lt;Resumo!$B$8,"Atenção","Saudável")))</f>
        <v/>
      </c>
      <c r="T100" s="29">
        <f>IF($S100&lt;&gt;"Baixo","",COUNTIFS($S$2:$S$101,"Baixo",$P$2:$P$101,"&lt;"&amp;$P100)+COUNTIFS($S$2:$S100,"Baixo",$P$2:$P100,$P100))</f>
        <v/>
      </c>
      <c r="U100" s="18">
        <f>IF($A100="","",IF(Resumo!$E$4&lt;&gt;"Pronto","Revise a configuração do painel",IF(COUNTIF(Cadastro!$A$2:$A$101,$A100)=0,"SKU não cadastrado",IF(COUNTIF(Cadastro!$A$2:$A$101,$A100)&gt;1,"SKU duplicado no cadastro",IF($D100&lt;&gt;"Sim","SKU inativo",IF(OR($E100="",$F100=""),"Período incompleto",IF($K100="","Período inválido",IF(OR($E100&lt;&gt;Resumo!$B$5,$F100&lt;&gt;Resumo!$B$6),"Fora do período do painel",IF($V100&gt;1,"SKU/período duplicado",IF(NOT(ISNUMBER($P100)),"Base selecionada incompleta ou inválida",IF($P100=0,"Sem saída no período","")))))))))))</f>
        <v/>
      </c>
      <c r="V100" s="29">
        <f>IF($A100="","",COUNTIFS($A$2:$A$101,$A100,$E$2:$E$101,$E100,$F$2:$F$101,$F100))</f>
        <v/>
      </c>
    </row>
    <row r="101" ht="25" customHeight="1">
      <c r="A101" s="21" t="n"/>
      <c r="B101" s="22">
        <f>IF($A101="","",IFERROR(VLOOKUP($A101,Cadastro!$A$2:$D$101,2,FALSE),""))</f>
        <v/>
      </c>
      <c r="C101" s="22">
        <f>IF($A101="","",IFERROR(VLOOKUP($A101,Cadastro!$A$2:$D$101,3,FALSE),""))</f>
        <v/>
      </c>
      <c r="D101" s="22">
        <f>IF($A101="","",IFERROR(VLOOKUP($A101,Cadastro!$A$2:$D$101,4,FALSE),""))</f>
        <v/>
      </c>
      <c r="E101" s="48" t="n"/>
      <c r="F101" s="48" t="n"/>
      <c r="G101" s="24" t="n"/>
      <c r="H101" s="25" t="n"/>
      <c r="I101" s="49" t="n"/>
      <c r="J101" s="49" t="n"/>
      <c r="K101" s="50">
        <f>IF(OR($A101="",$E101="",$F101=""),"",IFERROR(IF($F101&lt;$E101,"",$F101-$E101+1),""))</f>
        <v/>
      </c>
      <c r="L101" s="51">
        <f>IF(OR($A101="",$K101="",$G101="",$H101=""),"",IFERROR(IF(OR($G101&lt;0,$H101&lt;=0),"",$G101/$H101),""))</f>
        <v/>
      </c>
      <c r="M101" s="50">
        <f>IF(OR($L101="",$L101=0),"",IFERROR($K101/$L101,""))</f>
        <v/>
      </c>
      <c r="N101" s="51">
        <f>IF(OR($A101="",$K101="",$I101="",$J101=""),"",IFERROR(IF(OR($I101&lt;0,$J101&lt;=0),"",$I101/$J101),""))</f>
        <v/>
      </c>
      <c r="O101" s="50">
        <f>IF(OR($N101="",$N101=0),"",IFERROR($K101/$N101,""))</f>
        <v/>
      </c>
      <c r="P101" s="51">
        <f>IF($A101="","",IF(Resumo!$B$4="Unidades",$L101,IF(Resumo!$B$4="Valor (R$)",$N101,"")))</f>
        <v/>
      </c>
      <c r="Q101" s="50">
        <f>IF($A101="","",IF(Resumo!$B$4="Unidades",$M101,IF(Resumo!$B$4="Valor (R$)",$O101,"")))</f>
        <v/>
      </c>
      <c r="R101" s="22">
        <f>IF($A101="","",IF(AND(Resumo!$E$4="Pronto",COUNTIF(Cadastro!$A$2:$A$101,$A101)=1,$D101="Sim",$E101=Resumo!$B$5,$F101=Resumo!$B$6,$K101&lt;&gt;"",ISNUMBER($P101),$V101=1),"Sim","Não"))</f>
        <v/>
      </c>
      <c r="S101" s="22">
        <f>IF($R101&lt;&gt;"Sim","",IF($P101&lt;Resumo!$B$7,"Baixo",IF($P101&lt;Resumo!$B$8,"Atenção","Saudável")))</f>
        <v/>
      </c>
      <c r="T101" s="29">
        <f>IF($S101&lt;&gt;"Baixo","",COUNTIFS($S$2:$S$101,"Baixo",$P$2:$P$101,"&lt;"&amp;$P101)+COUNTIFS($S$2:$S101,"Baixo",$P$2:$P101,$P101))</f>
        <v/>
      </c>
      <c r="U101" s="18">
        <f>IF($A101="","",IF(Resumo!$E$4&lt;&gt;"Pronto","Revise a configuração do painel",IF(COUNTIF(Cadastro!$A$2:$A$101,$A101)=0,"SKU não cadastrado",IF(COUNTIF(Cadastro!$A$2:$A$101,$A101)&gt;1,"SKU duplicado no cadastro",IF($D101&lt;&gt;"Sim","SKU inativo",IF(OR($E101="",$F101=""),"Período incompleto",IF($K101="","Período inválido",IF(OR($E101&lt;&gt;Resumo!$B$5,$F101&lt;&gt;Resumo!$B$6),"Fora do período do painel",IF($V101&gt;1,"SKU/período duplicado",IF(NOT(ISNUMBER($P101)),"Base selecionada incompleta ou inválida",IF($P101=0,"Sem saída no período","")))))))))))</f>
        <v/>
      </c>
      <c r="V101" s="29">
        <f>IF($A101="","",COUNTIFS($A$2:$A$101,$A101,$E$2:$E$101,$E101,$F$2:$F$101,$F101))</f>
        <v/>
      </c>
    </row>
  </sheetData>
  <conditionalFormatting sqref="A2:V101">
    <cfRule type="expression" priority="1" dxfId="4">
      <formula>AND($A2&lt;&gt;"",$R2="Não")</formula>
    </cfRule>
  </conditionalFormatting>
  <conditionalFormatting sqref="P2:S101">
    <cfRule type="expression" priority="2" dxfId="3">
      <formula>AND($R2="Sim",$S2="Baixo")</formula>
    </cfRule>
    <cfRule type="expression" priority="3" dxfId="5">
      <formula>AND($R2="Sim",$S2="Atenção")</formula>
    </cfRule>
    <cfRule type="expression" priority="4" dxfId="0">
      <formula>AND($R2="Sim",$S2="Saudável")</formula>
    </cfRule>
  </conditionalFormatting>
  <conditionalFormatting sqref="U2:U101">
    <cfRule type="expression" priority="5" dxfId="5">
      <formula>AND($A2&lt;&gt;"",$U2&lt;&gt;"")</formula>
    </cfRule>
  </conditionalFormatting>
  <conditionalFormatting sqref="A2:A101">
    <cfRule type="expression" priority="6" dxfId="6">
      <formula>$V2&gt;1</formula>
    </cfRule>
  </conditionalFormatting>
  <conditionalFormatting sqref="V2:V101">
    <cfRule type="expression" priority="7" dxfId="6">
      <formula>$V2&gt;1</formula>
    </cfRule>
  </conditionalFormatting>
  <dataValidations count="6">
    <dataValidation sqref="A2:A101" showDropDown="0" showInputMessage="1" showErrorMessage="1" allowBlank="0" errorTitle="Valor inválido" error="Revise o valor informado." promptTitle="SKU" prompt="Selecione um SKU cadastrado." type="list" errorStyle="stop">
      <formula1>INDIRECT("Cadastro!$A$2:$A$101")</formula1>
    </dataValidation>
    <dataValidation sqref="E2:F101" showDropDown="0" showInputMessage="1" showErrorMessage="1" allowBlank="0" errorTitle="Valor inválido" error="Revise o valor informado." type="date" errorStyle="stop" operator="between">
      <formula1>DATE(2020,1,1)</formula1>
      <formula2>DATE(2100,12,31)</formula2>
    </dataValidation>
    <dataValidation sqref="G2:G101" showDropDown="0" showInputMessage="1" showErrorMessage="1" allowBlank="0" errorTitle="Valor inválido" error="Revise o valor informado." type="whole" errorStyle="stop" operator="greaterThanOrEqual">
      <formula1>0</formula1>
    </dataValidation>
    <dataValidation sqref="H2:H101" showDropDown="0" showInputMessage="1" showErrorMessage="1" allowBlank="0" errorTitle="Valor inválido" error="Revise o valor informado." type="decimal" errorStyle="stop" operator="greaterThan">
      <formula1>0</formula1>
    </dataValidation>
    <dataValidation sqref="I2:I101" showDropDown="0" showInputMessage="1" showErrorMessage="1" allowBlank="0" errorTitle="Valor inválido" error="Revise o valor informado." type="decimal" errorStyle="stop" operator="greaterThanOrEqual">
      <formula1>0</formula1>
    </dataValidation>
    <dataValidation sqref="J2:J101" showDropDown="0" showInputMessage="1" showErrorMessage="1" allowBlank="0" errorTitle="Valor inválido" error="Revise o valor informado." type="decimal" errorStyle="stop" operator="greaterThan">
      <formula1>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22" customWidth="1" min="3" max="3"/>
    <col width="12" customWidth="1" min="4" max="4"/>
    <col width="4" customWidth="1" min="5" max="5"/>
    <col width="25" customWidth="1" min="6" max="6"/>
  </cols>
  <sheetData>
    <row r="1" ht="30" customHeight="1">
      <c r="A1" s="10" t="inlineStr">
        <is>
          <t>SKU</t>
        </is>
      </c>
      <c r="B1" s="10" t="inlineStr">
        <is>
          <t>Produto</t>
        </is>
      </c>
      <c r="C1" s="10" t="inlineStr">
        <is>
          <t>Categoria</t>
        </is>
      </c>
      <c r="D1" s="10" t="inlineStr">
        <is>
          <t>Ativo</t>
        </is>
      </c>
      <c r="F1" s="30" t="inlineStr">
        <is>
          <t>Lista de categorias</t>
        </is>
      </c>
    </row>
    <row r="2" ht="23" customHeight="1">
      <c r="A2" s="31" t="inlineStr">
        <is>
          <t>SKU-FIC-001</t>
        </is>
      </c>
      <c r="B2" s="31" t="inlineStr">
        <is>
          <t>Caneca Neblina Azul</t>
        </is>
      </c>
      <c r="C2" s="31" t="inlineStr">
        <is>
          <t>Casa</t>
        </is>
      </c>
      <c r="D2" s="5" t="inlineStr">
        <is>
          <t>Sim</t>
        </is>
      </c>
      <c r="F2" s="31" t="inlineStr">
        <is>
          <t>Casa</t>
        </is>
      </c>
    </row>
    <row r="3" ht="23" customHeight="1">
      <c r="A3" s="31" t="inlineStr">
        <is>
          <t>SKU-FIC-002</t>
        </is>
      </c>
      <c r="B3" s="31" t="inlineStr">
        <is>
          <t>Caderno Órbita A5</t>
        </is>
      </c>
      <c r="C3" s="31" t="inlineStr">
        <is>
          <t>Papelaria</t>
        </is>
      </c>
      <c r="D3" s="5" t="inlineStr">
        <is>
          <t>Sim</t>
        </is>
      </c>
      <c r="F3" s="31" t="inlineStr">
        <is>
          <t>Papelaria</t>
        </is>
      </c>
    </row>
    <row r="4" ht="23" customHeight="1">
      <c r="A4" s="31" t="inlineStr">
        <is>
          <t>SKU-FIC-003</t>
        </is>
      </c>
      <c r="B4" s="31" t="inlineStr">
        <is>
          <t>Luminária Aurora Mini</t>
        </is>
      </c>
      <c r="C4" s="31" t="inlineStr">
        <is>
          <t>Iluminação</t>
        </is>
      </c>
      <c r="D4" s="5" t="inlineStr">
        <is>
          <t>Sim</t>
        </is>
      </c>
      <c r="F4" s="31" t="inlineStr">
        <is>
          <t>Iluminação</t>
        </is>
      </c>
    </row>
    <row r="5" ht="23" customHeight="1">
      <c r="A5" s="31" t="inlineStr">
        <is>
          <t>SKU-FIC-004</t>
        </is>
      </c>
      <c r="B5" s="31" t="inlineStr">
        <is>
          <t>Organizador Prisma 3</t>
        </is>
      </c>
      <c r="C5" s="31" t="inlineStr">
        <is>
          <t>Organização</t>
        </is>
      </c>
      <c r="D5" s="5" t="inlineStr">
        <is>
          <t>Sim</t>
        </is>
      </c>
      <c r="F5" s="31" t="inlineStr">
        <is>
          <t>Organização</t>
        </is>
      </c>
    </row>
    <row r="6" ht="23" customHeight="1">
      <c r="A6" s="31" t="inlineStr">
        <is>
          <t>SKU-FIC-005</t>
        </is>
      </c>
      <c r="B6" s="31" t="inlineStr">
        <is>
          <t>Garrafa Horizonte 750</t>
        </is>
      </c>
      <c r="C6" s="31" t="inlineStr">
        <is>
          <t>Hidratação</t>
        </is>
      </c>
      <c r="D6" s="5" t="inlineStr">
        <is>
          <t>Sim</t>
        </is>
      </c>
      <c r="F6" s="31" t="inlineStr">
        <is>
          <t>Hidratação</t>
        </is>
      </c>
    </row>
    <row r="7" ht="23" customHeight="1">
      <c r="A7" s="31" t="inlineStr">
        <is>
          <t>SKU-FIC-006</t>
        </is>
      </c>
      <c r="B7" s="31" t="inlineStr">
        <is>
          <t>Almofada Nuvem Quadrada</t>
        </is>
      </c>
      <c r="C7" s="31" t="inlineStr">
        <is>
          <t>Têxteis</t>
        </is>
      </c>
      <c r="D7" s="5" t="inlineStr">
        <is>
          <t>Sim</t>
        </is>
      </c>
      <c r="F7" s="31" t="inlineStr">
        <is>
          <t>Têxteis</t>
        </is>
      </c>
    </row>
    <row r="8" ht="23" customHeight="1">
      <c r="A8" s="31" t="inlineStr">
        <is>
          <t>SKU-FIC-007</t>
        </is>
      </c>
      <c r="B8" s="31" t="inlineStr">
        <is>
          <t>Suporte Atlas para Mesa</t>
        </is>
      </c>
      <c r="C8" s="31" t="inlineStr">
        <is>
          <t>Acessórios</t>
        </is>
      </c>
      <c r="D8" s="5" t="inlineStr">
        <is>
          <t>Sim</t>
        </is>
      </c>
      <c r="F8" s="31" t="inlineStr">
        <is>
          <t>Acessórios</t>
        </is>
      </c>
    </row>
    <row r="9" ht="23" customHeight="1">
      <c r="A9" s="31" t="inlineStr">
        <is>
          <t>SKU-FIC-008</t>
        </is>
      </c>
      <c r="B9" s="31" t="inlineStr">
        <is>
          <t>Ecobag Vento Sul</t>
        </is>
      </c>
      <c r="C9" s="31" t="inlineStr">
        <is>
          <t>Acessórios</t>
        </is>
      </c>
      <c r="D9" s="5" t="inlineStr">
        <is>
          <t>Sim</t>
        </is>
      </c>
      <c r="F9" s="31" t="inlineStr">
        <is>
          <t>Decoração</t>
        </is>
      </c>
    </row>
    <row r="10" ht="23" customHeight="1">
      <c r="A10" s="31" t="inlineStr">
        <is>
          <t>SKU-FIC-009</t>
        </is>
      </c>
      <c r="B10" s="31" t="inlineStr">
        <is>
          <t>Relógio Boreal de Parede</t>
        </is>
      </c>
      <c r="C10" s="31" t="inlineStr">
        <is>
          <t>Decoração</t>
        </is>
      </c>
      <c r="D10" s="5" t="inlineStr">
        <is>
          <t>Sim</t>
        </is>
      </c>
      <c r="F10" s="31" t="n"/>
    </row>
    <row r="11" ht="23" customHeight="1">
      <c r="A11" s="31" t="inlineStr">
        <is>
          <t>SKU-FIC-010</t>
        </is>
      </c>
      <c r="B11" s="31" t="inlineStr">
        <is>
          <t>Vaso Solar Pequeno</t>
        </is>
      </c>
      <c r="C11" s="31" t="inlineStr">
        <is>
          <t>Decoração</t>
        </is>
      </c>
      <c r="D11" s="5" t="inlineStr">
        <is>
          <t>Sim</t>
        </is>
      </c>
      <c r="F11" s="31" t="n"/>
    </row>
    <row r="12" ht="23" customHeight="1">
      <c r="A12" s="31" t="n"/>
      <c r="B12" s="31" t="n"/>
      <c r="C12" s="31" t="n"/>
      <c r="D12" s="5" t="n"/>
      <c r="F12" s="31" t="n"/>
    </row>
    <row r="13" ht="23" customHeight="1">
      <c r="A13" s="31" t="n"/>
      <c r="B13" s="31" t="n"/>
      <c r="C13" s="31" t="n"/>
      <c r="D13" s="5" t="n"/>
      <c r="F13" s="31" t="n"/>
    </row>
    <row r="14" ht="23" customHeight="1">
      <c r="A14" s="31" t="n"/>
      <c r="B14" s="31" t="n"/>
      <c r="C14" s="31" t="n"/>
      <c r="D14" s="5" t="n"/>
      <c r="F14" s="31" t="n"/>
    </row>
    <row r="15" ht="23" customHeight="1">
      <c r="A15" s="31" t="n"/>
      <c r="B15" s="31" t="n"/>
      <c r="C15" s="31" t="n"/>
      <c r="D15" s="5" t="n"/>
      <c r="F15" s="31" t="n"/>
    </row>
    <row r="16" ht="23" customHeight="1">
      <c r="A16" s="31" t="n"/>
      <c r="B16" s="31" t="n"/>
      <c r="C16" s="31" t="n"/>
      <c r="D16" s="5" t="n"/>
      <c r="F16" s="31" t="n"/>
    </row>
    <row r="17" ht="23" customHeight="1">
      <c r="A17" s="31" t="n"/>
      <c r="B17" s="31" t="n"/>
      <c r="C17" s="31" t="n"/>
      <c r="D17" s="5" t="n"/>
      <c r="F17" s="31" t="n"/>
    </row>
    <row r="18" ht="23" customHeight="1">
      <c r="A18" s="31" t="n"/>
      <c r="B18" s="31" t="n"/>
      <c r="C18" s="31" t="n"/>
      <c r="D18" s="5" t="n"/>
      <c r="F18" s="31" t="n"/>
    </row>
    <row r="19" ht="23" customHeight="1">
      <c r="A19" s="31" t="n"/>
      <c r="B19" s="31" t="n"/>
      <c r="C19" s="31" t="n"/>
      <c r="D19" s="5" t="n"/>
      <c r="F19" s="31" t="n"/>
    </row>
    <row r="20" ht="23" customHeight="1">
      <c r="A20" s="31" t="n"/>
      <c r="B20" s="31" t="n"/>
      <c r="C20" s="31" t="n"/>
      <c r="D20" s="5" t="n"/>
      <c r="F20" s="31" t="n"/>
    </row>
    <row r="21" ht="23" customHeight="1">
      <c r="A21" s="31" t="n"/>
      <c r="B21" s="31" t="n"/>
      <c r="C21" s="31" t="n"/>
      <c r="D21" s="5" t="n"/>
      <c r="F21" s="31" t="n"/>
    </row>
    <row r="22" ht="23" customHeight="1">
      <c r="A22" s="31" t="n"/>
      <c r="B22" s="31" t="n"/>
      <c r="C22" s="31" t="n"/>
      <c r="D22" s="5" t="n"/>
    </row>
    <row r="23" ht="23" customHeight="1">
      <c r="A23" s="31" t="n"/>
      <c r="B23" s="31" t="n"/>
      <c r="C23" s="31" t="n"/>
      <c r="D23" s="5" t="n"/>
    </row>
    <row r="24" ht="23" customHeight="1">
      <c r="A24" s="31" t="n"/>
      <c r="B24" s="31" t="n"/>
      <c r="C24" s="31" t="n"/>
      <c r="D24" s="5" t="n"/>
    </row>
    <row r="25" ht="23" customHeight="1">
      <c r="A25" s="31" t="n"/>
      <c r="B25" s="31" t="n"/>
      <c r="C25" s="31" t="n"/>
      <c r="D25" s="5" t="n"/>
    </row>
    <row r="26" ht="23" customHeight="1">
      <c r="A26" s="31" t="n"/>
      <c r="B26" s="31" t="n"/>
      <c r="C26" s="31" t="n"/>
      <c r="D26" s="5" t="n"/>
    </row>
    <row r="27" ht="23" customHeight="1">
      <c r="A27" s="31" t="n"/>
      <c r="B27" s="31" t="n"/>
      <c r="C27" s="31" t="n"/>
      <c r="D27" s="5" t="n"/>
    </row>
    <row r="28" ht="23" customHeight="1">
      <c r="A28" s="31" t="n"/>
      <c r="B28" s="31" t="n"/>
      <c r="C28" s="31" t="n"/>
      <c r="D28" s="5" t="n"/>
    </row>
    <row r="29" ht="23" customHeight="1">
      <c r="A29" s="31" t="n"/>
      <c r="B29" s="31" t="n"/>
      <c r="C29" s="31" t="n"/>
      <c r="D29" s="5" t="n"/>
    </row>
    <row r="30" ht="23" customHeight="1">
      <c r="A30" s="31" t="n"/>
      <c r="B30" s="31" t="n"/>
      <c r="C30" s="31" t="n"/>
      <c r="D30" s="5" t="n"/>
    </row>
    <row r="31" ht="23" customHeight="1">
      <c r="A31" s="31" t="n"/>
      <c r="B31" s="31" t="n"/>
      <c r="C31" s="31" t="n"/>
      <c r="D31" s="5" t="n"/>
    </row>
    <row r="32" ht="23" customHeight="1">
      <c r="A32" s="31" t="n"/>
      <c r="B32" s="31" t="n"/>
      <c r="C32" s="31" t="n"/>
      <c r="D32" s="5" t="n"/>
    </row>
    <row r="33" ht="23" customHeight="1">
      <c r="A33" s="31" t="n"/>
      <c r="B33" s="31" t="n"/>
      <c r="C33" s="31" t="n"/>
      <c r="D33" s="5" t="n"/>
    </row>
    <row r="34" ht="23" customHeight="1">
      <c r="A34" s="31" t="n"/>
      <c r="B34" s="31" t="n"/>
      <c r="C34" s="31" t="n"/>
      <c r="D34" s="5" t="n"/>
    </row>
    <row r="35" ht="23" customHeight="1">
      <c r="A35" s="31" t="n"/>
      <c r="B35" s="31" t="n"/>
      <c r="C35" s="31" t="n"/>
      <c r="D35" s="5" t="n"/>
    </row>
    <row r="36" ht="23" customHeight="1">
      <c r="A36" s="31" t="n"/>
      <c r="B36" s="31" t="n"/>
      <c r="C36" s="31" t="n"/>
      <c r="D36" s="5" t="n"/>
    </row>
    <row r="37" ht="23" customHeight="1">
      <c r="A37" s="31" t="n"/>
      <c r="B37" s="31" t="n"/>
      <c r="C37" s="31" t="n"/>
      <c r="D37" s="5" t="n"/>
    </row>
    <row r="38" ht="23" customHeight="1">
      <c r="A38" s="31" t="n"/>
      <c r="B38" s="31" t="n"/>
      <c r="C38" s="31" t="n"/>
      <c r="D38" s="5" t="n"/>
    </row>
    <row r="39" ht="23" customHeight="1">
      <c r="A39" s="31" t="n"/>
      <c r="B39" s="31" t="n"/>
      <c r="C39" s="31" t="n"/>
      <c r="D39" s="5" t="n"/>
    </row>
    <row r="40" ht="23" customHeight="1">
      <c r="A40" s="31" t="n"/>
      <c r="B40" s="31" t="n"/>
      <c r="C40" s="31" t="n"/>
      <c r="D40" s="5" t="n"/>
    </row>
    <row r="41" ht="23" customHeight="1">
      <c r="A41" s="31" t="n"/>
      <c r="B41" s="31" t="n"/>
      <c r="C41" s="31" t="n"/>
      <c r="D41" s="5" t="n"/>
    </row>
    <row r="42" ht="23" customHeight="1">
      <c r="A42" s="31" t="n"/>
      <c r="B42" s="31" t="n"/>
      <c r="C42" s="31" t="n"/>
      <c r="D42" s="5" t="n"/>
    </row>
    <row r="43" ht="23" customHeight="1">
      <c r="A43" s="31" t="n"/>
      <c r="B43" s="31" t="n"/>
      <c r="C43" s="31" t="n"/>
      <c r="D43" s="5" t="n"/>
    </row>
    <row r="44" ht="23" customHeight="1">
      <c r="A44" s="31" t="n"/>
      <c r="B44" s="31" t="n"/>
      <c r="C44" s="31" t="n"/>
      <c r="D44" s="5" t="n"/>
    </row>
    <row r="45" ht="23" customHeight="1">
      <c r="A45" s="31" t="n"/>
      <c r="B45" s="31" t="n"/>
      <c r="C45" s="31" t="n"/>
      <c r="D45" s="5" t="n"/>
    </row>
    <row r="46" ht="23" customHeight="1">
      <c r="A46" s="31" t="n"/>
      <c r="B46" s="31" t="n"/>
      <c r="C46" s="31" t="n"/>
      <c r="D46" s="5" t="n"/>
    </row>
    <row r="47" ht="23" customHeight="1">
      <c r="A47" s="31" t="n"/>
      <c r="B47" s="31" t="n"/>
      <c r="C47" s="31" t="n"/>
      <c r="D47" s="5" t="n"/>
    </row>
    <row r="48" ht="23" customHeight="1">
      <c r="A48" s="31" t="n"/>
      <c r="B48" s="31" t="n"/>
      <c r="C48" s="31" t="n"/>
      <c r="D48" s="5" t="n"/>
    </row>
    <row r="49" ht="23" customHeight="1">
      <c r="A49" s="31" t="n"/>
      <c r="B49" s="31" t="n"/>
      <c r="C49" s="31" t="n"/>
      <c r="D49" s="5" t="n"/>
    </row>
    <row r="50" ht="23" customHeight="1">
      <c r="A50" s="31" t="n"/>
      <c r="B50" s="31" t="n"/>
      <c r="C50" s="31" t="n"/>
      <c r="D50" s="5" t="n"/>
    </row>
    <row r="51" ht="23" customHeight="1">
      <c r="A51" s="31" t="n"/>
      <c r="B51" s="31" t="n"/>
      <c r="C51" s="31" t="n"/>
      <c r="D51" s="5" t="n"/>
    </row>
    <row r="52" ht="23" customHeight="1">
      <c r="A52" s="31" t="n"/>
      <c r="B52" s="31" t="n"/>
      <c r="C52" s="31" t="n"/>
      <c r="D52" s="5" t="n"/>
    </row>
    <row r="53" ht="23" customHeight="1">
      <c r="A53" s="31" t="n"/>
      <c r="B53" s="31" t="n"/>
      <c r="C53" s="31" t="n"/>
      <c r="D53" s="5" t="n"/>
    </row>
    <row r="54" ht="23" customHeight="1">
      <c r="A54" s="31" t="n"/>
      <c r="B54" s="31" t="n"/>
      <c r="C54" s="31" t="n"/>
      <c r="D54" s="5" t="n"/>
    </row>
    <row r="55" ht="23" customHeight="1">
      <c r="A55" s="31" t="n"/>
      <c r="B55" s="31" t="n"/>
      <c r="C55" s="31" t="n"/>
      <c r="D55" s="5" t="n"/>
    </row>
    <row r="56" ht="23" customHeight="1">
      <c r="A56" s="31" t="n"/>
      <c r="B56" s="31" t="n"/>
      <c r="C56" s="31" t="n"/>
      <c r="D56" s="5" t="n"/>
    </row>
    <row r="57" ht="23" customHeight="1">
      <c r="A57" s="31" t="n"/>
      <c r="B57" s="31" t="n"/>
      <c r="C57" s="31" t="n"/>
      <c r="D57" s="5" t="n"/>
    </row>
    <row r="58" ht="23" customHeight="1">
      <c r="A58" s="31" t="n"/>
      <c r="B58" s="31" t="n"/>
      <c r="C58" s="31" t="n"/>
      <c r="D58" s="5" t="n"/>
    </row>
    <row r="59" ht="23" customHeight="1">
      <c r="A59" s="31" t="n"/>
      <c r="B59" s="31" t="n"/>
      <c r="C59" s="31" t="n"/>
      <c r="D59" s="5" t="n"/>
    </row>
    <row r="60" ht="23" customHeight="1">
      <c r="A60" s="31" t="n"/>
      <c r="B60" s="31" t="n"/>
      <c r="C60" s="31" t="n"/>
      <c r="D60" s="5" t="n"/>
    </row>
    <row r="61" ht="23" customHeight="1">
      <c r="A61" s="31" t="n"/>
      <c r="B61" s="31" t="n"/>
      <c r="C61" s="31" t="n"/>
      <c r="D61" s="5" t="n"/>
    </row>
    <row r="62" ht="23" customHeight="1">
      <c r="A62" s="31" t="n"/>
      <c r="B62" s="31" t="n"/>
      <c r="C62" s="31" t="n"/>
      <c r="D62" s="5" t="n"/>
    </row>
    <row r="63" ht="23" customHeight="1">
      <c r="A63" s="31" t="n"/>
      <c r="B63" s="31" t="n"/>
      <c r="C63" s="31" t="n"/>
      <c r="D63" s="5" t="n"/>
    </row>
    <row r="64" ht="23" customHeight="1">
      <c r="A64" s="31" t="n"/>
      <c r="B64" s="31" t="n"/>
      <c r="C64" s="31" t="n"/>
      <c r="D64" s="5" t="n"/>
    </row>
    <row r="65" ht="23" customHeight="1">
      <c r="A65" s="31" t="n"/>
      <c r="B65" s="31" t="n"/>
      <c r="C65" s="31" t="n"/>
      <c r="D65" s="5" t="n"/>
    </row>
    <row r="66" ht="23" customHeight="1">
      <c r="A66" s="31" t="n"/>
      <c r="B66" s="31" t="n"/>
      <c r="C66" s="31" t="n"/>
      <c r="D66" s="5" t="n"/>
    </row>
    <row r="67" ht="23" customHeight="1">
      <c r="A67" s="31" t="n"/>
      <c r="B67" s="31" t="n"/>
      <c r="C67" s="31" t="n"/>
      <c r="D67" s="5" t="n"/>
    </row>
    <row r="68" ht="23" customHeight="1">
      <c r="A68" s="31" t="n"/>
      <c r="B68" s="31" t="n"/>
      <c r="C68" s="31" t="n"/>
      <c r="D68" s="5" t="n"/>
    </row>
    <row r="69" ht="23" customHeight="1">
      <c r="A69" s="31" t="n"/>
      <c r="B69" s="31" t="n"/>
      <c r="C69" s="31" t="n"/>
      <c r="D69" s="5" t="n"/>
    </row>
    <row r="70" ht="23" customHeight="1">
      <c r="A70" s="31" t="n"/>
      <c r="B70" s="31" t="n"/>
      <c r="C70" s="31" t="n"/>
      <c r="D70" s="5" t="n"/>
    </row>
    <row r="71" ht="23" customHeight="1">
      <c r="A71" s="31" t="n"/>
      <c r="B71" s="31" t="n"/>
      <c r="C71" s="31" t="n"/>
      <c r="D71" s="5" t="n"/>
    </row>
    <row r="72" ht="23" customHeight="1">
      <c r="A72" s="31" t="n"/>
      <c r="B72" s="31" t="n"/>
      <c r="C72" s="31" t="n"/>
      <c r="D72" s="5" t="n"/>
    </row>
    <row r="73" ht="23" customHeight="1">
      <c r="A73" s="31" t="n"/>
      <c r="B73" s="31" t="n"/>
      <c r="C73" s="31" t="n"/>
      <c r="D73" s="5" t="n"/>
    </row>
    <row r="74" ht="23" customHeight="1">
      <c r="A74" s="31" t="n"/>
      <c r="B74" s="31" t="n"/>
      <c r="C74" s="31" t="n"/>
      <c r="D74" s="5" t="n"/>
    </row>
    <row r="75" ht="23" customHeight="1">
      <c r="A75" s="31" t="n"/>
      <c r="B75" s="31" t="n"/>
      <c r="C75" s="31" t="n"/>
      <c r="D75" s="5" t="n"/>
    </row>
    <row r="76" ht="23" customHeight="1">
      <c r="A76" s="31" t="n"/>
      <c r="B76" s="31" t="n"/>
      <c r="C76" s="31" t="n"/>
      <c r="D76" s="5" t="n"/>
    </row>
    <row r="77" ht="23" customHeight="1">
      <c r="A77" s="31" t="n"/>
      <c r="B77" s="31" t="n"/>
      <c r="C77" s="31" t="n"/>
      <c r="D77" s="5" t="n"/>
    </row>
    <row r="78" ht="23" customHeight="1">
      <c r="A78" s="31" t="n"/>
      <c r="B78" s="31" t="n"/>
      <c r="C78" s="31" t="n"/>
      <c r="D78" s="5" t="n"/>
    </row>
    <row r="79" ht="23" customHeight="1">
      <c r="A79" s="31" t="n"/>
      <c r="B79" s="31" t="n"/>
      <c r="C79" s="31" t="n"/>
      <c r="D79" s="5" t="n"/>
    </row>
    <row r="80" ht="23" customHeight="1">
      <c r="A80" s="31" t="n"/>
      <c r="B80" s="31" t="n"/>
      <c r="C80" s="31" t="n"/>
      <c r="D80" s="5" t="n"/>
    </row>
    <row r="81" ht="23" customHeight="1">
      <c r="A81" s="31" t="n"/>
      <c r="B81" s="31" t="n"/>
      <c r="C81" s="31" t="n"/>
      <c r="D81" s="5" t="n"/>
    </row>
    <row r="82" ht="23" customHeight="1">
      <c r="A82" s="31" t="n"/>
      <c r="B82" s="31" t="n"/>
      <c r="C82" s="31" t="n"/>
      <c r="D82" s="5" t="n"/>
    </row>
    <row r="83" ht="23" customHeight="1">
      <c r="A83" s="31" t="n"/>
      <c r="B83" s="31" t="n"/>
      <c r="C83" s="31" t="n"/>
      <c r="D83" s="5" t="n"/>
    </row>
    <row r="84" ht="23" customHeight="1">
      <c r="A84" s="31" t="n"/>
      <c r="B84" s="31" t="n"/>
      <c r="C84" s="31" t="n"/>
      <c r="D84" s="5" t="n"/>
    </row>
    <row r="85" ht="23" customHeight="1">
      <c r="A85" s="31" t="n"/>
      <c r="B85" s="31" t="n"/>
      <c r="C85" s="31" t="n"/>
      <c r="D85" s="5" t="n"/>
    </row>
    <row r="86" ht="23" customHeight="1">
      <c r="A86" s="31" t="n"/>
      <c r="B86" s="31" t="n"/>
      <c r="C86" s="31" t="n"/>
      <c r="D86" s="5" t="n"/>
    </row>
    <row r="87" ht="23" customHeight="1">
      <c r="A87" s="31" t="n"/>
      <c r="B87" s="31" t="n"/>
      <c r="C87" s="31" t="n"/>
      <c r="D87" s="5" t="n"/>
    </row>
    <row r="88" ht="23" customHeight="1">
      <c r="A88" s="31" t="n"/>
      <c r="B88" s="31" t="n"/>
      <c r="C88" s="31" t="n"/>
      <c r="D88" s="5" t="n"/>
    </row>
    <row r="89" ht="23" customHeight="1">
      <c r="A89" s="31" t="n"/>
      <c r="B89" s="31" t="n"/>
      <c r="C89" s="31" t="n"/>
      <c r="D89" s="5" t="n"/>
    </row>
    <row r="90" ht="23" customHeight="1">
      <c r="A90" s="31" t="n"/>
      <c r="B90" s="31" t="n"/>
      <c r="C90" s="31" t="n"/>
      <c r="D90" s="5" t="n"/>
    </row>
    <row r="91" ht="23" customHeight="1">
      <c r="A91" s="31" t="n"/>
      <c r="B91" s="31" t="n"/>
      <c r="C91" s="31" t="n"/>
      <c r="D91" s="5" t="n"/>
    </row>
    <row r="92" ht="23" customHeight="1">
      <c r="A92" s="31" t="n"/>
      <c r="B92" s="31" t="n"/>
      <c r="C92" s="31" t="n"/>
      <c r="D92" s="5" t="n"/>
    </row>
    <row r="93" ht="23" customHeight="1">
      <c r="A93" s="31" t="n"/>
      <c r="B93" s="31" t="n"/>
      <c r="C93" s="31" t="n"/>
      <c r="D93" s="5" t="n"/>
    </row>
    <row r="94" ht="23" customHeight="1">
      <c r="A94" s="31" t="n"/>
      <c r="B94" s="31" t="n"/>
      <c r="C94" s="31" t="n"/>
      <c r="D94" s="5" t="n"/>
    </row>
    <row r="95" ht="23" customHeight="1">
      <c r="A95" s="31" t="n"/>
      <c r="B95" s="31" t="n"/>
      <c r="C95" s="31" t="n"/>
      <c r="D95" s="5" t="n"/>
    </row>
    <row r="96" ht="23" customHeight="1">
      <c r="A96" s="31" t="n"/>
      <c r="B96" s="31" t="n"/>
      <c r="C96" s="31" t="n"/>
      <c r="D96" s="5" t="n"/>
    </row>
    <row r="97" ht="23" customHeight="1">
      <c r="A97" s="31" t="n"/>
      <c r="B97" s="31" t="n"/>
      <c r="C97" s="31" t="n"/>
      <c r="D97" s="5" t="n"/>
    </row>
    <row r="98" ht="23" customHeight="1">
      <c r="A98" s="31" t="n"/>
      <c r="B98" s="31" t="n"/>
      <c r="C98" s="31" t="n"/>
      <c r="D98" s="5" t="n"/>
    </row>
    <row r="99" ht="23" customHeight="1">
      <c r="A99" s="31" t="n"/>
      <c r="B99" s="31" t="n"/>
      <c r="C99" s="31" t="n"/>
      <c r="D99" s="5" t="n"/>
    </row>
    <row r="100" ht="23" customHeight="1">
      <c r="A100" s="31" t="n"/>
      <c r="B100" s="31" t="n"/>
      <c r="C100" s="31" t="n"/>
      <c r="D100" s="5" t="n"/>
    </row>
    <row r="101" ht="23" customHeight="1">
      <c r="A101" s="31" t="n"/>
      <c r="B101" s="31" t="n"/>
      <c r="C101" s="31" t="n"/>
      <c r="D101" s="5" t="n"/>
    </row>
  </sheetData>
  <conditionalFormatting sqref="A2:A101">
    <cfRule type="expression" priority="1" dxfId="3">
      <formula>AND($A2&lt;&gt;"",COUNTIF($A$2:$A$101,$A2)&gt;1)</formula>
    </cfRule>
  </conditionalFormatting>
  <conditionalFormatting sqref="A2:D101">
    <cfRule type="expression" priority="2" dxfId="5">
      <formula>AND(COUNTA($A2:$D2)&gt;0,OR($A2="",$B2="",$C2="",$D2=""))</formula>
    </cfRule>
    <cfRule type="expression" priority="3" dxfId="7">
      <formula>$D2="Não"</formula>
    </cfRule>
  </conditionalFormatting>
  <dataValidations count="3">
    <dataValidation sqref="A2:A101" showDropDown="0" showInputMessage="1" showErrorMessage="1" allowBlank="0" errorTitle="Valor inválido" error="Revise o valor informado." promptTitle="SKU único" prompt="Cada SKU deve aparecer uma única vez." type="custom" errorStyle="stop">
      <formula1>OR(A2="",COUNTIF($A$2:$A$101,A2)=1)</formula1>
    </dataValidation>
    <dataValidation sqref="C2:C101" showDropDown="0" showInputMessage="1" showErrorMessage="1" allowBlank="0" errorTitle="Valor inválido" error="Revise o valor informado." promptTitle="Categoria" prompt="Selecione uma categoria da lista controlada." type="list" errorStyle="stop">
      <formula1>INDIRECT("Cadastro!$F$2:$F$21")</formula1>
    </dataValidation>
    <dataValidation sqref="D2:D101" showDropDown="0" showInputMessage="1" showErrorMessage="1" allowBlank="0" errorTitle="Valor inválido" error="Revise o valor informado." type="list" errorStyle="stop">
      <formula1>"Sim,Não"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3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36" customHeight="1">
      <c r="A1" s="1" t="inlineStr">
        <is>
          <t>Como usar a planilha de giro de estoque</t>
        </is>
      </c>
      <c r="B1" s="40" t="n"/>
      <c r="C1" s="40" t="n"/>
      <c r="D1" s="40" t="n"/>
      <c r="E1" s="40" t="n"/>
      <c r="F1" s="40" t="n"/>
      <c r="G1" s="40" t="n"/>
      <c r="H1" s="41" t="n"/>
    </row>
    <row r="2"/>
    <row r="3" ht="58" customHeight="1">
      <c r="A3" s="32" t="inlineStr">
        <is>
          <t>1. Cadastre os SKUs</t>
        </is>
      </c>
      <c r="B3" s="33" t="inlineStr">
        <is>
          <t>Na aba Cadastro, informe o SKU, o nome fictício ou operacional do produto, a categoria e se o item está ativo. Cada SKU deve aparecer uma única vez.</t>
        </is>
      </c>
    </row>
    <row r="4"/>
    <row r="5" ht="58" customHeight="1">
      <c r="A5" s="34" t="inlineStr">
        <is>
          <t>2. Configure a análise</t>
        </is>
      </c>
      <c r="B5" s="35" t="inlineStr">
        <is>
          <t>Na aba Resumo, selecione a base de cálculo, informe o início e o fim do período histórico e ajuste os limites das faixas de giro.</t>
        </is>
      </c>
    </row>
    <row r="6"/>
    <row r="7" ht="58" customHeight="1">
      <c r="A7" s="32" t="inlineStr">
        <is>
          <t>3. Preencha os dados históricos</t>
        </is>
      </c>
      <c r="B7" s="33" t="inlineStr">
        <is>
          <t>Na aba Análise de giro, use uma linha por SKU e período. Para a base Unidades, preencha unidades vendidas e estoque médio em unidades. Para a base Valor, preencha CMV do período e estoque médio em reais.</t>
        </is>
      </c>
    </row>
    <row r="8"/>
    <row r="9" ht="58" customHeight="1">
      <c r="A9" s="34" t="inlineStr">
        <is>
          <t>4. Interprete os indicadores</t>
        </is>
      </c>
      <c r="B9" s="35" t="inlineStr">
        <is>
          <t>Giro representa quantas vezes o estoque médio se renovou no período. Dias em estoque é um indicador histórico calculado pela divisão dos dias do período pelo giro. Valores menores de giro indicam menor rotação.</t>
        </is>
      </c>
    </row>
    <row r="10"/>
    <row r="11" ht="58" customHeight="1">
      <c r="A11" s="32" t="inlineStr">
        <is>
          <t>5. Revise os alertas</t>
        </is>
      </c>
      <c r="B11" s="33" t="inlineStr">
        <is>
          <t>Linhas fora do período selecionado, duplicadas, inativas, não cadastradas ou com a base selecionada incompleta não entram no Resumo. Um SKU sem saída permanece válido, apresenta giro zero e não recebe um valor numérico de dias em estoque.</t>
        </is>
      </c>
    </row>
    <row r="12"/>
    <row r="13"/>
    <row r="14">
      <c r="A14" s="3" t="inlineStr">
        <is>
          <t>Definições</t>
        </is>
      </c>
      <c r="B14" s="3" t="n"/>
    </row>
    <row r="15" ht="30" customHeight="1">
      <c r="A15" s="4" t="inlineStr">
        <is>
          <t>Giro por unidades</t>
        </is>
      </c>
      <c r="B15" s="33" t="inlineStr">
        <is>
          <t>Unidades vendidas ÷ estoque médio em unidades.</t>
        </is>
      </c>
    </row>
    <row r="16" ht="30" customHeight="1">
      <c r="A16" s="36" t="inlineStr">
        <is>
          <t>Giro por valor</t>
        </is>
      </c>
      <c r="B16" s="35" t="inlineStr">
        <is>
          <t>CMV do período ÷ estoque médio em reais.</t>
        </is>
      </c>
    </row>
    <row r="17" ht="30" customHeight="1">
      <c r="A17" s="4" t="inlineStr">
        <is>
          <t>Dias em estoque</t>
        </is>
      </c>
      <c r="B17" s="33" t="inlineStr">
        <is>
          <t>Dias do período ÷ giro.</t>
        </is>
      </c>
    </row>
    <row r="18" ht="30" customHeight="1">
      <c r="A18" s="36" t="inlineStr">
        <is>
          <t>Baixa rotação</t>
        </is>
      </c>
      <c r="B18" s="35" t="inlineStr">
        <is>
          <t>Giro abaixo do limite definido no Resumo.</t>
        </is>
      </c>
    </row>
    <row r="19" ht="30" customHeight="1">
      <c r="A19" s="4" t="inlineStr">
        <is>
          <t>Estoque médio</t>
        </is>
      </c>
      <c r="B19" s="33" t="inlineStr">
        <is>
          <t>Média histórica do estoque para o mesmo período analisado, informada pelo usuário.</t>
        </is>
      </c>
    </row>
    <row r="20"/>
    <row r="21"/>
    <row r="22" ht="48" customHeight="1">
      <c r="A22" s="32" t="inlineStr">
        <is>
          <t>Escopo</t>
        </is>
      </c>
      <c r="B22" s="33" t="inlineStr">
        <is>
          <t>Esta planilha analisa renovação histórica. Ela não projeta cobertura futura do saldo atual, não prevê demanda e não calcula reposição.</t>
        </is>
      </c>
    </row>
    <row r="23"/>
    <row r="24"/>
    <row r="25">
      <c r="A25" s="3" t="inlineStr">
        <is>
          <t>Legenda de cores</t>
        </is>
      </c>
      <c r="B25" s="3" t="n"/>
    </row>
    <row r="26" ht="28" customHeight="1">
      <c r="A26" s="31" t="inlineStr">
        <is>
          <t>Amarelo-claro</t>
        </is>
      </c>
      <c r="B26" s="31" t="inlineStr">
        <is>
          <t>Célula editável.</t>
        </is>
      </c>
    </row>
    <row r="27" ht="28" customHeight="1">
      <c r="A27" s="18" t="inlineStr">
        <is>
          <t>Cinza-claro</t>
        </is>
      </c>
      <c r="B27" s="18" t="inlineStr">
        <is>
          <t>Cálculo automático.</t>
        </is>
      </c>
    </row>
    <row r="28" ht="28" customHeight="1">
      <c r="A28" s="37" t="inlineStr">
        <is>
          <t>Vermelho</t>
        </is>
      </c>
      <c r="B28" s="37" t="inlineStr">
        <is>
          <t>Linha inválida ou giro baixo.</t>
        </is>
      </c>
    </row>
    <row r="29" ht="28" customHeight="1">
      <c r="A29" s="38" t="inlineStr">
        <is>
          <t>Amarelo</t>
        </is>
      </c>
      <c r="B29" s="38" t="inlineStr">
        <is>
          <t>Atenção ou revisão.</t>
        </is>
      </c>
    </row>
    <row r="30" ht="28" customHeight="1">
      <c r="A30" s="39" t="inlineStr">
        <is>
          <t>Verde</t>
        </is>
      </c>
      <c r="B30" s="39" t="inlineStr">
        <is>
          <t>Giro saudável ou configuração pronta.</t>
        </is>
      </c>
    </row>
    <row r="31"/>
    <row r="32"/>
    <row r="33" ht="40" customHeight="1">
      <c r="A33" s="32" t="inlineStr">
        <is>
          <t>Aviso sobre os exemplos</t>
        </is>
      </c>
      <c r="B33" s="33" t="inlineStr">
        <is>
          <t>Todos os SKUs e nomes de produtos incluídos no arquivo são exemplos fictícios.</t>
        </is>
      </c>
    </row>
  </sheetData>
  <mergeCells count="1">
    <mergeCell ref="A1:H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2026-09-07T00:24:27Z</dcterms:created>
  <dcterms:modified xmlns:dcterms="http://purl.org/dc/terms/" xmlns:xsi="http://www.w3.org/2001/XMLSchema-instance" xsi:type="dcterms:W3CDTF">2026-09-07T00:24:27+00:00Z</dcterms:modified>
</cp:coreProperties>
</file>