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lano do Lançamento" sheetId="2" state="visible" r:id="rId2"/>
    <sheet xmlns:r="http://schemas.openxmlformats.org/officeDocument/2006/relationships" name="Aprovações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>
    <definedName name="_xlnm.Print_Area" localSheetId="0">'Resumo'!$A$1:$P$40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1F1F"/>
      <sz val="10"/>
    </font>
    <font>
      <name val="Aptos Display"/>
      <b val="1"/>
      <color rgb="001F1F1F"/>
      <sz val="15"/>
    </font>
    <font>
      <name val="Aptos"/>
      <i val="1"/>
      <color rgb="001F1F1F"/>
      <sz val="9"/>
    </font>
    <font>
      <name val="Aptos Display"/>
      <b val="1"/>
      <color rgb="001F1F1F"/>
      <sz val="14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D9EAF7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4" borderId="1" applyAlignment="1" pivotButton="0" quotePrefix="0" xfId="0">
      <alignment horizontal="center" vertical="center" wrapText="1"/>
    </xf>
    <xf numFmtId="9" fontId="6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9" fontId="3" fillId="7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1" fontId="3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0">
    <dxf>
      <font>
        <name val="Aptos Display"/>
        <b val="1"/>
        <color rgb="00FFFFFF"/>
        <sz val="15"/>
      </font>
      <fill>
        <patternFill patternType="solid">
          <fgColor rgb="002D6A57"/>
        </patternFill>
      </fill>
    </dxf>
    <dxf>
      <font>
        <name val="Aptos Display"/>
        <b val="1"/>
        <color rgb="00FFFFFF"/>
        <sz val="15"/>
      </font>
      <fill>
        <patternFill patternType="solid">
          <fgColor rgb="00B7473A"/>
        </patternFill>
      </fill>
    </dxf>
    <dxf>
      <font>
        <name val="Aptos"/>
        <b val="1"/>
        <color rgb="00FFFFFF"/>
        <sz val="10"/>
      </font>
      <fill>
        <patternFill patternType="solid">
          <fgColor rgb="002D6A57"/>
        </patternFill>
      </fill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color rgb="001F1F1F"/>
        <sz val="10"/>
      </font>
      <fill>
        <patternFill patternType="solid">
          <fgColor rgb="00E7E6E6"/>
        </patternFill>
      </fill>
    </dxf>
    <dxf>
      <font>
        <name val="Aptos"/>
        <color rgb="001F1F1F"/>
        <sz val="10"/>
      </font>
      <fill>
        <patternFill patternType="solid">
          <fgColor rgb="00D9EAF7"/>
        </patternFill>
      </fill>
    </dxf>
    <dxf>
      <font>
        <name val="Aptos"/>
        <color rgb="00FFFFFF"/>
        <sz val="10"/>
      </font>
      <fill>
        <patternFill patternType="solid">
          <fgColor rgb="00666666"/>
        </patternFill>
      </fill>
    </dxf>
    <dxf>
      <font>
        <name val="Aptos"/>
        <b val="1"/>
        <color rgb="001F1F1F"/>
        <sz val="10"/>
      </font>
      <fill>
        <patternFill patternType="solid">
          <fgColor rgb="00F4B183"/>
        </patternFill>
      </fill>
    </dxf>
    <dxf>
      <font>
        <name val="Aptos"/>
        <b val="1"/>
        <color rgb="001F1F1F"/>
        <sz val="10"/>
      </font>
      <fill>
        <patternFill patternType="solid">
          <fgColor rgb="00D9EAF7"/>
        </patternFill>
      </fill>
    </dxf>
    <dxf>
      <font>
        <name val="Aptos"/>
        <b val="1"/>
        <color rgb="001F1F1F"/>
        <sz val="10"/>
      </font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Tarefas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'Resumo'!B26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'Resumo'!$A$27:$A$31</f>
            </numRef>
          </cat>
          <val>
            <numRef>
              <f>'Resumo'!$B$27:$B$31</f>
            </numRef>
          </val>
        </ser>
        <firstSliceAng val="270"/>
        <holeSize val="55"/>
      </doughnutChart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Tarefas por fase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'Resumo'!E26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'Resumo'!$D$27:$D$32</f>
            </numRef>
          </cat>
          <val>
            <numRef>
              <f>'Resumo'!$E$27:$E$32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2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arefas" displayName="tblTarefas" ref="A7:U107" headerRowCount="1">
  <autoFilter ref="A7:U107"/>
  <tableColumns count="21">
    <tableColumn id="1" name="ID da tarefa"/>
    <tableColumn id="2" name="Fase"/>
    <tableColumn id="3" name="Tipo"/>
    <tableColumn id="4" name="Tarefa ou marco"/>
    <tableColumn id="5" name="Responsável"/>
    <tableColumn id="6" name="Início planejado"/>
    <tableColumn id="7" name="Prazo"/>
    <tableColumn id="8" name="Status"/>
    <tableColumn id="9" name="Percentual concluído"/>
    <tableColumn id="10" name="Dependência 1"/>
    <tableColumn id="11" name="Dependência 2"/>
    <tableColumn id="12" name="Critério de aceite"/>
    <tableColumn id="13" name="Aceite atendido?"/>
    <tableColumn id="14" name="Obrigatória para GO?"/>
    <tableColumn id="15" name="Evidência ou observação"/>
    <tableColumn id="16" name="Data de conclusão"/>
    <tableColumn id="17" name="Saldo do prazo (dias)"/>
    <tableColumn id="18" name="Dependência pendente?"/>
    <tableColumn id="19" name="Alerta"/>
    <tableColumn id="20" name="Chave de ordenação"/>
    <tableColumn id="21" name="Erro de preenchimento?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Aprovacoes" displayName="tblAprovacoes" ref="A15:I115" headerRowCount="1">
  <autoFilter ref="A15:I115"/>
  <tableColumns count="9">
    <tableColumn id="1" name="ID da aprovação"/>
    <tableColumn id="2" name="Data da decisão"/>
    <tableColumn id="3" name="Área"/>
    <tableColumn id="4" name="Aprovador(a)"/>
    <tableColumn id="5" name="Decisão"/>
    <tableColumn id="6" name="Condições ou pendências"/>
    <tableColumn id="7" name="Próxima revisão"/>
    <tableColumn id="8" name="Decisão vigente?"/>
    <tableColumn id="9" name="Alert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34" customWidth="1" min="3" max="3"/>
    <col width="18" customWidth="1" min="4" max="4"/>
    <col width="31" customWidth="1" min="5" max="5"/>
    <col width="22" customWidth="1" min="6" max="6"/>
    <col hidden="1" width="3" customWidth="1" min="7" max="7"/>
    <col width="18" customWidth="1" min="8" max="8"/>
    <col width="2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30" customHeight="1">
      <c r="A1" s="1" t="inlineStr">
        <is>
          <t>Painel do lançamento de produto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 ht="32" customHeight="1">
      <c r="A3" s="2" t="inlineStr">
        <is>
          <t>Produto</t>
        </is>
      </c>
      <c r="B3" s="3">
        <f>IF('Plano do Lançamento'!$H$2="","",'Plano do Lançamento'!$H$2)</f>
        <v/>
      </c>
      <c r="E3" s="2" t="inlineStr">
        <is>
          <t>SKU</t>
        </is>
      </c>
      <c r="F3" s="3">
        <f>IF('Plano do Lançamento'!$E$2="","",'Plano do Lançamento'!$E$2)</f>
        <v/>
      </c>
    </row>
    <row r="4" ht="32" customHeight="1">
      <c r="A4" s="2" t="inlineStr">
        <is>
          <t>Canal</t>
        </is>
      </c>
      <c r="B4" s="3">
        <f>IF('Plano do Lançamento'!$K$2="","",'Plano do Lançamento'!$K$2)</f>
        <v/>
      </c>
      <c r="E4" s="2" t="inlineStr">
        <is>
          <t>Data prevista de publicação</t>
        </is>
      </c>
      <c r="F4" s="4">
        <f>IF('Plano do Lançamento'!$B$3="","",'Plano do Lançamento'!$B$3)</f>
        <v/>
      </c>
    </row>
    <row r="5" ht="32" customHeight="1">
      <c r="A5" s="2" t="inlineStr">
        <is>
          <t>Responsável pelo lançamento</t>
        </is>
      </c>
      <c r="B5" s="3">
        <f>IF('Plano do Lançamento'!$N$2="","",'Plano do Lançamento'!$N$2)</f>
        <v/>
      </c>
      <c r="E5" s="2" t="inlineStr">
        <is>
          <t>Dias até a publicação</t>
        </is>
      </c>
      <c r="F5" s="5">
        <f>IF($F$4="","",$F$4-TODAY())</f>
        <v/>
      </c>
    </row>
    <row r="6"/>
    <row r="7" ht="44" customHeight="1">
      <c r="A7" s="2" t="inlineStr">
        <is>
          <t>Recomendação operacional</t>
        </is>
      </c>
      <c r="B7" s="6">
        <f>IF(COUNTIF($B$17:$B$23,"&lt;&gt;OK")=0,"GO","NO-GO")</f>
        <v/>
      </c>
      <c r="E7" s="3">
        <f>IF(AND($F$4&lt;&gt;"",$F$4&lt;TODAY(),$B$7&lt;&gt;"GO"),"Data prevista ultrapassada",IF($B$7="GO","Todos os critérios obrigatórios foram atendidos","Consulte os impedimentos abaixo"))</f>
        <v/>
      </c>
      <c r="F7" s="7" t="n"/>
      <c r="G7" s="7" t="n"/>
      <c r="H7" s="7" t="n"/>
    </row>
    <row r="8" ht="52" customHeight="1">
      <c r="A8" s="8" t="inlineStr">
        <is>
          <t>Recomendação calculada a partir das tarefas, dependências, aceites e aprovações registradas.</t>
        </is>
      </c>
      <c r="B8" s="9" t="n"/>
      <c r="C8" s="9" t="n"/>
      <c r="D8" s="9" t="n"/>
      <c r="E8" s="9" t="n"/>
      <c r="F8" s="9" t="n"/>
      <c r="G8" s="9" t="n"/>
      <c r="H8" s="9" t="n"/>
    </row>
    <row r="9"/>
    <row r="10" ht="42" customHeight="1">
      <c r="A10" s="2" t="inlineStr">
        <is>
          <t>Total de tarefas</t>
        </is>
      </c>
      <c r="B10" s="10">
        <f>COUNTIF('Plano do Lançamento'!$A$8:$A$107,"&lt;&gt;")</f>
        <v/>
      </c>
      <c r="C10" s="2" t="inlineStr">
        <is>
          <t>Tarefas concluídas</t>
        </is>
      </c>
      <c r="D10" s="10">
        <f>COUNTIFS('Plano do Lançamento'!$A$8:$A$107,"&lt;&gt;",'Plano do Lançamento'!$H$8:$H$107,"Concluída")</f>
        <v/>
      </c>
      <c r="E10" s="2" t="inlineStr">
        <is>
          <t>Percentual concluído</t>
        </is>
      </c>
      <c r="F10" s="11">
        <f>IF($B$10=0,"",$D$10/$B$10)</f>
        <v/>
      </c>
      <c r="G10" s="2" t="inlineStr">
        <is>
          <t>Obrigatórias pendentes</t>
        </is>
      </c>
      <c r="H10" s="10">
        <f>COUNTIFS('Plano do Lançamento'!$A$8:$A$107,"&lt;&gt;",'Plano do Lançamento'!$N$8:$N$107,"Sim",'Plano do Lançamento'!$H$8:$H$107,"&lt;&gt;Concluída")</f>
        <v/>
      </c>
    </row>
    <row r="11"/>
    <row r="12" ht="42" customHeight="1">
      <c r="A12" s="2" t="inlineStr">
        <is>
          <t>Tarefas bloqueadas</t>
        </is>
      </c>
      <c r="B12" s="10">
        <f>COUNTIFS('Plano do Lançamento'!$A$8:$A$107,"&lt;&gt;",'Plano do Lançamento'!$H$8:$H$107,"Bloqueada")</f>
        <v/>
      </c>
      <c r="C12" s="2" t="inlineStr">
        <is>
          <t>Prazos vencidos</t>
        </is>
      </c>
      <c r="D12" s="10">
        <f>COUNTIFS('Plano do Lançamento'!$A$8:$A$107,"&lt;&gt;",'Plano do Lançamento'!$G$8:$G$107,"&lt;"&amp;TODAY(),'Plano do Lançamento'!$H$8:$H$107,"&lt;&gt;Concluída",'Plano do Lançamento'!$H$8:$H$107,"&lt;&gt;Cancelada")</f>
        <v/>
      </c>
      <c r="E12" s="2" t="inlineStr">
        <is>
          <t>Dependências pendentes</t>
        </is>
      </c>
      <c r="F12" s="10">
        <f>COUNTIFS('Plano do Lançamento'!$A$8:$A$107,"&lt;&gt;",'Plano do Lançamento'!$R$8:$R$107,"Sim")</f>
        <v/>
      </c>
      <c r="G12" s="2" t="inlineStr">
        <is>
          <t>Aprovações obrigatórias pendentes</t>
        </is>
      </c>
      <c r="H12" s="10">
        <f>COUNTIF('Aprovações'!$E$4:$E$9,"Impede GO")</f>
        <v/>
      </c>
    </row>
    <row r="13"/>
    <row r="14" ht="42" customHeight="1">
      <c r="A14" s="2" t="inlineStr">
        <is>
          <t>Erros de preenchimento</t>
        </is>
      </c>
      <c r="B14" s="10">
        <f>COUNTIF('Plano do Lançamento'!$U$8:$U$107,"Sim")</f>
        <v/>
      </c>
      <c r="C14" s="2" t="inlineStr">
        <is>
          <t>Marcos em aberto</t>
        </is>
      </c>
      <c r="D14" s="10">
        <f>COUNTIFS('Plano do Lançamento'!$A$8:$A$107,"&lt;&gt;",'Plano do Lançamento'!$C$8:$C$107,"Marco",'Plano do Lançamento'!$H$8:$H$107,"&lt;&gt;Concluída",'Plano do Lançamento'!$H$8:$H$107,"&lt;&gt;Cancelada")</f>
        <v/>
      </c>
    </row>
    <row r="15"/>
    <row r="16">
      <c r="A16" s="12" t="inlineStr">
        <is>
          <t>Critério</t>
        </is>
      </c>
      <c r="B16" s="12" t="inlineStr">
        <is>
          <t>Situação</t>
        </is>
      </c>
    </row>
    <row r="17">
      <c r="A17" s="13" t="inlineStr">
        <is>
          <t>Dados básicos preenchidos</t>
        </is>
      </c>
      <c r="B17" s="14">
        <f>IF(AND('Plano do Lançamento'!$B$2&lt;&gt;"",'Plano do Lançamento'!$E$2&lt;&gt;"",'Plano do Lançamento'!$H$2&lt;&gt;"",'Plano do Lançamento'!$K$2&lt;&gt;"",'Plano do Lançamento'!$N$2&lt;&gt;"",'Plano do Lançamento'!$Q$2&lt;&gt;"",'Plano do Lançamento'!$B$3&lt;&gt;"",'Plano do Lançamento'!$E$3&lt;&gt;""),"OK","Pendente")</f>
        <v/>
      </c>
    </row>
    <row r="18">
      <c r="A18" s="15" t="inlineStr">
        <is>
          <t>Pelo menos uma tarefa obrigatória</t>
        </is>
      </c>
      <c r="B18" s="14">
        <f>IF(COUNTIFS('Plano do Lançamento'!$A$8:$A$107,"&lt;&gt;",'Plano do Lançamento'!$N$8:$N$107,"Sim")&gt;0,"OK","Pendente")</f>
        <v/>
      </c>
    </row>
    <row r="19">
      <c r="A19" s="13" t="inlineStr">
        <is>
          <t>Tarefas obrigatórias concluídas</t>
        </is>
      </c>
      <c r="B19" s="14">
        <f>IF(COUNTIFS('Plano do Lançamento'!$A$8:$A$107,"&lt;&gt;",'Plano do Lançamento'!$N$8:$N$107,"Sim",'Plano do Lançamento'!$H$8:$H$107,"&lt;&gt;Concluída")=0,"OK","Pendente")</f>
        <v/>
      </c>
    </row>
    <row r="20">
      <c r="A20" s="15" t="inlineStr">
        <is>
          <t>Aceites obrigatórios registrados</t>
        </is>
      </c>
      <c r="B20" s="14">
        <f>IF('Configurações'!$B$6="Não","OK",IF(COUNTIFS('Plano do Lançamento'!$A$8:$A$107,"&lt;&gt;",'Plano do Lançamento'!$N$8:$N$107,"Sim",'Plano do Lançamento'!$M$8:$M$107,"&lt;&gt;Sim")=0,"OK","Pendente"))</f>
        <v/>
      </c>
    </row>
    <row r="21">
      <c r="A21" s="13" t="inlineStr">
        <is>
          <t>Sem bloqueios ou dependências pendentes</t>
        </is>
      </c>
      <c r="B21" s="14">
        <f>IF(COUNTIFS('Plano do Lançamento'!$A$8:$A$107,"&lt;&gt;",'Plano do Lançamento'!$R$8:$R$107,"Sim")+IF('Configurações'!$B$5="Sim",COUNTIFS('Plano do Lançamento'!$A$8:$A$107,"&lt;&gt;",'Plano do Lançamento'!$H$8:$H$107,"Bloqueada"),0)=0,"OK","Pendente")</f>
        <v/>
      </c>
    </row>
    <row r="22">
      <c r="A22" s="15" t="inlineStr">
        <is>
          <t>Aprovações obrigatórias concluídas</t>
        </is>
      </c>
      <c r="B22" s="14">
        <f>IF(COUNTIF('Aprovações'!$E$4:$E$9,"Impede GO")=0,"OK","Pendente")</f>
        <v/>
      </c>
    </row>
    <row r="23">
      <c r="A23" s="13" t="inlineStr">
        <is>
          <t>Sem erros de preenchimento</t>
        </is>
      </c>
      <c r="B23" s="14">
        <f>IF(COUNTIF('Plano do Lançamento'!$U$8:$U$107,"Sim")=0,"OK","Pendente")</f>
        <v/>
      </c>
    </row>
    <row r="24"/>
    <row r="25"/>
    <row r="26">
      <c r="A26" s="12" t="inlineStr">
        <is>
          <t>Status</t>
        </is>
      </c>
      <c r="B26" s="12" t="inlineStr">
        <is>
          <t>Quantidade</t>
        </is>
      </c>
      <c r="D26" s="12" t="inlineStr">
        <is>
          <t>Fase</t>
        </is>
      </c>
      <c r="E26" s="12" t="inlineStr">
        <is>
          <t>Quantidade</t>
        </is>
      </c>
    </row>
    <row r="27">
      <c r="A27" s="3">
        <f>Configurações!B11</f>
        <v/>
      </c>
      <c r="B27" s="14">
        <f>COUNTIFS('Plano do Lançamento'!$A$8:$A$107,"&lt;&gt;",'Plano do Lançamento'!$H$8:$H$107,A27)</f>
        <v/>
      </c>
      <c r="D27" s="3">
        <f>Configurações!A11</f>
        <v/>
      </c>
      <c r="E27" s="14">
        <f>COUNTIFS('Plano do Lançamento'!$A$8:$A$107,"&lt;&gt;",'Plano do Lançamento'!$B$8:$B$107,D27)</f>
        <v/>
      </c>
    </row>
    <row r="28">
      <c r="A28" s="3">
        <f>Configurações!B12</f>
        <v/>
      </c>
      <c r="B28" s="14">
        <f>COUNTIFS('Plano do Lançamento'!$A$8:$A$107,"&lt;&gt;",'Plano do Lançamento'!$H$8:$H$107,A28)</f>
        <v/>
      </c>
      <c r="D28" s="3">
        <f>Configurações!A12</f>
        <v/>
      </c>
      <c r="E28" s="14">
        <f>COUNTIFS('Plano do Lançamento'!$A$8:$A$107,"&lt;&gt;",'Plano do Lançamento'!$B$8:$B$107,D28)</f>
        <v/>
      </c>
    </row>
    <row r="29">
      <c r="A29" s="3">
        <f>Configurações!B13</f>
        <v/>
      </c>
      <c r="B29" s="14">
        <f>COUNTIFS('Plano do Lançamento'!$A$8:$A$107,"&lt;&gt;",'Plano do Lançamento'!$H$8:$H$107,A29)</f>
        <v/>
      </c>
      <c r="D29" s="3">
        <f>Configurações!A13</f>
        <v/>
      </c>
      <c r="E29" s="14">
        <f>COUNTIFS('Plano do Lançamento'!$A$8:$A$107,"&lt;&gt;",'Plano do Lançamento'!$B$8:$B$107,D29)</f>
        <v/>
      </c>
    </row>
    <row r="30">
      <c r="A30" s="3">
        <f>Configurações!B14</f>
        <v/>
      </c>
      <c r="B30" s="14">
        <f>COUNTIFS('Plano do Lançamento'!$A$8:$A$107,"&lt;&gt;",'Plano do Lançamento'!$H$8:$H$107,A30)</f>
        <v/>
      </c>
      <c r="D30" s="3">
        <f>Configurações!A14</f>
        <v/>
      </c>
      <c r="E30" s="14">
        <f>COUNTIFS('Plano do Lançamento'!$A$8:$A$107,"&lt;&gt;",'Plano do Lançamento'!$B$8:$B$107,D30)</f>
        <v/>
      </c>
    </row>
    <row r="31">
      <c r="A31" s="3">
        <f>Configurações!B15</f>
        <v/>
      </c>
      <c r="B31" s="14">
        <f>COUNTIFS('Plano do Lançamento'!$A$8:$A$107,"&lt;&gt;",'Plano do Lançamento'!$H$8:$H$107,A31)</f>
        <v/>
      </c>
      <c r="D31" s="3">
        <f>Configurações!A15</f>
        <v/>
      </c>
      <c r="E31" s="14">
        <f>COUNTIFS('Plano do Lançamento'!$A$8:$A$107,"&lt;&gt;",'Plano do Lançamento'!$B$8:$B$107,D31)</f>
        <v/>
      </c>
    </row>
    <row r="32">
      <c r="D32" s="3">
        <f>Configurações!A16</f>
        <v/>
      </c>
      <c r="E32" s="14">
        <f>COUNTIFS('Plano do Lançamento'!$A$8:$A$107,"&lt;&gt;",'Plano do Lançamento'!$B$8:$B$107,D32)</f>
        <v/>
      </c>
    </row>
    <row r="33"/>
    <row r="34"/>
    <row r="35">
      <c r="A35" s="12" t="inlineStr">
        <is>
          <t>Ordem</t>
        </is>
      </c>
      <c r="B35" s="12" t="inlineStr">
        <is>
          <t>ID</t>
        </is>
      </c>
      <c r="C35" s="12" t="inlineStr">
        <is>
          <t>Tarefa ou marco</t>
        </is>
      </c>
      <c r="D35" s="12" t="inlineStr">
        <is>
          <t>Prazo</t>
        </is>
      </c>
      <c r="E35" s="12" t="inlineStr">
        <is>
          <t>Responsável</t>
        </is>
      </c>
      <c r="F35" s="12" t="inlineStr">
        <is>
          <t>Situação</t>
        </is>
      </c>
      <c r="G35" s="12" t="inlineStr">
        <is>
          <t>Chave auxiliar</t>
        </is>
      </c>
    </row>
    <row r="36" ht="30" customHeight="1">
      <c r="A36" s="14" t="n">
        <v>1</v>
      </c>
      <c r="B36" s="14">
        <f>IF($G36="","",INDEX('Plano do Lançamento'!$A$8:$A$107,MATCH($G36,'Plano do Lançamento'!$T$8:$T$107,0)))</f>
        <v/>
      </c>
      <c r="C36" s="3">
        <f>IF($G36="","",INDEX('Plano do Lançamento'!$D$8:$D$107,MATCH($G36,'Plano do Lançamento'!$T$8:$T$107,0)))</f>
        <v/>
      </c>
      <c r="D36" s="16">
        <f>IF($G36="","",INDEX('Plano do Lançamento'!$G$8:$G$107,MATCH($G36,'Plano do Lançamento'!$T$8:$T$107,0)))</f>
        <v/>
      </c>
      <c r="E36" s="3">
        <f>IF($G36="","",INDEX('Plano do Lançamento'!$E$8:$E$107,MATCH($G36,'Plano do Lançamento'!$T$8:$T$107,0)))</f>
        <v/>
      </c>
      <c r="F36" s="14">
        <f>IF($G36="","",INDEX('Plano do Lançamento'!$S$8:$S$107,MATCH($G36,'Plano do Lançamento'!$T$8:$T$107,0)))</f>
        <v/>
      </c>
      <c r="G36" s="14">
        <f>IFERROR(AGGREGATE(15,6,'Plano do Lançamento'!$T$8:$T$107/('Plano do Lançamento'!$T$8:$T$107&lt;&gt;""),ROWS($A$36:A36)),"")</f>
        <v/>
      </c>
    </row>
    <row r="37" ht="30" customHeight="1">
      <c r="A37" s="14" t="n">
        <v>2</v>
      </c>
      <c r="B37" s="14">
        <f>IF($G37="","",INDEX('Plano do Lançamento'!$A$8:$A$107,MATCH($G37,'Plano do Lançamento'!$T$8:$T$107,0)))</f>
        <v/>
      </c>
      <c r="C37" s="3">
        <f>IF($G37="","",INDEX('Plano do Lançamento'!$D$8:$D$107,MATCH($G37,'Plano do Lançamento'!$T$8:$T$107,0)))</f>
        <v/>
      </c>
      <c r="D37" s="16">
        <f>IF($G37="","",INDEX('Plano do Lançamento'!$G$8:$G$107,MATCH($G37,'Plano do Lançamento'!$T$8:$T$107,0)))</f>
        <v/>
      </c>
      <c r="E37" s="3">
        <f>IF($G37="","",INDEX('Plano do Lançamento'!$E$8:$E$107,MATCH($G37,'Plano do Lançamento'!$T$8:$T$107,0)))</f>
        <v/>
      </c>
      <c r="F37" s="14">
        <f>IF($G37="","",INDEX('Plano do Lançamento'!$S$8:$S$107,MATCH($G37,'Plano do Lançamento'!$T$8:$T$107,0)))</f>
        <v/>
      </c>
      <c r="G37" s="14">
        <f>IFERROR(AGGREGATE(15,6,'Plano do Lançamento'!$T$8:$T$107/('Plano do Lançamento'!$T$8:$T$107&lt;&gt;""),ROWS($A$36:A37)),"")</f>
        <v/>
      </c>
    </row>
    <row r="38" ht="30" customHeight="1">
      <c r="A38" s="14" t="n">
        <v>3</v>
      </c>
      <c r="B38" s="14">
        <f>IF($G38="","",INDEX('Plano do Lançamento'!$A$8:$A$107,MATCH($G38,'Plano do Lançamento'!$T$8:$T$107,0)))</f>
        <v/>
      </c>
      <c r="C38" s="3">
        <f>IF($G38="","",INDEX('Plano do Lançamento'!$D$8:$D$107,MATCH($G38,'Plano do Lançamento'!$T$8:$T$107,0)))</f>
        <v/>
      </c>
      <c r="D38" s="16">
        <f>IF($G38="","",INDEX('Plano do Lançamento'!$G$8:$G$107,MATCH($G38,'Plano do Lançamento'!$T$8:$T$107,0)))</f>
        <v/>
      </c>
      <c r="E38" s="3">
        <f>IF($G38="","",INDEX('Plano do Lançamento'!$E$8:$E$107,MATCH($G38,'Plano do Lançamento'!$T$8:$T$107,0)))</f>
        <v/>
      </c>
      <c r="F38" s="14">
        <f>IF($G38="","",INDEX('Plano do Lançamento'!$S$8:$S$107,MATCH($G38,'Plano do Lançamento'!$T$8:$T$107,0)))</f>
        <v/>
      </c>
      <c r="G38" s="14">
        <f>IFERROR(AGGREGATE(15,6,'Plano do Lançamento'!$T$8:$T$107/('Plano do Lançamento'!$T$8:$T$107&lt;&gt;""),ROWS($A$36:A38)),"")</f>
        <v/>
      </c>
    </row>
    <row r="39" ht="30" customHeight="1">
      <c r="A39" s="14" t="n">
        <v>4</v>
      </c>
      <c r="B39" s="14">
        <f>IF($G39="","",INDEX('Plano do Lançamento'!$A$8:$A$107,MATCH($G39,'Plano do Lançamento'!$T$8:$T$107,0)))</f>
        <v/>
      </c>
      <c r="C39" s="3">
        <f>IF($G39="","",INDEX('Plano do Lançamento'!$D$8:$D$107,MATCH($G39,'Plano do Lançamento'!$T$8:$T$107,0)))</f>
        <v/>
      </c>
      <c r="D39" s="16">
        <f>IF($G39="","",INDEX('Plano do Lançamento'!$G$8:$G$107,MATCH($G39,'Plano do Lançamento'!$T$8:$T$107,0)))</f>
        <v/>
      </c>
      <c r="E39" s="3">
        <f>IF($G39="","",INDEX('Plano do Lançamento'!$E$8:$E$107,MATCH($G39,'Plano do Lançamento'!$T$8:$T$107,0)))</f>
        <v/>
      </c>
      <c r="F39" s="14">
        <f>IF($G39="","",INDEX('Plano do Lançamento'!$S$8:$S$107,MATCH($G39,'Plano do Lançamento'!$T$8:$T$107,0)))</f>
        <v/>
      </c>
      <c r="G39" s="14">
        <f>IFERROR(AGGREGATE(15,6,'Plano do Lançamento'!$T$8:$T$107/('Plano do Lançamento'!$T$8:$T$107&lt;&gt;""),ROWS($A$36:A39)),"")</f>
        <v/>
      </c>
    </row>
    <row r="40" ht="30" customHeight="1">
      <c r="A40" s="14" t="n">
        <v>5</v>
      </c>
      <c r="B40" s="14">
        <f>IF($G40="","",INDEX('Plano do Lançamento'!$A$8:$A$107,MATCH($G40,'Plano do Lançamento'!$T$8:$T$107,0)))</f>
        <v/>
      </c>
      <c r="C40" s="3">
        <f>IF($G40="","",INDEX('Plano do Lançamento'!$D$8:$D$107,MATCH($G40,'Plano do Lançamento'!$T$8:$T$107,0)))</f>
        <v/>
      </c>
      <c r="D40" s="16">
        <f>IF($G40="","",INDEX('Plano do Lançamento'!$G$8:$G$107,MATCH($G40,'Plano do Lançamento'!$T$8:$T$107,0)))</f>
        <v/>
      </c>
      <c r="E40" s="3">
        <f>IF($G40="","",INDEX('Plano do Lançamento'!$E$8:$E$107,MATCH($G40,'Plano do Lançamento'!$T$8:$T$107,0)))</f>
        <v/>
      </c>
      <c r="F40" s="14">
        <f>IF($G40="","",INDEX('Plano do Lançamento'!$S$8:$S$107,MATCH($G40,'Plano do Lançamento'!$T$8:$T$107,0)))</f>
        <v/>
      </c>
      <c r="G40" s="14">
        <f>IFERROR(AGGREGATE(15,6,'Plano do Lançamento'!$T$8:$T$107/('Plano do Lançamento'!$T$8:$T$107&lt;&gt;""),ROWS($A$36:A40)),"")</f>
        <v/>
      </c>
    </row>
  </sheetData>
  <mergeCells count="1">
    <mergeCell ref="A1:H1"/>
  </mergeCells>
  <conditionalFormatting sqref="B7">
    <cfRule type="expression" priority="1" dxfId="0">
      <formula>$B$7="GO"</formula>
    </cfRule>
    <cfRule type="expression" priority="2" dxfId="1">
      <formula>$B$7="NO-GO"</formula>
    </cfRule>
  </conditionalFormatting>
  <conditionalFormatting sqref="B17:B23">
    <cfRule type="expression" priority="3" dxfId="2">
      <formula>$B17="OK"</formula>
    </cfRule>
    <cfRule type="expression" priority="4" dxfId="3">
      <formula>$B17="Pendente"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7"/>
  <sheetViews>
    <sheetView showGridLines="0" zoomScale="9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36" customWidth="1" min="4" max="4"/>
    <col width="22" customWidth="1" min="5" max="5"/>
    <col width="14" customWidth="1" min="6" max="6"/>
    <col width="14" customWidth="1" min="7" max="7"/>
    <col width="16" customWidth="1" min="8" max="8"/>
    <col width="17" customWidth="1" min="9" max="9"/>
    <col width="15" customWidth="1" min="10" max="10"/>
    <col width="15" customWidth="1" min="11" max="11"/>
    <col width="42" customWidth="1" min="12" max="12"/>
    <col width="18" customWidth="1" min="13" max="13"/>
    <col width="18" customWidth="1" min="14" max="14"/>
    <col width="42" customWidth="1" min="15" max="15"/>
    <col width="16" customWidth="1" min="16" max="16"/>
    <col width="19" customWidth="1" min="17" max="17"/>
    <col width="20" customWidth="1" min="18" max="18"/>
    <col width="34" customWidth="1" min="19" max="19"/>
    <col hidden="1" width="17" customWidth="1" min="20" max="20"/>
    <col hidden="1" width="20" customWidth="1" min="21" max="21"/>
  </cols>
  <sheetData>
    <row r="1" ht="30" customHeight="1">
      <c r="A1" s="1" t="inlineStr">
        <is>
          <t>Plano do lançamento de produto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7" t="n"/>
    </row>
    <row r="2" ht="38" customHeight="1">
      <c r="A2" s="2" t="inlineStr">
        <is>
          <t>Empresa</t>
        </is>
      </c>
      <c r="B2" s="17" t="inlineStr">
        <is>
          <t>Loja Horizonte Fictícia</t>
        </is>
      </c>
      <c r="D2" s="2" t="inlineStr">
        <is>
          <t>SKU</t>
        </is>
      </c>
      <c r="E2" s="17" t="inlineStr">
        <is>
          <t>FIC-LUM-030</t>
        </is>
      </c>
      <c r="G2" s="2" t="inlineStr">
        <is>
          <t>Produto</t>
        </is>
      </c>
      <c r="H2" s="17" t="inlineStr">
        <is>
          <t>Luminária Nuvem Lilás — 30 cm</t>
        </is>
      </c>
      <c r="J2" s="2" t="inlineStr">
        <is>
          <t>Canal</t>
        </is>
      </c>
      <c r="K2" s="17" t="inlineStr">
        <is>
          <t>Loja virtual</t>
        </is>
      </c>
      <c r="M2" s="2" t="inlineStr">
        <is>
          <t>Responsável pelo lançamento</t>
        </is>
      </c>
      <c r="N2" s="17" t="inlineStr">
        <is>
          <t>Equipe Produto</t>
        </is>
      </c>
      <c r="P2" s="2" t="inlineStr">
        <is>
          <t>Data de início</t>
        </is>
      </c>
      <c r="Q2" s="18" t="n">
        <v>46266</v>
      </c>
    </row>
    <row r="3" ht="58" customHeight="1">
      <c r="A3" s="2" t="inlineStr">
        <is>
          <t>Data prevista de publicação</t>
        </is>
      </c>
      <c r="B3" s="18" t="n">
        <v>46295</v>
      </c>
      <c r="D3" s="2" t="inlineStr">
        <is>
          <t>Objetivo do lançamento</t>
        </is>
      </c>
      <c r="E3" s="17" t="inlineStr">
        <is>
          <t>Publicar o SKU fictício com conteúdo, oferta, estoque e fluxo de compra preparados.</t>
        </is>
      </c>
      <c r="G3" s="2" t="inlineStr">
        <is>
          <t>Status do plano</t>
        </is>
      </c>
      <c r="H3" s="3">
        <f>IF(OR($E$2="",$H$2="",$B$3=""),"Dados incompletos",IF(COUNTIF($A$8:$A$107,"&lt;&gt;")=0,"Sem tarefas",IF(COUNTIFS($N$8:$N$107,"Sim",$H$8:$H$107,"&lt;&gt;Concluída")&gt;0,"Em preparação",IF(COUNTIFS($N$8:$N$107,"Sim",$M$8:$M$107,"&lt;&gt;Sim")&gt;0,"Aguardando aceite","Pronto para aprovação"))))</f>
        <v/>
      </c>
      <c r="J3" s="2" t="inlineStr">
        <is>
          <t>Data da verificação</t>
        </is>
      </c>
      <c r="K3" s="16">
        <f>TODAY()</f>
        <v/>
      </c>
    </row>
    <row r="4"/>
    <row r="5"/>
    <row r="6"/>
    <row r="7" ht="36" customHeight="1">
      <c r="A7" s="12" t="inlineStr">
        <is>
          <t>ID da tarefa</t>
        </is>
      </c>
      <c r="B7" s="12" t="inlineStr">
        <is>
          <t>Fase</t>
        </is>
      </c>
      <c r="C7" s="12" t="inlineStr">
        <is>
          <t>Tipo</t>
        </is>
      </c>
      <c r="D7" s="12" t="inlineStr">
        <is>
          <t>Tarefa ou marco</t>
        </is>
      </c>
      <c r="E7" s="12" t="inlineStr">
        <is>
          <t>Responsável</t>
        </is>
      </c>
      <c r="F7" s="12" t="inlineStr">
        <is>
          <t>Início planejado</t>
        </is>
      </c>
      <c r="G7" s="12" t="inlineStr">
        <is>
          <t>Prazo</t>
        </is>
      </c>
      <c r="H7" s="12" t="inlineStr">
        <is>
          <t>Status</t>
        </is>
      </c>
      <c r="I7" s="12" t="inlineStr">
        <is>
          <t>Percentual concluído</t>
        </is>
      </c>
      <c r="J7" s="12" t="inlineStr">
        <is>
          <t>Dependência 1</t>
        </is>
      </c>
      <c r="K7" s="12" t="inlineStr">
        <is>
          <t>Dependência 2</t>
        </is>
      </c>
      <c r="L7" s="12" t="inlineStr">
        <is>
          <t>Critério de aceite</t>
        </is>
      </c>
      <c r="M7" s="12" t="inlineStr">
        <is>
          <t>Aceite atendido?</t>
        </is>
      </c>
      <c r="N7" s="12" t="inlineStr">
        <is>
          <t>Obrigatória para GO?</t>
        </is>
      </c>
      <c r="O7" s="12" t="inlineStr">
        <is>
          <t>Evidência ou observação</t>
        </is>
      </c>
      <c r="P7" s="12" t="inlineStr">
        <is>
          <t>Data de conclusão</t>
        </is>
      </c>
      <c r="Q7" s="12" t="inlineStr">
        <is>
          <t>Saldo do prazo (dias)</t>
        </is>
      </c>
      <c r="R7" s="12" t="inlineStr">
        <is>
          <t>Dependência pendente?</t>
        </is>
      </c>
      <c r="S7" s="12" t="inlineStr">
        <is>
          <t>Alerta</t>
        </is>
      </c>
      <c r="T7" s="12" t="inlineStr">
        <is>
          <t>Chave de ordenação</t>
        </is>
      </c>
      <c r="U7" s="12" t="inlineStr">
        <is>
          <t>Erro de preenchimento?</t>
        </is>
      </c>
    </row>
    <row r="8" ht="42" customHeight="1">
      <c r="A8" s="19" t="inlineStr">
        <is>
          <t>LT-001</t>
        </is>
      </c>
      <c r="B8" s="19" t="inlineStr">
        <is>
          <t>Planejamento</t>
        </is>
      </c>
      <c r="C8" s="19" t="inlineStr">
        <is>
          <t>Marco</t>
        </is>
      </c>
      <c r="D8" s="17" t="inlineStr">
        <is>
          <t>Aprovar escopo do lançamento</t>
        </is>
      </c>
      <c r="E8" s="19" t="inlineStr">
        <is>
          <t>Equipe Produto</t>
        </is>
      </c>
      <c r="F8" s="20" t="n">
        <v>46266</v>
      </c>
      <c r="G8" s="20" t="n">
        <v>46268</v>
      </c>
      <c r="H8" s="19" t="inlineStr">
        <is>
          <t>Concluída</t>
        </is>
      </c>
      <c r="I8" s="21" t="n">
        <v>1</v>
      </c>
      <c r="J8" s="19" t="n"/>
      <c r="K8" s="19" t="n"/>
      <c r="L8" s="17" t="inlineStr">
        <is>
          <t>Escopo, canal e data de publicação aprovados</t>
        </is>
      </c>
      <c r="M8" s="19" t="inlineStr">
        <is>
          <t>Sim</t>
        </is>
      </c>
      <c r="N8" s="19" t="inlineStr">
        <is>
          <t>Sim</t>
        </is>
      </c>
      <c r="O8" s="17" t="inlineStr">
        <is>
          <t>Escopo fictício versão 1 aprovado</t>
        </is>
      </c>
      <c r="P8" s="20" t="n">
        <v>46268</v>
      </c>
      <c r="Q8" s="22">
        <f>IF(OR($A8="",$G8=""),"",IF($H8="Concluída",IF($P8="","",$G8-$P8),$G8-TODAY()))</f>
        <v/>
      </c>
      <c r="R8" s="14">
        <f>IF($A8="","",IF(OR(AND($J8&lt;&gt;"",COUNTIF($A$8:$A$107,$J8)&gt;0,IFERROR(INDEX($H$8:$H$107,MATCH($J8,$A$8:$A$107,0)),"")&lt;&gt;"Concluída"),AND($K8&lt;&gt;"",COUNTIF($A$8:$A$107,$K8)&gt;0,IFERROR(INDEX($H$8:$H$107,MATCH($K8,$A$8:$A$107,0)),"")&lt;&gt;"Concluída")),"Sim","Não"))</f>
        <v/>
      </c>
      <c r="S8" s="3">
        <f>IF($A8="","",IF(COUNTIF($A$8:$A$107,$A8)&gt;1,"ID duplicado",IF(LEFT($A8,3)&lt;&gt;"LT-","ID fora do padrão",IF(OR($J8=$A8,$K8=$A8),"Dependência aponta para a própria tarefa",IF(AND($J8&lt;&gt;"",$J8=$K8),"Dependência repetida",IF(OR(AND($J8&lt;&gt;"",COUNTIF($A$8:$A$107,$J8)=0),AND($K8&lt;&gt;"",COUNTIF($A$8:$A$107,$K8)=0)),"Dependência não encontrada",IF(OR($B8="",$C8="",$D8="",$E8="",$F8="",$G8="",$H8="",$I8="",$L8="",$M8="",$N8=""),"Campos obrigatórios incompletos",IF(OR($F8&gt;$G8,AND($P8&lt;&gt;"",$P8&lt;$F8)),"Datas em ordem inválida",IF(AND($H8="Concluída",$N8="Sim",'Configurações'!$B$6="Sim",$M8&lt;&gt;"Sim"),"Concluída sem aceite",IF(AND($H8="Concluída",$P8=""),"Falta data de conclusão",IF(AND($H8&lt;&gt;"Concluída",$P8&lt;&gt;""),"Data de conclusão inconsistente",IF(AND($H8="Concluída",$I8&lt;&gt;1),"% incompatível com concluída",IF(AND($H8="Não iniciada",$I8&lt;&gt;0),"% incompatível com não iniciada",IF(AND($H8="Concluída",$P8&gt;$G8),"Concluída com atraso",IF($H8="Bloqueada","Tarefa bloqueada",IF($R8="Sim","Dependência pendente",IF(AND($G8&lt;TODAY(),$H8&lt;&gt;"Concluída",$H8&lt;&gt;"Cancelada"),"Prazo vencido",IF(AND($G8&gt;=TODAY(),$G8-TODAY()&lt;='Configurações'!$B$4,$H8&lt;&gt;"Concluída",$H8&lt;&gt;"Cancelada"),"Prazo próximo","OK"))))))))))))))))))</f>
        <v/>
      </c>
      <c r="T8" s="23">
        <f>IF(OR($A8="",$G8="",$H8="Concluída",$H8="Cancelada"),"",$G8+ROW()/100000)</f>
        <v/>
      </c>
      <c r="U8" s="23">
        <f>IF($A8="","",IF(OR($S8="ID duplicado",$S8="ID fora do padrão",$S8="Dependência aponta para a própria tarefa",$S8="Dependência repetida",$S8="Dependência não encontrada",$S8="Campos obrigatórios incompletos",$S8="Datas em ordem inválida",$S8="Concluída sem aceite",$S8="Falta data de conclusão",$S8="Data de conclusão inconsistente",$S8="% incompatível com concluída",$S8="% incompatível com não iniciada"),"Sim","Não"))</f>
        <v/>
      </c>
    </row>
    <row r="9" ht="42" customHeight="1">
      <c r="A9" s="19" t="inlineStr">
        <is>
          <t>LT-002</t>
        </is>
      </c>
      <c r="B9" s="19" t="inlineStr">
        <is>
          <t>Conteúdo</t>
        </is>
      </c>
      <c r="C9" s="19" t="inlineStr">
        <is>
          <t>Tarefa</t>
        </is>
      </c>
      <c r="D9" s="17" t="inlineStr">
        <is>
          <t>Produzir imagens principais do produto</t>
        </is>
      </c>
      <c r="E9" s="19" t="inlineStr">
        <is>
          <t>Equipe Conteúdo</t>
        </is>
      </c>
      <c r="F9" s="20" t="n">
        <v>46267</v>
      </c>
      <c r="G9" s="20" t="n">
        <v>46275</v>
      </c>
      <c r="H9" s="19" t="inlineStr">
        <is>
          <t>Em andamento</t>
        </is>
      </c>
      <c r="I9" s="21" t="n">
        <v>0.6</v>
      </c>
      <c r="J9" s="19" t="inlineStr">
        <is>
          <t>LT-001</t>
        </is>
      </c>
      <c r="K9" s="19" t="n"/>
      <c r="L9" s="17" t="inlineStr">
        <is>
          <t>Seis imagens fictícias entregues no padrão definido</t>
        </is>
      </c>
      <c r="M9" s="19" t="inlineStr">
        <is>
          <t>Não</t>
        </is>
      </c>
      <c r="N9" s="19" t="inlineStr">
        <is>
          <t>Sim</t>
        </is>
      </c>
      <c r="O9" s="17" t="inlineStr">
        <is>
          <t>Sessão fictícia realizada; faltam duas imagens</t>
        </is>
      </c>
      <c r="P9" s="20" t="n"/>
      <c r="Q9" s="22">
        <f>IF(OR($A9="",$G9=""),"",IF($H9="Concluída",IF($P9="","",$G9-$P9),$G9-TODAY()))</f>
        <v/>
      </c>
      <c r="R9" s="14">
        <f>IF($A9="","",IF(OR(AND($J9&lt;&gt;"",COUNTIF($A$8:$A$107,$J9)&gt;0,IFERROR(INDEX($H$8:$H$107,MATCH($J9,$A$8:$A$107,0)),"")&lt;&gt;"Concluída"),AND($K9&lt;&gt;"",COUNTIF($A$8:$A$107,$K9)&gt;0,IFERROR(INDEX($H$8:$H$107,MATCH($K9,$A$8:$A$107,0)),"")&lt;&gt;"Concluída")),"Sim","Não"))</f>
        <v/>
      </c>
      <c r="S9" s="3">
        <f>IF($A9="","",IF(COUNTIF($A$8:$A$107,$A9)&gt;1,"ID duplicado",IF(LEFT($A9,3)&lt;&gt;"LT-","ID fora do padrão",IF(OR($J9=$A9,$K9=$A9),"Dependência aponta para a própria tarefa",IF(AND($J9&lt;&gt;"",$J9=$K9),"Dependência repetida",IF(OR(AND($J9&lt;&gt;"",COUNTIF($A$8:$A$107,$J9)=0),AND($K9&lt;&gt;"",COUNTIF($A$8:$A$107,$K9)=0)),"Dependência não encontrada",IF(OR($B9="",$C9="",$D9="",$E9="",$F9="",$G9="",$H9="",$I9="",$L9="",$M9="",$N9=""),"Campos obrigatórios incompletos",IF(OR($F9&gt;$G9,AND($P9&lt;&gt;"",$P9&lt;$F9)),"Datas em ordem inválida",IF(AND($H9="Concluída",$N9="Sim",'Configurações'!$B$6="Sim",$M9&lt;&gt;"Sim"),"Concluída sem aceite",IF(AND($H9="Concluída",$P9=""),"Falta data de conclusão",IF(AND($H9&lt;&gt;"Concluída",$P9&lt;&gt;""),"Data de conclusão inconsistente",IF(AND($H9="Concluída",$I9&lt;&gt;1),"% incompatível com concluída",IF(AND($H9="Não iniciada",$I9&lt;&gt;0),"% incompatível com não iniciada",IF(AND($H9="Concluída",$P9&gt;$G9),"Concluída com atraso",IF($H9="Bloqueada","Tarefa bloqueada",IF($R9="Sim","Dependência pendente",IF(AND($G9&lt;TODAY(),$H9&lt;&gt;"Concluída",$H9&lt;&gt;"Cancelada"),"Prazo vencido",IF(AND($G9&gt;=TODAY(),$G9-TODAY()&lt;='Configurações'!$B$4,$H9&lt;&gt;"Concluída",$H9&lt;&gt;"Cancelada"),"Prazo próximo","OK"))))))))))))))))))</f>
        <v/>
      </c>
      <c r="T9" s="23">
        <f>IF(OR($A9="",$G9="",$H9="Concluída",$H9="Cancelada"),"",$G9+ROW()/100000)</f>
        <v/>
      </c>
      <c r="U9" s="23">
        <f>IF($A9="","",IF(OR($S9="ID duplicado",$S9="ID fora do padrão",$S9="Dependência aponta para a própria tarefa",$S9="Dependência repetida",$S9="Dependência não encontrada",$S9="Campos obrigatórios incompletos",$S9="Datas em ordem inválida",$S9="Concluída sem aceite",$S9="Falta data de conclusão",$S9="Data de conclusão inconsistente",$S9="% incompatível com concluída",$S9="% incompatível com não iniciada"),"Sim","Não"))</f>
        <v/>
      </c>
    </row>
    <row r="10" ht="42" customHeight="1">
      <c r="A10" s="19" t="inlineStr">
        <is>
          <t>LT-003</t>
        </is>
      </c>
      <c r="B10" s="19" t="inlineStr">
        <is>
          <t>Conteúdo</t>
        </is>
      </c>
      <c r="C10" s="19" t="inlineStr">
        <is>
          <t>Tarefa</t>
        </is>
      </c>
      <c r="D10" s="17" t="inlineStr">
        <is>
          <t>Redigir título e descrição comercial</t>
        </is>
      </c>
      <c r="E10" s="19" t="inlineStr">
        <is>
          <t>Equipe Conteúdo</t>
        </is>
      </c>
      <c r="F10" s="20" t="n">
        <v>46267</v>
      </c>
      <c r="G10" s="20" t="n">
        <v>46270</v>
      </c>
      <c r="H10" s="19" t="inlineStr">
        <is>
          <t>Concluída</t>
        </is>
      </c>
      <c r="I10" s="21" t="n">
        <v>1</v>
      </c>
      <c r="J10" s="19" t="inlineStr">
        <is>
          <t>LT-001</t>
        </is>
      </c>
      <c r="K10" s="19" t="n"/>
      <c r="L10" s="17" t="inlineStr">
        <is>
          <t>Título e descrição aprovados pela equipe responsável</t>
        </is>
      </c>
      <c r="M10" s="19" t="inlineStr">
        <is>
          <t>Sim</t>
        </is>
      </c>
      <c r="N10" s="19" t="inlineStr">
        <is>
          <t>Sim</t>
        </is>
      </c>
      <c r="O10" s="17" t="inlineStr">
        <is>
          <t>Texto fictício aprovado</t>
        </is>
      </c>
      <c r="P10" s="20" t="n">
        <v>46270</v>
      </c>
      <c r="Q10" s="22">
        <f>IF(OR($A10="",$G10=""),"",IF($H10="Concluída",IF($P10="","",$G10-$P10),$G10-TODAY()))</f>
        <v/>
      </c>
      <c r="R10" s="14">
        <f>IF($A10="","",IF(OR(AND($J10&lt;&gt;"",COUNTIF($A$8:$A$107,$J10)&gt;0,IFERROR(INDEX($H$8:$H$107,MATCH($J10,$A$8:$A$107,0)),"")&lt;&gt;"Concluída"),AND($K10&lt;&gt;"",COUNTIF($A$8:$A$107,$K10)&gt;0,IFERROR(INDEX($H$8:$H$107,MATCH($K10,$A$8:$A$107,0)),"")&lt;&gt;"Concluída")),"Sim","Não"))</f>
        <v/>
      </c>
      <c r="S10" s="3">
        <f>IF($A10="","",IF(COUNTIF($A$8:$A$107,$A10)&gt;1,"ID duplicado",IF(LEFT($A10,3)&lt;&gt;"LT-","ID fora do padrão",IF(OR($J10=$A10,$K10=$A10),"Dependência aponta para a própria tarefa",IF(AND($J10&lt;&gt;"",$J10=$K10),"Dependência repetida",IF(OR(AND($J10&lt;&gt;"",COUNTIF($A$8:$A$107,$J10)=0),AND($K10&lt;&gt;"",COUNTIF($A$8:$A$107,$K10)=0)),"Dependência não encontrada",IF(OR($B10="",$C10="",$D10="",$E10="",$F10="",$G10="",$H10="",$I10="",$L10="",$M10="",$N10=""),"Campos obrigatórios incompletos",IF(OR($F10&gt;$G10,AND($P10&lt;&gt;"",$P10&lt;$F10)),"Datas em ordem inválida",IF(AND($H10="Concluída",$N10="Sim",'Configurações'!$B$6="Sim",$M10&lt;&gt;"Sim"),"Concluída sem aceite",IF(AND($H10="Concluída",$P10=""),"Falta data de conclusão",IF(AND($H10&lt;&gt;"Concluída",$P10&lt;&gt;""),"Data de conclusão inconsistente",IF(AND($H10="Concluída",$I10&lt;&gt;1),"% incompatível com concluída",IF(AND($H10="Não iniciada",$I10&lt;&gt;0),"% incompatível com não iniciada",IF(AND($H10="Concluída",$P10&gt;$G10),"Concluída com atraso",IF($H10="Bloqueada","Tarefa bloqueada",IF($R10="Sim","Dependência pendente",IF(AND($G10&lt;TODAY(),$H10&lt;&gt;"Concluída",$H10&lt;&gt;"Cancelada"),"Prazo vencido",IF(AND($G10&gt;=TODAY(),$G10-TODAY()&lt;='Configurações'!$B$4,$H10&lt;&gt;"Concluída",$H10&lt;&gt;"Cancelada"),"Prazo próximo","OK"))))))))))))))))))</f>
        <v/>
      </c>
      <c r="T10" s="23">
        <f>IF(OR($A10="",$G10="",$H10="Concluída",$H10="Cancelada"),"",$G10+ROW()/100000)</f>
        <v/>
      </c>
      <c r="U10" s="23">
        <f>IF($A10="","",IF(OR($S10="ID duplicado",$S10="ID fora do padrão",$S10="Dependência aponta para a própria tarefa",$S10="Dependência repetida",$S10="Dependência não encontrada",$S10="Campos obrigatórios incompletos",$S10="Datas em ordem inválida",$S10="Concluída sem aceite",$S10="Falta data de conclusão",$S10="Data de conclusão inconsistente",$S10="% incompatível com concluída",$S10="% incompatível com não iniciada"),"Sim","Não"))</f>
        <v/>
      </c>
    </row>
    <row r="11" ht="42" customHeight="1">
      <c r="A11" s="19" t="inlineStr">
        <is>
          <t>LT-004</t>
        </is>
      </c>
      <c r="B11" s="19" t="inlineStr">
        <is>
          <t>Comercial</t>
        </is>
      </c>
      <c r="C11" s="19" t="inlineStr">
        <is>
          <t>Tarefa</t>
        </is>
      </c>
      <c r="D11" s="17" t="inlineStr">
        <is>
          <t>Configurar preço promocional de lançamento</t>
        </is>
      </c>
      <c r="E11" s="19" t="inlineStr">
        <is>
          <t>Equipe Comercial</t>
        </is>
      </c>
      <c r="F11" s="20" t="n">
        <v>46272</v>
      </c>
      <c r="G11" s="20" t="n">
        <v>46277</v>
      </c>
      <c r="H11" s="19" t="inlineStr">
        <is>
          <t>Não iniciada</t>
        </is>
      </c>
      <c r="I11" s="21" t="n">
        <v>0</v>
      </c>
      <c r="J11" s="19" t="inlineStr">
        <is>
          <t>LT-001</t>
        </is>
      </c>
      <c r="K11" s="19" t="n"/>
      <c r="L11" s="17" t="inlineStr">
        <is>
          <t>Oferta de lançamento registrada e revisada</t>
        </is>
      </c>
      <c r="M11" s="19" t="inlineStr">
        <is>
          <t>Não</t>
        </is>
      </c>
      <c r="N11" s="19" t="inlineStr">
        <is>
          <t>Sim</t>
        </is>
      </c>
      <c r="O11" s="17" t="n"/>
      <c r="P11" s="20" t="n"/>
      <c r="Q11" s="22">
        <f>IF(OR($A11="",$G11=""),"",IF($H11="Concluída",IF($P11="","",$G11-$P11),$G11-TODAY()))</f>
        <v/>
      </c>
      <c r="R11" s="14">
        <f>IF($A11="","",IF(OR(AND($J11&lt;&gt;"",COUNTIF($A$8:$A$107,$J11)&gt;0,IFERROR(INDEX($H$8:$H$107,MATCH($J11,$A$8:$A$107,0)),"")&lt;&gt;"Concluída"),AND($K11&lt;&gt;"",COUNTIF($A$8:$A$107,$K11)&gt;0,IFERROR(INDEX($H$8:$H$107,MATCH($K11,$A$8:$A$107,0)),"")&lt;&gt;"Concluída")),"Sim","Não"))</f>
        <v/>
      </c>
      <c r="S11" s="3">
        <f>IF($A11="","",IF(COUNTIF($A$8:$A$107,$A11)&gt;1,"ID duplicado",IF(LEFT($A11,3)&lt;&gt;"LT-","ID fora do padrão",IF(OR($J11=$A11,$K11=$A11),"Dependência aponta para a própria tarefa",IF(AND($J11&lt;&gt;"",$J11=$K11),"Dependência repetida",IF(OR(AND($J11&lt;&gt;"",COUNTIF($A$8:$A$107,$J11)=0),AND($K11&lt;&gt;"",COUNTIF($A$8:$A$107,$K11)=0)),"Dependência não encontrada",IF(OR($B11="",$C11="",$D11="",$E11="",$F11="",$G11="",$H11="",$I11="",$L11="",$M11="",$N11=""),"Campos obrigatórios incompletos",IF(OR($F11&gt;$G11,AND($P11&lt;&gt;"",$P11&lt;$F11)),"Datas em ordem inválida",IF(AND($H11="Concluída",$N11="Sim",'Configurações'!$B$6="Sim",$M11&lt;&gt;"Sim"),"Concluída sem aceite",IF(AND($H11="Concluída",$P11=""),"Falta data de conclusão",IF(AND($H11&lt;&gt;"Concluída",$P11&lt;&gt;""),"Data de conclusão inconsistente",IF(AND($H11="Concluída",$I11&lt;&gt;1),"% incompatível com concluída",IF(AND($H11="Não iniciada",$I11&lt;&gt;0),"% incompatível com não iniciada",IF(AND($H11="Concluída",$P11&gt;$G11),"Concluída com atraso",IF($H11="Bloqueada","Tarefa bloqueada",IF($R11="Sim","Dependência pendente",IF(AND($G11&lt;TODAY(),$H11&lt;&gt;"Concluída",$H11&lt;&gt;"Cancelada"),"Prazo vencido",IF(AND($G11&gt;=TODAY(),$G11-TODAY()&lt;='Configurações'!$B$4,$H11&lt;&gt;"Concluída",$H11&lt;&gt;"Cancelada"),"Prazo próximo","OK"))))))))))))))))))</f>
        <v/>
      </c>
      <c r="T11" s="23">
        <f>IF(OR($A11="",$G11="",$H11="Concluída",$H11="Cancelada"),"",$G11+ROW()/100000)</f>
        <v/>
      </c>
      <c r="U11" s="23">
        <f>IF($A11="","",IF(OR($S11="ID duplicado",$S11="ID fora do padrão",$S11="Dependência aponta para a própria tarefa",$S11="Dependência repetida",$S11="Dependência não encontrada",$S11="Campos obrigatórios incompletos",$S11="Datas em ordem inválida",$S11="Concluída sem aceite",$S11="Falta data de conclusão",$S11="Data de conclusão inconsistente",$S11="% incompatível com concluída",$S11="% incompatível com não iniciada"),"Sim","Não"))</f>
        <v/>
      </c>
    </row>
    <row r="12" ht="42" customHeight="1">
      <c r="A12" s="19" t="inlineStr">
        <is>
          <t>LT-005</t>
        </is>
      </c>
      <c r="B12" s="19" t="inlineStr">
        <is>
          <t>Operações</t>
        </is>
      </c>
      <c r="C12" s="19" t="inlineStr">
        <is>
          <t>Tarefa</t>
        </is>
      </c>
      <c r="D12" s="17" t="inlineStr">
        <is>
          <t>Cadastrar a oferta no canal de venda</t>
        </is>
      </c>
      <c r="E12" s="19" t="inlineStr">
        <is>
          <t>Equipe Operações</t>
        </is>
      </c>
      <c r="F12" s="20" t="n">
        <v>46276</v>
      </c>
      <c r="G12" s="20" t="n">
        <v>46281</v>
      </c>
      <c r="H12" s="19" t="inlineStr">
        <is>
          <t>Não iniciada</t>
        </is>
      </c>
      <c r="I12" s="21" t="n">
        <v>0</v>
      </c>
      <c r="J12" s="19" t="inlineStr">
        <is>
          <t>LT-002</t>
        </is>
      </c>
      <c r="K12" s="19" t="inlineStr">
        <is>
          <t>LT-003</t>
        </is>
      </c>
      <c r="L12" s="17" t="inlineStr">
        <is>
          <t>Oferta salva no canal e pronta para teste</t>
        </is>
      </c>
      <c r="M12" s="19" t="inlineStr">
        <is>
          <t>Não</t>
        </is>
      </c>
      <c r="N12" s="19" t="inlineStr">
        <is>
          <t>Sim</t>
        </is>
      </c>
      <c r="O12" s="17" t="n"/>
      <c r="P12" s="20" t="n"/>
      <c r="Q12" s="22">
        <f>IF(OR($A12="",$G12=""),"",IF($H12="Concluída",IF($P12="","",$G12-$P12),$G12-TODAY()))</f>
        <v/>
      </c>
      <c r="R12" s="14">
        <f>IF($A12="","",IF(OR(AND($J12&lt;&gt;"",COUNTIF($A$8:$A$107,$J12)&gt;0,IFERROR(INDEX($H$8:$H$107,MATCH($J12,$A$8:$A$107,0)),"")&lt;&gt;"Concluída"),AND($K12&lt;&gt;"",COUNTIF($A$8:$A$107,$K12)&gt;0,IFERROR(INDEX($H$8:$H$107,MATCH($K12,$A$8:$A$107,0)),"")&lt;&gt;"Concluída")),"Sim","Não"))</f>
        <v/>
      </c>
      <c r="S12" s="3">
        <f>IF($A12="","",IF(COUNTIF($A$8:$A$107,$A12)&gt;1,"ID duplicado",IF(LEFT($A12,3)&lt;&gt;"LT-","ID fora do padrão",IF(OR($J12=$A12,$K12=$A12),"Dependência aponta para a própria tarefa",IF(AND($J12&lt;&gt;"",$J12=$K12),"Dependência repetida",IF(OR(AND($J12&lt;&gt;"",COUNTIF($A$8:$A$107,$J12)=0),AND($K12&lt;&gt;"",COUNTIF($A$8:$A$107,$K12)=0)),"Dependência não encontrada",IF(OR($B12="",$C12="",$D12="",$E12="",$F12="",$G12="",$H12="",$I12="",$L12="",$M12="",$N12=""),"Campos obrigatórios incompletos",IF(OR($F12&gt;$G12,AND($P12&lt;&gt;"",$P12&lt;$F12)),"Datas em ordem inválida",IF(AND($H12="Concluída",$N12="Sim",'Configurações'!$B$6="Sim",$M12&lt;&gt;"Sim"),"Concluída sem aceite",IF(AND($H12="Concluída",$P12=""),"Falta data de conclusão",IF(AND($H12&lt;&gt;"Concluída",$P12&lt;&gt;""),"Data de conclusão inconsistente",IF(AND($H12="Concluída",$I12&lt;&gt;1),"% incompatível com concluída",IF(AND($H12="Não iniciada",$I12&lt;&gt;0),"% incompatível com não iniciada",IF(AND($H12="Concluída",$P12&gt;$G12),"Concluída com atraso",IF($H12="Bloqueada","Tarefa bloqueada",IF($R12="Sim","Dependência pendente",IF(AND($G12&lt;TODAY(),$H12&lt;&gt;"Concluída",$H12&lt;&gt;"Cancelada"),"Prazo vencido",IF(AND($G12&gt;=TODAY(),$G12-TODAY()&lt;='Configurações'!$B$4,$H12&lt;&gt;"Concluída",$H12&lt;&gt;"Cancelada"),"Prazo próximo","OK"))))))))))))))))))</f>
        <v/>
      </c>
      <c r="T12" s="23">
        <f>IF(OR($A12="",$G12="",$H12="Concluída",$H12="Cancelada"),"",$G12+ROW()/100000)</f>
        <v/>
      </c>
      <c r="U12" s="23">
        <f>IF($A12="","",IF(OR($S12="ID duplicado",$S12="ID fora do padrão",$S12="Dependência aponta para a própria tarefa",$S12="Dependência repetida",$S12="Dependência não encontrada",$S12="Campos obrigatórios incompletos",$S12="Datas em ordem inválida",$S12="Concluída sem aceite",$S12="Falta data de conclusão",$S12="Data de conclusão inconsistente",$S12="% incompatível com concluída",$S12="% incompatível com não iniciada"),"Sim","Não"))</f>
        <v/>
      </c>
    </row>
    <row r="13" ht="42" customHeight="1">
      <c r="A13" s="19" t="inlineStr">
        <is>
          <t>LT-006</t>
        </is>
      </c>
      <c r="B13" s="19" t="inlineStr">
        <is>
          <t>Operações</t>
        </is>
      </c>
      <c r="C13" s="19" t="inlineStr">
        <is>
          <t>Tarefa</t>
        </is>
      </c>
      <c r="D13" s="17" t="inlineStr">
        <is>
          <t>Validar estoque inicial</t>
        </is>
      </c>
      <c r="E13" s="19" t="inlineStr">
        <is>
          <t>Equipe Operações</t>
        </is>
      </c>
      <c r="F13" s="20" t="n">
        <v>46273</v>
      </c>
      <c r="G13" s="20" t="n">
        <v>46279</v>
      </c>
      <c r="H13" s="19" t="inlineStr">
        <is>
          <t>Bloqueada</t>
        </is>
      </c>
      <c r="I13" s="21" t="n">
        <v>0.2</v>
      </c>
      <c r="J13" s="19" t="inlineStr">
        <is>
          <t>LT-001</t>
        </is>
      </c>
      <c r="K13" s="19" t="n"/>
      <c r="L13" s="17" t="inlineStr">
        <is>
          <t>Cento e vinte unidades fictícias disponíveis para venda</t>
        </is>
      </c>
      <c r="M13" s="19" t="inlineStr">
        <is>
          <t>Não</t>
        </is>
      </c>
      <c r="N13" s="19" t="inlineStr">
        <is>
          <t>Sim</t>
        </is>
      </c>
      <c r="O13" s="17" t="inlineStr">
        <is>
          <t>Aguardando confirmação do lote fictício</t>
        </is>
      </c>
      <c r="P13" s="20" t="n"/>
      <c r="Q13" s="22">
        <f>IF(OR($A13="",$G13=""),"",IF($H13="Concluída",IF($P13="","",$G13-$P13),$G13-TODAY()))</f>
        <v/>
      </c>
      <c r="R13" s="14">
        <f>IF($A13="","",IF(OR(AND($J13&lt;&gt;"",COUNTIF($A$8:$A$107,$J13)&gt;0,IFERROR(INDEX($H$8:$H$107,MATCH($J13,$A$8:$A$107,0)),"")&lt;&gt;"Concluída"),AND($K13&lt;&gt;"",COUNTIF($A$8:$A$107,$K13)&gt;0,IFERROR(INDEX($H$8:$H$107,MATCH($K13,$A$8:$A$107,0)),"")&lt;&gt;"Concluída")),"Sim","Não"))</f>
        <v/>
      </c>
      <c r="S13" s="3">
        <f>IF($A13="","",IF(COUNTIF($A$8:$A$107,$A13)&gt;1,"ID duplicado",IF(LEFT($A13,3)&lt;&gt;"LT-","ID fora do padrão",IF(OR($J13=$A13,$K13=$A13),"Dependência aponta para a própria tarefa",IF(AND($J13&lt;&gt;"",$J13=$K13),"Dependência repetida",IF(OR(AND($J13&lt;&gt;"",COUNTIF($A$8:$A$107,$J13)=0),AND($K13&lt;&gt;"",COUNTIF($A$8:$A$107,$K13)=0)),"Dependência não encontrada",IF(OR($B13="",$C13="",$D13="",$E13="",$F13="",$G13="",$H13="",$I13="",$L13="",$M13="",$N13=""),"Campos obrigatórios incompletos",IF(OR($F13&gt;$G13,AND($P13&lt;&gt;"",$P13&lt;$F13)),"Datas em ordem inválida",IF(AND($H13="Concluída",$N13="Sim",'Configurações'!$B$6="Sim",$M13&lt;&gt;"Sim"),"Concluída sem aceite",IF(AND($H13="Concluída",$P13=""),"Falta data de conclusão",IF(AND($H13&lt;&gt;"Concluída",$P13&lt;&gt;""),"Data de conclusão inconsistente",IF(AND($H13="Concluída",$I13&lt;&gt;1),"% incompatível com concluída",IF(AND($H13="Não iniciada",$I13&lt;&gt;0),"% incompatível com não iniciada",IF(AND($H13="Concluída",$P13&gt;$G13),"Concluída com atraso",IF($H13="Bloqueada","Tarefa bloqueada",IF($R13="Sim","Dependência pendente",IF(AND($G13&lt;TODAY(),$H13&lt;&gt;"Concluída",$H13&lt;&gt;"Cancelada"),"Prazo vencido",IF(AND($G13&gt;=TODAY(),$G13-TODAY()&lt;='Configurações'!$B$4,$H13&lt;&gt;"Concluída",$H13&lt;&gt;"Cancelada"),"Prazo próximo","OK"))))))))))))))))))</f>
        <v/>
      </c>
      <c r="T13" s="23">
        <f>IF(OR($A13="",$G13="",$H13="Concluída",$H13="Cancelada"),"",$G13+ROW()/100000)</f>
        <v/>
      </c>
      <c r="U13" s="23">
        <f>IF($A13="","",IF(OR($S13="ID duplicado",$S13="ID fora do padrão",$S13="Dependência aponta para a própria tarefa",$S13="Dependência repetida",$S13="Dependência não encontrada",$S13="Campos obrigatórios incompletos",$S13="Datas em ordem inválida",$S13="Concluída sem aceite",$S13="Falta data de conclusão",$S13="Data de conclusão inconsistente",$S13="% incompatível com concluída",$S13="% incompatível com não iniciada"),"Sim","Não"))</f>
        <v/>
      </c>
    </row>
    <row r="14" ht="42" customHeight="1">
      <c r="A14" s="19" t="inlineStr">
        <is>
          <t>LT-007</t>
        </is>
      </c>
      <c r="B14" s="19" t="inlineStr">
        <is>
          <t>Tecnologia</t>
        </is>
      </c>
      <c r="C14" s="19" t="inlineStr">
        <is>
          <t>Tarefa</t>
        </is>
      </c>
      <c r="D14" s="17" t="inlineStr">
        <is>
          <t>Executar teste de compra e pagamento</t>
        </is>
      </c>
      <c r="E14" s="19" t="inlineStr">
        <is>
          <t>Equipe Tecnologia</t>
        </is>
      </c>
      <c r="F14" s="20" t="n">
        <v>46282</v>
      </c>
      <c r="G14" s="20" t="n">
        <v>46287</v>
      </c>
      <c r="H14" s="19" t="inlineStr">
        <is>
          <t>Não iniciada</t>
        </is>
      </c>
      <c r="I14" s="21" t="n">
        <v>0</v>
      </c>
      <c r="J14" s="19" t="inlineStr">
        <is>
          <t>LT-005</t>
        </is>
      </c>
      <c r="K14" s="19" t="inlineStr">
        <is>
          <t>LT-006</t>
        </is>
      </c>
      <c r="L14" s="17" t="inlineStr">
        <is>
          <t>Pedido fictício concluído sem erro de fluxo</t>
        </is>
      </c>
      <c r="M14" s="19" t="inlineStr">
        <is>
          <t>Não</t>
        </is>
      </c>
      <c r="N14" s="19" t="inlineStr">
        <is>
          <t>Sim</t>
        </is>
      </c>
      <c r="O14" s="17" t="n"/>
      <c r="P14" s="20" t="n"/>
      <c r="Q14" s="22">
        <f>IF(OR($A14="",$G14=""),"",IF($H14="Concluída",IF($P14="","",$G14-$P14),$G14-TODAY()))</f>
        <v/>
      </c>
      <c r="R14" s="14">
        <f>IF($A14="","",IF(OR(AND($J14&lt;&gt;"",COUNTIF($A$8:$A$107,$J14)&gt;0,IFERROR(INDEX($H$8:$H$107,MATCH($J14,$A$8:$A$107,0)),"")&lt;&gt;"Concluída"),AND($K14&lt;&gt;"",COUNTIF($A$8:$A$107,$K14)&gt;0,IFERROR(INDEX($H$8:$H$107,MATCH($K14,$A$8:$A$107,0)),"")&lt;&gt;"Concluída")),"Sim","Não"))</f>
        <v/>
      </c>
      <c r="S14" s="3">
        <f>IF($A14="","",IF(COUNTIF($A$8:$A$107,$A14)&gt;1,"ID duplicado",IF(LEFT($A14,3)&lt;&gt;"LT-","ID fora do padrão",IF(OR($J14=$A14,$K14=$A14),"Dependência aponta para a própria tarefa",IF(AND($J14&lt;&gt;"",$J14=$K14),"Dependência repetida",IF(OR(AND($J14&lt;&gt;"",COUNTIF($A$8:$A$107,$J14)=0),AND($K14&lt;&gt;"",COUNTIF($A$8:$A$107,$K14)=0)),"Dependência não encontrada",IF(OR($B14="",$C14="",$D14="",$E14="",$F14="",$G14="",$H14="",$I14="",$L14="",$M14="",$N14=""),"Campos obrigatórios incompletos",IF(OR($F14&gt;$G14,AND($P14&lt;&gt;"",$P14&lt;$F14)),"Datas em ordem inválida",IF(AND($H14="Concluída",$N14="Sim",'Configurações'!$B$6="Sim",$M14&lt;&gt;"Sim"),"Concluída sem aceite",IF(AND($H14="Concluída",$P14=""),"Falta data de conclusão",IF(AND($H14&lt;&gt;"Concluída",$P14&lt;&gt;""),"Data de conclusão inconsistente",IF(AND($H14="Concluída",$I14&lt;&gt;1),"% incompatível com concluída",IF(AND($H14="Não iniciada",$I14&lt;&gt;0),"% incompatível com não iniciada",IF(AND($H14="Concluída",$P14&gt;$G14),"Concluída com atraso",IF($H14="Bloqueada","Tarefa bloqueada",IF($R14="Sim","Dependência pendente",IF(AND($G14&lt;TODAY(),$H14&lt;&gt;"Concluída",$H14&lt;&gt;"Cancelada"),"Prazo vencido",IF(AND($G14&gt;=TODAY(),$G14-TODAY()&lt;='Configurações'!$B$4,$H14&lt;&gt;"Concluída",$H14&lt;&gt;"Cancelada"),"Prazo próximo","OK"))))))))))))))))))</f>
        <v/>
      </c>
      <c r="T14" s="23">
        <f>IF(OR($A14="",$G14="",$H14="Concluída",$H14="Cancelada"),"",$G14+ROW()/100000)</f>
        <v/>
      </c>
      <c r="U14" s="23">
        <f>IF($A14="","",IF(OR($S14="ID duplicado",$S14="ID fora do padrão",$S14="Dependência aponta para a própria tarefa",$S14="Dependência repetida",$S14="Dependência não encontrada",$S14="Campos obrigatórios incompletos",$S14="Datas em ordem inválida",$S14="Concluída sem aceite",$S14="Falta data de conclusão",$S14="Data de conclusão inconsistente",$S14="% incompatível com concluída",$S14="% incompatível com não iniciada"),"Sim","Não"))</f>
        <v/>
      </c>
    </row>
    <row r="15" ht="42" customHeight="1">
      <c r="A15" s="19" t="inlineStr">
        <is>
          <t>LT-008</t>
        </is>
      </c>
      <c r="B15" s="19" t="inlineStr">
        <is>
          <t>Publicação</t>
        </is>
      </c>
      <c r="C15" s="19" t="inlineStr">
        <is>
          <t>Marco</t>
        </is>
      </c>
      <c r="D15" s="17" t="inlineStr">
        <is>
          <t>Publicar o SKU no canal</t>
        </is>
      </c>
      <c r="E15" s="19" t="inlineStr">
        <is>
          <t>Equipe Produto</t>
        </is>
      </c>
      <c r="F15" s="20" t="n">
        <v>46295</v>
      </c>
      <c r="G15" s="20" t="n">
        <v>46295</v>
      </c>
      <c r="H15" s="19" t="inlineStr">
        <is>
          <t>Não iniciada</t>
        </is>
      </c>
      <c r="I15" s="21" t="n">
        <v>0</v>
      </c>
      <c r="J15" s="19" t="inlineStr">
        <is>
          <t>LT-007</t>
        </is>
      </c>
      <c r="K15" s="19" t="inlineStr">
        <is>
          <t>LT-004</t>
        </is>
      </c>
      <c r="L15" s="17" t="inlineStr">
        <is>
          <t>SKU visível e disponível para compra no canal definido</t>
        </is>
      </c>
      <c r="M15" s="19" t="inlineStr">
        <is>
          <t>Não</t>
        </is>
      </c>
      <c r="N15" s="19" t="inlineStr">
        <is>
          <t>Sim</t>
        </is>
      </c>
      <c r="O15" s="17" t="n"/>
      <c r="P15" s="20" t="n"/>
      <c r="Q15" s="22">
        <f>IF(OR($A15="",$G15=""),"",IF($H15="Concluída",IF($P15="","",$G15-$P15),$G15-TODAY()))</f>
        <v/>
      </c>
      <c r="R15" s="14">
        <f>IF($A15="","",IF(OR(AND($J15&lt;&gt;"",COUNTIF($A$8:$A$107,$J15)&gt;0,IFERROR(INDEX($H$8:$H$107,MATCH($J15,$A$8:$A$107,0)),"")&lt;&gt;"Concluída"),AND($K15&lt;&gt;"",COUNTIF($A$8:$A$107,$K15)&gt;0,IFERROR(INDEX($H$8:$H$107,MATCH($K15,$A$8:$A$107,0)),"")&lt;&gt;"Concluída")),"Sim","Não"))</f>
        <v/>
      </c>
      <c r="S15" s="3">
        <f>IF($A15="","",IF(COUNTIF($A$8:$A$107,$A15)&gt;1,"ID duplicado",IF(LEFT($A15,3)&lt;&gt;"LT-","ID fora do padrão",IF(OR($J15=$A15,$K15=$A15),"Dependência aponta para a própria tarefa",IF(AND($J15&lt;&gt;"",$J15=$K15),"Dependência repetida",IF(OR(AND($J15&lt;&gt;"",COUNTIF($A$8:$A$107,$J15)=0),AND($K15&lt;&gt;"",COUNTIF($A$8:$A$107,$K15)=0)),"Dependência não encontrada",IF(OR($B15="",$C15="",$D15="",$E15="",$F15="",$G15="",$H15="",$I15="",$L15="",$M15="",$N15=""),"Campos obrigatórios incompletos",IF(OR($F15&gt;$G15,AND($P15&lt;&gt;"",$P15&lt;$F15)),"Datas em ordem inválida",IF(AND($H15="Concluída",$N15="Sim",'Configurações'!$B$6="Sim",$M15&lt;&gt;"Sim"),"Concluída sem aceite",IF(AND($H15="Concluída",$P15=""),"Falta data de conclusão",IF(AND($H15&lt;&gt;"Concluída",$P15&lt;&gt;""),"Data de conclusão inconsistente",IF(AND($H15="Concluída",$I15&lt;&gt;1),"% incompatível com concluída",IF(AND($H15="Não iniciada",$I15&lt;&gt;0),"% incompatível com não iniciada",IF(AND($H15="Concluída",$P15&gt;$G15),"Concluída com atraso",IF($H15="Bloqueada","Tarefa bloqueada",IF($R15="Sim","Dependência pendente",IF(AND($G15&lt;TODAY(),$H15&lt;&gt;"Concluída",$H15&lt;&gt;"Cancelada"),"Prazo vencido",IF(AND($G15&gt;=TODAY(),$G15-TODAY()&lt;='Configurações'!$B$4,$H15&lt;&gt;"Concluída",$H15&lt;&gt;"Cancelada"),"Prazo próximo","OK"))))))))))))))))))</f>
        <v/>
      </c>
      <c r="T15" s="23">
        <f>IF(OR($A15="",$G15="",$H15="Concluída",$H15="Cancelada"),"",$G15+ROW()/100000)</f>
        <v/>
      </c>
      <c r="U15" s="23">
        <f>IF($A15="","",IF(OR($S15="ID duplicado",$S15="ID fora do padrão",$S15="Dependência aponta para a própria tarefa",$S15="Dependência repetida",$S15="Dependência não encontrada",$S15="Campos obrigatórios incompletos",$S15="Datas em ordem inválida",$S15="Concluída sem aceite",$S15="Falta data de conclusão",$S15="Data de conclusão inconsistente",$S15="% incompatível com concluída",$S15="% incompatível com não iniciada"),"Sim","Não"))</f>
        <v/>
      </c>
    </row>
    <row r="16" ht="24" customHeight="1">
      <c r="A16" s="19" t="n"/>
      <c r="B16" s="19" t="n"/>
      <c r="C16" s="19" t="n"/>
      <c r="D16" s="17" t="n"/>
      <c r="E16" s="19" t="n"/>
      <c r="F16" s="20" t="n"/>
      <c r="G16" s="20" t="n"/>
      <c r="H16" s="19" t="n"/>
      <c r="I16" s="21" t="n"/>
      <c r="J16" s="19" t="n"/>
      <c r="K16" s="19" t="n"/>
      <c r="L16" s="17" t="n"/>
      <c r="M16" s="19" t="n"/>
      <c r="N16" s="19" t="n"/>
      <c r="O16" s="17" t="n"/>
      <c r="P16" s="20" t="n"/>
      <c r="Q16" s="22">
        <f>IF(OR($A16="",$G16=""),"",IF($H16="Concluída",IF($P16="","",$G16-$P16),$G16-TODAY()))</f>
        <v/>
      </c>
      <c r="R16" s="14">
        <f>IF($A16="","",IF(OR(AND($J16&lt;&gt;"",COUNTIF($A$8:$A$107,$J16)&gt;0,IFERROR(INDEX($H$8:$H$107,MATCH($J16,$A$8:$A$107,0)),"")&lt;&gt;"Concluída"),AND($K16&lt;&gt;"",COUNTIF($A$8:$A$107,$K16)&gt;0,IFERROR(INDEX($H$8:$H$107,MATCH($K16,$A$8:$A$107,0)),"")&lt;&gt;"Concluída")),"Sim","Não"))</f>
        <v/>
      </c>
      <c r="S16" s="3">
        <f>IF($A16="","",IF(COUNTIF($A$8:$A$107,$A16)&gt;1,"ID duplicado",IF(LEFT($A16,3)&lt;&gt;"LT-","ID fora do padrão",IF(OR($J16=$A16,$K16=$A16),"Dependência aponta para a própria tarefa",IF(AND($J16&lt;&gt;"",$J16=$K16),"Dependência repetida",IF(OR(AND($J16&lt;&gt;"",COUNTIF($A$8:$A$107,$J16)=0),AND($K16&lt;&gt;"",COUNTIF($A$8:$A$107,$K16)=0)),"Dependência não encontrada",IF(OR($B16="",$C16="",$D16="",$E16="",$F16="",$G16="",$H16="",$I16="",$L16="",$M16="",$N16=""),"Campos obrigatórios incompletos",IF(OR($F16&gt;$G16,AND($P16&lt;&gt;"",$P16&lt;$F16)),"Datas em ordem inválida",IF(AND($H16="Concluída",$N16="Sim",'Configurações'!$B$6="Sim",$M16&lt;&gt;"Sim"),"Concluída sem aceite",IF(AND($H16="Concluída",$P16=""),"Falta data de conclusão",IF(AND($H16&lt;&gt;"Concluída",$P16&lt;&gt;""),"Data de conclusão inconsistente",IF(AND($H16="Concluída",$I16&lt;&gt;1),"% incompatível com concluída",IF(AND($H16="Não iniciada",$I16&lt;&gt;0),"% incompatível com não iniciada",IF(AND($H16="Concluída",$P16&gt;$G16),"Concluída com atraso",IF($H16="Bloqueada","Tarefa bloqueada",IF($R16="Sim","Dependência pendente",IF(AND($G16&lt;TODAY(),$H16&lt;&gt;"Concluída",$H16&lt;&gt;"Cancelada"),"Prazo vencido",IF(AND($G16&gt;=TODAY(),$G16-TODAY()&lt;='Configurações'!$B$4,$H16&lt;&gt;"Concluída",$H16&lt;&gt;"Cancelada"),"Prazo próximo","OK"))))))))))))))))))</f>
        <v/>
      </c>
      <c r="T16" s="23">
        <f>IF(OR($A16="",$G16="",$H16="Concluída",$H16="Cancelada"),"",$G16+ROW()/100000)</f>
        <v/>
      </c>
      <c r="U16" s="23">
        <f>IF($A16="","",IF(OR($S16="ID duplicado",$S16="ID fora do padrão",$S16="Dependência aponta para a própria tarefa",$S16="Dependência repetida",$S16="Dependência não encontrada",$S16="Campos obrigatórios incompletos",$S16="Datas em ordem inválida",$S16="Concluída sem aceite",$S16="Falta data de conclusão",$S16="Data de conclusão inconsistente",$S16="% incompatível com concluída",$S16="% incompatível com não iniciada"),"Sim","Não"))</f>
        <v/>
      </c>
    </row>
    <row r="17" ht="24" customHeight="1">
      <c r="A17" s="19" t="n"/>
      <c r="B17" s="19" t="n"/>
      <c r="C17" s="19" t="n"/>
      <c r="D17" s="17" t="n"/>
      <c r="E17" s="19" t="n"/>
      <c r="F17" s="20" t="n"/>
      <c r="G17" s="20" t="n"/>
      <c r="H17" s="19" t="n"/>
      <c r="I17" s="21" t="n"/>
      <c r="J17" s="19" t="n"/>
      <c r="K17" s="19" t="n"/>
      <c r="L17" s="17" t="n"/>
      <c r="M17" s="19" t="n"/>
      <c r="N17" s="19" t="n"/>
      <c r="O17" s="17" t="n"/>
      <c r="P17" s="20" t="n"/>
      <c r="Q17" s="22">
        <f>IF(OR($A17="",$G17=""),"",IF($H17="Concluída",IF($P17="","",$G17-$P17),$G17-TODAY()))</f>
        <v/>
      </c>
      <c r="R17" s="14">
        <f>IF($A17="","",IF(OR(AND($J17&lt;&gt;"",COUNTIF($A$8:$A$107,$J17)&gt;0,IFERROR(INDEX($H$8:$H$107,MATCH($J17,$A$8:$A$107,0)),"")&lt;&gt;"Concluída"),AND($K17&lt;&gt;"",COUNTIF($A$8:$A$107,$K17)&gt;0,IFERROR(INDEX($H$8:$H$107,MATCH($K17,$A$8:$A$107,0)),"")&lt;&gt;"Concluída")),"Sim","Não"))</f>
        <v/>
      </c>
      <c r="S17" s="3">
        <f>IF($A17="","",IF(COUNTIF($A$8:$A$107,$A17)&gt;1,"ID duplicado",IF(LEFT($A17,3)&lt;&gt;"LT-","ID fora do padrão",IF(OR($J17=$A17,$K17=$A17),"Dependência aponta para a própria tarefa",IF(AND($J17&lt;&gt;"",$J17=$K17),"Dependência repetida",IF(OR(AND($J17&lt;&gt;"",COUNTIF($A$8:$A$107,$J17)=0),AND($K17&lt;&gt;"",COUNTIF($A$8:$A$107,$K17)=0)),"Dependência não encontrada",IF(OR($B17="",$C17="",$D17="",$E17="",$F17="",$G17="",$H17="",$I17="",$L17="",$M17="",$N17=""),"Campos obrigatórios incompletos",IF(OR($F17&gt;$G17,AND($P17&lt;&gt;"",$P17&lt;$F17)),"Datas em ordem inválida",IF(AND($H17="Concluída",$N17="Sim",'Configurações'!$B$6="Sim",$M17&lt;&gt;"Sim"),"Concluída sem aceite",IF(AND($H17="Concluída",$P17=""),"Falta data de conclusão",IF(AND($H17&lt;&gt;"Concluída",$P17&lt;&gt;""),"Data de conclusão inconsistente",IF(AND($H17="Concluída",$I17&lt;&gt;1),"% incompatível com concluída",IF(AND($H17="Não iniciada",$I17&lt;&gt;0),"% incompatível com não iniciada",IF(AND($H17="Concluída",$P17&gt;$G17),"Concluída com atraso",IF($H17="Bloqueada","Tarefa bloqueada",IF($R17="Sim","Dependência pendente",IF(AND($G17&lt;TODAY(),$H17&lt;&gt;"Concluída",$H17&lt;&gt;"Cancelada"),"Prazo vencido",IF(AND($G17&gt;=TODAY(),$G17-TODAY()&lt;='Configurações'!$B$4,$H17&lt;&gt;"Concluída",$H17&lt;&gt;"Cancelada"),"Prazo próximo","OK"))))))))))))))))))</f>
        <v/>
      </c>
      <c r="T17" s="23">
        <f>IF(OR($A17="",$G17="",$H17="Concluída",$H17="Cancelada"),"",$G17+ROW()/100000)</f>
        <v/>
      </c>
      <c r="U17" s="23">
        <f>IF($A17="","",IF(OR($S17="ID duplicado",$S17="ID fora do padrão",$S17="Dependência aponta para a própria tarefa",$S17="Dependência repetida",$S17="Dependência não encontrada",$S17="Campos obrigatórios incompletos",$S17="Datas em ordem inválida",$S17="Concluída sem aceite",$S17="Falta data de conclusão",$S17="Data de conclusão inconsistente",$S17="% incompatível com concluída",$S17="% incompatível com não iniciada"),"Sim","Não"))</f>
        <v/>
      </c>
    </row>
    <row r="18" ht="24" customHeight="1">
      <c r="A18" s="19" t="n"/>
      <c r="B18" s="19" t="n"/>
      <c r="C18" s="19" t="n"/>
      <c r="D18" s="17" t="n"/>
      <c r="E18" s="19" t="n"/>
      <c r="F18" s="20" t="n"/>
      <c r="G18" s="20" t="n"/>
      <c r="H18" s="19" t="n"/>
      <c r="I18" s="21" t="n"/>
      <c r="J18" s="19" t="n"/>
      <c r="K18" s="19" t="n"/>
      <c r="L18" s="17" t="n"/>
      <c r="M18" s="19" t="n"/>
      <c r="N18" s="19" t="n"/>
      <c r="O18" s="17" t="n"/>
      <c r="P18" s="20" t="n"/>
      <c r="Q18" s="22">
        <f>IF(OR($A18="",$G18=""),"",IF($H18="Concluída",IF($P18="","",$G18-$P18),$G18-TODAY()))</f>
        <v/>
      </c>
      <c r="R18" s="14">
        <f>IF($A18="","",IF(OR(AND($J18&lt;&gt;"",COUNTIF($A$8:$A$107,$J18)&gt;0,IFERROR(INDEX($H$8:$H$107,MATCH($J18,$A$8:$A$107,0)),"")&lt;&gt;"Concluída"),AND($K18&lt;&gt;"",COUNTIF($A$8:$A$107,$K18)&gt;0,IFERROR(INDEX($H$8:$H$107,MATCH($K18,$A$8:$A$107,0)),"")&lt;&gt;"Concluída")),"Sim","Não"))</f>
        <v/>
      </c>
      <c r="S18" s="3">
        <f>IF($A18="","",IF(COUNTIF($A$8:$A$107,$A18)&gt;1,"ID duplicado",IF(LEFT($A18,3)&lt;&gt;"LT-","ID fora do padrão",IF(OR($J18=$A18,$K18=$A18),"Dependência aponta para a própria tarefa",IF(AND($J18&lt;&gt;"",$J18=$K18),"Dependência repetida",IF(OR(AND($J18&lt;&gt;"",COUNTIF($A$8:$A$107,$J18)=0),AND($K18&lt;&gt;"",COUNTIF($A$8:$A$107,$K18)=0)),"Dependência não encontrada",IF(OR($B18="",$C18="",$D18="",$E18="",$F18="",$G18="",$H18="",$I18="",$L18="",$M18="",$N18=""),"Campos obrigatórios incompletos",IF(OR($F18&gt;$G18,AND($P18&lt;&gt;"",$P18&lt;$F18)),"Datas em ordem inválida",IF(AND($H18="Concluída",$N18="Sim",'Configurações'!$B$6="Sim",$M18&lt;&gt;"Sim"),"Concluída sem aceite",IF(AND($H18="Concluída",$P18=""),"Falta data de conclusão",IF(AND($H18&lt;&gt;"Concluída",$P18&lt;&gt;""),"Data de conclusão inconsistente",IF(AND($H18="Concluída",$I18&lt;&gt;1),"% incompatível com concluída",IF(AND($H18="Não iniciada",$I18&lt;&gt;0),"% incompatível com não iniciada",IF(AND($H18="Concluída",$P18&gt;$G18),"Concluída com atraso",IF($H18="Bloqueada","Tarefa bloqueada",IF($R18="Sim","Dependência pendente",IF(AND($G18&lt;TODAY(),$H18&lt;&gt;"Concluída",$H18&lt;&gt;"Cancelada"),"Prazo vencido",IF(AND($G18&gt;=TODAY(),$G18-TODAY()&lt;='Configurações'!$B$4,$H18&lt;&gt;"Concluída",$H18&lt;&gt;"Cancelada"),"Prazo próximo","OK"))))))))))))))))))</f>
        <v/>
      </c>
      <c r="T18" s="23">
        <f>IF(OR($A18="",$G18="",$H18="Concluída",$H18="Cancelada"),"",$G18+ROW()/100000)</f>
        <v/>
      </c>
      <c r="U18" s="23">
        <f>IF($A18="","",IF(OR($S18="ID duplicado",$S18="ID fora do padrão",$S18="Dependência aponta para a própria tarefa",$S18="Dependência repetida",$S18="Dependência não encontrada",$S18="Campos obrigatórios incompletos",$S18="Datas em ordem inválida",$S18="Concluída sem aceite",$S18="Falta data de conclusão",$S18="Data de conclusão inconsistente",$S18="% incompatível com concluída",$S18="% incompatível com não iniciada"),"Sim","Não"))</f>
        <v/>
      </c>
    </row>
    <row r="19" ht="24" customHeight="1">
      <c r="A19" s="19" t="n"/>
      <c r="B19" s="19" t="n"/>
      <c r="C19" s="19" t="n"/>
      <c r="D19" s="17" t="n"/>
      <c r="E19" s="19" t="n"/>
      <c r="F19" s="20" t="n"/>
      <c r="G19" s="20" t="n"/>
      <c r="H19" s="19" t="n"/>
      <c r="I19" s="21" t="n"/>
      <c r="J19" s="19" t="n"/>
      <c r="K19" s="19" t="n"/>
      <c r="L19" s="17" t="n"/>
      <c r="M19" s="19" t="n"/>
      <c r="N19" s="19" t="n"/>
      <c r="O19" s="17" t="n"/>
      <c r="P19" s="20" t="n"/>
      <c r="Q19" s="22">
        <f>IF(OR($A19="",$G19=""),"",IF($H19="Concluída",IF($P19="","",$G19-$P19),$G19-TODAY()))</f>
        <v/>
      </c>
      <c r="R19" s="14">
        <f>IF($A19="","",IF(OR(AND($J19&lt;&gt;"",COUNTIF($A$8:$A$107,$J19)&gt;0,IFERROR(INDEX($H$8:$H$107,MATCH($J19,$A$8:$A$107,0)),"")&lt;&gt;"Concluída"),AND($K19&lt;&gt;"",COUNTIF($A$8:$A$107,$K19)&gt;0,IFERROR(INDEX($H$8:$H$107,MATCH($K19,$A$8:$A$107,0)),"")&lt;&gt;"Concluída")),"Sim","Não"))</f>
        <v/>
      </c>
      <c r="S19" s="3">
        <f>IF($A19="","",IF(COUNTIF($A$8:$A$107,$A19)&gt;1,"ID duplicado",IF(LEFT($A19,3)&lt;&gt;"LT-","ID fora do padrão",IF(OR($J19=$A19,$K19=$A19),"Dependência aponta para a própria tarefa",IF(AND($J19&lt;&gt;"",$J19=$K19),"Dependência repetida",IF(OR(AND($J19&lt;&gt;"",COUNTIF($A$8:$A$107,$J19)=0),AND($K19&lt;&gt;"",COUNTIF($A$8:$A$107,$K19)=0)),"Dependência não encontrada",IF(OR($B19="",$C19="",$D19="",$E19="",$F19="",$G19="",$H19="",$I19="",$L19="",$M19="",$N19=""),"Campos obrigatórios incompletos",IF(OR($F19&gt;$G19,AND($P19&lt;&gt;"",$P19&lt;$F19)),"Datas em ordem inválida",IF(AND($H19="Concluída",$N19="Sim",'Configurações'!$B$6="Sim",$M19&lt;&gt;"Sim"),"Concluída sem aceite",IF(AND($H19="Concluída",$P19=""),"Falta data de conclusão",IF(AND($H19&lt;&gt;"Concluída",$P19&lt;&gt;""),"Data de conclusão inconsistente",IF(AND($H19="Concluída",$I19&lt;&gt;1),"% incompatível com concluída",IF(AND($H19="Não iniciada",$I19&lt;&gt;0),"% incompatível com não iniciada",IF(AND($H19="Concluída",$P19&gt;$G19),"Concluída com atraso",IF($H19="Bloqueada","Tarefa bloqueada",IF($R19="Sim","Dependência pendente",IF(AND($G19&lt;TODAY(),$H19&lt;&gt;"Concluída",$H19&lt;&gt;"Cancelada"),"Prazo vencido",IF(AND($G19&gt;=TODAY(),$G19-TODAY()&lt;='Configurações'!$B$4,$H19&lt;&gt;"Concluída",$H19&lt;&gt;"Cancelada"),"Prazo próximo","OK"))))))))))))))))))</f>
        <v/>
      </c>
      <c r="T19" s="23">
        <f>IF(OR($A19="",$G19="",$H19="Concluída",$H19="Cancelada"),"",$G19+ROW()/100000)</f>
        <v/>
      </c>
      <c r="U19" s="23">
        <f>IF($A19="","",IF(OR($S19="ID duplicado",$S19="ID fora do padrão",$S19="Dependência aponta para a própria tarefa",$S19="Dependência repetida",$S19="Dependência não encontrada",$S19="Campos obrigatórios incompletos",$S19="Datas em ordem inválida",$S19="Concluída sem aceite",$S19="Falta data de conclusão",$S19="Data de conclusão inconsistente",$S19="% incompatível com concluída",$S19="% incompatível com não iniciada"),"Sim","Não"))</f>
        <v/>
      </c>
    </row>
    <row r="20" ht="24" customHeight="1">
      <c r="A20" s="19" t="n"/>
      <c r="B20" s="19" t="n"/>
      <c r="C20" s="19" t="n"/>
      <c r="D20" s="17" t="n"/>
      <c r="E20" s="19" t="n"/>
      <c r="F20" s="20" t="n"/>
      <c r="G20" s="20" t="n"/>
      <c r="H20" s="19" t="n"/>
      <c r="I20" s="21" t="n"/>
      <c r="J20" s="19" t="n"/>
      <c r="K20" s="19" t="n"/>
      <c r="L20" s="17" t="n"/>
      <c r="M20" s="19" t="n"/>
      <c r="N20" s="19" t="n"/>
      <c r="O20" s="17" t="n"/>
      <c r="P20" s="20" t="n"/>
      <c r="Q20" s="22">
        <f>IF(OR($A20="",$G20=""),"",IF($H20="Concluída",IF($P20="","",$G20-$P20),$G20-TODAY()))</f>
        <v/>
      </c>
      <c r="R20" s="14">
        <f>IF($A20="","",IF(OR(AND($J20&lt;&gt;"",COUNTIF($A$8:$A$107,$J20)&gt;0,IFERROR(INDEX($H$8:$H$107,MATCH($J20,$A$8:$A$107,0)),"")&lt;&gt;"Concluída"),AND($K20&lt;&gt;"",COUNTIF($A$8:$A$107,$K20)&gt;0,IFERROR(INDEX($H$8:$H$107,MATCH($K20,$A$8:$A$107,0)),"")&lt;&gt;"Concluída")),"Sim","Não"))</f>
        <v/>
      </c>
      <c r="S20" s="3">
        <f>IF($A20="","",IF(COUNTIF($A$8:$A$107,$A20)&gt;1,"ID duplicado",IF(LEFT($A20,3)&lt;&gt;"LT-","ID fora do padrão",IF(OR($J20=$A20,$K20=$A20),"Dependência aponta para a própria tarefa",IF(AND($J20&lt;&gt;"",$J20=$K20),"Dependência repetida",IF(OR(AND($J20&lt;&gt;"",COUNTIF($A$8:$A$107,$J20)=0),AND($K20&lt;&gt;"",COUNTIF($A$8:$A$107,$K20)=0)),"Dependência não encontrada",IF(OR($B20="",$C20="",$D20="",$E20="",$F20="",$G20="",$H20="",$I20="",$L20="",$M20="",$N20=""),"Campos obrigatórios incompletos",IF(OR($F20&gt;$G20,AND($P20&lt;&gt;"",$P20&lt;$F20)),"Datas em ordem inválida",IF(AND($H20="Concluída",$N20="Sim",'Configurações'!$B$6="Sim",$M20&lt;&gt;"Sim"),"Concluída sem aceite",IF(AND($H20="Concluída",$P20=""),"Falta data de conclusão",IF(AND($H20&lt;&gt;"Concluída",$P20&lt;&gt;""),"Data de conclusão inconsistente",IF(AND($H20="Concluída",$I20&lt;&gt;1),"% incompatível com concluída",IF(AND($H20="Não iniciada",$I20&lt;&gt;0),"% incompatível com não iniciada",IF(AND($H20="Concluída",$P20&gt;$G20),"Concluída com atraso",IF($H20="Bloqueada","Tarefa bloqueada",IF($R20="Sim","Dependência pendente",IF(AND($G20&lt;TODAY(),$H20&lt;&gt;"Concluída",$H20&lt;&gt;"Cancelada"),"Prazo vencido",IF(AND($G20&gt;=TODAY(),$G20-TODAY()&lt;='Configurações'!$B$4,$H20&lt;&gt;"Concluída",$H20&lt;&gt;"Cancelada"),"Prazo próximo","OK"))))))))))))))))))</f>
        <v/>
      </c>
      <c r="T20" s="23">
        <f>IF(OR($A20="",$G20="",$H20="Concluída",$H20="Cancelada"),"",$G20+ROW()/100000)</f>
        <v/>
      </c>
      <c r="U20" s="23">
        <f>IF($A20="","",IF(OR($S20="ID duplicado",$S20="ID fora do padrão",$S20="Dependência aponta para a própria tarefa",$S20="Dependência repetida",$S20="Dependência não encontrada",$S20="Campos obrigatórios incompletos",$S20="Datas em ordem inválida",$S20="Concluída sem aceite",$S20="Falta data de conclusão",$S20="Data de conclusão inconsistente",$S20="% incompatível com concluída",$S20="% incompatível com não iniciada"),"Sim","Não"))</f>
        <v/>
      </c>
    </row>
    <row r="21" ht="24" customHeight="1">
      <c r="A21" s="19" t="n"/>
      <c r="B21" s="19" t="n"/>
      <c r="C21" s="19" t="n"/>
      <c r="D21" s="17" t="n"/>
      <c r="E21" s="19" t="n"/>
      <c r="F21" s="20" t="n"/>
      <c r="G21" s="20" t="n"/>
      <c r="H21" s="19" t="n"/>
      <c r="I21" s="21" t="n"/>
      <c r="J21" s="19" t="n"/>
      <c r="K21" s="19" t="n"/>
      <c r="L21" s="17" t="n"/>
      <c r="M21" s="19" t="n"/>
      <c r="N21" s="19" t="n"/>
      <c r="O21" s="17" t="n"/>
      <c r="P21" s="20" t="n"/>
      <c r="Q21" s="22">
        <f>IF(OR($A21="",$G21=""),"",IF($H21="Concluída",IF($P21="","",$G21-$P21),$G21-TODAY()))</f>
        <v/>
      </c>
      <c r="R21" s="14">
        <f>IF($A21="","",IF(OR(AND($J21&lt;&gt;"",COUNTIF($A$8:$A$107,$J21)&gt;0,IFERROR(INDEX($H$8:$H$107,MATCH($J21,$A$8:$A$107,0)),"")&lt;&gt;"Concluída"),AND($K21&lt;&gt;"",COUNTIF($A$8:$A$107,$K21)&gt;0,IFERROR(INDEX($H$8:$H$107,MATCH($K21,$A$8:$A$107,0)),"")&lt;&gt;"Concluída")),"Sim","Não"))</f>
        <v/>
      </c>
      <c r="S21" s="3">
        <f>IF($A21="","",IF(COUNTIF($A$8:$A$107,$A21)&gt;1,"ID duplicado",IF(LEFT($A21,3)&lt;&gt;"LT-","ID fora do padrão",IF(OR($J21=$A21,$K21=$A21),"Dependência aponta para a própria tarefa",IF(AND($J21&lt;&gt;"",$J21=$K21),"Dependência repetida",IF(OR(AND($J21&lt;&gt;"",COUNTIF($A$8:$A$107,$J21)=0),AND($K21&lt;&gt;"",COUNTIF($A$8:$A$107,$K21)=0)),"Dependência não encontrada",IF(OR($B21="",$C21="",$D21="",$E21="",$F21="",$G21="",$H21="",$I21="",$L21="",$M21="",$N21=""),"Campos obrigatórios incompletos",IF(OR($F21&gt;$G21,AND($P21&lt;&gt;"",$P21&lt;$F21)),"Datas em ordem inválida",IF(AND($H21="Concluída",$N21="Sim",'Configurações'!$B$6="Sim",$M21&lt;&gt;"Sim"),"Concluída sem aceite",IF(AND($H21="Concluída",$P21=""),"Falta data de conclusão",IF(AND($H21&lt;&gt;"Concluída",$P21&lt;&gt;""),"Data de conclusão inconsistente",IF(AND($H21="Concluída",$I21&lt;&gt;1),"% incompatível com concluída",IF(AND($H21="Não iniciada",$I21&lt;&gt;0),"% incompatível com não iniciada",IF(AND($H21="Concluída",$P21&gt;$G21),"Concluída com atraso",IF($H21="Bloqueada","Tarefa bloqueada",IF($R21="Sim","Dependência pendente",IF(AND($G21&lt;TODAY(),$H21&lt;&gt;"Concluída",$H21&lt;&gt;"Cancelada"),"Prazo vencido",IF(AND($G21&gt;=TODAY(),$G21-TODAY()&lt;='Configurações'!$B$4,$H21&lt;&gt;"Concluída",$H21&lt;&gt;"Cancelada"),"Prazo próximo","OK"))))))))))))))))))</f>
        <v/>
      </c>
      <c r="T21" s="23">
        <f>IF(OR($A21="",$G21="",$H21="Concluída",$H21="Cancelada"),"",$G21+ROW()/100000)</f>
        <v/>
      </c>
      <c r="U21" s="23">
        <f>IF($A21="","",IF(OR($S21="ID duplicado",$S21="ID fora do padrão",$S21="Dependência aponta para a própria tarefa",$S21="Dependência repetida",$S21="Dependência não encontrada",$S21="Campos obrigatórios incompletos",$S21="Datas em ordem inválida",$S21="Concluída sem aceite",$S21="Falta data de conclusão",$S21="Data de conclusão inconsistente",$S21="% incompatível com concluída",$S21="% incompatível com não iniciada"),"Sim","Não"))</f>
        <v/>
      </c>
    </row>
    <row r="22" ht="24" customHeight="1">
      <c r="A22" s="19" t="n"/>
      <c r="B22" s="19" t="n"/>
      <c r="C22" s="19" t="n"/>
      <c r="D22" s="17" t="n"/>
      <c r="E22" s="19" t="n"/>
      <c r="F22" s="20" t="n"/>
      <c r="G22" s="20" t="n"/>
      <c r="H22" s="19" t="n"/>
      <c r="I22" s="21" t="n"/>
      <c r="J22" s="19" t="n"/>
      <c r="K22" s="19" t="n"/>
      <c r="L22" s="17" t="n"/>
      <c r="M22" s="19" t="n"/>
      <c r="N22" s="19" t="n"/>
      <c r="O22" s="17" t="n"/>
      <c r="P22" s="20" t="n"/>
      <c r="Q22" s="22">
        <f>IF(OR($A22="",$G22=""),"",IF($H22="Concluída",IF($P22="","",$G22-$P22),$G22-TODAY()))</f>
        <v/>
      </c>
      <c r="R22" s="14">
        <f>IF($A22="","",IF(OR(AND($J22&lt;&gt;"",COUNTIF($A$8:$A$107,$J22)&gt;0,IFERROR(INDEX($H$8:$H$107,MATCH($J22,$A$8:$A$107,0)),"")&lt;&gt;"Concluída"),AND($K22&lt;&gt;"",COUNTIF($A$8:$A$107,$K22)&gt;0,IFERROR(INDEX($H$8:$H$107,MATCH($K22,$A$8:$A$107,0)),"")&lt;&gt;"Concluída")),"Sim","Não"))</f>
        <v/>
      </c>
      <c r="S22" s="3">
        <f>IF($A22="","",IF(COUNTIF($A$8:$A$107,$A22)&gt;1,"ID duplicado",IF(LEFT($A22,3)&lt;&gt;"LT-","ID fora do padrão",IF(OR($J22=$A22,$K22=$A22),"Dependência aponta para a própria tarefa",IF(AND($J22&lt;&gt;"",$J22=$K22),"Dependência repetida",IF(OR(AND($J22&lt;&gt;"",COUNTIF($A$8:$A$107,$J22)=0),AND($K22&lt;&gt;"",COUNTIF($A$8:$A$107,$K22)=0)),"Dependência não encontrada",IF(OR($B22="",$C22="",$D22="",$E22="",$F22="",$G22="",$H22="",$I22="",$L22="",$M22="",$N22=""),"Campos obrigatórios incompletos",IF(OR($F22&gt;$G22,AND($P22&lt;&gt;"",$P22&lt;$F22)),"Datas em ordem inválida",IF(AND($H22="Concluída",$N22="Sim",'Configurações'!$B$6="Sim",$M22&lt;&gt;"Sim"),"Concluída sem aceite",IF(AND($H22="Concluída",$P22=""),"Falta data de conclusão",IF(AND($H22&lt;&gt;"Concluída",$P22&lt;&gt;""),"Data de conclusão inconsistente",IF(AND($H22="Concluída",$I22&lt;&gt;1),"% incompatível com concluída",IF(AND($H22="Não iniciada",$I22&lt;&gt;0),"% incompatível com não iniciada",IF(AND($H22="Concluída",$P22&gt;$G22),"Concluída com atraso",IF($H22="Bloqueada","Tarefa bloqueada",IF($R22="Sim","Dependência pendente",IF(AND($G22&lt;TODAY(),$H22&lt;&gt;"Concluída",$H22&lt;&gt;"Cancelada"),"Prazo vencido",IF(AND($G22&gt;=TODAY(),$G22-TODAY()&lt;='Configurações'!$B$4,$H22&lt;&gt;"Concluída",$H22&lt;&gt;"Cancelada"),"Prazo próximo","OK"))))))))))))))))))</f>
        <v/>
      </c>
      <c r="T22" s="23">
        <f>IF(OR($A22="",$G22="",$H22="Concluída",$H22="Cancelada"),"",$G22+ROW()/100000)</f>
        <v/>
      </c>
      <c r="U22" s="23">
        <f>IF($A22="","",IF(OR($S22="ID duplicado",$S22="ID fora do padrão",$S22="Dependência aponta para a própria tarefa",$S22="Dependência repetida",$S22="Dependência não encontrada",$S22="Campos obrigatórios incompletos",$S22="Datas em ordem inválida",$S22="Concluída sem aceite",$S22="Falta data de conclusão",$S22="Data de conclusão inconsistente",$S22="% incompatível com concluída",$S22="% incompatível com não iniciada"),"Sim","Não"))</f>
        <v/>
      </c>
    </row>
    <row r="23" ht="24" customHeight="1">
      <c r="A23" s="19" t="n"/>
      <c r="B23" s="19" t="n"/>
      <c r="C23" s="19" t="n"/>
      <c r="D23" s="17" t="n"/>
      <c r="E23" s="19" t="n"/>
      <c r="F23" s="20" t="n"/>
      <c r="G23" s="20" t="n"/>
      <c r="H23" s="19" t="n"/>
      <c r="I23" s="21" t="n"/>
      <c r="J23" s="19" t="n"/>
      <c r="K23" s="19" t="n"/>
      <c r="L23" s="17" t="n"/>
      <c r="M23" s="19" t="n"/>
      <c r="N23" s="19" t="n"/>
      <c r="O23" s="17" t="n"/>
      <c r="P23" s="20" t="n"/>
      <c r="Q23" s="22">
        <f>IF(OR($A23="",$G23=""),"",IF($H23="Concluída",IF($P23="","",$G23-$P23),$G23-TODAY()))</f>
        <v/>
      </c>
      <c r="R23" s="14">
        <f>IF($A23="","",IF(OR(AND($J23&lt;&gt;"",COUNTIF($A$8:$A$107,$J23)&gt;0,IFERROR(INDEX($H$8:$H$107,MATCH($J23,$A$8:$A$107,0)),"")&lt;&gt;"Concluída"),AND($K23&lt;&gt;"",COUNTIF($A$8:$A$107,$K23)&gt;0,IFERROR(INDEX($H$8:$H$107,MATCH($K23,$A$8:$A$107,0)),"")&lt;&gt;"Concluída")),"Sim","Não"))</f>
        <v/>
      </c>
      <c r="S23" s="3">
        <f>IF($A23="","",IF(COUNTIF($A$8:$A$107,$A23)&gt;1,"ID duplicado",IF(LEFT($A23,3)&lt;&gt;"LT-","ID fora do padrão",IF(OR($J23=$A23,$K23=$A23),"Dependência aponta para a própria tarefa",IF(AND($J23&lt;&gt;"",$J23=$K23),"Dependência repetida",IF(OR(AND($J23&lt;&gt;"",COUNTIF($A$8:$A$107,$J23)=0),AND($K23&lt;&gt;"",COUNTIF($A$8:$A$107,$K23)=0)),"Dependência não encontrada",IF(OR($B23="",$C23="",$D23="",$E23="",$F23="",$G23="",$H23="",$I23="",$L23="",$M23="",$N23=""),"Campos obrigatórios incompletos",IF(OR($F23&gt;$G23,AND($P23&lt;&gt;"",$P23&lt;$F23)),"Datas em ordem inválida",IF(AND($H23="Concluída",$N23="Sim",'Configurações'!$B$6="Sim",$M23&lt;&gt;"Sim"),"Concluída sem aceite",IF(AND($H23="Concluída",$P23=""),"Falta data de conclusão",IF(AND($H23&lt;&gt;"Concluída",$P23&lt;&gt;""),"Data de conclusão inconsistente",IF(AND($H23="Concluída",$I23&lt;&gt;1),"% incompatível com concluída",IF(AND($H23="Não iniciada",$I23&lt;&gt;0),"% incompatível com não iniciada",IF(AND($H23="Concluída",$P23&gt;$G23),"Concluída com atraso",IF($H23="Bloqueada","Tarefa bloqueada",IF($R23="Sim","Dependência pendente",IF(AND($G23&lt;TODAY(),$H23&lt;&gt;"Concluída",$H23&lt;&gt;"Cancelada"),"Prazo vencido",IF(AND($G23&gt;=TODAY(),$G23-TODAY()&lt;='Configurações'!$B$4,$H23&lt;&gt;"Concluída",$H23&lt;&gt;"Cancelada"),"Prazo próximo","OK"))))))))))))))))))</f>
        <v/>
      </c>
      <c r="T23" s="23">
        <f>IF(OR($A23="",$G23="",$H23="Concluída",$H23="Cancelada"),"",$G23+ROW()/100000)</f>
        <v/>
      </c>
      <c r="U23" s="23">
        <f>IF($A23="","",IF(OR($S23="ID duplicado",$S23="ID fora do padrão",$S23="Dependência aponta para a própria tarefa",$S23="Dependência repetida",$S23="Dependência não encontrada",$S23="Campos obrigatórios incompletos",$S23="Datas em ordem inválida",$S23="Concluída sem aceite",$S23="Falta data de conclusão",$S23="Data de conclusão inconsistente",$S23="% incompatível com concluída",$S23="% incompatível com não iniciada"),"Sim","Não"))</f>
        <v/>
      </c>
    </row>
    <row r="24" ht="24" customHeight="1">
      <c r="A24" s="19" t="n"/>
      <c r="B24" s="19" t="n"/>
      <c r="C24" s="19" t="n"/>
      <c r="D24" s="17" t="n"/>
      <c r="E24" s="19" t="n"/>
      <c r="F24" s="20" t="n"/>
      <c r="G24" s="20" t="n"/>
      <c r="H24" s="19" t="n"/>
      <c r="I24" s="21" t="n"/>
      <c r="J24" s="19" t="n"/>
      <c r="K24" s="19" t="n"/>
      <c r="L24" s="17" t="n"/>
      <c r="M24" s="19" t="n"/>
      <c r="N24" s="19" t="n"/>
      <c r="O24" s="17" t="n"/>
      <c r="P24" s="20" t="n"/>
      <c r="Q24" s="22">
        <f>IF(OR($A24="",$G24=""),"",IF($H24="Concluída",IF($P24="","",$G24-$P24),$G24-TODAY()))</f>
        <v/>
      </c>
      <c r="R24" s="14">
        <f>IF($A24="","",IF(OR(AND($J24&lt;&gt;"",COUNTIF($A$8:$A$107,$J24)&gt;0,IFERROR(INDEX($H$8:$H$107,MATCH($J24,$A$8:$A$107,0)),"")&lt;&gt;"Concluída"),AND($K24&lt;&gt;"",COUNTIF($A$8:$A$107,$K24)&gt;0,IFERROR(INDEX($H$8:$H$107,MATCH($K24,$A$8:$A$107,0)),"")&lt;&gt;"Concluída")),"Sim","Não"))</f>
        <v/>
      </c>
      <c r="S24" s="3">
        <f>IF($A24="","",IF(COUNTIF($A$8:$A$107,$A24)&gt;1,"ID duplicado",IF(LEFT($A24,3)&lt;&gt;"LT-","ID fora do padrão",IF(OR($J24=$A24,$K24=$A24),"Dependência aponta para a própria tarefa",IF(AND($J24&lt;&gt;"",$J24=$K24),"Dependência repetida",IF(OR(AND($J24&lt;&gt;"",COUNTIF($A$8:$A$107,$J24)=0),AND($K24&lt;&gt;"",COUNTIF($A$8:$A$107,$K24)=0)),"Dependência não encontrada",IF(OR($B24="",$C24="",$D24="",$E24="",$F24="",$G24="",$H24="",$I24="",$L24="",$M24="",$N24=""),"Campos obrigatórios incompletos",IF(OR($F24&gt;$G24,AND($P24&lt;&gt;"",$P24&lt;$F24)),"Datas em ordem inválida",IF(AND($H24="Concluída",$N24="Sim",'Configurações'!$B$6="Sim",$M24&lt;&gt;"Sim"),"Concluída sem aceite",IF(AND($H24="Concluída",$P24=""),"Falta data de conclusão",IF(AND($H24&lt;&gt;"Concluída",$P24&lt;&gt;""),"Data de conclusão inconsistente",IF(AND($H24="Concluída",$I24&lt;&gt;1),"% incompatível com concluída",IF(AND($H24="Não iniciada",$I24&lt;&gt;0),"% incompatível com não iniciada",IF(AND($H24="Concluída",$P24&gt;$G24),"Concluída com atraso",IF($H24="Bloqueada","Tarefa bloqueada",IF($R24="Sim","Dependência pendente",IF(AND($G24&lt;TODAY(),$H24&lt;&gt;"Concluída",$H24&lt;&gt;"Cancelada"),"Prazo vencido",IF(AND($G24&gt;=TODAY(),$G24-TODAY()&lt;='Configurações'!$B$4,$H24&lt;&gt;"Concluída",$H24&lt;&gt;"Cancelada"),"Prazo próximo","OK"))))))))))))))))))</f>
        <v/>
      </c>
      <c r="T24" s="23">
        <f>IF(OR($A24="",$G24="",$H24="Concluída",$H24="Cancelada"),"",$G24+ROW()/100000)</f>
        <v/>
      </c>
      <c r="U24" s="23">
        <f>IF($A24="","",IF(OR($S24="ID duplicado",$S24="ID fora do padrão",$S24="Dependência aponta para a própria tarefa",$S24="Dependência repetida",$S24="Dependência não encontrada",$S24="Campos obrigatórios incompletos",$S24="Datas em ordem inválida",$S24="Concluída sem aceite",$S24="Falta data de conclusão",$S24="Data de conclusão inconsistente",$S24="% incompatível com concluída",$S24="% incompatível com não iniciada"),"Sim","Não"))</f>
        <v/>
      </c>
    </row>
    <row r="25" ht="24" customHeight="1">
      <c r="A25" s="19" t="n"/>
      <c r="B25" s="19" t="n"/>
      <c r="C25" s="19" t="n"/>
      <c r="D25" s="17" t="n"/>
      <c r="E25" s="19" t="n"/>
      <c r="F25" s="20" t="n"/>
      <c r="G25" s="20" t="n"/>
      <c r="H25" s="19" t="n"/>
      <c r="I25" s="21" t="n"/>
      <c r="J25" s="19" t="n"/>
      <c r="K25" s="19" t="n"/>
      <c r="L25" s="17" t="n"/>
      <c r="M25" s="19" t="n"/>
      <c r="N25" s="19" t="n"/>
      <c r="O25" s="17" t="n"/>
      <c r="P25" s="20" t="n"/>
      <c r="Q25" s="22">
        <f>IF(OR($A25="",$G25=""),"",IF($H25="Concluída",IF($P25="","",$G25-$P25),$G25-TODAY()))</f>
        <v/>
      </c>
      <c r="R25" s="14">
        <f>IF($A25="","",IF(OR(AND($J25&lt;&gt;"",COUNTIF($A$8:$A$107,$J25)&gt;0,IFERROR(INDEX($H$8:$H$107,MATCH($J25,$A$8:$A$107,0)),"")&lt;&gt;"Concluída"),AND($K25&lt;&gt;"",COUNTIF($A$8:$A$107,$K25)&gt;0,IFERROR(INDEX($H$8:$H$107,MATCH($K25,$A$8:$A$107,0)),"")&lt;&gt;"Concluída")),"Sim","Não"))</f>
        <v/>
      </c>
      <c r="S25" s="3">
        <f>IF($A25="","",IF(COUNTIF($A$8:$A$107,$A25)&gt;1,"ID duplicado",IF(LEFT($A25,3)&lt;&gt;"LT-","ID fora do padrão",IF(OR($J25=$A25,$K25=$A25),"Dependência aponta para a própria tarefa",IF(AND($J25&lt;&gt;"",$J25=$K25),"Dependência repetida",IF(OR(AND($J25&lt;&gt;"",COUNTIF($A$8:$A$107,$J25)=0),AND($K25&lt;&gt;"",COUNTIF($A$8:$A$107,$K25)=0)),"Dependência não encontrada",IF(OR($B25="",$C25="",$D25="",$E25="",$F25="",$G25="",$H25="",$I25="",$L25="",$M25="",$N25=""),"Campos obrigatórios incompletos",IF(OR($F25&gt;$G25,AND($P25&lt;&gt;"",$P25&lt;$F25)),"Datas em ordem inválida",IF(AND($H25="Concluída",$N25="Sim",'Configurações'!$B$6="Sim",$M25&lt;&gt;"Sim"),"Concluída sem aceite",IF(AND($H25="Concluída",$P25=""),"Falta data de conclusão",IF(AND($H25&lt;&gt;"Concluída",$P25&lt;&gt;""),"Data de conclusão inconsistente",IF(AND($H25="Concluída",$I25&lt;&gt;1),"% incompatível com concluída",IF(AND($H25="Não iniciada",$I25&lt;&gt;0),"% incompatível com não iniciada",IF(AND($H25="Concluída",$P25&gt;$G25),"Concluída com atraso",IF($H25="Bloqueada","Tarefa bloqueada",IF($R25="Sim","Dependência pendente",IF(AND($G25&lt;TODAY(),$H25&lt;&gt;"Concluída",$H25&lt;&gt;"Cancelada"),"Prazo vencido",IF(AND($G25&gt;=TODAY(),$G25-TODAY()&lt;='Configurações'!$B$4,$H25&lt;&gt;"Concluída",$H25&lt;&gt;"Cancelada"),"Prazo próximo","OK"))))))))))))))))))</f>
        <v/>
      </c>
      <c r="T25" s="23">
        <f>IF(OR($A25="",$G25="",$H25="Concluída",$H25="Cancelada"),"",$G25+ROW()/100000)</f>
        <v/>
      </c>
      <c r="U25" s="23">
        <f>IF($A25="","",IF(OR($S25="ID duplicado",$S25="ID fora do padrão",$S25="Dependência aponta para a própria tarefa",$S25="Dependência repetida",$S25="Dependência não encontrada",$S25="Campos obrigatórios incompletos",$S25="Datas em ordem inválida",$S25="Concluída sem aceite",$S25="Falta data de conclusão",$S25="Data de conclusão inconsistente",$S25="% incompatível com concluída",$S25="% incompatível com não iniciada"),"Sim","Não"))</f>
        <v/>
      </c>
    </row>
    <row r="26" ht="24" customHeight="1">
      <c r="A26" s="19" t="n"/>
      <c r="B26" s="19" t="n"/>
      <c r="C26" s="19" t="n"/>
      <c r="D26" s="17" t="n"/>
      <c r="E26" s="19" t="n"/>
      <c r="F26" s="20" t="n"/>
      <c r="G26" s="20" t="n"/>
      <c r="H26" s="19" t="n"/>
      <c r="I26" s="21" t="n"/>
      <c r="J26" s="19" t="n"/>
      <c r="K26" s="19" t="n"/>
      <c r="L26" s="17" t="n"/>
      <c r="M26" s="19" t="n"/>
      <c r="N26" s="19" t="n"/>
      <c r="O26" s="17" t="n"/>
      <c r="P26" s="20" t="n"/>
      <c r="Q26" s="22">
        <f>IF(OR($A26="",$G26=""),"",IF($H26="Concluída",IF($P26="","",$G26-$P26),$G26-TODAY()))</f>
        <v/>
      </c>
      <c r="R26" s="14">
        <f>IF($A26="","",IF(OR(AND($J26&lt;&gt;"",COUNTIF($A$8:$A$107,$J26)&gt;0,IFERROR(INDEX($H$8:$H$107,MATCH($J26,$A$8:$A$107,0)),"")&lt;&gt;"Concluída"),AND($K26&lt;&gt;"",COUNTIF($A$8:$A$107,$K26)&gt;0,IFERROR(INDEX($H$8:$H$107,MATCH($K26,$A$8:$A$107,0)),"")&lt;&gt;"Concluída")),"Sim","Não"))</f>
        <v/>
      </c>
      <c r="S26" s="3">
        <f>IF($A26="","",IF(COUNTIF($A$8:$A$107,$A26)&gt;1,"ID duplicado",IF(LEFT($A26,3)&lt;&gt;"LT-","ID fora do padrão",IF(OR($J26=$A26,$K26=$A26),"Dependência aponta para a própria tarefa",IF(AND($J26&lt;&gt;"",$J26=$K26),"Dependência repetida",IF(OR(AND($J26&lt;&gt;"",COUNTIF($A$8:$A$107,$J26)=0),AND($K26&lt;&gt;"",COUNTIF($A$8:$A$107,$K26)=0)),"Dependência não encontrada",IF(OR($B26="",$C26="",$D26="",$E26="",$F26="",$G26="",$H26="",$I26="",$L26="",$M26="",$N26=""),"Campos obrigatórios incompletos",IF(OR($F26&gt;$G26,AND($P26&lt;&gt;"",$P26&lt;$F26)),"Datas em ordem inválida",IF(AND($H26="Concluída",$N26="Sim",'Configurações'!$B$6="Sim",$M26&lt;&gt;"Sim"),"Concluída sem aceite",IF(AND($H26="Concluída",$P26=""),"Falta data de conclusão",IF(AND($H26&lt;&gt;"Concluída",$P26&lt;&gt;""),"Data de conclusão inconsistente",IF(AND($H26="Concluída",$I26&lt;&gt;1),"% incompatível com concluída",IF(AND($H26="Não iniciada",$I26&lt;&gt;0),"% incompatível com não iniciada",IF(AND($H26="Concluída",$P26&gt;$G26),"Concluída com atraso",IF($H26="Bloqueada","Tarefa bloqueada",IF($R26="Sim","Dependência pendente",IF(AND($G26&lt;TODAY(),$H26&lt;&gt;"Concluída",$H26&lt;&gt;"Cancelada"),"Prazo vencido",IF(AND($G26&gt;=TODAY(),$G26-TODAY()&lt;='Configurações'!$B$4,$H26&lt;&gt;"Concluída",$H26&lt;&gt;"Cancelada"),"Prazo próximo","OK"))))))))))))))))))</f>
        <v/>
      </c>
      <c r="T26" s="23">
        <f>IF(OR($A26="",$G26="",$H26="Concluída",$H26="Cancelada"),"",$G26+ROW()/100000)</f>
        <v/>
      </c>
      <c r="U26" s="23">
        <f>IF($A26="","",IF(OR($S26="ID duplicado",$S26="ID fora do padrão",$S26="Dependência aponta para a própria tarefa",$S26="Dependência repetida",$S26="Dependência não encontrada",$S26="Campos obrigatórios incompletos",$S26="Datas em ordem inválida",$S26="Concluída sem aceite",$S26="Falta data de conclusão",$S26="Data de conclusão inconsistente",$S26="% incompatível com concluída",$S26="% incompatível com não iniciada"),"Sim","Não"))</f>
        <v/>
      </c>
    </row>
    <row r="27" ht="24" customHeight="1">
      <c r="A27" s="19" t="n"/>
      <c r="B27" s="19" t="n"/>
      <c r="C27" s="19" t="n"/>
      <c r="D27" s="17" t="n"/>
      <c r="E27" s="19" t="n"/>
      <c r="F27" s="20" t="n"/>
      <c r="G27" s="20" t="n"/>
      <c r="H27" s="19" t="n"/>
      <c r="I27" s="21" t="n"/>
      <c r="J27" s="19" t="n"/>
      <c r="K27" s="19" t="n"/>
      <c r="L27" s="17" t="n"/>
      <c r="M27" s="19" t="n"/>
      <c r="N27" s="19" t="n"/>
      <c r="O27" s="17" t="n"/>
      <c r="P27" s="20" t="n"/>
      <c r="Q27" s="22">
        <f>IF(OR($A27="",$G27=""),"",IF($H27="Concluída",IF($P27="","",$G27-$P27),$G27-TODAY()))</f>
        <v/>
      </c>
      <c r="R27" s="14">
        <f>IF($A27="","",IF(OR(AND($J27&lt;&gt;"",COUNTIF($A$8:$A$107,$J27)&gt;0,IFERROR(INDEX($H$8:$H$107,MATCH($J27,$A$8:$A$107,0)),"")&lt;&gt;"Concluída"),AND($K27&lt;&gt;"",COUNTIF($A$8:$A$107,$K27)&gt;0,IFERROR(INDEX($H$8:$H$107,MATCH($K27,$A$8:$A$107,0)),"")&lt;&gt;"Concluída")),"Sim","Não"))</f>
        <v/>
      </c>
      <c r="S27" s="3">
        <f>IF($A27="","",IF(COUNTIF($A$8:$A$107,$A27)&gt;1,"ID duplicado",IF(LEFT($A27,3)&lt;&gt;"LT-","ID fora do padrão",IF(OR($J27=$A27,$K27=$A27),"Dependência aponta para a própria tarefa",IF(AND($J27&lt;&gt;"",$J27=$K27),"Dependência repetida",IF(OR(AND($J27&lt;&gt;"",COUNTIF($A$8:$A$107,$J27)=0),AND($K27&lt;&gt;"",COUNTIF($A$8:$A$107,$K27)=0)),"Dependência não encontrada",IF(OR($B27="",$C27="",$D27="",$E27="",$F27="",$G27="",$H27="",$I27="",$L27="",$M27="",$N27=""),"Campos obrigatórios incompletos",IF(OR($F27&gt;$G27,AND($P27&lt;&gt;"",$P27&lt;$F27)),"Datas em ordem inválida",IF(AND($H27="Concluída",$N27="Sim",'Configurações'!$B$6="Sim",$M27&lt;&gt;"Sim"),"Concluída sem aceite",IF(AND($H27="Concluída",$P27=""),"Falta data de conclusão",IF(AND($H27&lt;&gt;"Concluída",$P27&lt;&gt;""),"Data de conclusão inconsistente",IF(AND($H27="Concluída",$I27&lt;&gt;1),"% incompatível com concluída",IF(AND($H27="Não iniciada",$I27&lt;&gt;0),"% incompatível com não iniciada",IF(AND($H27="Concluída",$P27&gt;$G27),"Concluída com atraso",IF($H27="Bloqueada","Tarefa bloqueada",IF($R27="Sim","Dependência pendente",IF(AND($G27&lt;TODAY(),$H27&lt;&gt;"Concluída",$H27&lt;&gt;"Cancelada"),"Prazo vencido",IF(AND($G27&gt;=TODAY(),$G27-TODAY()&lt;='Configurações'!$B$4,$H27&lt;&gt;"Concluída",$H27&lt;&gt;"Cancelada"),"Prazo próximo","OK"))))))))))))))))))</f>
        <v/>
      </c>
      <c r="T27" s="23">
        <f>IF(OR($A27="",$G27="",$H27="Concluída",$H27="Cancelada"),"",$G27+ROW()/100000)</f>
        <v/>
      </c>
      <c r="U27" s="23">
        <f>IF($A27="","",IF(OR($S27="ID duplicado",$S27="ID fora do padrão",$S27="Dependência aponta para a própria tarefa",$S27="Dependência repetida",$S27="Dependência não encontrada",$S27="Campos obrigatórios incompletos",$S27="Datas em ordem inválida",$S27="Concluída sem aceite",$S27="Falta data de conclusão",$S27="Data de conclusão inconsistente",$S27="% incompatível com concluída",$S27="% incompatível com não iniciada"),"Sim","Não"))</f>
        <v/>
      </c>
    </row>
    <row r="28" ht="24" customHeight="1">
      <c r="A28" s="19" t="n"/>
      <c r="B28" s="19" t="n"/>
      <c r="C28" s="19" t="n"/>
      <c r="D28" s="17" t="n"/>
      <c r="E28" s="19" t="n"/>
      <c r="F28" s="20" t="n"/>
      <c r="G28" s="20" t="n"/>
      <c r="H28" s="19" t="n"/>
      <c r="I28" s="21" t="n"/>
      <c r="J28" s="19" t="n"/>
      <c r="K28" s="19" t="n"/>
      <c r="L28" s="17" t="n"/>
      <c r="M28" s="19" t="n"/>
      <c r="N28" s="19" t="n"/>
      <c r="O28" s="17" t="n"/>
      <c r="P28" s="20" t="n"/>
      <c r="Q28" s="22">
        <f>IF(OR($A28="",$G28=""),"",IF($H28="Concluída",IF($P28="","",$G28-$P28),$G28-TODAY()))</f>
        <v/>
      </c>
      <c r="R28" s="14">
        <f>IF($A28="","",IF(OR(AND($J28&lt;&gt;"",COUNTIF($A$8:$A$107,$J28)&gt;0,IFERROR(INDEX($H$8:$H$107,MATCH($J28,$A$8:$A$107,0)),"")&lt;&gt;"Concluída"),AND($K28&lt;&gt;"",COUNTIF($A$8:$A$107,$K28)&gt;0,IFERROR(INDEX($H$8:$H$107,MATCH($K28,$A$8:$A$107,0)),"")&lt;&gt;"Concluída")),"Sim","Não"))</f>
        <v/>
      </c>
      <c r="S28" s="3">
        <f>IF($A28="","",IF(COUNTIF($A$8:$A$107,$A28)&gt;1,"ID duplicado",IF(LEFT($A28,3)&lt;&gt;"LT-","ID fora do padrão",IF(OR($J28=$A28,$K28=$A28),"Dependência aponta para a própria tarefa",IF(AND($J28&lt;&gt;"",$J28=$K28),"Dependência repetida",IF(OR(AND($J28&lt;&gt;"",COUNTIF($A$8:$A$107,$J28)=0),AND($K28&lt;&gt;"",COUNTIF($A$8:$A$107,$K28)=0)),"Dependência não encontrada",IF(OR($B28="",$C28="",$D28="",$E28="",$F28="",$G28="",$H28="",$I28="",$L28="",$M28="",$N28=""),"Campos obrigatórios incompletos",IF(OR($F28&gt;$G28,AND($P28&lt;&gt;"",$P28&lt;$F28)),"Datas em ordem inválida",IF(AND($H28="Concluída",$N28="Sim",'Configurações'!$B$6="Sim",$M28&lt;&gt;"Sim"),"Concluída sem aceite",IF(AND($H28="Concluída",$P28=""),"Falta data de conclusão",IF(AND($H28&lt;&gt;"Concluída",$P28&lt;&gt;""),"Data de conclusão inconsistente",IF(AND($H28="Concluída",$I28&lt;&gt;1),"% incompatível com concluída",IF(AND($H28="Não iniciada",$I28&lt;&gt;0),"% incompatível com não iniciada",IF(AND($H28="Concluída",$P28&gt;$G28),"Concluída com atraso",IF($H28="Bloqueada","Tarefa bloqueada",IF($R28="Sim","Dependência pendente",IF(AND($G28&lt;TODAY(),$H28&lt;&gt;"Concluída",$H28&lt;&gt;"Cancelada"),"Prazo vencido",IF(AND($G28&gt;=TODAY(),$G28-TODAY()&lt;='Configurações'!$B$4,$H28&lt;&gt;"Concluída",$H28&lt;&gt;"Cancelada"),"Prazo próximo","OK"))))))))))))))))))</f>
        <v/>
      </c>
      <c r="T28" s="23">
        <f>IF(OR($A28="",$G28="",$H28="Concluída",$H28="Cancelada"),"",$G28+ROW()/100000)</f>
        <v/>
      </c>
      <c r="U28" s="23">
        <f>IF($A28="","",IF(OR($S28="ID duplicado",$S28="ID fora do padrão",$S28="Dependência aponta para a própria tarefa",$S28="Dependência repetida",$S28="Dependência não encontrada",$S28="Campos obrigatórios incompletos",$S28="Datas em ordem inválida",$S28="Concluída sem aceite",$S28="Falta data de conclusão",$S28="Data de conclusão inconsistente",$S28="% incompatível com concluída",$S28="% incompatível com não iniciada"),"Sim","Não"))</f>
        <v/>
      </c>
    </row>
    <row r="29" ht="24" customHeight="1">
      <c r="A29" s="19" t="n"/>
      <c r="B29" s="19" t="n"/>
      <c r="C29" s="19" t="n"/>
      <c r="D29" s="17" t="n"/>
      <c r="E29" s="19" t="n"/>
      <c r="F29" s="20" t="n"/>
      <c r="G29" s="20" t="n"/>
      <c r="H29" s="19" t="n"/>
      <c r="I29" s="21" t="n"/>
      <c r="J29" s="19" t="n"/>
      <c r="K29" s="19" t="n"/>
      <c r="L29" s="17" t="n"/>
      <c r="M29" s="19" t="n"/>
      <c r="N29" s="19" t="n"/>
      <c r="O29" s="17" t="n"/>
      <c r="P29" s="20" t="n"/>
      <c r="Q29" s="22">
        <f>IF(OR($A29="",$G29=""),"",IF($H29="Concluída",IF($P29="","",$G29-$P29),$G29-TODAY()))</f>
        <v/>
      </c>
      <c r="R29" s="14">
        <f>IF($A29="","",IF(OR(AND($J29&lt;&gt;"",COUNTIF($A$8:$A$107,$J29)&gt;0,IFERROR(INDEX($H$8:$H$107,MATCH($J29,$A$8:$A$107,0)),"")&lt;&gt;"Concluída"),AND($K29&lt;&gt;"",COUNTIF($A$8:$A$107,$K29)&gt;0,IFERROR(INDEX($H$8:$H$107,MATCH($K29,$A$8:$A$107,0)),"")&lt;&gt;"Concluída")),"Sim","Não"))</f>
        <v/>
      </c>
      <c r="S29" s="3">
        <f>IF($A29="","",IF(COUNTIF($A$8:$A$107,$A29)&gt;1,"ID duplicado",IF(LEFT($A29,3)&lt;&gt;"LT-","ID fora do padrão",IF(OR($J29=$A29,$K29=$A29),"Dependência aponta para a própria tarefa",IF(AND($J29&lt;&gt;"",$J29=$K29),"Dependência repetida",IF(OR(AND($J29&lt;&gt;"",COUNTIF($A$8:$A$107,$J29)=0),AND($K29&lt;&gt;"",COUNTIF($A$8:$A$107,$K29)=0)),"Dependência não encontrada",IF(OR($B29="",$C29="",$D29="",$E29="",$F29="",$G29="",$H29="",$I29="",$L29="",$M29="",$N29=""),"Campos obrigatórios incompletos",IF(OR($F29&gt;$G29,AND($P29&lt;&gt;"",$P29&lt;$F29)),"Datas em ordem inválida",IF(AND($H29="Concluída",$N29="Sim",'Configurações'!$B$6="Sim",$M29&lt;&gt;"Sim"),"Concluída sem aceite",IF(AND($H29="Concluída",$P29=""),"Falta data de conclusão",IF(AND($H29&lt;&gt;"Concluída",$P29&lt;&gt;""),"Data de conclusão inconsistente",IF(AND($H29="Concluída",$I29&lt;&gt;1),"% incompatível com concluída",IF(AND($H29="Não iniciada",$I29&lt;&gt;0),"% incompatível com não iniciada",IF(AND($H29="Concluída",$P29&gt;$G29),"Concluída com atraso",IF($H29="Bloqueada","Tarefa bloqueada",IF($R29="Sim","Dependência pendente",IF(AND($G29&lt;TODAY(),$H29&lt;&gt;"Concluída",$H29&lt;&gt;"Cancelada"),"Prazo vencido",IF(AND($G29&gt;=TODAY(),$G29-TODAY()&lt;='Configurações'!$B$4,$H29&lt;&gt;"Concluída",$H29&lt;&gt;"Cancelada"),"Prazo próximo","OK"))))))))))))))))))</f>
        <v/>
      </c>
      <c r="T29" s="23">
        <f>IF(OR($A29="",$G29="",$H29="Concluída",$H29="Cancelada"),"",$G29+ROW()/100000)</f>
        <v/>
      </c>
      <c r="U29" s="23">
        <f>IF($A29="","",IF(OR($S29="ID duplicado",$S29="ID fora do padrão",$S29="Dependência aponta para a própria tarefa",$S29="Dependência repetida",$S29="Dependência não encontrada",$S29="Campos obrigatórios incompletos",$S29="Datas em ordem inválida",$S29="Concluída sem aceite",$S29="Falta data de conclusão",$S29="Data de conclusão inconsistente",$S29="% incompatível com concluída",$S29="% incompatível com não iniciada"),"Sim","Não"))</f>
        <v/>
      </c>
    </row>
    <row r="30" ht="24" customHeight="1">
      <c r="A30" s="19" t="n"/>
      <c r="B30" s="19" t="n"/>
      <c r="C30" s="19" t="n"/>
      <c r="D30" s="17" t="n"/>
      <c r="E30" s="19" t="n"/>
      <c r="F30" s="20" t="n"/>
      <c r="G30" s="20" t="n"/>
      <c r="H30" s="19" t="n"/>
      <c r="I30" s="21" t="n"/>
      <c r="J30" s="19" t="n"/>
      <c r="K30" s="19" t="n"/>
      <c r="L30" s="17" t="n"/>
      <c r="M30" s="19" t="n"/>
      <c r="N30" s="19" t="n"/>
      <c r="O30" s="17" t="n"/>
      <c r="P30" s="20" t="n"/>
      <c r="Q30" s="22">
        <f>IF(OR($A30="",$G30=""),"",IF($H30="Concluída",IF($P30="","",$G30-$P30),$G30-TODAY()))</f>
        <v/>
      </c>
      <c r="R30" s="14">
        <f>IF($A30="","",IF(OR(AND($J30&lt;&gt;"",COUNTIF($A$8:$A$107,$J30)&gt;0,IFERROR(INDEX($H$8:$H$107,MATCH($J30,$A$8:$A$107,0)),"")&lt;&gt;"Concluída"),AND($K30&lt;&gt;"",COUNTIF($A$8:$A$107,$K30)&gt;0,IFERROR(INDEX($H$8:$H$107,MATCH($K30,$A$8:$A$107,0)),"")&lt;&gt;"Concluída")),"Sim","Não"))</f>
        <v/>
      </c>
      <c r="S30" s="3">
        <f>IF($A30="","",IF(COUNTIF($A$8:$A$107,$A30)&gt;1,"ID duplicado",IF(LEFT($A30,3)&lt;&gt;"LT-","ID fora do padrão",IF(OR($J30=$A30,$K30=$A30),"Dependência aponta para a própria tarefa",IF(AND($J30&lt;&gt;"",$J30=$K30),"Dependência repetida",IF(OR(AND($J30&lt;&gt;"",COUNTIF($A$8:$A$107,$J30)=0),AND($K30&lt;&gt;"",COUNTIF($A$8:$A$107,$K30)=0)),"Dependência não encontrada",IF(OR($B30="",$C30="",$D30="",$E30="",$F30="",$G30="",$H30="",$I30="",$L30="",$M30="",$N30=""),"Campos obrigatórios incompletos",IF(OR($F30&gt;$G30,AND($P30&lt;&gt;"",$P30&lt;$F30)),"Datas em ordem inválida",IF(AND($H30="Concluída",$N30="Sim",'Configurações'!$B$6="Sim",$M30&lt;&gt;"Sim"),"Concluída sem aceite",IF(AND($H30="Concluída",$P30=""),"Falta data de conclusão",IF(AND($H30&lt;&gt;"Concluída",$P30&lt;&gt;""),"Data de conclusão inconsistente",IF(AND($H30="Concluída",$I30&lt;&gt;1),"% incompatível com concluída",IF(AND($H30="Não iniciada",$I30&lt;&gt;0),"% incompatível com não iniciada",IF(AND($H30="Concluída",$P30&gt;$G30),"Concluída com atraso",IF($H30="Bloqueada","Tarefa bloqueada",IF($R30="Sim","Dependência pendente",IF(AND($G30&lt;TODAY(),$H30&lt;&gt;"Concluída",$H30&lt;&gt;"Cancelada"),"Prazo vencido",IF(AND($G30&gt;=TODAY(),$G30-TODAY()&lt;='Configurações'!$B$4,$H30&lt;&gt;"Concluída",$H30&lt;&gt;"Cancelada"),"Prazo próximo","OK"))))))))))))))))))</f>
        <v/>
      </c>
      <c r="T30" s="23">
        <f>IF(OR($A30="",$G30="",$H30="Concluída",$H30="Cancelada"),"",$G30+ROW()/100000)</f>
        <v/>
      </c>
      <c r="U30" s="23">
        <f>IF($A30="","",IF(OR($S30="ID duplicado",$S30="ID fora do padrão",$S30="Dependência aponta para a própria tarefa",$S30="Dependência repetida",$S30="Dependência não encontrada",$S30="Campos obrigatórios incompletos",$S30="Datas em ordem inválida",$S30="Concluída sem aceite",$S30="Falta data de conclusão",$S30="Data de conclusão inconsistente",$S30="% incompatível com concluída",$S30="% incompatível com não iniciada"),"Sim","Não"))</f>
        <v/>
      </c>
    </row>
    <row r="31" ht="24" customHeight="1">
      <c r="A31" s="19" t="n"/>
      <c r="B31" s="19" t="n"/>
      <c r="C31" s="19" t="n"/>
      <c r="D31" s="17" t="n"/>
      <c r="E31" s="19" t="n"/>
      <c r="F31" s="20" t="n"/>
      <c r="G31" s="20" t="n"/>
      <c r="H31" s="19" t="n"/>
      <c r="I31" s="21" t="n"/>
      <c r="J31" s="19" t="n"/>
      <c r="K31" s="19" t="n"/>
      <c r="L31" s="17" t="n"/>
      <c r="M31" s="19" t="n"/>
      <c r="N31" s="19" t="n"/>
      <c r="O31" s="17" t="n"/>
      <c r="P31" s="20" t="n"/>
      <c r="Q31" s="22">
        <f>IF(OR($A31="",$G31=""),"",IF($H31="Concluída",IF($P31="","",$G31-$P31),$G31-TODAY()))</f>
        <v/>
      </c>
      <c r="R31" s="14">
        <f>IF($A31="","",IF(OR(AND($J31&lt;&gt;"",COUNTIF($A$8:$A$107,$J31)&gt;0,IFERROR(INDEX($H$8:$H$107,MATCH($J31,$A$8:$A$107,0)),"")&lt;&gt;"Concluída"),AND($K31&lt;&gt;"",COUNTIF($A$8:$A$107,$K31)&gt;0,IFERROR(INDEX($H$8:$H$107,MATCH($K31,$A$8:$A$107,0)),"")&lt;&gt;"Concluída")),"Sim","Não"))</f>
        <v/>
      </c>
      <c r="S31" s="3">
        <f>IF($A31="","",IF(COUNTIF($A$8:$A$107,$A31)&gt;1,"ID duplicado",IF(LEFT($A31,3)&lt;&gt;"LT-","ID fora do padrão",IF(OR($J31=$A31,$K31=$A31),"Dependência aponta para a própria tarefa",IF(AND($J31&lt;&gt;"",$J31=$K31),"Dependência repetida",IF(OR(AND($J31&lt;&gt;"",COUNTIF($A$8:$A$107,$J31)=0),AND($K31&lt;&gt;"",COUNTIF($A$8:$A$107,$K31)=0)),"Dependência não encontrada",IF(OR($B31="",$C31="",$D31="",$E31="",$F31="",$G31="",$H31="",$I31="",$L31="",$M31="",$N31=""),"Campos obrigatórios incompletos",IF(OR($F31&gt;$G31,AND($P31&lt;&gt;"",$P31&lt;$F31)),"Datas em ordem inválida",IF(AND($H31="Concluída",$N31="Sim",'Configurações'!$B$6="Sim",$M31&lt;&gt;"Sim"),"Concluída sem aceite",IF(AND($H31="Concluída",$P31=""),"Falta data de conclusão",IF(AND($H31&lt;&gt;"Concluída",$P31&lt;&gt;""),"Data de conclusão inconsistente",IF(AND($H31="Concluída",$I31&lt;&gt;1),"% incompatível com concluída",IF(AND($H31="Não iniciada",$I31&lt;&gt;0),"% incompatível com não iniciada",IF(AND($H31="Concluída",$P31&gt;$G31),"Concluída com atraso",IF($H31="Bloqueada","Tarefa bloqueada",IF($R31="Sim","Dependência pendente",IF(AND($G31&lt;TODAY(),$H31&lt;&gt;"Concluída",$H31&lt;&gt;"Cancelada"),"Prazo vencido",IF(AND($G31&gt;=TODAY(),$G31-TODAY()&lt;='Configurações'!$B$4,$H31&lt;&gt;"Concluída",$H31&lt;&gt;"Cancelada"),"Prazo próximo","OK"))))))))))))))))))</f>
        <v/>
      </c>
      <c r="T31" s="23">
        <f>IF(OR($A31="",$G31="",$H31="Concluída",$H31="Cancelada"),"",$G31+ROW()/100000)</f>
        <v/>
      </c>
      <c r="U31" s="23">
        <f>IF($A31="","",IF(OR($S31="ID duplicado",$S31="ID fora do padrão",$S31="Dependência aponta para a própria tarefa",$S31="Dependência repetida",$S31="Dependência não encontrada",$S31="Campos obrigatórios incompletos",$S31="Datas em ordem inválida",$S31="Concluída sem aceite",$S31="Falta data de conclusão",$S31="Data de conclusão inconsistente",$S31="% incompatível com concluída",$S31="% incompatível com não iniciada"),"Sim","Não"))</f>
        <v/>
      </c>
    </row>
    <row r="32" ht="24" customHeight="1">
      <c r="A32" s="19" t="n"/>
      <c r="B32" s="19" t="n"/>
      <c r="C32" s="19" t="n"/>
      <c r="D32" s="17" t="n"/>
      <c r="E32" s="19" t="n"/>
      <c r="F32" s="20" t="n"/>
      <c r="G32" s="20" t="n"/>
      <c r="H32" s="19" t="n"/>
      <c r="I32" s="21" t="n"/>
      <c r="J32" s="19" t="n"/>
      <c r="K32" s="19" t="n"/>
      <c r="L32" s="17" t="n"/>
      <c r="M32" s="19" t="n"/>
      <c r="N32" s="19" t="n"/>
      <c r="O32" s="17" t="n"/>
      <c r="P32" s="20" t="n"/>
      <c r="Q32" s="22">
        <f>IF(OR($A32="",$G32=""),"",IF($H32="Concluída",IF($P32="","",$G32-$P32),$G32-TODAY()))</f>
        <v/>
      </c>
      <c r="R32" s="14">
        <f>IF($A32="","",IF(OR(AND($J32&lt;&gt;"",COUNTIF($A$8:$A$107,$J32)&gt;0,IFERROR(INDEX($H$8:$H$107,MATCH($J32,$A$8:$A$107,0)),"")&lt;&gt;"Concluída"),AND($K32&lt;&gt;"",COUNTIF($A$8:$A$107,$K32)&gt;0,IFERROR(INDEX($H$8:$H$107,MATCH($K32,$A$8:$A$107,0)),"")&lt;&gt;"Concluída")),"Sim","Não"))</f>
        <v/>
      </c>
      <c r="S32" s="3">
        <f>IF($A32="","",IF(COUNTIF($A$8:$A$107,$A32)&gt;1,"ID duplicado",IF(LEFT($A32,3)&lt;&gt;"LT-","ID fora do padrão",IF(OR($J32=$A32,$K32=$A32),"Dependência aponta para a própria tarefa",IF(AND($J32&lt;&gt;"",$J32=$K32),"Dependência repetida",IF(OR(AND($J32&lt;&gt;"",COUNTIF($A$8:$A$107,$J32)=0),AND($K32&lt;&gt;"",COUNTIF($A$8:$A$107,$K32)=0)),"Dependência não encontrada",IF(OR($B32="",$C32="",$D32="",$E32="",$F32="",$G32="",$H32="",$I32="",$L32="",$M32="",$N32=""),"Campos obrigatórios incompletos",IF(OR($F32&gt;$G32,AND($P32&lt;&gt;"",$P32&lt;$F32)),"Datas em ordem inválida",IF(AND($H32="Concluída",$N32="Sim",'Configurações'!$B$6="Sim",$M32&lt;&gt;"Sim"),"Concluída sem aceite",IF(AND($H32="Concluída",$P32=""),"Falta data de conclusão",IF(AND($H32&lt;&gt;"Concluída",$P32&lt;&gt;""),"Data de conclusão inconsistente",IF(AND($H32="Concluída",$I32&lt;&gt;1),"% incompatível com concluída",IF(AND($H32="Não iniciada",$I32&lt;&gt;0),"% incompatível com não iniciada",IF(AND($H32="Concluída",$P32&gt;$G32),"Concluída com atraso",IF($H32="Bloqueada","Tarefa bloqueada",IF($R32="Sim","Dependência pendente",IF(AND($G32&lt;TODAY(),$H32&lt;&gt;"Concluída",$H32&lt;&gt;"Cancelada"),"Prazo vencido",IF(AND($G32&gt;=TODAY(),$G32-TODAY()&lt;='Configurações'!$B$4,$H32&lt;&gt;"Concluída",$H32&lt;&gt;"Cancelada"),"Prazo próximo","OK"))))))))))))))))))</f>
        <v/>
      </c>
      <c r="T32" s="23">
        <f>IF(OR($A32="",$G32="",$H32="Concluída",$H32="Cancelada"),"",$G32+ROW()/100000)</f>
        <v/>
      </c>
      <c r="U32" s="23">
        <f>IF($A32="","",IF(OR($S32="ID duplicado",$S32="ID fora do padrão",$S32="Dependência aponta para a própria tarefa",$S32="Dependência repetida",$S32="Dependência não encontrada",$S32="Campos obrigatórios incompletos",$S32="Datas em ordem inválida",$S32="Concluída sem aceite",$S32="Falta data de conclusão",$S32="Data de conclusão inconsistente",$S32="% incompatível com concluída",$S32="% incompatível com não iniciada"),"Sim","Não"))</f>
        <v/>
      </c>
    </row>
    <row r="33" ht="24" customHeight="1">
      <c r="A33" s="19" t="n"/>
      <c r="B33" s="19" t="n"/>
      <c r="C33" s="19" t="n"/>
      <c r="D33" s="17" t="n"/>
      <c r="E33" s="19" t="n"/>
      <c r="F33" s="20" t="n"/>
      <c r="G33" s="20" t="n"/>
      <c r="H33" s="19" t="n"/>
      <c r="I33" s="21" t="n"/>
      <c r="J33" s="19" t="n"/>
      <c r="K33" s="19" t="n"/>
      <c r="L33" s="17" t="n"/>
      <c r="M33" s="19" t="n"/>
      <c r="N33" s="19" t="n"/>
      <c r="O33" s="17" t="n"/>
      <c r="P33" s="20" t="n"/>
      <c r="Q33" s="22">
        <f>IF(OR($A33="",$G33=""),"",IF($H33="Concluída",IF($P33="","",$G33-$P33),$G33-TODAY()))</f>
        <v/>
      </c>
      <c r="R33" s="14">
        <f>IF($A33="","",IF(OR(AND($J33&lt;&gt;"",COUNTIF($A$8:$A$107,$J33)&gt;0,IFERROR(INDEX($H$8:$H$107,MATCH($J33,$A$8:$A$107,0)),"")&lt;&gt;"Concluída"),AND($K33&lt;&gt;"",COUNTIF($A$8:$A$107,$K33)&gt;0,IFERROR(INDEX($H$8:$H$107,MATCH($K33,$A$8:$A$107,0)),"")&lt;&gt;"Concluída")),"Sim","Não"))</f>
        <v/>
      </c>
      <c r="S33" s="3">
        <f>IF($A33="","",IF(COUNTIF($A$8:$A$107,$A33)&gt;1,"ID duplicado",IF(LEFT($A33,3)&lt;&gt;"LT-","ID fora do padrão",IF(OR($J33=$A33,$K33=$A33),"Dependência aponta para a própria tarefa",IF(AND($J33&lt;&gt;"",$J33=$K33),"Dependência repetida",IF(OR(AND($J33&lt;&gt;"",COUNTIF($A$8:$A$107,$J33)=0),AND($K33&lt;&gt;"",COUNTIF($A$8:$A$107,$K33)=0)),"Dependência não encontrada",IF(OR($B33="",$C33="",$D33="",$E33="",$F33="",$G33="",$H33="",$I33="",$L33="",$M33="",$N33=""),"Campos obrigatórios incompletos",IF(OR($F33&gt;$G33,AND($P33&lt;&gt;"",$P33&lt;$F33)),"Datas em ordem inválida",IF(AND($H33="Concluída",$N33="Sim",'Configurações'!$B$6="Sim",$M33&lt;&gt;"Sim"),"Concluída sem aceite",IF(AND($H33="Concluída",$P33=""),"Falta data de conclusão",IF(AND($H33&lt;&gt;"Concluída",$P33&lt;&gt;""),"Data de conclusão inconsistente",IF(AND($H33="Concluída",$I33&lt;&gt;1),"% incompatível com concluída",IF(AND($H33="Não iniciada",$I33&lt;&gt;0),"% incompatível com não iniciada",IF(AND($H33="Concluída",$P33&gt;$G33),"Concluída com atraso",IF($H33="Bloqueada","Tarefa bloqueada",IF($R33="Sim","Dependência pendente",IF(AND($G33&lt;TODAY(),$H33&lt;&gt;"Concluída",$H33&lt;&gt;"Cancelada"),"Prazo vencido",IF(AND($G33&gt;=TODAY(),$G33-TODAY()&lt;='Configurações'!$B$4,$H33&lt;&gt;"Concluída",$H33&lt;&gt;"Cancelada"),"Prazo próximo","OK"))))))))))))))))))</f>
        <v/>
      </c>
      <c r="T33" s="23">
        <f>IF(OR($A33="",$G33="",$H33="Concluída",$H33="Cancelada"),"",$G33+ROW()/100000)</f>
        <v/>
      </c>
      <c r="U33" s="23">
        <f>IF($A33="","",IF(OR($S33="ID duplicado",$S33="ID fora do padrão",$S33="Dependência aponta para a própria tarefa",$S33="Dependência repetida",$S33="Dependência não encontrada",$S33="Campos obrigatórios incompletos",$S33="Datas em ordem inválida",$S33="Concluída sem aceite",$S33="Falta data de conclusão",$S33="Data de conclusão inconsistente",$S33="% incompatível com concluída",$S33="% incompatível com não iniciada"),"Sim","Não"))</f>
        <v/>
      </c>
    </row>
    <row r="34" ht="24" customHeight="1">
      <c r="A34" s="19" t="n"/>
      <c r="B34" s="19" t="n"/>
      <c r="C34" s="19" t="n"/>
      <c r="D34" s="17" t="n"/>
      <c r="E34" s="19" t="n"/>
      <c r="F34" s="20" t="n"/>
      <c r="G34" s="20" t="n"/>
      <c r="H34" s="19" t="n"/>
      <c r="I34" s="21" t="n"/>
      <c r="J34" s="19" t="n"/>
      <c r="K34" s="19" t="n"/>
      <c r="L34" s="17" t="n"/>
      <c r="M34" s="19" t="n"/>
      <c r="N34" s="19" t="n"/>
      <c r="O34" s="17" t="n"/>
      <c r="P34" s="20" t="n"/>
      <c r="Q34" s="22">
        <f>IF(OR($A34="",$G34=""),"",IF($H34="Concluída",IF($P34="","",$G34-$P34),$G34-TODAY()))</f>
        <v/>
      </c>
      <c r="R34" s="14">
        <f>IF($A34="","",IF(OR(AND($J34&lt;&gt;"",COUNTIF($A$8:$A$107,$J34)&gt;0,IFERROR(INDEX($H$8:$H$107,MATCH($J34,$A$8:$A$107,0)),"")&lt;&gt;"Concluída"),AND($K34&lt;&gt;"",COUNTIF($A$8:$A$107,$K34)&gt;0,IFERROR(INDEX($H$8:$H$107,MATCH($K34,$A$8:$A$107,0)),"")&lt;&gt;"Concluída")),"Sim","Não"))</f>
        <v/>
      </c>
      <c r="S34" s="3">
        <f>IF($A34="","",IF(COUNTIF($A$8:$A$107,$A34)&gt;1,"ID duplicado",IF(LEFT($A34,3)&lt;&gt;"LT-","ID fora do padrão",IF(OR($J34=$A34,$K34=$A34),"Dependência aponta para a própria tarefa",IF(AND($J34&lt;&gt;"",$J34=$K34),"Dependência repetida",IF(OR(AND($J34&lt;&gt;"",COUNTIF($A$8:$A$107,$J34)=0),AND($K34&lt;&gt;"",COUNTIF($A$8:$A$107,$K34)=0)),"Dependência não encontrada",IF(OR($B34="",$C34="",$D34="",$E34="",$F34="",$G34="",$H34="",$I34="",$L34="",$M34="",$N34=""),"Campos obrigatórios incompletos",IF(OR($F34&gt;$G34,AND($P34&lt;&gt;"",$P34&lt;$F34)),"Datas em ordem inválida",IF(AND($H34="Concluída",$N34="Sim",'Configurações'!$B$6="Sim",$M34&lt;&gt;"Sim"),"Concluída sem aceite",IF(AND($H34="Concluída",$P34=""),"Falta data de conclusão",IF(AND($H34&lt;&gt;"Concluída",$P34&lt;&gt;""),"Data de conclusão inconsistente",IF(AND($H34="Concluída",$I34&lt;&gt;1),"% incompatível com concluída",IF(AND($H34="Não iniciada",$I34&lt;&gt;0),"% incompatível com não iniciada",IF(AND($H34="Concluída",$P34&gt;$G34),"Concluída com atraso",IF($H34="Bloqueada","Tarefa bloqueada",IF($R34="Sim","Dependência pendente",IF(AND($G34&lt;TODAY(),$H34&lt;&gt;"Concluída",$H34&lt;&gt;"Cancelada"),"Prazo vencido",IF(AND($G34&gt;=TODAY(),$G34-TODAY()&lt;='Configurações'!$B$4,$H34&lt;&gt;"Concluída",$H34&lt;&gt;"Cancelada"),"Prazo próximo","OK"))))))))))))))))))</f>
        <v/>
      </c>
      <c r="T34" s="23">
        <f>IF(OR($A34="",$G34="",$H34="Concluída",$H34="Cancelada"),"",$G34+ROW()/100000)</f>
        <v/>
      </c>
      <c r="U34" s="23">
        <f>IF($A34="","",IF(OR($S34="ID duplicado",$S34="ID fora do padrão",$S34="Dependência aponta para a própria tarefa",$S34="Dependência repetida",$S34="Dependência não encontrada",$S34="Campos obrigatórios incompletos",$S34="Datas em ordem inválida",$S34="Concluída sem aceite",$S34="Falta data de conclusão",$S34="Data de conclusão inconsistente",$S34="% incompatível com concluída",$S34="% incompatível com não iniciada"),"Sim","Não"))</f>
        <v/>
      </c>
    </row>
    <row r="35" ht="24" customHeight="1">
      <c r="A35" s="19" t="n"/>
      <c r="B35" s="19" t="n"/>
      <c r="C35" s="19" t="n"/>
      <c r="D35" s="17" t="n"/>
      <c r="E35" s="19" t="n"/>
      <c r="F35" s="20" t="n"/>
      <c r="G35" s="20" t="n"/>
      <c r="H35" s="19" t="n"/>
      <c r="I35" s="21" t="n"/>
      <c r="J35" s="19" t="n"/>
      <c r="K35" s="19" t="n"/>
      <c r="L35" s="17" t="n"/>
      <c r="M35" s="19" t="n"/>
      <c r="N35" s="19" t="n"/>
      <c r="O35" s="17" t="n"/>
      <c r="P35" s="20" t="n"/>
      <c r="Q35" s="22">
        <f>IF(OR($A35="",$G35=""),"",IF($H35="Concluída",IF($P35="","",$G35-$P35),$G35-TODAY()))</f>
        <v/>
      </c>
      <c r="R35" s="14">
        <f>IF($A35="","",IF(OR(AND($J35&lt;&gt;"",COUNTIF($A$8:$A$107,$J35)&gt;0,IFERROR(INDEX($H$8:$H$107,MATCH($J35,$A$8:$A$107,0)),"")&lt;&gt;"Concluída"),AND($K35&lt;&gt;"",COUNTIF($A$8:$A$107,$K35)&gt;0,IFERROR(INDEX($H$8:$H$107,MATCH($K35,$A$8:$A$107,0)),"")&lt;&gt;"Concluída")),"Sim","Não"))</f>
        <v/>
      </c>
      <c r="S35" s="3">
        <f>IF($A35="","",IF(COUNTIF($A$8:$A$107,$A35)&gt;1,"ID duplicado",IF(LEFT($A35,3)&lt;&gt;"LT-","ID fora do padrão",IF(OR($J35=$A35,$K35=$A35),"Dependência aponta para a própria tarefa",IF(AND($J35&lt;&gt;"",$J35=$K35),"Dependência repetida",IF(OR(AND($J35&lt;&gt;"",COUNTIF($A$8:$A$107,$J35)=0),AND($K35&lt;&gt;"",COUNTIF($A$8:$A$107,$K35)=0)),"Dependência não encontrada",IF(OR($B35="",$C35="",$D35="",$E35="",$F35="",$G35="",$H35="",$I35="",$L35="",$M35="",$N35=""),"Campos obrigatórios incompletos",IF(OR($F35&gt;$G35,AND($P35&lt;&gt;"",$P35&lt;$F35)),"Datas em ordem inválida",IF(AND($H35="Concluída",$N35="Sim",'Configurações'!$B$6="Sim",$M35&lt;&gt;"Sim"),"Concluída sem aceite",IF(AND($H35="Concluída",$P35=""),"Falta data de conclusão",IF(AND($H35&lt;&gt;"Concluída",$P35&lt;&gt;""),"Data de conclusão inconsistente",IF(AND($H35="Concluída",$I35&lt;&gt;1),"% incompatível com concluída",IF(AND($H35="Não iniciada",$I35&lt;&gt;0),"% incompatível com não iniciada",IF(AND($H35="Concluída",$P35&gt;$G35),"Concluída com atraso",IF($H35="Bloqueada","Tarefa bloqueada",IF($R35="Sim","Dependência pendente",IF(AND($G35&lt;TODAY(),$H35&lt;&gt;"Concluída",$H35&lt;&gt;"Cancelada"),"Prazo vencido",IF(AND($G35&gt;=TODAY(),$G35-TODAY()&lt;='Configurações'!$B$4,$H35&lt;&gt;"Concluída",$H35&lt;&gt;"Cancelada"),"Prazo próximo","OK"))))))))))))))))))</f>
        <v/>
      </c>
      <c r="T35" s="23">
        <f>IF(OR($A35="",$G35="",$H35="Concluída",$H35="Cancelada"),"",$G35+ROW()/100000)</f>
        <v/>
      </c>
      <c r="U35" s="23">
        <f>IF($A35="","",IF(OR($S35="ID duplicado",$S35="ID fora do padrão",$S35="Dependência aponta para a própria tarefa",$S35="Dependência repetida",$S35="Dependência não encontrada",$S35="Campos obrigatórios incompletos",$S35="Datas em ordem inválida",$S35="Concluída sem aceite",$S35="Falta data de conclusão",$S35="Data de conclusão inconsistente",$S35="% incompatível com concluída",$S35="% incompatível com não iniciada"),"Sim","Não"))</f>
        <v/>
      </c>
    </row>
    <row r="36" ht="24" customHeight="1">
      <c r="A36" s="19" t="n"/>
      <c r="B36" s="19" t="n"/>
      <c r="C36" s="19" t="n"/>
      <c r="D36" s="17" t="n"/>
      <c r="E36" s="19" t="n"/>
      <c r="F36" s="20" t="n"/>
      <c r="G36" s="20" t="n"/>
      <c r="H36" s="19" t="n"/>
      <c r="I36" s="21" t="n"/>
      <c r="J36" s="19" t="n"/>
      <c r="K36" s="19" t="n"/>
      <c r="L36" s="17" t="n"/>
      <c r="M36" s="19" t="n"/>
      <c r="N36" s="19" t="n"/>
      <c r="O36" s="17" t="n"/>
      <c r="P36" s="20" t="n"/>
      <c r="Q36" s="22">
        <f>IF(OR($A36="",$G36=""),"",IF($H36="Concluída",IF($P36="","",$G36-$P36),$G36-TODAY()))</f>
        <v/>
      </c>
      <c r="R36" s="14">
        <f>IF($A36="","",IF(OR(AND($J36&lt;&gt;"",COUNTIF($A$8:$A$107,$J36)&gt;0,IFERROR(INDEX($H$8:$H$107,MATCH($J36,$A$8:$A$107,0)),"")&lt;&gt;"Concluída"),AND($K36&lt;&gt;"",COUNTIF($A$8:$A$107,$K36)&gt;0,IFERROR(INDEX($H$8:$H$107,MATCH($K36,$A$8:$A$107,0)),"")&lt;&gt;"Concluída")),"Sim","Não"))</f>
        <v/>
      </c>
      <c r="S36" s="3">
        <f>IF($A36="","",IF(COUNTIF($A$8:$A$107,$A36)&gt;1,"ID duplicado",IF(LEFT($A36,3)&lt;&gt;"LT-","ID fora do padrão",IF(OR($J36=$A36,$K36=$A36),"Dependência aponta para a própria tarefa",IF(AND($J36&lt;&gt;"",$J36=$K36),"Dependência repetida",IF(OR(AND($J36&lt;&gt;"",COUNTIF($A$8:$A$107,$J36)=0),AND($K36&lt;&gt;"",COUNTIF($A$8:$A$107,$K36)=0)),"Dependência não encontrada",IF(OR($B36="",$C36="",$D36="",$E36="",$F36="",$G36="",$H36="",$I36="",$L36="",$M36="",$N36=""),"Campos obrigatórios incompletos",IF(OR($F36&gt;$G36,AND($P36&lt;&gt;"",$P36&lt;$F36)),"Datas em ordem inválida",IF(AND($H36="Concluída",$N36="Sim",'Configurações'!$B$6="Sim",$M36&lt;&gt;"Sim"),"Concluída sem aceite",IF(AND($H36="Concluída",$P36=""),"Falta data de conclusão",IF(AND($H36&lt;&gt;"Concluída",$P36&lt;&gt;""),"Data de conclusão inconsistente",IF(AND($H36="Concluída",$I36&lt;&gt;1),"% incompatível com concluída",IF(AND($H36="Não iniciada",$I36&lt;&gt;0),"% incompatível com não iniciada",IF(AND($H36="Concluída",$P36&gt;$G36),"Concluída com atraso",IF($H36="Bloqueada","Tarefa bloqueada",IF($R36="Sim","Dependência pendente",IF(AND($G36&lt;TODAY(),$H36&lt;&gt;"Concluída",$H36&lt;&gt;"Cancelada"),"Prazo vencido",IF(AND($G36&gt;=TODAY(),$G36-TODAY()&lt;='Configurações'!$B$4,$H36&lt;&gt;"Concluída",$H36&lt;&gt;"Cancelada"),"Prazo próximo","OK"))))))))))))))))))</f>
        <v/>
      </c>
      <c r="T36" s="23">
        <f>IF(OR($A36="",$G36="",$H36="Concluída",$H36="Cancelada"),"",$G36+ROW()/100000)</f>
        <v/>
      </c>
      <c r="U36" s="23">
        <f>IF($A36="","",IF(OR($S36="ID duplicado",$S36="ID fora do padrão",$S36="Dependência aponta para a própria tarefa",$S36="Dependência repetida",$S36="Dependência não encontrada",$S36="Campos obrigatórios incompletos",$S36="Datas em ordem inválida",$S36="Concluída sem aceite",$S36="Falta data de conclusão",$S36="Data de conclusão inconsistente",$S36="% incompatível com concluída",$S36="% incompatível com não iniciada"),"Sim","Não"))</f>
        <v/>
      </c>
    </row>
    <row r="37" ht="24" customHeight="1">
      <c r="A37" s="19" t="n"/>
      <c r="B37" s="19" t="n"/>
      <c r="C37" s="19" t="n"/>
      <c r="D37" s="17" t="n"/>
      <c r="E37" s="19" t="n"/>
      <c r="F37" s="20" t="n"/>
      <c r="G37" s="20" t="n"/>
      <c r="H37" s="19" t="n"/>
      <c r="I37" s="21" t="n"/>
      <c r="J37" s="19" t="n"/>
      <c r="K37" s="19" t="n"/>
      <c r="L37" s="17" t="n"/>
      <c r="M37" s="19" t="n"/>
      <c r="N37" s="19" t="n"/>
      <c r="O37" s="17" t="n"/>
      <c r="P37" s="20" t="n"/>
      <c r="Q37" s="22">
        <f>IF(OR($A37="",$G37=""),"",IF($H37="Concluída",IF($P37="","",$G37-$P37),$G37-TODAY()))</f>
        <v/>
      </c>
      <c r="R37" s="14">
        <f>IF($A37="","",IF(OR(AND($J37&lt;&gt;"",COUNTIF($A$8:$A$107,$J37)&gt;0,IFERROR(INDEX($H$8:$H$107,MATCH($J37,$A$8:$A$107,0)),"")&lt;&gt;"Concluída"),AND($K37&lt;&gt;"",COUNTIF($A$8:$A$107,$K37)&gt;0,IFERROR(INDEX($H$8:$H$107,MATCH($K37,$A$8:$A$107,0)),"")&lt;&gt;"Concluída")),"Sim","Não"))</f>
        <v/>
      </c>
      <c r="S37" s="3">
        <f>IF($A37="","",IF(COUNTIF($A$8:$A$107,$A37)&gt;1,"ID duplicado",IF(LEFT($A37,3)&lt;&gt;"LT-","ID fora do padrão",IF(OR($J37=$A37,$K37=$A37),"Dependência aponta para a própria tarefa",IF(AND($J37&lt;&gt;"",$J37=$K37),"Dependência repetida",IF(OR(AND($J37&lt;&gt;"",COUNTIF($A$8:$A$107,$J37)=0),AND($K37&lt;&gt;"",COUNTIF($A$8:$A$107,$K37)=0)),"Dependência não encontrada",IF(OR($B37="",$C37="",$D37="",$E37="",$F37="",$G37="",$H37="",$I37="",$L37="",$M37="",$N37=""),"Campos obrigatórios incompletos",IF(OR($F37&gt;$G37,AND($P37&lt;&gt;"",$P37&lt;$F37)),"Datas em ordem inválida",IF(AND($H37="Concluída",$N37="Sim",'Configurações'!$B$6="Sim",$M37&lt;&gt;"Sim"),"Concluída sem aceite",IF(AND($H37="Concluída",$P37=""),"Falta data de conclusão",IF(AND($H37&lt;&gt;"Concluída",$P37&lt;&gt;""),"Data de conclusão inconsistente",IF(AND($H37="Concluída",$I37&lt;&gt;1),"% incompatível com concluída",IF(AND($H37="Não iniciada",$I37&lt;&gt;0),"% incompatível com não iniciada",IF(AND($H37="Concluída",$P37&gt;$G37),"Concluída com atraso",IF($H37="Bloqueada","Tarefa bloqueada",IF($R37="Sim","Dependência pendente",IF(AND($G37&lt;TODAY(),$H37&lt;&gt;"Concluída",$H37&lt;&gt;"Cancelada"),"Prazo vencido",IF(AND($G37&gt;=TODAY(),$G37-TODAY()&lt;='Configurações'!$B$4,$H37&lt;&gt;"Concluída",$H37&lt;&gt;"Cancelada"),"Prazo próximo","OK"))))))))))))))))))</f>
        <v/>
      </c>
      <c r="T37" s="23">
        <f>IF(OR($A37="",$G37="",$H37="Concluída",$H37="Cancelada"),"",$G37+ROW()/100000)</f>
        <v/>
      </c>
      <c r="U37" s="23">
        <f>IF($A37="","",IF(OR($S37="ID duplicado",$S37="ID fora do padrão",$S37="Dependência aponta para a própria tarefa",$S37="Dependência repetida",$S37="Dependência não encontrada",$S37="Campos obrigatórios incompletos",$S37="Datas em ordem inválida",$S37="Concluída sem aceite",$S37="Falta data de conclusão",$S37="Data de conclusão inconsistente",$S37="% incompatível com concluída",$S37="% incompatível com não iniciada"),"Sim","Não"))</f>
        <v/>
      </c>
    </row>
    <row r="38" ht="24" customHeight="1">
      <c r="A38" s="19" t="n"/>
      <c r="B38" s="19" t="n"/>
      <c r="C38" s="19" t="n"/>
      <c r="D38" s="17" t="n"/>
      <c r="E38" s="19" t="n"/>
      <c r="F38" s="20" t="n"/>
      <c r="G38" s="20" t="n"/>
      <c r="H38" s="19" t="n"/>
      <c r="I38" s="21" t="n"/>
      <c r="J38" s="19" t="n"/>
      <c r="K38" s="19" t="n"/>
      <c r="L38" s="17" t="n"/>
      <c r="M38" s="19" t="n"/>
      <c r="N38" s="19" t="n"/>
      <c r="O38" s="17" t="n"/>
      <c r="P38" s="20" t="n"/>
      <c r="Q38" s="22">
        <f>IF(OR($A38="",$G38=""),"",IF($H38="Concluída",IF($P38="","",$G38-$P38),$G38-TODAY()))</f>
        <v/>
      </c>
      <c r="R38" s="14">
        <f>IF($A38="","",IF(OR(AND($J38&lt;&gt;"",COUNTIF($A$8:$A$107,$J38)&gt;0,IFERROR(INDEX($H$8:$H$107,MATCH($J38,$A$8:$A$107,0)),"")&lt;&gt;"Concluída"),AND($K38&lt;&gt;"",COUNTIF($A$8:$A$107,$K38)&gt;0,IFERROR(INDEX($H$8:$H$107,MATCH($K38,$A$8:$A$107,0)),"")&lt;&gt;"Concluída")),"Sim","Não"))</f>
        <v/>
      </c>
      <c r="S38" s="3">
        <f>IF($A38="","",IF(COUNTIF($A$8:$A$107,$A38)&gt;1,"ID duplicado",IF(LEFT($A38,3)&lt;&gt;"LT-","ID fora do padrão",IF(OR($J38=$A38,$K38=$A38),"Dependência aponta para a própria tarefa",IF(AND($J38&lt;&gt;"",$J38=$K38),"Dependência repetida",IF(OR(AND($J38&lt;&gt;"",COUNTIF($A$8:$A$107,$J38)=0),AND($K38&lt;&gt;"",COUNTIF($A$8:$A$107,$K38)=0)),"Dependência não encontrada",IF(OR($B38="",$C38="",$D38="",$E38="",$F38="",$G38="",$H38="",$I38="",$L38="",$M38="",$N38=""),"Campos obrigatórios incompletos",IF(OR($F38&gt;$G38,AND($P38&lt;&gt;"",$P38&lt;$F38)),"Datas em ordem inválida",IF(AND($H38="Concluída",$N38="Sim",'Configurações'!$B$6="Sim",$M38&lt;&gt;"Sim"),"Concluída sem aceite",IF(AND($H38="Concluída",$P38=""),"Falta data de conclusão",IF(AND($H38&lt;&gt;"Concluída",$P38&lt;&gt;""),"Data de conclusão inconsistente",IF(AND($H38="Concluída",$I38&lt;&gt;1),"% incompatível com concluída",IF(AND($H38="Não iniciada",$I38&lt;&gt;0),"% incompatível com não iniciada",IF(AND($H38="Concluída",$P38&gt;$G38),"Concluída com atraso",IF($H38="Bloqueada","Tarefa bloqueada",IF($R38="Sim","Dependência pendente",IF(AND($G38&lt;TODAY(),$H38&lt;&gt;"Concluída",$H38&lt;&gt;"Cancelada"),"Prazo vencido",IF(AND($G38&gt;=TODAY(),$G38-TODAY()&lt;='Configurações'!$B$4,$H38&lt;&gt;"Concluída",$H38&lt;&gt;"Cancelada"),"Prazo próximo","OK"))))))))))))))))))</f>
        <v/>
      </c>
      <c r="T38" s="23">
        <f>IF(OR($A38="",$G38="",$H38="Concluída",$H38="Cancelada"),"",$G38+ROW()/100000)</f>
        <v/>
      </c>
      <c r="U38" s="23">
        <f>IF($A38="","",IF(OR($S38="ID duplicado",$S38="ID fora do padrão",$S38="Dependência aponta para a própria tarefa",$S38="Dependência repetida",$S38="Dependência não encontrada",$S38="Campos obrigatórios incompletos",$S38="Datas em ordem inválida",$S38="Concluída sem aceite",$S38="Falta data de conclusão",$S38="Data de conclusão inconsistente",$S38="% incompatível com concluída",$S38="% incompatível com não iniciada"),"Sim","Não"))</f>
        <v/>
      </c>
    </row>
    <row r="39" ht="24" customHeight="1">
      <c r="A39" s="19" t="n"/>
      <c r="B39" s="19" t="n"/>
      <c r="C39" s="19" t="n"/>
      <c r="D39" s="17" t="n"/>
      <c r="E39" s="19" t="n"/>
      <c r="F39" s="20" t="n"/>
      <c r="G39" s="20" t="n"/>
      <c r="H39" s="19" t="n"/>
      <c r="I39" s="21" t="n"/>
      <c r="J39" s="19" t="n"/>
      <c r="K39" s="19" t="n"/>
      <c r="L39" s="17" t="n"/>
      <c r="M39" s="19" t="n"/>
      <c r="N39" s="19" t="n"/>
      <c r="O39" s="17" t="n"/>
      <c r="P39" s="20" t="n"/>
      <c r="Q39" s="22">
        <f>IF(OR($A39="",$G39=""),"",IF($H39="Concluída",IF($P39="","",$G39-$P39),$G39-TODAY()))</f>
        <v/>
      </c>
      <c r="R39" s="14">
        <f>IF($A39="","",IF(OR(AND($J39&lt;&gt;"",COUNTIF($A$8:$A$107,$J39)&gt;0,IFERROR(INDEX($H$8:$H$107,MATCH($J39,$A$8:$A$107,0)),"")&lt;&gt;"Concluída"),AND($K39&lt;&gt;"",COUNTIF($A$8:$A$107,$K39)&gt;0,IFERROR(INDEX($H$8:$H$107,MATCH($K39,$A$8:$A$107,0)),"")&lt;&gt;"Concluída")),"Sim","Não"))</f>
        <v/>
      </c>
      <c r="S39" s="3">
        <f>IF($A39="","",IF(COUNTIF($A$8:$A$107,$A39)&gt;1,"ID duplicado",IF(LEFT($A39,3)&lt;&gt;"LT-","ID fora do padrão",IF(OR($J39=$A39,$K39=$A39),"Dependência aponta para a própria tarefa",IF(AND($J39&lt;&gt;"",$J39=$K39),"Dependência repetida",IF(OR(AND($J39&lt;&gt;"",COUNTIF($A$8:$A$107,$J39)=0),AND($K39&lt;&gt;"",COUNTIF($A$8:$A$107,$K39)=0)),"Dependência não encontrada",IF(OR($B39="",$C39="",$D39="",$E39="",$F39="",$G39="",$H39="",$I39="",$L39="",$M39="",$N39=""),"Campos obrigatórios incompletos",IF(OR($F39&gt;$G39,AND($P39&lt;&gt;"",$P39&lt;$F39)),"Datas em ordem inválida",IF(AND($H39="Concluída",$N39="Sim",'Configurações'!$B$6="Sim",$M39&lt;&gt;"Sim"),"Concluída sem aceite",IF(AND($H39="Concluída",$P39=""),"Falta data de conclusão",IF(AND($H39&lt;&gt;"Concluída",$P39&lt;&gt;""),"Data de conclusão inconsistente",IF(AND($H39="Concluída",$I39&lt;&gt;1),"% incompatível com concluída",IF(AND($H39="Não iniciada",$I39&lt;&gt;0),"% incompatível com não iniciada",IF(AND($H39="Concluída",$P39&gt;$G39),"Concluída com atraso",IF($H39="Bloqueada","Tarefa bloqueada",IF($R39="Sim","Dependência pendente",IF(AND($G39&lt;TODAY(),$H39&lt;&gt;"Concluída",$H39&lt;&gt;"Cancelada"),"Prazo vencido",IF(AND($G39&gt;=TODAY(),$G39-TODAY()&lt;='Configurações'!$B$4,$H39&lt;&gt;"Concluída",$H39&lt;&gt;"Cancelada"),"Prazo próximo","OK"))))))))))))))))))</f>
        <v/>
      </c>
      <c r="T39" s="23">
        <f>IF(OR($A39="",$G39="",$H39="Concluída",$H39="Cancelada"),"",$G39+ROW()/100000)</f>
        <v/>
      </c>
      <c r="U39" s="23">
        <f>IF($A39="","",IF(OR($S39="ID duplicado",$S39="ID fora do padrão",$S39="Dependência aponta para a própria tarefa",$S39="Dependência repetida",$S39="Dependência não encontrada",$S39="Campos obrigatórios incompletos",$S39="Datas em ordem inválida",$S39="Concluída sem aceite",$S39="Falta data de conclusão",$S39="Data de conclusão inconsistente",$S39="% incompatível com concluída",$S39="% incompatível com não iniciada"),"Sim","Não"))</f>
        <v/>
      </c>
    </row>
    <row r="40" ht="24" customHeight="1">
      <c r="A40" s="19" t="n"/>
      <c r="B40" s="19" t="n"/>
      <c r="C40" s="19" t="n"/>
      <c r="D40" s="17" t="n"/>
      <c r="E40" s="19" t="n"/>
      <c r="F40" s="20" t="n"/>
      <c r="G40" s="20" t="n"/>
      <c r="H40" s="19" t="n"/>
      <c r="I40" s="21" t="n"/>
      <c r="J40" s="19" t="n"/>
      <c r="K40" s="19" t="n"/>
      <c r="L40" s="17" t="n"/>
      <c r="M40" s="19" t="n"/>
      <c r="N40" s="19" t="n"/>
      <c r="O40" s="17" t="n"/>
      <c r="P40" s="20" t="n"/>
      <c r="Q40" s="22">
        <f>IF(OR($A40="",$G40=""),"",IF($H40="Concluída",IF($P40="","",$G40-$P40),$G40-TODAY()))</f>
        <v/>
      </c>
      <c r="R40" s="14">
        <f>IF($A40="","",IF(OR(AND($J40&lt;&gt;"",COUNTIF($A$8:$A$107,$J40)&gt;0,IFERROR(INDEX($H$8:$H$107,MATCH($J40,$A$8:$A$107,0)),"")&lt;&gt;"Concluída"),AND($K40&lt;&gt;"",COUNTIF($A$8:$A$107,$K40)&gt;0,IFERROR(INDEX($H$8:$H$107,MATCH($K40,$A$8:$A$107,0)),"")&lt;&gt;"Concluída")),"Sim","Não"))</f>
        <v/>
      </c>
      <c r="S40" s="3">
        <f>IF($A40="","",IF(COUNTIF($A$8:$A$107,$A40)&gt;1,"ID duplicado",IF(LEFT($A40,3)&lt;&gt;"LT-","ID fora do padrão",IF(OR($J40=$A40,$K40=$A40),"Dependência aponta para a própria tarefa",IF(AND($J40&lt;&gt;"",$J40=$K40),"Dependência repetida",IF(OR(AND($J40&lt;&gt;"",COUNTIF($A$8:$A$107,$J40)=0),AND($K40&lt;&gt;"",COUNTIF($A$8:$A$107,$K40)=0)),"Dependência não encontrada",IF(OR($B40="",$C40="",$D40="",$E40="",$F40="",$G40="",$H40="",$I40="",$L40="",$M40="",$N40=""),"Campos obrigatórios incompletos",IF(OR($F40&gt;$G40,AND($P40&lt;&gt;"",$P40&lt;$F40)),"Datas em ordem inválida",IF(AND($H40="Concluída",$N40="Sim",'Configurações'!$B$6="Sim",$M40&lt;&gt;"Sim"),"Concluída sem aceite",IF(AND($H40="Concluída",$P40=""),"Falta data de conclusão",IF(AND($H40&lt;&gt;"Concluída",$P40&lt;&gt;""),"Data de conclusão inconsistente",IF(AND($H40="Concluída",$I40&lt;&gt;1),"% incompatível com concluída",IF(AND($H40="Não iniciada",$I40&lt;&gt;0),"% incompatível com não iniciada",IF(AND($H40="Concluída",$P40&gt;$G40),"Concluída com atraso",IF($H40="Bloqueada","Tarefa bloqueada",IF($R40="Sim","Dependência pendente",IF(AND($G40&lt;TODAY(),$H40&lt;&gt;"Concluída",$H40&lt;&gt;"Cancelada"),"Prazo vencido",IF(AND($G40&gt;=TODAY(),$G40-TODAY()&lt;='Configurações'!$B$4,$H40&lt;&gt;"Concluída",$H40&lt;&gt;"Cancelada"),"Prazo próximo","OK"))))))))))))))))))</f>
        <v/>
      </c>
      <c r="T40" s="23">
        <f>IF(OR($A40="",$G40="",$H40="Concluída",$H40="Cancelada"),"",$G40+ROW()/100000)</f>
        <v/>
      </c>
      <c r="U40" s="23">
        <f>IF($A40="","",IF(OR($S40="ID duplicado",$S40="ID fora do padrão",$S40="Dependência aponta para a própria tarefa",$S40="Dependência repetida",$S40="Dependência não encontrada",$S40="Campos obrigatórios incompletos",$S40="Datas em ordem inválida",$S40="Concluída sem aceite",$S40="Falta data de conclusão",$S40="Data de conclusão inconsistente",$S40="% incompatível com concluída",$S40="% incompatível com não iniciada"),"Sim","Não"))</f>
        <v/>
      </c>
    </row>
    <row r="41" ht="24" customHeight="1">
      <c r="A41" s="19" t="n"/>
      <c r="B41" s="19" t="n"/>
      <c r="C41" s="19" t="n"/>
      <c r="D41" s="17" t="n"/>
      <c r="E41" s="19" t="n"/>
      <c r="F41" s="20" t="n"/>
      <c r="G41" s="20" t="n"/>
      <c r="H41" s="19" t="n"/>
      <c r="I41" s="21" t="n"/>
      <c r="J41" s="19" t="n"/>
      <c r="K41" s="19" t="n"/>
      <c r="L41" s="17" t="n"/>
      <c r="M41" s="19" t="n"/>
      <c r="N41" s="19" t="n"/>
      <c r="O41" s="17" t="n"/>
      <c r="P41" s="20" t="n"/>
      <c r="Q41" s="22">
        <f>IF(OR($A41="",$G41=""),"",IF($H41="Concluída",IF($P41="","",$G41-$P41),$G41-TODAY()))</f>
        <v/>
      </c>
      <c r="R41" s="14">
        <f>IF($A41="","",IF(OR(AND($J41&lt;&gt;"",COUNTIF($A$8:$A$107,$J41)&gt;0,IFERROR(INDEX($H$8:$H$107,MATCH($J41,$A$8:$A$107,0)),"")&lt;&gt;"Concluída"),AND($K41&lt;&gt;"",COUNTIF($A$8:$A$107,$K41)&gt;0,IFERROR(INDEX($H$8:$H$107,MATCH($K41,$A$8:$A$107,0)),"")&lt;&gt;"Concluída")),"Sim","Não"))</f>
        <v/>
      </c>
      <c r="S41" s="3">
        <f>IF($A41="","",IF(COUNTIF($A$8:$A$107,$A41)&gt;1,"ID duplicado",IF(LEFT($A41,3)&lt;&gt;"LT-","ID fora do padrão",IF(OR($J41=$A41,$K41=$A41),"Dependência aponta para a própria tarefa",IF(AND($J41&lt;&gt;"",$J41=$K41),"Dependência repetida",IF(OR(AND($J41&lt;&gt;"",COUNTIF($A$8:$A$107,$J41)=0),AND($K41&lt;&gt;"",COUNTIF($A$8:$A$107,$K41)=0)),"Dependência não encontrada",IF(OR($B41="",$C41="",$D41="",$E41="",$F41="",$G41="",$H41="",$I41="",$L41="",$M41="",$N41=""),"Campos obrigatórios incompletos",IF(OR($F41&gt;$G41,AND($P41&lt;&gt;"",$P41&lt;$F41)),"Datas em ordem inválida",IF(AND($H41="Concluída",$N41="Sim",'Configurações'!$B$6="Sim",$M41&lt;&gt;"Sim"),"Concluída sem aceite",IF(AND($H41="Concluída",$P41=""),"Falta data de conclusão",IF(AND($H41&lt;&gt;"Concluída",$P41&lt;&gt;""),"Data de conclusão inconsistente",IF(AND($H41="Concluída",$I41&lt;&gt;1),"% incompatível com concluída",IF(AND($H41="Não iniciada",$I41&lt;&gt;0),"% incompatível com não iniciada",IF(AND($H41="Concluída",$P41&gt;$G41),"Concluída com atraso",IF($H41="Bloqueada","Tarefa bloqueada",IF($R41="Sim","Dependência pendente",IF(AND($G41&lt;TODAY(),$H41&lt;&gt;"Concluída",$H41&lt;&gt;"Cancelada"),"Prazo vencido",IF(AND($G41&gt;=TODAY(),$G41-TODAY()&lt;='Configurações'!$B$4,$H41&lt;&gt;"Concluída",$H41&lt;&gt;"Cancelada"),"Prazo próximo","OK"))))))))))))))))))</f>
        <v/>
      </c>
      <c r="T41" s="23">
        <f>IF(OR($A41="",$G41="",$H41="Concluída",$H41="Cancelada"),"",$G41+ROW()/100000)</f>
        <v/>
      </c>
      <c r="U41" s="23">
        <f>IF($A41="","",IF(OR($S41="ID duplicado",$S41="ID fora do padrão",$S41="Dependência aponta para a própria tarefa",$S41="Dependência repetida",$S41="Dependência não encontrada",$S41="Campos obrigatórios incompletos",$S41="Datas em ordem inválida",$S41="Concluída sem aceite",$S41="Falta data de conclusão",$S41="Data de conclusão inconsistente",$S41="% incompatível com concluída",$S41="% incompatível com não iniciada"),"Sim","Não"))</f>
        <v/>
      </c>
    </row>
    <row r="42" ht="24" customHeight="1">
      <c r="A42" s="19" t="n"/>
      <c r="B42" s="19" t="n"/>
      <c r="C42" s="19" t="n"/>
      <c r="D42" s="17" t="n"/>
      <c r="E42" s="19" t="n"/>
      <c r="F42" s="20" t="n"/>
      <c r="G42" s="20" t="n"/>
      <c r="H42" s="19" t="n"/>
      <c r="I42" s="21" t="n"/>
      <c r="J42" s="19" t="n"/>
      <c r="K42" s="19" t="n"/>
      <c r="L42" s="17" t="n"/>
      <c r="M42" s="19" t="n"/>
      <c r="N42" s="19" t="n"/>
      <c r="O42" s="17" t="n"/>
      <c r="P42" s="20" t="n"/>
      <c r="Q42" s="22">
        <f>IF(OR($A42="",$G42=""),"",IF($H42="Concluída",IF($P42="","",$G42-$P42),$G42-TODAY()))</f>
        <v/>
      </c>
      <c r="R42" s="14">
        <f>IF($A42="","",IF(OR(AND($J42&lt;&gt;"",COUNTIF($A$8:$A$107,$J42)&gt;0,IFERROR(INDEX($H$8:$H$107,MATCH($J42,$A$8:$A$107,0)),"")&lt;&gt;"Concluída"),AND($K42&lt;&gt;"",COUNTIF($A$8:$A$107,$K42)&gt;0,IFERROR(INDEX($H$8:$H$107,MATCH($K42,$A$8:$A$107,0)),"")&lt;&gt;"Concluída")),"Sim","Não"))</f>
        <v/>
      </c>
      <c r="S42" s="3">
        <f>IF($A42="","",IF(COUNTIF($A$8:$A$107,$A42)&gt;1,"ID duplicado",IF(LEFT($A42,3)&lt;&gt;"LT-","ID fora do padrão",IF(OR($J42=$A42,$K42=$A42),"Dependência aponta para a própria tarefa",IF(AND($J42&lt;&gt;"",$J42=$K42),"Dependência repetida",IF(OR(AND($J42&lt;&gt;"",COUNTIF($A$8:$A$107,$J42)=0),AND($K42&lt;&gt;"",COUNTIF($A$8:$A$107,$K42)=0)),"Dependência não encontrada",IF(OR($B42="",$C42="",$D42="",$E42="",$F42="",$G42="",$H42="",$I42="",$L42="",$M42="",$N42=""),"Campos obrigatórios incompletos",IF(OR($F42&gt;$G42,AND($P42&lt;&gt;"",$P42&lt;$F42)),"Datas em ordem inválida",IF(AND($H42="Concluída",$N42="Sim",'Configurações'!$B$6="Sim",$M42&lt;&gt;"Sim"),"Concluída sem aceite",IF(AND($H42="Concluída",$P42=""),"Falta data de conclusão",IF(AND($H42&lt;&gt;"Concluída",$P42&lt;&gt;""),"Data de conclusão inconsistente",IF(AND($H42="Concluída",$I42&lt;&gt;1),"% incompatível com concluída",IF(AND($H42="Não iniciada",$I42&lt;&gt;0),"% incompatível com não iniciada",IF(AND($H42="Concluída",$P42&gt;$G42),"Concluída com atraso",IF($H42="Bloqueada","Tarefa bloqueada",IF($R42="Sim","Dependência pendente",IF(AND($G42&lt;TODAY(),$H42&lt;&gt;"Concluída",$H42&lt;&gt;"Cancelada"),"Prazo vencido",IF(AND($G42&gt;=TODAY(),$G42-TODAY()&lt;='Configurações'!$B$4,$H42&lt;&gt;"Concluída",$H42&lt;&gt;"Cancelada"),"Prazo próximo","OK"))))))))))))))))))</f>
        <v/>
      </c>
      <c r="T42" s="23">
        <f>IF(OR($A42="",$G42="",$H42="Concluída",$H42="Cancelada"),"",$G42+ROW()/100000)</f>
        <v/>
      </c>
      <c r="U42" s="23">
        <f>IF($A42="","",IF(OR($S42="ID duplicado",$S42="ID fora do padrão",$S42="Dependência aponta para a própria tarefa",$S42="Dependência repetida",$S42="Dependência não encontrada",$S42="Campos obrigatórios incompletos",$S42="Datas em ordem inválida",$S42="Concluída sem aceite",$S42="Falta data de conclusão",$S42="Data de conclusão inconsistente",$S42="% incompatível com concluída",$S42="% incompatível com não iniciada"),"Sim","Não"))</f>
        <v/>
      </c>
    </row>
    <row r="43" ht="24" customHeight="1">
      <c r="A43" s="19" t="n"/>
      <c r="B43" s="19" t="n"/>
      <c r="C43" s="19" t="n"/>
      <c r="D43" s="17" t="n"/>
      <c r="E43" s="19" t="n"/>
      <c r="F43" s="20" t="n"/>
      <c r="G43" s="20" t="n"/>
      <c r="H43" s="19" t="n"/>
      <c r="I43" s="21" t="n"/>
      <c r="J43" s="19" t="n"/>
      <c r="K43" s="19" t="n"/>
      <c r="L43" s="17" t="n"/>
      <c r="M43" s="19" t="n"/>
      <c r="N43" s="19" t="n"/>
      <c r="O43" s="17" t="n"/>
      <c r="P43" s="20" t="n"/>
      <c r="Q43" s="22">
        <f>IF(OR($A43="",$G43=""),"",IF($H43="Concluída",IF($P43="","",$G43-$P43),$G43-TODAY()))</f>
        <v/>
      </c>
      <c r="R43" s="14">
        <f>IF($A43="","",IF(OR(AND($J43&lt;&gt;"",COUNTIF($A$8:$A$107,$J43)&gt;0,IFERROR(INDEX($H$8:$H$107,MATCH($J43,$A$8:$A$107,0)),"")&lt;&gt;"Concluída"),AND($K43&lt;&gt;"",COUNTIF($A$8:$A$107,$K43)&gt;0,IFERROR(INDEX($H$8:$H$107,MATCH($K43,$A$8:$A$107,0)),"")&lt;&gt;"Concluída")),"Sim","Não"))</f>
        <v/>
      </c>
      <c r="S43" s="3">
        <f>IF($A43="","",IF(COUNTIF($A$8:$A$107,$A43)&gt;1,"ID duplicado",IF(LEFT($A43,3)&lt;&gt;"LT-","ID fora do padrão",IF(OR($J43=$A43,$K43=$A43),"Dependência aponta para a própria tarefa",IF(AND($J43&lt;&gt;"",$J43=$K43),"Dependência repetida",IF(OR(AND($J43&lt;&gt;"",COUNTIF($A$8:$A$107,$J43)=0),AND($K43&lt;&gt;"",COUNTIF($A$8:$A$107,$K43)=0)),"Dependência não encontrada",IF(OR($B43="",$C43="",$D43="",$E43="",$F43="",$G43="",$H43="",$I43="",$L43="",$M43="",$N43=""),"Campos obrigatórios incompletos",IF(OR($F43&gt;$G43,AND($P43&lt;&gt;"",$P43&lt;$F43)),"Datas em ordem inválida",IF(AND($H43="Concluída",$N43="Sim",'Configurações'!$B$6="Sim",$M43&lt;&gt;"Sim"),"Concluída sem aceite",IF(AND($H43="Concluída",$P43=""),"Falta data de conclusão",IF(AND($H43&lt;&gt;"Concluída",$P43&lt;&gt;""),"Data de conclusão inconsistente",IF(AND($H43="Concluída",$I43&lt;&gt;1),"% incompatível com concluída",IF(AND($H43="Não iniciada",$I43&lt;&gt;0),"% incompatível com não iniciada",IF(AND($H43="Concluída",$P43&gt;$G43),"Concluída com atraso",IF($H43="Bloqueada","Tarefa bloqueada",IF($R43="Sim","Dependência pendente",IF(AND($G43&lt;TODAY(),$H43&lt;&gt;"Concluída",$H43&lt;&gt;"Cancelada"),"Prazo vencido",IF(AND($G43&gt;=TODAY(),$G43-TODAY()&lt;='Configurações'!$B$4,$H43&lt;&gt;"Concluída",$H43&lt;&gt;"Cancelada"),"Prazo próximo","OK"))))))))))))))))))</f>
        <v/>
      </c>
      <c r="T43" s="23">
        <f>IF(OR($A43="",$G43="",$H43="Concluída",$H43="Cancelada"),"",$G43+ROW()/100000)</f>
        <v/>
      </c>
      <c r="U43" s="23">
        <f>IF($A43="","",IF(OR($S43="ID duplicado",$S43="ID fora do padrão",$S43="Dependência aponta para a própria tarefa",$S43="Dependência repetida",$S43="Dependência não encontrada",$S43="Campos obrigatórios incompletos",$S43="Datas em ordem inválida",$S43="Concluída sem aceite",$S43="Falta data de conclusão",$S43="Data de conclusão inconsistente",$S43="% incompatível com concluída",$S43="% incompatível com não iniciada"),"Sim","Não"))</f>
        <v/>
      </c>
    </row>
    <row r="44" ht="24" customHeight="1">
      <c r="A44" s="19" t="n"/>
      <c r="B44" s="19" t="n"/>
      <c r="C44" s="19" t="n"/>
      <c r="D44" s="17" t="n"/>
      <c r="E44" s="19" t="n"/>
      <c r="F44" s="20" t="n"/>
      <c r="G44" s="20" t="n"/>
      <c r="H44" s="19" t="n"/>
      <c r="I44" s="21" t="n"/>
      <c r="J44" s="19" t="n"/>
      <c r="K44" s="19" t="n"/>
      <c r="L44" s="17" t="n"/>
      <c r="M44" s="19" t="n"/>
      <c r="N44" s="19" t="n"/>
      <c r="O44" s="17" t="n"/>
      <c r="P44" s="20" t="n"/>
      <c r="Q44" s="22">
        <f>IF(OR($A44="",$G44=""),"",IF($H44="Concluída",IF($P44="","",$G44-$P44),$G44-TODAY()))</f>
        <v/>
      </c>
      <c r="R44" s="14">
        <f>IF($A44="","",IF(OR(AND($J44&lt;&gt;"",COUNTIF($A$8:$A$107,$J44)&gt;0,IFERROR(INDEX($H$8:$H$107,MATCH($J44,$A$8:$A$107,0)),"")&lt;&gt;"Concluída"),AND($K44&lt;&gt;"",COUNTIF($A$8:$A$107,$K44)&gt;0,IFERROR(INDEX($H$8:$H$107,MATCH($K44,$A$8:$A$107,0)),"")&lt;&gt;"Concluída")),"Sim","Não"))</f>
        <v/>
      </c>
      <c r="S44" s="3">
        <f>IF($A44="","",IF(COUNTIF($A$8:$A$107,$A44)&gt;1,"ID duplicado",IF(LEFT($A44,3)&lt;&gt;"LT-","ID fora do padrão",IF(OR($J44=$A44,$K44=$A44),"Dependência aponta para a própria tarefa",IF(AND($J44&lt;&gt;"",$J44=$K44),"Dependência repetida",IF(OR(AND($J44&lt;&gt;"",COUNTIF($A$8:$A$107,$J44)=0),AND($K44&lt;&gt;"",COUNTIF($A$8:$A$107,$K44)=0)),"Dependência não encontrada",IF(OR($B44="",$C44="",$D44="",$E44="",$F44="",$G44="",$H44="",$I44="",$L44="",$M44="",$N44=""),"Campos obrigatórios incompletos",IF(OR($F44&gt;$G44,AND($P44&lt;&gt;"",$P44&lt;$F44)),"Datas em ordem inválida",IF(AND($H44="Concluída",$N44="Sim",'Configurações'!$B$6="Sim",$M44&lt;&gt;"Sim"),"Concluída sem aceite",IF(AND($H44="Concluída",$P44=""),"Falta data de conclusão",IF(AND($H44&lt;&gt;"Concluída",$P44&lt;&gt;""),"Data de conclusão inconsistente",IF(AND($H44="Concluída",$I44&lt;&gt;1),"% incompatível com concluída",IF(AND($H44="Não iniciada",$I44&lt;&gt;0),"% incompatível com não iniciada",IF(AND($H44="Concluída",$P44&gt;$G44),"Concluída com atraso",IF($H44="Bloqueada","Tarefa bloqueada",IF($R44="Sim","Dependência pendente",IF(AND($G44&lt;TODAY(),$H44&lt;&gt;"Concluída",$H44&lt;&gt;"Cancelada"),"Prazo vencido",IF(AND($G44&gt;=TODAY(),$G44-TODAY()&lt;='Configurações'!$B$4,$H44&lt;&gt;"Concluída",$H44&lt;&gt;"Cancelada"),"Prazo próximo","OK"))))))))))))))))))</f>
        <v/>
      </c>
      <c r="T44" s="23">
        <f>IF(OR($A44="",$G44="",$H44="Concluída",$H44="Cancelada"),"",$G44+ROW()/100000)</f>
        <v/>
      </c>
      <c r="U44" s="23">
        <f>IF($A44="","",IF(OR($S44="ID duplicado",$S44="ID fora do padrão",$S44="Dependência aponta para a própria tarefa",$S44="Dependência repetida",$S44="Dependência não encontrada",$S44="Campos obrigatórios incompletos",$S44="Datas em ordem inválida",$S44="Concluída sem aceite",$S44="Falta data de conclusão",$S44="Data de conclusão inconsistente",$S44="% incompatível com concluída",$S44="% incompatível com não iniciada"),"Sim","Não"))</f>
        <v/>
      </c>
    </row>
    <row r="45" ht="24" customHeight="1">
      <c r="A45" s="19" t="n"/>
      <c r="B45" s="19" t="n"/>
      <c r="C45" s="19" t="n"/>
      <c r="D45" s="17" t="n"/>
      <c r="E45" s="19" t="n"/>
      <c r="F45" s="20" t="n"/>
      <c r="G45" s="20" t="n"/>
      <c r="H45" s="19" t="n"/>
      <c r="I45" s="21" t="n"/>
      <c r="J45" s="19" t="n"/>
      <c r="K45" s="19" t="n"/>
      <c r="L45" s="17" t="n"/>
      <c r="M45" s="19" t="n"/>
      <c r="N45" s="19" t="n"/>
      <c r="O45" s="17" t="n"/>
      <c r="P45" s="20" t="n"/>
      <c r="Q45" s="22">
        <f>IF(OR($A45="",$G45=""),"",IF($H45="Concluída",IF($P45="","",$G45-$P45),$G45-TODAY()))</f>
        <v/>
      </c>
      <c r="R45" s="14">
        <f>IF($A45="","",IF(OR(AND($J45&lt;&gt;"",COUNTIF($A$8:$A$107,$J45)&gt;0,IFERROR(INDEX($H$8:$H$107,MATCH($J45,$A$8:$A$107,0)),"")&lt;&gt;"Concluída"),AND($K45&lt;&gt;"",COUNTIF($A$8:$A$107,$K45)&gt;0,IFERROR(INDEX($H$8:$H$107,MATCH($K45,$A$8:$A$107,0)),"")&lt;&gt;"Concluída")),"Sim","Não"))</f>
        <v/>
      </c>
      <c r="S45" s="3">
        <f>IF($A45="","",IF(COUNTIF($A$8:$A$107,$A45)&gt;1,"ID duplicado",IF(LEFT($A45,3)&lt;&gt;"LT-","ID fora do padrão",IF(OR($J45=$A45,$K45=$A45),"Dependência aponta para a própria tarefa",IF(AND($J45&lt;&gt;"",$J45=$K45),"Dependência repetida",IF(OR(AND($J45&lt;&gt;"",COUNTIF($A$8:$A$107,$J45)=0),AND($K45&lt;&gt;"",COUNTIF($A$8:$A$107,$K45)=0)),"Dependência não encontrada",IF(OR($B45="",$C45="",$D45="",$E45="",$F45="",$G45="",$H45="",$I45="",$L45="",$M45="",$N45=""),"Campos obrigatórios incompletos",IF(OR($F45&gt;$G45,AND($P45&lt;&gt;"",$P45&lt;$F45)),"Datas em ordem inválida",IF(AND($H45="Concluída",$N45="Sim",'Configurações'!$B$6="Sim",$M45&lt;&gt;"Sim"),"Concluída sem aceite",IF(AND($H45="Concluída",$P45=""),"Falta data de conclusão",IF(AND($H45&lt;&gt;"Concluída",$P45&lt;&gt;""),"Data de conclusão inconsistente",IF(AND($H45="Concluída",$I45&lt;&gt;1),"% incompatível com concluída",IF(AND($H45="Não iniciada",$I45&lt;&gt;0),"% incompatível com não iniciada",IF(AND($H45="Concluída",$P45&gt;$G45),"Concluída com atraso",IF($H45="Bloqueada","Tarefa bloqueada",IF($R45="Sim","Dependência pendente",IF(AND($G45&lt;TODAY(),$H45&lt;&gt;"Concluída",$H45&lt;&gt;"Cancelada"),"Prazo vencido",IF(AND($G45&gt;=TODAY(),$G45-TODAY()&lt;='Configurações'!$B$4,$H45&lt;&gt;"Concluída",$H45&lt;&gt;"Cancelada"),"Prazo próximo","OK"))))))))))))))))))</f>
        <v/>
      </c>
      <c r="T45" s="23">
        <f>IF(OR($A45="",$G45="",$H45="Concluída",$H45="Cancelada"),"",$G45+ROW()/100000)</f>
        <v/>
      </c>
      <c r="U45" s="23">
        <f>IF($A45="","",IF(OR($S45="ID duplicado",$S45="ID fora do padrão",$S45="Dependência aponta para a própria tarefa",$S45="Dependência repetida",$S45="Dependência não encontrada",$S45="Campos obrigatórios incompletos",$S45="Datas em ordem inválida",$S45="Concluída sem aceite",$S45="Falta data de conclusão",$S45="Data de conclusão inconsistente",$S45="% incompatível com concluída",$S45="% incompatível com não iniciada"),"Sim","Não"))</f>
        <v/>
      </c>
    </row>
    <row r="46" ht="24" customHeight="1">
      <c r="A46" s="19" t="n"/>
      <c r="B46" s="19" t="n"/>
      <c r="C46" s="19" t="n"/>
      <c r="D46" s="17" t="n"/>
      <c r="E46" s="19" t="n"/>
      <c r="F46" s="20" t="n"/>
      <c r="G46" s="20" t="n"/>
      <c r="H46" s="19" t="n"/>
      <c r="I46" s="21" t="n"/>
      <c r="J46" s="19" t="n"/>
      <c r="K46" s="19" t="n"/>
      <c r="L46" s="17" t="n"/>
      <c r="M46" s="19" t="n"/>
      <c r="N46" s="19" t="n"/>
      <c r="O46" s="17" t="n"/>
      <c r="P46" s="20" t="n"/>
      <c r="Q46" s="22">
        <f>IF(OR($A46="",$G46=""),"",IF($H46="Concluída",IF($P46="","",$G46-$P46),$G46-TODAY()))</f>
        <v/>
      </c>
      <c r="R46" s="14">
        <f>IF($A46="","",IF(OR(AND($J46&lt;&gt;"",COUNTIF($A$8:$A$107,$J46)&gt;0,IFERROR(INDEX($H$8:$H$107,MATCH($J46,$A$8:$A$107,0)),"")&lt;&gt;"Concluída"),AND($K46&lt;&gt;"",COUNTIF($A$8:$A$107,$K46)&gt;0,IFERROR(INDEX($H$8:$H$107,MATCH($K46,$A$8:$A$107,0)),"")&lt;&gt;"Concluída")),"Sim","Não"))</f>
        <v/>
      </c>
      <c r="S46" s="3">
        <f>IF($A46="","",IF(COUNTIF($A$8:$A$107,$A46)&gt;1,"ID duplicado",IF(LEFT($A46,3)&lt;&gt;"LT-","ID fora do padrão",IF(OR($J46=$A46,$K46=$A46),"Dependência aponta para a própria tarefa",IF(AND($J46&lt;&gt;"",$J46=$K46),"Dependência repetida",IF(OR(AND($J46&lt;&gt;"",COUNTIF($A$8:$A$107,$J46)=0),AND($K46&lt;&gt;"",COUNTIF($A$8:$A$107,$K46)=0)),"Dependência não encontrada",IF(OR($B46="",$C46="",$D46="",$E46="",$F46="",$G46="",$H46="",$I46="",$L46="",$M46="",$N46=""),"Campos obrigatórios incompletos",IF(OR($F46&gt;$G46,AND($P46&lt;&gt;"",$P46&lt;$F46)),"Datas em ordem inválida",IF(AND($H46="Concluída",$N46="Sim",'Configurações'!$B$6="Sim",$M46&lt;&gt;"Sim"),"Concluída sem aceite",IF(AND($H46="Concluída",$P46=""),"Falta data de conclusão",IF(AND($H46&lt;&gt;"Concluída",$P46&lt;&gt;""),"Data de conclusão inconsistente",IF(AND($H46="Concluída",$I46&lt;&gt;1),"% incompatível com concluída",IF(AND($H46="Não iniciada",$I46&lt;&gt;0),"% incompatível com não iniciada",IF(AND($H46="Concluída",$P46&gt;$G46),"Concluída com atraso",IF($H46="Bloqueada","Tarefa bloqueada",IF($R46="Sim","Dependência pendente",IF(AND($G46&lt;TODAY(),$H46&lt;&gt;"Concluída",$H46&lt;&gt;"Cancelada"),"Prazo vencido",IF(AND($G46&gt;=TODAY(),$G46-TODAY()&lt;='Configurações'!$B$4,$H46&lt;&gt;"Concluída",$H46&lt;&gt;"Cancelada"),"Prazo próximo","OK"))))))))))))))))))</f>
        <v/>
      </c>
      <c r="T46" s="23">
        <f>IF(OR($A46="",$G46="",$H46="Concluída",$H46="Cancelada"),"",$G46+ROW()/100000)</f>
        <v/>
      </c>
      <c r="U46" s="23">
        <f>IF($A46="","",IF(OR($S46="ID duplicado",$S46="ID fora do padrão",$S46="Dependência aponta para a própria tarefa",$S46="Dependência repetida",$S46="Dependência não encontrada",$S46="Campos obrigatórios incompletos",$S46="Datas em ordem inválida",$S46="Concluída sem aceite",$S46="Falta data de conclusão",$S46="Data de conclusão inconsistente",$S46="% incompatível com concluída",$S46="% incompatível com não iniciada"),"Sim","Não"))</f>
        <v/>
      </c>
    </row>
    <row r="47" ht="24" customHeight="1">
      <c r="A47" s="19" t="n"/>
      <c r="B47" s="19" t="n"/>
      <c r="C47" s="19" t="n"/>
      <c r="D47" s="17" t="n"/>
      <c r="E47" s="19" t="n"/>
      <c r="F47" s="20" t="n"/>
      <c r="G47" s="20" t="n"/>
      <c r="H47" s="19" t="n"/>
      <c r="I47" s="21" t="n"/>
      <c r="J47" s="19" t="n"/>
      <c r="K47" s="19" t="n"/>
      <c r="L47" s="17" t="n"/>
      <c r="M47" s="19" t="n"/>
      <c r="N47" s="19" t="n"/>
      <c r="O47" s="17" t="n"/>
      <c r="P47" s="20" t="n"/>
      <c r="Q47" s="22">
        <f>IF(OR($A47="",$G47=""),"",IF($H47="Concluída",IF($P47="","",$G47-$P47),$G47-TODAY()))</f>
        <v/>
      </c>
      <c r="R47" s="14">
        <f>IF($A47="","",IF(OR(AND($J47&lt;&gt;"",COUNTIF($A$8:$A$107,$J47)&gt;0,IFERROR(INDEX($H$8:$H$107,MATCH($J47,$A$8:$A$107,0)),"")&lt;&gt;"Concluída"),AND($K47&lt;&gt;"",COUNTIF($A$8:$A$107,$K47)&gt;0,IFERROR(INDEX($H$8:$H$107,MATCH($K47,$A$8:$A$107,0)),"")&lt;&gt;"Concluída")),"Sim","Não"))</f>
        <v/>
      </c>
      <c r="S47" s="3">
        <f>IF($A47="","",IF(COUNTIF($A$8:$A$107,$A47)&gt;1,"ID duplicado",IF(LEFT($A47,3)&lt;&gt;"LT-","ID fora do padrão",IF(OR($J47=$A47,$K47=$A47),"Dependência aponta para a própria tarefa",IF(AND($J47&lt;&gt;"",$J47=$K47),"Dependência repetida",IF(OR(AND($J47&lt;&gt;"",COUNTIF($A$8:$A$107,$J47)=0),AND($K47&lt;&gt;"",COUNTIF($A$8:$A$107,$K47)=0)),"Dependência não encontrada",IF(OR($B47="",$C47="",$D47="",$E47="",$F47="",$G47="",$H47="",$I47="",$L47="",$M47="",$N47=""),"Campos obrigatórios incompletos",IF(OR($F47&gt;$G47,AND($P47&lt;&gt;"",$P47&lt;$F47)),"Datas em ordem inválida",IF(AND($H47="Concluída",$N47="Sim",'Configurações'!$B$6="Sim",$M47&lt;&gt;"Sim"),"Concluída sem aceite",IF(AND($H47="Concluída",$P47=""),"Falta data de conclusão",IF(AND($H47&lt;&gt;"Concluída",$P47&lt;&gt;""),"Data de conclusão inconsistente",IF(AND($H47="Concluída",$I47&lt;&gt;1),"% incompatível com concluída",IF(AND($H47="Não iniciada",$I47&lt;&gt;0),"% incompatível com não iniciada",IF(AND($H47="Concluída",$P47&gt;$G47),"Concluída com atraso",IF($H47="Bloqueada","Tarefa bloqueada",IF($R47="Sim","Dependência pendente",IF(AND($G47&lt;TODAY(),$H47&lt;&gt;"Concluída",$H47&lt;&gt;"Cancelada"),"Prazo vencido",IF(AND($G47&gt;=TODAY(),$G47-TODAY()&lt;='Configurações'!$B$4,$H47&lt;&gt;"Concluída",$H47&lt;&gt;"Cancelada"),"Prazo próximo","OK"))))))))))))))))))</f>
        <v/>
      </c>
      <c r="T47" s="23">
        <f>IF(OR($A47="",$G47="",$H47="Concluída",$H47="Cancelada"),"",$G47+ROW()/100000)</f>
        <v/>
      </c>
      <c r="U47" s="23">
        <f>IF($A47="","",IF(OR($S47="ID duplicado",$S47="ID fora do padrão",$S47="Dependência aponta para a própria tarefa",$S47="Dependência repetida",$S47="Dependência não encontrada",$S47="Campos obrigatórios incompletos",$S47="Datas em ordem inválida",$S47="Concluída sem aceite",$S47="Falta data de conclusão",$S47="Data de conclusão inconsistente",$S47="% incompatível com concluída",$S47="% incompatível com não iniciada"),"Sim","Não"))</f>
        <v/>
      </c>
    </row>
    <row r="48" ht="24" customHeight="1">
      <c r="A48" s="19" t="n"/>
      <c r="B48" s="19" t="n"/>
      <c r="C48" s="19" t="n"/>
      <c r="D48" s="17" t="n"/>
      <c r="E48" s="19" t="n"/>
      <c r="F48" s="20" t="n"/>
      <c r="G48" s="20" t="n"/>
      <c r="H48" s="19" t="n"/>
      <c r="I48" s="21" t="n"/>
      <c r="J48" s="19" t="n"/>
      <c r="K48" s="19" t="n"/>
      <c r="L48" s="17" t="n"/>
      <c r="M48" s="19" t="n"/>
      <c r="N48" s="19" t="n"/>
      <c r="O48" s="17" t="n"/>
      <c r="P48" s="20" t="n"/>
      <c r="Q48" s="22">
        <f>IF(OR($A48="",$G48=""),"",IF($H48="Concluída",IF($P48="","",$G48-$P48),$G48-TODAY()))</f>
        <v/>
      </c>
      <c r="R48" s="14">
        <f>IF($A48="","",IF(OR(AND($J48&lt;&gt;"",COUNTIF($A$8:$A$107,$J48)&gt;0,IFERROR(INDEX($H$8:$H$107,MATCH($J48,$A$8:$A$107,0)),"")&lt;&gt;"Concluída"),AND($K48&lt;&gt;"",COUNTIF($A$8:$A$107,$K48)&gt;0,IFERROR(INDEX($H$8:$H$107,MATCH($K48,$A$8:$A$107,0)),"")&lt;&gt;"Concluída")),"Sim","Não"))</f>
        <v/>
      </c>
      <c r="S48" s="3">
        <f>IF($A48="","",IF(COUNTIF($A$8:$A$107,$A48)&gt;1,"ID duplicado",IF(LEFT($A48,3)&lt;&gt;"LT-","ID fora do padrão",IF(OR($J48=$A48,$K48=$A48),"Dependência aponta para a própria tarefa",IF(AND($J48&lt;&gt;"",$J48=$K48),"Dependência repetida",IF(OR(AND($J48&lt;&gt;"",COUNTIF($A$8:$A$107,$J48)=0),AND($K48&lt;&gt;"",COUNTIF($A$8:$A$107,$K48)=0)),"Dependência não encontrada",IF(OR($B48="",$C48="",$D48="",$E48="",$F48="",$G48="",$H48="",$I48="",$L48="",$M48="",$N48=""),"Campos obrigatórios incompletos",IF(OR($F48&gt;$G48,AND($P48&lt;&gt;"",$P48&lt;$F48)),"Datas em ordem inválida",IF(AND($H48="Concluída",$N48="Sim",'Configurações'!$B$6="Sim",$M48&lt;&gt;"Sim"),"Concluída sem aceite",IF(AND($H48="Concluída",$P48=""),"Falta data de conclusão",IF(AND($H48&lt;&gt;"Concluída",$P48&lt;&gt;""),"Data de conclusão inconsistente",IF(AND($H48="Concluída",$I48&lt;&gt;1),"% incompatível com concluída",IF(AND($H48="Não iniciada",$I48&lt;&gt;0),"% incompatível com não iniciada",IF(AND($H48="Concluída",$P48&gt;$G48),"Concluída com atraso",IF($H48="Bloqueada","Tarefa bloqueada",IF($R48="Sim","Dependência pendente",IF(AND($G48&lt;TODAY(),$H48&lt;&gt;"Concluída",$H48&lt;&gt;"Cancelada"),"Prazo vencido",IF(AND($G48&gt;=TODAY(),$G48-TODAY()&lt;='Configurações'!$B$4,$H48&lt;&gt;"Concluída",$H48&lt;&gt;"Cancelada"),"Prazo próximo","OK"))))))))))))))))))</f>
        <v/>
      </c>
      <c r="T48" s="23">
        <f>IF(OR($A48="",$G48="",$H48="Concluída",$H48="Cancelada"),"",$G48+ROW()/100000)</f>
        <v/>
      </c>
      <c r="U48" s="23">
        <f>IF($A48="","",IF(OR($S48="ID duplicado",$S48="ID fora do padrão",$S48="Dependência aponta para a própria tarefa",$S48="Dependência repetida",$S48="Dependência não encontrada",$S48="Campos obrigatórios incompletos",$S48="Datas em ordem inválida",$S48="Concluída sem aceite",$S48="Falta data de conclusão",$S48="Data de conclusão inconsistente",$S48="% incompatível com concluída",$S48="% incompatível com não iniciada"),"Sim","Não"))</f>
        <v/>
      </c>
    </row>
    <row r="49" ht="24" customHeight="1">
      <c r="A49" s="19" t="n"/>
      <c r="B49" s="19" t="n"/>
      <c r="C49" s="19" t="n"/>
      <c r="D49" s="17" t="n"/>
      <c r="E49" s="19" t="n"/>
      <c r="F49" s="20" t="n"/>
      <c r="G49" s="20" t="n"/>
      <c r="H49" s="19" t="n"/>
      <c r="I49" s="21" t="n"/>
      <c r="J49" s="19" t="n"/>
      <c r="K49" s="19" t="n"/>
      <c r="L49" s="17" t="n"/>
      <c r="M49" s="19" t="n"/>
      <c r="N49" s="19" t="n"/>
      <c r="O49" s="17" t="n"/>
      <c r="P49" s="20" t="n"/>
      <c r="Q49" s="22">
        <f>IF(OR($A49="",$G49=""),"",IF($H49="Concluída",IF($P49="","",$G49-$P49),$G49-TODAY()))</f>
        <v/>
      </c>
      <c r="R49" s="14">
        <f>IF($A49="","",IF(OR(AND($J49&lt;&gt;"",COUNTIF($A$8:$A$107,$J49)&gt;0,IFERROR(INDEX($H$8:$H$107,MATCH($J49,$A$8:$A$107,0)),"")&lt;&gt;"Concluída"),AND($K49&lt;&gt;"",COUNTIF($A$8:$A$107,$K49)&gt;0,IFERROR(INDEX($H$8:$H$107,MATCH($K49,$A$8:$A$107,0)),"")&lt;&gt;"Concluída")),"Sim","Não"))</f>
        <v/>
      </c>
      <c r="S49" s="3">
        <f>IF($A49="","",IF(COUNTIF($A$8:$A$107,$A49)&gt;1,"ID duplicado",IF(LEFT($A49,3)&lt;&gt;"LT-","ID fora do padrão",IF(OR($J49=$A49,$K49=$A49),"Dependência aponta para a própria tarefa",IF(AND($J49&lt;&gt;"",$J49=$K49),"Dependência repetida",IF(OR(AND($J49&lt;&gt;"",COUNTIF($A$8:$A$107,$J49)=0),AND($K49&lt;&gt;"",COUNTIF($A$8:$A$107,$K49)=0)),"Dependência não encontrada",IF(OR($B49="",$C49="",$D49="",$E49="",$F49="",$G49="",$H49="",$I49="",$L49="",$M49="",$N49=""),"Campos obrigatórios incompletos",IF(OR($F49&gt;$G49,AND($P49&lt;&gt;"",$P49&lt;$F49)),"Datas em ordem inválida",IF(AND($H49="Concluída",$N49="Sim",'Configurações'!$B$6="Sim",$M49&lt;&gt;"Sim"),"Concluída sem aceite",IF(AND($H49="Concluída",$P49=""),"Falta data de conclusão",IF(AND($H49&lt;&gt;"Concluída",$P49&lt;&gt;""),"Data de conclusão inconsistente",IF(AND($H49="Concluída",$I49&lt;&gt;1),"% incompatível com concluída",IF(AND($H49="Não iniciada",$I49&lt;&gt;0),"% incompatível com não iniciada",IF(AND($H49="Concluída",$P49&gt;$G49),"Concluída com atraso",IF($H49="Bloqueada","Tarefa bloqueada",IF($R49="Sim","Dependência pendente",IF(AND($G49&lt;TODAY(),$H49&lt;&gt;"Concluída",$H49&lt;&gt;"Cancelada"),"Prazo vencido",IF(AND($G49&gt;=TODAY(),$G49-TODAY()&lt;='Configurações'!$B$4,$H49&lt;&gt;"Concluída",$H49&lt;&gt;"Cancelada"),"Prazo próximo","OK"))))))))))))))))))</f>
        <v/>
      </c>
      <c r="T49" s="23">
        <f>IF(OR($A49="",$G49="",$H49="Concluída",$H49="Cancelada"),"",$G49+ROW()/100000)</f>
        <v/>
      </c>
      <c r="U49" s="23">
        <f>IF($A49="","",IF(OR($S49="ID duplicado",$S49="ID fora do padrão",$S49="Dependência aponta para a própria tarefa",$S49="Dependência repetida",$S49="Dependência não encontrada",$S49="Campos obrigatórios incompletos",$S49="Datas em ordem inválida",$S49="Concluída sem aceite",$S49="Falta data de conclusão",$S49="Data de conclusão inconsistente",$S49="% incompatível com concluída",$S49="% incompatível com não iniciada"),"Sim","Não"))</f>
        <v/>
      </c>
    </row>
    <row r="50" ht="24" customHeight="1">
      <c r="A50" s="19" t="n"/>
      <c r="B50" s="19" t="n"/>
      <c r="C50" s="19" t="n"/>
      <c r="D50" s="17" t="n"/>
      <c r="E50" s="19" t="n"/>
      <c r="F50" s="20" t="n"/>
      <c r="G50" s="20" t="n"/>
      <c r="H50" s="19" t="n"/>
      <c r="I50" s="21" t="n"/>
      <c r="J50" s="19" t="n"/>
      <c r="K50" s="19" t="n"/>
      <c r="L50" s="17" t="n"/>
      <c r="M50" s="19" t="n"/>
      <c r="N50" s="19" t="n"/>
      <c r="O50" s="17" t="n"/>
      <c r="P50" s="20" t="n"/>
      <c r="Q50" s="22">
        <f>IF(OR($A50="",$G50=""),"",IF($H50="Concluída",IF($P50="","",$G50-$P50),$G50-TODAY()))</f>
        <v/>
      </c>
      <c r="R50" s="14">
        <f>IF($A50="","",IF(OR(AND($J50&lt;&gt;"",COUNTIF($A$8:$A$107,$J50)&gt;0,IFERROR(INDEX($H$8:$H$107,MATCH($J50,$A$8:$A$107,0)),"")&lt;&gt;"Concluída"),AND($K50&lt;&gt;"",COUNTIF($A$8:$A$107,$K50)&gt;0,IFERROR(INDEX($H$8:$H$107,MATCH($K50,$A$8:$A$107,0)),"")&lt;&gt;"Concluída")),"Sim","Não"))</f>
        <v/>
      </c>
      <c r="S50" s="3">
        <f>IF($A50="","",IF(COUNTIF($A$8:$A$107,$A50)&gt;1,"ID duplicado",IF(LEFT($A50,3)&lt;&gt;"LT-","ID fora do padrão",IF(OR($J50=$A50,$K50=$A50),"Dependência aponta para a própria tarefa",IF(AND($J50&lt;&gt;"",$J50=$K50),"Dependência repetida",IF(OR(AND($J50&lt;&gt;"",COUNTIF($A$8:$A$107,$J50)=0),AND($K50&lt;&gt;"",COUNTIF($A$8:$A$107,$K50)=0)),"Dependência não encontrada",IF(OR($B50="",$C50="",$D50="",$E50="",$F50="",$G50="",$H50="",$I50="",$L50="",$M50="",$N50=""),"Campos obrigatórios incompletos",IF(OR($F50&gt;$G50,AND($P50&lt;&gt;"",$P50&lt;$F50)),"Datas em ordem inválida",IF(AND($H50="Concluída",$N50="Sim",'Configurações'!$B$6="Sim",$M50&lt;&gt;"Sim"),"Concluída sem aceite",IF(AND($H50="Concluída",$P50=""),"Falta data de conclusão",IF(AND($H50&lt;&gt;"Concluída",$P50&lt;&gt;""),"Data de conclusão inconsistente",IF(AND($H50="Concluída",$I50&lt;&gt;1),"% incompatível com concluída",IF(AND($H50="Não iniciada",$I50&lt;&gt;0),"% incompatível com não iniciada",IF(AND($H50="Concluída",$P50&gt;$G50),"Concluída com atraso",IF($H50="Bloqueada","Tarefa bloqueada",IF($R50="Sim","Dependência pendente",IF(AND($G50&lt;TODAY(),$H50&lt;&gt;"Concluída",$H50&lt;&gt;"Cancelada"),"Prazo vencido",IF(AND($G50&gt;=TODAY(),$G50-TODAY()&lt;='Configurações'!$B$4,$H50&lt;&gt;"Concluída",$H50&lt;&gt;"Cancelada"),"Prazo próximo","OK"))))))))))))))))))</f>
        <v/>
      </c>
      <c r="T50" s="23">
        <f>IF(OR($A50="",$G50="",$H50="Concluída",$H50="Cancelada"),"",$G50+ROW()/100000)</f>
        <v/>
      </c>
      <c r="U50" s="23">
        <f>IF($A50="","",IF(OR($S50="ID duplicado",$S50="ID fora do padrão",$S50="Dependência aponta para a própria tarefa",$S50="Dependência repetida",$S50="Dependência não encontrada",$S50="Campos obrigatórios incompletos",$S50="Datas em ordem inválida",$S50="Concluída sem aceite",$S50="Falta data de conclusão",$S50="Data de conclusão inconsistente",$S50="% incompatível com concluída",$S50="% incompatível com não iniciada"),"Sim","Não"))</f>
        <v/>
      </c>
    </row>
    <row r="51" ht="24" customHeight="1">
      <c r="A51" s="19" t="n"/>
      <c r="B51" s="19" t="n"/>
      <c r="C51" s="19" t="n"/>
      <c r="D51" s="17" t="n"/>
      <c r="E51" s="19" t="n"/>
      <c r="F51" s="20" t="n"/>
      <c r="G51" s="20" t="n"/>
      <c r="H51" s="19" t="n"/>
      <c r="I51" s="21" t="n"/>
      <c r="J51" s="19" t="n"/>
      <c r="K51" s="19" t="n"/>
      <c r="L51" s="17" t="n"/>
      <c r="M51" s="19" t="n"/>
      <c r="N51" s="19" t="n"/>
      <c r="O51" s="17" t="n"/>
      <c r="P51" s="20" t="n"/>
      <c r="Q51" s="22">
        <f>IF(OR($A51="",$G51=""),"",IF($H51="Concluída",IF($P51="","",$G51-$P51),$G51-TODAY()))</f>
        <v/>
      </c>
      <c r="R51" s="14">
        <f>IF($A51="","",IF(OR(AND($J51&lt;&gt;"",COUNTIF($A$8:$A$107,$J51)&gt;0,IFERROR(INDEX($H$8:$H$107,MATCH($J51,$A$8:$A$107,0)),"")&lt;&gt;"Concluída"),AND($K51&lt;&gt;"",COUNTIF($A$8:$A$107,$K51)&gt;0,IFERROR(INDEX($H$8:$H$107,MATCH($K51,$A$8:$A$107,0)),"")&lt;&gt;"Concluída")),"Sim","Não"))</f>
        <v/>
      </c>
      <c r="S51" s="3">
        <f>IF($A51="","",IF(COUNTIF($A$8:$A$107,$A51)&gt;1,"ID duplicado",IF(LEFT($A51,3)&lt;&gt;"LT-","ID fora do padrão",IF(OR($J51=$A51,$K51=$A51),"Dependência aponta para a própria tarefa",IF(AND($J51&lt;&gt;"",$J51=$K51),"Dependência repetida",IF(OR(AND($J51&lt;&gt;"",COUNTIF($A$8:$A$107,$J51)=0),AND($K51&lt;&gt;"",COUNTIF($A$8:$A$107,$K51)=0)),"Dependência não encontrada",IF(OR($B51="",$C51="",$D51="",$E51="",$F51="",$G51="",$H51="",$I51="",$L51="",$M51="",$N51=""),"Campos obrigatórios incompletos",IF(OR($F51&gt;$G51,AND($P51&lt;&gt;"",$P51&lt;$F51)),"Datas em ordem inválida",IF(AND($H51="Concluída",$N51="Sim",'Configurações'!$B$6="Sim",$M51&lt;&gt;"Sim"),"Concluída sem aceite",IF(AND($H51="Concluída",$P51=""),"Falta data de conclusão",IF(AND($H51&lt;&gt;"Concluída",$P51&lt;&gt;""),"Data de conclusão inconsistente",IF(AND($H51="Concluída",$I51&lt;&gt;1),"% incompatível com concluída",IF(AND($H51="Não iniciada",$I51&lt;&gt;0),"% incompatível com não iniciada",IF(AND($H51="Concluída",$P51&gt;$G51),"Concluída com atraso",IF($H51="Bloqueada","Tarefa bloqueada",IF($R51="Sim","Dependência pendente",IF(AND($G51&lt;TODAY(),$H51&lt;&gt;"Concluída",$H51&lt;&gt;"Cancelada"),"Prazo vencido",IF(AND($G51&gt;=TODAY(),$G51-TODAY()&lt;='Configurações'!$B$4,$H51&lt;&gt;"Concluída",$H51&lt;&gt;"Cancelada"),"Prazo próximo","OK"))))))))))))))))))</f>
        <v/>
      </c>
      <c r="T51" s="23">
        <f>IF(OR($A51="",$G51="",$H51="Concluída",$H51="Cancelada"),"",$G51+ROW()/100000)</f>
        <v/>
      </c>
      <c r="U51" s="23">
        <f>IF($A51="","",IF(OR($S51="ID duplicado",$S51="ID fora do padrão",$S51="Dependência aponta para a própria tarefa",$S51="Dependência repetida",$S51="Dependência não encontrada",$S51="Campos obrigatórios incompletos",$S51="Datas em ordem inválida",$S51="Concluída sem aceite",$S51="Falta data de conclusão",$S51="Data de conclusão inconsistente",$S51="% incompatível com concluída",$S51="% incompatível com não iniciada"),"Sim","Não"))</f>
        <v/>
      </c>
    </row>
    <row r="52" ht="24" customHeight="1">
      <c r="A52" s="19" t="n"/>
      <c r="B52" s="19" t="n"/>
      <c r="C52" s="19" t="n"/>
      <c r="D52" s="17" t="n"/>
      <c r="E52" s="19" t="n"/>
      <c r="F52" s="20" t="n"/>
      <c r="G52" s="20" t="n"/>
      <c r="H52" s="19" t="n"/>
      <c r="I52" s="21" t="n"/>
      <c r="J52" s="19" t="n"/>
      <c r="K52" s="19" t="n"/>
      <c r="L52" s="17" t="n"/>
      <c r="M52" s="19" t="n"/>
      <c r="N52" s="19" t="n"/>
      <c r="O52" s="17" t="n"/>
      <c r="P52" s="20" t="n"/>
      <c r="Q52" s="22">
        <f>IF(OR($A52="",$G52=""),"",IF($H52="Concluída",IF($P52="","",$G52-$P52),$G52-TODAY()))</f>
        <v/>
      </c>
      <c r="R52" s="14">
        <f>IF($A52="","",IF(OR(AND($J52&lt;&gt;"",COUNTIF($A$8:$A$107,$J52)&gt;0,IFERROR(INDEX($H$8:$H$107,MATCH($J52,$A$8:$A$107,0)),"")&lt;&gt;"Concluída"),AND($K52&lt;&gt;"",COUNTIF($A$8:$A$107,$K52)&gt;0,IFERROR(INDEX($H$8:$H$107,MATCH($K52,$A$8:$A$107,0)),"")&lt;&gt;"Concluída")),"Sim","Não"))</f>
        <v/>
      </c>
      <c r="S52" s="3">
        <f>IF($A52="","",IF(COUNTIF($A$8:$A$107,$A52)&gt;1,"ID duplicado",IF(LEFT($A52,3)&lt;&gt;"LT-","ID fora do padrão",IF(OR($J52=$A52,$K52=$A52),"Dependência aponta para a própria tarefa",IF(AND($J52&lt;&gt;"",$J52=$K52),"Dependência repetida",IF(OR(AND($J52&lt;&gt;"",COUNTIF($A$8:$A$107,$J52)=0),AND($K52&lt;&gt;"",COUNTIF($A$8:$A$107,$K52)=0)),"Dependência não encontrada",IF(OR($B52="",$C52="",$D52="",$E52="",$F52="",$G52="",$H52="",$I52="",$L52="",$M52="",$N52=""),"Campos obrigatórios incompletos",IF(OR($F52&gt;$G52,AND($P52&lt;&gt;"",$P52&lt;$F52)),"Datas em ordem inválida",IF(AND($H52="Concluída",$N52="Sim",'Configurações'!$B$6="Sim",$M52&lt;&gt;"Sim"),"Concluída sem aceite",IF(AND($H52="Concluída",$P52=""),"Falta data de conclusão",IF(AND($H52&lt;&gt;"Concluída",$P52&lt;&gt;""),"Data de conclusão inconsistente",IF(AND($H52="Concluída",$I52&lt;&gt;1),"% incompatível com concluída",IF(AND($H52="Não iniciada",$I52&lt;&gt;0),"% incompatível com não iniciada",IF(AND($H52="Concluída",$P52&gt;$G52),"Concluída com atraso",IF($H52="Bloqueada","Tarefa bloqueada",IF($R52="Sim","Dependência pendente",IF(AND($G52&lt;TODAY(),$H52&lt;&gt;"Concluída",$H52&lt;&gt;"Cancelada"),"Prazo vencido",IF(AND($G52&gt;=TODAY(),$G52-TODAY()&lt;='Configurações'!$B$4,$H52&lt;&gt;"Concluída",$H52&lt;&gt;"Cancelada"),"Prazo próximo","OK"))))))))))))))))))</f>
        <v/>
      </c>
      <c r="T52" s="23">
        <f>IF(OR($A52="",$G52="",$H52="Concluída",$H52="Cancelada"),"",$G52+ROW()/100000)</f>
        <v/>
      </c>
      <c r="U52" s="23">
        <f>IF($A52="","",IF(OR($S52="ID duplicado",$S52="ID fora do padrão",$S52="Dependência aponta para a própria tarefa",$S52="Dependência repetida",$S52="Dependência não encontrada",$S52="Campos obrigatórios incompletos",$S52="Datas em ordem inválida",$S52="Concluída sem aceite",$S52="Falta data de conclusão",$S52="Data de conclusão inconsistente",$S52="% incompatível com concluída",$S52="% incompatível com não iniciada"),"Sim","Não"))</f>
        <v/>
      </c>
    </row>
    <row r="53" ht="24" customHeight="1">
      <c r="A53" s="19" t="n"/>
      <c r="B53" s="19" t="n"/>
      <c r="C53" s="19" t="n"/>
      <c r="D53" s="17" t="n"/>
      <c r="E53" s="19" t="n"/>
      <c r="F53" s="20" t="n"/>
      <c r="G53" s="20" t="n"/>
      <c r="H53" s="19" t="n"/>
      <c r="I53" s="21" t="n"/>
      <c r="J53" s="19" t="n"/>
      <c r="K53" s="19" t="n"/>
      <c r="L53" s="17" t="n"/>
      <c r="M53" s="19" t="n"/>
      <c r="N53" s="19" t="n"/>
      <c r="O53" s="17" t="n"/>
      <c r="P53" s="20" t="n"/>
      <c r="Q53" s="22">
        <f>IF(OR($A53="",$G53=""),"",IF($H53="Concluída",IF($P53="","",$G53-$P53),$G53-TODAY()))</f>
        <v/>
      </c>
      <c r="R53" s="14">
        <f>IF($A53="","",IF(OR(AND($J53&lt;&gt;"",COUNTIF($A$8:$A$107,$J53)&gt;0,IFERROR(INDEX($H$8:$H$107,MATCH($J53,$A$8:$A$107,0)),"")&lt;&gt;"Concluída"),AND($K53&lt;&gt;"",COUNTIF($A$8:$A$107,$K53)&gt;0,IFERROR(INDEX($H$8:$H$107,MATCH($K53,$A$8:$A$107,0)),"")&lt;&gt;"Concluída")),"Sim","Não"))</f>
        <v/>
      </c>
      <c r="S53" s="3">
        <f>IF($A53="","",IF(COUNTIF($A$8:$A$107,$A53)&gt;1,"ID duplicado",IF(LEFT($A53,3)&lt;&gt;"LT-","ID fora do padrão",IF(OR($J53=$A53,$K53=$A53),"Dependência aponta para a própria tarefa",IF(AND($J53&lt;&gt;"",$J53=$K53),"Dependência repetida",IF(OR(AND($J53&lt;&gt;"",COUNTIF($A$8:$A$107,$J53)=0),AND($K53&lt;&gt;"",COUNTIF($A$8:$A$107,$K53)=0)),"Dependência não encontrada",IF(OR($B53="",$C53="",$D53="",$E53="",$F53="",$G53="",$H53="",$I53="",$L53="",$M53="",$N53=""),"Campos obrigatórios incompletos",IF(OR($F53&gt;$G53,AND($P53&lt;&gt;"",$P53&lt;$F53)),"Datas em ordem inválida",IF(AND($H53="Concluída",$N53="Sim",'Configurações'!$B$6="Sim",$M53&lt;&gt;"Sim"),"Concluída sem aceite",IF(AND($H53="Concluída",$P53=""),"Falta data de conclusão",IF(AND($H53&lt;&gt;"Concluída",$P53&lt;&gt;""),"Data de conclusão inconsistente",IF(AND($H53="Concluída",$I53&lt;&gt;1),"% incompatível com concluída",IF(AND($H53="Não iniciada",$I53&lt;&gt;0),"% incompatível com não iniciada",IF(AND($H53="Concluída",$P53&gt;$G53),"Concluída com atraso",IF($H53="Bloqueada","Tarefa bloqueada",IF($R53="Sim","Dependência pendente",IF(AND($G53&lt;TODAY(),$H53&lt;&gt;"Concluída",$H53&lt;&gt;"Cancelada"),"Prazo vencido",IF(AND($G53&gt;=TODAY(),$G53-TODAY()&lt;='Configurações'!$B$4,$H53&lt;&gt;"Concluída",$H53&lt;&gt;"Cancelada"),"Prazo próximo","OK"))))))))))))))))))</f>
        <v/>
      </c>
      <c r="T53" s="23">
        <f>IF(OR($A53="",$G53="",$H53="Concluída",$H53="Cancelada"),"",$G53+ROW()/100000)</f>
        <v/>
      </c>
      <c r="U53" s="23">
        <f>IF($A53="","",IF(OR($S53="ID duplicado",$S53="ID fora do padrão",$S53="Dependência aponta para a própria tarefa",$S53="Dependência repetida",$S53="Dependência não encontrada",$S53="Campos obrigatórios incompletos",$S53="Datas em ordem inválida",$S53="Concluída sem aceite",$S53="Falta data de conclusão",$S53="Data de conclusão inconsistente",$S53="% incompatível com concluída",$S53="% incompatível com não iniciada"),"Sim","Não"))</f>
        <v/>
      </c>
    </row>
    <row r="54" ht="24" customHeight="1">
      <c r="A54" s="19" t="n"/>
      <c r="B54" s="19" t="n"/>
      <c r="C54" s="19" t="n"/>
      <c r="D54" s="17" t="n"/>
      <c r="E54" s="19" t="n"/>
      <c r="F54" s="20" t="n"/>
      <c r="G54" s="20" t="n"/>
      <c r="H54" s="19" t="n"/>
      <c r="I54" s="21" t="n"/>
      <c r="J54" s="19" t="n"/>
      <c r="K54" s="19" t="n"/>
      <c r="L54" s="17" t="n"/>
      <c r="M54" s="19" t="n"/>
      <c r="N54" s="19" t="n"/>
      <c r="O54" s="17" t="n"/>
      <c r="P54" s="20" t="n"/>
      <c r="Q54" s="22">
        <f>IF(OR($A54="",$G54=""),"",IF($H54="Concluída",IF($P54="","",$G54-$P54),$G54-TODAY()))</f>
        <v/>
      </c>
      <c r="R54" s="14">
        <f>IF($A54="","",IF(OR(AND($J54&lt;&gt;"",COUNTIF($A$8:$A$107,$J54)&gt;0,IFERROR(INDEX($H$8:$H$107,MATCH($J54,$A$8:$A$107,0)),"")&lt;&gt;"Concluída"),AND($K54&lt;&gt;"",COUNTIF($A$8:$A$107,$K54)&gt;0,IFERROR(INDEX($H$8:$H$107,MATCH($K54,$A$8:$A$107,0)),"")&lt;&gt;"Concluída")),"Sim","Não"))</f>
        <v/>
      </c>
      <c r="S54" s="3">
        <f>IF($A54="","",IF(COUNTIF($A$8:$A$107,$A54)&gt;1,"ID duplicado",IF(LEFT($A54,3)&lt;&gt;"LT-","ID fora do padrão",IF(OR($J54=$A54,$K54=$A54),"Dependência aponta para a própria tarefa",IF(AND($J54&lt;&gt;"",$J54=$K54),"Dependência repetida",IF(OR(AND($J54&lt;&gt;"",COUNTIF($A$8:$A$107,$J54)=0),AND($K54&lt;&gt;"",COUNTIF($A$8:$A$107,$K54)=0)),"Dependência não encontrada",IF(OR($B54="",$C54="",$D54="",$E54="",$F54="",$G54="",$H54="",$I54="",$L54="",$M54="",$N54=""),"Campos obrigatórios incompletos",IF(OR($F54&gt;$G54,AND($P54&lt;&gt;"",$P54&lt;$F54)),"Datas em ordem inválida",IF(AND($H54="Concluída",$N54="Sim",'Configurações'!$B$6="Sim",$M54&lt;&gt;"Sim"),"Concluída sem aceite",IF(AND($H54="Concluída",$P54=""),"Falta data de conclusão",IF(AND($H54&lt;&gt;"Concluída",$P54&lt;&gt;""),"Data de conclusão inconsistente",IF(AND($H54="Concluída",$I54&lt;&gt;1),"% incompatível com concluída",IF(AND($H54="Não iniciada",$I54&lt;&gt;0),"% incompatível com não iniciada",IF(AND($H54="Concluída",$P54&gt;$G54),"Concluída com atraso",IF($H54="Bloqueada","Tarefa bloqueada",IF($R54="Sim","Dependência pendente",IF(AND($G54&lt;TODAY(),$H54&lt;&gt;"Concluída",$H54&lt;&gt;"Cancelada"),"Prazo vencido",IF(AND($G54&gt;=TODAY(),$G54-TODAY()&lt;='Configurações'!$B$4,$H54&lt;&gt;"Concluída",$H54&lt;&gt;"Cancelada"),"Prazo próximo","OK"))))))))))))))))))</f>
        <v/>
      </c>
      <c r="T54" s="23">
        <f>IF(OR($A54="",$G54="",$H54="Concluída",$H54="Cancelada"),"",$G54+ROW()/100000)</f>
        <v/>
      </c>
      <c r="U54" s="23">
        <f>IF($A54="","",IF(OR($S54="ID duplicado",$S54="ID fora do padrão",$S54="Dependência aponta para a própria tarefa",$S54="Dependência repetida",$S54="Dependência não encontrada",$S54="Campos obrigatórios incompletos",$S54="Datas em ordem inválida",$S54="Concluída sem aceite",$S54="Falta data de conclusão",$S54="Data de conclusão inconsistente",$S54="% incompatível com concluída",$S54="% incompatível com não iniciada"),"Sim","Não"))</f>
        <v/>
      </c>
    </row>
    <row r="55" ht="24" customHeight="1">
      <c r="A55" s="19" t="n"/>
      <c r="B55" s="19" t="n"/>
      <c r="C55" s="19" t="n"/>
      <c r="D55" s="17" t="n"/>
      <c r="E55" s="19" t="n"/>
      <c r="F55" s="20" t="n"/>
      <c r="G55" s="20" t="n"/>
      <c r="H55" s="19" t="n"/>
      <c r="I55" s="21" t="n"/>
      <c r="J55" s="19" t="n"/>
      <c r="K55" s="19" t="n"/>
      <c r="L55" s="17" t="n"/>
      <c r="M55" s="19" t="n"/>
      <c r="N55" s="19" t="n"/>
      <c r="O55" s="17" t="n"/>
      <c r="P55" s="20" t="n"/>
      <c r="Q55" s="22">
        <f>IF(OR($A55="",$G55=""),"",IF($H55="Concluída",IF($P55="","",$G55-$P55),$G55-TODAY()))</f>
        <v/>
      </c>
      <c r="R55" s="14">
        <f>IF($A55="","",IF(OR(AND($J55&lt;&gt;"",COUNTIF($A$8:$A$107,$J55)&gt;0,IFERROR(INDEX($H$8:$H$107,MATCH($J55,$A$8:$A$107,0)),"")&lt;&gt;"Concluída"),AND($K55&lt;&gt;"",COUNTIF($A$8:$A$107,$K55)&gt;0,IFERROR(INDEX($H$8:$H$107,MATCH($K55,$A$8:$A$107,0)),"")&lt;&gt;"Concluída")),"Sim","Não"))</f>
        <v/>
      </c>
      <c r="S55" s="3">
        <f>IF($A55="","",IF(COUNTIF($A$8:$A$107,$A55)&gt;1,"ID duplicado",IF(LEFT($A55,3)&lt;&gt;"LT-","ID fora do padrão",IF(OR($J55=$A55,$K55=$A55),"Dependência aponta para a própria tarefa",IF(AND($J55&lt;&gt;"",$J55=$K55),"Dependência repetida",IF(OR(AND($J55&lt;&gt;"",COUNTIF($A$8:$A$107,$J55)=0),AND($K55&lt;&gt;"",COUNTIF($A$8:$A$107,$K55)=0)),"Dependência não encontrada",IF(OR($B55="",$C55="",$D55="",$E55="",$F55="",$G55="",$H55="",$I55="",$L55="",$M55="",$N55=""),"Campos obrigatórios incompletos",IF(OR($F55&gt;$G55,AND($P55&lt;&gt;"",$P55&lt;$F55)),"Datas em ordem inválida",IF(AND($H55="Concluída",$N55="Sim",'Configurações'!$B$6="Sim",$M55&lt;&gt;"Sim"),"Concluída sem aceite",IF(AND($H55="Concluída",$P55=""),"Falta data de conclusão",IF(AND($H55&lt;&gt;"Concluída",$P55&lt;&gt;""),"Data de conclusão inconsistente",IF(AND($H55="Concluída",$I55&lt;&gt;1),"% incompatível com concluída",IF(AND($H55="Não iniciada",$I55&lt;&gt;0),"% incompatível com não iniciada",IF(AND($H55="Concluída",$P55&gt;$G55),"Concluída com atraso",IF($H55="Bloqueada","Tarefa bloqueada",IF($R55="Sim","Dependência pendente",IF(AND($G55&lt;TODAY(),$H55&lt;&gt;"Concluída",$H55&lt;&gt;"Cancelada"),"Prazo vencido",IF(AND($G55&gt;=TODAY(),$G55-TODAY()&lt;='Configurações'!$B$4,$H55&lt;&gt;"Concluída",$H55&lt;&gt;"Cancelada"),"Prazo próximo","OK"))))))))))))))))))</f>
        <v/>
      </c>
      <c r="T55" s="23">
        <f>IF(OR($A55="",$G55="",$H55="Concluída",$H55="Cancelada"),"",$G55+ROW()/100000)</f>
        <v/>
      </c>
      <c r="U55" s="23">
        <f>IF($A55="","",IF(OR($S55="ID duplicado",$S55="ID fora do padrão",$S55="Dependência aponta para a própria tarefa",$S55="Dependência repetida",$S55="Dependência não encontrada",$S55="Campos obrigatórios incompletos",$S55="Datas em ordem inválida",$S55="Concluída sem aceite",$S55="Falta data de conclusão",$S55="Data de conclusão inconsistente",$S55="% incompatível com concluída",$S55="% incompatível com não iniciada"),"Sim","Não"))</f>
        <v/>
      </c>
    </row>
    <row r="56" ht="24" customHeight="1">
      <c r="A56" s="19" t="n"/>
      <c r="B56" s="19" t="n"/>
      <c r="C56" s="19" t="n"/>
      <c r="D56" s="17" t="n"/>
      <c r="E56" s="19" t="n"/>
      <c r="F56" s="20" t="n"/>
      <c r="G56" s="20" t="n"/>
      <c r="H56" s="19" t="n"/>
      <c r="I56" s="21" t="n"/>
      <c r="J56" s="19" t="n"/>
      <c r="K56" s="19" t="n"/>
      <c r="L56" s="17" t="n"/>
      <c r="M56" s="19" t="n"/>
      <c r="N56" s="19" t="n"/>
      <c r="O56" s="17" t="n"/>
      <c r="P56" s="20" t="n"/>
      <c r="Q56" s="22">
        <f>IF(OR($A56="",$G56=""),"",IF($H56="Concluída",IF($P56="","",$G56-$P56),$G56-TODAY()))</f>
        <v/>
      </c>
      <c r="R56" s="14">
        <f>IF($A56="","",IF(OR(AND($J56&lt;&gt;"",COUNTIF($A$8:$A$107,$J56)&gt;0,IFERROR(INDEX($H$8:$H$107,MATCH($J56,$A$8:$A$107,0)),"")&lt;&gt;"Concluída"),AND($K56&lt;&gt;"",COUNTIF($A$8:$A$107,$K56)&gt;0,IFERROR(INDEX($H$8:$H$107,MATCH($K56,$A$8:$A$107,0)),"")&lt;&gt;"Concluída")),"Sim","Não"))</f>
        <v/>
      </c>
      <c r="S56" s="3">
        <f>IF($A56="","",IF(COUNTIF($A$8:$A$107,$A56)&gt;1,"ID duplicado",IF(LEFT($A56,3)&lt;&gt;"LT-","ID fora do padrão",IF(OR($J56=$A56,$K56=$A56),"Dependência aponta para a própria tarefa",IF(AND($J56&lt;&gt;"",$J56=$K56),"Dependência repetida",IF(OR(AND($J56&lt;&gt;"",COUNTIF($A$8:$A$107,$J56)=0),AND($K56&lt;&gt;"",COUNTIF($A$8:$A$107,$K56)=0)),"Dependência não encontrada",IF(OR($B56="",$C56="",$D56="",$E56="",$F56="",$G56="",$H56="",$I56="",$L56="",$M56="",$N56=""),"Campos obrigatórios incompletos",IF(OR($F56&gt;$G56,AND($P56&lt;&gt;"",$P56&lt;$F56)),"Datas em ordem inválida",IF(AND($H56="Concluída",$N56="Sim",'Configurações'!$B$6="Sim",$M56&lt;&gt;"Sim"),"Concluída sem aceite",IF(AND($H56="Concluída",$P56=""),"Falta data de conclusão",IF(AND($H56&lt;&gt;"Concluída",$P56&lt;&gt;""),"Data de conclusão inconsistente",IF(AND($H56="Concluída",$I56&lt;&gt;1),"% incompatível com concluída",IF(AND($H56="Não iniciada",$I56&lt;&gt;0),"% incompatível com não iniciada",IF(AND($H56="Concluída",$P56&gt;$G56),"Concluída com atraso",IF($H56="Bloqueada","Tarefa bloqueada",IF($R56="Sim","Dependência pendente",IF(AND($G56&lt;TODAY(),$H56&lt;&gt;"Concluída",$H56&lt;&gt;"Cancelada"),"Prazo vencido",IF(AND($G56&gt;=TODAY(),$G56-TODAY()&lt;='Configurações'!$B$4,$H56&lt;&gt;"Concluída",$H56&lt;&gt;"Cancelada"),"Prazo próximo","OK"))))))))))))))))))</f>
        <v/>
      </c>
      <c r="T56" s="23">
        <f>IF(OR($A56="",$G56="",$H56="Concluída",$H56="Cancelada"),"",$G56+ROW()/100000)</f>
        <v/>
      </c>
      <c r="U56" s="23">
        <f>IF($A56="","",IF(OR($S56="ID duplicado",$S56="ID fora do padrão",$S56="Dependência aponta para a própria tarefa",$S56="Dependência repetida",$S56="Dependência não encontrada",$S56="Campos obrigatórios incompletos",$S56="Datas em ordem inválida",$S56="Concluída sem aceite",$S56="Falta data de conclusão",$S56="Data de conclusão inconsistente",$S56="% incompatível com concluída",$S56="% incompatível com não iniciada"),"Sim","Não"))</f>
        <v/>
      </c>
    </row>
    <row r="57" ht="24" customHeight="1">
      <c r="A57" s="19" t="n"/>
      <c r="B57" s="19" t="n"/>
      <c r="C57" s="19" t="n"/>
      <c r="D57" s="17" t="n"/>
      <c r="E57" s="19" t="n"/>
      <c r="F57" s="20" t="n"/>
      <c r="G57" s="20" t="n"/>
      <c r="H57" s="19" t="n"/>
      <c r="I57" s="21" t="n"/>
      <c r="J57" s="19" t="n"/>
      <c r="K57" s="19" t="n"/>
      <c r="L57" s="17" t="n"/>
      <c r="M57" s="19" t="n"/>
      <c r="N57" s="19" t="n"/>
      <c r="O57" s="17" t="n"/>
      <c r="P57" s="20" t="n"/>
      <c r="Q57" s="22">
        <f>IF(OR($A57="",$G57=""),"",IF($H57="Concluída",IF($P57="","",$G57-$P57),$G57-TODAY()))</f>
        <v/>
      </c>
      <c r="R57" s="14">
        <f>IF($A57="","",IF(OR(AND($J57&lt;&gt;"",COUNTIF($A$8:$A$107,$J57)&gt;0,IFERROR(INDEX($H$8:$H$107,MATCH($J57,$A$8:$A$107,0)),"")&lt;&gt;"Concluída"),AND($K57&lt;&gt;"",COUNTIF($A$8:$A$107,$K57)&gt;0,IFERROR(INDEX($H$8:$H$107,MATCH($K57,$A$8:$A$107,0)),"")&lt;&gt;"Concluída")),"Sim","Não"))</f>
        <v/>
      </c>
      <c r="S57" s="3">
        <f>IF($A57="","",IF(COUNTIF($A$8:$A$107,$A57)&gt;1,"ID duplicado",IF(LEFT($A57,3)&lt;&gt;"LT-","ID fora do padrão",IF(OR($J57=$A57,$K57=$A57),"Dependência aponta para a própria tarefa",IF(AND($J57&lt;&gt;"",$J57=$K57),"Dependência repetida",IF(OR(AND($J57&lt;&gt;"",COUNTIF($A$8:$A$107,$J57)=0),AND($K57&lt;&gt;"",COUNTIF($A$8:$A$107,$K57)=0)),"Dependência não encontrada",IF(OR($B57="",$C57="",$D57="",$E57="",$F57="",$G57="",$H57="",$I57="",$L57="",$M57="",$N57=""),"Campos obrigatórios incompletos",IF(OR($F57&gt;$G57,AND($P57&lt;&gt;"",$P57&lt;$F57)),"Datas em ordem inválida",IF(AND($H57="Concluída",$N57="Sim",'Configurações'!$B$6="Sim",$M57&lt;&gt;"Sim"),"Concluída sem aceite",IF(AND($H57="Concluída",$P57=""),"Falta data de conclusão",IF(AND($H57&lt;&gt;"Concluída",$P57&lt;&gt;""),"Data de conclusão inconsistente",IF(AND($H57="Concluída",$I57&lt;&gt;1),"% incompatível com concluída",IF(AND($H57="Não iniciada",$I57&lt;&gt;0),"% incompatível com não iniciada",IF(AND($H57="Concluída",$P57&gt;$G57),"Concluída com atraso",IF($H57="Bloqueada","Tarefa bloqueada",IF($R57="Sim","Dependência pendente",IF(AND($G57&lt;TODAY(),$H57&lt;&gt;"Concluída",$H57&lt;&gt;"Cancelada"),"Prazo vencido",IF(AND($G57&gt;=TODAY(),$G57-TODAY()&lt;='Configurações'!$B$4,$H57&lt;&gt;"Concluída",$H57&lt;&gt;"Cancelada"),"Prazo próximo","OK"))))))))))))))))))</f>
        <v/>
      </c>
      <c r="T57" s="23">
        <f>IF(OR($A57="",$G57="",$H57="Concluída",$H57="Cancelada"),"",$G57+ROW()/100000)</f>
        <v/>
      </c>
      <c r="U57" s="23">
        <f>IF($A57="","",IF(OR($S57="ID duplicado",$S57="ID fora do padrão",$S57="Dependência aponta para a própria tarefa",$S57="Dependência repetida",$S57="Dependência não encontrada",$S57="Campos obrigatórios incompletos",$S57="Datas em ordem inválida",$S57="Concluída sem aceite",$S57="Falta data de conclusão",$S57="Data de conclusão inconsistente",$S57="% incompatível com concluída",$S57="% incompatível com não iniciada"),"Sim","Não"))</f>
        <v/>
      </c>
    </row>
    <row r="58" ht="24" customHeight="1">
      <c r="A58" s="19" t="n"/>
      <c r="B58" s="19" t="n"/>
      <c r="C58" s="19" t="n"/>
      <c r="D58" s="17" t="n"/>
      <c r="E58" s="19" t="n"/>
      <c r="F58" s="20" t="n"/>
      <c r="G58" s="20" t="n"/>
      <c r="H58" s="19" t="n"/>
      <c r="I58" s="21" t="n"/>
      <c r="J58" s="19" t="n"/>
      <c r="K58" s="19" t="n"/>
      <c r="L58" s="17" t="n"/>
      <c r="M58" s="19" t="n"/>
      <c r="N58" s="19" t="n"/>
      <c r="O58" s="17" t="n"/>
      <c r="P58" s="20" t="n"/>
      <c r="Q58" s="22">
        <f>IF(OR($A58="",$G58=""),"",IF($H58="Concluída",IF($P58="","",$G58-$P58),$G58-TODAY()))</f>
        <v/>
      </c>
      <c r="R58" s="14">
        <f>IF($A58="","",IF(OR(AND($J58&lt;&gt;"",COUNTIF($A$8:$A$107,$J58)&gt;0,IFERROR(INDEX($H$8:$H$107,MATCH($J58,$A$8:$A$107,0)),"")&lt;&gt;"Concluída"),AND($K58&lt;&gt;"",COUNTIF($A$8:$A$107,$K58)&gt;0,IFERROR(INDEX($H$8:$H$107,MATCH($K58,$A$8:$A$107,0)),"")&lt;&gt;"Concluída")),"Sim","Não"))</f>
        <v/>
      </c>
      <c r="S58" s="3">
        <f>IF($A58="","",IF(COUNTIF($A$8:$A$107,$A58)&gt;1,"ID duplicado",IF(LEFT($A58,3)&lt;&gt;"LT-","ID fora do padrão",IF(OR($J58=$A58,$K58=$A58),"Dependência aponta para a própria tarefa",IF(AND($J58&lt;&gt;"",$J58=$K58),"Dependência repetida",IF(OR(AND($J58&lt;&gt;"",COUNTIF($A$8:$A$107,$J58)=0),AND($K58&lt;&gt;"",COUNTIF($A$8:$A$107,$K58)=0)),"Dependência não encontrada",IF(OR($B58="",$C58="",$D58="",$E58="",$F58="",$G58="",$H58="",$I58="",$L58="",$M58="",$N58=""),"Campos obrigatórios incompletos",IF(OR($F58&gt;$G58,AND($P58&lt;&gt;"",$P58&lt;$F58)),"Datas em ordem inválida",IF(AND($H58="Concluída",$N58="Sim",'Configurações'!$B$6="Sim",$M58&lt;&gt;"Sim"),"Concluída sem aceite",IF(AND($H58="Concluída",$P58=""),"Falta data de conclusão",IF(AND($H58&lt;&gt;"Concluída",$P58&lt;&gt;""),"Data de conclusão inconsistente",IF(AND($H58="Concluída",$I58&lt;&gt;1),"% incompatível com concluída",IF(AND($H58="Não iniciada",$I58&lt;&gt;0),"% incompatível com não iniciada",IF(AND($H58="Concluída",$P58&gt;$G58),"Concluída com atraso",IF($H58="Bloqueada","Tarefa bloqueada",IF($R58="Sim","Dependência pendente",IF(AND($G58&lt;TODAY(),$H58&lt;&gt;"Concluída",$H58&lt;&gt;"Cancelada"),"Prazo vencido",IF(AND($G58&gt;=TODAY(),$G58-TODAY()&lt;='Configurações'!$B$4,$H58&lt;&gt;"Concluída",$H58&lt;&gt;"Cancelada"),"Prazo próximo","OK"))))))))))))))))))</f>
        <v/>
      </c>
      <c r="T58" s="23">
        <f>IF(OR($A58="",$G58="",$H58="Concluída",$H58="Cancelada"),"",$G58+ROW()/100000)</f>
        <v/>
      </c>
      <c r="U58" s="23">
        <f>IF($A58="","",IF(OR($S58="ID duplicado",$S58="ID fora do padrão",$S58="Dependência aponta para a própria tarefa",$S58="Dependência repetida",$S58="Dependência não encontrada",$S58="Campos obrigatórios incompletos",$S58="Datas em ordem inválida",$S58="Concluída sem aceite",$S58="Falta data de conclusão",$S58="Data de conclusão inconsistente",$S58="% incompatível com concluída",$S58="% incompatível com não iniciada"),"Sim","Não"))</f>
        <v/>
      </c>
    </row>
    <row r="59" ht="24" customHeight="1">
      <c r="A59" s="19" t="n"/>
      <c r="B59" s="19" t="n"/>
      <c r="C59" s="19" t="n"/>
      <c r="D59" s="17" t="n"/>
      <c r="E59" s="19" t="n"/>
      <c r="F59" s="20" t="n"/>
      <c r="G59" s="20" t="n"/>
      <c r="H59" s="19" t="n"/>
      <c r="I59" s="21" t="n"/>
      <c r="J59" s="19" t="n"/>
      <c r="K59" s="19" t="n"/>
      <c r="L59" s="17" t="n"/>
      <c r="M59" s="19" t="n"/>
      <c r="N59" s="19" t="n"/>
      <c r="O59" s="17" t="n"/>
      <c r="P59" s="20" t="n"/>
      <c r="Q59" s="22">
        <f>IF(OR($A59="",$G59=""),"",IF($H59="Concluída",IF($P59="","",$G59-$P59),$G59-TODAY()))</f>
        <v/>
      </c>
      <c r="R59" s="14">
        <f>IF($A59="","",IF(OR(AND($J59&lt;&gt;"",COUNTIF($A$8:$A$107,$J59)&gt;0,IFERROR(INDEX($H$8:$H$107,MATCH($J59,$A$8:$A$107,0)),"")&lt;&gt;"Concluída"),AND($K59&lt;&gt;"",COUNTIF($A$8:$A$107,$K59)&gt;0,IFERROR(INDEX($H$8:$H$107,MATCH($K59,$A$8:$A$107,0)),"")&lt;&gt;"Concluída")),"Sim","Não"))</f>
        <v/>
      </c>
      <c r="S59" s="3">
        <f>IF($A59="","",IF(COUNTIF($A$8:$A$107,$A59)&gt;1,"ID duplicado",IF(LEFT($A59,3)&lt;&gt;"LT-","ID fora do padrão",IF(OR($J59=$A59,$K59=$A59),"Dependência aponta para a própria tarefa",IF(AND($J59&lt;&gt;"",$J59=$K59),"Dependência repetida",IF(OR(AND($J59&lt;&gt;"",COUNTIF($A$8:$A$107,$J59)=0),AND($K59&lt;&gt;"",COUNTIF($A$8:$A$107,$K59)=0)),"Dependência não encontrada",IF(OR($B59="",$C59="",$D59="",$E59="",$F59="",$G59="",$H59="",$I59="",$L59="",$M59="",$N59=""),"Campos obrigatórios incompletos",IF(OR($F59&gt;$G59,AND($P59&lt;&gt;"",$P59&lt;$F59)),"Datas em ordem inválida",IF(AND($H59="Concluída",$N59="Sim",'Configurações'!$B$6="Sim",$M59&lt;&gt;"Sim"),"Concluída sem aceite",IF(AND($H59="Concluída",$P59=""),"Falta data de conclusão",IF(AND($H59&lt;&gt;"Concluída",$P59&lt;&gt;""),"Data de conclusão inconsistente",IF(AND($H59="Concluída",$I59&lt;&gt;1),"% incompatível com concluída",IF(AND($H59="Não iniciada",$I59&lt;&gt;0),"% incompatível com não iniciada",IF(AND($H59="Concluída",$P59&gt;$G59),"Concluída com atraso",IF($H59="Bloqueada","Tarefa bloqueada",IF($R59="Sim","Dependência pendente",IF(AND($G59&lt;TODAY(),$H59&lt;&gt;"Concluída",$H59&lt;&gt;"Cancelada"),"Prazo vencido",IF(AND($G59&gt;=TODAY(),$G59-TODAY()&lt;='Configurações'!$B$4,$H59&lt;&gt;"Concluída",$H59&lt;&gt;"Cancelada"),"Prazo próximo","OK"))))))))))))))))))</f>
        <v/>
      </c>
      <c r="T59" s="23">
        <f>IF(OR($A59="",$G59="",$H59="Concluída",$H59="Cancelada"),"",$G59+ROW()/100000)</f>
        <v/>
      </c>
      <c r="U59" s="23">
        <f>IF($A59="","",IF(OR($S59="ID duplicado",$S59="ID fora do padrão",$S59="Dependência aponta para a própria tarefa",$S59="Dependência repetida",$S59="Dependência não encontrada",$S59="Campos obrigatórios incompletos",$S59="Datas em ordem inválida",$S59="Concluída sem aceite",$S59="Falta data de conclusão",$S59="Data de conclusão inconsistente",$S59="% incompatível com concluída",$S59="% incompatível com não iniciada"),"Sim","Não"))</f>
        <v/>
      </c>
    </row>
    <row r="60" ht="24" customHeight="1">
      <c r="A60" s="19" t="n"/>
      <c r="B60" s="19" t="n"/>
      <c r="C60" s="19" t="n"/>
      <c r="D60" s="17" t="n"/>
      <c r="E60" s="19" t="n"/>
      <c r="F60" s="20" t="n"/>
      <c r="G60" s="20" t="n"/>
      <c r="H60" s="19" t="n"/>
      <c r="I60" s="21" t="n"/>
      <c r="J60" s="19" t="n"/>
      <c r="K60" s="19" t="n"/>
      <c r="L60" s="17" t="n"/>
      <c r="M60" s="19" t="n"/>
      <c r="N60" s="19" t="n"/>
      <c r="O60" s="17" t="n"/>
      <c r="P60" s="20" t="n"/>
      <c r="Q60" s="22">
        <f>IF(OR($A60="",$G60=""),"",IF($H60="Concluída",IF($P60="","",$G60-$P60),$G60-TODAY()))</f>
        <v/>
      </c>
      <c r="R60" s="14">
        <f>IF($A60="","",IF(OR(AND($J60&lt;&gt;"",COUNTIF($A$8:$A$107,$J60)&gt;0,IFERROR(INDEX($H$8:$H$107,MATCH($J60,$A$8:$A$107,0)),"")&lt;&gt;"Concluída"),AND($K60&lt;&gt;"",COUNTIF($A$8:$A$107,$K60)&gt;0,IFERROR(INDEX($H$8:$H$107,MATCH($K60,$A$8:$A$107,0)),"")&lt;&gt;"Concluída")),"Sim","Não"))</f>
        <v/>
      </c>
      <c r="S60" s="3">
        <f>IF($A60="","",IF(COUNTIF($A$8:$A$107,$A60)&gt;1,"ID duplicado",IF(LEFT($A60,3)&lt;&gt;"LT-","ID fora do padrão",IF(OR($J60=$A60,$K60=$A60),"Dependência aponta para a própria tarefa",IF(AND($J60&lt;&gt;"",$J60=$K60),"Dependência repetida",IF(OR(AND($J60&lt;&gt;"",COUNTIF($A$8:$A$107,$J60)=0),AND($K60&lt;&gt;"",COUNTIF($A$8:$A$107,$K60)=0)),"Dependência não encontrada",IF(OR($B60="",$C60="",$D60="",$E60="",$F60="",$G60="",$H60="",$I60="",$L60="",$M60="",$N60=""),"Campos obrigatórios incompletos",IF(OR($F60&gt;$G60,AND($P60&lt;&gt;"",$P60&lt;$F60)),"Datas em ordem inválida",IF(AND($H60="Concluída",$N60="Sim",'Configurações'!$B$6="Sim",$M60&lt;&gt;"Sim"),"Concluída sem aceite",IF(AND($H60="Concluída",$P60=""),"Falta data de conclusão",IF(AND($H60&lt;&gt;"Concluída",$P60&lt;&gt;""),"Data de conclusão inconsistente",IF(AND($H60="Concluída",$I60&lt;&gt;1),"% incompatível com concluída",IF(AND($H60="Não iniciada",$I60&lt;&gt;0),"% incompatível com não iniciada",IF(AND($H60="Concluída",$P60&gt;$G60),"Concluída com atraso",IF($H60="Bloqueada","Tarefa bloqueada",IF($R60="Sim","Dependência pendente",IF(AND($G60&lt;TODAY(),$H60&lt;&gt;"Concluída",$H60&lt;&gt;"Cancelada"),"Prazo vencido",IF(AND($G60&gt;=TODAY(),$G60-TODAY()&lt;='Configurações'!$B$4,$H60&lt;&gt;"Concluída",$H60&lt;&gt;"Cancelada"),"Prazo próximo","OK"))))))))))))))))))</f>
        <v/>
      </c>
      <c r="T60" s="23">
        <f>IF(OR($A60="",$G60="",$H60="Concluída",$H60="Cancelada"),"",$G60+ROW()/100000)</f>
        <v/>
      </c>
      <c r="U60" s="23">
        <f>IF($A60="","",IF(OR($S60="ID duplicado",$S60="ID fora do padrão",$S60="Dependência aponta para a própria tarefa",$S60="Dependência repetida",$S60="Dependência não encontrada",$S60="Campos obrigatórios incompletos",$S60="Datas em ordem inválida",$S60="Concluída sem aceite",$S60="Falta data de conclusão",$S60="Data de conclusão inconsistente",$S60="% incompatível com concluída",$S60="% incompatível com não iniciada"),"Sim","Não"))</f>
        <v/>
      </c>
    </row>
    <row r="61" ht="24" customHeight="1">
      <c r="A61" s="19" t="n"/>
      <c r="B61" s="19" t="n"/>
      <c r="C61" s="19" t="n"/>
      <c r="D61" s="17" t="n"/>
      <c r="E61" s="19" t="n"/>
      <c r="F61" s="20" t="n"/>
      <c r="G61" s="20" t="n"/>
      <c r="H61" s="19" t="n"/>
      <c r="I61" s="21" t="n"/>
      <c r="J61" s="19" t="n"/>
      <c r="K61" s="19" t="n"/>
      <c r="L61" s="17" t="n"/>
      <c r="M61" s="19" t="n"/>
      <c r="N61" s="19" t="n"/>
      <c r="O61" s="17" t="n"/>
      <c r="P61" s="20" t="n"/>
      <c r="Q61" s="22">
        <f>IF(OR($A61="",$G61=""),"",IF($H61="Concluída",IF($P61="","",$G61-$P61),$G61-TODAY()))</f>
        <v/>
      </c>
      <c r="R61" s="14">
        <f>IF($A61="","",IF(OR(AND($J61&lt;&gt;"",COUNTIF($A$8:$A$107,$J61)&gt;0,IFERROR(INDEX($H$8:$H$107,MATCH($J61,$A$8:$A$107,0)),"")&lt;&gt;"Concluída"),AND($K61&lt;&gt;"",COUNTIF($A$8:$A$107,$K61)&gt;0,IFERROR(INDEX($H$8:$H$107,MATCH($K61,$A$8:$A$107,0)),"")&lt;&gt;"Concluída")),"Sim","Não"))</f>
        <v/>
      </c>
      <c r="S61" s="3">
        <f>IF($A61="","",IF(COUNTIF($A$8:$A$107,$A61)&gt;1,"ID duplicado",IF(LEFT($A61,3)&lt;&gt;"LT-","ID fora do padrão",IF(OR($J61=$A61,$K61=$A61),"Dependência aponta para a própria tarefa",IF(AND($J61&lt;&gt;"",$J61=$K61),"Dependência repetida",IF(OR(AND($J61&lt;&gt;"",COUNTIF($A$8:$A$107,$J61)=0),AND($K61&lt;&gt;"",COUNTIF($A$8:$A$107,$K61)=0)),"Dependência não encontrada",IF(OR($B61="",$C61="",$D61="",$E61="",$F61="",$G61="",$H61="",$I61="",$L61="",$M61="",$N61=""),"Campos obrigatórios incompletos",IF(OR($F61&gt;$G61,AND($P61&lt;&gt;"",$P61&lt;$F61)),"Datas em ordem inválida",IF(AND($H61="Concluída",$N61="Sim",'Configurações'!$B$6="Sim",$M61&lt;&gt;"Sim"),"Concluída sem aceite",IF(AND($H61="Concluída",$P61=""),"Falta data de conclusão",IF(AND($H61&lt;&gt;"Concluída",$P61&lt;&gt;""),"Data de conclusão inconsistente",IF(AND($H61="Concluída",$I61&lt;&gt;1),"% incompatível com concluída",IF(AND($H61="Não iniciada",$I61&lt;&gt;0),"% incompatível com não iniciada",IF(AND($H61="Concluída",$P61&gt;$G61),"Concluída com atraso",IF($H61="Bloqueada","Tarefa bloqueada",IF($R61="Sim","Dependência pendente",IF(AND($G61&lt;TODAY(),$H61&lt;&gt;"Concluída",$H61&lt;&gt;"Cancelada"),"Prazo vencido",IF(AND($G61&gt;=TODAY(),$G61-TODAY()&lt;='Configurações'!$B$4,$H61&lt;&gt;"Concluída",$H61&lt;&gt;"Cancelada"),"Prazo próximo","OK"))))))))))))))))))</f>
        <v/>
      </c>
      <c r="T61" s="23">
        <f>IF(OR($A61="",$G61="",$H61="Concluída",$H61="Cancelada"),"",$G61+ROW()/100000)</f>
        <v/>
      </c>
      <c r="U61" s="23">
        <f>IF($A61="","",IF(OR($S61="ID duplicado",$S61="ID fora do padrão",$S61="Dependência aponta para a própria tarefa",$S61="Dependência repetida",$S61="Dependência não encontrada",$S61="Campos obrigatórios incompletos",$S61="Datas em ordem inválida",$S61="Concluída sem aceite",$S61="Falta data de conclusão",$S61="Data de conclusão inconsistente",$S61="% incompatível com concluída",$S61="% incompatível com não iniciada"),"Sim","Não"))</f>
        <v/>
      </c>
    </row>
    <row r="62" ht="24" customHeight="1">
      <c r="A62" s="19" t="n"/>
      <c r="B62" s="19" t="n"/>
      <c r="C62" s="19" t="n"/>
      <c r="D62" s="17" t="n"/>
      <c r="E62" s="19" t="n"/>
      <c r="F62" s="20" t="n"/>
      <c r="G62" s="20" t="n"/>
      <c r="H62" s="19" t="n"/>
      <c r="I62" s="21" t="n"/>
      <c r="J62" s="19" t="n"/>
      <c r="K62" s="19" t="n"/>
      <c r="L62" s="17" t="n"/>
      <c r="M62" s="19" t="n"/>
      <c r="N62" s="19" t="n"/>
      <c r="O62" s="17" t="n"/>
      <c r="P62" s="20" t="n"/>
      <c r="Q62" s="22">
        <f>IF(OR($A62="",$G62=""),"",IF($H62="Concluída",IF($P62="","",$G62-$P62),$G62-TODAY()))</f>
        <v/>
      </c>
      <c r="R62" s="14">
        <f>IF($A62="","",IF(OR(AND($J62&lt;&gt;"",COUNTIF($A$8:$A$107,$J62)&gt;0,IFERROR(INDEX($H$8:$H$107,MATCH($J62,$A$8:$A$107,0)),"")&lt;&gt;"Concluída"),AND($K62&lt;&gt;"",COUNTIF($A$8:$A$107,$K62)&gt;0,IFERROR(INDEX($H$8:$H$107,MATCH($K62,$A$8:$A$107,0)),"")&lt;&gt;"Concluída")),"Sim","Não"))</f>
        <v/>
      </c>
      <c r="S62" s="3">
        <f>IF($A62="","",IF(COUNTIF($A$8:$A$107,$A62)&gt;1,"ID duplicado",IF(LEFT($A62,3)&lt;&gt;"LT-","ID fora do padrão",IF(OR($J62=$A62,$K62=$A62),"Dependência aponta para a própria tarefa",IF(AND($J62&lt;&gt;"",$J62=$K62),"Dependência repetida",IF(OR(AND($J62&lt;&gt;"",COUNTIF($A$8:$A$107,$J62)=0),AND($K62&lt;&gt;"",COUNTIF($A$8:$A$107,$K62)=0)),"Dependência não encontrada",IF(OR($B62="",$C62="",$D62="",$E62="",$F62="",$G62="",$H62="",$I62="",$L62="",$M62="",$N62=""),"Campos obrigatórios incompletos",IF(OR($F62&gt;$G62,AND($P62&lt;&gt;"",$P62&lt;$F62)),"Datas em ordem inválida",IF(AND($H62="Concluída",$N62="Sim",'Configurações'!$B$6="Sim",$M62&lt;&gt;"Sim"),"Concluída sem aceite",IF(AND($H62="Concluída",$P62=""),"Falta data de conclusão",IF(AND($H62&lt;&gt;"Concluída",$P62&lt;&gt;""),"Data de conclusão inconsistente",IF(AND($H62="Concluída",$I62&lt;&gt;1),"% incompatível com concluída",IF(AND($H62="Não iniciada",$I62&lt;&gt;0),"% incompatível com não iniciada",IF(AND($H62="Concluída",$P62&gt;$G62),"Concluída com atraso",IF($H62="Bloqueada","Tarefa bloqueada",IF($R62="Sim","Dependência pendente",IF(AND($G62&lt;TODAY(),$H62&lt;&gt;"Concluída",$H62&lt;&gt;"Cancelada"),"Prazo vencido",IF(AND($G62&gt;=TODAY(),$G62-TODAY()&lt;='Configurações'!$B$4,$H62&lt;&gt;"Concluída",$H62&lt;&gt;"Cancelada"),"Prazo próximo","OK"))))))))))))))))))</f>
        <v/>
      </c>
      <c r="T62" s="23">
        <f>IF(OR($A62="",$G62="",$H62="Concluída",$H62="Cancelada"),"",$G62+ROW()/100000)</f>
        <v/>
      </c>
      <c r="U62" s="23">
        <f>IF($A62="","",IF(OR($S62="ID duplicado",$S62="ID fora do padrão",$S62="Dependência aponta para a própria tarefa",$S62="Dependência repetida",$S62="Dependência não encontrada",$S62="Campos obrigatórios incompletos",$S62="Datas em ordem inválida",$S62="Concluída sem aceite",$S62="Falta data de conclusão",$S62="Data de conclusão inconsistente",$S62="% incompatível com concluída",$S62="% incompatível com não iniciada"),"Sim","Não"))</f>
        <v/>
      </c>
    </row>
    <row r="63" ht="24" customHeight="1">
      <c r="A63" s="19" t="n"/>
      <c r="B63" s="19" t="n"/>
      <c r="C63" s="19" t="n"/>
      <c r="D63" s="17" t="n"/>
      <c r="E63" s="19" t="n"/>
      <c r="F63" s="20" t="n"/>
      <c r="G63" s="20" t="n"/>
      <c r="H63" s="19" t="n"/>
      <c r="I63" s="21" t="n"/>
      <c r="J63" s="19" t="n"/>
      <c r="K63" s="19" t="n"/>
      <c r="L63" s="17" t="n"/>
      <c r="M63" s="19" t="n"/>
      <c r="N63" s="19" t="n"/>
      <c r="O63" s="17" t="n"/>
      <c r="P63" s="20" t="n"/>
      <c r="Q63" s="22">
        <f>IF(OR($A63="",$G63=""),"",IF($H63="Concluída",IF($P63="","",$G63-$P63),$G63-TODAY()))</f>
        <v/>
      </c>
      <c r="R63" s="14">
        <f>IF($A63="","",IF(OR(AND($J63&lt;&gt;"",COUNTIF($A$8:$A$107,$J63)&gt;0,IFERROR(INDEX($H$8:$H$107,MATCH($J63,$A$8:$A$107,0)),"")&lt;&gt;"Concluída"),AND($K63&lt;&gt;"",COUNTIF($A$8:$A$107,$K63)&gt;0,IFERROR(INDEX($H$8:$H$107,MATCH($K63,$A$8:$A$107,0)),"")&lt;&gt;"Concluída")),"Sim","Não"))</f>
        <v/>
      </c>
      <c r="S63" s="3">
        <f>IF($A63="","",IF(COUNTIF($A$8:$A$107,$A63)&gt;1,"ID duplicado",IF(LEFT($A63,3)&lt;&gt;"LT-","ID fora do padrão",IF(OR($J63=$A63,$K63=$A63),"Dependência aponta para a própria tarefa",IF(AND($J63&lt;&gt;"",$J63=$K63),"Dependência repetida",IF(OR(AND($J63&lt;&gt;"",COUNTIF($A$8:$A$107,$J63)=0),AND($K63&lt;&gt;"",COUNTIF($A$8:$A$107,$K63)=0)),"Dependência não encontrada",IF(OR($B63="",$C63="",$D63="",$E63="",$F63="",$G63="",$H63="",$I63="",$L63="",$M63="",$N63=""),"Campos obrigatórios incompletos",IF(OR($F63&gt;$G63,AND($P63&lt;&gt;"",$P63&lt;$F63)),"Datas em ordem inválida",IF(AND($H63="Concluída",$N63="Sim",'Configurações'!$B$6="Sim",$M63&lt;&gt;"Sim"),"Concluída sem aceite",IF(AND($H63="Concluída",$P63=""),"Falta data de conclusão",IF(AND($H63&lt;&gt;"Concluída",$P63&lt;&gt;""),"Data de conclusão inconsistente",IF(AND($H63="Concluída",$I63&lt;&gt;1),"% incompatível com concluída",IF(AND($H63="Não iniciada",$I63&lt;&gt;0),"% incompatível com não iniciada",IF(AND($H63="Concluída",$P63&gt;$G63),"Concluída com atraso",IF($H63="Bloqueada","Tarefa bloqueada",IF($R63="Sim","Dependência pendente",IF(AND($G63&lt;TODAY(),$H63&lt;&gt;"Concluída",$H63&lt;&gt;"Cancelada"),"Prazo vencido",IF(AND($G63&gt;=TODAY(),$G63-TODAY()&lt;='Configurações'!$B$4,$H63&lt;&gt;"Concluída",$H63&lt;&gt;"Cancelada"),"Prazo próximo","OK"))))))))))))))))))</f>
        <v/>
      </c>
      <c r="T63" s="23">
        <f>IF(OR($A63="",$G63="",$H63="Concluída",$H63="Cancelada"),"",$G63+ROW()/100000)</f>
        <v/>
      </c>
      <c r="U63" s="23">
        <f>IF($A63="","",IF(OR($S63="ID duplicado",$S63="ID fora do padrão",$S63="Dependência aponta para a própria tarefa",$S63="Dependência repetida",$S63="Dependência não encontrada",$S63="Campos obrigatórios incompletos",$S63="Datas em ordem inválida",$S63="Concluída sem aceite",$S63="Falta data de conclusão",$S63="Data de conclusão inconsistente",$S63="% incompatível com concluída",$S63="% incompatível com não iniciada"),"Sim","Não"))</f>
        <v/>
      </c>
    </row>
    <row r="64" ht="24" customHeight="1">
      <c r="A64" s="19" t="n"/>
      <c r="B64" s="19" t="n"/>
      <c r="C64" s="19" t="n"/>
      <c r="D64" s="17" t="n"/>
      <c r="E64" s="19" t="n"/>
      <c r="F64" s="20" t="n"/>
      <c r="G64" s="20" t="n"/>
      <c r="H64" s="19" t="n"/>
      <c r="I64" s="21" t="n"/>
      <c r="J64" s="19" t="n"/>
      <c r="K64" s="19" t="n"/>
      <c r="L64" s="17" t="n"/>
      <c r="M64" s="19" t="n"/>
      <c r="N64" s="19" t="n"/>
      <c r="O64" s="17" t="n"/>
      <c r="P64" s="20" t="n"/>
      <c r="Q64" s="22">
        <f>IF(OR($A64="",$G64=""),"",IF($H64="Concluída",IF($P64="","",$G64-$P64),$G64-TODAY()))</f>
        <v/>
      </c>
      <c r="R64" s="14">
        <f>IF($A64="","",IF(OR(AND($J64&lt;&gt;"",COUNTIF($A$8:$A$107,$J64)&gt;0,IFERROR(INDEX($H$8:$H$107,MATCH($J64,$A$8:$A$107,0)),"")&lt;&gt;"Concluída"),AND($K64&lt;&gt;"",COUNTIF($A$8:$A$107,$K64)&gt;0,IFERROR(INDEX($H$8:$H$107,MATCH($K64,$A$8:$A$107,0)),"")&lt;&gt;"Concluída")),"Sim","Não"))</f>
        <v/>
      </c>
      <c r="S64" s="3">
        <f>IF($A64="","",IF(COUNTIF($A$8:$A$107,$A64)&gt;1,"ID duplicado",IF(LEFT($A64,3)&lt;&gt;"LT-","ID fora do padrão",IF(OR($J64=$A64,$K64=$A64),"Dependência aponta para a própria tarefa",IF(AND($J64&lt;&gt;"",$J64=$K64),"Dependência repetida",IF(OR(AND($J64&lt;&gt;"",COUNTIF($A$8:$A$107,$J64)=0),AND($K64&lt;&gt;"",COUNTIF($A$8:$A$107,$K64)=0)),"Dependência não encontrada",IF(OR($B64="",$C64="",$D64="",$E64="",$F64="",$G64="",$H64="",$I64="",$L64="",$M64="",$N64=""),"Campos obrigatórios incompletos",IF(OR($F64&gt;$G64,AND($P64&lt;&gt;"",$P64&lt;$F64)),"Datas em ordem inválida",IF(AND($H64="Concluída",$N64="Sim",'Configurações'!$B$6="Sim",$M64&lt;&gt;"Sim"),"Concluída sem aceite",IF(AND($H64="Concluída",$P64=""),"Falta data de conclusão",IF(AND($H64&lt;&gt;"Concluída",$P64&lt;&gt;""),"Data de conclusão inconsistente",IF(AND($H64="Concluída",$I64&lt;&gt;1),"% incompatível com concluída",IF(AND($H64="Não iniciada",$I64&lt;&gt;0),"% incompatível com não iniciada",IF(AND($H64="Concluída",$P64&gt;$G64),"Concluída com atraso",IF($H64="Bloqueada","Tarefa bloqueada",IF($R64="Sim","Dependência pendente",IF(AND($G64&lt;TODAY(),$H64&lt;&gt;"Concluída",$H64&lt;&gt;"Cancelada"),"Prazo vencido",IF(AND($G64&gt;=TODAY(),$G64-TODAY()&lt;='Configurações'!$B$4,$H64&lt;&gt;"Concluída",$H64&lt;&gt;"Cancelada"),"Prazo próximo","OK"))))))))))))))))))</f>
        <v/>
      </c>
      <c r="T64" s="23">
        <f>IF(OR($A64="",$G64="",$H64="Concluída",$H64="Cancelada"),"",$G64+ROW()/100000)</f>
        <v/>
      </c>
      <c r="U64" s="23">
        <f>IF($A64="","",IF(OR($S64="ID duplicado",$S64="ID fora do padrão",$S64="Dependência aponta para a própria tarefa",$S64="Dependência repetida",$S64="Dependência não encontrada",$S64="Campos obrigatórios incompletos",$S64="Datas em ordem inválida",$S64="Concluída sem aceite",$S64="Falta data de conclusão",$S64="Data de conclusão inconsistente",$S64="% incompatível com concluída",$S64="% incompatível com não iniciada"),"Sim","Não"))</f>
        <v/>
      </c>
    </row>
    <row r="65" ht="24" customHeight="1">
      <c r="A65" s="19" t="n"/>
      <c r="B65" s="19" t="n"/>
      <c r="C65" s="19" t="n"/>
      <c r="D65" s="17" t="n"/>
      <c r="E65" s="19" t="n"/>
      <c r="F65" s="20" t="n"/>
      <c r="G65" s="20" t="n"/>
      <c r="H65" s="19" t="n"/>
      <c r="I65" s="21" t="n"/>
      <c r="J65" s="19" t="n"/>
      <c r="K65" s="19" t="n"/>
      <c r="L65" s="17" t="n"/>
      <c r="M65" s="19" t="n"/>
      <c r="N65" s="19" t="n"/>
      <c r="O65" s="17" t="n"/>
      <c r="P65" s="20" t="n"/>
      <c r="Q65" s="22">
        <f>IF(OR($A65="",$G65=""),"",IF($H65="Concluída",IF($P65="","",$G65-$P65),$G65-TODAY()))</f>
        <v/>
      </c>
      <c r="R65" s="14">
        <f>IF($A65="","",IF(OR(AND($J65&lt;&gt;"",COUNTIF($A$8:$A$107,$J65)&gt;0,IFERROR(INDEX($H$8:$H$107,MATCH($J65,$A$8:$A$107,0)),"")&lt;&gt;"Concluída"),AND($K65&lt;&gt;"",COUNTIF($A$8:$A$107,$K65)&gt;0,IFERROR(INDEX($H$8:$H$107,MATCH($K65,$A$8:$A$107,0)),"")&lt;&gt;"Concluída")),"Sim","Não"))</f>
        <v/>
      </c>
      <c r="S65" s="3">
        <f>IF($A65="","",IF(COUNTIF($A$8:$A$107,$A65)&gt;1,"ID duplicado",IF(LEFT($A65,3)&lt;&gt;"LT-","ID fora do padrão",IF(OR($J65=$A65,$K65=$A65),"Dependência aponta para a própria tarefa",IF(AND($J65&lt;&gt;"",$J65=$K65),"Dependência repetida",IF(OR(AND($J65&lt;&gt;"",COUNTIF($A$8:$A$107,$J65)=0),AND($K65&lt;&gt;"",COUNTIF($A$8:$A$107,$K65)=0)),"Dependência não encontrada",IF(OR($B65="",$C65="",$D65="",$E65="",$F65="",$G65="",$H65="",$I65="",$L65="",$M65="",$N65=""),"Campos obrigatórios incompletos",IF(OR($F65&gt;$G65,AND($P65&lt;&gt;"",$P65&lt;$F65)),"Datas em ordem inválida",IF(AND($H65="Concluída",$N65="Sim",'Configurações'!$B$6="Sim",$M65&lt;&gt;"Sim"),"Concluída sem aceite",IF(AND($H65="Concluída",$P65=""),"Falta data de conclusão",IF(AND($H65&lt;&gt;"Concluída",$P65&lt;&gt;""),"Data de conclusão inconsistente",IF(AND($H65="Concluída",$I65&lt;&gt;1),"% incompatível com concluída",IF(AND($H65="Não iniciada",$I65&lt;&gt;0),"% incompatível com não iniciada",IF(AND($H65="Concluída",$P65&gt;$G65),"Concluída com atraso",IF($H65="Bloqueada","Tarefa bloqueada",IF($R65="Sim","Dependência pendente",IF(AND($G65&lt;TODAY(),$H65&lt;&gt;"Concluída",$H65&lt;&gt;"Cancelada"),"Prazo vencido",IF(AND($G65&gt;=TODAY(),$G65-TODAY()&lt;='Configurações'!$B$4,$H65&lt;&gt;"Concluída",$H65&lt;&gt;"Cancelada"),"Prazo próximo","OK"))))))))))))))))))</f>
        <v/>
      </c>
      <c r="T65" s="23">
        <f>IF(OR($A65="",$G65="",$H65="Concluída",$H65="Cancelada"),"",$G65+ROW()/100000)</f>
        <v/>
      </c>
      <c r="U65" s="23">
        <f>IF($A65="","",IF(OR($S65="ID duplicado",$S65="ID fora do padrão",$S65="Dependência aponta para a própria tarefa",$S65="Dependência repetida",$S65="Dependência não encontrada",$S65="Campos obrigatórios incompletos",$S65="Datas em ordem inválida",$S65="Concluída sem aceite",$S65="Falta data de conclusão",$S65="Data de conclusão inconsistente",$S65="% incompatível com concluída",$S65="% incompatível com não iniciada"),"Sim","Não"))</f>
        <v/>
      </c>
    </row>
    <row r="66" ht="24" customHeight="1">
      <c r="A66" s="19" t="n"/>
      <c r="B66" s="19" t="n"/>
      <c r="C66" s="19" t="n"/>
      <c r="D66" s="17" t="n"/>
      <c r="E66" s="19" t="n"/>
      <c r="F66" s="20" t="n"/>
      <c r="G66" s="20" t="n"/>
      <c r="H66" s="19" t="n"/>
      <c r="I66" s="21" t="n"/>
      <c r="J66" s="19" t="n"/>
      <c r="K66" s="19" t="n"/>
      <c r="L66" s="17" t="n"/>
      <c r="M66" s="19" t="n"/>
      <c r="N66" s="19" t="n"/>
      <c r="O66" s="17" t="n"/>
      <c r="P66" s="20" t="n"/>
      <c r="Q66" s="22">
        <f>IF(OR($A66="",$G66=""),"",IF($H66="Concluída",IF($P66="","",$G66-$P66),$G66-TODAY()))</f>
        <v/>
      </c>
      <c r="R66" s="14">
        <f>IF($A66="","",IF(OR(AND($J66&lt;&gt;"",COUNTIF($A$8:$A$107,$J66)&gt;0,IFERROR(INDEX($H$8:$H$107,MATCH($J66,$A$8:$A$107,0)),"")&lt;&gt;"Concluída"),AND($K66&lt;&gt;"",COUNTIF($A$8:$A$107,$K66)&gt;0,IFERROR(INDEX($H$8:$H$107,MATCH($K66,$A$8:$A$107,0)),"")&lt;&gt;"Concluída")),"Sim","Não"))</f>
        <v/>
      </c>
      <c r="S66" s="3">
        <f>IF($A66="","",IF(COUNTIF($A$8:$A$107,$A66)&gt;1,"ID duplicado",IF(LEFT($A66,3)&lt;&gt;"LT-","ID fora do padrão",IF(OR($J66=$A66,$K66=$A66),"Dependência aponta para a própria tarefa",IF(AND($J66&lt;&gt;"",$J66=$K66),"Dependência repetida",IF(OR(AND($J66&lt;&gt;"",COUNTIF($A$8:$A$107,$J66)=0),AND($K66&lt;&gt;"",COUNTIF($A$8:$A$107,$K66)=0)),"Dependência não encontrada",IF(OR($B66="",$C66="",$D66="",$E66="",$F66="",$G66="",$H66="",$I66="",$L66="",$M66="",$N66=""),"Campos obrigatórios incompletos",IF(OR($F66&gt;$G66,AND($P66&lt;&gt;"",$P66&lt;$F66)),"Datas em ordem inválida",IF(AND($H66="Concluída",$N66="Sim",'Configurações'!$B$6="Sim",$M66&lt;&gt;"Sim"),"Concluída sem aceite",IF(AND($H66="Concluída",$P66=""),"Falta data de conclusão",IF(AND($H66&lt;&gt;"Concluída",$P66&lt;&gt;""),"Data de conclusão inconsistente",IF(AND($H66="Concluída",$I66&lt;&gt;1),"% incompatível com concluída",IF(AND($H66="Não iniciada",$I66&lt;&gt;0),"% incompatível com não iniciada",IF(AND($H66="Concluída",$P66&gt;$G66),"Concluída com atraso",IF($H66="Bloqueada","Tarefa bloqueada",IF($R66="Sim","Dependência pendente",IF(AND($G66&lt;TODAY(),$H66&lt;&gt;"Concluída",$H66&lt;&gt;"Cancelada"),"Prazo vencido",IF(AND($G66&gt;=TODAY(),$G66-TODAY()&lt;='Configurações'!$B$4,$H66&lt;&gt;"Concluída",$H66&lt;&gt;"Cancelada"),"Prazo próximo","OK"))))))))))))))))))</f>
        <v/>
      </c>
      <c r="T66" s="23">
        <f>IF(OR($A66="",$G66="",$H66="Concluída",$H66="Cancelada"),"",$G66+ROW()/100000)</f>
        <v/>
      </c>
      <c r="U66" s="23">
        <f>IF($A66="","",IF(OR($S66="ID duplicado",$S66="ID fora do padrão",$S66="Dependência aponta para a própria tarefa",$S66="Dependência repetida",$S66="Dependência não encontrada",$S66="Campos obrigatórios incompletos",$S66="Datas em ordem inválida",$S66="Concluída sem aceite",$S66="Falta data de conclusão",$S66="Data de conclusão inconsistente",$S66="% incompatível com concluída",$S66="% incompatível com não iniciada"),"Sim","Não"))</f>
        <v/>
      </c>
    </row>
    <row r="67" ht="24" customHeight="1">
      <c r="A67" s="19" t="n"/>
      <c r="B67" s="19" t="n"/>
      <c r="C67" s="19" t="n"/>
      <c r="D67" s="17" t="n"/>
      <c r="E67" s="19" t="n"/>
      <c r="F67" s="20" t="n"/>
      <c r="G67" s="20" t="n"/>
      <c r="H67" s="19" t="n"/>
      <c r="I67" s="21" t="n"/>
      <c r="J67" s="19" t="n"/>
      <c r="K67" s="19" t="n"/>
      <c r="L67" s="17" t="n"/>
      <c r="M67" s="19" t="n"/>
      <c r="N67" s="19" t="n"/>
      <c r="O67" s="17" t="n"/>
      <c r="P67" s="20" t="n"/>
      <c r="Q67" s="22">
        <f>IF(OR($A67="",$G67=""),"",IF($H67="Concluída",IF($P67="","",$G67-$P67),$G67-TODAY()))</f>
        <v/>
      </c>
      <c r="R67" s="14">
        <f>IF($A67="","",IF(OR(AND($J67&lt;&gt;"",COUNTIF($A$8:$A$107,$J67)&gt;0,IFERROR(INDEX($H$8:$H$107,MATCH($J67,$A$8:$A$107,0)),"")&lt;&gt;"Concluída"),AND($K67&lt;&gt;"",COUNTIF($A$8:$A$107,$K67)&gt;0,IFERROR(INDEX($H$8:$H$107,MATCH($K67,$A$8:$A$107,0)),"")&lt;&gt;"Concluída")),"Sim","Não"))</f>
        <v/>
      </c>
      <c r="S67" s="3">
        <f>IF($A67="","",IF(COUNTIF($A$8:$A$107,$A67)&gt;1,"ID duplicado",IF(LEFT($A67,3)&lt;&gt;"LT-","ID fora do padrão",IF(OR($J67=$A67,$K67=$A67),"Dependência aponta para a própria tarefa",IF(AND($J67&lt;&gt;"",$J67=$K67),"Dependência repetida",IF(OR(AND($J67&lt;&gt;"",COUNTIF($A$8:$A$107,$J67)=0),AND($K67&lt;&gt;"",COUNTIF($A$8:$A$107,$K67)=0)),"Dependência não encontrada",IF(OR($B67="",$C67="",$D67="",$E67="",$F67="",$G67="",$H67="",$I67="",$L67="",$M67="",$N67=""),"Campos obrigatórios incompletos",IF(OR($F67&gt;$G67,AND($P67&lt;&gt;"",$P67&lt;$F67)),"Datas em ordem inválida",IF(AND($H67="Concluída",$N67="Sim",'Configurações'!$B$6="Sim",$M67&lt;&gt;"Sim"),"Concluída sem aceite",IF(AND($H67="Concluída",$P67=""),"Falta data de conclusão",IF(AND($H67&lt;&gt;"Concluída",$P67&lt;&gt;""),"Data de conclusão inconsistente",IF(AND($H67="Concluída",$I67&lt;&gt;1),"% incompatível com concluída",IF(AND($H67="Não iniciada",$I67&lt;&gt;0),"% incompatível com não iniciada",IF(AND($H67="Concluída",$P67&gt;$G67),"Concluída com atraso",IF($H67="Bloqueada","Tarefa bloqueada",IF($R67="Sim","Dependência pendente",IF(AND($G67&lt;TODAY(),$H67&lt;&gt;"Concluída",$H67&lt;&gt;"Cancelada"),"Prazo vencido",IF(AND($G67&gt;=TODAY(),$G67-TODAY()&lt;='Configurações'!$B$4,$H67&lt;&gt;"Concluída",$H67&lt;&gt;"Cancelada"),"Prazo próximo","OK"))))))))))))))))))</f>
        <v/>
      </c>
      <c r="T67" s="23">
        <f>IF(OR($A67="",$G67="",$H67="Concluída",$H67="Cancelada"),"",$G67+ROW()/100000)</f>
        <v/>
      </c>
      <c r="U67" s="23">
        <f>IF($A67="","",IF(OR($S67="ID duplicado",$S67="ID fora do padrão",$S67="Dependência aponta para a própria tarefa",$S67="Dependência repetida",$S67="Dependência não encontrada",$S67="Campos obrigatórios incompletos",$S67="Datas em ordem inválida",$S67="Concluída sem aceite",$S67="Falta data de conclusão",$S67="Data de conclusão inconsistente",$S67="% incompatível com concluída",$S67="% incompatível com não iniciada"),"Sim","Não"))</f>
        <v/>
      </c>
    </row>
    <row r="68" ht="24" customHeight="1">
      <c r="A68" s="19" t="n"/>
      <c r="B68" s="19" t="n"/>
      <c r="C68" s="19" t="n"/>
      <c r="D68" s="17" t="n"/>
      <c r="E68" s="19" t="n"/>
      <c r="F68" s="20" t="n"/>
      <c r="G68" s="20" t="n"/>
      <c r="H68" s="19" t="n"/>
      <c r="I68" s="21" t="n"/>
      <c r="J68" s="19" t="n"/>
      <c r="K68" s="19" t="n"/>
      <c r="L68" s="17" t="n"/>
      <c r="M68" s="19" t="n"/>
      <c r="N68" s="19" t="n"/>
      <c r="O68" s="17" t="n"/>
      <c r="P68" s="20" t="n"/>
      <c r="Q68" s="22">
        <f>IF(OR($A68="",$G68=""),"",IF($H68="Concluída",IF($P68="","",$G68-$P68),$G68-TODAY()))</f>
        <v/>
      </c>
      <c r="R68" s="14">
        <f>IF($A68="","",IF(OR(AND($J68&lt;&gt;"",COUNTIF($A$8:$A$107,$J68)&gt;0,IFERROR(INDEX($H$8:$H$107,MATCH($J68,$A$8:$A$107,0)),"")&lt;&gt;"Concluída"),AND($K68&lt;&gt;"",COUNTIF($A$8:$A$107,$K68)&gt;0,IFERROR(INDEX($H$8:$H$107,MATCH($K68,$A$8:$A$107,0)),"")&lt;&gt;"Concluída")),"Sim","Não"))</f>
        <v/>
      </c>
      <c r="S68" s="3">
        <f>IF($A68="","",IF(COUNTIF($A$8:$A$107,$A68)&gt;1,"ID duplicado",IF(LEFT($A68,3)&lt;&gt;"LT-","ID fora do padrão",IF(OR($J68=$A68,$K68=$A68),"Dependência aponta para a própria tarefa",IF(AND($J68&lt;&gt;"",$J68=$K68),"Dependência repetida",IF(OR(AND($J68&lt;&gt;"",COUNTIF($A$8:$A$107,$J68)=0),AND($K68&lt;&gt;"",COUNTIF($A$8:$A$107,$K68)=0)),"Dependência não encontrada",IF(OR($B68="",$C68="",$D68="",$E68="",$F68="",$G68="",$H68="",$I68="",$L68="",$M68="",$N68=""),"Campos obrigatórios incompletos",IF(OR($F68&gt;$G68,AND($P68&lt;&gt;"",$P68&lt;$F68)),"Datas em ordem inválida",IF(AND($H68="Concluída",$N68="Sim",'Configurações'!$B$6="Sim",$M68&lt;&gt;"Sim"),"Concluída sem aceite",IF(AND($H68="Concluída",$P68=""),"Falta data de conclusão",IF(AND($H68&lt;&gt;"Concluída",$P68&lt;&gt;""),"Data de conclusão inconsistente",IF(AND($H68="Concluída",$I68&lt;&gt;1),"% incompatível com concluída",IF(AND($H68="Não iniciada",$I68&lt;&gt;0),"% incompatível com não iniciada",IF(AND($H68="Concluída",$P68&gt;$G68),"Concluída com atraso",IF($H68="Bloqueada","Tarefa bloqueada",IF($R68="Sim","Dependência pendente",IF(AND($G68&lt;TODAY(),$H68&lt;&gt;"Concluída",$H68&lt;&gt;"Cancelada"),"Prazo vencido",IF(AND($G68&gt;=TODAY(),$G68-TODAY()&lt;='Configurações'!$B$4,$H68&lt;&gt;"Concluída",$H68&lt;&gt;"Cancelada"),"Prazo próximo","OK"))))))))))))))))))</f>
        <v/>
      </c>
      <c r="T68" s="23">
        <f>IF(OR($A68="",$G68="",$H68="Concluída",$H68="Cancelada"),"",$G68+ROW()/100000)</f>
        <v/>
      </c>
      <c r="U68" s="23">
        <f>IF($A68="","",IF(OR($S68="ID duplicado",$S68="ID fora do padrão",$S68="Dependência aponta para a própria tarefa",$S68="Dependência repetida",$S68="Dependência não encontrada",$S68="Campos obrigatórios incompletos",$S68="Datas em ordem inválida",$S68="Concluída sem aceite",$S68="Falta data de conclusão",$S68="Data de conclusão inconsistente",$S68="% incompatível com concluída",$S68="% incompatível com não iniciada"),"Sim","Não"))</f>
        <v/>
      </c>
    </row>
    <row r="69" ht="24" customHeight="1">
      <c r="A69" s="19" t="n"/>
      <c r="B69" s="19" t="n"/>
      <c r="C69" s="19" t="n"/>
      <c r="D69" s="17" t="n"/>
      <c r="E69" s="19" t="n"/>
      <c r="F69" s="20" t="n"/>
      <c r="G69" s="20" t="n"/>
      <c r="H69" s="19" t="n"/>
      <c r="I69" s="21" t="n"/>
      <c r="J69" s="19" t="n"/>
      <c r="K69" s="19" t="n"/>
      <c r="L69" s="17" t="n"/>
      <c r="M69" s="19" t="n"/>
      <c r="N69" s="19" t="n"/>
      <c r="O69" s="17" t="n"/>
      <c r="P69" s="20" t="n"/>
      <c r="Q69" s="22">
        <f>IF(OR($A69="",$G69=""),"",IF($H69="Concluída",IF($P69="","",$G69-$P69),$G69-TODAY()))</f>
        <v/>
      </c>
      <c r="R69" s="14">
        <f>IF($A69="","",IF(OR(AND($J69&lt;&gt;"",COUNTIF($A$8:$A$107,$J69)&gt;0,IFERROR(INDEX($H$8:$H$107,MATCH($J69,$A$8:$A$107,0)),"")&lt;&gt;"Concluída"),AND($K69&lt;&gt;"",COUNTIF($A$8:$A$107,$K69)&gt;0,IFERROR(INDEX($H$8:$H$107,MATCH($K69,$A$8:$A$107,0)),"")&lt;&gt;"Concluída")),"Sim","Não"))</f>
        <v/>
      </c>
      <c r="S69" s="3">
        <f>IF($A69="","",IF(COUNTIF($A$8:$A$107,$A69)&gt;1,"ID duplicado",IF(LEFT($A69,3)&lt;&gt;"LT-","ID fora do padrão",IF(OR($J69=$A69,$K69=$A69),"Dependência aponta para a própria tarefa",IF(AND($J69&lt;&gt;"",$J69=$K69),"Dependência repetida",IF(OR(AND($J69&lt;&gt;"",COUNTIF($A$8:$A$107,$J69)=0),AND($K69&lt;&gt;"",COUNTIF($A$8:$A$107,$K69)=0)),"Dependência não encontrada",IF(OR($B69="",$C69="",$D69="",$E69="",$F69="",$G69="",$H69="",$I69="",$L69="",$M69="",$N69=""),"Campos obrigatórios incompletos",IF(OR($F69&gt;$G69,AND($P69&lt;&gt;"",$P69&lt;$F69)),"Datas em ordem inválida",IF(AND($H69="Concluída",$N69="Sim",'Configurações'!$B$6="Sim",$M69&lt;&gt;"Sim"),"Concluída sem aceite",IF(AND($H69="Concluída",$P69=""),"Falta data de conclusão",IF(AND($H69&lt;&gt;"Concluída",$P69&lt;&gt;""),"Data de conclusão inconsistente",IF(AND($H69="Concluída",$I69&lt;&gt;1),"% incompatível com concluída",IF(AND($H69="Não iniciada",$I69&lt;&gt;0),"% incompatível com não iniciada",IF(AND($H69="Concluída",$P69&gt;$G69),"Concluída com atraso",IF($H69="Bloqueada","Tarefa bloqueada",IF($R69="Sim","Dependência pendente",IF(AND($G69&lt;TODAY(),$H69&lt;&gt;"Concluída",$H69&lt;&gt;"Cancelada"),"Prazo vencido",IF(AND($G69&gt;=TODAY(),$G69-TODAY()&lt;='Configurações'!$B$4,$H69&lt;&gt;"Concluída",$H69&lt;&gt;"Cancelada"),"Prazo próximo","OK"))))))))))))))))))</f>
        <v/>
      </c>
      <c r="T69" s="23">
        <f>IF(OR($A69="",$G69="",$H69="Concluída",$H69="Cancelada"),"",$G69+ROW()/100000)</f>
        <v/>
      </c>
      <c r="U69" s="23">
        <f>IF($A69="","",IF(OR($S69="ID duplicado",$S69="ID fora do padrão",$S69="Dependência aponta para a própria tarefa",$S69="Dependência repetida",$S69="Dependência não encontrada",$S69="Campos obrigatórios incompletos",$S69="Datas em ordem inválida",$S69="Concluída sem aceite",$S69="Falta data de conclusão",$S69="Data de conclusão inconsistente",$S69="% incompatível com concluída",$S69="% incompatível com não iniciada"),"Sim","Não"))</f>
        <v/>
      </c>
    </row>
    <row r="70" ht="24" customHeight="1">
      <c r="A70" s="19" t="n"/>
      <c r="B70" s="19" t="n"/>
      <c r="C70" s="19" t="n"/>
      <c r="D70" s="17" t="n"/>
      <c r="E70" s="19" t="n"/>
      <c r="F70" s="20" t="n"/>
      <c r="G70" s="20" t="n"/>
      <c r="H70" s="19" t="n"/>
      <c r="I70" s="21" t="n"/>
      <c r="J70" s="19" t="n"/>
      <c r="K70" s="19" t="n"/>
      <c r="L70" s="17" t="n"/>
      <c r="M70" s="19" t="n"/>
      <c r="N70" s="19" t="n"/>
      <c r="O70" s="17" t="n"/>
      <c r="P70" s="20" t="n"/>
      <c r="Q70" s="22">
        <f>IF(OR($A70="",$G70=""),"",IF($H70="Concluída",IF($P70="","",$G70-$P70),$G70-TODAY()))</f>
        <v/>
      </c>
      <c r="R70" s="14">
        <f>IF($A70="","",IF(OR(AND($J70&lt;&gt;"",COUNTIF($A$8:$A$107,$J70)&gt;0,IFERROR(INDEX($H$8:$H$107,MATCH($J70,$A$8:$A$107,0)),"")&lt;&gt;"Concluída"),AND($K70&lt;&gt;"",COUNTIF($A$8:$A$107,$K70)&gt;0,IFERROR(INDEX($H$8:$H$107,MATCH($K70,$A$8:$A$107,0)),"")&lt;&gt;"Concluída")),"Sim","Não"))</f>
        <v/>
      </c>
      <c r="S70" s="3">
        <f>IF($A70="","",IF(COUNTIF($A$8:$A$107,$A70)&gt;1,"ID duplicado",IF(LEFT($A70,3)&lt;&gt;"LT-","ID fora do padrão",IF(OR($J70=$A70,$K70=$A70),"Dependência aponta para a própria tarefa",IF(AND($J70&lt;&gt;"",$J70=$K70),"Dependência repetida",IF(OR(AND($J70&lt;&gt;"",COUNTIF($A$8:$A$107,$J70)=0),AND($K70&lt;&gt;"",COUNTIF($A$8:$A$107,$K70)=0)),"Dependência não encontrada",IF(OR($B70="",$C70="",$D70="",$E70="",$F70="",$G70="",$H70="",$I70="",$L70="",$M70="",$N70=""),"Campos obrigatórios incompletos",IF(OR($F70&gt;$G70,AND($P70&lt;&gt;"",$P70&lt;$F70)),"Datas em ordem inválida",IF(AND($H70="Concluída",$N70="Sim",'Configurações'!$B$6="Sim",$M70&lt;&gt;"Sim"),"Concluída sem aceite",IF(AND($H70="Concluída",$P70=""),"Falta data de conclusão",IF(AND($H70&lt;&gt;"Concluída",$P70&lt;&gt;""),"Data de conclusão inconsistente",IF(AND($H70="Concluída",$I70&lt;&gt;1),"% incompatível com concluída",IF(AND($H70="Não iniciada",$I70&lt;&gt;0),"% incompatível com não iniciada",IF(AND($H70="Concluída",$P70&gt;$G70),"Concluída com atraso",IF($H70="Bloqueada","Tarefa bloqueada",IF($R70="Sim","Dependência pendente",IF(AND($G70&lt;TODAY(),$H70&lt;&gt;"Concluída",$H70&lt;&gt;"Cancelada"),"Prazo vencido",IF(AND($G70&gt;=TODAY(),$G70-TODAY()&lt;='Configurações'!$B$4,$H70&lt;&gt;"Concluída",$H70&lt;&gt;"Cancelada"),"Prazo próximo","OK"))))))))))))))))))</f>
        <v/>
      </c>
      <c r="T70" s="23">
        <f>IF(OR($A70="",$G70="",$H70="Concluída",$H70="Cancelada"),"",$G70+ROW()/100000)</f>
        <v/>
      </c>
      <c r="U70" s="23">
        <f>IF($A70="","",IF(OR($S70="ID duplicado",$S70="ID fora do padrão",$S70="Dependência aponta para a própria tarefa",$S70="Dependência repetida",$S70="Dependência não encontrada",$S70="Campos obrigatórios incompletos",$S70="Datas em ordem inválida",$S70="Concluída sem aceite",$S70="Falta data de conclusão",$S70="Data de conclusão inconsistente",$S70="% incompatível com concluída",$S70="% incompatível com não iniciada"),"Sim","Não"))</f>
        <v/>
      </c>
    </row>
    <row r="71" ht="24" customHeight="1">
      <c r="A71" s="19" t="n"/>
      <c r="B71" s="19" t="n"/>
      <c r="C71" s="19" t="n"/>
      <c r="D71" s="17" t="n"/>
      <c r="E71" s="19" t="n"/>
      <c r="F71" s="20" t="n"/>
      <c r="G71" s="20" t="n"/>
      <c r="H71" s="19" t="n"/>
      <c r="I71" s="21" t="n"/>
      <c r="J71" s="19" t="n"/>
      <c r="K71" s="19" t="n"/>
      <c r="L71" s="17" t="n"/>
      <c r="M71" s="19" t="n"/>
      <c r="N71" s="19" t="n"/>
      <c r="O71" s="17" t="n"/>
      <c r="P71" s="20" t="n"/>
      <c r="Q71" s="22">
        <f>IF(OR($A71="",$G71=""),"",IF($H71="Concluída",IF($P71="","",$G71-$P71),$G71-TODAY()))</f>
        <v/>
      </c>
      <c r="R71" s="14">
        <f>IF($A71="","",IF(OR(AND($J71&lt;&gt;"",COUNTIF($A$8:$A$107,$J71)&gt;0,IFERROR(INDEX($H$8:$H$107,MATCH($J71,$A$8:$A$107,0)),"")&lt;&gt;"Concluída"),AND($K71&lt;&gt;"",COUNTIF($A$8:$A$107,$K71)&gt;0,IFERROR(INDEX($H$8:$H$107,MATCH($K71,$A$8:$A$107,0)),"")&lt;&gt;"Concluída")),"Sim","Não"))</f>
        <v/>
      </c>
      <c r="S71" s="3">
        <f>IF($A71="","",IF(COUNTIF($A$8:$A$107,$A71)&gt;1,"ID duplicado",IF(LEFT($A71,3)&lt;&gt;"LT-","ID fora do padrão",IF(OR($J71=$A71,$K71=$A71),"Dependência aponta para a própria tarefa",IF(AND($J71&lt;&gt;"",$J71=$K71),"Dependência repetida",IF(OR(AND($J71&lt;&gt;"",COUNTIF($A$8:$A$107,$J71)=0),AND($K71&lt;&gt;"",COUNTIF($A$8:$A$107,$K71)=0)),"Dependência não encontrada",IF(OR($B71="",$C71="",$D71="",$E71="",$F71="",$G71="",$H71="",$I71="",$L71="",$M71="",$N71=""),"Campos obrigatórios incompletos",IF(OR($F71&gt;$G71,AND($P71&lt;&gt;"",$P71&lt;$F71)),"Datas em ordem inválida",IF(AND($H71="Concluída",$N71="Sim",'Configurações'!$B$6="Sim",$M71&lt;&gt;"Sim"),"Concluída sem aceite",IF(AND($H71="Concluída",$P71=""),"Falta data de conclusão",IF(AND($H71&lt;&gt;"Concluída",$P71&lt;&gt;""),"Data de conclusão inconsistente",IF(AND($H71="Concluída",$I71&lt;&gt;1),"% incompatível com concluída",IF(AND($H71="Não iniciada",$I71&lt;&gt;0),"% incompatível com não iniciada",IF(AND($H71="Concluída",$P71&gt;$G71),"Concluída com atraso",IF($H71="Bloqueada","Tarefa bloqueada",IF($R71="Sim","Dependência pendente",IF(AND($G71&lt;TODAY(),$H71&lt;&gt;"Concluída",$H71&lt;&gt;"Cancelada"),"Prazo vencido",IF(AND($G71&gt;=TODAY(),$G71-TODAY()&lt;='Configurações'!$B$4,$H71&lt;&gt;"Concluída",$H71&lt;&gt;"Cancelada"),"Prazo próximo","OK"))))))))))))))))))</f>
        <v/>
      </c>
      <c r="T71" s="23">
        <f>IF(OR($A71="",$G71="",$H71="Concluída",$H71="Cancelada"),"",$G71+ROW()/100000)</f>
        <v/>
      </c>
      <c r="U71" s="23">
        <f>IF($A71="","",IF(OR($S71="ID duplicado",$S71="ID fora do padrão",$S71="Dependência aponta para a própria tarefa",$S71="Dependência repetida",$S71="Dependência não encontrada",$S71="Campos obrigatórios incompletos",$S71="Datas em ordem inválida",$S71="Concluída sem aceite",$S71="Falta data de conclusão",$S71="Data de conclusão inconsistente",$S71="% incompatível com concluída",$S71="% incompatível com não iniciada"),"Sim","Não"))</f>
        <v/>
      </c>
    </row>
    <row r="72" ht="24" customHeight="1">
      <c r="A72" s="19" t="n"/>
      <c r="B72" s="19" t="n"/>
      <c r="C72" s="19" t="n"/>
      <c r="D72" s="17" t="n"/>
      <c r="E72" s="19" t="n"/>
      <c r="F72" s="20" t="n"/>
      <c r="G72" s="20" t="n"/>
      <c r="H72" s="19" t="n"/>
      <c r="I72" s="21" t="n"/>
      <c r="J72" s="19" t="n"/>
      <c r="K72" s="19" t="n"/>
      <c r="L72" s="17" t="n"/>
      <c r="M72" s="19" t="n"/>
      <c r="N72" s="19" t="n"/>
      <c r="O72" s="17" t="n"/>
      <c r="P72" s="20" t="n"/>
      <c r="Q72" s="22">
        <f>IF(OR($A72="",$G72=""),"",IF($H72="Concluída",IF($P72="","",$G72-$P72),$G72-TODAY()))</f>
        <v/>
      </c>
      <c r="R72" s="14">
        <f>IF($A72="","",IF(OR(AND($J72&lt;&gt;"",COUNTIF($A$8:$A$107,$J72)&gt;0,IFERROR(INDEX($H$8:$H$107,MATCH($J72,$A$8:$A$107,0)),"")&lt;&gt;"Concluída"),AND($K72&lt;&gt;"",COUNTIF($A$8:$A$107,$K72)&gt;0,IFERROR(INDEX($H$8:$H$107,MATCH($K72,$A$8:$A$107,0)),"")&lt;&gt;"Concluída")),"Sim","Não"))</f>
        <v/>
      </c>
      <c r="S72" s="3">
        <f>IF($A72="","",IF(COUNTIF($A$8:$A$107,$A72)&gt;1,"ID duplicado",IF(LEFT($A72,3)&lt;&gt;"LT-","ID fora do padrão",IF(OR($J72=$A72,$K72=$A72),"Dependência aponta para a própria tarefa",IF(AND($J72&lt;&gt;"",$J72=$K72),"Dependência repetida",IF(OR(AND($J72&lt;&gt;"",COUNTIF($A$8:$A$107,$J72)=0),AND($K72&lt;&gt;"",COUNTIF($A$8:$A$107,$K72)=0)),"Dependência não encontrada",IF(OR($B72="",$C72="",$D72="",$E72="",$F72="",$G72="",$H72="",$I72="",$L72="",$M72="",$N72=""),"Campos obrigatórios incompletos",IF(OR($F72&gt;$G72,AND($P72&lt;&gt;"",$P72&lt;$F72)),"Datas em ordem inválida",IF(AND($H72="Concluída",$N72="Sim",'Configurações'!$B$6="Sim",$M72&lt;&gt;"Sim"),"Concluída sem aceite",IF(AND($H72="Concluída",$P72=""),"Falta data de conclusão",IF(AND($H72&lt;&gt;"Concluída",$P72&lt;&gt;""),"Data de conclusão inconsistente",IF(AND($H72="Concluída",$I72&lt;&gt;1),"% incompatível com concluída",IF(AND($H72="Não iniciada",$I72&lt;&gt;0),"% incompatível com não iniciada",IF(AND($H72="Concluída",$P72&gt;$G72),"Concluída com atraso",IF($H72="Bloqueada","Tarefa bloqueada",IF($R72="Sim","Dependência pendente",IF(AND($G72&lt;TODAY(),$H72&lt;&gt;"Concluída",$H72&lt;&gt;"Cancelada"),"Prazo vencido",IF(AND($G72&gt;=TODAY(),$G72-TODAY()&lt;='Configurações'!$B$4,$H72&lt;&gt;"Concluída",$H72&lt;&gt;"Cancelada"),"Prazo próximo","OK"))))))))))))))))))</f>
        <v/>
      </c>
      <c r="T72" s="23">
        <f>IF(OR($A72="",$G72="",$H72="Concluída",$H72="Cancelada"),"",$G72+ROW()/100000)</f>
        <v/>
      </c>
      <c r="U72" s="23">
        <f>IF($A72="","",IF(OR($S72="ID duplicado",$S72="ID fora do padrão",$S72="Dependência aponta para a própria tarefa",$S72="Dependência repetida",$S72="Dependência não encontrada",$S72="Campos obrigatórios incompletos",$S72="Datas em ordem inválida",$S72="Concluída sem aceite",$S72="Falta data de conclusão",$S72="Data de conclusão inconsistente",$S72="% incompatível com concluída",$S72="% incompatível com não iniciada"),"Sim","Não"))</f>
        <v/>
      </c>
    </row>
    <row r="73" ht="24" customHeight="1">
      <c r="A73" s="19" t="n"/>
      <c r="B73" s="19" t="n"/>
      <c r="C73" s="19" t="n"/>
      <c r="D73" s="17" t="n"/>
      <c r="E73" s="19" t="n"/>
      <c r="F73" s="20" t="n"/>
      <c r="G73" s="20" t="n"/>
      <c r="H73" s="19" t="n"/>
      <c r="I73" s="21" t="n"/>
      <c r="J73" s="19" t="n"/>
      <c r="K73" s="19" t="n"/>
      <c r="L73" s="17" t="n"/>
      <c r="M73" s="19" t="n"/>
      <c r="N73" s="19" t="n"/>
      <c r="O73" s="17" t="n"/>
      <c r="P73" s="20" t="n"/>
      <c r="Q73" s="22">
        <f>IF(OR($A73="",$G73=""),"",IF($H73="Concluída",IF($P73="","",$G73-$P73),$G73-TODAY()))</f>
        <v/>
      </c>
      <c r="R73" s="14">
        <f>IF($A73="","",IF(OR(AND($J73&lt;&gt;"",COUNTIF($A$8:$A$107,$J73)&gt;0,IFERROR(INDEX($H$8:$H$107,MATCH($J73,$A$8:$A$107,0)),"")&lt;&gt;"Concluída"),AND($K73&lt;&gt;"",COUNTIF($A$8:$A$107,$K73)&gt;0,IFERROR(INDEX($H$8:$H$107,MATCH($K73,$A$8:$A$107,0)),"")&lt;&gt;"Concluída")),"Sim","Não"))</f>
        <v/>
      </c>
      <c r="S73" s="3">
        <f>IF($A73="","",IF(COUNTIF($A$8:$A$107,$A73)&gt;1,"ID duplicado",IF(LEFT($A73,3)&lt;&gt;"LT-","ID fora do padrão",IF(OR($J73=$A73,$K73=$A73),"Dependência aponta para a própria tarefa",IF(AND($J73&lt;&gt;"",$J73=$K73),"Dependência repetida",IF(OR(AND($J73&lt;&gt;"",COUNTIF($A$8:$A$107,$J73)=0),AND($K73&lt;&gt;"",COUNTIF($A$8:$A$107,$K73)=0)),"Dependência não encontrada",IF(OR($B73="",$C73="",$D73="",$E73="",$F73="",$G73="",$H73="",$I73="",$L73="",$M73="",$N73=""),"Campos obrigatórios incompletos",IF(OR($F73&gt;$G73,AND($P73&lt;&gt;"",$P73&lt;$F73)),"Datas em ordem inválida",IF(AND($H73="Concluída",$N73="Sim",'Configurações'!$B$6="Sim",$M73&lt;&gt;"Sim"),"Concluída sem aceite",IF(AND($H73="Concluída",$P73=""),"Falta data de conclusão",IF(AND($H73&lt;&gt;"Concluída",$P73&lt;&gt;""),"Data de conclusão inconsistente",IF(AND($H73="Concluída",$I73&lt;&gt;1),"% incompatível com concluída",IF(AND($H73="Não iniciada",$I73&lt;&gt;0),"% incompatível com não iniciada",IF(AND($H73="Concluída",$P73&gt;$G73),"Concluída com atraso",IF($H73="Bloqueada","Tarefa bloqueada",IF($R73="Sim","Dependência pendente",IF(AND($G73&lt;TODAY(),$H73&lt;&gt;"Concluída",$H73&lt;&gt;"Cancelada"),"Prazo vencido",IF(AND($G73&gt;=TODAY(),$G73-TODAY()&lt;='Configurações'!$B$4,$H73&lt;&gt;"Concluída",$H73&lt;&gt;"Cancelada"),"Prazo próximo","OK"))))))))))))))))))</f>
        <v/>
      </c>
      <c r="T73" s="23">
        <f>IF(OR($A73="",$G73="",$H73="Concluída",$H73="Cancelada"),"",$G73+ROW()/100000)</f>
        <v/>
      </c>
      <c r="U73" s="23">
        <f>IF($A73="","",IF(OR($S73="ID duplicado",$S73="ID fora do padrão",$S73="Dependência aponta para a própria tarefa",$S73="Dependência repetida",$S73="Dependência não encontrada",$S73="Campos obrigatórios incompletos",$S73="Datas em ordem inválida",$S73="Concluída sem aceite",$S73="Falta data de conclusão",$S73="Data de conclusão inconsistente",$S73="% incompatível com concluída",$S73="% incompatível com não iniciada"),"Sim","Não"))</f>
        <v/>
      </c>
    </row>
    <row r="74" ht="24" customHeight="1">
      <c r="A74" s="19" t="n"/>
      <c r="B74" s="19" t="n"/>
      <c r="C74" s="19" t="n"/>
      <c r="D74" s="17" t="n"/>
      <c r="E74" s="19" t="n"/>
      <c r="F74" s="20" t="n"/>
      <c r="G74" s="20" t="n"/>
      <c r="H74" s="19" t="n"/>
      <c r="I74" s="21" t="n"/>
      <c r="J74" s="19" t="n"/>
      <c r="K74" s="19" t="n"/>
      <c r="L74" s="17" t="n"/>
      <c r="M74" s="19" t="n"/>
      <c r="N74" s="19" t="n"/>
      <c r="O74" s="17" t="n"/>
      <c r="P74" s="20" t="n"/>
      <c r="Q74" s="22">
        <f>IF(OR($A74="",$G74=""),"",IF($H74="Concluída",IF($P74="","",$G74-$P74),$G74-TODAY()))</f>
        <v/>
      </c>
      <c r="R74" s="14">
        <f>IF($A74="","",IF(OR(AND($J74&lt;&gt;"",COUNTIF($A$8:$A$107,$J74)&gt;0,IFERROR(INDEX($H$8:$H$107,MATCH($J74,$A$8:$A$107,0)),"")&lt;&gt;"Concluída"),AND($K74&lt;&gt;"",COUNTIF($A$8:$A$107,$K74)&gt;0,IFERROR(INDEX($H$8:$H$107,MATCH($K74,$A$8:$A$107,0)),"")&lt;&gt;"Concluída")),"Sim","Não"))</f>
        <v/>
      </c>
      <c r="S74" s="3">
        <f>IF($A74="","",IF(COUNTIF($A$8:$A$107,$A74)&gt;1,"ID duplicado",IF(LEFT($A74,3)&lt;&gt;"LT-","ID fora do padrão",IF(OR($J74=$A74,$K74=$A74),"Dependência aponta para a própria tarefa",IF(AND($J74&lt;&gt;"",$J74=$K74),"Dependência repetida",IF(OR(AND($J74&lt;&gt;"",COUNTIF($A$8:$A$107,$J74)=0),AND($K74&lt;&gt;"",COUNTIF($A$8:$A$107,$K74)=0)),"Dependência não encontrada",IF(OR($B74="",$C74="",$D74="",$E74="",$F74="",$G74="",$H74="",$I74="",$L74="",$M74="",$N74=""),"Campos obrigatórios incompletos",IF(OR($F74&gt;$G74,AND($P74&lt;&gt;"",$P74&lt;$F74)),"Datas em ordem inválida",IF(AND($H74="Concluída",$N74="Sim",'Configurações'!$B$6="Sim",$M74&lt;&gt;"Sim"),"Concluída sem aceite",IF(AND($H74="Concluída",$P74=""),"Falta data de conclusão",IF(AND($H74&lt;&gt;"Concluída",$P74&lt;&gt;""),"Data de conclusão inconsistente",IF(AND($H74="Concluída",$I74&lt;&gt;1),"% incompatível com concluída",IF(AND($H74="Não iniciada",$I74&lt;&gt;0),"% incompatível com não iniciada",IF(AND($H74="Concluída",$P74&gt;$G74),"Concluída com atraso",IF($H74="Bloqueada","Tarefa bloqueada",IF($R74="Sim","Dependência pendente",IF(AND($G74&lt;TODAY(),$H74&lt;&gt;"Concluída",$H74&lt;&gt;"Cancelada"),"Prazo vencido",IF(AND($G74&gt;=TODAY(),$G74-TODAY()&lt;='Configurações'!$B$4,$H74&lt;&gt;"Concluída",$H74&lt;&gt;"Cancelada"),"Prazo próximo","OK"))))))))))))))))))</f>
        <v/>
      </c>
      <c r="T74" s="23">
        <f>IF(OR($A74="",$G74="",$H74="Concluída",$H74="Cancelada"),"",$G74+ROW()/100000)</f>
        <v/>
      </c>
      <c r="U74" s="23">
        <f>IF($A74="","",IF(OR($S74="ID duplicado",$S74="ID fora do padrão",$S74="Dependência aponta para a própria tarefa",$S74="Dependência repetida",$S74="Dependência não encontrada",$S74="Campos obrigatórios incompletos",$S74="Datas em ordem inválida",$S74="Concluída sem aceite",$S74="Falta data de conclusão",$S74="Data de conclusão inconsistente",$S74="% incompatível com concluída",$S74="% incompatível com não iniciada"),"Sim","Não"))</f>
        <v/>
      </c>
    </row>
    <row r="75" ht="24" customHeight="1">
      <c r="A75" s="19" t="n"/>
      <c r="B75" s="19" t="n"/>
      <c r="C75" s="19" t="n"/>
      <c r="D75" s="17" t="n"/>
      <c r="E75" s="19" t="n"/>
      <c r="F75" s="20" t="n"/>
      <c r="G75" s="20" t="n"/>
      <c r="H75" s="19" t="n"/>
      <c r="I75" s="21" t="n"/>
      <c r="J75" s="19" t="n"/>
      <c r="K75" s="19" t="n"/>
      <c r="L75" s="17" t="n"/>
      <c r="M75" s="19" t="n"/>
      <c r="N75" s="19" t="n"/>
      <c r="O75" s="17" t="n"/>
      <c r="P75" s="20" t="n"/>
      <c r="Q75" s="22">
        <f>IF(OR($A75="",$G75=""),"",IF($H75="Concluída",IF($P75="","",$G75-$P75),$G75-TODAY()))</f>
        <v/>
      </c>
      <c r="R75" s="14">
        <f>IF($A75="","",IF(OR(AND($J75&lt;&gt;"",COUNTIF($A$8:$A$107,$J75)&gt;0,IFERROR(INDEX($H$8:$H$107,MATCH($J75,$A$8:$A$107,0)),"")&lt;&gt;"Concluída"),AND($K75&lt;&gt;"",COUNTIF($A$8:$A$107,$K75)&gt;0,IFERROR(INDEX($H$8:$H$107,MATCH($K75,$A$8:$A$107,0)),"")&lt;&gt;"Concluída")),"Sim","Não"))</f>
        <v/>
      </c>
      <c r="S75" s="3">
        <f>IF($A75="","",IF(COUNTIF($A$8:$A$107,$A75)&gt;1,"ID duplicado",IF(LEFT($A75,3)&lt;&gt;"LT-","ID fora do padrão",IF(OR($J75=$A75,$K75=$A75),"Dependência aponta para a própria tarefa",IF(AND($J75&lt;&gt;"",$J75=$K75),"Dependência repetida",IF(OR(AND($J75&lt;&gt;"",COUNTIF($A$8:$A$107,$J75)=0),AND($K75&lt;&gt;"",COUNTIF($A$8:$A$107,$K75)=0)),"Dependência não encontrada",IF(OR($B75="",$C75="",$D75="",$E75="",$F75="",$G75="",$H75="",$I75="",$L75="",$M75="",$N75=""),"Campos obrigatórios incompletos",IF(OR($F75&gt;$G75,AND($P75&lt;&gt;"",$P75&lt;$F75)),"Datas em ordem inválida",IF(AND($H75="Concluída",$N75="Sim",'Configurações'!$B$6="Sim",$M75&lt;&gt;"Sim"),"Concluída sem aceite",IF(AND($H75="Concluída",$P75=""),"Falta data de conclusão",IF(AND($H75&lt;&gt;"Concluída",$P75&lt;&gt;""),"Data de conclusão inconsistente",IF(AND($H75="Concluída",$I75&lt;&gt;1),"% incompatível com concluída",IF(AND($H75="Não iniciada",$I75&lt;&gt;0),"% incompatível com não iniciada",IF(AND($H75="Concluída",$P75&gt;$G75),"Concluída com atraso",IF($H75="Bloqueada","Tarefa bloqueada",IF($R75="Sim","Dependência pendente",IF(AND($G75&lt;TODAY(),$H75&lt;&gt;"Concluída",$H75&lt;&gt;"Cancelada"),"Prazo vencido",IF(AND($G75&gt;=TODAY(),$G75-TODAY()&lt;='Configurações'!$B$4,$H75&lt;&gt;"Concluída",$H75&lt;&gt;"Cancelada"),"Prazo próximo","OK"))))))))))))))))))</f>
        <v/>
      </c>
      <c r="T75" s="23">
        <f>IF(OR($A75="",$G75="",$H75="Concluída",$H75="Cancelada"),"",$G75+ROW()/100000)</f>
        <v/>
      </c>
      <c r="U75" s="23">
        <f>IF($A75="","",IF(OR($S75="ID duplicado",$S75="ID fora do padrão",$S75="Dependência aponta para a própria tarefa",$S75="Dependência repetida",$S75="Dependência não encontrada",$S75="Campos obrigatórios incompletos",$S75="Datas em ordem inválida",$S75="Concluída sem aceite",$S75="Falta data de conclusão",$S75="Data de conclusão inconsistente",$S75="% incompatível com concluída",$S75="% incompatível com não iniciada"),"Sim","Não"))</f>
        <v/>
      </c>
    </row>
    <row r="76" ht="24" customHeight="1">
      <c r="A76" s="19" t="n"/>
      <c r="B76" s="19" t="n"/>
      <c r="C76" s="19" t="n"/>
      <c r="D76" s="17" t="n"/>
      <c r="E76" s="19" t="n"/>
      <c r="F76" s="20" t="n"/>
      <c r="G76" s="20" t="n"/>
      <c r="H76" s="19" t="n"/>
      <c r="I76" s="21" t="n"/>
      <c r="J76" s="19" t="n"/>
      <c r="K76" s="19" t="n"/>
      <c r="L76" s="17" t="n"/>
      <c r="M76" s="19" t="n"/>
      <c r="N76" s="19" t="n"/>
      <c r="O76" s="17" t="n"/>
      <c r="P76" s="20" t="n"/>
      <c r="Q76" s="22">
        <f>IF(OR($A76="",$G76=""),"",IF($H76="Concluída",IF($P76="","",$G76-$P76),$G76-TODAY()))</f>
        <v/>
      </c>
      <c r="R76" s="14">
        <f>IF($A76="","",IF(OR(AND($J76&lt;&gt;"",COUNTIF($A$8:$A$107,$J76)&gt;0,IFERROR(INDEX($H$8:$H$107,MATCH($J76,$A$8:$A$107,0)),"")&lt;&gt;"Concluída"),AND($K76&lt;&gt;"",COUNTIF($A$8:$A$107,$K76)&gt;0,IFERROR(INDEX($H$8:$H$107,MATCH($K76,$A$8:$A$107,0)),"")&lt;&gt;"Concluída")),"Sim","Não"))</f>
        <v/>
      </c>
      <c r="S76" s="3">
        <f>IF($A76="","",IF(COUNTIF($A$8:$A$107,$A76)&gt;1,"ID duplicado",IF(LEFT($A76,3)&lt;&gt;"LT-","ID fora do padrão",IF(OR($J76=$A76,$K76=$A76),"Dependência aponta para a própria tarefa",IF(AND($J76&lt;&gt;"",$J76=$K76),"Dependência repetida",IF(OR(AND($J76&lt;&gt;"",COUNTIF($A$8:$A$107,$J76)=0),AND($K76&lt;&gt;"",COUNTIF($A$8:$A$107,$K76)=0)),"Dependência não encontrada",IF(OR($B76="",$C76="",$D76="",$E76="",$F76="",$G76="",$H76="",$I76="",$L76="",$M76="",$N76=""),"Campos obrigatórios incompletos",IF(OR($F76&gt;$G76,AND($P76&lt;&gt;"",$P76&lt;$F76)),"Datas em ordem inválida",IF(AND($H76="Concluída",$N76="Sim",'Configurações'!$B$6="Sim",$M76&lt;&gt;"Sim"),"Concluída sem aceite",IF(AND($H76="Concluída",$P76=""),"Falta data de conclusão",IF(AND($H76&lt;&gt;"Concluída",$P76&lt;&gt;""),"Data de conclusão inconsistente",IF(AND($H76="Concluída",$I76&lt;&gt;1),"% incompatível com concluída",IF(AND($H76="Não iniciada",$I76&lt;&gt;0),"% incompatível com não iniciada",IF(AND($H76="Concluída",$P76&gt;$G76),"Concluída com atraso",IF($H76="Bloqueada","Tarefa bloqueada",IF($R76="Sim","Dependência pendente",IF(AND($G76&lt;TODAY(),$H76&lt;&gt;"Concluída",$H76&lt;&gt;"Cancelada"),"Prazo vencido",IF(AND($G76&gt;=TODAY(),$G76-TODAY()&lt;='Configurações'!$B$4,$H76&lt;&gt;"Concluída",$H76&lt;&gt;"Cancelada"),"Prazo próximo","OK"))))))))))))))))))</f>
        <v/>
      </c>
      <c r="T76" s="23">
        <f>IF(OR($A76="",$G76="",$H76="Concluída",$H76="Cancelada"),"",$G76+ROW()/100000)</f>
        <v/>
      </c>
      <c r="U76" s="23">
        <f>IF($A76="","",IF(OR($S76="ID duplicado",$S76="ID fora do padrão",$S76="Dependência aponta para a própria tarefa",$S76="Dependência repetida",$S76="Dependência não encontrada",$S76="Campos obrigatórios incompletos",$S76="Datas em ordem inválida",$S76="Concluída sem aceite",$S76="Falta data de conclusão",$S76="Data de conclusão inconsistente",$S76="% incompatível com concluída",$S76="% incompatível com não iniciada"),"Sim","Não"))</f>
        <v/>
      </c>
    </row>
    <row r="77" ht="24" customHeight="1">
      <c r="A77" s="19" t="n"/>
      <c r="B77" s="19" t="n"/>
      <c r="C77" s="19" t="n"/>
      <c r="D77" s="17" t="n"/>
      <c r="E77" s="19" t="n"/>
      <c r="F77" s="20" t="n"/>
      <c r="G77" s="20" t="n"/>
      <c r="H77" s="19" t="n"/>
      <c r="I77" s="21" t="n"/>
      <c r="J77" s="19" t="n"/>
      <c r="K77" s="19" t="n"/>
      <c r="L77" s="17" t="n"/>
      <c r="M77" s="19" t="n"/>
      <c r="N77" s="19" t="n"/>
      <c r="O77" s="17" t="n"/>
      <c r="P77" s="20" t="n"/>
      <c r="Q77" s="22">
        <f>IF(OR($A77="",$G77=""),"",IF($H77="Concluída",IF($P77="","",$G77-$P77),$G77-TODAY()))</f>
        <v/>
      </c>
      <c r="R77" s="14">
        <f>IF($A77="","",IF(OR(AND($J77&lt;&gt;"",COUNTIF($A$8:$A$107,$J77)&gt;0,IFERROR(INDEX($H$8:$H$107,MATCH($J77,$A$8:$A$107,0)),"")&lt;&gt;"Concluída"),AND($K77&lt;&gt;"",COUNTIF($A$8:$A$107,$K77)&gt;0,IFERROR(INDEX($H$8:$H$107,MATCH($K77,$A$8:$A$107,0)),"")&lt;&gt;"Concluída")),"Sim","Não"))</f>
        <v/>
      </c>
      <c r="S77" s="3">
        <f>IF($A77="","",IF(COUNTIF($A$8:$A$107,$A77)&gt;1,"ID duplicado",IF(LEFT($A77,3)&lt;&gt;"LT-","ID fora do padrão",IF(OR($J77=$A77,$K77=$A77),"Dependência aponta para a própria tarefa",IF(AND($J77&lt;&gt;"",$J77=$K77),"Dependência repetida",IF(OR(AND($J77&lt;&gt;"",COUNTIF($A$8:$A$107,$J77)=0),AND($K77&lt;&gt;"",COUNTIF($A$8:$A$107,$K77)=0)),"Dependência não encontrada",IF(OR($B77="",$C77="",$D77="",$E77="",$F77="",$G77="",$H77="",$I77="",$L77="",$M77="",$N77=""),"Campos obrigatórios incompletos",IF(OR($F77&gt;$G77,AND($P77&lt;&gt;"",$P77&lt;$F77)),"Datas em ordem inválida",IF(AND($H77="Concluída",$N77="Sim",'Configurações'!$B$6="Sim",$M77&lt;&gt;"Sim"),"Concluída sem aceite",IF(AND($H77="Concluída",$P77=""),"Falta data de conclusão",IF(AND($H77&lt;&gt;"Concluída",$P77&lt;&gt;""),"Data de conclusão inconsistente",IF(AND($H77="Concluída",$I77&lt;&gt;1),"% incompatível com concluída",IF(AND($H77="Não iniciada",$I77&lt;&gt;0),"% incompatível com não iniciada",IF(AND($H77="Concluída",$P77&gt;$G77),"Concluída com atraso",IF($H77="Bloqueada","Tarefa bloqueada",IF($R77="Sim","Dependência pendente",IF(AND($G77&lt;TODAY(),$H77&lt;&gt;"Concluída",$H77&lt;&gt;"Cancelada"),"Prazo vencido",IF(AND($G77&gt;=TODAY(),$G77-TODAY()&lt;='Configurações'!$B$4,$H77&lt;&gt;"Concluída",$H77&lt;&gt;"Cancelada"),"Prazo próximo","OK"))))))))))))))))))</f>
        <v/>
      </c>
      <c r="T77" s="23">
        <f>IF(OR($A77="",$G77="",$H77="Concluída",$H77="Cancelada"),"",$G77+ROW()/100000)</f>
        <v/>
      </c>
      <c r="U77" s="23">
        <f>IF($A77="","",IF(OR($S77="ID duplicado",$S77="ID fora do padrão",$S77="Dependência aponta para a própria tarefa",$S77="Dependência repetida",$S77="Dependência não encontrada",$S77="Campos obrigatórios incompletos",$S77="Datas em ordem inválida",$S77="Concluída sem aceite",$S77="Falta data de conclusão",$S77="Data de conclusão inconsistente",$S77="% incompatível com concluída",$S77="% incompatível com não iniciada"),"Sim","Não"))</f>
        <v/>
      </c>
    </row>
    <row r="78" ht="24" customHeight="1">
      <c r="A78" s="19" t="n"/>
      <c r="B78" s="19" t="n"/>
      <c r="C78" s="19" t="n"/>
      <c r="D78" s="17" t="n"/>
      <c r="E78" s="19" t="n"/>
      <c r="F78" s="20" t="n"/>
      <c r="G78" s="20" t="n"/>
      <c r="H78" s="19" t="n"/>
      <c r="I78" s="21" t="n"/>
      <c r="J78" s="19" t="n"/>
      <c r="K78" s="19" t="n"/>
      <c r="L78" s="17" t="n"/>
      <c r="M78" s="19" t="n"/>
      <c r="N78" s="19" t="n"/>
      <c r="O78" s="17" t="n"/>
      <c r="P78" s="20" t="n"/>
      <c r="Q78" s="22">
        <f>IF(OR($A78="",$G78=""),"",IF($H78="Concluída",IF($P78="","",$G78-$P78),$G78-TODAY()))</f>
        <v/>
      </c>
      <c r="R78" s="14">
        <f>IF($A78="","",IF(OR(AND($J78&lt;&gt;"",COUNTIF($A$8:$A$107,$J78)&gt;0,IFERROR(INDEX($H$8:$H$107,MATCH($J78,$A$8:$A$107,0)),"")&lt;&gt;"Concluída"),AND($K78&lt;&gt;"",COUNTIF($A$8:$A$107,$K78)&gt;0,IFERROR(INDEX($H$8:$H$107,MATCH($K78,$A$8:$A$107,0)),"")&lt;&gt;"Concluída")),"Sim","Não"))</f>
        <v/>
      </c>
      <c r="S78" s="3">
        <f>IF($A78="","",IF(COUNTIF($A$8:$A$107,$A78)&gt;1,"ID duplicado",IF(LEFT($A78,3)&lt;&gt;"LT-","ID fora do padrão",IF(OR($J78=$A78,$K78=$A78),"Dependência aponta para a própria tarefa",IF(AND($J78&lt;&gt;"",$J78=$K78),"Dependência repetida",IF(OR(AND($J78&lt;&gt;"",COUNTIF($A$8:$A$107,$J78)=0),AND($K78&lt;&gt;"",COUNTIF($A$8:$A$107,$K78)=0)),"Dependência não encontrada",IF(OR($B78="",$C78="",$D78="",$E78="",$F78="",$G78="",$H78="",$I78="",$L78="",$M78="",$N78=""),"Campos obrigatórios incompletos",IF(OR($F78&gt;$G78,AND($P78&lt;&gt;"",$P78&lt;$F78)),"Datas em ordem inválida",IF(AND($H78="Concluída",$N78="Sim",'Configurações'!$B$6="Sim",$M78&lt;&gt;"Sim"),"Concluída sem aceite",IF(AND($H78="Concluída",$P78=""),"Falta data de conclusão",IF(AND($H78&lt;&gt;"Concluída",$P78&lt;&gt;""),"Data de conclusão inconsistente",IF(AND($H78="Concluída",$I78&lt;&gt;1),"% incompatível com concluída",IF(AND($H78="Não iniciada",$I78&lt;&gt;0),"% incompatível com não iniciada",IF(AND($H78="Concluída",$P78&gt;$G78),"Concluída com atraso",IF($H78="Bloqueada","Tarefa bloqueada",IF($R78="Sim","Dependência pendente",IF(AND($G78&lt;TODAY(),$H78&lt;&gt;"Concluída",$H78&lt;&gt;"Cancelada"),"Prazo vencido",IF(AND($G78&gt;=TODAY(),$G78-TODAY()&lt;='Configurações'!$B$4,$H78&lt;&gt;"Concluída",$H78&lt;&gt;"Cancelada"),"Prazo próximo","OK"))))))))))))))))))</f>
        <v/>
      </c>
      <c r="T78" s="23">
        <f>IF(OR($A78="",$G78="",$H78="Concluída",$H78="Cancelada"),"",$G78+ROW()/100000)</f>
        <v/>
      </c>
      <c r="U78" s="23">
        <f>IF($A78="","",IF(OR($S78="ID duplicado",$S78="ID fora do padrão",$S78="Dependência aponta para a própria tarefa",$S78="Dependência repetida",$S78="Dependência não encontrada",$S78="Campos obrigatórios incompletos",$S78="Datas em ordem inválida",$S78="Concluída sem aceite",$S78="Falta data de conclusão",$S78="Data de conclusão inconsistente",$S78="% incompatível com concluída",$S78="% incompatível com não iniciada"),"Sim","Não"))</f>
        <v/>
      </c>
    </row>
    <row r="79" ht="24" customHeight="1">
      <c r="A79" s="19" t="n"/>
      <c r="B79" s="19" t="n"/>
      <c r="C79" s="19" t="n"/>
      <c r="D79" s="17" t="n"/>
      <c r="E79" s="19" t="n"/>
      <c r="F79" s="20" t="n"/>
      <c r="G79" s="20" t="n"/>
      <c r="H79" s="19" t="n"/>
      <c r="I79" s="21" t="n"/>
      <c r="J79" s="19" t="n"/>
      <c r="K79" s="19" t="n"/>
      <c r="L79" s="17" t="n"/>
      <c r="M79" s="19" t="n"/>
      <c r="N79" s="19" t="n"/>
      <c r="O79" s="17" t="n"/>
      <c r="P79" s="20" t="n"/>
      <c r="Q79" s="22">
        <f>IF(OR($A79="",$G79=""),"",IF($H79="Concluída",IF($P79="","",$G79-$P79),$G79-TODAY()))</f>
        <v/>
      </c>
      <c r="R79" s="14">
        <f>IF($A79="","",IF(OR(AND($J79&lt;&gt;"",COUNTIF($A$8:$A$107,$J79)&gt;0,IFERROR(INDEX($H$8:$H$107,MATCH($J79,$A$8:$A$107,0)),"")&lt;&gt;"Concluída"),AND($K79&lt;&gt;"",COUNTIF($A$8:$A$107,$K79)&gt;0,IFERROR(INDEX($H$8:$H$107,MATCH($K79,$A$8:$A$107,0)),"")&lt;&gt;"Concluída")),"Sim","Não"))</f>
        <v/>
      </c>
      <c r="S79" s="3">
        <f>IF($A79="","",IF(COUNTIF($A$8:$A$107,$A79)&gt;1,"ID duplicado",IF(LEFT($A79,3)&lt;&gt;"LT-","ID fora do padrão",IF(OR($J79=$A79,$K79=$A79),"Dependência aponta para a própria tarefa",IF(AND($J79&lt;&gt;"",$J79=$K79),"Dependência repetida",IF(OR(AND($J79&lt;&gt;"",COUNTIF($A$8:$A$107,$J79)=0),AND($K79&lt;&gt;"",COUNTIF($A$8:$A$107,$K79)=0)),"Dependência não encontrada",IF(OR($B79="",$C79="",$D79="",$E79="",$F79="",$G79="",$H79="",$I79="",$L79="",$M79="",$N79=""),"Campos obrigatórios incompletos",IF(OR($F79&gt;$G79,AND($P79&lt;&gt;"",$P79&lt;$F79)),"Datas em ordem inválida",IF(AND($H79="Concluída",$N79="Sim",'Configurações'!$B$6="Sim",$M79&lt;&gt;"Sim"),"Concluída sem aceite",IF(AND($H79="Concluída",$P79=""),"Falta data de conclusão",IF(AND($H79&lt;&gt;"Concluída",$P79&lt;&gt;""),"Data de conclusão inconsistente",IF(AND($H79="Concluída",$I79&lt;&gt;1),"% incompatível com concluída",IF(AND($H79="Não iniciada",$I79&lt;&gt;0),"% incompatível com não iniciada",IF(AND($H79="Concluída",$P79&gt;$G79),"Concluída com atraso",IF($H79="Bloqueada","Tarefa bloqueada",IF($R79="Sim","Dependência pendente",IF(AND($G79&lt;TODAY(),$H79&lt;&gt;"Concluída",$H79&lt;&gt;"Cancelada"),"Prazo vencido",IF(AND($G79&gt;=TODAY(),$G79-TODAY()&lt;='Configurações'!$B$4,$H79&lt;&gt;"Concluída",$H79&lt;&gt;"Cancelada"),"Prazo próximo","OK"))))))))))))))))))</f>
        <v/>
      </c>
      <c r="T79" s="23">
        <f>IF(OR($A79="",$G79="",$H79="Concluída",$H79="Cancelada"),"",$G79+ROW()/100000)</f>
        <v/>
      </c>
      <c r="U79" s="23">
        <f>IF($A79="","",IF(OR($S79="ID duplicado",$S79="ID fora do padrão",$S79="Dependência aponta para a própria tarefa",$S79="Dependência repetida",$S79="Dependência não encontrada",$S79="Campos obrigatórios incompletos",$S79="Datas em ordem inválida",$S79="Concluída sem aceite",$S79="Falta data de conclusão",$S79="Data de conclusão inconsistente",$S79="% incompatível com concluída",$S79="% incompatível com não iniciada"),"Sim","Não"))</f>
        <v/>
      </c>
    </row>
    <row r="80" ht="24" customHeight="1">
      <c r="A80" s="19" t="n"/>
      <c r="B80" s="19" t="n"/>
      <c r="C80" s="19" t="n"/>
      <c r="D80" s="17" t="n"/>
      <c r="E80" s="19" t="n"/>
      <c r="F80" s="20" t="n"/>
      <c r="G80" s="20" t="n"/>
      <c r="H80" s="19" t="n"/>
      <c r="I80" s="21" t="n"/>
      <c r="J80" s="19" t="n"/>
      <c r="K80" s="19" t="n"/>
      <c r="L80" s="17" t="n"/>
      <c r="M80" s="19" t="n"/>
      <c r="N80" s="19" t="n"/>
      <c r="O80" s="17" t="n"/>
      <c r="P80" s="20" t="n"/>
      <c r="Q80" s="22">
        <f>IF(OR($A80="",$G80=""),"",IF($H80="Concluída",IF($P80="","",$G80-$P80),$G80-TODAY()))</f>
        <v/>
      </c>
      <c r="R80" s="14">
        <f>IF($A80="","",IF(OR(AND($J80&lt;&gt;"",COUNTIF($A$8:$A$107,$J80)&gt;0,IFERROR(INDEX($H$8:$H$107,MATCH($J80,$A$8:$A$107,0)),"")&lt;&gt;"Concluída"),AND($K80&lt;&gt;"",COUNTIF($A$8:$A$107,$K80)&gt;0,IFERROR(INDEX($H$8:$H$107,MATCH($K80,$A$8:$A$107,0)),"")&lt;&gt;"Concluída")),"Sim","Não"))</f>
        <v/>
      </c>
      <c r="S80" s="3">
        <f>IF($A80="","",IF(COUNTIF($A$8:$A$107,$A80)&gt;1,"ID duplicado",IF(LEFT($A80,3)&lt;&gt;"LT-","ID fora do padrão",IF(OR($J80=$A80,$K80=$A80),"Dependência aponta para a própria tarefa",IF(AND($J80&lt;&gt;"",$J80=$K80),"Dependência repetida",IF(OR(AND($J80&lt;&gt;"",COUNTIF($A$8:$A$107,$J80)=0),AND($K80&lt;&gt;"",COUNTIF($A$8:$A$107,$K80)=0)),"Dependência não encontrada",IF(OR($B80="",$C80="",$D80="",$E80="",$F80="",$G80="",$H80="",$I80="",$L80="",$M80="",$N80=""),"Campos obrigatórios incompletos",IF(OR($F80&gt;$G80,AND($P80&lt;&gt;"",$P80&lt;$F80)),"Datas em ordem inválida",IF(AND($H80="Concluída",$N80="Sim",'Configurações'!$B$6="Sim",$M80&lt;&gt;"Sim"),"Concluída sem aceite",IF(AND($H80="Concluída",$P80=""),"Falta data de conclusão",IF(AND($H80&lt;&gt;"Concluída",$P80&lt;&gt;""),"Data de conclusão inconsistente",IF(AND($H80="Concluída",$I80&lt;&gt;1),"% incompatível com concluída",IF(AND($H80="Não iniciada",$I80&lt;&gt;0),"% incompatível com não iniciada",IF(AND($H80="Concluída",$P80&gt;$G80),"Concluída com atraso",IF($H80="Bloqueada","Tarefa bloqueada",IF($R80="Sim","Dependência pendente",IF(AND($G80&lt;TODAY(),$H80&lt;&gt;"Concluída",$H80&lt;&gt;"Cancelada"),"Prazo vencido",IF(AND($G80&gt;=TODAY(),$G80-TODAY()&lt;='Configurações'!$B$4,$H80&lt;&gt;"Concluída",$H80&lt;&gt;"Cancelada"),"Prazo próximo","OK"))))))))))))))))))</f>
        <v/>
      </c>
      <c r="T80" s="23">
        <f>IF(OR($A80="",$G80="",$H80="Concluída",$H80="Cancelada"),"",$G80+ROW()/100000)</f>
        <v/>
      </c>
      <c r="U80" s="23">
        <f>IF($A80="","",IF(OR($S80="ID duplicado",$S80="ID fora do padrão",$S80="Dependência aponta para a própria tarefa",$S80="Dependência repetida",$S80="Dependência não encontrada",$S80="Campos obrigatórios incompletos",$S80="Datas em ordem inválida",$S80="Concluída sem aceite",$S80="Falta data de conclusão",$S80="Data de conclusão inconsistente",$S80="% incompatível com concluída",$S80="% incompatível com não iniciada"),"Sim","Não"))</f>
        <v/>
      </c>
    </row>
    <row r="81" ht="24" customHeight="1">
      <c r="A81" s="19" t="n"/>
      <c r="B81" s="19" t="n"/>
      <c r="C81" s="19" t="n"/>
      <c r="D81" s="17" t="n"/>
      <c r="E81" s="19" t="n"/>
      <c r="F81" s="20" t="n"/>
      <c r="G81" s="20" t="n"/>
      <c r="H81" s="19" t="n"/>
      <c r="I81" s="21" t="n"/>
      <c r="J81" s="19" t="n"/>
      <c r="K81" s="19" t="n"/>
      <c r="L81" s="17" t="n"/>
      <c r="M81" s="19" t="n"/>
      <c r="N81" s="19" t="n"/>
      <c r="O81" s="17" t="n"/>
      <c r="P81" s="20" t="n"/>
      <c r="Q81" s="22">
        <f>IF(OR($A81="",$G81=""),"",IF($H81="Concluída",IF($P81="","",$G81-$P81),$G81-TODAY()))</f>
        <v/>
      </c>
      <c r="R81" s="14">
        <f>IF($A81="","",IF(OR(AND($J81&lt;&gt;"",COUNTIF($A$8:$A$107,$J81)&gt;0,IFERROR(INDEX($H$8:$H$107,MATCH($J81,$A$8:$A$107,0)),"")&lt;&gt;"Concluída"),AND($K81&lt;&gt;"",COUNTIF($A$8:$A$107,$K81)&gt;0,IFERROR(INDEX($H$8:$H$107,MATCH($K81,$A$8:$A$107,0)),"")&lt;&gt;"Concluída")),"Sim","Não"))</f>
        <v/>
      </c>
      <c r="S81" s="3">
        <f>IF($A81="","",IF(COUNTIF($A$8:$A$107,$A81)&gt;1,"ID duplicado",IF(LEFT($A81,3)&lt;&gt;"LT-","ID fora do padrão",IF(OR($J81=$A81,$K81=$A81),"Dependência aponta para a própria tarefa",IF(AND($J81&lt;&gt;"",$J81=$K81),"Dependência repetida",IF(OR(AND($J81&lt;&gt;"",COUNTIF($A$8:$A$107,$J81)=0),AND($K81&lt;&gt;"",COUNTIF($A$8:$A$107,$K81)=0)),"Dependência não encontrada",IF(OR($B81="",$C81="",$D81="",$E81="",$F81="",$G81="",$H81="",$I81="",$L81="",$M81="",$N81=""),"Campos obrigatórios incompletos",IF(OR($F81&gt;$G81,AND($P81&lt;&gt;"",$P81&lt;$F81)),"Datas em ordem inválida",IF(AND($H81="Concluída",$N81="Sim",'Configurações'!$B$6="Sim",$M81&lt;&gt;"Sim"),"Concluída sem aceite",IF(AND($H81="Concluída",$P81=""),"Falta data de conclusão",IF(AND($H81&lt;&gt;"Concluída",$P81&lt;&gt;""),"Data de conclusão inconsistente",IF(AND($H81="Concluída",$I81&lt;&gt;1),"% incompatível com concluída",IF(AND($H81="Não iniciada",$I81&lt;&gt;0),"% incompatível com não iniciada",IF(AND($H81="Concluída",$P81&gt;$G81),"Concluída com atraso",IF($H81="Bloqueada","Tarefa bloqueada",IF($R81="Sim","Dependência pendente",IF(AND($G81&lt;TODAY(),$H81&lt;&gt;"Concluída",$H81&lt;&gt;"Cancelada"),"Prazo vencido",IF(AND($G81&gt;=TODAY(),$G81-TODAY()&lt;='Configurações'!$B$4,$H81&lt;&gt;"Concluída",$H81&lt;&gt;"Cancelada"),"Prazo próximo","OK"))))))))))))))))))</f>
        <v/>
      </c>
      <c r="T81" s="23">
        <f>IF(OR($A81="",$G81="",$H81="Concluída",$H81="Cancelada"),"",$G81+ROW()/100000)</f>
        <v/>
      </c>
      <c r="U81" s="23">
        <f>IF($A81="","",IF(OR($S81="ID duplicado",$S81="ID fora do padrão",$S81="Dependência aponta para a própria tarefa",$S81="Dependência repetida",$S81="Dependência não encontrada",$S81="Campos obrigatórios incompletos",$S81="Datas em ordem inválida",$S81="Concluída sem aceite",$S81="Falta data de conclusão",$S81="Data de conclusão inconsistente",$S81="% incompatível com concluída",$S81="% incompatível com não iniciada"),"Sim","Não"))</f>
        <v/>
      </c>
    </row>
    <row r="82" ht="24" customHeight="1">
      <c r="A82" s="19" t="n"/>
      <c r="B82" s="19" t="n"/>
      <c r="C82" s="19" t="n"/>
      <c r="D82" s="17" t="n"/>
      <c r="E82" s="19" t="n"/>
      <c r="F82" s="20" t="n"/>
      <c r="G82" s="20" t="n"/>
      <c r="H82" s="19" t="n"/>
      <c r="I82" s="21" t="n"/>
      <c r="J82" s="19" t="n"/>
      <c r="K82" s="19" t="n"/>
      <c r="L82" s="17" t="n"/>
      <c r="M82" s="19" t="n"/>
      <c r="N82" s="19" t="n"/>
      <c r="O82" s="17" t="n"/>
      <c r="P82" s="20" t="n"/>
      <c r="Q82" s="22">
        <f>IF(OR($A82="",$G82=""),"",IF($H82="Concluída",IF($P82="","",$G82-$P82),$G82-TODAY()))</f>
        <v/>
      </c>
      <c r="R82" s="14">
        <f>IF($A82="","",IF(OR(AND($J82&lt;&gt;"",COUNTIF($A$8:$A$107,$J82)&gt;0,IFERROR(INDEX($H$8:$H$107,MATCH($J82,$A$8:$A$107,0)),"")&lt;&gt;"Concluída"),AND($K82&lt;&gt;"",COUNTIF($A$8:$A$107,$K82)&gt;0,IFERROR(INDEX($H$8:$H$107,MATCH($K82,$A$8:$A$107,0)),"")&lt;&gt;"Concluída")),"Sim","Não"))</f>
        <v/>
      </c>
      <c r="S82" s="3">
        <f>IF($A82="","",IF(COUNTIF($A$8:$A$107,$A82)&gt;1,"ID duplicado",IF(LEFT($A82,3)&lt;&gt;"LT-","ID fora do padrão",IF(OR($J82=$A82,$K82=$A82),"Dependência aponta para a própria tarefa",IF(AND($J82&lt;&gt;"",$J82=$K82),"Dependência repetida",IF(OR(AND($J82&lt;&gt;"",COUNTIF($A$8:$A$107,$J82)=0),AND($K82&lt;&gt;"",COUNTIF($A$8:$A$107,$K82)=0)),"Dependência não encontrada",IF(OR($B82="",$C82="",$D82="",$E82="",$F82="",$G82="",$H82="",$I82="",$L82="",$M82="",$N82=""),"Campos obrigatórios incompletos",IF(OR($F82&gt;$G82,AND($P82&lt;&gt;"",$P82&lt;$F82)),"Datas em ordem inválida",IF(AND($H82="Concluída",$N82="Sim",'Configurações'!$B$6="Sim",$M82&lt;&gt;"Sim"),"Concluída sem aceite",IF(AND($H82="Concluída",$P82=""),"Falta data de conclusão",IF(AND($H82&lt;&gt;"Concluída",$P82&lt;&gt;""),"Data de conclusão inconsistente",IF(AND($H82="Concluída",$I82&lt;&gt;1),"% incompatível com concluída",IF(AND($H82="Não iniciada",$I82&lt;&gt;0),"% incompatível com não iniciada",IF(AND($H82="Concluída",$P82&gt;$G82),"Concluída com atraso",IF($H82="Bloqueada","Tarefa bloqueada",IF($R82="Sim","Dependência pendente",IF(AND($G82&lt;TODAY(),$H82&lt;&gt;"Concluída",$H82&lt;&gt;"Cancelada"),"Prazo vencido",IF(AND($G82&gt;=TODAY(),$G82-TODAY()&lt;='Configurações'!$B$4,$H82&lt;&gt;"Concluída",$H82&lt;&gt;"Cancelada"),"Prazo próximo","OK"))))))))))))))))))</f>
        <v/>
      </c>
      <c r="T82" s="23">
        <f>IF(OR($A82="",$G82="",$H82="Concluída",$H82="Cancelada"),"",$G82+ROW()/100000)</f>
        <v/>
      </c>
      <c r="U82" s="23">
        <f>IF($A82="","",IF(OR($S82="ID duplicado",$S82="ID fora do padrão",$S82="Dependência aponta para a própria tarefa",$S82="Dependência repetida",$S82="Dependência não encontrada",$S82="Campos obrigatórios incompletos",$S82="Datas em ordem inválida",$S82="Concluída sem aceite",$S82="Falta data de conclusão",$S82="Data de conclusão inconsistente",$S82="% incompatível com concluída",$S82="% incompatível com não iniciada"),"Sim","Não"))</f>
        <v/>
      </c>
    </row>
    <row r="83" ht="24" customHeight="1">
      <c r="A83" s="19" t="n"/>
      <c r="B83" s="19" t="n"/>
      <c r="C83" s="19" t="n"/>
      <c r="D83" s="17" t="n"/>
      <c r="E83" s="19" t="n"/>
      <c r="F83" s="20" t="n"/>
      <c r="G83" s="20" t="n"/>
      <c r="H83" s="19" t="n"/>
      <c r="I83" s="21" t="n"/>
      <c r="J83" s="19" t="n"/>
      <c r="K83" s="19" t="n"/>
      <c r="L83" s="17" t="n"/>
      <c r="M83" s="19" t="n"/>
      <c r="N83" s="19" t="n"/>
      <c r="O83" s="17" t="n"/>
      <c r="P83" s="20" t="n"/>
      <c r="Q83" s="22">
        <f>IF(OR($A83="",$G83=""),"",IF($H83="Concluída",IF($P83="","",$G83-$P83),$G83-TODAY()))</f>
        <v/>
      </c>
      <c r="R83" s="14">
        <f>IF($A83="","",IF(OR(AND($J83&lt;&gt;"",COUNTIF($A$8:$A$107,$J83)&gt;0,IFERROR(INDEX($H$8:$H$107,MATCH($J83,$A$8:$A$107,0)),"")&lt;&gt;"Concluída"),AND($K83&lt;&gt;"",COUNTIF($A$8:$A$107,$K83)&gt;0,IFERROR(INDEX($H$8:$H$107,MATCH($K83,$A$8:$A$107,0)),"")&lt;&gt;"Concluída")),"Sim","Não"))</f>
        <v/>
      </c>
      <c r="S83" s="3">
        <f>IF($A83="","",IF(COUNTIF($A$8:$A$107,$A83)&gt;1,"ID duplicado",IF(LEFT($A83,3)&lt;&gt;"LT-","ID fora do padrão",IF(OR($J83=$A83,$K83=$A83),"Dependência aponta para a própria tarefa",IF(AND($J83&lt;&gt;"",$J83=$K83),"Dependência repetida",IF(OR(AND($J83&lt;&gt;"",COUNTIF($A$8:$A$107,$J83)=0),AND($K83&lt;&gt;"",COUNTIF($A$8:$A$107,$K83)=0)),"Dependência não encontrada",IF(OR($B83="",$C83="",$D83="",$E83="",$F83="",$G83="",$H83="",$I83="",$L83="",$M83="",$N83=""),"Campos obrigatórios incompletos",IF(OR($F83&gt;$G83,AND($P83&lt;&gt;"",$P83&lt;$F83)),"Datas em ordem inválida",IF(AND($H83="Concluída",$N83="Sim",'Configurações'!$B$6="Sim",$M83&lt;&gt;"Sim"),"Concluída sem aceite",IF(AND($H83="Concluída",$P83=""),"Falta data de conclusão",IF(AND($H83&lt;&gt;"Concluída",$P83&lt;&gt;""),"Data de conclusão inconsistente",IF(AND($H83="Concluída",$I83&lt;&gt;1),"% incompatível com concluída",IF(AND($H83="Não iniciada",$I83&lt;&gt;0),"% incompatível com não iniciada",IF(AND($H83="Concluída",$P83&gt;$G83),"Concluída com atraso",IF($H83="Bloqueada","Tarefa bloqueada",IF($R83="Sim","Dependência pendente",IF(AND($G83&lt;TODAY(),$H83&lt;&gt;"Concluída",$H83&lt;&gt;"Cancelada"),"Prazo vencido",IF(AND($G83&gt;=TODAY(),$G83-TODAY()&lt;='Configurações'!$B$4,$H83&lt;&gt;"Concluída",$H83&lt;&gt;"Cancelada"),"Prazo próximo","OK"))))))))))))))))))</f>
        <v/>
      </c>
      <c r="T83" s="23">
        <f>IF(OR($A83="",$G83="",$H83="Concluída",$H83="Cancelada"),"",$G83+ROW()/100000)</f>
        <v/>
      </c>
      <c r="U83" s="23">
        <f>IF($A83="","",IF(OR($S83="ID duplicado",$S83="ID fora do padrão",$S83="Dependência aponta para a própria tarefa",$S83="Dependência repetida",$S83="Dependência não encontrada",$S83="Campos obrigatórios incompletos",$S83="Datas em ordem inválida",$S83="Concluída sem aceite",$S83="Falta data de conclusão",$S83="Data de conclusão inconsistente",$S83="% incompatível com concluída",$S83="% incompatível com não iniciada"),"Sim","Não"))</f>
        <v/>
      </c>
    </row>
    <row r="84" ht="24" customHeight="1">
      <c r="A84" s="19" t="n"/>
      <c r="B84" s="19" t="n"/>
      <c r="C84" s="19" t="n"/>
      <c r="D84" s="17" t="n"/>
      <c r="E84" s="19" t="n"/>
      <c r="F84" s="20" t="n"/>
      <c r="G84" s="20" t="n"/>
      <c r="H84" s="19" t="n"/>
      <c r="I84" s="21" t="n"/>
      <c r="J84" s="19" t="n"/>
      <c r="K84" s="19" t="n"/>
      <c r="L84" s="17" t="n"/>
      <c r="M84" s="19" t="n"/>
      <c r="N84" s="19" t="n"/>
      <c r="O84" s="17" t="n"/>
      <c r="P84" s="20" t="n"/>
      <c r="Q84" s="22">
        <f>IF(OR($A84="",$G84=""),"",IF($H84="Concluída",IF($P84="","",$G84-$P84),$G84-TODAY()))</f>
        <v/>
      </c>
      <c r="R84" s="14">
        <f>IF($A84="","",IF(OR(AND($J84&lt;&gt;"",COUNTIF($A$8:$A$107,$J84)&gt;0,IFERROR(INDEX($H$8:$H$107,MATCH($J84,$A$8:$A$107,0)),"")&lt;&gt;"Concluída"),AND($K84&lt;&gt;"",COUNTIF($A$8:$A$107,$K84)&gt;0,IFERROR(INDEX($H$8:$H$107,MATCH($K84,$A$8:$A$107,0)),"")&lt;&gt;"Concluída")),"Sim","Não"))</f>
        <v/>
      </c>
      <c r="S84" s="3">
        <f>IF($A84="","",IF(COUNTIF($A$8:$A$107,$A84)&gt;1,"ID duplicado",IF(LEFT($A84,3)&lt;&gt;"LT-","ID fora do padrão",IF(OR($J84=$A84,$K84=$A84),"Dependência aponta para a própria tarefa",IF(AND($J84&lt;&gt;"",$J84=$K84),"Dependência repetida",IF(OR(AND($J84&lt;&gt;"",COUNTIF($A$8:$A$107,$J84)=0),AND($K84&lt;&gt;"",COUNTIF($A$8:$A$107,$K84)=0)),"Dependência não encontrada",IF(OR($B84="",$C84="",$D84="",$E84="",$F84="",$G84="",$H84="",$I84="",$L84="",$M84="",$N84=""),"Campos obrigatórios incompletos",IF(OR($F84&gt;$G84,AND($P84&lt;&gt;"",$P84&lt;$F84)),"Datas em ordem inválida",IF(AND($H84="Concluída",$N84="Sim",'Configurações'!$B$6="Sim",$M84&lt;&gt;"Sim"),"Concluída sem aceite",IF(AND($H84="Concluída",$P84=""),"Falta data de conclusão",IF(AND($H84&lt;&gt;"Concluída",$P84&lt;&gt;""),"Data de conclusão inconsistente",IF(AND($H84="Concluída",$I84&lt;&gt;1),"% incompatível com concluída",IF(AND($H84="Não iniciada",$I84&lt;&gt;0),"% incompatível com não iniciada",IF(AND($H84="Concluída",$P84&gt;$G84),"Concluída com atraso",IF($H84="Bloqueada","Tarefa bloqueada",IF($R84="Sim","Dependência pendente",IF(AND($G84&lt;TODAY(),$H84&lt;&gt;"Concluída",$H84&lt;&gt;"Cancelada"),"Prazo vencido",IF(AND($G84&gt;=TODAY(),$G84-TODAY()&lt;='Configurações'!$B$4,$H84&lt;&gt;"Concluída",$H84&lt;&gt;"Cancelada"),"Prazo próximo","OK"))))))))))))))))))</f>
        <v/>
      </c>
      <c r="T84" s="23">
        <f>IF(OR($A84="",$G84="",$H84="Concluída",$H84="Cancelada"),"",$G84+ROW()/100000)</f>
        <v/>
      </c>
      <c r="U84" s="23">
        <f>IF($A84="","",IF(OR($S84="ID duplicado",$S84="ID fora do padrão",$S84="Dependência aponta para a própria tarefa",$S84="Dependência repetida",$S84="Dependência não encontrada",$S84="Campos obrigatórios incompletos",$S84="Datas em ordem inválida",$S84="Concluída sem aceite",$S84="Falta data de conclusão",$S84="Data de conclusão inconsistente",$S84="% incompatível com concluída",$S84="% incompatível com não iniciada"),"Sim","Não"))</f>
        <v/>
      </c>
    </row>
    <row r="85" ht="24" customHeight="1">
      <c r="A85" s="19" t="n"/>
      <c r="B85" s="19" t="n"/>
      <c r="C85" s="19" t="n"/>
      <c r="D85" s="17" t="n"/>
      <c r="E85" s="19" t="n"/>
      <c r="F85" s="20" t="n"/>
      <c r="G85" s="20" t="n"/>
      <c r="H85" s="19" t="n"/>
      <c r="I85" s="21" t="n"/>
      <c r="J85" s="19" t="n"/>
      <c r="K85" s="19" t="n"/>
      <c r="L85" s="17" t="n"/>
      <c r="M85" s="19" t="n"/>
      <c r="N85" s="19" t="n"/>
      <c r="O85" s="17" t="n"/>
      <c r="P85" s="20" t="n"/>
      <c r="Q85" s="22">
        <f>IF(OR($A85="",$G85=""),"",IF($H85="Concluída",IF($P85="","",$G85-$P85),$G85-TODAY()))</f>
        <v/>
      </c>
      <c r="R85" s="14">
        <f>IF($A85="","",IF(OR(AND($J85&lt;&gt;"",COUNTIF($A$8:$A$107,$J85)&gt;0,IFERROR(INDEX($H$8:$H$107,MATCH($J85,$A$8:$A$107,0)),"")&lt;&gt;"Concluída"),AND($K85&lt;&gt;"",COUNTIF($A$8:$A$107,$K85)&gt;0,IFERROR(INDEX($H$8:$H$107,MATCH($K85,$A$8:$A$107,0)),"")&lt;&gt;"Concluída")),"Sim","Não"))</f>
        <v/>
      </c>
      <c r="S85" s="3">
        <f>IF($A85="","",IF(COUNTIF($A$8:$A$107,$A85)&gt;1,"ID duplicado",IF(LEFT($A85,3)&lt;&gt;"LT-","ID fora do padrão",IF(OR($J85=$A85,$K85=$A85),"Dependência aponta para a própria tarefa",IF(AND($J85&lt;&gt;"",$J85=$K85),"Dependência repetida",IF(OR(AND($J85&lt;&gt;"",COUNTIF($A$8:$A$107,$J85)=0),AND($K85&lt;&gt;"",COUNTIF($A$8:$A$107,$K85)=0)),"Dependência não encontrada",IF(OR($B85="",$C85="",$D85="",$E85="",$F85="",$G85="",$H85="",$I85="",$L85="",$M85="",$N85=""),"Campos obrigatórios incompletos",IF(OR($F85&gt;$G85,AND($P85&lt;&gt;"",$P85&lt;$F85)),"Datas em ordem inválida",IF(AND($H85="Concluída",$N85="Sim",'Configurações'!$B$6="Sim",$M85&lt;&gt;"Sim"),"Concluída sem aceite",IF(AND($H85="Concluída",$P85=""),"Falta data de conclusão",IF(AND($H85&lt;&gt;"Concluída",$P85&lt;&gt;""),"Data de conclusão inconsistente",IF(AND($H85="Concluída",$I85&lt;&gt;1),"% incompatível com concluída",IF(AND($H85="Não iniciada",$I85&lt;&gt;0),"% incompatível com não iniciada",IF(AND($H85="Concluída",$P85&gt;$G85),"Concluída com atraso",IF($H85="Bloqueada","Tarefa bloqueada",IF($R85="Sim","Dependência pendente",IF(AND($G85&lt;TODAY(),$H85&lt;&gt;"Concluída",$H85&lt;&gt;"Cancelada"),"Prazo vencido",IF(AND($G85&gt;=TODAY(),$G85-TODAY()&lt;='Configurações'!$B$4,$H85&lt;&gt;"Concluída",$H85&lt;&gt;"Cancelada"),"Prazo próximo","OK"))))))))))))))))))</f>
        <v/>
      </c>
      <c r="T85" s="23">
        <f>IF(OR($A85="",$G85="",$H85="Concluída",$H85="Cancelada"),"",$G85+ROW()/100000)</f>
        <v/>
      </c>
      <c r="U85" s="23">
        <f>IF($A85="","",IF(OR($S85="ID duplicado",$S85="ID fora do padrão",$S85="Dependência aponta para a própria tarefa",$S85="Dependência repetida",$S85="Dependência não encontrada",$S85="Campos obrigatórios incompletos",$S85="Datas em ordem inválida",$S85="Concluída sem aceite",$S85="Falta data de conclusão",$S85="Data de conclusão inconsistente",$S85="% incompatível com concluída",$S85="% incompatível com não iniciada"),"Sim","Não"))</f>
        <v/>
      </c>
    </row>
    <row r="86" ht="24" customHeight="1">
      <c r="A86" s="19" t="n"/>
      <c r="B86" s="19" t="n"/>
      <c r="C86" s="19" t="n"/>
      <c r="D86" s="17" t="n"/>
      <c r="E86" s="19" t="n"/>
      <c r="F86" s="20" t="n"/>
      <c r="G86" s="20" t="n"/>
      <c r="H86" s="19" t="n"/>
      <c r="I86" s="21" t="n"/>
      <c r="J86" s="19" t="n"/>
      <c r="K86" s="19" t="n"/>
      <c r="L86" s="17" t="n"/>
      <c r="M86" s="19" t="n"/>
      <c r="N86" s="19" t="n"/>
      <c r="O86" s="17" t="n"/>
      <c r="P86" s="20" t="n"/>
      <c r="Q86" s="22">
        <f>IF(OR($A86="",$G86=""),"",IF($H86="Concluída",IF($P86="","",$G86-$P86),$G86-TODAY()))</f>
        <v/>
      </c>
      <c r="R86" s="14">
        <f>IF($A86="","",IF(OR(AND($J86&lt;&gt;"",COUNTIF($A$8:$A$107,$J86)&gt;0,IFERROR(INDEX($H$8:$H$107,MATCH($J86,$A$8:$A$107,0)),"")&lt;&gt;"Concluída"),AND($K86&lt;&gt;"",COUNTIF($A$8:$A$107,$K86)&gt;0,IFERROR(INDEX($H$8:$H$107,MATCH($K86,$A$8:$A$107,0)),"")&lt;&gt;"Concluída")),"Sim","Não"))</f>
        <v/>
      </c>
      <c r="S86" s="3">
        <f>IF($A86="","",IF(COUNTIF($A$8:$A$107,$A86)&gt;1,"ID duplicado",IF(LEFT($A86,3)&lt;&gt;"LT-","ID fora do padrão",IF(OR($J86=$A86,$K86=$A86),"Dependência aponta para a própria tarefa",IF(AND($J86&lt;&gt;"",$J86=$K86),"Dependência repetida",IF(OR(AND($J86&lt;&gt;"",COUNTIF($A$8:$A$107,$J86)=0),AND($K86&lt;&gt;"",COUNTIF($A$8:$A$107,$K86)=0)),"Dependência não encontrada",IF(OR($B86="",$C86="",$D86="",$E86="",$F86="",$G86="",$H86="",$I86="",$L86="",$M86="",$N86=""),"Campos obrigatórios incompletos",IF(OR($F86&gt;$G86,AND($P86&lt;&gt;"",$P86&lt;$F86)),"Datas em ordem inválida",IF(AND($H86="Concluída",$N86="Sim",'Configurações'!$B$6="Sim",$M86&lt;&gt;"Sim"),"Concluída sem aceite",IF(AND($H86="Concluída",$P86=""),"Falta data de conclusão",IF(AND($H86&lt;&gt;"Concluída",$P86&lt;&gt;""),"Data de conclusão inconsistente",IF(AND($H86="Concluída",$I86&lt;&gt;1),"% incompatível com concluída",IF(AND($H86="Não iniciada",$I86&lt;&gt;0),"% incompatível com não iniciada",IF(AND($H86="Concluída",$P86&gt;$G86),"Concluída com atraso",IF($H86="Bloqueada","Tarefa bloqueada",IF($R86="Sim","Dependência pendente",IF(AND($G86&lt;TODAY(),$H86&lt;&gt;"Concluída",$H86&lt;&gt;"Cancelada"),"Prazo vencido",IF(AND($G86&gt;=TODAY(),$G86-TODAY()&lt;='Configurações'!$B$4,$H86&lt;&gt;"Concluída",$H86&lt;&gt;"Cancelada"),"Prazo próximo","OK"))))))))))))))))))</f>
        <v/>
      </c>
      <c r="T86" s="23">
        <f>IF(OR($A86="",$G86="",$H86="Concluída",$H86="Cancelada"),"",$G86+ROW()/100000)</f>
        <v/>
      </c>
      <c r="U86" s="23">
        <f>IF($A86="","",IF(OR($S86="ID duplicado",$S86="ID fora do padrão",$S86="Dependência aponta para a própria tarefa",$S86="Dependência repetida",$S86="Dependência não encontrada",$S86="Campos obrigatórios incompletos",$S86="Datas em ordem inválida",$S86="Concluída sem aceite",$S86="Falta data de conclusão",$S86="Data de conclusão inconsistente",$S86="% incompatível com concluída",$S86="% incompatível com não iniciada"),"Sim","Não"))</f>
        <v/>
      </c>
    </row>
    <row r="87" ht="24" customHeight="1">
      <c r="A87" s="19" t="n"/>
      <c r="B87" s="19" t="n"/>
      <c r="C87" s="19" t="n"/>
      <c r="D87" s="17" t="n"/>
      <c r="E87" s="19" t="n"/>
      <c r="F87" s="20" t="n"/>
      <c r="G87" s="20" t="n"/>
      <c r="H87" s="19" t="n"/>
      <c r="I87" s="21" t="n"/>
      <c r="J87" s="19" t="n"/>
      <c r="K87" s="19" t="n"/>
      <c r="L87" s="17" t="n"/>
      <c r="M87" s="19" t="n"/>
      <c r="N87" s="19" t="n"/>
      <c r="O87" s="17" t="n"/>
      <c r="P87" s="20" t="n"/>
      <c r="Q87" s="22">
        <f>IF(OR($A87="",$G87=""),"",IF($H87="Concluída",IF($P87="","",$G87-$P87),$G87-TODAY()))</f>
        <v/>
      </c>
      <c r="R87" s="14">
        <f>IF($A87="","",IF(OR(AND($J87&lt;&gt;"",COUNTIF($A$8:$A$107,$J87)&gt;0,IFERROR(INDEX($H$8:$H$107,MATCH($J87,$A$8:$A$107,0)),"")&lt;&gt;"Concluída"),AND($K87&lt;&gt;"",COUNTIF($A$8:$A$107,$K87)&gt;0,IFERROR(INDEX($H$8:$H$107,MATCH($K87,$A$8:$A$107,0)),"")&lt;&gt;"Concluída")),"Sim","Não"))</f>
        <v/>
      </c>
      <c r="S87" s="3">
        <f>IF($A87="","",IF(COUNTIF($A$8:$A$107,$A87)&gt;1,"ID duplicado",IF(LEFT($A87,3)&lt;&gt;"LT-","ID fora do padrão",IF(OR($J87=$A87,$K87=$A87),"Dependência aponta para a própria tarefa",IF(AND($J87&lt;&gt;"",$J87=$K87),"Dependência repetida",IF(OR(AND($J87&lt;&gt;"",COUNTIF($A$8:$A$107,$J87)=0),AND($K87&lt;&gt;"",COUNTIF($A$8:$A$107,$K87)=0)),"Dependência não encontrada",IF(OR($B87="",$C87="",$D87="",$E87="",$F87="",$G87="",$H87="",$I87="",$L87="",$M87="",$N87=""),"Campos obrigatórios incompletos",IF(OR($F87&gt;$G87,AND($P87&lt;&gt;"",$P87&lt;$F87)),"Datas em ordem inválida",IF(AND($H87="Concluída",$N87="Sim",'Configurações'!$B$6="Sim",$M87&lt;&gt;"Sim"),"Concluída sem aceite",IF(AND($H87="Concluída",$P87=""),"Falta data de conclusão",IF(AND($H87&lt;&gt;"Concluída",$P87&lt;&gt;""),"Data de conclusão inconsistente",IF(AND($H87="Concluída",$I87&lt;&gt;1),"% incompatível com concluída",IF(AND($H87="Não iniciada",$I87&lt;&gt;0),"% incompatível com não iniciada",IF(AND($H87="Concluída",$P87&gt;$G87),"Concluída com atraso",IF($H87="Bloqueada","Tarefa bloqueada",IF($R87="Sim","Dependência pendente",IF(AND($G87&lt;TODAY(),$H87&lt;&gt;"Concluída",$H87&lt;&gt;"Cancelada"),"Prazo vencido",IF(AND($G87&gt;=TODAY(),$G87-TODAY()&lt;='Configurações'!$B$4,$H87&lt;&gt;"Concluída",$H87&lt;&gt;"Cancelada"),"Prazo próximo","OK"))))))))))))))))))</f>
        <v/>
      </c>
      <c r="T87" s="23">
        <f>IF(OR($A87="",$G87="",$H87="Concluída",$H87="Cancelada"),"",$G87+ROW()/100000)</f>
        <v/>
      </c>
      <c r="U87" s="23">
        <f>IF($A87="","",IF(OR($S87="ID duplicado",$S87="ID fora do padrão",$S87="Dependência aponta para a própria tarefa",$S87="Dependência repetida",$S87="Dependência não encontrada",$S87="Campos obrigatórios incompletos",$S87="Datas em ordem inválida",$S87="Concluída sem aceite",$S87="Falta data de conclusão",$S87="Data de conclusão inconsistente",$S87="% incompatível com concluída",$S87="% incompatível com não iniciada"),"Sim","Não"))</f>
        <v/>
      </c>
    </row>
    <row r="88" ht="24" customHeight="1">
      <c r="A88" s="19" t="n"/>
      <c r="B88" s="19" t="n"/>
      <c r="C88" s="19" t="n"/>
      <c r="D88" s="17" t="n"/>
      <c r="E88" s="19" t="n"/>
      <c r="F88" s="20" t="n"/>
      <c r="G88" s="20" t="n"/>
      <c r="H88" s="19" t="n"/>
      <c r="I88" s="21" t="n"/>
      <c r="J88" s="19" t="n"/>
      <c r="K88" s="19" t="n"/>
      <c r="L88" s="17" t="n"/>
      <c r="M88" s="19" t="n"/>
      <c r="N88" s="19" t="n"/>
      <c r="O88" s="17" t="n"/>
      <c r="P88" s="20" t="n"/>
      <c r="Q88" s="22">
        <f>IF(OR($A88="",$G88=""),"",IF($H88="Concluída",IF($P88="","",$G88-$P88),$G88-TODAY()))</f>
        <v/>
      </c>
      <c r="R88" s="14">
        <f>IF($A88="","",IF(OR(AND($J88&lt;&gt;"",COUNTIF($A$8:$A$107,$J88)&gt;0,IFERROR(INDEX($H$8:$H$107,MATCH($J88,$A$8:$A$107,0)),"")&lt;&gt;"Concluída"),AND($K88&lt;&gt;"",COUNTIF($A$8:$A$107,$K88)&gt;0,IFERROR(INDEX($H$8:$H$107,MATCH($K88,$A$8:$A$107,0)),"")&lt;&gt;"Concluída")),"Sim","Não"))</f>
        <v/>
      </c>
      <c r="S88" s="3">
        <f>IF($A88="","",IF(COUNTIF($A$8:$A$107,$A88)&gt;1,"ID duplicado",IF(LEFT($A88,3)&lt;&gt;"LT-","ID fora do padrão",IF(OR($J88=$A88,$K88=$A88),"Dependência aponta para a própria tarefa",IF(AND($J88&lt;&gt;"",$J88=$K88),"Dependência repetida",IF(OR(AND($J88&lt;&gt;"",COUNTIF($A$8:$A$107,$J88)=0),AND($K88&lt;&gt;"",COUNTIF($A$8:$A$107,$K88)=0)),"Dependência não encontrada",IF(OR($B88="",$C88="",$D88="",$E88="",$F88="",$G88="",$H88="",$I88="",$L88="",$M88="",$N88=""),"Campos obrigatórios incompletos",IF(OR($F88&gt;$G88,AND($P88&lt;&gt;"",$P88&lt;$F88)),"Datas em ordem inválida",IF(AND($H88="Concluída",$N88="Sim",'Configurações'!$B$6="Sim",$M88&lt;&gt;"Sim"),"Concluída sem aceite",IF(AND($H88="Concluída",$P88=""),"Falta data de conclusão",IF(AND($H88&lt;&gt;"Concluída",$P88&lt;&gt;""),"Data de conclusão inconsistente",IF(AND($H88="Concluída",$I88&lt;&gt;1),"% incompatível com concluída",IF(AND($H88="Não iniciada",$I88&lt;&gt;0),"% incompatível com não iniciada",IF(AND($H88="Concluída",$P88&gt;$G88),"Concluída com atraso",IF($H88="Bloqueada","Tarefa bloqueada",IF($R88="Sim","Dependência pendente",IF(AND($G88&lt;TODAY(),$H88&lt;&gt;"Concluída",$H88&lt;&gt;"Cancelada"),"Prazo vencido",IF(AND($G88&gt;=TODAY(),$G88-TODAY()&lt;='Configurações'!$B$4,$H88&lt;&gt;"Concluída",$H88&lt;&gt;"Cancelada"),"Prazo próximo","OK"))))))))))))))))))</f>
        <v/>
      </c>
      <c r="T88" s="23">
        <f>IF(OR($A88="",$G88="",$H88="Concluída",$H88="Cancelada"),"",$G88+ROW()/100000)</f>
        <v/>
      </c>
      <c r="U88" s="23">
        <f>IF($A88="","",IF(OR($S88="ID duplicado",$S88="ID fora do padrão",$S88="Dependência aponta para a própria tarefa",$S88="Dependência repetida",$S88="Dependência não encontrada",$S88="Campos obrigatórios incompletos",$S88="Datas em ordem inválida",$S88="Concluída sem aceite",$S88="Falta data de conclusão",$S88="Data de conclusão inconsistente",$S88="% incompatível com concluída",$S88="% incompatível com não iniciada"),"Sim","Não"))</f>
        <v/>
      </c>
    </row>
    <row r="89" ht="24" customHeight="1">
      <c r="A89" s="19" t="n"/>
      <c r="B89" s="19" t="n"/>
      <c r="C89" s="19" t="n"/>
      <c r="D89" s="17" t="n"/>
      <c r="E89" s="19" t="n"/>
      <c r="F89" s="20" t="n"/>
      <c r="G89" s="20" t="n"/>
      <c r="H89" s="19" t="n"/>
      <c r="I89" s="21" t="n"/>
      <c r="J89" s="19" t="n"/>
      <c r="K89" s="19" t="n"/>
      <c r="L89" s="17" t="n"/>
      <c r="M89" s="19" t="n"/>
      <c r="N89" s="19" t="n"/>
      <c r="O89" s="17" t="n"/>
      <c r="P89" s="20" t="n"/>
      <c r="Q89" s="22">
        <f>IF(OR($A89="",$G89=""),"",IF($H89="Concluída",IF($P89="","",$G89-$P89),$G89-TODAY()))</f>
        <v/>
      </c>
      <c r="R89" s="14">
        <f>IF($A89="","",IF(OR(AND($J89&lt;&gt;"",COUNTIF($A$8:$A$107,$J89)&gt;0,IFERROR(INDEX($H$8:$H$107,MATCH($J89,$A$8:$A$107,0)),"")&lt;&gt;"Concluída"),AND($K89&lt;&gt;"",COUNTIF($A$8:$A$107,$K89)&gt;0,IFERROR(INDEX($H$8:$H$107,MATCH($K89,$A$8:$A$107,0)),"")&lt;&gt;"Concluída")),"Sim","Não"))</f>
        <v/>
      </c>
      <c r="S89" s="3">
        <f>IF($A89="","",IF(COUNTIF($A$8:$A$107,$A89)&gt;1,"ID duplicado",IF(LEFT($A89,3)&lt;&gt;"LT-","ID fora do padrão",IF(OR($J89=$A89,$K89=$A89),"Dependência aponta para a própria tarefa",IF(AND($J89&lt;&gt;"",$J89=$K89),"Dependência repetida",IF(OR(AND($J89&lt;&gt;"",COUNTIF($A$8:$A$107,$J89)=0),AND($K89&lt;&gt;"",COUNTIF($A$8:$A$107,$K89)=0)),"Dependência não encontrada",IF(OR($B89="",$C89="",$D89="",$E89="",$F89="",$G89="",$H89="",$I89="",$L89="",$M89="",$N89=""),"Campos obrigatórios incompletos",IF(OR($F89&gt;$G89,AND($P89&lt;&gt;"",$P89&lt;$F89)),"Datas em ordem inválida",IF(AND($H89="Concluída",$N89="Sim",'Configurações'!$B$6="Sim",$M89&lt;&gt;"Sim"),"Concluída sem aceite",IF(AND($H89="Concluída",$P89=""),"Falta data de conclusão",IF(AND($H89&lt;&gt;"Concluída",$P89&lt;&gt;""),"Data de conclusão inconsistente",IF(AND($H89="Concluída",$I89&lt;&gt;1),"% incompatível com concluída",IF(AND($H89="Não iniciada",$I89&lt;&gt;0),"% incompatível com não iniciada",IF(AND($H89="Concluída",$P89&gt;$G89),"Concluída com atraso",IF($H89="Bloqueada","Tarefa bloqueada",IF($R89="Sim","Dependência pendente",IF(AND($G89&lt;TODAY(),$H89&lt;&gt;"Concluída",$H89&lt;&gt;"Cancelada"),"Prazo vencido",IF(AND($G89&gt;=TODAY(),$G89-TODAY()&lt;='Configurações'!$B$4,$H89&lt;&gt;"Concluída",$H89&lt;&gt;"Cancelada"),"Prazo próximo","OK"))))))))))))))))))</f>
        <v/>
      </c>
      <c r="T89" s="23">
        <f>IF(OR($A89="",$G89="",$H89="Concluída",$H89="Cancelada"),"",$G89+ROW()/100000)</f>
        <v/>
      </c>
      <c r="U89" s="23">
        <f>IF($A89="","",IF(OR($S89="ID duplicado",$S89="ID fora do padrão",$S89="Dependência aponta para a própria tarefa",$S89="Dependência repetida",$S89="Dependência não encontrada",$S89="Campos obrigatórios incompletos",$S89="Datas em ordem inválida",$S89="Concluída sem aceite",$S89="Falta data de conclusão",$S89="Data de conclusão inconsistente",$S89="% incompatível com concluída",$S89="% incompatível com não iniciada"),"Sim","Não"))</f>
        <v/>
      </c>
    </row>
    <row r="90" ht="24" customHeight="1">
      <c r="A90" s="19" t="n"/>
      <c r="B90" s="19" t="n"/>
      <c r="C90" s="19" t="n"/>
      <c r="D90" s="17" t="n"/>
      <c r="E90" s="19" t="n"/>
      <c r="F90" s="20" t="n"/>
      <c r="G90" s="20" t="n"/>
      <c r="H90" s="19" t="n"/>
      <c r="I90" s="21" t="n"/>
      <c r="J90" s="19" t="n"/>
      <c r="K90" s="19" t="n"/>
      <c r="L90" s="17" t="n"/>
      <c r="M90" s="19" t="n"/>
      <c r="N90" s="19" t="n"/>
      <c r="O90" s="17" t="n"/>
      <c r="P90" s="20" t="n"/>
      <c r="Q90" s="22">
        <f>IF(OR($A90="",$G90=""),"",IF($H90="Concluída",IF($P90="","",$G90-$P90),$G90-TODAY()))</f>
        <v/>
      </c>
      <c r="R90" s="14">
        <f>IF($A90="","",IF(OR(AND($J90&lt;&gt;"",COUNTIF($A$8:$A$107,$J90)&gt;0,IFERROR(INDEX($H$8:$H$107,MATCH($J90,$A$8:$A$107,0)),"")&lt;&gt;"Concluída"),AND($K90&lt;&gt;"",COUNTIF($A$8:$A$107,$K90)&gt;0,IFERROR(INDEX($H$8:$H$107,MATCH($K90,$A$8:$A$107,0)),"")&lt;&gt;"Concluída")),"Sim","Não"))</f>
        <v/>
      </c>
      <c r="S90" s="3">
        <f>IF($A90="","",IF(COUNTIF($A$8:$A$107,$A90)&gt;1,"ID duplicado",IF(LEFT($A90,3)&lt;&gt;"LT-","ID fora do padrão",IF(OR($J90=$A90,$K90=$A90),"Dependência aponta para a própria tarefa",IF(AND($J90&lt;&gt;"",$J90=$K90),"Dependência repetida",IF(OR(AND($J90&lt;&gt;"",COUNTIF($A$8:$A$107,$J90)=0),AND($K90&lt;&gt;"",COUNTIF($A$8:$A$107,$K90)=0)),"Dependência não encontrada",IF(OR($B90="",$C90="",$D90="",$E90="",$F90="",$G90="",$H90="",$I90="",$L90="",$M90="",$N90=""),"Campos obrigatórios incompletos",IF(OR($F90&gt;$G90,AND($P90&lt;&gt;"",$P90&lt;$F90)),"Datas em ordem inválida",IF(AND($H90="Concluída",$N90="Sim",'Configurações'!$B$6="Sim",$M90&lt;&gt;"Sim"),"Concluída sem aceite",IF(AND($H90="Concluída",$P90=""),"Falta data de conclusão",IF(AND($H90&lt;&gt;"Concluída",$P90&lt;&gt;""),"Data de conclusão inconsistente",IF(AND($H90="Concluída",$I90&lt;&gt;1),"% incompatível com concluída",IF(AND($H90="Não iniciada",$I90&lt;&gt;0),"% incompatível com não iniciada",IF(AND($H90="Concluída",$P90&gt;$G90),"Concluída com atraso",IF($H90="Bloqueada","Tarefa bloqueada",IF($R90="Sim","Dependência pendente",IF(AND($G90&lt;TODAY(),$H90&lt;&gt;"Concluída",$H90&lt;&gt;"Cancelada"),"Prazo vencido",IF(AND($G90&gt;=TODAY(),$G90-TODAY()&lt;='Configurações'!$B$4,$H90&lt;&gt;"Concluída",$H90&lt;&gt;"Cancelada"),"Prazo próximo","OK"))))))))))))))))))</f>
        <v/>
      </c>
      <c r="T90" s="23">
        <f>IF(OR($A90="",$G90="",$H90="Concluída",$H90="Cancelada"),"",$G90+ROW()/100000)</f>
        <v/>
      </c>
      <c r="U90" s="23">
        <f>IF($A90="","",IF(OR($S90="ID duplicado",$S90="ID fora do padrão",$S90="Dependência aponta para a própria tarefa",$S90="Dependência repetida",$S90="Dependência não encontrada",$S90="Campos obrigatórios incompletos",$S90="Datas em ordem inválida",$S90="Concluída sem aceite",$S90="Falta data de conclusão",$S90="Data de conclusão inconsistente",$S90="% incompatível com concluída",$S90="% incompatível com não iniciada"),"Sim","Não"))</f>
        <v/>
      </c>
    </row>
    <row r="91" ht="24" customHeight="1">
      <c r="A91" s="19" t="n"/>
      <c r="B91" s="19" t="n"/>
      <c r="C91" s="19" t="n"/>
      <c r="D91" s="17" t="n"/>
      <c r="E91" s="19" t="n"/>
      <c r="F91" s="20" t="n"/>
      <c r="G91" s="20" t="n"/>
      <c r="H91" s="19" t="n"/>
      <c r="I91" s="21" t="n"/>
      <c r="J91" s="19" t="n"/>
      <c r="K91" s="19" t="n"/>
      <c r="L91" s="17" t="n"/>
      <c r="M91" s="19" t="n"/>
      <c r="N91" s="19" t="n"/>
      <c r="O91" s="17" t="n"/>
      <c r="P91" s="20" t="n"/>
      <c r="Q91" s="22">
        <f>IF(OR($A91="",$G91=""),"",IF($H91="Concluída",IF($P91="","",$G91-$P91),$G91-TODAY()))</f>
        <v/>
      </c>
      <c r="R91" s="14">
        <f>IF($A91="","",IF(OR(AND($J91&lt;&gt;"",COUNTIF($A$8:$A$107,$J91)&gt;0,IFERROR(INDEX($H$8:$H$107,MATCH($J91,$A$8:$A$107,0)),"")&lt;&gt;"Concluída"),AND($K91&lt;&gt;"",COUNTIF($A$8:$A$107,$K91)&gt;0,IFERROR(INDEX($H$8:$H$107,MATCH($K91,$A$8:$A$107,0)),"")&lt;&gt;"Concluída")),"Sim","Não"))</f>
        <v/>
      </c>
      <c r="S91" s="3">
        <f>IF($A91="","",IF(COUNTIF($A$8:$A$107,$A91)&gt;1,"ID duplicado",IF(LEFT($A91,3)&lt;&gt;"LT-","ID fora do padrão",IF(OR($J91=$A91,$K91=$A91),"Dependência aponta para a própria tarefa",IF(AND($J91&lt;&gt;"",$J91=$K91),"Dependência repetida",IF(OR(AND($J91&lt;&gt;"",COUNTIF($A$8:$A$107,$J91)=0),AND($K91&lt;&gt;"",COUNTIF($A$8:$A$107,$K91)=0)),"Dependência não encontrada",IF(OR($B91="",$C91="",$D91="",$E91="",$F91="",$G91="",$H91="",$I91="",$L91="",$M91="",$N91=""),"Campos obrigatórios incompletos",IF(OR($F91&gt;$G91,AND($P91&lt;&gt;"",$P91&lt;$F91)),"Datas em ordem inválida",IF(AND($H91="Concluída",$N91="Sim",'Configurações'!$B$6="Sim",$M91&lt;&gt;"Sim"),"Concluída sem aceite",IF(AND($H91="Concluída",$P91=""),"Falta data de conclusão",IF(AND($H91&lt;&gt;"Concluída",$P91&lt;&gt;""),"Data de conclusão inconsistente",IF(AND($H91="Concluída",$I91&lt;&gt;1),"% incompatível com concluída",IF(AND($H91="Não iniciada",$I91&lt;&gt;0),"% incompatível com não iniciada",IF(AND($H91="Concluída",$P91&gt;$G91),"Concluída com atraso",IF($H91="Bloqueada","Tarefa bloqueada",IF($R91="Sim","Dependência pendente",IF(AND($G91&lt;TODAY(),$H91&lt;&gt;"Concluída",$H91&lt;&gt;"Cancelada"),"Prazo vencido",IF(AND($G91&gt;=TODAY(),$G91-TODAY()&lt;='Configurações'!$B$4,$H91&lt;&gt;"Concluída",$H91&lt;&gt;"Cancelada"),"Prazo próximo","OK"))))))))))))))))))</f>
        <v/>
      </c>
      <c r="T91" s="23">
        <f>IF(OR($A91="",$G91="",$H91="Concluída",$H91="Cancelada"),"",$G91+ROW()/100000)</f>
        <v/>
      </c>
      <c r="U91" s="23">
        <f>IF($A91="","",IF(OR($S91="ID duplicado",$S91="ID fora do padrão",$S91="Dependência aponta para a própria tarefa",$S91="Dependência repetida",$S91="Dependência não encontrada",$S91="Campos obrigatórios incompletos",$S91="Datas em ordem inválida",$S91="Concluída sem aceite",$S91="Falta data de conclusão",$S91="Data de conclusão inconsistente",$S91="% incompatível com concluída",$S91="% incompatível com não iniciada"),"Sim","Não"))</f>
        <v/>
      </c>
    </row>
    <row r="92" ht="24" customHeight="1">
      <c r="A92" s="19" t="n"/>
      <c r="B92" s="19" t="n"/>
      <c r="C92" s="19" t="n"/>
      <c r="D92" s="17" t="n"/>
      <c r="E92" s="19" t="n"/>
      <c r="F92" s="20" t="n"/>
      <c r="G92" s="20" t="n"/>
      <c r="H92" s="19" t="n"/>
      <c r="I92" s="21" t="n"/>
      <c r="J92" s="19" t="n"/>
      <c r="K92" s="19" t="n"/>
      <c r="L92" s="17" t="n"/>
      <c r="M92" s="19" t="n"/>
      <c r="N92" s="19" t="n"/>
      <c r="O92" s="17" t="n"/>
      <c r="P92" s="20" t="n"/>
      <c r="Q92" s="22">
        <f>IF(OR($A92="",$G92=""),"",IF($H92="Concluída",IF($P92="","",$G92-$P92),$G92-TODAY()))</f>
        <v/>
      </c>
      <c r="R92" s="14">
        <f>IF($A92="","",IF(OR(AND($J92&lt;&gt;"",COUNTIF($A$8:$A$107,$J92)&gt;0,IFERROR(INDEX($H$8:$H$107,MATCH($J92,$A$8:$A$107,0)),"")&lt;&gt;"Concluída"),AND($K92&lt;&gt;"",COUNTIF($A$8:$A$107,$K92)&gt;0,IFERROR(INDEX($H$8:$H$107,MATCH($K92,$A$8:$A$107,0)),"")&lt;&gt;"Concluída")),"Sim","Não"))</f>
        <v/>
      </c>
      <c r="S92" s="3">
        <f>IF($A92="","",IF(COUNTIF($A$8:$A$107,$A92)&gt;1,"ID duplicado",IF(LEFT($A92,3)&lt;&gt;"LT-","ID fora do padrão",IF(OR($J92=$A92,$K92=$A92),"Dependência aponta para a própria tarefa",IF(AND($J92&lt;&gt;"",$J92=$K92),"Dependência repetida",IF(OR(AND($J92&lt;&gt;"",COUNTIF($A$8:$A$107,$J92)=0),AND($K92&lt;&gt;"",COUNTIF($A$8:$A$107,$K92)=0)),"Dependência não encontrada",IF(OR($B92="",$C92="",$D92="",$E92="",$F92="",$G92="",$H92="",$I92="",$L92="",$M92="",$N92=""),"Campos obrigatórios incompletos",IF(OR($F92&gt;$G92,AND($P92&lt;&gt;"",$P92&lt;$F92)),"Datas em ordem inválida",IF(AND($H92="Concluída",$N92="Sim",'Configurações'!$B$6="Sim",$M92&lt;&gt;"Sim"),"Concluída sem aceite",IF(AND($H92="Concluída",$P92=""),"Falta data de conclusão",IF(AND($H92&lt;&gt;"Concluída",$P92&lt;&gt;""),"Data de conclusão inconsistente",IF(AND($H92="Concluída",$I92&lt;&gt;1),"% incompatível com concluída",IF(AND($H92="Não iniciada",$I92&lt;&gt;0),"% incompatível com não iniciada",IF(AND($H92="Concluída",$P92&gt;$G92),"Concluída com atraso",IF($H92="Bloqueada","Tarefa bloqueada",IF($R92="Sim","Dependência pendente",IF(AND($G92&lt;TODAY(),$H92&lt;&gt;"Concluída",$H92&lt;&gt;"Cancelada"),"Prazo vencido",IF(AND($G92&gt;=TODAY(),$G92-TODAY()&lt;='Configurações'!$B$4,$H92&lt;&gt;"Concluída",$H92&lt;&gt;"Cancelada"),"Prazo próximo","OK"))))))))))))))))))</f>
        <v/>
      </c>
      <c r="T92" s="23">
        <f>IF(OR($A92="",$G92="",$H92="Concluída",$H92="Cancelada"),"",$G92+ROW()/100000)</f>
        <v/>
      </c>
      <c r="U92" s="23">
        <f>IF($A92="","",IF(OR($S92="ID duplicado",$S92="ID fora do padrão",$S92="Dependência aponta para a própria tarefa",$S92="Dependência repetida",$S92="Dependência não encontrada",$S92="Campos obrigatórios incompletos",$S92="Datas em ordem inválida",$S92="Concluída sem aceite",$S92="Falta data de conclusão",$S92="Data de conclusão inconsistente",$S92="% incompatível com concluída",$S92="% incompatível com não iniciada"),"Sim","Não"))</f>
        <v/>
      </c>
    </row>
    <row r="93" ht="24" customHeight="1">
      <c r="A93" s="19" t="n"/>
      <c r="B93" s="19" t="n"/>
      <c r="C93" s="19" t="n"/>
      <c r="D93" s="17" t="n"/>
      <c r="E93" s="19" t="n"/>
      <c r="F93" s="20" t="n"/>
      <c r="G93" s="20" t="n"/>
      <c r="H93" s="19" t="n"/>
      <c r="I93" s="21" t="n"/>
      <c r="J93" s="19" t="n"/>
      <c r="K93" s="19" t="n"/>
      <c r="L93" s="17" t="n"/>
      <c r="M93" s="19" t="n"/>
      <c r="N93" s="19" t="n"/>
      <c r="O93" s="17" t="n"/>
      <c r="P93" s="20" t="n"/>
      <c r="Q93" s="22">
        <f>IF(OR($A93="",$G93=""),"",IF($H93="Concluída",IF($P93="","",$G93-$P93),$G93-TODAY()))</f>
        <v/>
      </c>
      <c r="R93" s="14">
        <f>IF($A93="","",IF(OR(AND($J93&lt;&gt;"",COUNTIF($A$8:$A$107,$J93)&gt;0,IFERROR(INDEX($H$8:$H$107,MATCH($J93,$A$8:$A$107,0)),"")&lt;&gt;"Concluída"),AND($K93&lt;&gt;"",COUNTIF($A$8:$A$107,$K93)&gt;0,IFERROR(INDEX($H$8:$H$107,MATCH($K93,$A$8:$A$107,0)),"")&lt;&gt;"Concluída")),"Sim","Não"))</f>
        <v/>
      </c>
      <c r="S93" s="3">
        <f>IF($A93="","",IF(COUNTIF($A$8:$A$107,$A93)&gt;1,"ID duplicado",IF(LEFT($A93,3)&lt;&gt;"LT-","ID fora do padrão",IF(OR($J93=$A93,$K93=$A93),"Dependência aponta para a própria tarefa",IF(AND($J93&lt;&gt;"",$J93=$K93),"Dependência repetida",IF(OR(AND($J93&lt;&gt;"",COUNTIF($A$8:$A$107,$J93)=0),AND($K93&lt;&gt;"",COUNTIF($A$8:$A$107,$K93)=0)),"Dependência não encontrada",IF(OR($B93="",$C93="",$D93="",$E93="",$F93="",$G93="",$H93="",$I93="",$L93="",$M93="",$N93=""),"Campos obrigatórios incompletos",IF(OR($F93&gt;$G93,AND($P93&lt;&gt;"",$P93&lt;$F93)),"Datas em ordem inválida",IF(AND($H93="Concluída",$N93="Sim",'Configurações'!$B$6="Sim",$M93&lt;&gt;"Sim"),"Concluída sem aceite",IF(AND($H93="Concluída",$P93=""),"Falta data de conclusão",IF(AND($H93&lt;&gt;"Concluída",$P93&lt;&gt;""),"Data de conclusão inconsistente",IF(AND($H93="Concluída",$I93&lt;&gt;1),"% incompatível com concluída",IF(AND($H93="Não iniciada",$I93&lt;&gt;0),"% incompatível com não iniciada",IF(AND($H93="Concluída",$P93&gt;$G93),"Concluída com atraso",IF($H93="Bloqueada","Tarefa bloqueada",IF($R93="Sim","Dependência pendente",IF(AND($G93&lt;TODAY(),$H93&lt;&gt;"Concluída",$H93&lt;&gt;"Cancelada"),"Prazo vencido",IF(AND($G93&gt;=TODAY(),$G93-TODAY()&lt;='Configurações'!$B$4,$H93&lt;&gt;"Concluída",$H93&lt;&gt;"Cancelada"),"Prazo próximo","OK"))))))))))))))))))</f>
        <v/>
      </c>
      <c r="T93" s="23">
        <f>IF(OR($A93="",$G93="",$H93="Concluída",$H93="Cancelada"),"",$G93+ROW()/100000)</f>
        <v/>
      </c>
      <c r="U93" s="23">
        <f>IF($A93="","",IF(OR($S93="ID duplicado",$S93="ID fora do padrão",$S93="Dependência aponta para a própria tarefa",$S93="Dependência repetida",$S93="Dependência não encontrada",$S93="Campos obrigatórios incompletos",$S93="Datas em ordem inválida",$S93="Concluída sem aceite",$S93="Falta data de conclusão",$S93="Data de conclusão inconsistente",$S93="% incompatível com concluída",$S93="% incompatível com não iniciada"),"Sim","Não"))</f>
        <v/>
      </c>
    </row>
    <row r="94" ht="24" customHeight="1">
      <c r="A94" s="19" t="n"/>
      <c r="B94" s="19" t="n"/>
      <c r="C94" s="19" t="n"/>
      <c r="D94" s="17" t="n"/>
      <c r="E94" s="19" t="n"/>
      <c r="F94" s="20" t="n"/>
      <c r="G94" s="20" t="n"/>
      <c r="H94" s="19" t="n"/>
      <c r="I94" s="21" t="n"/>
      <c r="J94" s="19" t="n"/>
      <c r="K94" s="19" t="n"/>
      <c r="L94" s="17" t="n"/>
      <c r="M94" s="19" t="n"/>
      <c r="N94" s="19" t="n"/>
      <c r="O94" s="17" t="n"/>
      <c r="P94" s="20" t="n"/>
      <c r="Q94" s="22">
        <f>IF(OR($A94="",$G94=""),"",IF($H94="Concluída",IF($P94="","",$G94-$P94),$G94-TODAY()))</f>
        <v/>
      </c>
      <c r="R94" s="14">
        <f>IF($A94="","",IF(OR(AND($J94&lt;&gt;"",COUNTIF($A$8:$A$107,$J94)&gt;0,IFERROR(INDEX($H$8:$H$107,MATCH($J94,$A$8:$A$107,0)),"")&lt;&gt;"Concluída"),AND($K94&lt;&gt;"",COUNTIF($A$8:$A$107,$K94)&gt;0,IFERROR(INDEX($H$8:$H$107,MATCH($K94,$A$8:$A$107,0)),"")&lt;&gt;"Concluída")),"Sim","Não"))</f>
        <v/>
      </c>
      <c r="S94" s="3">
        <f>IF($A94="","",IF(COUNTIF($A$8:$A$107,$A94)&gt;1,"ID duplicado",IF(LEFT($A94,3)&lt;&gt;"LT-","ID fora do padrão",IF(OR($J94=$A94,$K94=$A94),"Dependência aponta para a própria tarefa",IF(AND($J94&lt;&gt;"",$J94=$K94),"Dependência repetida",IF(OR(AND($J94&lt;&gt;"",COUNTIF($A$8:$A$107,$J94)=0),AND($K94&lt;&gt;"",COUNTIF($A$8:$A$107,$K94)=0)),"Dependência não encontrada",IF(OR($B94="",$C94="",$D94="",$E94="",$F94="",$G94="",$H94="",$I94="",$L94="",$M94="",$N94=""),"Campos obrigatórios incompletos",IF(OR($F94&gt;$G94,AND($P94&lt;&gt;"",$P94&lt;$F94)),"Datas em ordem inválida",IF(AND($H94="Concluída",$N94="Sim",'Configurações'!$B$6="Sim",$M94&lt;&gt;"Sim"),"Concluída sem aceite",IF(AND($H94="Concluída",$P94=""),"Falta data de conclusão",IF(AND($H94&lt;&gt;"Concluída",$P94&lt;&gt;""),"Data de conclusão inconsistente",IF(AND($H94="Concluída",$I94&lt;&gt;1),"% incompatível com concluída",IF(AND($H94="Não iniciada",$I94&lt;&gt;0),"% incompatível com não iniciada",IF(AND($H94="Concluída",$P94&gt;$G94),"Concluída com atraso",IF($H94="Bloqueada","Tarefa bloqueada",IF($R94="Sim","Dependência pendente",IF(AND($G94&lt;TODAY(),$H94&lt;&gt;"Concluída",$H94&lt;&gt;"Cancelada"),"Prazo vencido",IF(AND($G94&gt;=TODAY(),$G94-TODAY()&lt;='Configurações'!$B$4,$H94&lt;&gt;"Concluída",$H94&lt;&gt;"Cancelada"),"Prazo próximo","OK"))))))))))))))))))</f>
        <v/>
      </c>
      <c r="T94" s="23">
        <f>IF(OR($A94="",$G94="",$H94="Concluída",$H94="Cancelada"),"",$G94+ROW()/100000)</f>
        <v/>
      </c>
      <c r="U94" s="23">
        <f>IF($A94="","",IF(OR($S94="ID duplicado",$S94="ID fora do padrão",$S94="Dependência aponta para a própria tarefa",$S94="Dependência repetida",$S94="Dependência não encontrada",$S94="Campos obrigatórios incompletos",$S94="Datas em ordem inválida",$S94="Concluída sem aceite",$S94="Falta data de conclusão",$S94="Data de conclusão inconsistente",$S94="% incompatível com concluída",$S94="% incompatível com não iniciada"),"Sim","Não"))</f>
        <v/>
      </c>
    </row>
    <row r="95" ht="24" customHeight="1">
      <c r="A95" s="19" t="n"/>
      <c r="B95" s="19" t="n"/>
      <c r="C95" s="19" t="n"/>
      <c r="D95" s="17" t="n"/>
      <c r="E95" s="19" t="n"/>
      <c r="F95" s="20" t="n"/>
      <c r="G95" s="20" t="n"/>
      <c r="H95" s="19" t="n"/>
      <c r="I95" s="21" t="n"/>
      <c r="J95" s="19" t="n"/>
      <c r="K95" s="19" t="n"/>
      <c r="L95" s="17" t="n"/>
      <c r="M95" s="19" t="n"/>
      <c r="N95" s="19" t="n"/>
      <c r="O95" s="17" t="n"/>
      <c r="P95" s="20" t="n"/>
      <c r="Q95" s="22">
        <f>IF(OR($A95="",$G95=""),"",IF($H95="Concluída",IF($P95="","",$G95-$P95),$G95-TODAY()))</f>
        <v/>
      </c>
      <c r="R95" s="14">
        <f>IF($A95="","",IF(OR(AND($J95&lt;&gt;"",COUNTIF($A$8:$A$107,$J95)&gt;0,IFERROR(INDEX($H$8:$H$107,MATCH($J95,$A$8:$A$107,0)),"")&lt;&gt;"Concluída"),AND($K95&lt;&gt;"",COUNTIF($A$8:$A$107,$K95)&gt;0,IFERROR(INDEX($H$8:$H$107,MATCH($K95,$A$8:$A$107,0)),"")&lt;&gt;"Concluída")),"Sim","Não"))</f>
        <v/>
      </c>
      <c r="S95" s="3">
        <f>IF($A95="","",IF(COUNTIF($A$8:$A$107,$A95)&gt;1,"ID duplicado",IF(LEFT($A95,3)&lt;&gt;"LT-","ID fora do padrão",IF(OR($J95=$A95,$K95=$A95),"Dependência aponta para a própria tarefa",IF(AND($J95&lt;&gt;"",$J95=$K95),"Dependência repetida",IF(OR(AND($J95&lt;&gt;"",COUNTIF($A$8:$A$107,$J95)=0),AND($K95&lt;&gt;"",COUNTIF($A$8:$A$107,$K95)=0)),"Dependência não encontrada",IF(OR($B95="",$C95="",$D95="",$E95="",$F95="",$G95="",$H95="",$I95="",$L95="",$M95="",$N95=""),"Campos obrigatórios incompletos",IF(OR($F95&gt;$G95,AND($P95&lt;&gt;"",$P95&lt;$F95)),"Datas em ordem inválida",IF(AND($H95="Concluída",$N95="Sim",'Configurações'!$B$6="Sim",$M95&lt;&gt;"Sim"),"Concluída sem aceite",IF(AND($H95="Concluída",$P95=""),"Falta data de conclusão",IF(AND($H95&lt;&gt;"Concluída",$P95&lt;&gt;""),"Data de conclusão inconsistente",IF(AND($H95="Concluída",$I95&lt;&gt;1),"% incompatível com concluída",IF(AND($H95="Não iniciada",$I95&lt;&gt;0),"% incompatível com não iniciada",IF(AND($H95="Concluída",$P95&gt;$G95),"Concluída com atraso",IF($H95="Bloqueada","Tarefa bloqueada",IF($R95="Sim","Dependência pendente",IF(AND($G95&lt;TODAY(),$H95&lt;&gt;"Concluída",$H95&lt;&gt;"Cancelada"),"Prazo vencido",IF(AND($G95&gt;=TODAY(),$G95-TODAY()&lt;='Configurações'!$B$4,$H95&lt;&gt;"Concluída",$H95&lt;&gt;"Cancelada"),"Prazo próximo","OK"))))))))))))))))))</f>
        <v/>
      </c>
      <c r="T95" s="23">
        <f>IF(OR($A95="",$G95="",$H95="Concluída",$H95="Cancelada"),"",$G95+ROW()/100000)</f>
        <v/>
      </c>
      <c r="U95" s="23">
        <f>IF($A95="","",IF(OR($S95="ID duplicado",$S95="ID fora do padrão",$S95="Dependência aponta para a própria tarefa",$S95="Dependência repetida",$S95="Dependência não encontrada",$S95="Campos obrigatórios incompletos",$S95="Datas em ordem inválida",$S95="Concluída sem aceite",$S95="Falta data de conclusão",$S95="Data de conclusão inconsistente",$S95="% incompatível com concluída",$S95="% incompatível com não iniciada"),"Sim","Não"))</f>
        <v/>
      </c>
    </row>
    <row r="96" ht="24" customHeight="1">
      <c r="A96" s="19" t="n"/>
      <c r="B96" s="19" t="n"/>
      <c r="C96" s="19" t="n"/>
      <c r="D96" s="17" t="n"/>
      <c r="E96" s="19" t="n"/>
      <c r="F96" s="20" t="n"/>
      <c r="G96" s="20" t="n"/>
      <c r="H96" s="19" t="n"/>
      <c r="I96" s="21" t="n"/>
      <c r="J96" s="19" t="n"/>
      <c r="K96" s="19" t="n"/>
      <c r="L96" s="17" t="n"/>
      <c r="M96" s="19" t="n"/>
      <c r="N96" s="19" t="n"/>
      <c r="O96" s="17" t="n"/>
      <c r="P96" s="20" t="n"/>
      <c r="Q96" s="22">
        <f>IF(OR($A96="",$G96=""),"",IF($H96="Concluída",IF($P96="","",$G96-$P96),$G96-TODAY()))</f>
        <v/>
      </c>
      <c r="R96" s="14">
        <f>IF($A96="","",IF(OR(AND($J96&lt;&gt;"",COUNTIF($A$8:$A$107,$J96)&gt;0,IFERROR(INDEX($H$8:$H$107,MATCH($J96,$A$8:$A$107,0)),"")&lt;&gt;"Concluída"),AND($K96&lt;&gt;"",COUNTIF($A$8:$A$107,$K96)&gt;0,IFERROR(INDEX($H$8:$H$107,MATCH($K96,$A$8:$A$107,0)),"")&lt;&gt;"Concluída")),"Sim","Não"))</f>
        <v/>
      </c>
      <c r="S96" s="3">
        <f>IF($A96="","",IF(COUNTIF($A$8:$A$107,$A96)&gt;1,"ID duplicado",IF(LEFT($A96,3)&lt;&gt;"LT-","ID fora do padrão",IF(OR($J96=$A96,$K96=$A96),"Dependência aponta para a própria tarefa",IF(AND($J96&lt;&gt;"",$J96=$K96),"Dependência repetida",IF(OR(AND($J96&lt;&gt;"",COUNTIF($A$8:$A$107,$J96)=0),AND($K96&lt;&gt;"",COUNTIF($A$8:$A$107,$K96)=0)),"Dependência não encontrada",IF(OR($B96="",$C96="",$D96="",$E96="",$F96="",$G96="",$H96="",$I96="",$L96="",$M96="",$N96=""),"Campos obrigatórios incompletos",IF(OR($F96&gt;$G96,AND($P96&lt;&gt;"",$P96&lt;$F96)),"Datas em ordem inválida",IF(AND($H96="Concluída",$N96="Sim",'Configurações'!$B$6="Sim",$M96&lt;&gt;"Sim"),"Concluída sem aceite",IF(AND($H96="Concluída",$P96=""),"Falta data de conclusão",IF(AND($H96&lt;&gt;"Concluída",$P96&lt;&gt;""),"Data de conclusão inconsistente",IF(AND($H96="Concluída",$I96&lt;&gt;1),"% incompatível com concluída",IF(AND($H96="Não iniciada",$I96&lt;&gt;0),"% incompatível com não iniciada",IF(AND($H96="Concluída",$P96&gt;$G96),"Concluída com atraso",IF($H96="Bloqueada","Tarefa bloqueada",IF($R96="Sim","Dependência pendente",IF(AND($G96&lt;TODAY(),$H96&lt;&gt;"Concluída",$H96&lt;&gt;"Cancelada"),"Prazo vencido",IF(AND($G96&gt;=TODAY(),$G96-TODAY()&lt;='Configurações'!$B$4,$H96&lt;&gt;"Concluída",$H96&lt;&gt;"Cancelada"),"Prazo próximo","OK"))))))))))))))))))</f>
        <v/>
      </c>
      <c r="T96" s="23">
        <f>IF(OR($A96="",$G96="",$H96="Concluída",$H96="Cancelada"),"",$G96+ROW()/100000)</f>
        <v/>
      </c>
      <c r="U96" s="23">
        <f>IF($A96="","",IF(OR($S96="ID duplicado",$S96="ID fora do padrão",$S96="Dependência aponta para a própria tarefa",$S96="Dependência repetida",$S96="Dependência não encontrada",$S96="Campos obrigatórios incompletos",$S96="Datas em ordem inválida",$S96="Concluída sem aceite",$S96="Falta data de conclusão",$S96="Data de conclusão inconsistente",$S96="% incompatível com concluída",$S96="% incompatível com não iniciada"),"Sim","Não"))</f>
        <v/>
      </c>
    </row>
    <row r="97" ht="24" customHeight="1">
      <c r="A97" s="19" t="n"/>
      <c r="B97" s="19" t="n"/>
      <c r="C97" s="19" t="n"/>
      <c r="D97" s="17" t="n"/>
      <c r="E97" s="19" t="n"/>
      <c r="F97" s="20" t="n"/>
      <c r="G97" s="20" t="n"/>
      <c r="H97" s="19" t="n"/>
      <c r="I97" s="21" t="n"/>
      <c r="J97" s="19" t="n"/>
      <c r="K97" s="19" t="n"/>
      <c r="L97" s="17" t="n"/>
      <c r="M97" s="19" t="n"/>
      <c r="N97" s="19" t="n"/>
      <c r="O97" s="17" t="n"/>
      <c r="P97" s="20" t="n"/>
      <c r="Q97" s="22">
        <f>IF(OR($A97="",$G97=""),"",IF($H97="Concluída",IF($P97="","",$G97-$P97),$G97-TODAY()))</f>
        <v/>
      </c>
      <c r="R97" s="14">
        <f>IF($A97="","",IF(OR(AND($J97&lt;&gt;"",COUNTIF($A$8:$A$107,$J97)&gt;0,IFERROR(INDEX($H$8:$H$107,MATCH($J97,$A$8:$A$107,0)),"")&lt;&gt;"Concluída"),AND($K97&lt;&gt;"",COUNTIF($A$8:$A$107,$K97)&gt;0,IFERROR(INDEX($H$8:$H$107,MATCH($K97,$A$8:$A$107,0)),"")&lt;&gt;"Concluída")),"Sim","Não"))</f>
        <v/>
      </c>
      <c r="S97" s="3">
        <f>IF($A97="","",IF(COUNTIF($A$8:$A$107,$A97)&gt;1,"ID duplicado",IF(LEFT($A97,3)&lt;&gt;"LT-","ID fora do padrão",IF(OR($J97=$A97,$K97=$A97),"Dependência aponta para a própria tarefa",IF(AND($J97&lt;&gt;"",$J97=$K97),"Dependência repetida",IF(OR(AND($J97&lt;&gt;"",COUNTIF($A$8:$A$107,$J97)=0),AND($K97&lt;&gt;"",COUNTIF($A$8:$A$107,$K97)=0)),"Dependência não encontrada",IF(OR($B97="",$C97="",$D97="",$E97="",$F97="",$G97="",$H97="",$I97="",$L97="",$M97="",$N97=""),"Campos obrigatórios incompletos",IF(OR($F97&gt;$G97,AND($P97&lt;&gt;"",$P97&lt;$F97)),"Datas em ordem inválida",IF(AND($H97="Concluída",$N97="Sim",'Configurações'!$B$6="Sim",$M97&lt;&gt;"Sim"),"Concluída sem aceite",IF(AND($H97="Concluída",$P97=""),"Falta data de conclusão",IF(AND($H97&lt;&gt;"Concluída",$P97&lt;&gt;""),"Data de conclusão inconsistente",IF(AND($H97="Concluída",$I97&lt;&gt;1),"% incompatível com concluída",IF(AND($H97="Não iniciada",$I97&lt;&gt;0),"% incompatível com não iniciada",IF(AND($H97="Concluída",$P97&gt;$G97),"Concluída com atraso",IF($H97="Bloqueada","Tarefa bloqueada",IF($R97="Sim","Dependência pendente",IF(AND($G97&lt;TODAY(),$H97&lt;&gt;"Concluída",$H97&lt;&gt;"Cancelada"),"Prazo vencido",IF(AND($G97&gt;=TODAY(),$G97-TODAY()&lt;='Configurações'!$B$4,$H97&lt;&gt;"Concluída",$H97&lt;&gt;"Cancelada"),"Prazo próximo","OK"))))))))))))))))))</f>
        <v/>
      </c>
      <c r="T97" s="23">
        <f>IF(OR($A97="",$G97="",$H97="Concluída",$H97="Cancelada"),"",$G97+ROW()/100000)</f>
        <v/>
      </c>
      <c r="U97" s="23">
        <f>IF($A97="","",IF(OR($S97="ID duplicado",$S97="ID fora do padrão",$S97="Dependência aponta para a própria tarefa",$S97="Dependência repetida",$S97="Dependência não encontrada",$S97="Campos obrigatórios incompletos",$S97="Datas em ordem inválida",$S97="Concluída sem aceite",$S97="Falta data de conclusão",$S97="Data de conclusão inconsistente",$S97="% incompatível com concluída",$S97="% incompatível com não iniciada"),"Sim","Não"))</f>
        <v/>
      </c>
    </row>
    <row r="98" ht="24" customHeight="1">
      <c r="A98" s="19" t="n"/>
      <c r="B98" s="19" t="n"/>
      <c r="C98" s="19" t="n"/>
      <c r="D98" s="17" t="n"/>
      <c r="E98" s="19" t="n"/>
      <c r="F98" s="20" t="n"/>
      <c r="G98" s="20" t="n"/>
      <c r="H98" s="19" t="n"/>
      <c r="I98" s="21" t="n"/>
      <c r="J98" s="19" t="n"/>
      <c r="K98" s="19" t="n"/>
      <c r="L98" s="17" t="n"/>
      <c r="M98" s="19" t="n"/>
      <c r="N98" s="19" t="n"/>
      <c r="O98" s="17" t="n"/>
      <c r="P98" s="20" t="n"/>
      <c r="Q98" s="22">
        <f>IF(OR($A98="",$G98=""),"",IF($H98="Concluída",IF($P98="","",$G98-$P98),$G98-TODAY()))</f>
        <v/>
      </c>
      <c r="R98" s="14">
        <f>IF($A98="","",IF(OR(AND($J98&lt;&gt;"",COUNTIF($A$8:$A$107,$J98)&gt;0,IFERROR(INDEX($H$8:$H$107,MATCH($J98,$A$8:$A$107,0)),"")&lt;&gt;"Concluída"),AND($K98&lt;&gt;"",COUNTIF($A$8:$A$107,$K98)&gt;0,IFERROR(INDEX($H$8:$H$107,MATCH($K98,$A$8:$A$107,0)),"")&lt;&gt;"Concluída")),"Sim","Não"))</f>
        <v/>
      </c>
      <c r="S98" s="3">
        <f>IF($A98="","",IF(COUNTIF($A$8:$A$107,$A98)&gt;1,"ID duplicado",IF(LEFT($A98,3)&lt;&gt;"LT-","ID fora do padrão",IF(OR($J98=$A98,$K98=$A98),"Dependência aponta para a própria tarefa",IF(AND($J98&lt;&gt;"",$J98=$K98),"Dependência repetida",IF(OR(AND($J98&lt;&gt;"",COUNTIF($A$8:$A$107,$J98)=0),AND($K98&lt;&gt;"",COUNTIF($A$8:$A$107,$K98)=0)),"Dependência não encontrada",IF(OR($B98="",$C98="",$D98="",$E98="",$F98="",$G98="",$H98="",$I98="",$L98="",$M98="",$N98=""),"Campos obrigatórios incompletos",IF(OR($F98&gt;$G98,AND($P98&lt;&gt;"",$P98&lt;$F98)),"Datas em ordem inválida",IF(AND($H98="Concluída",$N98="Sim",'Configurações'!$B$6="Sim",$M98&lt;&gt;"Sim"),"Concluída sem aceite",IF(AND($H98="Concluída",$P98=""),"Falta data de conclusão",IF(AND($H98&lt;&gt;"Concluída",$P98&lt;&gt;""),"Data de conclusão inconsistente",IF(AND($H98="Concluída",$I98&lt;&gt;1),"% incompatível com concluída",IF(AND($H98="Não iniciada",$I98&lt;&gt;0),"% incompatível com não iniciada",IF(AND($H98="Concluída",$P98&gt;$G98),"Concluída com atraso",IF($H98="Bloqueada","Tarefa bloqueada",IF($R98="Sim","Dependência pendente",IF(AND($G98&lt;TODAY(),$H98&lt;&gt;"Concluída",$H98&lt;&gt;"Cancelada"),"Prazo vencido",IF(AND($G98&gt;=TODAY(),$G98-TODAY()&lt;='Configurações'!$B$4,$H98&lt;&gt;"Concluída",$H98&lt;&gt;"Cancelada"),"Prazo próximo","OK"))))))))))))))))))</f>
        <v/>
      </c>
      <c r="T98" s="23">
        <f>IF(OR($A98="",$G98="",$H98="Concluída",$H98="Cancelada"),"",$G98+ROW()/100000)</f>
        <v/>
      </c>
      <c r="U98" s="23">
        <f>IF($A98="","",IF(OR($S98="ID duplicado",$S98="ID fora do padrão",$S98="Dependência aponta para a própria tarefa",$S98="Dependência repetida",$S98="Dependência não encontrada",$S98="Campos obrigatórios incompletos",$S98="Datas em ordem inválida",$S98="Concluída sem aceite",$S98="Falta data de conclusão",$S98="Data de conclusão inconsistente",$S98="% incompatível com concluída",$S98="% incompatível com não iniciada"),"Sim","Não"))</f>
        <v/>
      </c>
    </row>
    <row r="99" ht="24" customHeight="1">
      <c r="A99" s="19" t="n"/>
      <c r="B99" s="19" t="n"/>
      <c r="C99" s="19" t="n"/>
      <c r="D99" s="17" t="n"/>
      <c r="E99" s="19" t="n"/>
      <c r="F99" s="20" t="n"/>
      <c r="G99" s="20" t="n"/>
      <c r="H99" s="19" t="n"/>
      <c r="I99" s="21" t="n"/>
      <c r="J99" s="19" t="n"/>
      <c r="K99" s="19" t="n"/>
      <c r="L99" s="17" t="n"/>
      <c r="M99" s="19" t="n"/>
      <c r="N99" s="19" t="n"/>
      <c r="O99" s="17" t="n"/>
      <c r="P99" s="20" t="n"/>
      <c r="Q99" s="22">
        <f>IF(OR($A99="",$G99=""),"",IF($H99="Concluída",IF($P99="","",$G99-$P99),$G99-TODAY()))</f>
        <v/>
      </c>
      <c r="R99" s="14">
        <f>IF($A99="","",IF(OR(AND($J99&lt;&gt;"",COUNTIF($A$8:$A$107,$J99)&gt;0,IFERROR(INDEX($H$8:$H$107,MATCH($J99,$A$8:$A$107,0)),"")&lt;&gt;"Concluída"),AND($K99&lt;&gt;"",COUNTIF($A$8:$A$107,$K99)&gt;0,IFERROR(INDEX($H$8:$H$107,MATCH($K99,$A$8:$A$107,0)),"")&lt;&gt;"Concluída")),"Sim","Não"))</f>
        <v/>
      </c>
      <c r="S99" s="3">
        <f>IF($A99="","",IF(COUNTIF($A$8:$A$107,$A99)&gt;1,"ID duplicado",IF(LEFT($A99,3)&lt;&gt;"LT-","ID fora do padrão",IF(OR($J99=$A99,$K99=$A99),"Dependência aponta para a própria tarefa",IF(AND($J99&lt;&gt;"",$J99=$K99),"Dependência repetida",IF(OR(AND($J99&lt;&gt;"",COUNTIF($A$8:$A$107,$J99)=0),AND($K99&lt;&gt;"",COUNTIF($A$8:$A$107,$K99)=0)),"Dependência não encontrada",IF(OR($B99="",$C99="",$D99="",$E99="",$F99="",$G99="",$H99="",$I99="",$L99="",$M99="",$N99=""),"Campos obrigatórios incompletos",IF(OR($F99&gt;$G99,AND($P99&lt;&gt;"",$P99&lt;$F99)),"Datas em ordem inválida",IF(AND($H99="Concluída",$N99="Sim",'Configurações'!$B$6="Sim",$M99&lt;&gt;"Sim"),"Concluída sem aceite",IF(AND($H99="Concluída",$P99=""),"Falta data de conclusão",IF(AND($H99&lt;&gt;"Concluída",$P99&lt;&gt;""),"Data de conclusão inconsistente",IF(AND($H99="Concluída",$I99&lt;&gt;1),"% incompatível com concluída",IF(AND($H99="Não iniciada",$I99&lt;&gt;0),"% incompatível com não iniciada",IF(AND($H99="Concluída",$P99&gt;$G99),"Concluída com atraso",IF($H99="Bloqueada","Tarefa bloqueada",IF($R99="Sim","Dependência pendente",IF(AND($G99&lt;TODAY(),$H99&lt;&gt;"Concluída",$H99&lt;&gt;"Cancelada"),"Prazo vencido",IF(AND($G99&gt;=TODAY(),$G99-TODAY()&lt;='Configurações'!$B$4,$H99&lt;&gt;"Concluída",$H99&lt;&gt;"Cancelada"),"Prazo próximo","OK"))))))))))))))))))</f>
        <v/>
      </c>
      <c r="T99" s="23">
        <f>IF(OR($A99="",$G99="",$H99="Concluída",$H99="Cancelada"),"",$G99+ROW()/100000)</f>
        <v/>
      </c>
      <c r="U99" s="23">
        <f>IF($A99="","",IF(OR($S99="ID duplicado",$S99="ID fora do padrão",$S99="Dependência aponta para a própria tarefa",$S99="Dependência repetida",$S99="Dependência não encontrada",$S99="Campos obrigatórios incompletos",$S99="Datas em ordem inválida",$S99="Concluída sem aceite",$S99="Falta data de conclusão",$S99="Data de conclusão inconsistente",$S99="% incompatível com concluída",$S99="% incompatível com não iniciada"),"Sim","Não"))</f>
        <v/>
      </c>
    </row>
    <row r="100" ht="24" customHeight="1">
      <c r="A100" s="19" t="n"/>
      <c r="B100" s="19" t="n"/>
      <c r="C100" s="19" t="n"/>
      <c r="D100" s="17" t="n"/>
      <c r="E100" s="19" t="n"/>
      <c r="F100" s="20" t="n"/>
      <c r="G100" s="20" t="n"/>
      <c r="H100" s="19" t="n"/>
      <c r="I100" s="21" t="n"/>
      <c r="J100" s="19" t="n"/>
      <c r="K100" s="19" t="n"/>
      <c r="L100" s="17" t="n"/>
      <c r="M100" s="19" t="n"/>
      <c r="N100" s="19" t="n"/>
      <c r="O100" s="17" t="n"/>
      <c r="P100" s="20" t="n"/>
      <c r="Q100" s="22">
        <f>IF(OR($A100="",$G100=""),"",IF($H100="Concluída",IF($P100="","",$G100-$P100),$G100-TODAY()))</f>
        <v/>
      </c>
      <c r="R100" s="14">
        <f>IF($A100="","",IF(OR(AND($J100&lt;&gt;"",COUNTIF($A$8:$A$107,$J100)&gt;0,IFERROR(INDEX($H$8:$H$107,MATCH($J100,$A$8:$A$107,0)),"")&lt;&gt;"Concluída"),AND($K100&lt;&gt;"",COUNTIF($A$8:$A$107,$K100)&gt;0,IFERROR(INDEX($H$8:$H$107,MATCH($K100,$A$8:$A$107,0)),"")&lt;&gt;"Concluída")),"Sim","Não"))</f>
        <v/>
      </c>
      <c r="S100" s="3">
        <f>IF($A100="","",IF(COUNTIF($A$8:$A$107,$A100)&gt;1,"ID duplicado",IF(LEFT($A100,3)&lt;&gt;"LT-","ID fora do padrão",IF(OR($J100=$A100,$K100=$A100),"Dependência aponta para a própria tarefa",IF(AND($J100&lt;&gt;"",$J100=$K100),"Dependência repetida",IF(OR(AND($J100&lt;&gt;"",COUNTIF($A$8:$A$107,$J100)=0),AND($K100&lt;&gt;"",COUNTIF($A$8:$A$107,$K100)=0)),"Dependência não encontrada",IF(OR($B100="",$C100="",$D100="",$E100="",$F100="",$G100="",$H100="",$I100="",$L100="",$M100="",$N100=""),"Campos obrigatórios incompletos",IF(OR($F100&gt;$G100,AND($P100&lt;&gt;"",$P100&lt;$F100)),"Datas em ordem inválida",IF(AND($H100="Concluída",$N100="Sim",'Configurações'!$B$6="Sim",$M100&lt;&gt;"Sim"),"Concluída sem aceite",IF(AND($H100="Concluída",$P100=""),"Falta data de conclusão",IF(AND($H100&lt;&gt;"Concluída",$P100&lt;&gt;""),"Data de conclusão inconsistente",IF(AND($H100="Concluída",$I100&lt;&gt;1),"% incompatível com concluída",IF(AND($H100="Não iniciada",$I100&lt;&gt;0),"% incompatível com não iniciada",IF(AND($H100="Concluída",$P100&gt;$G100),"Concluída com atraso",IF($H100="Bloqueada","Tarefa bloqueada",IF($R100="Sim","Dependência pendente",IF(AND($G100&lt;TODAY(),$H100&lt;&gt;"Concluída",$H100&lt;&gt;"Cancelada"),"Prazo vencido",IF(AND($G100&gt;=TODAY(),$G100-TODAY()&lt;='Configurações'!$B$4,$H100&lt;&gt;"Concluída",$H100&lt;&gt;"Cancelada"),"Prazo próximo","OK"))))))))))))))))))</f>
        <v/>
      </c>
      <c r="T100" s="23">
        <f>IF(OR($A100="",$G100="",$H100="Concluída",$H100="Cancelada"),"",$G100+ROW()/100000)</f>
        <v/>
      </c>
      <c r="U100" s="23">
        <f>IF($A100="","",IF(OR($S100="ID duplicado",$S100="ID fora do padrão",$S100="Dependência aponta para a própria tarefa",$S100="Dependência repetida",$S100="Dependência não encontrada",$S100="Campos obrigatórios incompletos",$S100="Datas em ordem inválida",$S100="Concluída sem aceite",$S100="Falta data de conclusão",$S100="Data de conclusão inconsistente",$S100="% incompatível com concluída",$S100="% incompatível com não iniciada"),"Sim","Não"))</f>
        <v/>
      </c>
    </row>
    <row r="101" ht="24" customHeight="1">
      <c r="A101" s="19" t="n"/>
      <c r="B101" s="19" t="n"/>
      <c r="C101" s="19" t="n"/>
      <c r="D101" s="17" t="n"/>
      <c r="E101" s="19" t="n"/>
      <c r="F101" s="20" t="n"/>
      <c r="G101" s="20" t="n"/>
      <c r="H101" s="19" t="n"/>
      <c r="I101" s="21" t="n"/>
      <c r="J101" s="19" t="n"/>
      <c r="K101" s="19" t="n"/>
      <c r="L101" s="17" t="n"/>
      <c r="M101" s="19" t="n"/>
      <c r="N101" s="19" t="n"/>
      <c r="O101" s="17" t="n"/>
      <c r="P101" s="20" t="n"/>
      <c r="Q101" s="22">
        <f>IF(OR($A101="",$G101=""),"",IF($H101="Concluída",IF($P101="","",$G101-$P101),$G101-TODAY()))</f>
        <v/>
      </c>
      <c r="R101" s="14">
        <f>IF($A101="","",IF(OR(AND($J101&lt;&gt;"",COUNTIF($A$8:$A$107,$J101)&gt;0,IFERROR(INDEX($H$8:$H$107,MATCH($J101,$A$8:$A$107,0)),"")&lt;&gt;"Concluída"),AND($K101&lt;&gt;"",COUNTIF($A$8:$A$107,$K101)&gt;0,IFERROR(INDEX($H$8:$H$107,MATCH($K101,$A$8:$A$107,0)),"")&lt;&gt;"Concluída")),"Sim","Não"))</f>
        <v/>
      </c>
      <c r="S101" s="3">
        <f>IF($A101="","",IF(COUNTIF($A$8:$A$107,$A101)&gt;1,"ID duplicado",IF(LEFT($A101,3)&lt;&gt;"LT-","ID fora do padrão",IF(OR($J101=$A101,$K101=$A101),"Dependência aponta para a própria tarefa",IF(AND($J101&lt;&gt;"",$J101=$K101),"Dependência repetida",IF(OR(AND($J101&lt;&gt;"",COUNTIF($A$8:$A$107,$J101)=0),AND($K101&lt;&gt;"",COUNTIF($A$8:$A$107,$K101)=0)),"Dependência não encontrada",IF(OR($B101="",$C101="",$D101="",$E101="",$F101="",$G101="",$H101="",$I101="",$L101="",$M101="",$N101=""),"Campos obrigatórios incompletos",IF(OR($F101&gt;$G101,AND($P101&lt;&gt;"",$P101&lt;$F101)),"Datas em ordem inválida",IF(AND($H101="Concluída",$N101="Sim",'Configurações'!$B$6="Sim",$M101&lt;&gt;"Sim"),"Concluída sem aceite",IF(AND($H101="Concluída",$P101=""),"Falta data de conclusão",IF(AND($H101&lt;&gt;"Concluída",$P101&lt;&gt;""),"Data de conclusão inconsistente",IF(AND($H101="Concluída",$I101&lt;&gt;1),"% incompatível com concluída",IF(AND($H101="Não iniciada",$I101&lt;&gt;0),"% incompatível com não iniciada",IF(AND($H101="Concluída",$P101&gt;$G101),"Concluída com atraso",IF($H101="Bloqueada","Tarefa bloqueada",IF($R101="Sim","Dependência pendente",IF(AND($G101&lt;TODAY(),$H101&lt;&gt;"Concluída",$H101&lt;&gt;"Cancelada"),"Prazo vencido",IF(AND($G101&gt;=TODAY(),$G101-TODAY()&lt;='Configurações'!$B$4,$H101&lt;&gt;"Concluída",$H101&lt;&gt;"Cancelada"),"Prazo próximo","OK"))))))))))))))))))</f>
        <v/>
      </c>
      <c r="T101" s="23">
        <f>IF(OR($A101="",$G101="",$H101="Concluída",$H101="Cancelada"),"",$G101+ROW()/100000)</f>
        <v/>
      </c>
      <c r="U101" s="23">
        <f>IF($A101="","",IF(OR($S101="ID duplicado",$S101="ID fora do padrão",$S101="Dependência aponta para a própria tarefa",$S101="Dependência repetida",$S101="Dependência não encontrada",$S101="Campos obrigatórios incompletos",$S101="Datas em ordem inválida",$S101="Concluída sem aceite",$S101="Falta data de conclusão",$S101="Data de conclusão inconsistente",$S101="% incompatível com concluída",$S101="% incompatível com não iniciada"),"Sim","Não"))</f>
        <v/>
      </c>
    </row>
    <row r="102" ht="24" customHeight="1">
      <c r="A102" s="19" t="n"/>
      <c r="B102" s="19" t="n"/>
      <c r="C102" s="19" t="n"/>
      <c r="D102" s="17" t="n"/>
      <c r="E102" s="19" t="n"/>
      <c r="F102" s="20" t="n"/>
      <c r="G102" s="20" t="n"/>
      <c r="H102" s="19" t="n"/>
      <c r="I102" s="21" t="n"/>
      <c r="J102" s="19" t="n"/>
      <c r="K102" s="19" t="n"/>
      <c r="L102" s="17" t="n"/>
      <c r="M102" s="19" t="n"/>
      <c r="N102" s="19" t="n"/>
      <c r="O102" s="17" t="n"/>
      <c r="P102" s="20" t="n"/>
      <c r="Q102" s="22">
        <f>IF(OR($A102="",$G102=""),"",IF($H102="Concluída",IF($P102="","",$G102-$P102),$G102-TODAY()))</f>
        <v/>
      </c>
      <c r="R102" s="14">
        <f>IF($A102="","",IF(OR(AND($J102&lt;&gt;"",COUNTIF($A$8:$A$107,$J102)&gt;0,IFERROR(INDEX($H$8:$H$107,MATCH($J102,$A$8:$A$107,0)),"")&lt;&gt;"Concluída"),AND($K102&lt;&gt;"",COUNTIF($A$8:$A$107,$K102)&gt;0,IFERROR(INDEX($H$8:$H$107,MATCH($K102,$A$8:$A$107,0)),"")&lt;&gt;"Concluída")),"Sim","Não"))</f>
        <v/>
      </c>
      <c r="S102" s="3">
        <f>IF($A102="","",IF(COUNTIF($A$8:$A$107,$A102)&gt;1,"ID duplicado",IF(LEFT($A102,3)&lt;&gt;"LT-","ID fora do padrão",IF(OR($J102=$A102,$K102=$A102),"Dependência aponta para a própria tarefa",IF(AND($J102&lt;&gt;"",$J102=$K102),"Dependência repetida",IF(OR(AND($J102&lt;&gt;"",COUNTIF($A$8:$A$107,$J102)=0),AND($K102&lt;&gt;"",COUNTIF($A$8:$A$107,$K102)=0)),"Dependência não encontrada",IF(OR($B102="",$C102="",$D102="",$E102="",$F102="",$G102="",$H102="",$I102="",$L102="",$M102="",$N102=""),"Campos obrigatórios incompletos",IF(OR($F102&gt;$G102,AND($P102&lt;&gt;"",$P102&lt;$F102)),"Datas em ordem inválida",IF(AND($H102="Concluída",$N102="Sim",'Configurações'!$B$6="Sim",$M102&lt;&gt;"Sim"),"Concluída sem aceite",IF(AND($H102="Concluída",$P102=""),"Falta data de conclusão",IF(AND($H102&lt;&gt;"Concluída",$P102&lt;&gt;""),"Data de conclusão inconsistente",IF(AND($H102="Concluída",$I102&lt;&gt;1),"% incompatível com concluída",IF(AND($H102="Não iniciada",$I102&lt;&gt;0),"% incompatível com não iniciada",IF(AND($H102="Concluída",$P102&gt;$G102),"Concluída com atraso",IF($H102="Bloqueada","Tarefa bloqueada",IF($R102="Sim","Dependência pendente",IF(AND($G102&lt;TODAY(),$H102&lt;&gt;"Concluída",$H102&lt;&gt;"Cancelada"),"Prazo vencido",IF(AND($G102&gt;=TODAY(),$G102-TODAY()&lt;='Configurações'!$B$4,$H102&lt;&gt;"Concluída",$H102&lt;&gt;"Cancelada"),"Prazo próximo","OK"))))))))))))))))))</f>
        <v/>
      </c>
      <c r="T102" s="23">
        <f>IF(OR($A102="",$G102="",$H102="Concluída",$H102="Cancelada"),"",$G102+ROW()/100000)</f>
        <v/>
      </c>
      <c r="U102" s="23">
        <f>IF($A102="","",IF(OR($S102="ID duplicado",$S102="ID fora do padrão",$S102="Dependência aponta para a própria tarefa",$S102="Dependência repetida",$S102="Dependência não encontrada",$S102="Campos obrigatórios incompletos",$S102="Datas em ordem inválida",$S102="Concluída sem aceite",$S102="Falta data de conclusão",$S102="Data de conclusão inconsistente",$S102="% incompatível com concluída",$S102="% incompatível com não iniciada"),"Sim","Não"))</f>
        <v/>
      </c>
    </row>
    <row r="103" ht="24" customHeight="1">
      <c r="A103" s="19" t="n"/>
      <c r="B103" s="19" t="n"/>
      <c r="C103" s="19" t="n"/>
      <c r="D103" s="17" t="n"/>
      <c r="E103" s="19" t="n"/>
      <c r="F103" s="20" t="n"/>
      <c r="G103" s="20" t="n"/>
      <c r="H103" s="19" t="n"/>
      <c r="I103" s="21" t="n"/>
      <c r="J103" s="19" t="n"/>
      <c r="K103" s="19" t="n"/>
      <c r="L103" s="17" t="n"/>
      <c r="M103" s="19" t="n"/>
      <c r="N103" s="19" t="n"/>
      <c r="O103" s="17" t="n"/>
      <c r="P103" s="20" t="n"/>
      <c r="Q103" s="22">
        <f>IF(OR($A103="",$G103=""),"",IF($H103="Concluída",IF($P103="","",$G103-$P103),$G103-TODAY()))</f>
        <v/>
      </c>
      <c r="R103" s="14">
        <f>IF($A103="","",IF(OR(AND($J103&lt;&gt;"",COUNTIF($A$8:$A$107,$J103)&gt;0,IFERROR(INDEX($H$8:$H$107,MATCH($J103,$A$8:$A$107,0)),"")&lt;&gt;"Concluída"),AND($K103&lt;&gt;"",COUNTIF($A$8:$A$107,$K103)&gt;0,IFERROR(INDEX($H$8:$H$107,MATCH($K103,$A$8:$A$107,0)),"")&lt;&gt;"Concluída")),"Sim","Não"))</f>
        <v/>
      </c>
      <c r="S103" s="3">
        <f>IF($A103="","",IF(COUNTIF($A$8:$A$107,$A103)&gt;1,"ID duplicado",IF(LEFT($A103,3)&lt;&gt;"LT-","ID fora do padrão",IF(OR($J103=$A103,$K103=$A103),"Dependência aponta para a própria tarefa",IF(AND($J103&lt;&gt;"",$J103=$K103),"Dependência repetida",IF(OR(AND($J103&lt;&gt;"",COUNTIF($A$8:$A$107,$J103)=0),AND($K103&lt;&gt;"",COUNTIF($A$8:$A$107,$K103)=0)),"Dependência não encontrada",IF(OR($B103="",$C103="",$D103="",$E103="",$F103="",$G103="",$H103="",$I103="",$L103="",$M103="",$N103=""),"Campos obrigatórios incompletos",IF(OR($F103&gt;$G103,AND($P103&lt;&gt;"",$P103&lt;$F103)),"Datas em ordem inválida",IF(AND($H103="Concluída",$N103="Sim",'Configurações'!$B$6="Sim",$M103&lt;&gt;"Sim"),"Concluída sem aceite",IF(AND($H103="Concluída",$P103=""),"Falta data de conclusão",IF(AND($H103&lt;&gt;"Concluída",$P103&lt;&gt;""),"Data de conclusão inconsistente",IF(AND($H103="Concluída",$I103&lt;&gt;1),"% incompatível com concluída",IF(AND($H103="Não iniciada",$I103&lt;&gt;0),"% incompatível com não iniciada",IF(AND($H103="Concluída",$P103&gt;$G103),"Concluída com atraso",IF($H103="Bloqueada","Tarefa bloqueada",IF($R103="Sim","Dependência pendente",IF(AND($G103&lt;TODAY(),$H103&lt;&gt;"Concluída",$H103&lt;&gt;"Cancelada"),"Prazo vencido",IF(AND($G103&gt;=TODAY(),$G103-TODAY()&lt;='Configurações'!$B$4,$H103&lt;&gt;"Concluída",$H103&lt;&gt;"Cancelada"),"Prazo próximo","OK"))))))))))))))))))</f>
        <v/>
      </c>
      <c r="T103" s="23">
        <f>IF(OR($A103="",$G103="",$H103="Concluída",$H103="Cancelada"),"",$G103+ROW()/100000)</f>
        <v/>
      </c>
      <c r="U103" s="23">
        <f>IF($A103="","",IF(OR($S103="ID duplicado",$S103="ID fora do padrão",$S103="Dependência aponta para a própria tarefa",$S103="Dependência repetida",$S103="Dependência não encontrada",$S103="Campos obrigatórios incompletos",$S103="Datas em ordem inválida",$S103="Concluída sem aceite",$S103="Falta data de conclusão",$S103="Data de conclusão inconsistente",$S103="% incompatível com concluída",$S103="% incompatível com não iniciada"),"Sim","Não"))</f>
        <v/>
      </c>
    </row>
    <row r="104" ht="24" customHeight="1">
      <c r="A104" s="19" t="n"/>
      <c r="B104" s="19" t="n"/>
      <c r="C104" s="19" t="n"/>
      <c r="D104" s="17" t="n"/>
      <c r="E104" s="19" t="n"/>
      <c r="F104" s="20" t="n"/>
      <c r="G104" s="20" t="n"/>
      <c r="H104" s="19" t="n"/>
      <c r="I104" s="21" t="n"/>
      <c r="J104" s="19" t="n"/>
      <c r="K104" s="19" t="n"/>
      <c r="L104" s="17" t="n"/>
      <c r="M104" s="19" t="n"/>
      <c r="N104" s="19" t="n"/>
      <c r="O104" s="17" t="n"/>
      <c r="P104" s="20" t="n"/>
      <c r="Q104" s="22">
        <f>IF(OR($A104="",$G104=""),"",IF($H104="Concluída",IF($P104="","",$G104-$P104),$G104-TODAY()))</f>
        <v/>
      </c>
      <c r="R104" s="14">
        <f>IF($A104="","",IF(OR(AND($J104&lt;&gt;"",COUNTIF($A$8:$A$107,$J104)&gt;0,IFERROR(INDEX($H$8:$H$107,MATCH($J104,$A$8:$A$107,0)),"")&lt;&gt;"Concluída"),AND($K104&lt;&gt;"",COUNTIF($A$8:$A$107,$K104)&gt;0,IFERROR(INDEX($H$8:$H$107,MATCH($K104,$A$8:$A$107,0)),"")&lt;&gt;"Concluída")),"Sim","Não"))</f>
        <v/>
      </c>
      <c r="S104" s="3">
        <f>IF($A104="","",IF(COUNTIF($A$8:$A$107,$A104)&gt;1,"ID duplicado",IF(LEFT($A104,3)&lt;&gt;"LT-","ID fora do padrão",IF(OR($J104=$A104,$K104=$A104),"Dependência aponta para a própria tarefa",IF(AND($J104&lt;&gt;"",$J104=$K104),"Dependência repetida",IF(OR(AND($J104&lt;&gt;"",COUNTIF($A$8:$A$107,$J104)=0),AND($K104&lt;&gt;"",COUNTIF($A$8:$A$107,$K104)=0)),"Dependência não encontrada",IF(OR($B104="",$C104="",$D104="",$E104="",$F104="",$G104="",$H104="",$I104="",$L104="",$M104="",$N104=""),"Campos obrigatórios incompletos",IF(OR($F104&gt;$G104,AND($P104&lt;&gt;"",$P104&lt;$F104)),"Datas em ordem inválida",IF(AND($H104="Concluída",$N104="Sim",'Configurações'!$B$6="Sim",$M104&lt;&gt;"Sim"),"Concluída sem aceite",IF(AND($H104="Concluída",$P104=""),"Falta data de conclusão",IF(AND($H104&lt;&gt;"Concluída",$P104&lt;&gt;""),"Data de conclusão inconsistente",IF(AND($H104="Concluída",$I104&lt;&gt;1),"% incompatível com concluída",IF(AND($H104="Não iniciada",$I104&lt;&gt;0),"% incompatível com não iniciada",IF(AND($H104="Concluída",$P104&gt;$G104),"Concluída com atraso",IF($H104="Bloqueada","Tarefa bloqueada",IF($R104="Sim","Dependência pendente",IF(AND($G104&lt;TODAY(),$H104&lt;&gt;"Concluída",$H104&lt;&gt;"Cancelada"),"Prazo vencido",IF(AND($G104&gt;=TODAY(),$G104-TODAY()&lt;='Configurações'!$B$4,$H104&lt;&gt;"Concluída",$H104&lt;&gt;"Cancelada"),"Prazo próximo","OK"))))))))))))))))))</f>
        <v/>
      </c>
      <c r="T104" s="23">
        <f>IF(OR($A104="",$G104="",$H104="Concluída",$H104="Cancelada"),"",$G104+ROW()/100000)</f>
        <v/>
      </c>
      <c r="U104" s="23">
        <f>IF($A104="","",IF(OR($S104="ID duplicado",$S104="ID fora do padrão",$S104="Dependência aponta para a própria tarefa",$S104="Dependência repetida",$S104="Dependência não encontrada",$S104="Campos obrigatórios incompletos",$S104="Datas em ordem inválida",$S104="Concluída sem aceite",$S104="Falta data de conclusão",$S104="Data de conclusão inconsistente",$S104="% incompatível com concluída",$S104="% incompatível com não iniciada"),"Sim","Não"))</f>
        <v/>
      </c>
    </row>
    <row r="105" ht="24" customHeight="1">
      <c r="A105" s="19" t="n"/>
      <c r="B105" s="19" t="n"/>
      <c r="C105" s="19" t="n"/>
      <c r="D105" s="17" t="n"/>
      <c r="E105" s="19" t="n"/>
      <c r="F105" s="20" t="n"/>
      <c r="G105" s="20" t="n"/>
      <c r="H105" s="19" t="n"/>
      <c r="I105" s="21" t="n"/>
      <c r="J105" s="19" t="n"/>
      <c r="K105" s="19" t="n"/>
      <c r="L105" s="17" t="n"/>
      <c r="M105" s="19" t="n"/>
      <c r="N105" s="19" t="n"/>
      <c r="O105" s="17" t="n"/>
      <c r="P105" s="20" t="n"/>
      <c r="Q105" s="22">
        <f>IF(OR($A105="",$G105=""),"",IF($H105="Concluída",IF($P105="","",$G105-$P105),$G105-TODAY()))</f>
        <v/>
      </c>
      <c r="R105" s="14">
        <f>IF($A105="","",IF(OR(AND($J105&lt;&gt;"",COUNTIF($A$8:$A$107,$J105)&gt;0,IFERROR(INDEX($H$8:$H$107,MATCH($J105,$A$8:$A$107,0)),"")&lt;&gt;"Concluída"),AND($K105&lt;&gt;"",COUNTIF($A$8:$A$107,$K105)&gt;0,IFERROR(INDEX($H$8:$H$107,MATCH($K105,$A$8:$A$107,0)),"")&lt;&gt;"Concluída")),"Sim","Não"))</f>
        <v/>
      </c>
      <c r="S105" s="3">
        <f>IF($A105="","",IF(COUNTIF($A$8:$A$107,$A105)&gt;1,"ID duplicado",IF(LEFT($A105,3)&lt;&gt;"LT-","ID fora do padrão",IF(OR($J105=$A105,$K105=$A105),"Dependência aponta para a própria tarefa",IF(AND($J105&lt;&gt;"",$J105=$K105),"Dependência repetida",IF(OR(AND($J105&lt;&gt;"",COUNTIF($A$8:$A$107,$J105)=0),AND($K105&lt;&gt;"",COUNTIF($A$8:$A$107,$K105)=0)),"Dependência não encontrada",IF(OR($B105="",$C105="",$D105="",$E105="",$F105="",$G105="",$H105="",$I105="",$L105="",$M105="",$N105=""),"Campos obrigatórios incompletos",IF(OR($F105&gt;$G105,AND($P105&lt;&gt;"",$P105&lt;$F105)),"Datas em ordem inválida",IF(AND($H105="Concluída",$N105="Sim",'Configurações'!$B$6="Sim",$M105&lt;&gt;"Sim"),"Concluída sem aceite",IF(AND($H105="Concluída",$P105=""),"Falta data de conclusão",IF(AND($H105&lt;&gt;"Concluída",$P105&lt;&gt;""),"Data de conclusão inconsistente",IF(AND($H105="Concluída",$I105&lt;&gt;1),"% incompatível com concluída",IF(AND($H105="Não iniciada",$I105&lt;&gt;0),"% incompatível com não iniciada",IF(AND($H105="Concluída",$P105&gt;$G105),"Concluída com atraso",IF($H105="Bloqueada","Tarefa bloqueada",IF($R105="Sim","Dependência pendente",IF(AND($G105&lt;TODAY(),$H105&lt;&gt;"Concluída",$H105&lt;&gt;"Cancelada"),"Prazo vencido",IF(AND($G105&gt;=TODAY(),$G105-TODAY()&lt;='Configurações'!$B$4,$H105&lt;&gt;"Concluída",$H105&lt;&gt;"Cancelada"),"Prazo próximo","OK"))))))))))))))))))</f>
        <v/>
      </c>
      <c r="T105" s="23">
        <f>IF(OR($A105="",$G105="",$H105="Concluída",$H105="Cancelada"),"",$G105+ROW()/100000)</f>
        <v/>
      </c>
      <c r="U105" s="23">
        <f>IF($A105="","",IF(OR($S105="ID duplicado",$S105="ID fora do padrão",$S105="Dependência aponta para a própria tarefa",$S105="Dependência repetida",$S105="Dependência não encontrada",$S105="Campos obrigatórios incompletos",$S105="Datas em ordem inválida",$S105="Concluída sem aceite",$S105="Falta data de conclusão",$S105="Data de conclusão inconsistente",$S105="% incompatível com concluída",$S105="% incompatível com não iniciada"),"Sim","Não"))</f>
        <v/>
      </c>
    </row>
    <row r="106" ht="24" customHeight="1">
      <c r="A106" s="19" t="n"/>
      <c r="B106" s="19" t="n"/>
      <c r="C106" s="19" t="n"/>
      <c r="D106" s="17" t="n"/>
      <c r="E106" s="19" t="n"/>
      <c r="F106" s="20" t="n"/>
      <c r="G106" s="20" t="n"/>
      <c r="H106" s="19" t="n"/>
      <c r="I106" s="21" t="n"/>
      <c r="J106" s="19" t="n"/>
      <c r="K106" s="19" t="n"/>
      <c r="L106" s="17" t="n"/>
      <c r="M106" s="19" t="n"/>
      <c r="N106" s="19" t="n"/>
      <c r="O106" s="17" t="n"/>
      <c r="P106" s="20" t="n"/>
      <c r="Q106" s="22">
        <f>IF(OR($A106="",$G106=""),"",IF($H106="Concluída",IF($P106="","",$G106-$P106),$G106-TODAY()))</f>
        <v/>
      </c>
      <c r="R106" s="14">
        <f>IF($A106="","",IF(OR(AND($J106&lt;&gt;"",COUNTIF($A$8:$A$107,$J106)&gt;0,IFERROR(INDEX($H$8:$H$107,MATCH($J106,$A$8:$A$107,0)),"")&lt;&gt;"Concluída"),AND($K106&lt;&gt;"",COUNTIF($A$8:$A$107,$K106)&gt;0,IFERROR(INDEX($H$8:$H$107,MATCH($K106,$A$8:$A$107,0)),"")&lt;&gt;"Concluída")),"Sim","Não"))</f>
        <v/>
      </c>
      <c r="S106" s="3">
        <f>IF($A106="","",IF(COUNTIF($A$8:$A$107,$A106)&gt;1,"ID duplicado",IF(LEFT($A106,3)&lt;&gt;"LT-","ID fora do padrão",IF(OR($J106=$A106,$K106=$A106),"Dependência aponta para a própria tarefa",IF(AND($J106&lt;&gt;"",$J106=$K106),"Dependência repetida",IF(OR(AND($J106&lt;&gt;"",COUNTIF($A$8:$A$107,$J106)=0),AND($K106&lt;&gt;"",COUNTIF($A$8:$A$107,$K106)=0)),"Dependência não encontrada",IF(OR($B106="",$C106="",$D106="",$E106="",$F106="",$G106="",$H106="",$I106="",$L106="",$M106="",$N106=""),"Campos obrigatórios incompletos",IF(OR($F106&gt;$G106,AND($P106&lt;&gt;"",$P106&lt;$F106)),"Datas em ordem inválida",IF(AND($H106="Concluída",$N106="Sim",'Configurações'!$B$6="Sim",$M106&lt;&gt;"Sim"),"Concluída sem aceite",IF(AND($H106="Concluída",$P106=""),"Falta data de conclusão",IF(AND($H106&lt;&gt;"Concluída",$P106&lt;&gt;""),"Data de conclusão inconsistente",IF(AND($H106="Concluída",$I106&lt;&gt;1),"% incompatível com concluída",IF(AND($H106="Não iniciada",$I106&lt;&gt;0),"% incompatível com não iniciada",IF(AND($H106="Concluída",$P106&gt;$G106),"Concluída com atraso",IF($H106="Bloqueada","Tarefa bloqueada",IF($R106="Sim","Dependência pendente",IF(AND($G106&lt;TODAY(),$H106&lt;&gt;"Concluída",$H106&lt;&gt;"Cancelada"),"Prazo vencido",IF(AND($G106&gt;=TODAY(),$G106-TODAY()&lt;='Configurações'!$B$4,$H106&lt;&gt;"Concluída",$H106&lt;&gt;"Cancelada"),"Prazo próximo","OK"))))))))))))))))))</f>
        <v/>
      </c>
      <c r="T106" s="23">
        <f>IF(OR($A106="",$G106="",$H106="Concluída",$H106="Cancelada"),"",$G106+ROW()/100000)</f>
        <v/>
      </c>
      <c r="U106" s="23">
        <f>IF($A106="","",IF(OR($S106="ID duplicado",$S106="ID fora do padrão",$S106="Dependência aponta para a própria tarefa",$S106="Dependência repetida",$S106="Dependência não encontrada",$S106="Campos obrigatórios incompletos",$S106="Datas em ordem inválida",$S106="Concluída sem aceite",$S106="Falta data de conclusão",$S106="Data de conclusão inconsistente",$S106="% incompatível com concluída",$S106="% incompatível com não iniciada"),"Sim","Não"))</f>
        <v/>
      </c>
    </row>
    <row r="107" ht="24" customHeight="1">
      <c r="A107" s="19" t="n"/>
      <c r="B107" s="19" t="n"/>
      <c r="C107" s="19" t="n"/>
      <c r="D107" s="17" t="n"/>
      <c r="E107" s="19" t="n"/>
      <c r="F107" s="20" t="n"/>
      <c r="G107" s="20" t="n"/>
      <c r="H107" s="19" t="n"/>
      <c r="I107" s="21" t="n"/>
      <c r="J107" s="19" t="n"/>
      <c r="K107" s="19" t="n"/>
      <c r="L107" s="17" t="n"/>
      <c r="M107" s="19" t="n"/>
      <c r="N107" s="19" t="n"/>
      <c r="O107" s="17" t="n"/>
      <c r="P107" s="20" t="n"/>
      <c r="Q107" s="22">
        <f>IF(OR($A107="",$G107=""),"",IF($H107="Concluída",IF($P107="","",$G107-$P107),$G107-TODAY()))</f>
        <v/>
      </c>
      <c r="R107" s="14">
        <f>IF($A107="","",IF(OR(AND($J107&lt;&gt;"",COUNTIF($A$8:$A$107,$J107)&gt;0,IFERROR(INDEX($H$8:$H$107,MATCH($J107,$A$8:$A$107,0)),"")&lt;&gt;"Concluída"),AND($K107&lt;&gt;"",COUNTIF($A$8:$A$107,$K107)&gt;0,IFERROR(INDEX($H$8:$H$107,MATCH($K107,$A$8:$A$107,0)),"")&lt;&gt;"Concluída")),"Sim","Não"))</f>
        <v/>
      </c>
      <c r="S107" s="3">
        <f>IF($A107="","",IF(COUNTIF($A$8:$A$107,$A107)&gt;1,"ID duplicado",IF(LEFT($A107,3)&lt;&gt;"LT-","ID fora do padrão",IF(OR($J107=$A107,$K107=$A107),"Dependência aponta para a própria tarefa",IF(AND($J107&lt;&gt;"",$J107=$K107),"Dependência repetida",IF(OR(AND($J107&lt;&gt;"",COUNTIF($A$8:$A$107,$J107)=0),AND($K107&lt;&gt;"",COUNTIF($A$8:$A$107,$K107)=0)),"Dependência não encontrada",IF(OR($B107="",$C107="",$D107="",$E107="",$F107="",$G107="",$H107="",$I107="",$L107="",$M107="",$N107=""),"Campos obrigatórios incompletos",IF(OR($F107&gt;$G107,AND($P107&lt;&gt;"",$P107&lt;$F107)),"Datas em ordem inválida",IF(AND($H107="Concluída",$N107="Sim",'Configurações'!$B$6="Sim",$M107&lt;&gt;"Sim"),"Concluída sem aceite",IF(AND($H107="Concluída",$P107=""),"Falta data de conclusão",IF(AND($H107&lt;&gt;"Concluída",$P107&lt;&gt;""),"Data de conclusão inconsistente",IF(AND($H107="Concluída",$I107&lt;&gt;1),"% incompatível com concluída",IF(AND($H107="Não iniciada",$I107&lt;&gt;0),"% incompatível com não iniciada",IF(AND($H107="Concluída",$P107&gt;$G107),"Concluída com atraso",IF($H107="Bloqueada","Tarefa bloqueada",IF($R107="Sim","Dependência pendente",IF(AND($G107&lt;TODAY(),$H107&lt;&gt;"Concluída",$H107&lt;&gt;"Cancelada"),"Prazo vencido",IF(AND($G107&gt;=TODAY(),$G107-TODAY()&lt;='Configurações'!$B$4,$H107&lt;&gt;"Concluída",$H107&lt;&gt;"Cancelada"),"Prazo próximo","OK"))))))))))))))))))</f>
        <v/>
      </c>
      <c r="T107" s="23">
        <f>IF(OR($A107="",$G107="",$H107="Concluída",$H107="Cancelada"),"",$G107+ROW()/100000)</f>
        <v/>
      </c>
      <c r="U107" s="23">
        <f>IF($A107="","",IF(OR($S107="ID duplicado",$S107="ID fora do padrão",$S107="Dependência aponta para a própria tarefa",$S107="Dependência repetida",$S107="Dependência não encontrada",$S107="Campos obrigatórios incompletos",$S107="Datas em ordem inválida",$S107="Concluída sem aceite",$S107="Falta data de conclusão",$S107="Data de conclusão inconsistente",$S107="% incompatível com concluída",$S107="% incompatível com não iniciada"),"Sim","Não"))</f>
        <v/>
      </c>
    </row>
  </sheetData>
  <mergeCells count="1">
    <mergeCell ref="A1:U1"/>
  </mergeCells>
  <conditionalFormatting sqref="A8:A107">
    <cfRule type="expression" priority="1" dxfId="3">
      <formula>$U8="Sim"</formula>
    </cfRule>
  </conditionalFormatting>
  <conditionalFormatting sqref="H8:H107">
    <cfRule type="expression" priority="2" dxfId="4">
      <formula>$H8="Não iniciada"</formula>
    </cfRule>
    <cfRule type="expression" priority="3" dxfId="5">
      <formula>$H8="Em andamento"</formula>
    </cfRule>
    <cfRule type="expression" priority="4" dxfId="2">
      <formula>$H8="Concluída"</formula>
    </cfRule>
    <cfRule type="expression" priority="5" dxfId="3">
      <formula>$H8="Bloqueada"</formula>
    </cfRule>
    <cfRule type="expression" priority="6" dxfId="6">
      <formula>$H8="Cancelada"</formula>
    </cfRule>
  </conditionalFormatting>
  <conditionalFormatting sqref="I8:I107">
    <cfRule type="dataBar" priority="7">
      <dataBar showValue="1">
        <cfvo type="num" val="0"/>
        <cfvo type="num" val="1"/>
        <color rgb="005B9BD5"/>
      </dataBar>
    </cfRule>
  </conditionalFormatting>
  <conditionalFormatting sqref="G8:G107">
    <cfRule type="expression" priority="8" dxfId="3">
      <formula>AND($A8&lt;&gt;"",$G8&lt;TODAY(),$H8&lt;&gt;"Concluída",$H8&lt;&gt;"Cancelada")</formula>
    </cfRule>
  </conditionalFormatting>
  <conditionalFormatting sqref="R8:R107">
    <cfRule type="expression" priority="9" dxfId="7">
      <formula>$R8="Sim"</formula>
    </cfRule>
  </conditionalFormatting>
  <conditionalFormatting sqref="N8:N107">
    <cfRule type="expression" priority="10" dxfId="8">
      <formula>$N8="Sim"</formula>
    </cfRule>
  </conditionalFormatting>
  <conditionalFormatting sqref="S8:S107">
    <cfRule type="expression" priority="11" dxfId="2">
      <formula>$S8="OK"</formula>
    </cfRule>
    <cfRule type="expression" priority="12" dxfId="9">
      <formula>$S8="Prazo próximo"</formula>
    </cfRule>
    <cfRule type="expression" priority="13" dxfId="7">
      <formula>OR($S8="Dependência pendente",$S8="Concluída com atraso")</formula>
    </cfRule>
    <cfRule type="expression" priority="14" dxfId="3">
      <formula>AND($S8&lt;&gt;"",$S8&lt;&gt;"OK",$S8&lt;&gt;"Prazo próximo",$S8&lt;&gt;"Dependência pendente",$S8&lt;&gt;"Concluída com atraso")</formula>
    </cfRule>
  </conditionalFormatting>
  <dataValidations count="17">
    <dataValidation sqref="E2" showDropDown="0" showInputMessage="0" showErrorMessage="1" allowBlank="0" errorTitle="SKU inválido" error="Informe de 1 a 40 caracteres." type="textLength" errorStyle="stop" operator="between">
      <formula1>1</formula1>
      <formula2>40</formula2>
    </dataValidation>
    <dataValidation sqref="H2" showDropDown="0" showInputMessage="0" showErrorMessage="1" allowBlank="0" errorTitle="Produto inválido" error="Informe de 1 a 120 caracteres." type="textLength" errorStyle="stop" operator="between">
      <formula1>1</formula1>
      <formula2>120</formula2>
    </dataValidation>
    <dataValidation sqref="K2" showDropDown="0" showInputMessage="1" showErrorMessage="1" allowBlank="0" errorTitle="Canal inválido" error="Selecione um canal configurado." promptTitle="Seleção" prompt="Escolha um item da lista." type="list" errorStyle="stop">
      <formula1>INDIRECT("'Configurações'!$E$11:$E$13")</formula1>
    </dataValidation>
    <dataValidation sqref="N2" showDropDown="0" showInputMessage="1" showErrorMessage="1" allowBlank="0" errorTitle="Responsável inválido" error="Selecione uma equipe configurada." promptTitle="Seleção" prompt="Escolha um item da lista." type="list" errorStyle="stop">
      <formula1>INDIRECT("'Configurações'!$H$11:$H$20")</formula1>
    </dataValidation>
    <dataValidation sqref="B3 F8:G107 P8:P107 Q2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E3" showDropDown="0" showInputMessage="0" showErrorMessage="1" allowBlank="0" errorTitle="Texto muito longo" error="Use no máximo 250 caracteres." type="textLength" errorStyle="stop" operator="lessThanOrEqual">
      <formula1>250</formula1>
    </dataValidation>
    <dataValidation sqref="A8:A107" showDropDown="0" showInputMessage="1" showErrorMessage="1" allowBlank="0" errorTitle="ID inválido" error="Use o padrão LT-001, com até 12 caracteres e sem duplicidade." promptTitle="Identificador da tarefa" prompt="Use o padrão LT-001 e não repita o identificador." type="custom" errorStyle="stop">
      <formula1>OR(A8="",AND(LEFT(A8,3)="LT-",LEN(A8)&lt;=12,COUNTIF($A$8:$A$107,A8)=1))</formula1>
    </dataValidation>
    <dataValidation sqref="B8:B107" showDropDown="0" showInputMessage="1" showErrorMessage="1" allowBlank="0" errorTitle="Fase inválida" error="Selecione uma fase configurada." promptTitle="Seleção" prompt="Escolha um item da lista." type="list" errorStyle="stop">
      <formula1>INDIRECT("'Configurações'!$A$11:$A$16")</formula1>
    </dataValidation>
    <dataValidation sqref="C8:C107" showDropDown="0" showInputMessage="1" showErrorMessage="1" allowBlank="0" errorTitle="Tipo inválido" error="Selecione Tarefa ou Marco." promptTitle="Seleção" prompt="Escolha um item da lista." type="list" errorStyle="stop">
      <formula1>INDIRECT("'Configurações'!$C$11:$C$12")</formula1>
    </dataValidation>
    <dataValidation sqref="D8:D107" showDropDown="0" showInputMessage="0" showErrorMessage="1" allowBlank="0" errorTitle="Descrição inválida" error="Use de 1 a 160 caracteres." type="textLength" errorStyle="stop" operator="between">
      <formula1>1</formula1>
      <formula2>160</formula2>
    </dataValidation>
    <dataValidation sqref="E8:E107" showDropDown="0" showInputMessage="1" showErrorMessage="1" allowBlank="0" errorTitle="Responsável inválido" error="Selecione uma equipe configurada." promptTitle="Seleção" prompt="Escolha um item da lista." type="list" errorStyle="stop">
      <formula1>INDIRECT("'Configurações'!$H$11:$H$20")</formula1>
    </dataValidation>
    <dataValidation sqref="H8:H107" showDropDown="0" showInputMessage="1" showErrorMessage="1" allowBlank="0" errorTitle="Status inválido" error="Selecione um status configurado." promptTitle="Seleção" prompt="Escolha um item da lista." type="list" errorStyle="stop">
      <formula1>INDIRECT("'Configurações'!$B$11:$B$15")</formula1>
    </dataValidation>
    <dataValidation sqref="I8:I107" showDropDown="0" showInputMessage="0" showErrorMessage="1" allowBlank="0" errorTitle="Percentual inválido" error="Informe um valor entre 0% e 100%." type="decimal" errorStyle="stop" operator="between">
      <formula1>0</formula1>
      <formula2>1</formula2>
    </dataValidation>
    <dataValidation sqref="J8:K107" showDropDown="0" showInputMessage="1" showErrorMessage="1" allowBlank="0" errorTitle="Dependência inválida" error="Selecione um ID existente ou deixe a célula vazia." promptTitle="Seleção" prompt="Escolha um item da lista." type="list" errorStyle="stop">
      <formula1>$A$8:$A$107</formula1>
    </dataValidation>
    <dataValidation sqref="L8:L107" showDropDown="0" showInputMessage="0" showErrorMessage="1" allowBlank="0" errorTitle="Critério inválido" error="Use de 1 a 300 caracteres." type="textLength" errorStyle="stop" operator="between">
      <formula1>1</formula1>
      <formula2>300</formula2>
    </dataValidation>
    <dataValidation sqref="M8:N107" showDropDown="0" showInputMessage="1" showErrorMessage="1" allowBlank="0" errorTitle="Resposta inválida" error="Selecione Sim ou Não." promptTitle="Seleção" prompt="Escolha um item da lista." type="list" errorStyle="stop">
      <formula1>INDIRECT("'Configurações'!$D$11:$D$12")</formula1>
    </dataValidation>
    <dataValidation sqref="O8:O107" showDropDown="0" showInputMessage="0" showErrorMessage="1" allowBlank="0" errorTitle="Texto muito longo" error="Use no máximo 500 caracteres." type="textLength" errorStyle="stop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5"/>
  <sheetViews>
    <sheetView showGridLines="0" zoomScale="9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2" customWidth="1" min="3" max="3"/>
    <col width="24" customWidth="1" min="4" max="4"/>
    <col width="15" customWidth="1" min="5" max="5"/>
    <col width="48" customWidth="1" min="6" max="6"/>
    <col width="16" customWidth="1" min="7" max="7"/>
    <col width="18" customWidth="1" min="8" max="8"/>
    <col width="42" customWidth="1" min="9" max="9"/>
  </cols>
  <sheetData>
    <row r="1" ht="30" customHeight="1">
      <c r="A1" s="1" t="inlineStr">
        <is>
          <t>Registro de aprovações do lançamento</t>
        </is>
      </c>
      <c r="B1" s="26" t="n"/>
      <c r="C1" s="26" t="n"/>
      <c r="D1" s="26" t="n"/>
      <c r="E1" s="26" t="n"/>
      <c r="F1" s="26" t="n"/>
      <c r="G1" s="26" t="n"/>
      <c r="H1" s="26" t="n"/>
      <c r="I1" s="27" t="n"/>
    </row>
    <row r="2"/>
    <row r="3">
      <c r="A3" s="12" t="inlineStr">
        <is>
          <t>Área</t>
        </is>
      </c>
      <c r="B3" s="12" t="inlineStr">
        <is>
          <t>Obrigatória para GO?</t>
        </is>
      </c>
      <c r="C3" s="12" t="inlineStr">
        <is>
          <t>Última data</t>
        </is>
      </c>
      <c r="D3" s="12" t="inlineStr">
        <is>
          <t>Decisão vigente</t>
        </is>
      </c>
      <c r="E3" s="12" t="inlineStr">
        <is>
          <t>Situação</t>
        </is>
      </c>
    </row>
    <row r="4" ht="30" customHeight="1">
      <c r="A4" s="3">
        <f>Configurações!K11</f>
        <v/>
      </c>
      <c r="B4" s="14">
        <f>Configurações!L11</f>
        <v/>
      </c>
      <c r="C4" s="16">
        <f>IF($A4="","",IF(COUNTIF($C$16:$C$115,$A4)=0,"",LOOKUP(2,1/($C$16:$C$115=$A4),$B$16:$B$115)))</f>
        <v/>
      </c>
      <c r="D4" s="14">
        <f>IF($A4="","",IF($C4="","Sem registro",IF(COUNTIFS($C$16:$C$115,$A4,$B$16:$B$115,$C4)&gt;1,"Data duplicada",LOOKUP(2,1/(($C$16:$C$115=$A4)*($B$16:$B$115=$C4)),$E$16:$E$115))))</f>
        <v/>
      </c>
      <c r="E4" s="14">
        <f>IF($A4="","",IF($B4="Sim",IF($D4="Aprovado","OK","Impede GO"),IF(OR($D4="Reprovado",$D4="Pendente",$D4="Data duplicada"),"Atenção","OK")))</f>
        <v/>
      </c>
    </row>
    <row r="5" ht="30" customHeight="1">
      <c r="A5" s="3">
        <f>Configurações!K12</f>
        <v/>
      </c>
      <c r="B5" s="14">
        <f>Configurações!L12</f>
        <v/>
      </c>
      <c r="C5" s="16">
        <f>IF($A5="","",IF(COUNTIF($C$16:$C$115,$A5)=0,"",LOOKUP(2,1/($C$16:$C$115=$A5),$B$16:$B$115)))</f>
        <v/>
      </c>
      <c r="D5" s="14">
        <f>IF($A5="","",IF($C5="","Sem registro",IF(COUNTIFS($C$16:$C$115,$A5,$B$16:$B$115,$C5)&gt;1,"Data duplicada",LOOKUP(2,1/(($C$16:$C$115=$A5)*($B$16:$B$115=$C5)),$E$16:$E$115))))</f>
        <v/>
      </c>
      <c r="E5" s="14">
        <f>IF($A5="","",IF($B5="Sim",IF($D5="Aprovado","OK","Impede GO"),IF(OR($D5="Reprovado",$D5="Pendente",$D5="Data duplicada"),"Atenção","OK")))</f>
        <v/>
      </c>
    </row>
    <row r="6" ht="30" customHeight="1">
      <c r="A6" s="3">
        <f>Configurações!K13</f>
        <v/>
      </c>
      <c r="B6" s="14">
        <f>Configurações!L13</f>
        <v/>
      </c>
      <c r="C6" s="16">
        <f>IF($A6="","",IF(COUNTIF($C$16:$C$115,$A6)=0,"",LOOKUP(2,1/($C$16:$C$115=$A6),$B$16:$B$115)))</f>
        <v/>
      </c>
      <c r="D6" s="14">
        <f>IF($A6="","",IF($C6="","Sem registro",IF(COUNTIFS($C$16:$C$115,$A6,$B$16:$B$115,$C6)&gt;1,"Data duplicada",LOOKUP(2,1/(($C$16:$C$115=$A6)*($B$16:$B$115=$C6)),$E$16:$E$115))))</f>
        <v/>
      </c>
      <c r="E6" s="14">
        <f>IF($A6="","",IF($B6="Sim",IF($D6="Aprovado","OK","Impede GO"),IF(OR($D6="Reprovado",$D6="Pendente",$D6="Data duplicada"),"Atenção","OK")))</f>
        <v/>
      </c>
    </row>
    <row r="7" ht="30" customHeight="1">
      <c r="A7" s="3">
        <f>Configurações!K14</f>
        <v/>
      </c>
      <c r="B7" s="14">
        <f>Configurações!L14</f>
        <v/>
      </c>
      <c r="C7" s="16">
        <f>IF($A7="","",IF(COUNTIF($C$16:$C$115,$A7)=0,"",LOOKUP(2,1/($C$16:$C$115=$A7),$B$16:$B$115)))</f>
        <v/>
      </c>
      <c r="D7" s="14">
        <f>IF($A7="","",IF($C7="","Sem registro",IF(COUNTIFS($C$16:$C$115,$A7,$B$16:$B$115,$C7)&gt;1,"Data duplicada",LOOKUP(2,1/(($C$16:$C$115=$A7)*($B$16:$B$115=$C7)),$E$16:$E$115))))</f>
        <v/>
      </c>
      <c r="E7" s="14">
        <f>IF($A7="","",IF($B7="Sim",IF($D7="Aprovado","OK","Impede GO"),IF(OR($D7="Reprovado",$D7="Pendente",$D7="Data duplicada"),"Atenção","OK")))</f>
        <v/>
      </c>
    </row>
    <row r="8" ht="30" customHeight="1">
      <c r="A8" s="3">
        <f>Configurações!K15</f>
        <v/>
      </c>
      <c r="B8" s="14">
        <f>Configurações!L15</f>
        <v/>
      </c>
      <c r="C8" s="16">
        <f>IF($A8="","",IF(COUNTIF($C$16:$C$115,$A8)=0,"",LOOKUP(2,1/($C$16:$C$115=$A8),$B$16:$B$115)))</f>
        <v/>
      </c>
      <c r="D8" s="14">
        <f>IF($A8="","",IF($C8="","Sem registro",IF(COUNTIFS($C$16:$C$115,$A8,$B$16:$B$115,$C8)&gt;1,"Data duplicada",LOOKUP(2,1/(($C$16:$C$115=$A8)*($B$16:$B$115=$C8)),$E$16:$E$115))))</f>
        <v/>
      </c>
      <c r="E8" s="14">
        <f>IF($A8="","",IF($B8="Sim",IF($D8="Aprovado","OK","Impede GO"),IF(OR($D8="Reprovado",$D8="Pendente",$D8="Data duplicada"),"Atenção","OK")))</f>
        <v/>
      </c>
    </row>
    <row r="9" ht="30" customHeight="1">
      <c r="A9" s="3">
        <f>Configurações!K16</f>
        <v/>
      </c>
      <c r="B9" s="14">
        <f>Configurações!L16</f>
        <v/>
      </c>
      <c r="C9" s="16">
        <f>IF($A9="","",IF(COUNTIF($C$16:$C$115,$A9)=0,"",LOOKUP(2,1/($C$16:$C$115=$A9),$B$16:$B$115)))</f>
        <v/>
      </c>
      <c r="D9" s="14">
        <f>IF($A9="","",IF($C9="","Sem registro",IF(COUNTIFS($C$16:$C$115,$A9,$B$16:$B$115,$C9)&gt;1,"Data duplicada",LOOKUP(2,1/(($C$16:$C$115=$A9)*($B$16:$B$115=$C9)),$E$16:$E$115))))</f>
        <v/>
      </c>
      <c r="E9" s="14">
        <f>IF($A9="","",IF($B9="Sim",IF($D9="Aprovado","OK","Impede GO"),IF(OR($D9="Reprovado",$D9="Pendente",$D9="Data duplicada"),"Atenção","OK")))</f>
        <v/>
      </c>
    </row>
    <row r="10"/>
    <row r="11"/>
    <row r="12" ht="28" customHeight="1">
      <c r="A12" s="24" t="inlineStr">
        <is>
          <t>Registre cada novo posicionamento em uma nova linha; não substitua decisões anteriores.</t>
        </is>
      </c>
    </row>
    <row r="13"/>
    <row r="14"/>
    <row r="15" ht="36" customHeight="1">
      <c r="A15" s="12" t="inlineStr">
        <is>
          <t>ID da aprovação</t>
        </is>
      </c>
      <c r="B15" s="12" t="inlineStr">
        <is>
          <t>Data da decisão</t>
        </is>
      </c>
      <c r="C15" s="12" t="inlineStr">
        <is>
          <t>Área</t>
        </is>
      </c>
      <c r="D15" s="12" t="inlineStr">
        <is>
          <t>Aprovador(a)</t>
        </is>
      </c>
      <c r="E15" s="12" t="inlineStr">
        <is>
          <t>Decisão</t>
        </is>
      </c>
      <c r="F15" s="12" t="inlineStr">
        <is>
          <t>Condições ou pendências</t>
        </is>
      </c>
      <c r="G15" s="12" t="inlineStr">
        <is>
          <t>Próxima revisão</t>
        </is>
      </c>
      <c r="H15" s="12" t="inlineStr">
        <is>
          <t>Decisão vigente?</t>
        </is>
      </c>
      <c r="I15" s="12" t="inlineStr">
        <is>
          <t>Alerta</t>
        </is>
      </c>
    </row>
    <row r="16" ht="38" customHeight="1">
      <c r="A16" s="19" t="inlineStr">
        <is>
          <t>AP-001</t>
        </is>
      </c>
      <c r="B16" s="20" t="n">
        <v>46269</v>
      </c>
      <c r="C16" s="19" t="inlineStr">
        <is>
          <t>Comercial</t>
        </is>
      </c>
      <c r="D16" s="17" t="inlineStr">
        <is>
          <t>Lia Exemplo</t>
        </is>
      </c>
      <c r="E16" s="19" t="inlineStr">
        <is>
          <t>Aprovado</t>
        </is>
      </c>
      <c r="F16" s="17" t="n"/>
      <c r="G16" s="20" t="n"/>
      <c r="H16" s="14">
        <f>IF($A16="","",IF(OR($B16="",$C16=""),"Não",IF(COUNTIFS($C$16:$C$115,$C16,$B$16:$B$115,"&gt;"&amp;$B16)=0,"Sim","Não")))</f>
        <v/>
      </c>
      <c r="I16" s="3">
        <f>IF($A16="","",IF(COUNTIF($A$16:$A$115,$A16)&gt;1,"ID duplicado",IF(LEFT($A16,3)&lt;&gt;"AP-","ID fora do padrão",IF(OR($B16="",$C16="",$D16="",$E16=""),"Campos obrigatórios incompletos",IF(COUNTIFS($C$16:$C$115,$C16,$B$16:$B$115,$B16)&gt;1,"Mais de uma decisão da área na mesma data",IF(AND($E16&lt;&gt;"Aprovado",$F16=""),"Pendência sem observação",IF(AND($G16&lt;&gt;"",$G16&lt;TODAY(),$E16&lt;&gt;"Aprovado"),"Revisão vencida","OK")))))))</f>
        <v/>
      </c>
    </row>
    <row r="17" ht="38" customHeight="1">
      <c r="A17" s="19" t="inlineStr">
        <is>
          <t>AP-002</t>
        </is>
      </c>
      <c r="B17" s="20" t="n">
        <v>46270</v>
      </c>
      <c r="C17" s="19" t="inlineStr">
        <is>
          <t>Operações</t>
        </is>
      </c>
      <c r="D17" s="17" t="inlineStr">
        <is>
          <t>Nilo Exemplo</t>
        </is>
      </c>
      <c r="E17" s="19" t="inlineStr">
        <is>
          <t>Pendente</t>
        </is>
      </c>
      <c r="F17" s="17" t="inlineStr">
        <is>
          <t>Confirmar o lote fictício antes da liberação</t>
        </is>
      </c>
      <c r="G17" s="20" t="n">
        <v>46273</v>
      </c>
      <c r="H17" s="14">
        <f>IF($A17="","",IF(OR($B17="",$C17=""),"Não",IF(COUNTIFS($C$16:$C$115,$C17,$B$16:$B$115,"&gt;"&amp;$B17)=0,"Sim","Não")))</f>
        <v/>
      </c>
      <c r="I17" s="3">
        <f>IF($A17="","",IF(COUNTIF($A$16:$A$115,$A17)&gt;1,"ID duplicado",IF(LEFT($A17,3)&lt;&gt;"AP-","ID fora do padrão",IF(OR($B17="",$C17="",$D17="",$E17=""),"Campos obrigatórios incompletos",IF(COUNTIFS($C$16:$C$115,$C17,$B$16:$B$115,$B17)&gt;1,"Mais de uma decisão da área na mesma data",IF(AND($E17&lt;&gt;"Aprovado",$F17=""),"Pendência sem observação",IF(AND($G17&lt;&gt;"",$G17&lt;TODAY(),$E17&lt;&gt;"Aprovado"),"Revisão vencida","OK")))))))</f>
        <v/>
      </c>
    </row>
    <row r="18" ht="24" customHeight="1">
      <c r="A18" s="19">
        <f>""</f>
        <v/>
      </c>
      <c r="B18" s="20">
        <f>""</f>
        <v/>
      </c>
      <c r="C18" s="19">
        <f>""</f>
        <v/>
      </c>
      <c r="D18" s="17">
        <f>""</f>
        <v/>
      </c>
      <c r="E18" s="19">
        <f>""</f>
        <v/>
      </c>
      <c r="F18" s="17" t="n"/>
      <c r="G18" s="20" t="n"/>
      <c r="H18" s="14">
        <f>IF($A18="","",IF(OR($B18="",$C18=""),"Não",IF(COUNTIFS($C$16:$C$115,$C18,$B$16:$B$115,"&gt;"&amp;$B18)=0,"Sim","Não")))</f>
        <v/>
      </c>
      <c r="I18" s="3">
        <f>IF($A18="","",IF(COUNTIF($A$16:$A$115,$A18)&gt;1,"ID duplicado",IF(LEFT($A18,3)&lt;&gt;"AP-","ID fora do padrão",IF(OR($B18="",$C18="",$D18="",$E18=""),"Campos obrigatórios incompletos",IF(COUNTIFS($C$16:$C$115,$C18,$B$16:$B$115,$B18)&gt;1,"Mais de uma decisão da área na mesma data",IF(AND($E18&lt;&gt;"Aprovado",$F18=""),"Pendência sem observação",IF(AND($G18&lt;&gt;"",$G18&lt;TODAY(),$E18&lt;&gt;"Aprovado"),"Revisão vencida","OK")))))))</f>
        <v/>
      </c>
    </row>
    <row r="19" ht="24" customHeight="1">
      <c r="A19" s="19">
        <f>""</f>
        <v/>
      </c>
      <c r="B19" s="20">
        <f>""</f>
        <v/>
      </c>
      <c r="C19" s="19">
        <f>""</f>
        <v/>
      </c>
      <c r="D19" s="17">
        <f>""</f>
        <v/>
      </c>
      <c r="E19" s="19">
        <f>""</f>
        <v/>
      </c>
      <c r="F19" s="17" t="n"/>
      <c r="G19" s="20" t="n"/>
      <c r="H19" s="14">
        <f>IF($A19="","",IF(OR($B19="",$C19=""),"Não",IF(COUNTIFS($C$16:$C$115,$C19,$B$16:$B$115,"&gt;"&amp;$B19)=0,"Sim","Não")))</f>
        <v/>
      </c>
      <c r="I19" s="3">
        <f>IF($A19="","",IF(COUNTIF($A$16:$A$115,$A19)&gt;1,"ID duplicado",IF(LEFT($A19,3)&lt;&gt;"AP-","ID fora do padrão",IF(OR($B19="",$C19="",$D19="",$E19=""),"Campos obrigatórios incompletos",IF(COUNTIFS($C$16:$C$115,$C19,$B$16:$B$115,$B19)&gt;1,"Mais de uma decisão da área na mesma data",IF(AND($E19&lt;&gt;"Aprovado",$F19=""),"Pendência sem observação",IF(AND($G19&lt;&gt;"",$G19&lt;TODAY(),$E19&lt;&gt;"Aprovado"),"Revisão vencida","OK")))))))</f>
        <v/>
      </c>
    </row>
    <row r="20" ht="24" customHeight="1">
      <c r="A20" s="19">
        <f>""</f>
        <v/>
      </c>
      <c r="B20" s="20">
        <f>""</f>
        <v/>
      </c>
      <c r="C20" s="19">
        <f>""</f>
        <v/>
      </c>
      <c r="D20" s="17">
        <f>""</f>
        <v/>
      </c>
      <c r="E20" s="19">
        <f>""</f>
        <v/>
      </c>
      <c r="F20" s="17" t="n"/>
      <c r="G20" s="20" t="n"/>
      <c r="H20" s="14">
        <f>IF($A20="","",IF(OR($B20="",$C20=""),"Não",IF(COUNTIFS($C$16:$C$115,$C20,$B$16:$B$115,"&gt;"&amp;$B20)=0,"Sim","Não")))</f>
        <v/>
      </c>
      <c r="I20" s="3">
        <f>IF($A20="","",IF(COUNTIF($A$16:$A$115,$A20)&gt;1,"ID duplicado",IF(LEFT($A20,3)&lt;&gt;"AP-","ID fora do padrão",IF(OR($B20="",$C20="",$D20="",$E20=""),"Campos obrigatórios incompletos",IF(COUNTIFS($C$16:$C$115,$C20,$B$16:$B$115,$B20)&gt;1,"Mais de uma decisão da área na mesma data",IF(AND($E20&lt;&gt;"Aprovado",$F20=""),"Pendência sem observação",IF(AND($G20&lt;&gt;"",$G20&lt;TODAY(),$E20&lt;&gt;"Aprovado"),"Revisão vencida","OK")))))))</f>
        <v/>
      </c>
    </row>
    <row r="21" ht="24" customHeight="1">
      <c r="A21" s="19">
        <f>""</f>
        <v/>
      </c>
      <c r="B21" s="20">
        <f>""</f>
        <v/>
      </c>
      <c r="C21" s="19">
        <f>""</f>
        <v/>
      </c>
      <c r="D21" s="17">
        <f>""</f>
        <v/>
      </c>
      <c r="E21" s="19">
        <f>""</f>
        <v/>
      </c>
      <c r="F21" s="17" t="n"/>
      <c r="G21" s="20" t="n"/>
      <c r="H21" s="14">
        <f>IF($A21="","",IF(OR($B21="",$C21=""),"Não",IF(COUNTIFS($C$16:$C$115,$C21,$B$16:$B$115,"&gt;"&amp;$B21)=0,"Sim","Não")))</f>
        <v/>
      </c>
      <c r="I21" s="3">
        <f>IF($A21="","",IF(COUNTIF($A$16:$A$115,$A21)&gt;1,"ID duplicado",IF(LEFT($A21,3)&lt;&gt;"AP-","ID fora do padrão",IF(OR($B21="",$C21="",$D21="",$E21=""),"Campos obrigatórios incompletos",IF(COUNTIFS($C$16:$C$115,$C21,$B$16:$B$115,$B21)&gt;1,"Mais de uma decisão da área na mesma data",IF(AND($E21&lt;&gt;"Aprovado",$F21=""),"Pendência sem observação",IF(AND($G21&lt;&gt;"",$G21&lt;TODAY(),$E21&lt;&gt;"Aprovado"),"Revisão vencida","OK")))))))</f>
        <v/>
      </c>
    </row>
    <row r="22" ht="24" customHeight="1">
      <c r="A22" s="19">
        <f>""</f>
        <v/>
      </c>
      <c r="B22" s="20">
        <f>""</f>
        <v/>
      </c>
      <c r="C22" s="19">
        <f>""</f>
        <v/>
      </c>
      <c r="D22" s="17">
        <f>""</f>
        <v/>
      </c>
      <c r="E22" s="19">
        <f>""</f>
        <v/>
      </c>
      <c r="F22" s="17" t="n"/>
      <c r="G22" s="20" t="n"/>
      <c r="H22" s="14">
        <f>IF($A22="","",IF(OR($B22="",$C22=""),"Não",IF(COUNTIFS($C$16:$C$115,$C22,$B$16:$B$115,"&gt;"&amp;$B22)=0,"Sim","Não")))</f>
        <v/>
      </c>
      <c r="I22" s="3">
        <f>IF($A22="","",IF(COUNTIF($A$16:$A$115,$A22)&gt;1,"ID duplicado",IF(LEFT($A22,3)&lt;&gt;"AP-","ID fora do padrão",IF(OR($B22="",$C22="",$D22="",$E22=""),"Campos obrigatórios incompletos",IF(COUNTIFS($C$16:$C$115,$C22,$B$16:$B$115,$B22)&gt;1,"Mais de uma decisão da área na mesma data",IF(AND($E22&lt;&gt;"Aprovado",$F22=""),"Pendência sem observação",IF(AND($G22&lt;&gt;"",$G22&lt;TODAY(),$E22&lt;&gt;"Aprovado"),"Revisão vencida","OK")))))))</f>
        <v/>
      </c>
    </row>
    <row r="23" ht="24" customHeight="1">
      <c r="A23" s="19">
        <f>""</f>
        <v/>
      </c>
      <c r="B23" s="20">
        <f>""</f>
        <v/>
      </c>
      <c r="C23" s="19">
        <f>""</f>
        <v/>
      </c>
      <c r="D23" s="17">
        <f>""</f>
        <v/>
      </c>
      <c r="E23" s="19">
        <f>""</f>
        <v/>
      </c>
      <c r="F23" s="17" t="n"/>
      <c r="G23" s="20" t="n"/>
      <c r="H23" s="14">
        <f>IF($A23="","",IF(OR($B23="",$C23=""),"Não",IF(COUNTIFS($C$16:$C$115,$C23,$B$16:$B$115,"&gt;"&amp;$B23)=0,"Sim","Não")))</f>
        <v/>
      </c>
      <c r="I23" s="3">
        <f>IF($A23="","",IF(COUNTIF($A$16:$A$115,$A23)&gt;1,"ID duplicado",IF(LEFT($A23,3)&lt;&gt;"AP-","ID fora do padrão",IF(OR($B23="",$C23="",$D23="",$E23=""),"Campos obrigatórios incompletos",IF(COUNTIFS($C$16:$C$115,$C23,$B$16:$B$115,$B23)&gt;1,"Mais de uma decisão da área na mesma data",IF(AND($E23&lt;&gt;"Aprovado",$F23=""),"Pendência sem observação",IF(AND($G23&lt;&gt;"",$G23&lt;TODAY(),$E23&lt;&gt;"Aprovado"),"Revisão vencida","OK")))))))</f>
        <v/>
      </c>
    </row>
    <row r="24" ht="24" customHeight="1">
      <c r="A24" s="19">
        <f>""</f>
        <v/>
      </c>
      <c r="B24" s="20">
        <f>""</f>
        <v/>
      </c>
      <c r="C24" s="19">
        <f>""</f>
        <v/>
      </c>
      <c r="D24" s="17">
        <f>""</f>
        <v/>
      </c>
      <c r="E24" s="19">
        <f>""</f>
        <v/>
      </c>
      <c r="F24" s="17" t="n"/>
      <c r="G24" s="20" t="n"/>
      <c r="H24" s="14">
        <f>IF($A24="","",IF(OR($B24="",$C24=""),"Não",IF(COUNTIFS($C$16:$C$115,$C24,$B$16:$B$115,"&gt;"&amp;$B24)=0,"Sim","Não")))</f>
        <v/>
      </c>
      <c r="I24" s="3">
        <f>IF($A24="","",IF(COUNTIF($A$16:$A$115,$A24)&gt;1,"ID duplicado",IF(LEFT($A24,3)&lt;&gt;"AP-","ID fora do padrão",IF(OR($B24="",$C24="",$D24="",$E24=""),"Campos obrigatórios incompletos",IF(COUNTIFS($C$16:$C$115,$C24,$B$16:$B$115,$B24)&gt;1,"Mais de uma decisão da área na mesma data",IF(AND($E24&lt;&gt;"Aprovado",$F24=""),"Pendência sem observação",IF(AND($G24&lt;&gt;"",$G24&lt;TODAY(),$E24&lt;&gt;"Aprovado"),"Revisão vencida","OK")))))))</f>
        <v/>
      </c>
    </row>
    <row r="25" ht="24" customHeight="1">
      <c r="A25" s="19">
        <f>""</f>
        <v/>
      </c>
      <c r="B25" s="20">
        <f>""</f>
        <v/>
      </c>
      <c r="C25" s="19">
        <f>""</f>
        <v/>
      </c>
      <c r="D25" s="17">
        <f>""</f>
        <v/>
      </c>
      <c r="E25" s="19">
        <f>""</f>
        <v/>
      </c>
      <c r="F25" s="17" t="n"/>
      <c r="G25" s="20" t="n"/>
      <c r="H25" s="14">
        <f>IF($A25="","",IF(OR($B25="",$C25=""),"Não",IF(COUNTIFS($C$16:$C$115,$C25,$B$16:$B$115,"&gt;"&amp;$B25)=0,"Sim","Não")))</f>
        <v/>
      </c>
      <c r="I25" s="3">
        <f>IF($A25="","",IF(COUNTIF($A$16:$A$115,$A25)&gt;1,"ID duplicado",IF(LEFT($A25,3)&lt;&gt;"AP-","ID fora do padrão",IF(OR($B25="",$C25="",$D25="",$E25=""),"Campos obrigatórios incompletos",IF(COUNTIFS($C$16:$C$115,$C25,$B$16:$B$115,$B25)&gt;1,"Mais de uma decisão da área na mesma data",IF(AND($E25&lt;&gt;"Aprovado",$F25=""),"Pendência sem observação",IF(AND($G25&lt;&gt;"",$G25&lt;TODAY(),$E25&lt;&gt;"Aprovado"),"Revisão vencida","OK")))))))</f>
        <v/>
      </c>
    </row>
    <row r="26" ht="24" customHeight="1">
      <c r="A26" s="19">
        <f>""</f>
        <v/>
      </c>
      <c r="B26" s="20">
        <f>""</f>
        <v/>
      </c>
      <c r="C26" s="19">
        <f>""</f>
        <v/>
      </c>
      <c r="D26" s="17">
        <f>""</f>
        <v/>
      </c>
      <c r="E26" s="19">
        <f>""</f>
        <v/>
      </c>
      <c r="F26" s="17" t="n"/>
      <c r="G26" s="20" t="n"/>
      <c r="H26" s="14">
        <f>IF($A26="","",IF(OR($B26="",$C26=""),"Não",IF(COUNTIFS($C$16:$C$115,$C26,$B$16:$B$115,"&gt;"&amp;$B26)=0,"Sim","Não")))</f>
        <v/>
      </c>
      <c r="I26" s="3">
        <f>IF($A26="","",IF(COUNTIF($A$16:$A$115,$A26)&gt;1,"ID duplicado",IF(LEFT($A26,3)&lt;&gt;"AP-","ID fora do padrão",IF(OR($B26="",$C26="",$D26="",$E26=""),"Campos obrigatórios incompletos",IF(COUNTIFS($C$16:$C$115,$C26,$B$16:$B$115,$B26)&gt;1,"Mais de uma decisão da área na mesma data",IF(AND($E26&lt;&gt;"Aprovado",$F26=""),"Pendência sem observação",IF(AND($G26&lt;&gt;"",$G26&lt;TODAY(),$E26&lt;&gt;"Aprovado"),"Revisão vencida","OK")))))))</f>
        <v/>
      </c>
    </row>
    <row r="27" ht="24" customHeight="1">
      <c r="A27" s="19">
        <f>""</f>
        <v/>
      </c>
      <c r="B27" s="20">
        <f>""</f>
        <v/>
      </c>
      <c r="C27" s="19">
        <f>""</f>
        <v/>
      </c>
      <c r="D27" s="17">
        <f>""</f>
        <v/>
      </c>
      <c r="E27" s="19">
        <f>""</f>
        <v/>
      </c>
      <c r="F27" s="17" t="n"/>
      <c r="G27" s="20" t="n"/>
      <c r="H27" s="14">
        <f>IF($A27="","",IF(OR($B27="",$C27=""),"Não",IF(COUNTIFS($C$16:$C$115,$C27,$B$16:$B$115,"&gt;"&amp;$B27)=0,"Sim","Não")))</f>
        <v/>
      </c>
      <c r="I27" s="3">
        <f>IF($A27="","",IF(COUNTIF($A$16:$A$115,$A27)&gt;1,"ID duplicado",IF(LEFT($A27,3)&lt;&gt;"AP-","ID fora do padrão",IF(OR($B27="",$C27="",$D27="",$E27=""),"Campos obrigatórios incompletos",IF(COUNTIFS($C$16:$C$115,$C27,$B$16:$B$115,$B27)&gt;1,"Mais de uma decisão da área na mesma data",IF(AND($E27&lt;&gt;"Aprovado",$F27=""),"Pendência sem observação",IF(AND($G27&lt;&gt;"",$G27&lt;TODAY(),$E27&lt;&gt;"Aprovado"),"Revisão vencida","OK")))))))</f>
        <v/>
      </c>
    </row>
    <row r="28" ht="24" customHeight="1">
      <c r="A28" s="19">
        <f>""</f>
        <v/>
      </c>
      <c r="B28" s="20">
        <f>""</f>
        <v/>
      </c>
      <c r="C28" s="19">
        <f>""</f>
        <v/>
      </c>
      <c r="D28" s="17">
        <f>""</f>
        <v/>
      </c>
      <c r="E28" s="19">
        <f>""</f>
        <v/>
      </c>
      <c r="F28" s="17" t="n"/>
      <c r="G28" s="20" t="n"/>
      <c r="H28" s="14">
        <f>IF($A28="","",IF(OR($B28="",$C28=""),"Não",IF(COUNTIFS($C$16:$C$115,$C28,$B$16:$B$115,"&gt;"&amp;$B28)=0,"Sim","Não")))</f>
        <v/>
      </c>
      <c r="I28" s="3">
        <f>IF($A28="","",IF(COUNTIF($A$16:$A$115,$A28)&gt;1,"ID duplicado",IF(LEFT($A28,3)&lt;&gt;"AP-","ID fora do padrão",IF(OR($B28="",$C28="",$D28="",$E28=""),"Campos obrigatórios incompletos",IF(COUNTIFS($C$16:$C$115,$C28,$B$16:$B$115,$B28)&gt;1,"Mais de uma decisão da área na mesma data",IF(AND($E28&lt;&gt;"Aprovado",$F28=""),"Pendência sem observação",IF(AND($G28&lt;&gt;"",$G28&lt;TODAY(),$E28&lt;&gt;"Aprovado"),"Revisão vencida","OK")))))))</f>
        <v/>
      </c>
    </row>
    <row r="29" ht="24" customHeight="1">
      <c r="A29" s="19">
        <f>""</f>
        <v/>
      </c>
      <c r="B29" s="20">
        <f>""</f>
        <v/>
      </c>
      <c r="C29" s="19">
        <f>""</f>
        <v/>
      </c>
      <c r="D29" s="17">
        <f>""</f>
        <v/>
      </c>
      <c r="E29" s="19">
        <f>""</f>
        <v/>
      </c>
      <c r="F29" s="17" t="n"/>
      <c r="G29" s="20" t="n"/>
      <c r="H29" s="14">
        <f>IF($A29="","",IF(OR($B29="",$C29=""),"Não",IF(COUNTIFS($C$16:$C$115,$C29,$B$16:$B$115,"&gt;"&amp;$B29)=0,"Sim","Não")))</f>
        <v/>
      </c>
      <c r="I29" s="3">
        <f>IF($A29="","",IF(COUNTIF($A$16:$A$115,$A29)&gt;1,"ID duplicado",IF(LEFT($A29,3)&lt;&gt;"AP-","ID fora do padrão",IF(OR($B29="",$C29="",$D29="",$E29=""),"Campos obrigatórios incompletos",IF(COUNTIFS($C$16:$C$115,$C29,$B$16:$B$115,$B29)&gt;1,"Mais de uma decisão da área na mesma data",IF(AND($E29&lt;&gt;"Aprovado",$F29=""),"Pendência sem observação",IF(AND($G29&lt;&gt;"",$G29&lt;TODAY(),$E29&lt;&gt;"Aprovado"),"Revisão vencida","OK")))))))</f>
        <v/>
      </c>
    </row>
    <row r="30" ht="24" customHeight="1">
      <c r="A30" s="19">
        <f>""</f>
        <v/>
      </c>
      <c r="B30" s="20">
        <f>""</f>
        <v/>
      </c>
      <c r="C30" s="19">
        <f>""</f>
        <v/>
      </c>
      <c r="D30" s="17">
        <f>""</f>
        <v/>
      </c>
      <c r="E30" s="19">
        <f>""</f>
        <v/>
      </c>
      <c r="F30" s="17" t="n"/>
      <c r="G30" s="20" t="n"/>
      <c r="H30" s="14">
        <f>IF($A30="","",IF(OR($B30="",$C30=""),"Não",IF(COUNTIFS($C$16:$C$115,$C30,$B$16:$B$115,"&gt;"&amp;$B30)=0,"Sim","Não")))</f>
        <v/>
      </c>
      <c r="I30" s="3">
        <f>IF($A30="","",IF(COUNTIF($A$16:$A$115,$A30)&gt;1,"ID duplicado",IF(LEFT($A30,3)&lt;&gt;"AP-","ID fora do padrão",IF(OR($B30="",$C30="",$D30="",$E30=""),"Campos obrigatórios incompletos",IF(COUNTIFS($C$16:$C$115,$C30,$B$16:$B$115,$B30)&gt;1,"Mais de uma decisão da área na mesma data",IF(AND($E30&lt;&gt;"Aprovado",$F30=""),"Pendência sem observação",IF(AND($G30&lt;&gt;"",$G30&lt;TODAY(),$E30&lt;&gt;"Aprovado"),"Revisão vencida","OK")))))))</f>
        <v/>
      </c>
    </row>
    <row r="31" ht="24" customHeight="1">
      <c r="A31" s="19">
        <f>""</f>
        <v/>
      </c>
      <c r="B31" s="20">
        <f>""</f>
        <v/>
      </c>
      <c r="C31" s="19">
        <f>""</f>
        <v/>
      </c>
      <c r="D31" s="17">
        <f>""</f>
        <v/>
      </c>
      <c r="E31" s="19">
        <f>""</f>
        <v/>
      </c>
      <c r="F31" s="17" t="n"/>
      <c r="G31" s="20" t="n"/>
      <c r="H31" s="14">
        <f>IF($A31="","",IF(OR($B31="",$C31=""),"Não",IF(COUNTIFS($C$16:$C$115,$C31,$B$16:$B$115,"&gt;"&amp;$B31)=0,"Sim","Não")))</f>
        <v/>
      </c>
      <c r="I31" s="3">
        <f>IF($A31="","",IF(COUNTIF($A$16:$A$115,$A31)&gt;1,"ID duplicado",IF(LEFT($A31,3)&lt;&gt;"AP-","ID fora do padrão",IF(OR($B31="",$C31="",$D31="",$E31=""),"Campos obrigatórios incompletos",IF(COUNTIFS($C$16:$C$115,$C31,$B$16:$B$115,$B31)&gt;1,"Mais de uma decisão da área na mesma data",IF(AND($E31&lt;&gt;"Aprovado",$F31=""),"Pendência sem observação",IF(AND($G31&lt;&gt;"",$G31&lt;TODAY(),$E31&lt;&gt;"Aprovado"),"Revisão vencida","OK")))))))</f>
        <v/>
      </c>
    </row>
    <row r="32" ht="24" customHeight="1">
      <c r="A32" s="19">
        <f>""</f>
        <v/>
      </c>
      <c r="B32" s="20">
        <f>""</f>
        <v/>
      </c>
      <c r="C32" s="19">
        <f>""</f>
        <v/>
      </c>
      <c r="D32" s="17">
        <f>""</f>
        <v/>
      </c>
      <c r="E32" s="19">
        <f>""</f>
        <v/>
      </c>
      <c r="F32" s="17" t="n"/>
      <c r="G32" s="20" t="n"/>
      <c r="H32" s="14">
        <f>IF($A32="","",IF(OR($B32="",$C32=""),"Não",IF(COUNTIFS($C$16:$C$115,$C32,$B$16:$B$115,"&gt;"&amp;$B32)=0,"Sim","Não")))</f>
        <v/>
      </c>
      <c r="I32" s="3">
        <f>IF($A32="","",IF(COUNTIF($A$16:$A$115,$A32)&gt;1,"ID duplicado",IF(LEFT($A32,3)&lt;&gt;"AP-","ID fora do padrão",IF(OR($B32="",$C32="",$D32="",$E32=""),"Campos obrigatórios incompletos",IF(COUNTIFS($C$16:$C$115,$C32,$B$16:$B$115,$B32)&gt;1,"Mais de uma decisão da área na mesma data",IF(AND($E32&lt;&gt;"Aprovado",$F32=""),"Pendência sem observação",IF(AND($G32&lt;&gt;"",$G32&lt;TODAY(),$E32&lt;&gt;"Aprovado"),"Revisão vencida","OK")))))))</f>
        <v/>
      </c>
    </row>
    <row r="33" ht="24" customHeight="1">
      <c r="A33" s="19">
        <f>""</f>
        <v/>
      </c>
      <c r="B33" s="20">
        <f>""</f>
        <v/>
      </c>
      <c r="C33" s="19">
        <f>""</f>
        <v/>
      </c>
      <c r="D33" s="17">
        <f>""</f>
        <v/>
      </c>
      <c r="E33" s="19">
        <f>""</f>
        <v/>
      </c>
      <c r="F33" s="17" t="n"/>
      <c r="G33" s="20" t="n"/>
      <c r="H33" s="14">
        <f>IF($A33="","",IF(OR($B33="",$C33=""),"Não",IF(COUNTIFS($C$16:$C$115,$C33,$B$16:$B$115,"&gt;"&amp;$B33)=0,"Sim","Não")))</f>
        <v/>
      </c>
      <c r="I33" s="3">
        <f>IF($A33="","",IF(COUNTIF($A$16:$A$115,$A33)&gt;1,"ID duplicado",IF(LEFT($A33,3)&lt;&gt;"AP-","ID fora do padrão",IF(OR($B33="",$C33="",$D33="",$E33=""),"Campos obrigatórios incompletos",IF(COUNTIFS($C$16:$C$115,$C33,$B$16:$B$115,$B33)&gt;1,"Mais de uma decisão da área na mesma data",IF(AND($E33&lt;&gt;"Aprovado",$F33=""),"Pendência sem observação",IF(AND($G33&lt;&gt;"",$G33&lt;TODAY(),$E33&lt;&gt;"Aprovado"),"Revisão vencida","OK")))))))</f>
        <v/>
      </c>
    </row>
    <row r="34" ht="24" customHeight="1">
      <c r="A34" s="19">
        <f>""</f>
        <v/>
      </c>
      <c r="B34" s="20">
        <f>""</f>
        <v/>
      </c>
      <c r="C34" s="19">
        <f>""</f>
        <v/>
      </c>
      <c r="D34" s="17">
        <f>""</f>
        <v/>
      </c>
      <c r="E34" s="19">
        <f>""</f>
        <v/>
      </c>
      <c r="F34" s="17" t="n"/>
      <c r="G34" s="20" t="n"/>
      <c r="H34" s="14">
        <f>IF($A34="","",IF(OR($B34="",$C34=""),"Não",IF(COUNTIFS($C$16:$C$115,$C34,$B$16:$B$115,"&gt;"&amp;$B34)=0,"Sim","Não")))</f>
        <v/>
      </c>
      <c r="I34" s="3">
        <f>IF($A34="","",IF(COUNTIF($A$16:$A$115,$A34)&gt;1,"ID duplicado",IF(LEFT($A34,3)&lt;&gt;"AP-","ID fora do padrão",IF(OR($B34="",$C34="",$D34="",$E34=""),"Campos obrigatórios incompletos",IF(COUNTIFS($C$16:$C$115,$C34,$B$16:$B$115,$B34)&gt;1,"Mais de uma decisão da área na mesma data",IF(AND($E34&lt;&gt;"Aprovado",$F34=""),"Pendência sem observação",IF(AND($G34&lt;&gt;"",$G34&lt;TODAY(),$E34&lt;&gt;"Aprovado"),"Revisão vencida","OK")))))))</f>
        <v/>
      </c>
    </row>
    <row r="35" ht="24" customHeight="1">
      <c r="A35" s="19">
        <f>""</f>
        <v/>
      </c>
      <c r="B35" s="20">
        <f>""</f>
        <v/>
      </c>
      <c r="C35" s="19">
        <f>""</f>
        <v/>
      </c>
      <c r="D35" s="17">
        <f>""</f>
        <v/>
      </c>
      <c r="E35" s="19">
        <f>""</f>
        <v/>
      </c>
      <c r="F35" s="17" t="n"/>
      <c r="G35" s="20" t="n"/>
      <c r="H35" s="14">
        <f>IF($A35="","",IF(OR($B35="",$C35=""),"Não",IF(COUNTIFS($C$16:$C$115,$C35,$B$16:$B$115,"&gt;"&amp;$B35)=0,"Sim","Não")))</f>
        <v/>
      </c>
      <c r="I35" s="3">
        <f>IF($A35="","",IF(COUNTIF($A$16:$A$115,$A35)&gt;1,"ID duplicado",IF(LEFT($A35,3)&lt;&gt;"AP-","ID fora do padrão",IF(OR($B35="",$C35="",$D35="",$E35=""),"Campos obrigatórios incompletos",IF(COUNTIFS($C$16:$C$115,$C35,$B$16:$B$115,$B35)&gt;1,"Mais de uma decisão da área na mesma data",IF(AND($E35&lt;&gt;"Aprovado",$F35=""),"Pendência sem observação",IF(AND($G35&lt;&gt;"",$G35&lt;TODAY(),$E35&lt;&gt;"Aprovado"),"Revisão vencida","OK")))))))</f>
        <v/>
      </c>
    </row>
    <row r="36" ht="24" customHeight="1">
      <c r="A36" s="19">
        <f>""</f>
        <v/>
      </c>
      <c r="B36" s="20">
        <f>""</f>
        <v/>
      </c>
      <c r="C36" s="19">
        <f>""</f>
        <v/>
      </c>
      <c r="D36" s="17">
        <f>""</f>
        <v/>
      </c>
      <c r="E36" s="19">
        <f>""</f>
        <v/>
      </c>
      <c r="F36" s="17" t="n"/>
      <c r="G36" s="20" t="n"/>
      <c r="H36" s="14">
        <f>IF($A36="","",IF(OR($B36="",$C36=""),"Não",IF(COUNTIFS($C$16:$C$115,$C36,$B$16:$B$115,"&gt;"&amp;$B36)=0,"Sim","Não")))</f>
        <v/>
      </c>
      <c r="I36" s="3">
        <f>IF($A36="","",IF(COUNTIF($A$16:$A$115,$A36)&gt;1,"ID duplicado",IF(LEFT($A36,3)&lt;&gt;"AP-","ID fora do padrão",IF(OR($B36="",$C36="",$D36="",$E36=""),"Campos obrigatórios incompletos",IF(COUNTIFS($C$16:$C$115,$C36,$B$16:$B$115,$B36)&gt;1,"Mais de uma decisão da área na mesma data",IF(AND($E36&lt;&gt;"Aprovado",$F36=""),"Pendência sem observação",IF(AND($G36&lt;&gt;"",$G36&lt;TODAY(),$E36&lt;&gt;"Aprovado"),"Revisão vencida","OK")))))))</f>
        <v/>
      </c>
    </row>
    <row r="37" ht="24" customHeight="1">
      <c r="A37" s="19">
        <f>""</f>
        <v/>
      </c>
      <c r="B37" s="20">
        <f>""</f>
        <v/>
      </c>
      <c r="C37" s="19">
        <f>""</f>
        <v/>
      </c>
      <c r="D37" s="17">
        <f>""</f>
        <v/>
      </c>
      <c r="E37" s="19">
        <f>""</f>
        <v/>
      </c>
      <c r="F37" s="17" t="n"/>
      <c r="G37" s="20" t="n"/>
      <c r="H37" s="14">
        <f>IF($A37="","",IF(OR($B37="",$C37=""),"Não",IF(COUNTIFS($C$16:$C$115,$C37,$B$16:$B$115,"&gt;"&amp;$B37)=0,"Sim","Não")))</f>
        <v/>
      </c>
      <c r="I37" s="3">
        <f>IF($A37="","",IF(COUNTIF($A$16:$A$115,$A37)&gt;1,"ID duplicado",IF(LEFT($A37,3)&lt;&gt;"AP-","ID fora do padrão",IF(OR($B37="",$C37="",$D37="",$E37=""),"Campos obrigatórios incompletos",IF(COUNTIFS($C$16:$C$115,$C37,$B$16:$B$115,$B37)&gt;1,"Mais de uma decisão da área na mesma data",IF(AND($E37&lt;&gt;"Aprovado",$F37=""),"Pendência sem observação",IF(AND($G37&lt;&gt;"",$G37&lt;TODAY(),$E37&lt;&gt;"Aprovado"),"Revisão vencida","OK")))))))</f>
        <v/>
      </c>
    </row>
    <row r="38" ht="24" customHeight="1">
      <c r="A38" s="19">
        <f>""</f>
        <v/>
      </c>
      <c r="B38" s="20">
        <f>""</f>
        <v/>
      </c>
      <c r="C38" s="19">
        <f>""</f>
        <v/>
      </c>
      <c r="D38" s="17">
        <f>""</f>
        <v/>
      </c>
      <c r="E38" s="19">
        <f>""</f>
        <v/>
      </c>
      <c r="F38" s="17" t="n"/>
      <c r="G38" s="20" t="n"/>
      <c r="H38" s="14">
        <f>IF($A38="","",IF(OR($B38="",$C38=""),"Não",IF(COUNTIFS($C$16:$C$115,$C38,$B$16:$B$115,"&gt;"&amp;$B38)=0,"Sim","Não")))</f>
        <v/>
      </c>
      <c r="I38" s="3">
        <f>IF($A38="","",IF(COUNTIF($A$16:$A$115,$A38)&gt;1,"ID duplicado",IF(LEFT($A38,3)&lt;&gt;"AP-","ID fora do padrão",IF(OR($B38="",$C38="",$D38="",$E38=""),"Campos obrigatórios incompletos",IF(COUNTIFS($C$16:$C$115,$C38,$B$16:$B$115,$B38)&gt;1,"Mais de uma decisão da área na mesma data",IF(AND($E38&lt;&gt;"Aprovado",$F38=""),"Pendência sem observação",IF(AND($G38&lt;&gt;"",$G38&lt;TODAY(),$E38&lt;&gt;"Aprovado"),"Revisão vencida","OK")))))))</f>
        <v/>
      </c>
    </row>
    <row r="39" ht="24" customHeight="1">
      <c r="A39" s="19">
        <f>""</f>
        <v/>
      </c>
      <c r="B39" s="20">
        <f>""</f>
        <v/>
      </c>
      <c r="C39" s="19">
        <f>""</f>
        <v/>
      </c>
      <c r="D39" s="17">
        <f>""</f>
        <v/>
      </c>
      <c r="E39" s="19">
        <f>""</f>
        <v/>
      </c>
      <c r="F39" s="17" t="n"/>
      <c r="G39" s="20" t="n"/>
      <c r="H39" s="14">
        <f>IF($A39="","",IF(OR($B39="",$C39=""),"Não",IF(COUNTIFS($C$16:$C$115,$C39,$B$16:$B$115,"&gt;"&amp;$B39)=0,"Sim","Não")))</f>
        <v/>
      </c>
      <c r="I39" s="3">
        <f>IF($A39="","",IF(COUNTIF($A$16:$A$115,$A39)&gt;1,"ID duplicado",IF(LEFT($A39,3)&lt;&gt;"AP-","ID fora do padrão",IF(OR($B39="",$C39="",$D39="",$E39=""),"Campos obrigatórios incompletos",IF(COUNTIFS($C$16:$C$115,$C39,$B$16:$B$115,$B39)&gt;1,"Mais de uma decisão da área na mesma data",IF(AND($E39&lt;&gt;"Aprovado",$F39=""),"Pendência sem observação",IF(AND($G39&lt;&gt;"",$G39&lt;TODAY(),$E39&lt;&gt;"Aprovado"),"Revisão vencida","OK")))))))</f>
        <v/>
      </c>
    </row>
    <row r="40" ht="24" customHeight="1">
      <c r="A40" s="19">
        <f>""</f>
        <v/>
      </c>
      <c r="B40" s="20">
        <f>""</f>
        <v/>
      </c>
      <c r="C40" s="19">
        <f>""</f>
        <v/>
      </c>
      <c r="D40" s="17">
        <f>""</f>
        <v/>
      </c>
      <c r="E40" s="19">
        <f>""</f>
        <v/>
      </c>
      <c r="F40" s="17" t="n"/>
      <c r="G40" s="20" t="n"/>
      <c r="H40" s="14">
        <f>IF($A40="","",IF(OR($B40="",$C40=""),"Não",IF(COUNTIFS($C$16:$C$115,$C40,$B$16:$B$115,"&gt;"&amp;$B40)=0,"Sim","Não")))</f>
        <v/>
      </c>
      <c r="I40" s="3">
        <f>IF($A40="","",IF(COUNTIF($A$16:$A$115,$A40)&gt;1,"ID duplicado",IF(LEFT($A40,3)&lt;&gt;"AP-","ID fora do padrão",IF(OR($B40="",$C40="",$D40="",$E40=""),"Campos obrigatórios incompletos",IF(COUNTIFS($C$16:$C$115,$C40,$B$16:$B$115,$B40)&gt;1,"Mais de uma decisão da área na mesma data",IF(AND($E40&lt;&gt;"Aprovado",$F40=""),"Pendência sem observação",IF(AND($G40&lt;&gt;"",$G40&lt;TODAY(),$E40&lt;&gt;"Aprovado"),"Revisão vencida","OK")))))))</f>
        <v/>
      </c>
    </row>
    <row r="41" ht="24" customHeight="1">
      <c r="A41" s="19">
        <f>""</f>
        <v/>
      </c>
      <c r="B41" s="20">
        <f>""</f>
        <v/>
      </c>
      <c r="C41" s="19">
        <f>""</f>
        <v/>
      </c>
      <c r="D41" s="17">
        <f>""</f>
        <v/>
      </c>
      <c r="E41" s="19">
        <f>""</f>
        <v/>
      </c>
      <c r="F41" s="17" t="n"/>
      <c r="G41" s="20" t="n"/>
      <c r="H41" s="14">
        <f>IF($A41="","",IF(OR($B41="",$C41=""),"Não",IF(COUNTIFS($C$16:$C$115,$C41,$B$16:$B$115,"&gt;"&amp;$B41)=0,"Sim","Não")))</f>
        <v/>
      </c>
      <c r="I41" s="3">
        <f>IF($A41="","",IF(COUNTIF($A$16:$A$115,$A41)&gt;1,"ID duplicado",IF(LEFT($A41,3)&lt;&gt;"AP-","ID fora do padrão",IF(OR($B41="",$C41="",$D41="",$E41=""),"Campos obrigatórios incompletos",IF(COUNTIFS($C$16:$C$115,$C41,$B$16:$B$115,$B41)&gt;1,"Mais de uma decisão da área na mesma data",IF(AND($E41&lt;&gt;"Aprovado",$F41=""),"Pendência sem observação",IF(AND($G41&lt;&gt;"",$G41&lt;TODAY(),$E41&lt;&gt;"Aprovado"),"Revisão vencida","OK")))))))</f>
        <v/>
      </c>
    </row>
    <row r="42" ht="24" customHeight="1">
      <c r="A42" s="19">
        <f>""</f>
        <v/>
      </c>
      <c r="B42" s="20">
        <f>""</f>
        <v/>
      </c>
      <c r="C42" s="19">
        <f>""</f>
        <v/>
      </c>
      <c r="D42" s="17">
        <f>""</f>
        <v/>
      </c>
      <c r="E42" s="19">
        <f>""</f>
        <v/>
      </c>
      <c r="F42" s="17" t="n"/>
      <c r="G42" s="20" t="n"/>
      <c r="H42" s="14">
        <f>IF($A42="","",IF(OR($B42="",$C42=""),"Não",IF(COUNTIFS($C$16:$C$115,$C42,$B$16:$B$115,"&gt;"&amp;$B42)=0,"Sim","Não")))</f>
        <v/>
      </c>
      <c r="I42" s="3">
        <f>IF($A42="","",IF(COUNTIF($A$16:$A$115,$A42)&gt;1,"ID duplicado",IF(LEFT($A42,3)&lt;&gt;"AP-","ID fora do padrão",IF(OR($B42="",$C42="",$D42="",$E42=""),"Campos obrigatórios incompletos",IF(COUNTIFS($C$16:$C$115,$C42,$B$16:$B$115,$B42)&gt;1,"Mais de uma decisão da área na mesma data",IF(AND($E42&lt;&gt;"Aprovado",$F42=""),"Pendência sem observação",IF(AND($G42&lt;&gt;"",$G42&lt;TODAY(),$E42&lt;&gt;"Aprovado"),"Revisão vencida","OK")))))))</f>
        <v/>
      </c>
    </row>
    <row r="43" ht="24" customHeight="1">
      <c r="A43" s="19">
        <f>""</f>
        <v/>
      </c>
      <c r="B43" s="20">
        <f>""</f>
        <v/>
      </c>
      <c r="C43" s="19">
        <f>""</f>
        <v/>
      </c>
      <c r="D43" s="17">
        <f>""</f>
        <v/>
      </c>
      <c r="E43" s="19">
        <f>""</f>
        <v/>
      </c>
      <c r="F43" s="17" t="n"/>
      <c r="G43" s="20" t="n"/>
      <c r="H43" s="14">
        <f>IF($A43="","",IF(OR($B43="",$C43=""),"Não",IF(COUNTIFS($C$16:$C$115,$C43,$B$16:$B$115,"&gt;"&amp;$B43)=0,"Sim","Não")))</f>
        <v/>
      </c>
      <c r="I43" s="3">
        <f>IF($A43="","",IF(COUNTIF($A$16:$A$115,$A43)&gt;1,"ID duplicado",IF(LEFT($A43,3)&lt;&gt;"AP-","ID fora do padrão",IF(OR($B43="",$C43="",$D43="",$E43=""),"Campos obrigatórios incompletos",IF(COUNTIFS($C$16:$C$115,$C43,$B$16:$B$115,$B43)&gt;1,"Mais de uma decisão da área na mesma data",IF(AND($E43&lt;&gt;"Aprovado",$F43=""),"Pendência sem observação",IF(AND($G43&lt;&gt;"",$G43&lt;TODAY(),$E43&lt;&gt;"Aprovado"),"Revisão vencida","OK")))))))</f>
        <v/>
      </c>
    </row>
    <row r="44" ht="24" customHeight="1">
      <c r="A44" s="19">
        <f>""</f>
        <v/>
      </c>
      <c r="B44" s="20">
        <f>""</f>
        <v/>
      </c>
      <c r="C44" s="19">
        <f>""</f>
        <v/>
      </c>
      <c r="D44" s="17">
        <f>""</f>
        <v/>
      </c>
      <c r="E44" s="19">
        <f>""</f>
        <v/>
      </c>
      <c r="F44" s="17" t="n"/>
      <c r="G44" s="20" t="n"/>
      <c r="H44" s="14">
        <f>IF($A44="","",IF(OR($B44="",$C44=""),"Não",IF(COUNTIFS($C$16:$C$115,$C44,$B$16:$B$115,"&gt;"&amp;$B44)=0,"Sim","Não")))</f>
        <v/>
      </c>
      <c r="I44" s="3">
        <f>IF($A44="","",IF(COUNTIF($A$16:$A$115,$A44)&gt;1,"ID duplicado",IF(LEFT($A44,3)&lt;&gt;"AP-","ID fora do padrão",IF(OR($B44="",$C44="",$D44="",$E44=""),"Campos obrigatórios incompletos",IF(COUNTIFS($C$16:$C$115,$C44,$B$16:$B$115,$B44)&gt;1,"Mais de uma decisão da área na mesma data",IF(AND($E44&lt;&gt;"Aprovado",$F44=""),"Pendência sem observação",IF(AND($G44&lt;&gt;"",$G44&lt;TODAY(),$E44&lt;&gt;"Aprovado"),"Revisão vencida","OK")))))))</f>
        <v/>
      </c>
    </row>
    <row r="45" ht="24" customHeight="1">
      <c r="A45" s="19">
        <f>""</f>
        <v/>
      </c>
      <c r="B45" s="20">
        <f>""</f>
        <v/>
      </c>
      <c r="C45" s="19">
        <f>""</f>
        <v/>
      </c>
      <c r="D45" s="17">
        <f>""</f>
        <v/>
      </c>
      <c r="E45" s="19">
        <f>""</f>
        <v/>
      </c>
      <c r="F45" s="17" t="n"/>
      <c r="G45" s="20" t="n"/>
      <c r="H45" s="14">
        <f>IF($A45="","",IF(OR($B45="",$C45=""),"Não",IF(COUNTIFS($C$16:$C$115,$C45,$B$16:$B$115,"&gt;"&amp;$B45)=0,"Sim","Não")))</f>
        <v/>
      </c>
      <c r="I45" s="3">
        <f>IF($A45="","",IF(COUNTIF($A$16:$A$115,$A45)&gt;1,"ID duplicado",IF(LEFT($A45,3)&lt;&gt;"AP-","ID fora do padrão",IF(OR($B45="",$C45="",$D45="",$E45=""),"Campos obrigatórios incompletos",IF(COUNTIFS($C$16:$C$115,$C45,$B$16:$B$115,$B45)&gt;1,"Mais de uma decisão da área na mesma data",IF(AND($E45&lt;&gt;"Aprovado",$F45=""),"Pendência sem observação",IF(AND($G45&lt;&gt;"",$G45&lt;TODAY(),$E45&lt;&gt;"Aprovado"),"Revisão vencida","OK")))))))</f>
        <v/>
      </c>
    </row>
    <row r="46" ht="24" customHeight="1">
      <c r="A46" s="19">
        <f>""</f>
        <v/>
      </c>
      <c r="B46" s="20">
        <f>""</f>
        <v/>
      </c>
      <c r="C46" s="19">
        <f>""</f>
        <v/>
      </c>
      <c r="D46" s="17">
        <f>""</f>
        <v/>
      </c>
      <c r="E46" s="19">
        <f>""</f>
        <v/>
      </c>
      <c r="F46" s="17" t="n"/>
      <c r="G46" s="20" t="n"/>
      <c r="H46" s="14">
        <f>IF($A46="","",IF(OR($B46="",$C46=""),"Não",IF(COUNTIFS($C$16:$C$115,$C46,$B$16:$B$115,"&gt;"&amp;$B46)=0,"Sim","Não")))</f>
        <v/>
      </c>
      <c r="I46" s="3">
        <f>IF($A46="","",IF(COUNTIF($A$16:$A$115,$A46)&gt;1,"ID duplicado",IF(LEFT($A46,3)&lt;&gt;"AP-","ID fora do padrão",IF(OR($B46="",$C46="",$D46="",$E46=""),"Campos obrigatórios incompletos",IF(COUNTIFS($C$16:$C$115,$C46,$B$16:$B$115,$B46)&gt;1,"Mais de uma decisão da área na mesma data",IF(AND($E46&lt;&gt;"Aprovado",$F46=""),"Pendência sem observação",IF(AND($G46&lt;&gt;"",$G46&lt;TODAY(),$E46&lt;&gt;"Aprovado"),"Revisão vencida","OK")))))))</f>
        <v/>
      </c>
    </row>
    <row r="47" ht="24" customHeight="1">
      <c r="A47" s="19">
        <f>""</f>
        <v/>
      </c>
      <c r="B47" s="20">
        <f>""</f>
        <v/>
      </c>
      <c r="C47" s="19">
        <f>""</f>
        <v/>
      </c>
      <c r="D47" s="17">
        <f>""</f>
        <v/>
      </c>
      <c r="E47" s="19">
        <f>""</f>
        <v/>
      </c>
      <c r="F47" s="17" t="n"/>
      <c r="G47" s="20" t="n"/>
      <c r="H47" s="14">
        <f>IF($A47="","",IF(OR($B47="",$C47=""),"Não",IF(COUNTIFS($C$16:$C$115,$C47,$B$16:$B$115,"&gt;"&amp;$B47)=0,"Sim","Não")))</f>
        <v/>
      </c>
      <c r="I47" s="3">
        <f>IF($A47="","",IF(COUNTIF($A$16:$A$115,$A47)&gt;1,"ID duplicado",IF(LEFT($A47,3)&lt;&gt;"AP-","ID fora do padrão",IF(OR($B47="",$C47="",$D47="",$E47=""),"Campos obrigatórios incompletos",IF(COUNTIFS($C$16:$C$115,$C47,$B$16:$B$115,$B47)&gt;1,"Mais de uma decisão da área na mesma data",IF(AND($E47&lt;&gt;"Aprovado",$F47=""),"Pendência sem observação",IF(AND($G47&lt;&gt;"",$G47&lt;TODAY(),$E47&lt;&gt;"Aprovado"),"Revisão vencida","OK")))))))</f>
        <v/>
      </c>
    </row>
    <row r="48" ht="24" customHeight="1">
      <c r="A48" s="19">
        <f>""</f>
        <v/>
      </c>
      <c r="B48" s="20">
        <f>""</f>
        <v/>
      </c>
      <c r="C48" s="19">
        <f>""</f>
        <v/>
      </c>
      <c r="D48" s="17">
        <f>""</f>
        <v/>
      </c>
      <c r="E48" s="19">
        <f>""</f>
        <v/>
      </c>
      <c r="F48" s="17" t="n"/>
      <c r="G48" s="20" t="n"/>
      <c r="H48" s="14">
        <f>IF($A48="","",IF(OR($B48="",$C48=""),"Não",IF(COUNTIFS($C$16:$C$115,$C48,$B$16:$B$115,"&gt;"&amp;$B48)=0,"Sim","Não")))</f>
        <v/>
      </c>
      <c r="I48" s="3">
        <f>IF($A48="","",IF(COUNTIF($A$16:$A$115,$A48)&gt;1,"ID duplicado",IF(LEFT($A48,3)&lt;&gt;"AP-","ID fora do padrão",IF(OR($B48="",$C48="",$D48="",$E48=""),"Campos obrigatórios incompletos",IF(COUNTIFS($C$16:$C$115,$C48,$B$16:$B$115,$B48)&gt;1,"Mais de uma decisão da área na mesma data",IF(AND($E48&lt;&gt;"Aprovado",$F48=""),"Pendência sem observação",IF(AND($G48&lt;&gt;"",$G48&lt;TODAY(),$E48&lt;&gt;"Aprovado"),"Revisão vencida","OK")))))))</f>
        <v/>
      </c>
    </row>
    <row r="49" ht="24" customHeight="1">
      <c r="A49" s="19">
        <f>""</f>
        <v/>
      </c>
      <c r="B49" s="20">
        <f>""</f>
        <v/>
      </c>
      <c r="C49" s="19">
        <f>""</f>
        <v/>
      </c>
      <c r="D49" s="17">
        <f>""</f>
        <v/>
      </c>
      <c r="E49" s="19">
        <f>""</f>
        <v/>
      </c>
      <c r="F49" s="17" t="n"/>
      <c r="G49" s="20" t="n"/>
      <c r="H49" s="14">
        <f>IF($A49="","",IF(OR($B49="",$C49=""),"Não",IF(COUNTIFS($C$16:$C$115,$C49,$B$16:$B$115,"&gt;"&amp;$B49)=0,"Sim","Não")))</f>
        <v/>
      </c>
      <c r="I49" s="3">
        <f>IF($A49="","",IF(COUNTIF($A$16:$A$115,$A49)&gt;1,"ID duplicado",IF(LEFT($A49,3)&lt;&gt;"AP-","ID fora do padrão",IF(OR($B49="",$C49="",$D49="",$E49=""),"Campos obrigatórios incompletos",IF(COUNTIFS($C$16:$C$115,$C49,$B$16:$B$115,$B49)&gt;1,"Mais de uma decisão da área na mesma data",IF(AND($E49&lt;&gt;"Aprovado",$F49=""),"Pendência sem observação",IF(AND($G49&lt;&gt;"",$G49&lt;TODAY(),$E49&lt;&gt;"Aprovado"),"Revisão vencida","OK")))))))</f>
        <v/>
      </c>
    </row>
    <row r="50" ht="24" customHeight="1">
      <c r="A50" s="19">
        <f>""</f>
        <v/>
      </c>
      <c r="B50" s="20">
        <f>""</f>
        <v/>
      </c>
      <c r="C50" s="19">
        <f>""</f>
        <v/>
      </c>
      <c r="D50" s="17">
        <f>""</f>
        <v/>
      </c>
      <c r="E50" s="19">
        <f>""</f>
        <v/>
      </c>
      <c r="F50" s="17" t="n"/>
      <c r="G50" s="20" t="n"/>
      <c r="H50" s="14">
        <f>IF($A50="","",IF(OR($B50="",$C50=""),"Não",IF(COUNTIFS($C$16:$C$115,$C50,$B$16:$B$115,"&gt;"&amp;$B50)=0,"Sim","Não")))</f>
        <v/>
      </c>
      <c r="I50" s="3">
        <f>IF($A50="","",IF(COUNTIF($A$16:$A$115,$A50)&gt;1,"ID duplicado",IF(LEFT($A50,3)&lt;&gt;"AP-","ID fora do padrão",IF(OR($B50="",$C50="",$D50="",$E50=""),"Campos obrigatórios incompletos",IF(COUNTIFS($C$16:$C$115,$C50,$B$16:$B$115,$B50)&gt;1,"Mais de uma decisão da área na mesma data",IF(AND($E50&lt;&gt;"Aprovado",$F50=""),"Pendência sem observação",IF(AND($G50&lt;&gt;"",$G50&lt;TODAY(),$E50&lt;&gt;"Aprovado"),"Revisão vencida","OK")))))))</f>
        <v/>
      </c>
    </row>
    <row r="51" ht="24" customHeight="1">
      <c r="A51" s="19">
        <f>""</f>
        <v/>
      </c>
      <c r="B51" s="20">
        <f>""</f>
        <v/>
      </c>
      <c r="C51" s="19">
        <f>""</f>
        <v/>
      </c>
      <c r="D51" s="17">
        <f>""</f>
        <v/>
      </c>
      <c r="E51" s="19">
        <f>""</f>
        <v/>
      </c>
      <c r="F51" s="17" t="n"/>
      <c r="G51" s="20" t="n"/>
      <c r="H51" s="14">
        <f>IF($A51="","",IF(OR($B51="",$C51=""),"Não",IF(COUNTIFS($C$16:$C$115,$C51,$B$16:$B$115,"&gt;"&amp;$B51)=0,"Sim","Não")))</f>
        <v/>
      </c>
      <c r="I51" s="3">
        <f>IF($A51="","",IF(COUNTIF($A$16:$A$115,$A51)&gt;1,"ID duplicado",IF(LEFT($A51,3)&lt;&gt;"AP-","ID fora do padrão",IF(OR($B51="",$C51="",$D51="",$E51=""),"Campos obrigatórios incompletos",IF(COUNTIFS($C$16:$C$115,$C51,$B$16:$B$115,$B51)&gt;1,"Mais de uma decisão da área na mesma data",IF(AND($E51&lt;&gt;"Aprovado",$F51=""),"Pendência sem observação",IF(AND($G51&lt;&gt;"",$G51&lt;TODAY(),$E51&lt;&gt;"Aprovado"),"Revisão vencida","OK")))))))</f>
        <v/>
      </c>
    </row>
    <row r="52" ht="24" customHeight="1">
      <c r="A52" s="19">
        <f>""</f>
        <v/>
      </c>
      <c r="B52" s="20">
        <f>""</f>
        <v/>
      </c>
      <c r="C52" s="19">
        <f>""</f>
        <v/>
      </c>
      <c r="D52" s="17">
        <f>""</f>
        <v/>
      </c>
      <c r="E52" s="19">
        <f>""</f>
        <v/>
      </c>
      <c r="F52" s="17" t="n"/>
      <c r="G52" s="20" t="n"/>
      <c r="H52" s="14">
        <f>IF($A52="","",IF(OR($B52="",$C52=""),"Não",IF(COUNTIFS($C$16:$C$115,$C52,$B$16:$B$115,"&gt;"&amp;$B52)=0,"Sim","Não")))</f>
        <v/>
      </c>
      <c r="I52" s="3">
        <f>IF($A52="","",IF(COUNTIF($A$16:$A$115,$A52)&gt;1,"ID duplicado",IF(LEFT($A52,3)&lt;&gt;"AP-","ID fora do padrão",IF(OR($B52="",$C52="",$D52="",$E52=""),"Campos obrigatórios incompletos",IF(COUNTIFS($C$16:$C$115,$C52,$B$16:$B$115,$B52)&gt;1,"Mais de uma decisão da área na mesma data",IF(AND($E52&lt;&gt;"Aprovado",$F52=""),"Pendência sem observação",IF(AND($G52&lt;&gt;"",$G52&lt;TODAY(),$E52&lt;&gt;"Aprovado"),"Revisão vencida","OK")))))))</f>
        <v/>
      </c>
    </row>
    <row r="53" ht="24" customHeight="1">
      <c r="A53" s="19">
        <f>""</f>
        <v/>
      </c>
      <c r="B53" s="20">
        <f>""</f>
        <v/>
      </c>
      <c r="C53" s="19">
        <f>""</f>
        <v/>
      </c>
      <c r="D53" s="17">
        <f>""</f>
        <v/>
      </c>
      <c r="E53" s="19">
        <f>""</f>
        <v/>
      </c>
      <c r="F53" s="17" t="n"/>
      <c r="G53" s="20" t="n"/>
      <c r="H53" s="14">
        <f>IF($A53="","",IF(OR($B53="",$C53=""),"Não",IF(COUNTIFS($C$16:$C$115,$C53,$B$16:$B$115,"&gt;"&amp;$B53)=0,"Sim","Não")))</f>
        <v/>
      </c>
      <c r="I53" s="3">
        <f>IF($A53="","",IF(COUNTIF($A$16:$A$115,$A53)&gt;1,"ID duplicado",IF(LEFT($A53,3)&lt;&gt;"AP-","ID fora do padrão",IF(OR($B53="",$C53="",$D53="",$E53=""),"Campos obrigatórios incompletos",IF(COUNTIFS($C$16:$C$115,$C53,$B$16:$B$115,$B53)&gt;1,"Mais de uma decisão da área na mesma data",IF(AND($E53&lt;&gt;"Aprovado",$F53=""),"Pendência sem observação",IF(AND($G53&lt;&gt;"",$G53&lt;TODAY(),$E53&lt;&gt;"Aprovado"),"Revisão vencida","OK")))))))</f>
        <v/>
      </c>
    </row>
    <row r="54" ht="24" customHeight="1">
      <c r="A54" s="19">
        <f>""</f>
        <v/>
      </c>
      <c r="B54" s="20">
        <f>""</f>
        <v/>
      </c>
      <c r="C54" s="19">
        <f>""</f>
        <v/>
      </c>
      <c r="D54" s="17">
        <f>""</f>
        <v/>
      </c>
      <c r="E54" s="19">
        <f>""</f>
        <v/>
      </c>
      <c r="F54" s="17" t="n"/>
      <c r="G54" s="20" t="n"/>
      <c r="H54" s="14">
        <f>IF($A54="","",IF(OR($B54="",$C54=""),"Não",IF(COUNTIFS($C$16:$C$115,$C54,$B$16:$B$115,"&gt;"&amp;$B54)=0,"Sim","Não")))</f>
        <v/>
      </c>
      <c r="I54" s="3">
        <f>IF($A54="","",IF(COUNTIF($A$16:$A$115,$A54)&gt;1,"ID duplicado",IF(LEFT($A54,3)&lt;&gt;"AP-","ID fora do padrão",IF(OR($B54="",$C54="",$D54="",$E54=""),"Campos obrigatórios incompletos",IF(COUNTIFS($C$16:$C$115,$C54,$B$16:$B$115,$B54)&gt;1,"Mais de uma decisão da área na mesma data",IF(AND($E54&lt;&gt;"Aprovado",$F54=""),"Pendência sem observação",IF(AND($G54&lt;&gt;"",$G54&lt;TODAY(),$E54&lt;&gt;"Aprovado"),"Revisão vencida","OK")))))))</f>
        <v/>
      </c>
    </row>
    <row r="55" ht="24" customHeight="1">
      <c r="A55" s="19">
        <f>""</f>
        <v/>
      </c>
      <c r="B55" s="20">
        <f>""</f>
        <v/>
      </c>
      <c r="C55" s="19">
        <f>""</f>
        <v/>
      </c>
      <c r="D55" s="17">
        <f>""</f>
        <v/>
      </c>
      <c r="E55" s="19">
        <f>""</f>
        <v/>
      </c>
      <c r="F55" s="17" t="n"/>
      <c r="G55" s="20" t="n"/>
      <c r="H55" s="14">
        <f>IF($A55="","",IF(OR($B55="",$C55=""),"Não",IF(COUNTIFS($C$16:$C$115,$C55,$B$16:$B$115,"&gt;"&amp;$B55)=0,"Sim","Não")))</f>
        <v/>
      </c>
      <c r="I55" s="3">
        <f>IF($A55="","",IF(COUNTIF($A$16:$A$115,$A55)&gt;1,"ID duplicado",IF(LEFT($A55,3)&lt;&gt;"AP-","ID fora do padrão",IF(OR($B55="",$C55="",$D55="",$E55=""),"Campos obrigatórios incompletos",IF(COUNTIFS($C$16:$C$115,$C55,$B$16:$B$115,$B55)&gt;1,"Mais de uma decisão da área na mesma data",IF(AND($E55&lt;&gt;"Aprovado",$F55=""),"Pendência sem observação",IF(AND($G55&lt;&gt;"",$G55&lt;TODAY(),$E55&lt;&gt;"Aprovado"),"Revisão vencida","OK")))))))</f>
        <v/>
      </c>
    </row>
    <row r="56" ht="24" customHeight="1">
      <c r="A56" s="19">
        <f>""</f>
        <v/>
      </c>
      <c r="B56" s="20">
        <f>""</f>
        <v/>
      </c>
      <c r="C56" s="19">
        <f>""</f>
        <v/>
      </c>
      <c r="D56" s="17">
        <f>""</f>
        <v/>
      </c>
      <c r="E56" s="19">
        <f>""</f>
        <v/>
      </c>
      <c r="F56" s="17" t="n"/>
      <c r="G56" s="20" t="n"/>
      <c r="H56" s="14">
        <f>IF($A56="","",IF(OR($B56="",$C56=""),"Não",IF(COUNTIFS($C$16:$C$115,$C56,$B$16:$B$115,"&gt;"&amp;$B56)=0,"Sim","Não")))</f>
        <v/>
      </c>
      <c r="I56" s="3">
        <f>IF($A56="","",IF(COUNTIF($A$16:$A$115,$A56)&gt;1,"ID duplicado",IF(LEFT($A56,3)&lt;&gt;"AP-","ID fora do padrão",IF(OR($B56="",$C56="",$D56="",$E56=""),"Campos obrigatórios incompletos",IF(COUNTIFS($C$16:$C$115,$C56,$B$16:$B$115,$B56)&gt;1,"Mais de uma decisão da área na mesma data",IF(AND($E56&lt;&gt;"Aprovado",$F56=""),"Pendência sem observação",IF(AND($G56&lt;&gt;"",$G56&lt;TODAY(),$E56&lt;&gt;"Aprovado"),"Revisão vencida","OK")))))))</f>
        <v/>
      </c>
    </row>
    <row r="57" ht="24" customHeight="1">
      <c r="A57" s="19">
        <f>""</f>
        <v/>
      </c>
      <c r="B57" s="20">
        <f>""</f>
        <v/>
      </c>
      <c r="C57" s="19">
        <f>""</f>
        <v/>
      </c>
      <c r="D57" s="17">
        <f>""</f>
        <v/>
      </c>
      <c r="E57" s="19">
        <f>""</f>
        <v/>
      </c>
      <c r="F57" s="17" t="n"/>
      <c r="G57" s="20" t="n"/>
      <c r="H57" s="14">
        <f>IF($A57="","",IF(OR($B57="",$C57=""),"Não",IF(COUNTIFS($C$16:$C$115,$C57,$B$16:$B$115,"&gt;"&amp;$B57)=0,"Sim","Não")))</f>
        <v/>
      </c>
      <c r="I57" s="3">
        <f>IF($A57="","",IF(COUNTIF($A$16:$A$115,$A57)&gt;1,"ID duplicado",IF(LEFT($A57,3)&lt;&gt;"AP-","ID fora do padrão",IF(OR($B57="",$C57="",$D57="",$E57=""),"Campos obrigatórios incompletos",IF(COUNTIFS($C$16:$C$115,$C57,$B$16:$B$115,$B57)&gt;1,"Mais de uma decisão da área na mesma data",IF(AND($E57&lt;&gt;"Aprovado",$F57=""),"Pendência sem observação",IF(AND($G57&lt;&gt;"",$G57&lt;TODAY(),$E57&lt;&gt;"Aprovado"),"Revisão vencida","OK")))))))</f>
        <v/>
      </c>
    </row>
    <row r="58" ht="24" customHeight="1">
      <c r="A58" s="19">
        <f>""</f>
        <v/>
      </c>
      <c r="B58" s="20">
        <f>""</f>
        <v/>
      </c>
      <c r="C58" s="19">
        <f>""</f>
        <v/>
      </c>
      <c r="D58" s="17">
        <f>""</f>
        <v/>
      </c>
      <c r="E58" s="19">
        <f>""</f>
        <v/>
      </c>
      <c r="F58" s="17" t="n"/>
      <c r="G58" s="20" t="n"/>
      <c r="H58" s="14">
        <f>IF($A58="","",IF(OR($B58="",$C58=""),"Não",IF(COUNTIFS($C$16:$C$115,$C58,$B$16:$B$115,"&gt;"&amp;$B58)=0,"Sim","Não")))</f>
        <v/>
      </c>
      <c r="I58" s="3">
        <f>IF($A58="","",IF(COUNTIF($A$16:$A$115,$A58)&gt;1,"ID duplicado",IF(LEFT($A58,3)&lt;&gt;"AP-","ID fora do padrão",IF(OR($B58="",$C58="",$D58="",$E58=""),"Campos obrigatórios incompletos",IF(COUNTIFS($C$16:$C$115,$C58,$B$16:$B$115,$B58)&gt;1,"Mais de uma decisão da área na mesma data",IF(AND($E58&lt;&gt;"Aprovado",$F58=""),"Pendência sem observação",IF(AND($G58&lt;&gt;"",$G58&lt;TODAY(),$E58&lt;&gt;"Aprovado"),"Revisão vencida","OK")))))))</f>
        <v/>
      </c>
    </row>
    <row r="59" ht="24" customHeight="1">
      <c r="A59" s="19">
        <f>""</f>
        <v/>
      </c>
      <c r="B59" s="20">
        <f>""</f>
        <v/>
      </c>
      <c r="C59" s="19">
        <f>""</f>
        <v/>
      </c>
      <c r="D59" s="17">
        <f>""</f>
        <v/>
      </c>
      <c r="E59" s="19">
        <f>""</f>
        <v/>
      </c>
      <c r="F59" s="17" t="n"/>
      <c r="G59" s="20" t="n"/>
      <c r="H59" s="14">
        <f>IF($A59="","",IF(OR($B59="",$C59=""),"Não",IF(COUNTIFS($C$16:$C$115,$C59,$B$16:$B$115,"&gt;"&amp;$B59)=0,"Sim","Não")))</f>
        <v/>
      </c>
      <c r="I59" s="3">
        <f>IF($A59="","",IF(COUNTIF($A$16:$A$115,$A59)&gt;1,"ID duplicado",IF(LEFT($A59,3)&lt;&gt;"AP-","ID fora do padrão",IF(OR($B59="",$C59="",$D59="",$E59=""),"Campos obrigatórios incompletos",IF(COUNTIFS($C$16:$C$115,$C59,$B$16:$B$115,$B59)&gt;1,"Mais de uma decisão da área na mesma data",IF(AND($E59&lt;&gt;"Aprovado",$F59=""),"Pendência sem observação",IF(AND($G59&lt;&gt;"",$G59&lt;TODAY(),$E59&lt;&gt;"Aprovado"),"Revisão vencida","OK")))))))</f>
        <v/>
      </c>
    </row>
    <row r="60" ht="24" customHeight="1">
      <c r="A60" s="19">
        <f>""</f>
        <v/>
      </c>
      <c r="B60" s="20">
        <f>""</f>
        <v/>
      </c>
      <c r="C60" s="19">
        <f>""</f>
        <v/>
      </c>
      <c r="D60" s="17">
        <f>""</f>
        <v/>
      </c>
      <c r="E60" s="19">
        <f>""</f>
        <v/>
      </c>
      <c r="F60" s="17" t="n"/>
      <c r="G60" s="20" t="n"/>
      <c r="H60" s="14">
        <f>IF($A60="","",IF(OR($B60="",$C60=""),"Não",IF(COUNTIFS($C$16:$C$115,$C60,$B$16:$B$115,"&gt;"&amp;$B60)=0,"Sim","Não")))</f>
        <v/>
      </c>
      <c r="I60" s="3">
        <f>IF($A60="","",IF(COUNTIF($A$16:$A$115,$A60)&gt;1,"ID duplicado",IF(LEFT($A60,3)&lt;&gt;"AP-","ID fora do padrão",IF(OR($B60="",$C60="",$D60="",$E60=""),"Campos obrigatórios incompletos",IF(COUNTIFS($C$16:$C$115,$C60,$B$16:$B$115,$B60)&gt;1,"Mais de uma decisão da área na mesma data",IF(AND($E60&lt;&gt;"Aprovado",$F60=""),"Pendência sem observação",IF(AND($G60&lt;&gt;"",$G60&lt;TODAY(),$E60&lt;&gt;"Aprovado"),"Revisão vencida","OK")))))))</f>
        <v/>
      </c>
    </row>
    <row r="61" ht="24" customHeight="1">
      <c r="A61" s="19">
        <f>""</f>
        <v/>
      </c>
      <c r="B61" s="20">
        <f>""</f>
        <v/>
      </c>
      <c r="C61" s="19">
        <f>""</f>
        <v/>
      </c>
      <c r="D61" s="17">
        <f>""</f>
        <v/>
      </c>
      <c r="E61" s="19">
        <f>""</f>
        <v/>
      </c>
      <c r="F61" s="17" t="n"/>
      <c r="G61" s="20" t="n"/>
      <c r="H61" s="14">
        <f>IF($A61="","",IF(OR($B61="",$C61=""),"Não",IF(COUNTIFS($C$16:$C$115,$C61,$B$16:$B$115,"&gt;"&amp;$B61)=0,"Sim","Não")))</f>
        <v/>
      </c>
      <c r="I61" s="3">
        <f>IF($A61="","",IF(COUNTIF($A$16:$A$115,$A61)&gt;1,"ID duplicado",IF(LEFT($A61,3)&lt;&gt;"AP-","ID fora do padrão",IF(OR($B61="",$C61="",$D61="",$E61=""),"Campos obrigatórios incompletos",IF(COUNTIFS($C$16:$C$115,$C61,$B$16:$B$115,$B61)&gt;1,"Mais de uma decisão da área na mesma data",IF(AND($E61&lt;&gt;"Aprovado",$F61=""),"Pendência sem observação",IF(AND($G61&lt;&gt;"",$G61&lt;TODAY(),$E61&lt;&gt;"Aprovado"),"Revisão vencida","OK")))))))</f>
        <v/>
      </c>
    </row>
    <row r="62" ht="24" customHeight="1">
      <c r="A62" s="19">
        <f>""</f>
        <v/>
      </c>
      <c r="B62" s="20">
        <f>""</f>
        <v/>
      </c>
      <c r="C62" s="19">
        <f>""</f>
        <v/>
      </c>
      <c r="D62" s="17">
        <f>""</f>
        <v/>
      </c>
      <c r="E62" s="19">
        <f>""</f>
        <v/>
      </c>
      <c r="F62" s="17" t="n"/>
      <c r="G62" s="20" t="n"/>
      <c r="H62" s="14">
        <f>IF($A62="","",IF(OR($B62="",$C62=""),"Não",IF(COUNTIFS($C$16:$C$115,$C62,$B$16:$B$115,"&gt;"&amp;$B62)=0,"Sim","Não")))</f>
        <v/>
      </c>
      <c r="I62" s="3">
        <f>IF($A62="","",IF(COUNTIF($A$16:$A$115,$A62)&gt;1,"ID duplicado",IF(LEFT($A62,3)&lt;&gt;"AP-","ID fora do padrão",IF(OR($B62="",$C62="",$D62="",$E62=""),"Campos obrigatórios incompletos",IF(COUNTIFS($C$16:$C$115,$C62,$B$16:$B$115,$B62)&gt;1,"Mais de uma decisão da área na mesma data",IF(AND($E62&lt;&gt;"Aprovado",$F62=""),"Pendência sem observação",IF(AND($G62&lt;&gt;"",$G62&lt;TODAY(),$E62&lt;&gt;"Aprovado"),"Revisão vencida","OK")))))))</f>
        <v/>
      </c>
    </row>
    <row r="63" ht="24" customHeight="1">
      <c r="A63" s="19">
        <f>""</f>
        <v/>
      </c>
      <c r="B63" s="20">
        <f>""</f>
        <v/>
      </c>
      <c r="C63" s="19">
        <f>""</f>
        <v/>
      </c>
      <c r="D63" s="17">
        <f>""</f>
        <v/>
      </c>
      <c r="E63" s="19">
        <f>""</f>
        <v/>
      </c>
      <c r="F63" s="17" t="n"/>
      <c r="G63" s="20" t="n"/>
      <c r="H63" s="14">
        <f>IF($A63="","",IF(OR($B63="",$C63=""),"Não",IF(COUNTIFS($C$16:$C$115,$C63,$B$16:$B$115,"&gt;"&amp;$B63)=0,"Sim","Não")))</f>
        <v/>
      </c>
      <c r="I63" s="3">
        <f>IF($A63="","",IF(COUNTIF($A$16:$A$115,$A63)&gt;1,"ID duplicado",IF(LEFT($A63,3)&lt;&gt;"AP-","ID fora do padrão",IF(OR($B63="",$C63="",$D63="",$E63=""),"Campos obrigatórios incompletos",IF(COUNTIFS($C$16:$C$115,$C63,$B$16:$B$115,$B63)&gt;1,"Mais de uma decisão da área na mesma data",IF(AND($E63&lt;&gt;"Aprovado",$F63=""),"Pendência sem observação",IF(AND($G63&lt;&gt;"",$G63&lt;TODAY(),$E63&lt;&gt;"Aprovado"),"Revisão vencida","OK")))))))</f>
        <v/>
      </c>
    </row>
    <row r="64" ht="24" customHeight="1">
      <c r="A64" s="19">
        <f>""</f>
        <v/>
      </c>
      <c r="B64" s="20">
        <f>""</f>
        <v/>
      </c>
      <c r="C64" s="19">
        <f>""</f>
        <v/>
      </c>
      <c r="D64" s="17">
        <f>""</f>
        <v/>
      </c>
      <c r="E64" s="19">
        <f>""</f>
        <v/>
      </c>
      <c r="F64" s="17" t="n"/>
      <c r="G64" s="20" t="n"/>
      <c r="H64" s="14">
        <f>IF($A64="","",IF(OR($B64="",$C64=""),"Não",IF(COUNTIFS($C$16:$C$115,$C64,$B$16:$B$115,"&gt;"&amp;$B64)=0,"Sim","Não")))</f>
        <v/>
      </c>
      <c r="I64" s="3">
        <f>IF($A64="","",IF(COUNTIF($A$16:$A$115,$A64)&gt;1,"ID duplicado",IF(LEFT($A64,3)&lt;&gt;"AP-","ID fora do padrão",IF(OR($B64="",$C64="",$D64="",$E64=""),"Campos obrigatórios incompletos",IF(COUNTIFS($C$16:$C$115,$C64,$B$16:$B$115,$B64)&gt;1,"Mais de uma decisão da área na mesma data",IF(AND($E64&lt;&gt;"Aprovado",$F64=""),"Pendência sem observação",IF(AND($G64&lt;&gt;"",$G64&lt;TODAY(),$E64&lt;&gt;"Aprovado"),"Revisão vencida","OK")))))))</f>
        <v/>
      </c>
    </row>
    <row r="65" ht="24" customHeight="1">
      <c r="A65" s="19">
        <f>""</f>
        <v/>
      </c>
      <c r="B65" s="20">
        <f>""</f>
        <v/>
      </c>
      <c r="C65" s="19">
        <f>""</f>
        <v/>
      </c>
      <c r="D65" s="17">
        <f>""</f>
        <v/>
      </c>
      <c r="E65" s="19">
        <f>""</f>
        <v/>
      </c>
      <c r="F65" s="17" t="n"/>
      <c r="G65" s="20" t="n"/>
      <c r="H65" s="14">
        <f>IF($A65="","",IF(OR($B65="",$C65=""),"Não",IF(COUNTIFS($C$16:$C$115,$C65,$B$16:$B$115,"&gt;"&amp;$B65)=0,"Sim","Não")))</f>
        <v/>
      </c>
      <c r="I65" s="3">
        <f>IF($A65="","",IF(COUNTIF($A$16:$A$115,$A65)&gt;1,"ID duplicado",IF(LEFT($A65,3)&lt;&gt;"AP-","ID fora do padrão",IF(OR($B65="",$C65="",$D65="",$E65=""),"Campos obrigatórios incompletos",IF(COUNTIFS($C$16:$C$115,$C65,$B$16:$B$115,$B65)&gt;1,"Mais de uma decisão da área na mesma data",IF(AND($E65&lt;&gt;"Aprovado",$F65=""),"Pendência sem observação",IF(AND($G65&lt;&gt;"",$G65&lt;TODAY(),$E65&lt;&gt;"Aprovado"),"Revisão vencida","OK")))))))</f>
        <v/>
      </c>
    </row>
    <row r="66" ht="24" customHeight="1">
      <c r="A66" s="19">
        <f>""</f>
        <v/>
      </c>
      <c r="B66" s="20">
        <f>""</f>
        <v/>
      </c>
      <c r="C66" s="19">
        <f>""</f>
        <v/>
      </c>
      <c r="D66" s="17">
        <f>""</f>
        <v/>
      </c>
      <c r="E66" s="19">
        <f>""</f>
        <v/>
      </c>
      <c r="F66" s="17" t="n"/>
      <c r="G66" s="20" t="n"/>
      <c r="H66" s="14">
        <f>IF($A66="","",IF(OR($B66="",$C66=""),"Não",IF(COUNTIFS($C$16:$C$115,$C66,$B$16:$B$115,"&gt;"&amp;$B66)=0,"Sim","Não")))</f>
        <v/>
      </c>
      <c r="I66" s="3">
        <f>IF($A66="","",IF(COUNTIF($A$16:$A$115,$A66)&gt;1,"ID duplicado",IF(LEFT($A66,3)&lt;&gt;"AP-","ID fora do padrão",IF(OR($B66="",$C66="",$D66="",$E66=""),"Campos obrigatórios incompletos",IF(COUNTIFS($C$16:$C$115,$C66,$B$16:$B$115,$B66)&gt;1,"Mais de uma decisão da área na mesma data",IF(AND($E66&lt;&gt;"Aprovado",$F66=""),"Pendência sem observação",IF(AND($G66&lt;&gt;"",$G66&lt;TODAY(),$E66&lt;&gt;"Aprovado"),"Revisão vencida","OK")))))))</f>
        <v/>
      </c>
    </row>
    <row r="67" ht="24" customHeight="1">
      <c r="A67" s="19">
        <f>""</f>
        <v/>
      </c>
      <c r="B67" s="20">
        <f>""</f>
        <v/>
      </c>
      <c r="C67" s="19">
        <f>""</f>
        <v/>
      </c>
      <c r="D67" s="17">
        <f>""</f>
        <v/>
      </c>
      <c r="E67" s="19">
        <f>""</f>
        <v/>
      </c>
      <c r="F67" s="17" t="n"/>
      <c r="G67" s="20" t="n"/>
      <c r="H67" s="14">
        <f>IF($A67="","",IF(OR($B67="",$C67=""),"Não",IF(COUNTIFS($C$16:$C$115,$C67,$B$16:$B$115,"&gt;"&amp;$B67)=0,"Sim","Não")))</f>
        <v/>
      </c>
      <c r="I67" s="3">
        <f>IF($A67="","",IF(COUNTIF($A$16:$A$115,$A67)&gt;1,"ID duplicado",IF(LEFT($A67,3)&lt;&gt;"AP-","ID fora do padrão",IF(OR($B67="",$C67="",$D67="",$E67=""),"Campos obrigatórios incompletos",IF(COUNTIFS($C$16:$C$115,$C67,$B$16:$B$115,$B67)&gt;1,"Mais de uma decisão da área na mesma data",IF(AND($E67&lt;&gt;"Aprovado",$F67=""),"Pendência sem observação",IF(AND($G67&lt;&gt;"",$G67&lt;TODAY(),$E67&lt;&gt;"Aprovado"),"Revisão vencida","OK")))))))</f>
        <v/>
      </c>
    </row>
    <row r="68" ht="24" customHeight="1">
      <c r="A68" s="19">
        <f>""</f>
        <v/>
      </c>
      <c r="B68" s="20">
        <f>""</f>
        <v/>
      </c>
      <c r="C68" s="19">
        <f>""</f>
        <v/>
      </c>
      <c r="D68" s="17">
        <f>""</f>
        <v/>
      </c>
      <c r="E68" s="19">
        <f>""</f>
        <v/>
      </c>
      <c r="F68" s="17" t="n"/>
      <c r="G68" s="20" t="n"/>
      <c r="H68" s="14">
        <f>IF($A68="","",IF(OR($B68="",$C68=""),"Não",IF(COUNTIFS($C$16:$C$115,$C68,$B$16:$B$115,"&gt;"&amp;$B68)=0,"Sim","Não")))</f>
        <v/>
      </c>
      <c r="I68" s="3">
        <f>IF($A68="","",IF(COUNTIF($A$16:$A$115,$A68)&gt;1,"ID duplicado",IF(LEFT($A68,3)&lt;&gt;"AP-","ID fora do padrão",IF(OR($B68="",$C68="",$D68="",$E68=""),"Campos obrigatórios incompletos",IF(COUNTIFS($C$16:$C$115,$C68,$B$16:$B$115,$B68)&gt;1,"Mais de uma decisão da área na mesma data",IF(AND($E68&lt;&gt;"Aprovado",$F68=""),"Pendência sem observação",IF(AND($G68&lt;&gt;"",$G68&lt;TODAY(),$E68&lt;&gt;"Aprovado"),"Revisão vencida","OK")))))))</f>
        <v/>
      </c>
    </row>
    <row r="69" ht="24" customHeight="1">
      <c r="A69" s="19">
        <f>""</f>
        <v/>
      </c>
      <c r="B69" s="20">
        <f>""</f>
        <v/>
      </c>
      <c r="C69" s="19">
        <f>""</f>
        <v/>
      </c>
      <c r="D69" s="17">
        <f>""</f>
        <v/>
      </c>
      <c r="E69" s="19">
        <f>""</f>
        <v/>
      </c>
      <c r="F69" s="17" t="n"/>
      <c r="G69" s="20" t="n"/>
      <c r="H69" s="14">
        <f>IF($A69="","",IF(OR($B69="",$C69=""),"Não",IF(COUNTIFS($C$16:$C$115,$C69,$B$16:$B$115,"&gt;"&amp;$B69)=0,"Sim","Não")))</f>
        <v/>
      </c>
      <c r="I69" s="3">
        <f>IF($A69="","",IF(COUNTIF($A$16:$A$115,$A69)&gt;1,"ID duplicado",IF(LEFT($A69,3)&lt;&gt;"AP-","ID fora do padrão",IF(OR($B69="",$C69="",$D69="",$E69=""),"Campos obrigatórios incompletos",IF(COUNTIFS($C$16:$C$115,$C69,$B$16:$B$115,$B69)&gt;1,"Mais de uma decisão da área na mesma data",IF(AND($E69&lt;&gt;"Aprovado",$F69=""),"Pendência sem observação",IF(AND($G69&lt;&gt;"",$G69&lt;TODAY(),$E69&lt;&gt;"Aprovado"),"Revisão vencida","OK")))))))</f>
        <v/>
      </c>
    </row>
    <row r="70" ht="24" customHeight="1">
      <c r="A70" s="19">
        <f>""</f>
        <v/>
      </c>
      <c r="B70" s="20">
        <f>""</f>
        <v/>
      </c>
      <c r="C70" s="19">
        <f>""</f>
        <v/>
      </c>
      <c r="D70" s="17">
        <f>""</f>
        <v/>
      </c>
      <c r="E70" s="19">
        <f>""</f>
        <v/>
      </c>
      <c r="F70" s="17" t="n"/>
      <c r="G70" s="20" t="n"/>
      <c r="H70" s="14">
        <f>IF($A70="","",IF(OR($B70="",$C70=""),"Não",IF(COUNTIFS($C$16:$C$115,$C70,$B$16:$B$115,"&gt;"&amp;$B70)=0,"Sim","Não")))</f>
        <v/>
      </c>
      <c r="I70" s="3">
        <f>IF($A70="","",IF(COUNTIF($A$16:$A$115,$A70)&gt;1,"ID duplicado",IF(LEFT($A70,3)&lt;&gt;"AP-","ID fora do padrão",IF(OR($B70="",$C70="",$D70="",$E70=""),"Campos obrigatórios incompletos",IF(COUNTIFS($C$16:$C$115,$C70,$B$16:$B$115,$B70)&gt;1,"Mais de uma decisão da área na mesma data",IF(AND($E70&lt;&gt;"Aprovado",$F70=""),"Pendência sem observação",IF(AND($G70&lt;&gt;"",$G70&lt;TODAY(),$E70&lt;&gt;"Aprovado"),"Revisão vencida","OK")))))))</f>
        <v/>
      </c>
    </row>
    <row r="71" ht="24" customHeight="1">
      <c r="A71" s="19">
        <f>""</f>
        <v/>
      </c>
      <c r="B71" s="20">
        <f>""</f>
        <v/>
      </c>
      <c r="C71" s="19">
        <f>""</f>
        <v/>
      </c>
      <c r="D71" s="17">
        <f>""</f>
        <v/>
      </c>
      <c r="E71" s="19">
        <f>""</f>
        <v/>
      </c>
      <c r="F71" s="17" t="n"/>
      <c r="G71" s="20" t="n"/>
      <c r="H71" s="14">
        <f>IF($A71="","",IF(OR($B71="",$C71=""),"Não",IF(COUNTIFS($C$16:$C$115,$C71,$B$16:$B$115,"&gt;"&amp;$B71)=0,"Sim","Não")))</f>
        <v/>
      </c>
      <c r="I71" s="3">
        <f>IF($A71="","",IF(COUNTIF($A$16:$A$115,$A71)&gt;1,"ID duplicado",IF(LEFT($A71,3)&lt;&gt;"AP-","ID fora do padrão",IF(OR($B71="",$C71="",$D71="",$E71=""),"Campos obrigatórios incompletos",IF(COUNTIFS($C$16:$C$115,$C71,$B$16:$B$115,$B71)&gt;1,"Mais de uma decisão da área na mesma data",IF(AND($E71&lt;&gt;"Aprovado",$F71=""),"Pendência sem observação",IF(AND($G71&lt;&gt;"",$G71&lt;TODAY(),$E71&lt;&gt;"Aprovado"),"Revisão vencida","OK")))))))</f>
        <v/>
      </c>
    </row>
    <row r="72" ht="24" customHeight="1">
      <c r="A72" s="19">
        <f>""</f>
        <v/>
      </c>
      <c r="B72" s="20">
        <f>""</f>
        <v/>
      </c>
      <c r="C72" s="19">
        <f>""</f>
        <v/>
      </c>
      <c r="D72" s="17">
        <f>""</f>
        <v/>
      </c>
      <c r="E72" s="19">
        <f>""</f>
        <v/>
      </c>
      <c r="F72" s="17" t="n"/>
      <c r="G72" s="20" t="n"/>
      <c r="H72" s="14">
        <f>IF($A72="","",IF(OR($B72="",$C72=""),"Não",IF(COUNTIFS($C$16:$C$115,$C72,$B$16:$B$115,"&gt;"&amp;$B72)=0,"Sim","Não")))</f>
        <v/>
      </c>
      <c r="I72" s="3">
        <f>IF($A72="","",IF(COUNTIF($A$16:$A$115,$A72)&gt;1,"ID duplicado",IF(LEFT($A72,3)&lt;&gt;"AP-","ID fora do padrão",IF(OR($B72="",$C72="",$D72="",$E72=""),"Campos obrigatórios incompletos",IF(COUNTIFS($C$16:$C$115,$C72,$B$16:$B$115,$B72)&gt;1,"Mais de uma decisão da área na mesma data",IF(AND($E72&lt;&gt;"Aprovado",$F72=""),"Pendência sem observação",IF(AND($G72&lt;&gt;"",$G72&lt;TODAY(),$E72&lt;&gt;"Aprovado"),"Revisão vencida","OK")))))))</f>
        <v/>
      </c>
    </row>
    <row r="73" ht="24" customHeight="1">
      <c r="A73" s="19">
        <f>""</f>
        <v/>
      </c>
      <c r="B73" s="20">
        <f>""</f>
        <v/>
      </c>
      <c r="C73" s="19">
        <f>""</f>
        <v/>
      </c>
      <c r="D73" s="17">
        <f>""</f>
        <v/>
      </c>
      <c r="E73" s="19">
        <f>""</f>
        <v/>
      </c>
      <c r="F73" s="17" t="n"/>
      <c r="G73" s="20" t="n"/>
      <c r="H73" s="14">
        <f>IF($A73="","",IF(OR($B73="",$C73=""),"Não",IF(COUNTIFS($C$16:$C$115,$C73,$B$16:$B$115,"&gt;"&amp;$B73)=0,"Sim","Não")))</f>
        <v/>
      </c>
      <c r="I73" s="3">
        <f>IF($A73="","",IF(COUNTIF($A$16:$A$115,$A73)&gt;1,"ID duplicado",IF(LEFT($A73,3)&lt;&gt;"AP-","ID fora do padrão",IF(OR($B73="",$C73="",$D73="",$E73=""),"Campos obrigatórios incompletos",IF(COUNTIFS($C$16:$C$115,$C73,$B$16:$B$115,$B73)&gt;1,"Mais de uma decisão da área na mesma data",IF(AND($E73&lt;&gt;"Aprovado",$F73=""),"Pendência sem observação",IF(AND($G73&lt;&gt;"",$G73&lt;TODAY(),$E73&lt;&gt;"Aprovado"),"Revisão vencida","OK")))))))</f>
        <v/>
      </c>
    </row>
    <row r="74" ht="24" customHeight="1">
      <c r="A74" s="19">
        <f>""</f>
        <v/>
      </c>
      <c r="B74" s="20">
        <f>""</f>
        <v/>
      </c>
      <c r="C74" s="19">
        <f>""</f>
        <v/>
      </c>
      <c r="D74" s="17">
        <f>""</f>
        <v/>
      </c>
      <c r="E74" s="19">
        <f>""</f>
        <v/>
      </c>
      <c r="F74" s="17" t="n"/>
      <c r="G74" s="20" t="n"/>
      <c r="H74" s="14">
        <f>IF($A74="","",IF(OR($B74="",$C74=""),"Não",IF(COUNTIFS($C$16:$C$115,$C74,$B$16:$B$115,"&gt;"&amp;$B74)=0,"Sim","Não")))</f>
        <v/>
      </c>
      <c r="I74" s="3">
        <f>IF($A74="","",IF(COUNTIF($A$16:$A$115,$A74)&gt;1,"ID duplicado",IF(LEFT($A74,3)&lt;&gt;"AP-","ID fora do padrão",IF(OR($B74="",$C74="",$D74="",$E74=""),"Campos obrigatórios incompletos",IF(COUNTIFS($C$16:$C$115,$C74,$B$16:$B$115,$B74)&gt;1,"Mais de uma decisão da área na mesma data",IF(AND($E74&lt;&gt;"Aprovado",$F74=""),"Pendência sem observação",IF(AND($G74&lt;&gt;"",$G74&lt;TODAY(),$E74&lt;&gt;"Aprovado"),"Revisão vencida","OK")))))))</f>
        <v/>
      </c>
    </row>
    <row r="75" ht="24" customHeight="1">
      <c r="A75" s="19">
        <f>""</f>
        <v/>
      </c>
      <c r="B75" s="20">
        <f>""</f>
        <v/>
      </c>
      <c r="C75" s="19">
        <f>""</f>
        <v/>
      </c>
      <c r="D75" s="17">
        <f>""</f>
        <v/>
      </c>
      <c r="E75" s="19">
        <f>""</f>
        <v/>
      </c>
      <c r="F75" s="17" t="n"/>
      <c r="G75" s="20" t="n"/>
      <c r="H75" s="14">
        <f>IF($A75="","",IF(OR($B75="",$C75=""),"Não",IF(COUNTIFS($C$16:$C$115,$C75,$B$16:$B$115,"&gt;"&amp;$B75)=0,"Sim","Não")))</f>
        <v/>
      </c>
      <c r="I75" s="3">
        <f>IF($A75="","",IF(COUNTIF($A$16:$A$115,$A75)&gt;1,"ID duplicado",IF(LEFT($A75,3)&lt;&gt;"AP-","ID fora do padrão",IF(OR($B75="",$C75="",$D75="",$E75=""),"Campos obrigatórios incompletos",IF(COUNTIFS($C$16:$C$115,$C75,$B$16:$B$115,$B75)&gt;1,"Mais de uma decisão da área na mesma data",IF(AND($E75&lt;&gt;"Aprovado",$F75=""),"Pendência sem observação",IF(AND($G75&lt;&gt;"",$G75&lt;TODAY(),$E75&lt;&gt;"Aprovado"),"Revisão vencida","OK")))))))</f>
        <v/>
      </c>
    </row>
    <row r="76" ht="24" customHeight="1">
      <c r="A76" s="19">
        <f>""</f>
        <v/>
      </c>
      <c r="B76" s="20">
        <f>""</f>
        <v/>
      </c>
      <c r="C76" s="19">
        <f>""</f>
        <v/>
      </c>
      <c r="D76" s="17">
        <f>""</f>
        <v/>
      </c>
      <c r="E76" s="19">
        <f>""</f>
        <v/>
      </c>
      <c r="F76" s="17" t="n"/>
      <c r="G76" s="20" t="n"/>
      <c r="H76" s="14">
        <f>IF($A76="","",IF(OR($B76="",$C76=""),"Não",IF(COUNTIFS($C$16:$C$115,$C76,$B$16:$B$115,"&gt;"&amp;$B76)=0,"Sim","Não")))</f>
        <v/>
      </c>
      <c r="I76" s="3">
        <f>IF($A76="","",IF(COUNTIF($A$16:$A$115,$A76)&gt;1,"ID duplicado",IF(LEFT($A76,3)&lt;&gt;"AP-","ID fora do padrão",IF(OR($B76="",$C76="",$D76="",$E76=""),"Campos obrigatórios incompletos",IF(COUNTIFS($C$16:$C$115,$C76,$B$16:$B$115,$B76)&gt;1,"Mais de uma decisão da área na mesma data",IF(AND($E76&lt;&gt;"Aprovado",$F76=""),"Pendência sem observação",IF(AND($G76&lt;&gt;"",$G76&lt;TODAY(),$E76&lt;&gt;"Aprovado"),"Revisão vencida","OK")))))))</f>
        <v/>
      </c>
    </row>
    <row r="77" ht="24" customHeight="1">
      <c r="A77" s="19">
        <f>""</f>
        <v/>
      </c>
      <c r="B77" s="20">
        <f>""</f>
        <v/>
      </c>
      <c r="C77" s="19">
        <f>""</f>
        <v/>
      </c>
      <c r="D77" s="17">
        <f>""</f>
        <v/>
      </c>
      <c r="E77" s="19">
        <f>""</f>
        <v/>
      </c>
      <c r="F77" s="17" t="n"/>
      <c r="G77" s="20" t="n"/>
      <c r="H77" s="14">
        <f>IF($A77="","",IF(OR($B77="",$C77=""),"Não",IF(COUNTIFS($C$16:$C$115,$C77,$B$16:$B$115,"&gt;"&amp;$B77)=0,"Sim","Não")))</f>
        <v/>
      </c>
      <c r="I77" s="3">
        <f>IF($A77="","",IF(COUNTIF($A$16:$A$115,$A77)&gt;1,"ID duplicado",IF(LEFT($A77,3)&lt;&gt;"AP-","ID fora do padrão",IF(OR($B77="",$C77="",$D77="",$E77=""),"Campos obrigatórios incompletos",IF(COUNTIFS($C$16:$C$115,$C77,$B$16:$B$115,$B77)&gt;1,"Mais de uma decisão da área na mesma data",IF(AND($E77&lt;&gt;"Aprovado",$F77=""),"Pendência sem observação",IF(AND($G77&lt;&gt;"",$G77&lt;TODAY(),$E77&lt;&gt;"Aprovado"),"Revisão vencida","OK")))))))</f>
        <v/>
      </c>
    </row>
    <row r="78" ht="24" customHeight="1">
      <c r="A78" s="19">
        <f>""</f>
        <v/>
      </c>
      <c r="B78" s="20">
        <f>""</f>
        <v/>
      </c>
      <c r="C78" s="19">
        <f>""</f>
        <v/>
      </c>
      <c r="D78" s="17">
        <f>""</f>
        <v/>
      </c>
      <c r="E78" s="19">
        <f>""</f>
        <v/>
      </c>
      <c r="F78" s="17" t="n"/>
      <c r="G78" s="20" t="n"/>
      <c r="H78" s="14">
        <f>IF($A78="","",IF(OR($B78="",$C78=""),"Não",IF(COUNTIFS($C$16:$C$115,$C78,$B$16:$B$115,"&gt;"&amp;$B78)=0,"Sim","Não")))</f>
        <v/>
      </c>
      <c r="I78" s="3">
        <f>IF($A78="","",IF(COUNTIF($A$16:$A$115,$A78)&gt;1,"ID duplicado",IF(LEFT($A78,3)&lt;&gt;"AP-","ID fora do padrão",IF(OR($B78="",$C78="",$D78="",$E78=""),"Campos obrigatórios incompletos",IF(COUNTIFS($C$16:$C$115,$C78,$B$16:$B$115,$B78)&gt;1,"Mais de uma decisão da área na mesma data",IF(AND($E78&lt;&gt;"Aprovado",$F78=""),"Pendência sem observação",IF(AND($G78&lt;&gt;"",$G78&lt;TODAY(),$E78&lt;&gt;"Aprovado"),"Revisão vencida","OK")))))))</f>
        <v/>
      </c>
    </row>
    <row r="79" ht="24" customHeight="1">
      <c r="A79" s="19">
        <f>""</f>
        <v/>
      </c>
      <c r="B79" s="20">
        <f>""</f>
        <v/>
      </c>
      <c r="C79" s="19">
        <f>""</f>
        <v/>
      </c>
      <c r="D79" s="17">
        <f>""</f>
        <v/>
      </c>
      <c r="E79" s="19">
        <f>""</f>
        <v/>
      </c>
      <c r="F79" s="17" t="n"/>
      <c r="G79" s="20" t="n"/>
      <c r="H79" s="14">
        <f>IF($A79="","",IF(OR($B79="",$C79=""),"Não",IF(COUNTIFS($C$16:$C$115,$C79,$B$16:$B$115,"&gt;"&amp;$B79)=0,"Sim","Não")))</f>
        <v/>
      </c>
      <c r="I79" s="3">
        <f>IF($A79="","",IF(COUNTIF($A$16:$A$115,$A79)&gt;1,"ID duplicado",IF(LEFT($A79,3)&lt;&gt;"AP-","ID fora do padrão",IF(OR($B79="",$C79="",$D79="",$E79=""),"Campos obrigatórios incompletos",IF(COUNTIFS($C$16:$C$115,$C79,$B$16:$B$115,$B79)&gt;1,"Mais de uma decisão da área na mesma data",IF(AND($E79&lt;&gt;"Aprovado",$F79=""),"Pendência sem observação",IF(AND($G79&lt;&gt;"",$G79&lt;TODAY(),$E79&lt;&gt;"Aprovado"),"Revisão vencida","OK")))))))</f>
        <v/>
      </c>
    </row>
    <row r="80" ht="24" customHeight="1">
      <c r="A80" s="19">
        <f>""</f>
        <v/>
      </c>
      <c r="B80" s="20">
        <f>""</f>
        <v/>
      </c>
      <c r="C80" s="19">
        <f>""</f>
        <v/>
      </c>
      <c r="D80" s="17">
        <f>""</f>
        <v/>
      </c>
      <c r="E80" s="19">
        <f>""</f>
        <v/>
      </c>
      <c r="F80" s="17" t="n"/>
      <c r="G80" s="20" t="n"/>
      <c r="H80" s="14">
        <f>IF($A80="","",IF(OR($B80="",$C80=""),"Não",IF(COUNTIFS($C$16:$C$115,$C80,$B$16:$B$115,"&gt;"&amp;$B80)=0,"Sim","Não")))</f>
        <v/>
      </c>
      <c r="I80" s="3">
        <f>IF($A80="","",IF(COUNTIF($A$16:$A$115,$A80)&gt;1,"ID duplicado",IF(LEFT($A80,3)&lt;&gt;"AP-","ID fora do padrão",IF(OR($B80="",$C80="",$D80="",$E80=""),"Campos obrigatórios incompletos",IF(COUNTIFS($C$16:$C$115,$C80,$B$16:$B$115,$B80)&gt;1,"Mais de uma decisão da área na mesma data",IF(AND($E80&lt;&gt;"Aprovado",$F80=""),"Pendência sem observação",IF(AND($G80&lt;&gt;"",$G80&lt;TODAY(),$E80&lt;&gt;"Aprovado"),"Revisão vencida","OK")))))))</f>
        <v/>
      </c>
    </row>
    <row r="81" ht="24" customHeight="1">
      <c r="A81" s="19">
        <f>""</f>
        <v/>
      </c>
      <c r="B81" s="20">
        <f>""</f>
        <v/>
      </c>
      <c r="C81" s="19">
        <f>""</f>
        <v/>
      </c>
      <c r="D81" s="17">
        <f>""</f>
        <v/>
      </c>
      <c r="E81" s="19">
        <f>""</f>
        <v/>
      </c>
      <c r="F81" s="17" t="n"/>
      <c r="G81" s="20" t="n"/>
      <c r="H81" s="14">
        <f>IF($A81="","",IF(OR($B81="",$C81=""),"Não",IF(COUNTIFS($C$16:$C$115,$C81,$B$16:$B$115,"&gt;"&amp;$B81)=0,"Sim","Não")))</f>
        <v/>
      </c>
      <c r="I81" s="3">
        <f>IF($A81="","",IF(COUNTIF($A$16:$A$115,$A81)&gt;1,"ID duplicado",IF(LEFT($A81,3)&lt;&gt;"AP-","ID fora do padrão",IF(OR($B81="",$C81="",$D81="",$E81=""),"Campos obrigatórios incompletos",IF(COUNTIFS($C$16:$C$115,$C81,$B$16:$B$115,$B81)&gt;1,"Mais de uma decisão da área na mesma data",IF(AND($E81&lt;&gt;"Aprovado",$F81=""),"Pendência sem observação",IF(AND($G81&lt;&gt;"",$G81&lt;TODAY(),$E81&lt;&gt;"Aprovado"),"Revisão vencida","OK")))))))</f>
        <v/>
      </c>
    </row>
    <row r="82" ht="24" customHeight="1">
      <c r="A82" s="19">
        <f>""</f>
        <v/>
      </c>
      <c r="B82" s="20">
        <f>""</f>
        <v/>
      </c>
      <c r="C82" s="19">
        <f>""</f>
        <v/>
      </c>
      <c r="D82" s="17">
        <f>""</f>
        <v/>
      </c>
      <c r="E82" s="19">
        <f>""</f>
        <v/>
      </c>
      <c r="F82" s="17" t="n"/>
      <c r="G82" s="20" t="n"/>
      <c r="H82" s="14">
        <f>IF($A82="","",IF(OR($B82="",$C82=""),"Não",IF(COUNTIFS($C$16:$C$115,$C82,$B$16:$B$115,"&gt;"&amp;$B82)=0,"Sim","Não")))</f>
        <v/>
      </c>
      <c r="I82" s="3">
        <f>IF($A82="","",IF(COUNTIF($A$16:$A$115,$A82)&gt;1,"ID duplicado",IF(LEFT($A82,3)&lt;&gt;"AP-","ID fora do padrão",IF(OR($B82="",$C82="",$D82="",$E82=""),"Campos obrigatórios incompletos",IF(COUNTIFS($C$16:$C$115,$C82,$B$16:$B$115,$B82)&gt;1,"Mais de uma decisão da área na mesma data",IF(AND($E82&lt;&gt;"Aprovado",$F82=""),"Pendência sem observação",IF(AND($G82&lt;&gt;"",$G82&lt;TODAY(),$E82&lt;&gt;"Aprovado"),"Revisão vencida","OK")))))))</f>
        <v/>
      </c>
    </row>
    <row r="83" ht="24" customHeight="1">
      <c r="A83" s="19">
        <f>""</f>
        <v/>
      </c>
      <c r="B83" s="20">
        <f>""</f>
        <v/>
      </c>
      <c r="C83" s="19">
        <f>""</f>
        <v/>
      </c>
      <c r="D83" s="17">
        <f>""</f>
        <v/>
      </c>
      <c r="E83" s="19">
        <f>""</f>
        <v/>
      </c>
      <c r="F83" s="17" t="n"/>
      <c r="G83" s="20" t="n"/>
      <c r="H83" s="14">
        <f>IF($A83="","",IF(OR($B83="",$C83=""),"Não",IF(COUNTIFS($C$16:$C$115,$C83,$B$16:$B$115,"&gt;"&amp;$B83)=0,"Sim","Não")))</f>
        <v/>
      </c>
      <c r="I83" s="3">
        <f>IF($A83="","",IF(COUNTIF($A$16:$A$115,$A83)&gt;1,"ID duplicado",IF(LEFT($A83,3)&lt;&gt;"AP-","ID fora do padrão",IF(OR($B83="",$C83="",$D83="",$E83=""),"Campos obrigatórios incompletos",IF(COUNTIFS($C$16:$C$115,$C83,$B$16:$B$115,$B83)&gt;1,"Mais de uma decisão da área na mesma data",IF(AND($E83&lt;&gt;"Aprovado",$F83=""),"Pendência sem observação",IF(AND($G83&lt;&gt;"",$G83&lt;TODAY(),$E83&lt;&gt;"Aprovado"),"Revisão vencida","OK")))))))</f>
        <v/>
      </c>
    </row>
    <row r="84" ht="24" customHeight="1">
      <c r="A84" s="19">
        <f>""</f>
        <v/>
      </c>
      <c r="B84" s="20">
        <f>""</f>
        <v/>
      </c>
      <c r="C84" s="19">
        <f>""</f>
        <v/>
      </c>
      <c r="D84" s="17">
        <f>""</f>
        <v/>
      </c>
      <c r="E84" s="19">
        <f>""</f>
        <v/>
      </c>
      <c r="F84" s="17" t="n"/>
      <c r="G84" s="20" t="n"/>
      <c r="H84" s="14">
        <f>IF($A84="","",IF(OR($B84="",$C84=""),"Não",IF(COUNTIFS($C$16:$C$115,$C84,$B$16:$B$115,"&gt;"&amp;$B84)=0,"Sim","Não")))</f>
        <v/>
      </c>
      <c r="I84" s="3">
        <f>IF($A84="","",IF(COUNTIF($A$16:$A$115,$A84)&gt;1,"ID duplicado",IF(LEFT($A84,3)&lt;&gt;"AP-","ID fora do padrão",IF(OR($B84="",$C84="",$D84="",$E84=""),"Campos obrigatórios incompletos",IF(COUNTIFS($C$16:$C$115,$C84,$B$16:$B$115,$B84)&gt;1,"Mais de uma decisão da área na mesma data",IF(AND($E84&lt;&gt;"Aprovado",$F84=""),"Pendência sem observação",IF(AND($G84&lt;&gt;"",$G84&lt;TODAY(),$E84&lt;&gt;"Aprovado"),"Revisão vencida","OK")))))))</f>
        <v/>
      </c>
    </row>
    <row r="85" ht="24" customHeight="1">
      <c r="A85" s="19">
        <f>""</f>
        <v/>
      </c>
      <c r="B85" s="20">
        <f>""</f>
        <v/>
      </c>
      <c r="C85" s="19">
        <f>""</f>
        <v/>
      </c>
      <c r="D85" s="17">
        <f>""</f>
        <v/>
      </c>
      <c r="E85" s="19">
        <f>""</f>
        <v/>
      </c>
      <c r="F85" s="17" t="n"/>
      <c r="G85" s="20" t="n"/>
      <c r="H85" s="14">
        <f>IF($A85="","",IF(OR($B85="",$C85=""),"Não",IF(COUNTIFS($C$16:$C$115,$C85,$B$16:$B$115,"&gt;"&amp;$B85)=0,"Sim","Não")))</f>
        <v/>
      </c>
      <c r="I85" s="3">
        <f>IF($A85="","",IF(COUNTIF($A$16:$A$115,$A85)&gt;1,"ID duplicado",IF(LEFT($A85,3)&lt;&gt;"AP-","ID fora do padrão",IF(OR($B85="",$C85="",$D85="",$E85=""),"Campos obrigatórios incompletos",IF(COUNTIFS($C$16:$C$115,$C85,$B$16:$B$115,$B85)&gt;1,"Mais de uma decisão da área na mesma data",IF(AND($E85&lt;&gt;"Aprovado",$F85=""),"Pendência sem observação",IF(AND($G85&lt;&gt;"",$G85&lt;TODAY(),$E85&lt;&gt;"Aprovado"),"Revisão vencida","OK")))))))</f>
        <v/>
      </c>
    </row>
    <row r="86" ht="24" customHeight="1">
      <c r="A86" s="19">
        <f>""</f>
        <v/>
      </c>
      <c r="B86" s="20">
        <f>""</f>
        <v/>
      </c>
      <c r="C86" s="19">
        <f>""</f>
        <v/>
      </c>
      <c r="D86" s="17">
        <f>""</f>
        <v/>
      </c>
      <c r="E86" s="19">
        <f>""</f>
        <v/>
      </c>
      <c r="F86" s="17" t="n"/>
      <c r="G86" s="20" t="n"/>
      <c r="H86" s="14">
        <f>IF($A86="","",IF(OR($B86="",$C86=""),"Não",IF(COUNTIFS($C$16:$C$115,$C86,$B$16:$B$115,"&gt;"&amp;$B86)=0,"Sim","Não")))</f>
        <v/>
      </c>
      <c r="I86" s="3">
        <f>IF($A86="","",IF(COUNTIF($A$16:$A$115,$A86)&gt;1,"ID duplicado",IF(LEFT($A86,3)&lt;&gt;"AP-","ID fora do padrão",IF(OR($B86="",$C86="",$D86="",$E86=""),"Campos obrigatórios incompletos",IF(COUNTIFS($C$16:$C$115,$C86,$B$16:$B$115,$B86)&gt;1,"Mais de uma decisão da área na mesma data",IF(AND($E86&lt;&gt;"Aprovado",$F86=""),"Pendência sem observação",IF(AND($G86&lt;&gt;"",$G86&lt;TODAY(),$E86&lt;&gt;"Aprovado"),"Revisão vencida","OK")))))))</f>
        <v/>
      </c>
    </row>
    <row r="87" ht="24" customHeight="1">
      <c r="A87" s="19">
        <f>""</f>
        <v/>
      </c>
      <c r="B87" s="20">
        <f>""</f>
        <v/>
      </c>
      <c r="C87" s="19">
        <f>""</f>
        <v/>
      </c>
      <c r="D87" s="17">
        <f>""</f>
        <v/>
      </c>
      <c r="E87" s="19">
        <f>""</f>
        <v/>
      </c>
      <c r="F87" s="17" t="n"/>
      <c r="G87" s="20" t="n"/>
      <c r="H87" s="14">
        <f>IF($A87="","",IF(OR($B87="",$C87=""),"Não",IF(COUNTIFS($C$16:$C$115,$C87,$B$16:$B$115,"&gt;"&amp;$B87)=0,"Sim","Não")))</f>
        <v/>
      </c>
      <c r="I87" s="3">
        <f>IF($A87="","",IF(COUNTIF($A$16:$A$115,$A87)&gt;1,"ID duplicado",IF(LEFT($A87,3)&lt;&gt;"AP-","ID fora do padrão",IF(OR($B87="",$C87="",$D87="",$E87=""),"Campos obrigatórios incompletos",IF(COUNTIFS($C$16:$C$115,$C87,$B$16:$B$115,$B87)&gt;1,"Mais de uma decisão da área na mesma data",IF(AND($E87&lt;&gt;"Aprovado",$F87=""),"Pendência sem observação",IF(AND($G87&lt;&gt;"",$G87&lt;TODAY(),$E87&lt;&gt;"Aprovado"),"Revisão vencida","OK")))))))</f>
        <v/>
      </c>
    </row>
    <row r="88" ht="24" customHeight="1">
      <c r="A88" s="19">
        <f>""</f>
        <v/>
      </c>
      <c r="B88" s="20">
        <f>""</f>
        <v/>
      </c>
      <c r="C88" s="19">
        <f>""</f>
        <v/>
      </c>
      <c r="D88" s="17">
        <f>""</f>
        <v/>
      </c>
      <c r="E88" s="19">
        <f>""</f>
        <v/>
      </c>
      <c r="F88" s="17" t="n"/>
      <c r="G88" s="20" t="n"/>
      <c r="H88" s="14">
        <f>IF($A88="","",IF(OR($B88="",$C88=""),"Não",IF(COUNTIFS($C$16:$C$115,$C88,$B$16:$B$115,"&gt;"&amp;$B88)=0,"Sim","Não")))</f>
        <v/>
      </c>
      <c r="I88" s="3">
        <f>IF($A88="","",IF(COUNTIF($A$16:$A$115,$A88)&gt;1,"ID duplicado",IF(LEFT($A88,3)&lt;&gt;"AP-","ID fora do padrão",IF(OR($B88="",$C88="",$D88="",$E88=""),"Campos obrigatórios incompletos",IF(COUNTIFS($C$16:$C$115,$C88,$B$16:$B$115,$B88)&gt;1,"Mais de uma decisão da área na mesma data",IF(AND($E88&lt;&gt;"Aprovado",$F88=""),"Pendência sem observação",IF(AND($G88&lt;&gt;"",$G88&lt;TODAY(),$E88&lt;&gt;"Aprovado"),"Revisão vencida","OK")))))))</f>
        <v/>
      </c>
    </row>
    <row r="89" ht="24" customHeight="1">
      <c r="A89" s="19">
        <f>""</f>
        <v/>
      </c>
      <c r="B89" s="20">
        <f>""</f>
        <v/>
      </c>
      <c r="C89" s="19">
        <f>""</f>
        <v/>
      </c>
      <c r="D89" s="17">
        <f>""</f>
        <v/>
      </c>
      <c r="E89" s="19">
        <f>""</f>
        <v/>
      </c>
      <c r="F89" s="17" t="n"/>
      <c r="G89" s="20" t="n"/>
      <c r="H89" s="14">
        <f>IF($A89="","",IF(OR($B89="",$C89=""),"Não",IF(COUNTIFS($C$16:$C$115,$C89,$B$16:$B$115,"&gt;"&amp;$B89)=0,"Sim","Não")))</f>
        <v/>
      </c>
      <c r="I89" s="3">
        <f>IF($A89="","",IF(COUNTIF($A$16:$A$115,$A89)&gt;1,"ID duplicado",IF(LEFT($A89,3)&lt;&gt;"AP-","ID fora do padrão",IF(OR($B89="",$C89="",$D89="",$E89=""),"Campos obrigatórios incompletos",IF(COUNTIFS($C$16:$C$115,$C89,$B$16:$B$115,$B89)&gt;1,"Mais de uma decisão da área na mesma data",IF(AND($E89&lt;&gt;"Aprovado",$F89=""),"Pendência sem observação",IF(AND($G89&lt;&gt;"",$G89&lt;TODAY(),$E89&lt;&gt;"Aprovado"),"Revisão vencida","OK")))))))</f>
        <v/>
      </c>
    </row>
    <row r="90" ht="24" customHeight="1">
      <c r="A90" s="19">
        <f>""</f>
        <v/>
      </c>
      <c r="B90" s="20">
        <f>""</f>
        <v/>
      </c>
      <c r="C90" s="19">
        <f>""</f>
        <v/>
      </c>
      <c r="D90" s="17">
        <f>""</f>
        <v/>
      </c>
      <c r="E90" s="19">
        <f>""</f>
        <v/>
      </c>
      <c r="F90" s="17" t="n"/>
      <c r="G90" s="20" t="n"/>
      <c r="H90" s="14">
        <f>IF($A90="","",IF(OR($B90="",$C90=""),"Não",IF(COUNTIFS($C$16:$C$115,$C90,$B$16:$B$115,"&gt;"&amp;$B90)=0,"Sim","Não")))</f>
        <v/>
      </c>
      <c r="I90" s="3">
        <f>IF($A90="","",IF(COUNTIF($A$16:$A$115,$A90)&gt;1,"ID duplicado",IF(LEFT($A90,3)&lt;&gt;"AP-","ID fora do padrão",IF(OR($B90="",$C90="",$D90="",$E90=""),"Campos obrigatórios incompletos",IF(COUNTIFS($C$16:$C$115,$C90,$B$16:$B$115,$B90)&gt;1,"Mais de uma decisão da área na mesma data",IF(AND($E90&lt;&gt;"Aprovado",$F90=""),"Pendência sem observação",IF(AND($G90&lt;&gt;"",$G90&lt;TODAY(),$E90&lt;&gt;"Aprovado"),"Revisão vencida","OK")))))))</f>
        <v/>
      </c>
    </row>
    <row r="91" ht="24" customHeight="1">
      <c r="A91" s="19">
        <f>""</f>
        <v/>
      </c>
      <c r="B91" s="20">
        <f>""</f>
        <v/>
      </c>
      <c r="C91" s="19">
        <f>""</f>
        <v/>
      </c>
      <c r="D91" s="17">
        <f>""</f>
        <v/>
      </c>
      <c r="E91" s="19">
        <f>""</f>
        <v/>
      </c>
      <c r="F91" s="17" t="n"/>
      <c r="G91" s="20" t="n"/>
      <c r="H91" s="14">
        <f>IF($A91="","",IF(OR($B91="",$C91=""),"Não",IF(COUNTIFS($C$16:$C$115,$C91,$B$16:$B$115,"&gt;"&amp;$B91)=0,"Sim","Não")))</f>
        <v/>
      </c>
      <c r="I91" s="3">
        <f>IF($A91="","",IF(COUNTIF($A$16:$A$115,$A91)&gt;1,"ID duplicado",IF(LEFT($A91,3)&lt;&gt;"AP-","ID fora do padrão",IF(OR($B91="",$C91="",$D91="",$E91=""),"Campos obrigatórios incompletos",IF(COUNTIFS($C$16:$C$115,$C91,$B$16:$B$115,$B91)&gt;1,"Mais de uma decisão da área na mesma data",IF(AND($E91&lt;&gt;"Aprovado",$F91=""),"Pendência sem observação",IF(AND($G91&lt;&gt;"",$G91&lt;TODAY(),$E91&lt;&gt;"Aprovado"),"Revisão vencida","OK")))))))</f>
        <v/>
      </c>
    </row>
    <row r="92" ht="24" customHeight="1">
      <c r="A92" s="19">
        <f>""</f>
        <v/>
      </c>
      <c r="B92" s="20">
        <f>""</f>
        <v/>
      </c>
      <c r="C92" s="19">
        <f>""</f>
        <v/>
      </c>
      <c r="D92" s="17">
        <f>""</f>
        <v/>
      </c>
      <c r="E92" s="19">
        <f>""</f>
        <v/>
      </c>
      <c r="F92" s="17" t="n"/>
      <c r="G92" s="20" t="n"/>
      <c r="H92" s="14">
        <f>IF($A92="","",IF(OR($B92="",$C92=""),"Não",IF(COUNTIFS($C$16:$C$115,$C92,$B$16:$B$115,"&gt;"&amp;$B92)=0,"Sim","Não")))</f>
        <v/>
      </c>
      <c r="I92" s="3">
        <f>IF($A92="","",IF(COUNTIF($A$16:$A$115,$A92)&gt;1,"ID duplicado",IF(LEFT($A92,3)&lt;&gt;"AP-","ID fora do padrão",IF(OR($B92="",$C92="",$D92="",$E92=""),"Campos obrigatórios incompletos",IF(COUNTIFS($C$16:$C$115,$C92,$B$16:$B$115,$B92)&gt;1,"Mais de uma decisão da área na mesma data",IF(AND($E92&lt;&gt;"Aprovado",$F92=""),"Pendência sem observação",IF(AND($G92&lt;&gt;"",$G92&lt;TODAY(),$E92&lt;&gt;"Aprovado"),"Revisão vencida","OK")))))))</f>
        <v/>
      </c>
    </row>
    <row r="93" ht="24" customHeight="1">
      <c r="A93" s="19">
        <f>""</f>
        <v/>
      </c>
      <c r="B93" s="20">
        <f>""</f>
        <v/>
      </c>
      <c r="C93" s="19">
        <f>""</f>
        <v/>
      </c>
      <c r="D93" s="17">
        <f>""</f>
        <v/>
      </c>
      <c r="E93" s="19">
        <f>""</f>
        <v/>
      </c>
      <c r="F93" s="17" t="n"/>
      <c r="G93" s="20" t="n"/>
      <c r="H93" s="14">
        <f>IF($A93="","",IF(OR($B93="",$C93=""),"Não",IF(COUNTIFS($C$16:$C$115,$C93,$B$16:$B$115,"&gt;"&amp;$B93)=0,"Sim","Não")))</f>
        <v/>
      </c>
      <c r="I93" s="3">
        <f>IF($A93="","",IF(COUNTIF($A$16:$A$115,$A93)&gt;1,"ID duplicado",IF(LEFT($A93,3)&lt;&gt;"AP-","ID fora do padrão",IF(OR($B93="",$C93="",$D93="",$E93=""),"Campos obrigatórios incompletos",IF(COUNTIFS($C$16:$C$115,$C93,$B$16:$B$115,$B93)&gt;1,"Mais de uma decisão da área na mesma data",IF(AND($E93&lt;&gt;"Aprovado",$F93=""),"Pendência sem observação",IF(AND($G93&lt;&gt;"",$G93&lt;TODAY(),$E93&lt;&gt;"Aprovado"),"Revisão vencida","OK")))))))</f>
        <v/>
      </c>
    </row>
    <row r="94" ht="24" customHeight="1">
      <c r="A94" s="19">
        <f>""</f>
        <v/>
      </c>
      <c r="B94" s="20">
        <f>""</f>
        <v/>
      </c>
      <c r="C94" s="19">
        <f>""</f>
        <v/>
      </c>
      <c r="D94" s="17">
        <f>""</f>
        <v/>
      </c>
      <c r="E94" s="19">
        <f>""</f>
        <v/>
      </c>
      <c r="F94" s="17" t="n"/>
      <c r="G94" s="20" t="n"/>
      <c r="H94" s="14">
        <f>IF($A94="","",IF(OR($B94="",$C94=""),"Não",IF(COUNTIFS($C$16:$C$115,$C94,$B$16:$B$115,"&gt;"&amp;$B94)=0,"Sim","Não")))</f>
        <v/>
      </c>
      <c r="I94" s="3">
        <f>IF($A94="","",IF(COUNTIF($A$16:$A$115,$A94)&gt;1,"ID duplicado",IF(LEFT($A94,3)&lt;&gt;"AP-","ID fora do padrão",IF(OR($B94="",$C94="",$D94="",$E94=""),"Campos obrigatórios incompletos",IF(COUNTIFS($C$16:$C$115,$C94,$B$16:$B$115,$B94)&gt;1,"Mais de uma decisão da área na mesma data",IF(AND($E94&lt;&gt;"Aprovado",$F94=""),"Pendência sem observação",IF(AND($G94&lt;&gt;"",$G94&lt;TODAY(),$E94&lt;&gt;"Aprovado"),"Revisão vencida","OK")))))))</f>
        <v/>
      </c>
    </row>
    <row r="95" ht="24" customHeight="1">
      <c r="A95" s="19">
        <f>""</f>
        <v/>
      </c>
      <c r="B95" s="20">
        <f>""</f>
        <v/>
      </c>
      <c r="C95" s="19">
        <f>""</f>
        <v/>
      </c>
      <c r="D95" s="17">
        <f>""</f>
        <v/>
      </c>
      <c r="E95" s="19">
        <f>""</f>
        <v/>
      </c>
      <c r="F95" s="17" t="n"/>
      <c r="G95" s="20" t="n"/>
      <c r="H95" s="14">
        <f>IF($A95="","",IF(OR($B95="",$C95=""),"Não",IF(COUNTIFS($C$16:$C$115,$C95,$B$16:$B$115,"&gt;"&amp;$B95)=0,"Sim","Não")))</f>
        <v/>
      </c>
      <c r="I95" s="3">
        <f>IF($A95="","",IF(COUNTIF($A$16:$A$115,$A95)&gt;1,"ID duplicado",IF(LEFT($A95,3)&lt;&gt;"AP-","ID fora do padrão",IF(OR($B95="",$C95="",$D95="",$E95=""),"Campos obrigatórios incompletos",IF(COUNTIFS($C$16:$C$115,$C95,$B$16:$B$115,$B95)&gt;1,"Mais de uma decisão da área na mesma data",IF(AND($E95&lt;&gt;"Aprovado",$F95=""),"Pendência sem observação",IF(AND($G95&lt;&gt;"",$G95&lt;TODAY(),$E95&lt;&gt;"Aprovado"),"Revisão vencida","OK")))))))</f>
        <v/>
      </c>
    </row>
    <row r="96" ht="24" customHeight="1">
      <c r="A96" s="19">
        <f>""</f>
        <v/>
      </c>
      <c r="B96" s="20">
        <f>""</f>
        <v/>
      </c>
      <c r="C96" s="19">
        <f>""</f>
        <v/>
      </c>
      <c r="D96" s="17">
        <f>""</f>
        <v/>
      </c>
      <c r="E96" s="19">
        <f>""</f>
        <v/>
      </c>
      <c r="F96" s="17" t="n"/>
      <c r="G96" s="20" t="n"/>
      <c r="H96" s="14">
        <f>IF($A96="","",IF(OR($B96="",$C96=""),"Não",IF(COUNTIFS($C$16:$C$115,$C96,$B$16:$B$115,"&gt;"&amp;$B96)=0,"Sim","Não")))</f>
        <v/>
      </c>
      <c r="I96" s="3">
        <f>IF($A96="","",IF(COUNTIF($A$16:$A$115,$A96)&gt;1,"ID duplicado",IF(LEFT($A96,3)&lt;&gt;"AP-","ID fora do padrão",IF(OR($B96="",$C96="",$D96="",$E96=""),"Campos obrigatórios incompletos",IF(COUNTIFS($C$16:$C$115,$C96,$B$16:$B$115,$B96)&gt;1,"Mais de uma decisão da área na mesma data",IF(AND($E96&lt;&gt;"Aprovado",$F96=""),"Pendência sem observação",IF(AND($G96&lt;&gt;"",$G96&lt;TODAY(),$E96&lt;&gt;"Aprovado"),"Revisão vencida","OK")))))))</f>
        <v/>
      </c>
    </row>
    <row r="97" ht="24" customHeight="1">
      <c r="A97" s="19">
        <f>""</f>
        <v/>
      </c>
      <c r="B97" s="20">
        <f>""</f>
        <v/>
      </c>
      <c r="C97" s="19">
        <f>""</f>
        <v/>
      </c>
      <c r="D97" s="17">
        <f>""</f>
        <v/>
      </c>
      <c r="E97" s="19">
        <f>""</f>
        <v/>
      </c>
      <c r="F97" s="17" t="n"/>
      <c r="G97" s="20" t="n"/>
      <c r="H97" s="14">
        <f>IF($A97="","",IF(OR($B97="",$C97=""),"Não",IF(COUNTIFS($C$16:$C$115,$C97,$B$16:$B$115,"&gt;"&amp;$B97)=0,"Sim","Não")))</f>
        <v/>
      </c>
      <c r="I97" s="3">
        <f>IF($A97="","",IF(COUNTIF($A$16:$A$115,$A97)&gt;1,"ID duplicado",IF(LEFT($A97,3)&lt;&gt;"AP-","ID fora do padrão",IF(OR($B97="",$C97="",$D97="",$E97=""),"Campos obrigatórios incompletos",IF(COUNTIFS($C$16:$C$115,$C97,$B$16:$B$115,$B97)&gt;1,"Mais de uma decisão da área na mesma data",IF(AND($E97&lt;&gt;"Aprovado",$F97=""),"Pendência sem observação",IF(AND($G97&lt;&gt;"",$G97&lt;TODAY(),$E97&lt;&gt;"Aprovado"),"Revisão vencida","OK")))))))</f>
        <v/>
      </c>
    </row>
    <row r="98" ht="24" customHeight="1">
      <c r="A98" s="19">
        <f>""</f>
        <v/>
      </c>
      <c r="B98" s="20">
        <f>""</f>
        <v/>
      </c>
      <c r="C98" s="19">
        <f>""</f>
        <v/>
      </c>
      <c r="D98" s="17">
        <f>""</f>
        <v/>
      </c>
      <c r="E98" s="19">
        <f>""</f>
        <v/>
      </c>
      <c r="F98" s="17" t="n"/>
      <c r="G98" s="20" t="n"/>
      <c r="H98" s="14">
        <f>IF($A98="","",IF(OR($B98="",$C98=""),"Não",IF(COUNTIFS($C$16:$C$115,$C98,$B$16:$B$115,"&gt;"&amp;$B98)=0,"Sim","Não")))</f>
        <v/>
      </c>
      <c r="I98" s="3">
        <f>IF($A98="","",IF(COUNTIF($A$16:$A$115,$A98)&gt;1,"ID duplicado",IF(LEFT($A98,3)&lt;&gt;"AP-","ID fora do padrão",IF(OR($B98="",$C98="",$D98="",$E98=""),"Campos obrigatórios incompletos",IF(COUNTIFS($C$16:$C$115,$C98,$B$16:$B$115,$B98)&gt;1,"Mais de uma decisão da área na mesma data",IF(AND($E98&lt;&gt;"Aprovado",$F98=""),"Pendência sem observação",IF(AND($G98&lt;&gt;"",$G98&lt;TODAY(),$E98&lt;&gt;"Aprovado"),"Revisão vencida","OK")))))))</f>
        <v/>
      </c>
    </row>
    <row r="99" ht="24" customHeight="1">
      <c r="A99" s="19">
        <f>""</f>
        <v/>
      </c>
      <c r="B99" s="20">
        <f>""</f>
        <v/>
      </c>
      <c r="C99" s="19">
        <f>""</f>
        <v/>
      </c>
      <c r="D99" s="17">
        <f>""</f>
        <v/>
      </c>
      <c r="E99" s="19">
        <f>""</f>
        <v/>
      </c>
      <c r="F99" s="17" t="n"/>
      <c r="G99" s="20" t="n"/>
      <c r="H99" s="14">
        <f>IF($A99="","",IF(OR($B99="",$C99=""),"Não",IF(COUNTIFS($C$16:$C$115,$C99,$B$16:$B$115,"&gt;"&amp;$B99)=0,"Sim","Não")))</f>
        <v/>
      </c>
      <c r="I99" s="3">
        <f>IF($A99="","",IF(COUNTIF($A$16:$A$115,$A99)&gt;1,"ID duplicado",IF(LEFT($A99,3)&lt;&gt;"AP-","ID fora do padrão",IF(OR($B99="",$C99="",$D99="",$E99=""),"Campos obrigatórios incompletos",IF(COUNTIFS($C$16:$C$115,$C99,$B$16:$B$115,$B99)&gt;1,"Mais de uma decisão da área na mesma data",IF(AND($E99&lt;&gt;"Aprovado",$F99=""),"Pendência sem observação",IF(AND($G99&lt;&gt;"",$G99&lt;TODAY(),$E99&lt;&gt;"Aprovado"),"Revisão vencida","OK")))))))</f>
        <v/>
      </c>
    </row>
    <row r="100" ht="24" customHeight="1">
      <c r="A100" s="19">
        <f>""</f>
        <v/>
      </c>
      <c r="B100" s="20">
        <f>""</f>
        <v/>
      </c>
      <c r="C100" s="19">
        <f>""</f>
        <v/>
      </c>
      <c r="D100" s="17">
        <f>""</f>
        <v/>
      </c>
      <c r="E100" s="19">
        <f>""</f>
        <v/>
      </c>
      <c r="F100" s="17" t="n"/>
      <c r="G100" s="20" t="n"/>
      <c r="H100" s="14">
        <f>IF($A100="","",IF(OR($B100="",$C100=""),"Não",IF(COUNTIFS($C$16:$C$115,$C100,$B$16:$B$115,"&gt;"&amp;$B100)=0,"Sim","Não")))</f>
        <v/>
      </c>
      <c r="I100" s="3">
        <f>IF($A100="","",IF(COUNTIF($A$16:$A$115,$A100)&gt;1,"ID duplicado",IF(LEFT($A100,3)&lt;&gt;"AP-","ID fora do padrão",IF(OR($B100="",$C100="",$D100="",$E100=""),"Campos obrigatórios incompletos",IF(COUNTIFS($C$16:$C$115,$C100,$B$16:$B$115,$B100)&gt;1,"Mais de uma decisão da área na mesma data",IF(AND($E100&lt;&gt;"Aprovado",$F100=""),"Pendência sem observação",IF(AND($G100&lt;&gt;"",$G100&lt;TODAY(),$E100&lt;&gt;"Aprovado"),"Revisão vencida","OK")))))))</f>
        <v/>
      </c>
    </row>
    <row r="101" ht="24" customHeight="1">
      <c r="A101" s="19">
        <f>""</f>
        <v/>
      </c>
      <c r="B101" s="20">
        <f>""</f>
        <v/>
      </c>
      <c r="C101" s="19">
        <f>""</f>
        <v/>
      </c>
      <c r="D101" s="17">
        <f>""</f>
        <v/>
      </c>
      <c r="E101" s="19">
        <f>""</f>
        <v/>
      </c>
      <c r="F101" s="17" t="n"/>
      <c r="G101" s="20" t="n"/>
      <c r="H101" s="14">
        <f>IF($A101="","",IF(OR($B101="",$C101=""),"Não",IF(COUNTIFS($C$16:$C$115,$C101,$B$16:$B$115,"&gt;"&amp;$B101)=0,"Sim","Não")))</f>
        <v/>
      </c>
      <c r="I101" s="3">
        <f>IF($A101="","",IF(COUNTIF($A$16:$A$115,$A101)&gt;1,"ID duplicado",IF(LEFT($A101,3)&lt;&gt;"AP-","ID fora do padrão",IF(OR($B101="",$C101="",$D101="",$E101=""),"Campos obrigatórios incompletos",IF(COUNTIFS($C$16:$C$115,$C101,$B$16:$B$115,$B101)&gt;1,"Mais de uma decisão da área na mesma data",IF(AND($E101&lt;&gt;"Aprovado",$F101=""),"Pendência sem observação",IF(AND($G101&lt;&gt;"",$G101&lt;TODAY(),$E101&lt;&gt;"Aprovado"),"Revisão vencida","OK")))))))</f>
        <v/>
      </c>
    </row>
    <row r="102" ht="24" customHeight="1">
      <c r="A102" s="19">
        <f>""</f>
        <v/>
      </c>
      <c r="B102" s="20">
        <f>""</f>
        <v/>
      </c>
      <c r="C102" s="19">
        <f>""</f>
        <v/>
      </c>
      <c r="D102" s="17">
        <f>""</f>
        <v/>
      </c>
      <c r="E102" s="19">
        <f>""</f>
        <v/>
      </c>
      <c r="F102" s="17" t="n"/>
      <c r="G102" s="20" t="n"/>
      <c r="H102" s="14">
        <f>IF($A102="","",IF(OR($B102="",$C102=""),"Não",IF(COUNTIFS($C$16:$C$115,$C102,$B$16:$B$115,"&gt;"&amp;$B102)=0,"Sim","Não")))</f>
        <v/>
      </c>
      <c r="I102" s="3">
        <f>IF($A102="","",IF(COUNTIF($A$16:$A$115,$A102)&gt;1,"ID duplicado",IF(LEFT($A102,3)&lt;&gt;"AP-","ID fora do padrão",IF(OR($B102="",$C102="",$D102="",$E102=""),"Campos obrigatórios incompletos",IF(COUNTIFS($C$16:$C$115,$C102,$B$16:$B$115,$B102)&gt;1,"Mais de uma decisão da área na mesma data",IF(AND($E102&lt;&gt;"Aprovado",$F102=""),"Pendência sem observação",IF(AND($G102&lt;&gt;"",$G102&lt;TODAY(),$E102&lt;&gt;"Aprovado"),"Revisão vencida","OK")))))))</f>
        <v/>
      </c>
    </row>
    <row r="103" ht="24" customHeight="1">
      <c r="A103" s="19">
        <f>""</f>
        <v/>
      </c>
      <c r="B103" s="20">
        <f>""</f>
        <v/>
      </c>
      <c r="C103" s="19">
        <f>""</f>
        <v/>
      </c>
      <c r="D103" s="17">
        <f>""</f>
        <v/>
      </c>
      <c r="E103" s="19">
        <f>""</f>
        <v/>
      </c>
      <c r="F103" s="17" t="n"/>
      <c r="G103" s="20" t="n"/>
      <c r="H103" s="14">
        <f>IF($A103="","",IF(OR($B103="",$C103=""),"Não",IF(COUNTIFS($C$16:$C$115,$C103,$B$16:$B$115,"&gt;"&amp;$B103)=0,"Sim","Não")))</f>
        <v/>
      </c>
      <c r="I103" s="3">
        <f>IF($A103="","",IF(COUNTIF($A$16:$A$115,$A103)&gt;1,"ID duplicado",IF(LEFT($A103,3)&lt;&gt;"AP-","ID fora do padrão",IF(OR($B103="",$C103="",$D103="",$E103=""),"Campos obrigatórios incompletos",IF(COUNTIFS($C$16:$C$115,$C103,$B$16:$B$115,$B103)&gt;1,"Mais de uma decisão da área na mesma data",IF(AND($E103&lt;&gt;"Aprovado",$F103=""),"Pendência sem observação",IF(AND($G103&lt;&gt;"",$G103&lt;TODAY(),$E103&lt;&gt;"Aprovado"),"Revisão vencida","OK")))))))</f>
        <v/>
      </c>
    </row>
    <row r="104" ht="24" customHeight="1">
      <c r="A104" s="19">
        <f>""</f>
        <v/>
      </c>
      <c r="B104" s="20">
        <f>""</f>
        <v/>
      </c>
      <c r="C104" s="19">
        <f>""</f>
        <v/>
      </c>
      <c r="D104" s="17">
        <f>""</f>
        <v/>
      </c>
      <c r="E104" s="19">
        <f>""</f>
        <v/>
      </c>
      <c r="F104" s="17" t="n"/>
      <c r="G104" s="20" t="n"/>
      <c r="H104" s="14">
        <f>IF($A104="","",IF(OR($B104="",$C104=""),"Não",IF(COUNTIFS($C$16:$C$115,$C104,$B$16:$B$115,"&gt;"&amp;$B104)=0,"Sim","Não")))</f>
        <v/>
      </c>
      <c r="I104" s="3">
        <f>IF($A104="","",IF(COUNTIF($A$16:$A$115,$A104)&gt;1,"ID duplicado",IF(LEFT($A104,3)&lt;&gt;"AP-","ID fora do padrão",IF(OR($B104="",$C104="",$D104="",$E104=""),"Campos obrigatórios incompletos",IF(COUNTIFS($C$16:$C$115,$C104,$B$16:$B$115,$B104)&gt;1,"Mais de uma decisão da área na mesma data",IF(AND($E104&lt;&gt;"Aprovado",$F104=""),"Pendência sem observação",IF(AND($G104&lt;&gt;"",$G104&lt;TODAY(),$E104&lt;&gt;"Aprovado"),"Revisão vencida","OK")))))))</f>
        <v/>
      </c>
    </row>
    <row r="105" ht="24" customHeight="1">
      <c r="A105" s="19">
        <f>""</f>
        <v/>
      </c>
      <c r="B105" s="20">
        <f>""</f>
        <v/>
      </c>
      <c r="C105" s="19">
        <f>""</f>
        <v/>
      </c>
      <c r="D105" s="17">
        <f>""</f>
        <v/>
      </c>
      <c r="E105" s="19">
        <f>""</f>
        <v/>
      </c>
      <c r="F105" s="17" t="n"/>
      <c r="G105" s="20" t="n"/>
      <c r="H105" s="14">
        <f>IF($A105="","",IF(OR($B105="",$C105=""),"Não",IF(COUNTIFS($C$16:$C$115,$C105,$B$16:$B$115,"&gt;"&amp;$B105)=0,"Sim","Não")))</f>
        <v/>
      </c>
      <c r="I105" s="3">
        <f>IF($A105="","",IF(COUNTIF($A$16:$A$115,$A105)&gt;1,"ID duplicado",IF(LEFT($A105,3)&lt;&gt;"AP-","ID fora do padrão",IF(OR($B105="",$C105="",$D105="",$E105=""),"Campos obrigatórios incompletos",IF(COUNTIFS($C$16:$C$115,$C105,$B$16:$B$115,$B105)&gt;1,"Mais de uma decisão da área na mesma data",IF(AND($E105&lt;&gt;"Aprovado",$F105=""),"Pendência sem observação",IF(AND($G105&lt;&gt;"",$G105&lt;TODAY(),$E105&lt;&gt;"Aprovado"),"Revisão vencida","OK")))))))</f>
        <v/>
      </c>
    </row>
    <row r="106" ht="24" customHeight="1">
      <c r="A106" s="19">
        <f>""</f>
        <v/>
      </c>
      <c r="B106" s="20">
        <f>""</f>
        <v/>
      </c>
      <c r="C106" s="19">
        <f>""</f>
        <v/>
      </c>
      <c r="D106" s="17">
        <f>""</f>
        <v/>
      </c>
      <c r="E106" s="19">
        <f>""</f>
        <v/>
      </c>
      <c r="F106" s="17" t="n"/>
      <c r="G106" s="20" t="n"/>
      <c r="H106" s="14">
        <f>IF($A106="","",IF(OR($B106="",$C106=""),"Não",IF(COUNTIFS($C$16:$C$115,$C106,$B$16:$B$115,"&gt;"&amp;$B106)=0,"Sim","Não")))</f>
        <v/>
      </c>
      <c r="I106" s="3">
        <f>IF($A106="","",IF(COUNTIF($A$16:$A$115,$A106)&gt;1,"ID duplicado",IF(LEFT($A106,3)&lt;&gt;"AP-","ID fora do padrão",IF(OR($B106="",$C106="",$D106="",$E106=""),"Campos obrigatórios incompletos",IF(COUNTIFS($C$16:$C$115,$C106,$B$16:$B$115,$B106)&gt;1,"Mais de uma decisão da área na mesma data",IF(AND($E106&lt;&gt;"Aprovado",$F106=""),"Pendência sem observação",IF(AND($G106&lt;&gt;"",$G106&lt;TODAY(),$E106&lt;&gt;"Aprovado"),"Revisão vencida","OK")))))))</f>
        <v/>
      </c>
    </row>
    <row r="107" ht="24" customHeight="1">
      <c r="A107" s="19">
        <f>""</f>
        <v/>
      </c>
      <c r="B107" s="20">
        <f>""</f>
        <v/>
      </c>
      <c r="C107" s="19">
        <f>""</f>
        <v/>
      </c>
      <c r="D107" s="17">
        <f>""</f>
        <v/>
      </c>
      <c r="E107" s="19">
        <f>""</f>
        <v/>
      </c>
      <c r="F107" s="17" t="n"/>
      <c r="G107" s="20" t="n"/>
      <c r="H107" s="14">
        <f>IF($A107="","",IF(OR($B107="",$C107=""),"Não",IF(COUNTIFS($C$16:$C$115,$C107,$B$16:$B$115,"&gt;"&amp;$B107)=0,"Sim","Não")))</f>
        <v/>
      </c>
      <c r="I107" s="3">
        <f>IF($A107="","",IF(COUNTIF($A$16:$A$115,$A107)&gt;1,"ID duplicado",IF(LEFT($A107,3)&lt;&gt;"AP-","ID fora do padrão",IF(OR($B107="",$C107="",$D107="",$E107=""),"Campos obrigatórios incompletos",IF(COUNTIFS($C$16:$C$115,$C107,$B$16:$B$115,$B107)&gt;1,"Mais de uma decisão da área na mesma data",IF(AND($E107&lt;&gt;"Aprovado",$F107=""),"Pendência sem observação",IF(AND($G107&lt;&gt;"",$G107&lt;TODAY(),$E107&lt;&gt;"Aprovado"),"Revisão vencida","OK")))))))</f>
        <v/>
      </c>
    </row>
    <row r="108" ht="24" customHeight="1">
      <c r="A108" s="19">
        <f>""</f>
        <v/>
      </c>
      <c r="B108" s="20">
        <f>""</f>
        <v/>
      </c>
      <c r="C108" s="19">
        <f>""</f>
        <v/>
      </c>
      <c r="D108" s="17">
        <f>""</f>
        <v/>
      </c>
      <c r="E108" s="19">
        <f>""</f>
        <v/>
      </c>
      <c r="F108" s="17" t="n"/>
      <c r="G108" s="20" t="n"/>
      <c r="H108" s="14">
        <f>IF($A108="","",IF(OR($B108="",$C108=""),"Não",IF(COUNTIFS($C$16:$C$115,$C108,$B$16:$B$115,"&gt;"&amp;$B108)=0,"Sim","Não")))</f>
        <v/>
      </c>
      <c r="I108" s="3">
        <f>IF($A108="","",IF(COUNTIF($A$16:$A$115,$A108)&gt;1,"ID duplicado",IF(LEFT($A108,3)&lt;&gt;"AP-","ID fora do padrão",IF(OR($B108="",$C108="",$D108="",$E108=""),"Campos obrigatórios incompletos",IF(COUNTIFS($C$16:$C$115,$C108,$B$16:$B$115,$B108)&gt;1,"Mais de uma decisão da área na mesma data",IF(AND($E108&lt;&gt;"Aprovado",$F108=""),"Pendência sem observação",IF(AND($G108&lt;&gt;"",$G108&lt;TODAY(),$E108&lt;&gt;"Aprovado"),"Revisão vencida","OK")))))))</f>
        <v/>
      </c>
    </row>
    <row r="109" ht="24" customHeight="1">
      <c r="A109" s="19">
        <f>""</f>
        <v/>
      </c>
      <c r="B109" s="20">
        <f>""</f>
        <v/>
      </c>
      <c r="C109" s="19">
        <f>""</f>
        <v/>
      </c>
      <c r="D109" s="17">
        <f>""</f>
        <v/>
      </c>
      <c r="E109" s="19">
        <f>""</f>
        <v/>
      </c>
      <c r="F109" s="17" t="n"/>
      <c r="G109" s="20" t="n"/>
      <c r="H109" s="14">
        <f>IF($A109="","",IF(OR($B109="",$C109=""),"Não",IF(COUNTIFS($C$16:$C$115,$C109,$B$16:$B$115,"&gt;"&amp;$B109)=0,"Sim","Não")))</f>
        <v/>
      </c>
      <c r="I109" s="3">
        <f>IF($A109="","",IF(COUNTIF($A$16:$A$115,$A109)&gt;1,"ID duplicado",IF(LEFT($A109,3)&lt;&gt;"AP-","ID fora do padrão",IF(OR($B109="",$C109="",$D109="",$E109=""),"Campos obrigatórios incompletos",IF(COUNTIFS($C$16:$C$115,$C109,$B$16:$B$115,$B109)&gt;1,"Mais de uma decisão da área na mesma data",IF(AND($E109&lt;&gt;"Aprovado",$F109=""),"Pendência sem observação",IF(AND($G109&lt;&gt;"",$G109&lt;TODAY(),$E109&lt;&gt;"Aprovado"),"Revisão vencida","OK")))))))</f>
        <v/>
      </c>
    </row>
    <row r="110" ht="24" customHeight="1">
      <c r="A110" s="19">
        <f>""</f>
        <v/>
      </c>
      <c r="B110" s="20">
        <f>""</f>
        <v/>
      </c>
      <c r="C110" s="19">
        <f>""</f>
        <v/>
      </c>
      <c r="D110" s="17">
        <f>""</f>
        <v/>
      </c>
      <c r="E110" s="19">
        <f>""</f>
        <v/>
      </c>
      <c r="F110" s="17" t="n"/>
      <c r="G110" s="20" t="n"/>
      <c r="H110" s="14">
        <f>IF($A110="","",IF(OR($B110="",$C110=""),"Não",IF(COUNTIFS($C$16:$C$115,$C110,$B$16:$B$115,"&gt;"&amp;$B110)=0,"Sim","Não")))</f>
        <v/>
      </c>
      <c r="I110" s="3">
        <f>IF($A110="","",IF(COUNTIF($A$16:$A$115,$A110)&gt;1,"ID duplicado",IF(LEFT($A110,3)&lt;&gt;"AP-","ID fora do padrão",IF(OR($B110="",$C110="",$D110="",$E110=""),"Campos obrigatórios incompletos",IF(COUNTIFS($C$16:$C$115,$C110,$B$16:$B$115,$B110)&gt;1,"Mais de uma decisão da área na mesma data",IF(AND($E110&lt;&gt;"Aprovado",$F110=""),"Pendência sem observação",IF(AND($G110&lt;&gt;"",$G110&lt;TODAY(),$E110&lt;&gt;"Aprovado"),"Revisão vencida","OK")))))))</f>
        <v/>
      </c>
    </row>
    <row r="111" ht="24" customHeight="1">
      <c r="A111" s="19">
        <f>""</f>
        <v/>
      </c>
      <c r="B111" s="20">
        <f>""</f>
        <v/>
      </c>
      <c r="C111" s="19">
        <f>""</f>
        <v/>
      </c>
      <c r="D111" s="17">
        <f>""</f>
        <v/>
      </c>
      <c r="E111" s="19">
        <f>""</f>
        <v/>
      </c>
      <c r="F111" s="17" t="n"/>
      <c r="G111" s="20" t="n"/>
      <c r="H111" s="14">
        <f>IF($A111="","",IF(OR($B111="",$C111=""),"Não",IF(COUNTIFS($C$16:$C$115,$C111,$B$16:$B$115,"&gt;"&amp;$B111)=0,"Sim","Não")))</f>
        <v/>
      </c>
      <c r="I111" s="3">
        <f>IF($A111="","",IF(COUNTIF($A$16:$A$115,$A111)&gt;1,"ID duplicado",IF(LEFT($A111,3)&lt;&gt;"AP-","ID fora do padrão",IF(OR($B111="",$C111="",$D111="",$E111=""),"Campos obrigatórios incompletos",IF(COUNTIFS($C$16:$C$115,$C111,$B$16:$B$115,$B111)&gt;1,"Mais de uma decisão da área na mesma data",IF(AND($E111&lt;&gt;"Aprovado",$F111=""),"Pendência sem observação",IF(AND($G111&lt;&gt;"",$G111&lt;TODAY(),$E111&lt;&gt;"Aprovado"),"Revisão vencida","OK")))))))</f>
        <v/>
      </c>
    </row>
    <row r="112" ht="24" customHeight="1">
      <c r="A112" s="19">
        <f>""</f>
        <v/>
      </c>
      <c r="B112" s="20">
        <f>""</f>
        <v/>
      </c>
      <c r="C112" s="19">
        <f>""</f>
        <v/>
      </c>
      <c r="D112" s="17">
        <f>""</f>
        <v/>
      </c>
      <c r="E112" s="19">
        <f>""</f>
        <v/>
      </c>
      <c r="F112" s="17" t="n"/>
      <c r="G112" s="20" t="n"/>
      <c r="H112" s="14">
        <f>IF($A112="","",IF(OR($B112="",$C112=""),"Não",IF(COUNTIFS($C$16:$C$115,$C112,$B$16:$B$115,"&gt;"&amp;$B112)=0,"Sim","Não")))</f>
        <v/>
      </c>
      <c r="I112" s="3">
        <f>IF($A112="","",IF(COUNTIF($A$16:$A$115,$A112)&gt;1,"ID duplicado",IF(LEFT($A112,3)&lt;&gt;"AP-","ID fora do padrão",IF(OR($B112="",$C112="",$D112="",$E112=""),"Campos obrigatórios incompletos",IF(COUNTIFS($C$16:$C$115,$C112,$B$16:$B$115,$B112)&gt;1,"Mais de uma decisão da área na mesma data",IF(AND($E112&lt;&gt;"Aprovado",$F112=""),"Pendência sem observação",IF(AND($G112&lt;&gt;"",$G112&lt;TODAY(),$E112&lt;&gt;"Aprovado"),"Revisão vencida","OK")))))))</f>
        <v/>
      </c>
    </row>
    <row r="113" ht="24" customHeight="1">
      <c r="A113" s="19">
        <f>""</f>
        <v/>
      </c>
      <c r="B113" s="20">
        <f>""</f>
        <v/>
      </c>
      <c r="C113" s="19">
        <f>""</f>
        <v/>
      </c>
      <c r="D113" s="17">
        <f>""</f>
        <v/>
      </c>
      <c r="E113" s="19">
        <f>""</f>
        <v/>
      </c>
      <c r="F113" s="17" t="n"/>
      <c r="G113" s="20" t="n"/>
      <c r="H113" s="14">
        <f>IF($A113="","",IF(OR($B113="",$C113=""),"Não",IF(COUNTIFS($C$16:$C$115,$C113,$B$16:$B$115,"&gt;"&amp;$B113)=0,"Sim","Não")))</f>
        <v/>
      </c>
      <c r="I113" s="3">
        <f>IF($A113="","",IF(COUNTIF($A$16:$A$115,$A113)&gt;1,"ID duplicado",IF(LEFT($A113,3)&lt;&gt;"AP-","ID fora do padrão",IF(OR($B113="",$C113="",$D113="",$E113=""),"Campos obrigatórios incompletos",IF(COUNTIFS($C$16:$C$115,$C113,$B$16:$B$115,$B113)&gt;1,"Mais de uma decisão da área na mesma data",IF(AND($E113&lt;&gt;"Aprovado",$F113=""),"Pendência sem observação",IF(AND($G113&lt;&gt;"",$G113&lt;TODAY(),$E113&lt;&gt;"Aprovado"),"Revisão vencida","OK")))))))</f>
        <v/>
      </c>
    </row>
    <row r="114" ht="24" customHeight="1">
      <c r="A114" s="19">
        <f>""</f>
        <v/>
      </c>
      <c r="B114" s="20">
        <f>""</f>
        <v/>
      </c>
      <c r="C114" s="19">
        <f>""</f>
        <v/>
      </c>
      <c r="D114" s="17">
        <f>""</f>
        <v/>
      </c>
      <c r="E114" s="19">
        <f>""</f>
        <v/>
      </c>
      <c r="F114" s="17" t="n"/>
      <c r="G114" s="20" t="n"/>
      <c r="H114" s="14">
        <f>IF($A114="","",IF(OR($B114="",$C114=""),"Não",IF(COUNTIFS($C$16:$C$115,$C114,$B$16:$B$115,"&gt;"&amp;$B114)=0,"Sim","Não")))</f>
        <v/>
      </c>
      <c r="I114" s="3">
        <f>IF($A114="","",IF(COUNTIF($A$16:$A$115,$A114)&gt;1,"ID duplicado",IF(LEFT($A114,3)&lt;&gt;"AP-","ID fora do padrão",IF(OR($B114="",$C114="",$D114="",$E114=""),"Campos obrigatórios incompletos",IF(COUNTIFS($C$16:$C$115,$C114,$B$16:$B$115,$B114)&gt;1,"Mais de uma decisão da área na mesma data",IF(AND($E114&lt;&gt;"Aprovado",$F114=""),"Pendência sem observação",IF(AND($G114&lt;&gt;"",$G114&lt;TODAY(),$E114&lt;&gt;"Aprovado"),"Revisão vencida","OK")))))))</f>
        <v/>
      </c>
    </row>
    <row r="115" ht="24" customHeight="1">
      <c r="A115" s="19">
        <f>""</f>
        <v/>
      </c>
      <c r="B115" s="20">
        <f>""</f>
        <v/>
      </c>
      <c r="C115" s="19">
        <f>""</f>
        <v/>
      </c>
      <c r="D115" s="17">
        <f>""</f>
        <v/>
      </c>
      <c r="E115" s="19">
        <f>""</f>
        <v/>
      </c>
      <c r="F115" s="17" t="n"/>
      <c r="G115" s="20" t="n"/>
      <c r="H115" s="14">
        <f>IF($A115="","",IF(OR($B115="",$C115=""),"Não",IF(COUNTIFS($C$16:$C$115,$C115,$B$16:$B$115,"&gt;"&amp;$B115)=0,"Sim","Não")))</f>
        <v/>
      </c>
      <c r="I115" s="3">
        <f>IF($A115="","",IF(COUNTIF($A$16:$A$115,$A115)&gt;1,"ID duplicado",IF(LEFT($A115,3)&lt;&gt;"AP-","ID fora do padrão",IF(OR($B115="",$C115="",$D115="",$E115=""),"Campos obrigatórios incompletos",IF(COUNTIFS($C$16:$C$115,$C115,$B$16:$B$115,$B115)&gt;1,"Mais de uma decisão da área na mesma data",IF(AND($E115&lt;&gt;"Aprovado",$F115=""),"Pendência sem observação",IF(AND($G115&lt;&gt;"",$G115&lt;TODAY(),$E115&lt;&gt;"Aprovado"),"Revisão vencida","OK")))))))</f>
        <v/>
      </c>
    </row>
  </sheetData>
  <mergeCells count="1">
    <mergeCell ref="A1:I1"/>
  </mergeCells>
  <conditionalFormatting sqref="D4:D9">
    <cfRule type="expression" priority="1" dxfId="2">
      <formula>$D4="Aprovado"</formula>
    </cfRule>
    <cfRule type="expression" priority="2" dxfId="9">
      <formula>$D4="Pendente"</formula>
    </cfRule>
    <cfRule type="expression" priority="3" dxfId="3">
      <formula>OR($D4="Reprovado",$D4="Data duplicada")</formula>
    </cfRule>
    <cfRule type="expression" priority="4" dxfId="4">
      <formula>$D4="Sem registro"</formula>
    </cfRule>
  </conditionalFormatting>
  <conditionalFormatting sqref="E4:E9">
    <cfRule type="expression" priority="5" dxfId="2">
      <formula>$E4="OK"</formula>
    </cfRule>
    <cfRule type="expression" priority="6" dxfId="9">
      <formula>$E4="Atenção"</formula>
    </cfRule>
    <cfRule type="expression" priority="7" dxfId="3">
      <formula>$E4="Impede GO"</formula>
    </cfRule>
  </conditionalFormatting>
  <conditionalFormatting sqref="E16:E115">
    <cfRule type="expression" priority="8" dxfId="2">
      <formula>$E16="Aprovado"</formula>
    </cfRule>
    <cfRule type="expression" priority="9" dxfId="9">
      <formula>$E16="Pendente"</formula>
    </cfRule>
    <cfRule type="expression" priority="10" dxfId="3">
      <formula>$E16="Reprovado"</formula>
    </cfRule>
  </conditionalFormatting>
  <conditionalFormatting sqref="H16:H115">
    <cfRule type="expression" priority="11" dxfId="8">
      <formula>$H16="Sim"</formula>
    </cfRule>
    <cfRule type="expression" priority="12" dxfId="4">
      <formula>$H16="Não"</formula>
    </cfRule>
  </conditionalFormatting>
  <conditionalFormatting sqref="I16:I115">
    <cfRule type="expression" priority="13" dxfId="2">
      <formula>$I16="OK"</formula>
    </cfRule>
    <cfRule type="expression" priority="14" dxfId="7">
      <formula>OR($I16="Revisão vencida",$I16="Pendência sem observação")</formula>
    </cfRule>
    <cfRule type="expression" priority="15" dxfId="3">
      <formula>AND($I16&lt;&gt;"",$I16&lt;&gt;"OK",$I16&lt;&gt;"Revisão vencida",$I16&lt;&gt;"Pendência sem observação")</formula>
    </cfRule>
  </conditionalFormatting>
  <dataValidations count="6">
    <dataValidation sqref="A16:A115" showDropDown="0" showInputMessage="1" showErrorMessage="1" allowBlank="0" errorTitle="ID inválido" error="Use o padrão AP-001, com até 12 caracteres e sem duplicidade." promptTitle="Identificador da aprovação" prompt="Use o padrão AP-001 e não repita o identificador." type="custom" errorStyle="stop">
      <formula1>OR(A16="",AND(LEFT(A16,3)="AP-",LEN(A16)&lt;=12,COUNTIF($A$16:$A$115,A16)=1))</formula1>
    </dataValidation>
    <dataValidation sqref="B16:B115 G16:G115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C16:C115" showDropDown="0" showInputMessage="1" showErrorMessage="1" allowBlank="0" errorTitle="Área inválida" error="Selecione uma área configurada." promptTitle="Seleção" prompt="Escolha um item da lista." type="list" errorStyle="stop">
      <formula1>INDIRECT("'Configurações'!$K$11:$K$16")</formula1>
    </dataValidation>
    <dataValidation sqref="D16:D115" showDropDown="0" showInputMessage="0" showErrorMessage="1" allowBlank="0" errorTitle="Nome inválido" error="Use de 1 a 80 caracteres." type="textLength" errorStyle="stop" operator="between">
      <formula1>1</formula1>
      <formula2>80</formula2>
    </dataValidation>
    <dataValidation sqref="E16:E115" showDropDown="0" showInputMessage="1" showErrorMessage="1" allowBlank="0" errorTitle="Decisão inválida" error="Selecione uma decisão configurada." promptTitle="Seleção" prompt="Escolha um item da lista." type="list" errorStyle="stop">
      <formula1>INDIRECT("'Configurações'!$F$11:$F$13")</formula1>
    </dataValidation>
    <dataValidation sqref="F16:F115" showDropDown="0" showInputMessage="0" showErrorMessage="1" allowBlank="0" errorTitle="Texto muito longo" error="Use no máximo 500 caracteres." type="textLength" errorStyle="stop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8" customWidth="1" min="3" max="3"/>
    <col width="16" customWidth="1" min="4" max="4"/>
    <col width="18" customWidth="1" min="5" max="5"/>
    <col width="18" customWidth="1" min="6" max="6"/>
    <col width="3" customWidth="1" min="7" max="7"/>
    <col width="25" customWidth="1" min="8" max="8"/>
    <col width="3" customWidth="1" min="9" max="9"/>
    <col width="3" customWidth="1" min="10" max="10"/>
    <col width="24" customWidth="1" min="11" max="11"/>
    <col width="21" customWidth="1" min="12" max="12"/>
  </cols>
  <sheetData>
    <row r="1" ht="30" customHeight="1">
      <c r="A1" s="1" t="inlineStr">
        <is>
          <t>Configurações do lançamento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 ht="32" customHeight="1">
      <c r="A2" s="24" t="inlineStr">
        <is>
          <t>Altere listas e parâmetros somente quando necessário. Não deixe espaços vazios entre itens de uma mesma lista.</t>
        </is>
      </c>
    </row>
    <row r="3">
      <c r="A3" s="12" t="inlineStr">
        <is>
          <t>Configuração</t>
        </is>
      </c>
      <c r="B3" s="12" t="inlineStr">
        <is>
          <t>Valor</t>
        </is>
      </c>
      <c r="C3" s="12" t="inlineStr">
        <is>
          <t>Orientação</t>
        </is>
      </c>
    </row>
    <row r="4">
      <c r="A4" s="15" t="inlineStr">
        <is>
          <t>Dias para alerta de prazo</t>
        </is>
      </c>
      <c r="B4" s="25" t="n">
        <v>3</v>
      </c>
      <c r="C4" s="15" t="inlineStr">
        <is>
          <t>Inteiro de 0 a 30</t>
        </is>
      </c>
    </row>
    <row r="5">
      <c r="A5" s="13" t="inlineStr">
        <is>
          <t>Bloqueio impede GO?</t>
        </is>
      </c>
      <c r="B5" s="17" t="inlineStr">
        <is>
          <t>Sim</t>
        </is>
      </c>
      <c r="C5" s="13" t="inlineStr">
        <is>
          <t>Selecione Sim ou Não</t>
        </is>
      </c>
    </row>
    <row r="6">
      <c r="A6" s="15" t="inlineStr">
        <is>
          <t>Exigir aceite nas tarefas obrigatórias?</t>
        </is>
      </c>
      <c r="B6" s="17" t="inlineStr">
        <is>
          <t>Sim</t>
        </is>
      </c>
      <c r="C6" s="15" t="inlineStr">
        <is>
          <t>Selecione Sim ou Não</t>
        </is>
      </c>
    </row>
    <row r="7"/>
    <row r="8"/>
    <row r="9"/>
    <row r="10">
      <c r="A10" s="12" t="inlineStr">
        <is>
          <t>Fases</t>
        </is>
      </c>
      <c r="B10" s="12" t="inlineStr">
        <is>
          <t>Status</t>
        </is>
      </c>
      <c r="C10" s="12" t="inlineStr">
        <is>
          <t>Tipos</t>
        </is>
      </c>
      <c r="D10" s="12" t="inlineStr">
        <is>
          <t>Respostas</t>
        </is>
      </c>
      <c r="E10" s="12" t="inlineStr">
        <is>
          <t>Canais</t>
        </is>
      </c>
      <c r="F10" s="12" t="inlineStr">
        <is>
          <t>Decisões</t>
        </is>
      </c>
      <c r="H10" s="12" t="inlineStr">
        <is>
          <t>Responsáveis</t>
        </is>
      </c>
      <c r="K10" s="12" t="inlineStr">
        <is>
          <t>Área</t>
        </is>
      </c>
      <c r="L10" s="12" t="inlineStr">
        <is>
          <t>Obrigatória para GO?</t>
        </is>
      </c>
    </row>
    <row r="11">
      <c r="A11" s="17" t="inlineStr">
        <is>
          <t>Planejamento</t>
        </is>
      </c>
      <c r="B11" s="17" t="inlineStr">
        <is>
          <t>Não iniciada</t>
        </is>
      </c>
      <c r="C11" s="17" t="inlineStr">
        <is>
          <t>Tarefa</t>
        </is>
      </c>
      <c r="D11" s="17" t="inlineStr">
        <is>
          <t>Sim</t>
        </is>
      </c>
      <c r="E11" s="17" t="inlineStr">
        <is>
          <t>Loja virtual</t>
        </is>
      </c>
      <c r="F11" s="17" t="inlineStr">
        <is>
          <t>Aprovado</t>
        </is>
      </c>
      <c r="H11" s="17" t="inlineStr">
        <is>
          <t>Equipe Produto</t>
        </is>
      </c>
      <c r="K11" s="17" t="inlineStr">
        <is>
          <t>Comercial</t>
        </is>
      </c>
      <c r="L11" s="17" t="inlineStr">
        <is>
          <t>Sim</t>
        </is>
      </c>
    </row>
    <row r="12">
      <c r="A12" s="17" t="inlineStr">
        <is>
          <t>Conteúdo</t>
        </is>
      </c>
      <c r="B12" s="17" t="inlineStr">
        <is>
          <t>Em andamento</t>
        </is>
      </c>
      <c r="C12" s="17" t="inlineStr">
        <is>
          <t>Marco</t>
        </is>
      </c>
      <c r="D12" s="17" t="inlineStr">
        <is>
          <t>Não</t>
        </is>
      </c>
      <c r="E12" s="17" t="inlineStr">
        <is>
          <t>Marketplace</t>
        </is>
      </c>
      <c r="F12" s="17" t="inlineStr">
        <is>
          <t>Pendente</t>
        </is>
      </c>
      <c r="H12" s="17" t="inlineStr">
        <is>
          <t>Equipe Conteúdo</t>
        </is>
      </c>
      <c r="K12" s="17" t="inlineStr">
        <is>
          <t>Operações</t>
        </is>
      </c>
      <c r="L12" s="17" t="inlineStr">
        <is>
          <t>Sim</t>
        </is>
      </c>
    </row>
    <row r="13">
      <c r="A13" s="17" t="inlineStr">
        <is>
          <t>Comercial</t>
        </is>
      </c>
      <c r="B13" s="17" t="inlineStr">
        <is>
          <t>Concluída</t>
        </is>
      </c>
      <c r="E13" s="17" t="inlineStr">
        <is>
          <t>Ambos</t>
        </is>
      </c>
      <c r="F13" s="17" t="inlineStr">
        <is>
          <t>Reprovado</t>
        </is>
      </c>
      <c r="H13" s="17" t="inlineStr">
        <is>
          <t>Equipe Comercial</t>
        </is>
      </c>
      <c r="K13" s="17" t="inlineStr">
        <is>
          <t>Conteúdo</t>
        </is>
      </c>
      <c r="L13" s="17" t="inlineStr">
        <is>
          <t>Sim</t>
        </is>
      </c>
    </row>
    <row r="14">
      <c r="A14" s="17" t="inlineStr">
        <is>
          <t>Operações</t>
        </is>
      </c>
      <c r="B14" s="17" t="inlineStr">
        <is>
          <t>Bloqueada</t>
        </is>
      </c>
      <c r="H14" s="17" t="inlineStr">
        <is>
          <t>Equipe Operações</t>
        </is>
      </c>
      <c r="K14" s="17" t="inlineStr">
        <is>
          <t>Tecnologia</t>
        </is>
      </c>
      <c r="L14" s="17" t="inlineStr">
        <is>
          <t>Não</t>
        </is>
      </c>
    </row>
    <row r="15">
      <c r="A15" s="17" t="inlineStr">
        <is>
          <t>Tecnologia</t>
        </is>
      </c>
      <c r="B15" s="17" t="inlineStr">
        <is>
          <t>Cancelada</t>
        </is>
      </c>
      <c r="H15" s="17" t="inlineStr">
        <is>
          <t>Equipe Tecnologia</t>
        </is>
      </c>
      <c r="K15" s="17" t="inlineStr">
        <is>
          <t>Atendimento</t>
        </is>
      </c>
      <c r="L15" s="17" t="inlineStr">
        <is>
          <t>Não</t>
        </is>
      </c>
    </row>
    <row r="16">
      <c r="A16" s="17" t="inlineStr">
        <is>
          <t>Publicação</t>
        </is>
      </c>
      <c r="H16" s="17" t="inlineStr">
        <is>
          <t>Equipe Atendimento</t>
        </is>
      </c>
      <c r="K16" s="17" t="inlineStr">
        <is>
          <t>Marketplace</t>
        </is>
      </c>
      <c r="L16" s="17" t="inlineStr">
        <is>
          <t>Não</t>
        </is>
      </c>
    </row>
    <row r="17">
      <c r="H17" s="17" t="n"/>
    </row>
    <row r="18">
      <c r="H18" s="17" t="n"/>
    </row>
    <row r="19">
      <c r="H19" s="17" t="n"/>
    </row>
    <row r="20">
      <c r="H20" s="17" t="n"/>
    </row>
    <row r="21"/>
    <row r="22" ht="42" customHeight="1">
      <c r="A22" s="24" t="inlineStr">
        <is>
          <t>As áreas de aprovação estão limitadas às linhas 11 a 16. Para incluir novas áreas, será necessário ampliar manualmente o resumo da planilha Aprovações.</t>
        </is>
      </c>
    </row>
  </sheetData>
  <mergeCells count="1">
    <mergeCell ref="A1:L1"/>
  </mergeCells>
  <dataValidations count="2">
    <dataValidation sqref="B4" showDropDown="0" showInputMessage="0" showErrorMessage="1" allowBlank="0" errorTitle="Valor inválido" error="Informe um número inteiro entre 0 e 30." type="whole" errorStyle="stop" operator="between">
      <formula1>0</formula1>
      <formula2>30</formula2>
    </dataValidation>
    <dataValidation sqref="B5:B6 L11:L16" showDropDown="0" showInputMessage="1" showErrorMessage="1" allowBlank="0" errorTitle="Resposta inválida" error="Selecione Sim ou Não." promptTitle="Seleção" prompt="Escolha um item da lista." type="list" errorStyle="stop">
      <formula1>$D$11:$D$12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Como usar a planilha de lançamento de produto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 ht="26" customHeight="1">
      <c r="A3" s="2" t="inlineStr">
        <is>
          <t>1. Escopo</t>
        </is>
      </c>
    </row>
    <row r="4" ht="42" customHeight="1">
      <c r="A4" s="15" t="inlineStr">
        <is>
          <t>Esta pasta coordena os marcos, dependências, responsáveis, prazos, critérios de aceite e aprovações de um SKU até sua publicação. Ela não é uma auditoria completa de cadastro de produtos.</t>
        </is>
      </c>
    </row>
    <row r="5" ht="26" customHeight="1">
      <c r="A5" s="2" t="inlineStr">
        <is>
          <t>2. Fluxo de uso</t>
        </is>
      </c>
    </row>
    <row r="6" ht="133" customHeight="1">
      <c r="A6" s="15" t="inlineStr">
        <is>
          <t>1. Revise os parâmetros e listas em Configurações.
2. Preencha os dados do SKU no topo de Plano do Lançamento.
3. Cadastre tarefas e marcos com IDs únicos no padrão LT-001.
4. Informe no máximo duas dependências por tarefa.
5. Atualize status, percentual, aceite e data de conclusão.
6. Registre cada posicionamento de aprovação em uma nova linha de Aprovações.
7. Consulte a recomendação e os impedimentos no Resumo.</t>
        </is>
      </c>
    </row>
    <row r="7" ht="26" customHeight="1">
      <c r="A7" s="2" t="inlineStr">
        <is>
          <t>3. Regras de dependência</t>
        </is>
      </c>
    </row>
    <row r="8" ht="95" customHeight="1">
      <c r="A8" s="15" t="inlineStr">
        <is>
          <t>• Uma dependência deve apontar para um ID existente;
• Uma tarefa não pode depender dela mesma;
• A mesma dependência não deve ser informada nas duas colunas;
• A dependência deixa de ser pendente somente quando a tarefa referenciada estiver com status Concluída;
• Caso existam mais de duas dependências, crie um marco intermediário que consolide as anteriores.</t>
        </is>
      </c>
    </row>
    <row r="9" ht="26" customHeight="1">
      <c r="A9" s="2" t="inlineStr">
        <is>
          <t>4. Regra GO/NO-GO</t>
        </is>
      </c>
    </row>
    <row r="10" ht="209" customHeight="1">
      <c r="A10" s="15" t="inlineStr">
        <is>
          <t>A recomendação será GO somente quando:
• os dados básicos do SKU estiverem preenchidos;
• existir pelo menos uma tarefa obrigatória;
• todas as tarefas obrigatórias estiverem concluídas;
• os aceites obrigatórios estiverem registrados, quando exigidos;
• não houver bloqueios impeditivos;
• não houver dependências pendentes;
• todas as áreas obrigatórias estiverem aprovadas;
• não houver erros de preenchimento.
Qualquer item pendente mantém a recomendação em NO-GO.</t>
        </is>
      </c>
    </row>
    <row r="11" ht="26" customHeight="1">
      <c r="A11" s="2" t="inlineStr">
        <is>
          <t>5. Interpretação dos alertas</t>
        </is>
      </c>
    </row>
    <row r="12" ht="114" customHeight="1">
      <c r="A12" s="15" t="inlineStr">
        <is>
          <t>• Prazo próximo: tarefa aberta dentro do número de dias configurado;
• Prazo vencido: prazo anterior à data atual;
• Dependência pendente: pelo menos uma tarefa predecessora ainda não foi concluída;
• Tarefa bloqueada: o status foi definido como Bloqueada;
• Concluída com atraso: a data de conclusão é posterior ao prazo;
• Erro de preenchimento: inconsistência que impede uma decisão segura.</t>
        </is>
      </c>
    </row>
    <row r="13" ht="26" customHeight="1">
      <c r="A13" s="2" t="inlineStr">
        <is>
          <t>6. Dados fictícios</t>
        </is>
      </c>
    </row>
    <row r="14" ht="42" customHeight="1">
      <c r="A14" s="15" t="inlineStr">
        <is>
          <t>A empresa, o produto, as tarefas, os aprovadores e todos os demais exemplos desta pasta são fictícios e servem somente para demonstrar o funcionamento.</t>
        </is>
      </c>
    </row>
    <row r="15" ht="26" customHeight="1">
      <c r="A15" s="2" t="inlineStr">
        <is>
          <t>7. Revisão antes da publicação</t>
        </is>
      </c>
    </row>
    <row r="16" ht="152" customHeight="1">
      <c r="A16" s="15" t="inlineStr">
        <is>
          <t>□ SKU, produto, canal e data de publicação preenchidos;
□ tarefas obrigatórias identificadas;
□ dependências válidas;
□ critérios de aceite objetivos;
□ tarefas concluídas com data de conclusão;
□ bloqueios tratados;
□ aprovações obrigatórias vigentes;
□ nenhum erro de preenchimento no Resumo.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lançamento</dc:creator>
  <dc:title xmlns:dc="http://purl.org/dc/elements/1.1/">Planilha de lançamento de produto</dc:title>
  <dc:subject xmlns:dc="http://purl.org/dc/elements/1.1/">Coordenação fictícia do lançamento de um SKU</dc:subject>
  <dcterms:created xmlns:dcterms="http://purl.org/dc/terms/" xmlns:xsi="http://www.w3.org/2001/XMLSchema-instance" xsi:type="dcterms:W3CDTF">2026-09-06T18:28:41Z</dcterms:created>
  <dcterms:modified xmlns:dcterms="http://purl.org/dc/terms/" xmlns:xsi="http://www.w3.org/2001/XMLSchema-instance" xsi:type="dcterms:W3CDTF">2026-09-06T18:28:41+00:00Z</dcterms:modified>
</cp:coreProperties>
</file>