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apeamento SKU" sheetId="2" state="visible" r:id="rId2"/>
    <sheet xmlns:r="http://schemas.openxmlformats.org/officeDocument/2006/relationships" name="Pendências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D655F"/>
      <sz val="10"/>
    </font>
    <font>
      <name val="Aptos"/>
      <b val="1"/>
      <color rgb="00FFFFFF"/>
      <sz val="10"/>
    </font>
    <font>
      <name val="Aptos Display"/>
      <b val="1"/>
      <color rgb="0017372E"/>
      <sz val="18"/>
    </font>
    <font>
      <name val="Aptos"/>
      <b val="1"/>
      <color rgb="0026332F"/>
      <sz val="10"/>
    </font>
    <font>
      <name val="Aptos"/>
      <color rgb="0026332F"/>
      <sz val="10"/>
    </font>
    <font>
      <name val="Aptos"/>
      <b val="1"/>
      <color rgb="00C65D32"/>
      <sz val="10"/>
    </font>
    <font>
      <name val="Aptos"/>
      <color rgb="004F4F4F"/>
      <sz val="9"/>
    </font>
    <font>
      <name val="Aptos"/>
      <b val="1"/>
      <color rgb="0017372E"/>
      <sz val="12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FF1C9"/>
      </patternFill>
    </fill>
  </fills>
  <borders count="7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 style="medium">
        <color rgb="0017372E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49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0" fontId="8" fillId="6" borderId="2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2" fillId="3" borderId="1" pivotButton="0" quotePrefix="0" xfId="0"/>
    <xf numFmtId="0" fontId="3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top" wrapText="1"/>
    </xf>
    <xf numFmtId="49" fontId="6" fillId="3" borderId="1" applyAlignment="1" pivotButton="0" quotePrefix="0" xfId="0">
      <alignment horizontal="left" vertical="top" wrapText="1"/>
    </xf>
    <xf numFmtId="0" fontId="8" fillId="6" borderId="1" pivotButton="0" quotePrefix="0" xfId="0"/>
    <xf numFmtId="0" fontId="6" fillId="5" borderId="1" applyAlignment="1" pivotButton="0" quotePrefix="0" xfId="0">
      <alignment horizontal="left" vertical="top" wrapText="1"/>
    </xf>
    <xf numFmtId="49" fontId="6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0" fontId="9" fillId="3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dxfs count="6">
    <dxf>
      <font>
        <name val="Aptos"/>
        <b val="1"/>
        <color rgb="008F251C"/>
        <sz val="10"/>
      </font>
      <fill>
        <patternFill patternType="solid">
          <fgColor rgb="00F4CCCC"/>
        </patternFill>
      </fill>
    </dxf>
    <dxf>
      <font>
        <name val="Aptos"/>
        <b val="1"/>
        <color rgb="001E5B42"/>
        <sz val="10"/>
      </font>
      <fill>
        <patternFill patternType="solid">
          <fgColor rgb="00D9EAD3"/>
        </patternFill>
      </fill>
    </dxf>
    <dxf>
      <font>
        <name val="Aptos"/>
        <color rgb="0026332F"/>
        <sz val="10"/>
      </font>
      <fill>
        <patternFill patternType="solid">
          <fgColor rgb="00FCE5CD"/>
        </patternFill>
      </fill>
    </dxf>
    <dxf>
      <font>
        <name val="Aptos"/>
        <color rgb="0026332F"/>
        <sz val="10"/>
      </font>
      <fill>
        <patternFill patternType="solid">
          <fgColor rgb="00FFF2CC"/>
        </patternFill>
      </fill>
    </dxf>
    <dxf>
      <font>
        <name val="Aptos"/>
        <color rgb="0026332F"/>
        <sz val="10"/>
      </font>
      <fill>
        <patternFill patternType="solid">
          <fgColor rgb="00EAD1DC"/>
        </patternFill>
      </fill>
    </dxf>
    <dxf>
      <font>
        <name val="Aptos"/>
        <color rgb="0026332F"/>
        <sz val="10"/>
      </font>
      <fill>
        <patternFill patternType="solid">
          <fgColor rgb="00F9C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principal dos registros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'Resumo'!$A$19:$A$24</f>
            </numRef>
          </cat>
          <val>
            <numRef>
              <f>'Resumo'!$B$19:$B$24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e vínculos consistentes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'Resumo'!B27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prstDash val="solid"/>
            </a:ln>
          </spPr>
          <cat>
            <numRef>
              <f>'Resumo'!$A$28:$A$31</f>
            </numRef>
          </cat>
          <val>
            <numRef>
              <f>'Resumo'!$B$28:$B$31</f>
            </numRef>
          </val>
        </ser>
        <ser>
          <idx val="1"/>
          <order val="1"/>
          <tx>
            <strRef>
              <f>'Resumo'!C27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prstDash val="solid"/>
            </a:ln>
          </spPr>
          <cat>
            <numRef>
              <f>'Resumo'!$A$28:$A$31</f>
            </numRef>
          </cat>
          <val>
            <numRef>
              <f>'Resumo'!$C$28:$C$31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16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Mapeamento" displayName="tbMapeamento" ref="A5:P105" headerRowCount="1">
  <autoFilter ref="A5:P105"/>
  <tableColumns count="16">
    <tableColumn id="1" name="SKU interno"/>
    <tableColumn id="2" name="Canal"/>
    <tableColumn id="3" name="ID do anúncio"/>
    <tableColumn id="4" name="ID da variação"/>
    <tableColumn id="5" name="Status"/>
    <tableColumn id="6" name="Última conferência"/>
    <tableColumn id="7" name="Observação"/>
    <tableColumn id="8" name="Chave externa"/>
    <tableColumn id="9" name="Órfão de SKU?"/>
    <tableColumn id="10" name="ID duplicado?"/>
    <tableColumn id="11" name="Item sem vínculo?"/>
    <tableColumn id="12" name="Cadastro incompleto?"/>
    <tableColumn id="13" name="Conferência vencida?"/>
    <tableColumn id="14" name="Situação principal"/>
    <tableColumn id="15" name="Revisão necessária?"/>
    <tableColumn id="16" name="Motivos da revisã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Pendencias" displayName="tbPendencias" ref="A6:H106" headerRowCount="1">
  <autoFilter ref="A6:H106"/>
  <tableColumns count="8">
    <tableColumn id="1" name="Linha de origem"/>
    <tableColumn id="2" name="SKU interno"/>
    <tableColumn id="3" name="Canal"/>
    <tableColumn id="4" name="ID do anúncio"/>
    <tableColumn id="5" name="ID da variação"/>
    <tableColumn id="6" name="Status"/>
    <tableColumn id="7" name="Situação principal"/>
    <tableColumn id="8" name="Motivos da revisã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K4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9" customWidth="1" min="3" max="3"/>
    <col width="4" customWidth="1" min="4" max="4"/>
    <col width="26" customWidth="1" min="5" max="5"/>
    <col width="4" customWidth="1" min="6" max="6"/>
    <col width="30" customWidth="1" min="7" max="7"/>
    <col width="4" customWidth="1" min="8" max="8"/>
    <col width="13" customWidth="1" min="9" max="9"/>
    <col width="13" customWidth="1" min="10" max="10"/>
    <col width="13" customWidth="1" min="11" max="11"/>
  </cols>
  <sheetData>
    <row r="1" ht="30" customHeight="1">
      <c r="A1" s="1" t="inlineStr">
        <is>
          <t>Mapa de SKU e anúncios por marketplace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2" t="n"/>
    </row>
    <row r="2" ht="22" customHeight="1">
      <c r="A2" s="2" t="inlineStr">
        <is>
          <t>Visão consolidada dos vínculos entre SKU interno, anúncio e variação por canal.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/>
    <row r="4" ht="32" customHeight="1">
      <c r="A4" s="4" t="inlineStr">
        <is>
          <t>Linhas preenchidas</t>
        </is>
      </c>
      <c r="C4" s="4" t="inlineStr">
        <is>
          <t>Vínculos consistentes</t>
        </is>
      </c>
      <c r="E4" s="4" t="inlineStr">
        <is>
          <t>Órfãos de SKU</t>
        </is>
      </c>
      <c r="G4" s="4" t="inlineStr">
        <is>
          <t>Linhas com ID duplicado</t>
        </is>
      </c>
    </row>
    <row r="5">
      <c r="A5" s="5">
        <f>COUNTIF('Mapeamento SKU'!$O$6:$O$105,"Sim")+COUNTIF('Mapeamento SKU'!$O$6:$O$105,"Não")</f>
        <v/>
      </c>
      <c r="C5" s="5">
        <f>COUNTIF('Mapeamento SKU'!$N$6:$N$105,"Vínculo consistente")</f>
        <v/>
      </c>
      <c r="E5" s="5">
        <f>COUNTIF('Mapeamento SKU'!$I$6:$I$105,"Sim")</f>
        <v/>
      </c>
      <c r="G5" s="5">
        <f>COUNTIF('Mapeamento SKU'!$J$6:$J$105,"Sim")</f>
        <v/>
      </c>
    </row>
    <row r="6"/>
    <row r="7"/>
    <row r="8" ht="42" customHeight="1">
      <c r="A8" s="4" t="inlineStr">
        <is>
          <t>Itens sem vínculo</t>
        </is>
      </c>
      <c r="C8" s="4" t="inlineStr">
        <is>
          <t>Campos obrigatórios incompletos</t>
        </is>
      </c>
      <c r="E8" s="4" t="inlineStr">
        <is>
          <t>Conferências vencidas</t>
        </is>
      </c>
      <c r="G8" s="4" t="inlineStr">
        <is>
          <t>Cobertura de SKU/canal com anúncio</t>
        </is>
      </c>
    </row>
    <row r="9">
      <c r="A9" s="5">
        <f>COUNTIF('Mapeamento SKU'!$K$6:$K$105,"Sim")</f>
        <v/>
      </c>
      <c r="C9" s="5">
        <f>COUNTIF('Mapeamento SKU'!$L$6:$L$105,"Sim")</f>
        <v/>
      </c>
      <c r="E9" s="5">
        <f>COUNTIF('Mapeamento SKU'!$M$6:$M$105,"Sim")</f>
        <v/>
      </c>
      <c r="G9" s="6">
        <f>IFERROR(COUNTIFS('Mapeamento SKU'!$A$6:$A$105,"&lt;&gt;",'Mapeamento SKU'!$B$6:$B$105,"&lt;&gt;",'Mapeamento SKU'!$C$6:$C$105,"&lt;&gt;")/COUNTIFS('Mapeamento SKU'!$A$6:$A$105,"&lt;&gt;",'Mapeamento SKU'!$B$6:$B$105,"&lt;&gt;"),0)</f>
        <v/>
      </c>
    </row>
    <row r="10"/>
    <row r="11" ht="26" customHeight="1">
      <c r="A11" s="4" t="inlineStr">
        <is>
          <t>Última conferência registrada</t>
        </is>
      </c>
      <c r="C11" s="7">
        <f>IF(COUNTIF('Mapeamento SKU'!$O$6:$O$105,"Sim")=0,"Sem pendências de revisão.","ALERTA: "&amp;COUNTIF('Mapeamento SKU'!$O$6:$O$105,"Sim")&amp;" linha(s) requer(em) revisão. Consulte a aba Pendências.")</f>
        <v/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 ht="34" customHeight="1">
      <c r="A12" s="9">
        <f>IF(COUNT('Mapeamento SKU'!$F$6:$F$105)=0,"",MAX('Mapeamento SKU'!$F$6:$F$105))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/>
    <row r="14"/>
    <row r="15"/>
    <row r="16"/>
    <row r="17"/>
    <row r="18">
      <c r="A18" s="10" t="inlineStr">
        <is>
          <t>Situação</t>
        </is>
      </c>
      <c r="B18" s="10" t="inlineStr">
        <is>
          <t>Quantidade</t>
        </is>
      </c>
    </row>
    <row r="19">
      <c r="A19" s="11" t="inlineStr">
        <is>
          <t>Vínculo consistente</t>
        </is>
      </c>
      <c r="B19" s="12">
        <f>COUNTIF('Mapeamento SKU'!$N$6:$N$105,A19)</f>
        <v/>
      </c>
    </row>
    <row r="20">
      <c r="A20" s="13" t="inlineStr">
        <is>
          <t>Órfão de SKU</t>
        </is>
      </c>
      <c r="B20" s="14">
        <f>COUNTIF('Mapeamento SKU'!$N$6:$N$105,A20)</f>
        <v/>
      </c>
    </row>
    <row r="21">
      <c r="A21" s="11" t="inlineStr">
        <is>
          <t>ID duplicado</t>
        </is>
      </c>
      <c r="B21" s="12">
        <f>COUNTIF('Mapeamento SKU'!$N$6:$N$105,A21)</f>
        <v/>
      </c>
    </row>
    <row r="22">
      <c r="A22" s="13" t="inlineStr">
        <is>
          <t>Item sem vínculo</t>
        </is>
      </c>
      <c r="B22" s="14">
        <f>COUNTIF('Mapeamento SKU'!$N$6:$N$105,A22)</f>
        <v/>
      </c>
    </row>
    <row r="23">
      <c r="A23" s="11" t="inlineStr">
        <is>
          <t>Cadastro incompleto</t>
        </is>
      </c>
      <c r="B23" s="12">
        <f>COUNTIF('Mapeamento SKU'!$N$6:$N$105,A23)</f>
        <v/>
      </c>
    </row>
    <row r="24">
      <c r="A24" s="13" t="inlineStr">
        <is>
          <t>Conferência vencida</t>
        </is>
      </c>
      <c r="B24" s="14">
        <f>COUNTIF('Mapeamento SKU'!$N$6:$N$105,A24)</f>
        <v/>
      </c>
    </row>
    <row r="25"/>
    <row r="26"/>
    <row r="27">
      <c r="A27" s="15" t="inlineStr">
        <is>
          <t>Canal</t>
        </is>
      </c>
      <c r="B27" s="15" t="inlineStr">
        <is>
          <t>Linhas mapeadas</t>
        </is>
      </c>
      <c r="C27" s="15" t="inlineStr">
        <is>
          <t>Vínculos consistentes</t>
        </is>
      </c>
    </row>
    <row r="28">
      <c r="A28" s="13">
        <f>IF('Configurações'!A8="","",'Configurações'!A8)</f>
        <v/>
      </c>
      <c r="B28" s="14">
        <f>IF(A28="","",COUNTIF('Mapeamento SKU'!$B$6:$B$105,A28))</f>
        <v/>
      </c>
      <c r="C28" s="14">
        <f>IF(A28="","",COUNTIFS('Mapeamento SKU'!$B$6:$B$105,A28,'Mapeamento SKU'!$N$6:$N$105,"Vínculo consistente"))</f>
        <v/>
      </c>
    </row>
    <row r="29">
      <c r="A29" s="11">
        <f>IF('Configurações'!A9="","",'Configurações'!A9)</f>
        <v/>
      </c>
      <c r="B29" s="12">
        <f>IF(A29="","",COUNTIF('Mapeamento SKU'!$B$6:$B$105,A29))</f>
        <v/>
      </c>
      <c r="C29" s="12">
        <f>IF(A29="","",COUNTIFS('Mapeamento SKU'!$B$6:$B$105,A29,'Mapeamento SKU'!$N$6:$N$105,"Vínculo consistente"))</f>
        <v/>
      </c>
    </row>
    <row r="30">
      <c r="A30" s="13">
        <f>IF('Configurações'!A10="","",'Configurações'!A10)</f>
        <v/>
      </c>
      <c r="B30" s="14">
        <f>IF(A30="","",COUNTIF('Mapeamento SKU'!$B$6:$B$105,A30))</f>
        <v/>
      </c>
      <c r="C30" s="14">
        <f>IF(A30="","",COUNTIFS('Mapeamento SKU'!$B$6:$B$105,A30,'Mapeamento SKU'!$N$6:$N$105,"Vínculo consistente"))</f>
        <v/>
      </c>
    </row>
    <row r="31">
      <c r="A31" s="11">
        <f>IF('Configurações'!A11="","",'Configurações'!A11)</f>
        <v/>
      </c>
      <c r="B31" s="12">
        <f>IF(A31="","",COUNTIF('Mapeamento SKU'!$B$6:$B$105,A31))</f>
        <v/>
      </c>
      <c r="C31" s="12">
        <f>IF(A31="","",COUNTIFS('Mapeamento SKU'!$B$6:$B$105,A31,'Mapeamento SKU'!$N$6:$N$105,"Vínculo consistente"))</f>
        <v/>
      </c>
    </row>
    <row r="32">
      <c r="A32" s="13">
        <f>IF('Configurações'!A12="","",'Configurações'!A12)</f>
        <v/>
      </c>
      <c r="B32" s="14">
        <f>IF(A32="","",COUNTIF('Mapeamento SKU'!$B$6:$B$105,A32))</f>
        <v/>
      </c>
      <c r="C32" s="14">
        <f>IF(A32="","",COUNTIFS('Mapeamento SKU'!$B$6:$B$105,A32,'Mapeamento SKU'!$N$6:$N$105,"Vínculo consistente"))</f>
        <v/>
      </c>
    </row>
    <row r="33">
      <c r="A33" s="11">
        <f>IF('Configurações'!A13="","",'Configurações'!A13)</f>
        <v/>
      </c>
      <c r="B33" s="12">
        <f>IF(A33="","",COUNTIF('Mapeamento SKU'!$B$6:$B$105,A33))</f>
        <v/>
      </c>
      <c r="C33" s="12">
        <f>IF(A33="","",COUNTIFS('Mapeamento SKU'!$B$6:$B$105,A33,'Mapeamento SKU'!$N$6:$N$105,"Vínculo consistente"))</f>
        <v/>
      </c>
    </row>
    <row r="34">
      <c r="A34" s="13">
        <f>IF('Configurações'!A14="","",'Configurações'!A14)</f>
        <v/>
      </c>
      <c r="B34" s="14">
        <f>IF(A34="","",COUNTIF('Mapeamento SKU'!$B$6:$B$105,A34))</f>
        <v/>
      </c>
      <c r="C34" s="14">
        <f>IF(A34="","",COUNTIFS('Mapeamento SKU'!$B$6:$B$105,A34,'Mapeamento SKU'!$N$6:$N$105,"Vínculo consistente"))</f>
        <v/>
      </c>
    </row>
    <row r="35">
      <c r="A35" s="11">
        <f>IF('Configurações'!A15="","",'Configurações'!A15)</f>
        <v/>
      </c>
      <c r="B35" s="12">
        <f>IF(A35="","",COUNTIF('Mapeamento SKU'!$B$6:$B$105,A35))</f>
        <v/>
      </c>
      <c r="C35" s="12">
        <f>IF(A35="","",COUNTIFS('Mapeamento SKU'!$B$6:$B$105,A35,'Mapeamento SKU'!$N$6:$N$105,"Vínculo consistente"))</f>
        <v/>
      </c>
    </row>
    <row r="36">
      <c r="A36" s="13">
        <f>IF('Configurações'!A16="","",'Configurações'!A16)</f>
        <v/>
      </c>
      <c r="B36" s="14">
        <f>IF(A36="","",COUNTIF('Mapeamento SKU'!$B$6:$B$105,A36))</f>
        <v/>
      </c>
      <c r="C36" s="14">
        <f>IF(A36="","",COUNTIFS('Mapeamento SKU'!$B$6:$B$105,A36,'Mapeamento SKU'!$N$6:$N$105,"Vínculo consistente"))</f>
        <v/>
      </c>
    </row>
    <row r="37">
      <c r="A37" s="11">
        <f>IF('Configurações'!A17="","",'Configurações'!A17)</f>
        <v/>
      </c>
      <c r="B37" s="12">
        <f>IF(A37="","",COUNTIF('Mapeamento SKU'!$B$6:$B$105,A37))</f>
        <v/>
      </c>
      <c r="C37" s="12">
        <f>IF(A37="","",COUNTIFS('Mapeamento SKU'!$B$6:$B$105,A37,'Mapeamento SKU'!$N$6:$N$105,"Vínculo consistente"))</f>
        <v/>
      </c>
    </row>
    <row r="38">
      <c r="A38" s="13">
        <f>IF('Configurações'!A18="","",'Configurações'!A18)</f>
        <v/>
      </c>
      <c r="B38" s="14">
        <f>IF(A38="","",COUNTIF('Mapeamento SKU'!$B$6:$B$105,A38))</f>
        <v/>
      </c>
      <c r="C38" s="14">
        <f>IF(A38="","",COUNTIFS('Mapeamento SKU'!$B$6:$B$105,A38,'Mapeamento SKU'!$N$6:$N$105,"Vínculo consistente"))</f>
        <v/>
      </c>
    </row>
    <row r="39">
      <c r="A39" s="11">
        <f>IF('Configurações'!A19="","",'Configurações'!A19)</f>
        <v/>
      </c>
      <c r="B39" s="12">
        <f>IF(A39="","",COUNTIF('Mapeamento SKU'!$B$6:$B$105,A39))</f>
        <v/>
      </c>
      <c r="C39" s="12">
        <f>IF(A39="","",COUNTIFS('Mapeamento SKU'!$B$6:$B$105,A39,'Mapeamento SKU'!$N$6:$N$105,"Vínculo consistente"))</f>
        <v/>
      </c>
    </row>
    <row r="40">
      <c r="A40" s="13">
        <f>IF('Configurações'!A20="","",'Configurações'!A20)</f>
        <v/>
      </c>
      <c r="B40" s="14">
        <f>IF(A40="","",COUNTIF('Mapeamento SKU'!$B$6:$B$105,A40))</f>
        <v/>
      </c>
      <c r="C40" s="14">
        <f>IF(A40="","",COUNTIFS('Mapeamento SKU'!$B$6:$B$105,A40,'Mapeamento SKU'!$N$6:$N$105,"Vínculo consistente"))</f>
        <v/>
      </c>
    </row>
    <row r="41">
      <c r="A41" s="11">
        <f>IF('Configurações'!A21="","",'Configurações'!A21)</f>
        <v/>
      </c>
      <c r="B41" s="12">
        <f>IF(A41="","",COUNTIF('Mapeamento SKU'!$B$6:$B$105,A41))</f>
        <v/>
      </c>
      <c r="C41" s="12">
        <f>IF(A41="","",COUNTIFS('Mapeamento SKU'!$B$6:$B$105,A41,'Mapeamento SKU'!$N$6:$N$105,"Vínculo consistente"))</f>
        <v/>
      </c>
    </row>
    <row r="42">
      <c r="A42" s="13">
        <f>IF('Configurações'!A22="","",'Configurações'!A22)</f>
        <v/>
      </c>
      <c r="B42" s="14">
        <f>IF(A42="","",COUNTIF('Mapeamento SKU'!$B$6:$B$105,A42))</f>
        <v/>
      </c>
      <c r="C42" s="14">
        <f>IF(A42="","",COUNTIFS('Mapeamento SKU'!$B$6:$B$105,A42,'Mapeamento SKU'!$N$6:$N$105,"Vínculo consistente"))</f>
        <v/>
      </c>
    </row>
    <row r="43">
      <c r="A43" s="11">
        <f>IF('Configurações'!A23="","",'Configurações'!A23)</f>
        <v/>
      </c>
      <c r="B43" s="12">
        <f>IF(A43="","",COUNTIF('Mapeamento SKU'!$B$6:$B$105,A43))</f>
        <v/>
      </c>
      <c r="C43" s="12">
        <f>IF(A43="","",COUNTIFS('Mapeamento SKU'!$B$6:$B$105,A43,'Mapeamento SKU'!$N$6:$N$105,"Vínculo consistente"))</f>
        <v/>
      </c>
    </row>
    <row r="44">
      <c r="A44" s="13">
        <f>IF('Configurações'!A24="","",'Configurações'!A24)</f>
        <v/>
      </c>
      <c r="B44" s="14">
        <f>IF(A44="","",COUNTIF('Mapeamento SKU'!$B$6:$B$105,A44))</f>
        <v/>
      </c>
      <c r="C44" s="14">
        <f>IF(A44="","",COUNTIFS('Mapeamento SKU'!$B$6:$B$105,A44,'Mapeamento SKU'!$N$6:$N$105,"Vínculo consistente"))</f>
        <v/>
      </c>
    </row>
    <row r="45">
      <c r="A45" s="11">
        <f>IF('Configurações'!A25="","",'Configurações'!A25)</f>
        <v/>
      </c>
      <c r="B45" s="12">
        <f>IF(A45="","",COUNTIF('Mapeamento SKU'!$B$6:$B$105,A45))</f>
        <v/>
      </c>
      <c r="C45" s="12">
        <f>IF(A45="","",COUNTIFS('Mapeamento SKU'!$B$6:$B$105,A45,'Mapeamento SKU'!$N$6:$N$105,"Vínculo consistente"))</f>
        <v/>
      </c>
    </row>
    <row r="46">
      <c r="A46" s="13">
        <f>IF('Configurações'!A26="","",'Configurações'!A26)</f>
        <v/>
      </c>
      <c r="B46" s="14">
        <f>IF(A46="","",COUNTIF('Mapeamento SKU'!$B$6:$B$105,A46))</f>
        <v/>
      </c>
      <c r="C46" s="14">
        <f>IF(A46="","",COUNTIFS('Mapeamento SKU'!$B$6:$B$105,A46,'Mapeamento SKU'!$N$6:$N$105,"Vínculo consistente"))</f>
        <v/>
      </c>
    </row>
    <row r="47">
      <c r="A47" s="11">
        <f>IF('Configurações'!A27="","",'Configurações'!A27)</f>
        <v/>
      </c>
      <c r="B47" s="12">
        <f>IF(A47="","",COUNTIF('Mapeamento SKU'!$B$6:$B$105,A47))</f>
        <v/>
      </c>
      <c r="C47" s="12">
        <f>IF(A47="","",COUNTIFS('Mapeamento SKU'!$B$6:$B$105,A47,'Mapeamento SKU'!$N$6:$N$105,"Vínculo consistente"))</f>
        <v/>
      </c>
    </row>
  </sheetData>
  <mergeCells count="1">
    <mergeCell ref="A1:K1"/>
  </mergeCells>
  <conditionalFormatting sqref="C11:K12">
    <cfRule type="expression" priority="1" dxfId="0" stopIfTrue="1">
      <formula>LEFT($C$11,7)="ALERTA:"</formula>
    </cfRule>
    <cfRule type="expression" priority="2" dxfId="1" stopIfTrue="1">
      <formula>$C$11="Sem pendências de revisão."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9" customWidth="1" min="3" max="3"/>
    <col width="18" customWidth="1" min="4" max="4"/>
    <col width="13" customWidth="1" min="5" max="5"/>
    <col width="18" customWidth="1" min="6" max="6"/>
    <col width="34" customWidth="1" min="7" max="7"/>
    <col width="43" customWidth="1" min="8" max="8"/>
    <col width="15" customWidth="1" min="9" max="9"/>
    <col width="15" customWidth="1" min="10" max="10"/>
    <col width="18" customWidth="1" min="11" max="11"/>
    <col width="20" customWidth="1" min="12" max="12"/>
    <col width="21" customWidth="1" min="13" max="13"/>
    <col width="23" customWidth="1" min="14" max="14"/>
    <col width="21" customWidth="1" min="15" max="15"/>
    <col width="65" customWidth="1" min="16" max="16"/>
    <col hidden="1" width="13" customWidth="1" min="17" max="17"/>
  </cols>
  <sheetData>
    <row r="1" ht="30" customHeight="1">
      <c r="A1" s="1" t="inlineStr">
        <is>
          <t>Mapeamento de SKU por marketplace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2" t="n"/>
    </row>
    <row r="2">
      <c r="A2" s="2" t="inlineStr">
        <is>
          <t>Preencha apenas as colunas amarelas. Use uma linha para cada combinação de SKU, canal, anúncio e variação.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>
      <c r="A3" s="4" t="inlineStr">
        <is>
          <t>Linhas preenchidas</t>
        </is>
      </c>
      <c r="B3" s="16">
        <f>COUNTIF($O$6:$O$105,"Sim")+COUNTIF($O$6:$O$105,"Não")</f>
        <v/>
      </c>
      <c r="D3" s="4" t="inlineStr">
        <is>
          <t>Revisão necessária</t>
        </is>
      </c>
      <c r="E3" s="16">
        <f>COUNTIF($O$6:$O$105,"Sim")</f>
        <v/>
      </c>
      <c r="G3" s="4" t="inlineStr">
        <is>
          <t>Vínculos consistentes</t>
        </is>
      </c>
      <c r="H3" s="16">
        <f>COUNTIF($N$6:$N$105,"Vínculo consistente")</f>
        <v/>
      </c>
      <c r="J3" s="4" t="inlineStr">
        <is>
          <t>Última conferência</t>
        </is>
      </c>
      <c r="K3" s="17">
        <f>IF(COUNT($F$6:$F$105)=0,"",MAX($F$6:$F$105))</f>
        <v/>
      </c>
    </row>
    <row r="4">
      <c r="A4" s="18" t="inlineStr">
        <is>
          <t>IDs devem ser informados como texto. Não altere as fórmulas das colunas H a P.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</row>
    <row r="5" ht="42" customHeight="1">
      <c r="A5" s="15" t="inlineStr">
        <is>
          <t>SKU interno</t>
        </is>
      </c>
      <c r="B5" s="15" t="inlineStr">
        <is>
          <t>Canal</t>
        </is>
      </c>
      <c r="C5" s="15" t="inlineStr">
        <is>
          <t>ID do anúncio</t>
        </is>
      </c>
      <c r="D5" s="15" t="inlineStr">
        <is>
          <t>ID da variação</t>
        </is>
      </c>
      <c r="E5" s="15" t="inlineStr">
        <is>
          <t>Status</t>
        </is>
      </c>
      <c r="F5" s="15" t="inlineStr">
        <is>
          <t>Última conferência</t>
        </is>
      </c>
      <c r="G5" s="15" t="inlineStr">
        <is>
          <t>Observação</t>
        </is>
      </c>
      <c r="H5" s="15" t="inlineStr">
        <is>
          <t>Chave externa</t>
        </is>
      </c>
      <c r="I5" s="15" t="inlineStr">
        <is>
          <t>Órfão de SKU?</t>
        </is>
      </c>
      <c r="J5" s="15" t="inlineStr">
        <is>
          <t>ID duplicado?</t>
        </is>
      </c>
      <c r="K5" s="15" t="inlineStr">
        <is>
          <t>Item sem vínculo?</t>
        </is>
      </c>
      <c r="L5" s="15" t="inlineStr">
        <is>
          <t>Cadastro incompleto?</t>
        </is>
      </c>
      <c r="M5" s="15" t="inlineStr">
        <is>
          <t>Conferência vencida?</t>
        </is>
      </c>
      <c r="N5" s="15" t="inlineStr">
        <is>
          <t>Situação principal</t>
        </is>
      </c>
      <c r="O5" s="15" t="inlineStr">
        <is>
          <t>Revisão necessária?</t>
        </is>
      </c>
      <c r="P5" s="15" t="inlineStr">
        <is>
          <t>Motivos da revisão</t>
        </is>
      </c>
    </row>
    <row r="6" ht="31" customHeight="1">
      <c r="A6" s="19" t="inlineStr">
        <is>
          <t>SKU-FON-AZ-001</t>
        </is>
      </c>
      <c r="B6" s="20" t="inlineStr">
        <is>
          <t>Canal Fictício Horizonte</t>
        </is>
      </c>
      <c r="C6" s="19" t="inlineStr">
        <is>
          <t>AN-10001</t>
        </is>
      </c>
      <c r="D6" s="19" t="inlineStr">
        <is>
          <t>VAR-AZ-P</t>
        </is>
      </c>
      <c r="E6" s="20" t="inlineStr">
        <is>
          <t>Ativo</t>
        </is>
      </c>
      <c r="F6" s="21" t="n">
        <v>46267</v>
      </c>
      <c r="G6" s="22" t="inlineStr">
        <is>
          <t>Conferência fictícia concluída</t>
        </is>
      </c>
      <c r="H6" s="23">
        <f>IF(COUNTA($A6:$G6)=0,"",IF(OR(TRIM($B6)="",TRIM($C6)=""),"",UPPER(TRIM($B6))&amp;"|"&amp;LEN(TRIM($C6))&amp;":"&amp;UPPER(TRIM($C6))&amp;"|"&amp;LEN(TRIM($D6))&amp;":"&amp;UPPER(TRIM($D6))))</f>
        <v/>
      </c>
      <c r="I6" s="24">
        <f>IF(COUNTA($A6:$G6)=0,"",IF(AND(TRIM($A6)="",OR(TRIM($C6)&lt;&gt;"",TRIM($D6)&lt;&gt;"")),"Sim","Não"))</f>
        <v/>
      </c>
      <c r="J6" s="24">
        <f>IF($H6="","",IF(COUNTIF($H$6:$H$105,$H6)&gt;1,"Sim","Não"))</f>
        <v/>
      </c>
      <c r="K6" s="24">
        <f>IF(COUNTA($A6:$G6)=0,"",IF(AND(TRIM($A6)&lt;&gt;"",TRIM($B6)&lt;&gt;"",TRIM($C6)="",TRIM($D6)=""),"Sim","Não"))</f>
        <v/>
      </c>
      <c r="L6" s="24">
        <f>IF(COUNTA($A6:$G6)=0,"",IF(OR(TRIM($A6)="",TRIM($B6)="",TRIM($E6)="",$F6="",AND(TRIM($D6)&lt;&gt;"",TRIM($C6)=""),AND(OR($E6="Ativo",$E6="Pausado",$E6="Encerrado"),TRIM($C6)=""),AND($E6="A mapear",OR(TRIM($C6)&lt;&gt;"",TRIM($D6)&lt;&gt;"")),AND(TRIM($B6)&lt;&gt;"",COUNTIF('Configurações'!$A$8:$A$27,$B6)=0),AND(TRIM($E6)&lt;&gt;"",COUNTIF('Configurações'!$C$8:$C$11,$E6)=0),AND($F6&lt;&gt;"",NOT(ISNUMBER($F6))),AND(ISNUMBER($F6),OR($F6&lt;'Configurações'!$B$4,$F6&gt;TODAY())),LEN(TRIM($A6))&gt;60,COUNTIF($A6,"*|*")&gt;0,LEN($C6)&gt;80,COUNTIF($C6,"*|*")&gt;0,LEN($D6)&gt;80,COUNTIF($D6,"*|*")&gt;0,LEN($G6)&gt;200),"Sim","Não"))</f>
        <v/>
      </c>
      <c r="M6" s="24">
        <f>IF(COUNTA($A6:$G6)=0,"",IF(AND(OR($E6="Ativo",$E6="Pausado"),ISNUMBER($F6)),IF(AND($F6&lt;=TODAY(),TODAY()-$F6&gt;'Configurações'!$B$3),"Sim","Não"),"Não"))</f>
        <v/>
      </c>
      <c r="N6" s="24">
        <f>IF(COUNTA($A6:$G6)=0,"",IF($I6="Sim","Órfão de SKU",IF($J6="Sim","ID duplicado",IF($K6="Sim","Item sem vínculo",IF($L6="Sim","Cadastro incompleto",IF($M6="Sim","Conferência vencida","Vínculo consistente"))))))</f>
        <v/>
      </c>
      <c r="O6" s="24">
        <f>IF($N6="","",IF($N6="Vínculo consistente","Não","Sim"))</f>
        <v/>
      </c>
      <c r="P6" s="24">
        <f>IF(COUNTA($A6:$G6)=0,"",_xlfn.TEXTJOIN(CHAR(59)&amp;" ",TRUE,IF(TRIM($A6)="","SKU interno não informado",""),IF(OR(LEN(TRIM($A6))&gt;60,COUNTIF($A6,"*|*")&gt;0),"SKU interno acima de 60 caracteres ou com |",""),IF(TRIM($B6)="","Canal não informado",""),IF(AND(TRIM($B6)&lt;&gt;"",COUNTIF('Configurações'!$A$8:$A$27,$B6)=0),"Canal fora da lista",""),IF(TRIM($E6)="","Status não informado",""),IF(AND(TRIM($E6)&lt;&gt;"",COUNTIF('Configurações'!$C$8:$C$11,$E6)=0),"Status fora da lista",""),IF($F6="","Última conferência não informada",""),IF(AND($F6&lt;&gt;"",NOT(ISNUMBER($F6))),"Data de conferência inválida",""),IF(AND(ISNUMBER($F6),OR($F6&lt;'Configurações'!$B$4,$F6&gt;TODAY())),"Data de conferência fora do período permitido",""),IF(AND(TRIM($D6)&lt;&gt;"",TRIM($C6)=""),"Variação sem ID do anúncio",""),IF(AND(OR($E6="Ativo",$E6="Pausado",$E6="Encerrado"),TRIM($C6)=""),"Status exige ID do anúncio",""),IF(AND($E6="A mapear",OR(TRIM($C6)&lt;&gt;"",TRIM($D6)&lt;&gt;"")),"Status A mapear com ID externo",""),IF(OR(LEN($C6)&gt;80,COUNTIF($C6,"*|*")&gt;0),"ID do anúncio acima de 80 caracteres ou com |",""),IF(OR(LEN($D6)&gt;80,COUNTIF($D6,"*|*")&gt;0),"ID da variação acima de 80 caracteres ou com |",""),IF(LEN($G6)&gt;200,"Observação acima de 200 caracteres",""),IF($I6="Sim","ID externo sem SKU interno",""),IF($K6="Sim","SKU/canal sem ID externo",""),IF($J6="Sim","Chave externa repetida",""),IF($M6="Sim","Conferência vencida","")))</f>
        <v/>
      </c>
      <c r="Q6">
        <f>IF('Configurações'!A8="","",'Configurações'!A8)</f>
        <v/>
      </c>
    </row>
    <row r="7" ht="31" customHeight="1">
      <c r="A7" s="19" t="inlineStr">
        <is>
          <t>SKU-CAN-VER-002</t>
        </is>
      </c>
      <c r="B7" s="20" t="inlineStr">
        <is>
          <t>Canal Fictício Aurora</t>
        </is>
      </c>
      <c r="C7" s="19" t="inlineStr">
        <is>
          <t>AUR-22010</t>
        </is>
      </c>
      <c r="D7" s="19" t="inlineStr"/>
      <c r="E7" s="20" t="inlineStr">
        <is>
          <t>Pausado</t>
        </is>
      </c>
      <c r="F7" s="21" t="n">
        <v>46262</v>
      </c>
      <c r="G7" s="22" t="inlineStr">
        <is>
          <t>Anúncio fictício pausado</t>
        </is>
      </c>
      <c r="H7" s="23">
        <f>IF(COUNTA($A7:$G7)=0,"",IF(OR(TRIM($B7)="",TRIM($C7)=""),"",UPPER(TRIM($B7))&amp;"|"&amp;LEN(TRIM($C7))&amp;":"&amp;UPPER(TRIM($C7))&amp;"|"&amp;LEN(TRIM($D7))&amp;":"&amp;UPPER(TRIM($D7))))</f>
        <v/>
      </c>
      <c r="I7" s="24">
        <f>IF(COUNTA($A7:$G7)=0,"",IF(AND(TRIM($A7)="",OR(TRIM($C7)&lt;&gt;"",TRIM($D7)&lt;&gt;"")),"Sim","Não"))</f>
        <v/>
      </c>
      <c r="J7" s="24">
        <f>IF($H7="","",IF(COUNTIF($H$6:$H$105,$H7)&gt;1,"Sim","Não"))</f>
        <v/>
      </c>
      <c r="K7" s="24">
        <f>IF(COUNTA($A7:$G7)=0,"",IF(AND(TRIM($A7)&lt;&gt;"",TRIM($B7)&lt;&gt;"",TRIM($C7)="",TRIM($D7)=""),"Sim","Não"))</f>
        <v/>
      </c>
      <c r="L7" s="24">
        <f>IF(COUNTA($A7:$G7)=0,"",IF(OR(TRIM($A7)="",TRIM($B7)="",TRIM($E7)="",$F7="",AND(TRIM($D7)&lt;&gt;"",TRIM($C7)=""),AND(OR($E7="Ativo",$E7="Pausado",$E7="Encerrado"),TRIM($C7)=""),AND($E7="A mapear",OR(TRIM($C7)&lt;&gt;"",TRIM($D7)&lt;&gt;"")),AND(TRIM($B7)&lt;&gt;"",COUNTIF('Configurações'!$A$8:$A$27,$B7)=0),AND(TRIM($E7)&lt;&gt;"",COUNTIF('Configurações'!$C$8:$C$11,$E7)=0),AND($F7&lt;&gt;"",NOT(ISNUMBER($F7))),AND(ISNUMBER($F7),OR($F7&lt;'Configurações'!$B$4,$F7&gt;TODAY())),LEN(TRIM($A7))&gt;60,COUNTIF($A7,"*|*")&gt;0,LEN($C7)&gt;80,COUNTIF($C7,"*|*")&gt;0,LEN($D7)&gt;80,COUNTIF($D7,"*|*")&gt;0,LEN($G7)&gt;200),"Sim","Não"))</f>
        <v/>
      </c>
      <c r="M7" s="24">
        <f>IF(COUNTA($A7:$G7)=0,"",IF(AND(OR($E7="Ativo",$E7="Pausado"),ISNUMBER($F7)),IF(AND($F7&lt;=TODAY(),TODAY()-$F7&gt;'Configurações'!$B$3),"Sim","Não"),"Não"))</f>
        <v/>
      </c>
      <c r="N7" s="24">
        <f>IF(COUNTA($A7:$G7)=0,"",IF($I7="Sim","Órfão de SKU",IF($J7="Sim","ID duplicado",IF($K7="Sim","Item sem vínculo",IF($L7="Sim","Cadastro incompleto",IF($M7="Sim","Conferência vencida","Vínculo consistente"))))))</f>
        <v/>
      </c>
      <c r="O7" s="24">
        <f>IF($N7="","",IF($N7="Vínculo consistente","Não","Sim"))</f>
        <v/>
      </c>
      <c r="P7" s="24">
        <f>IF(COUNTA($A7:$G7)=0,"",_xlfn.TEXTJOIN(CHAR(59)&amp;" ",TRUE,IF(TRIM($A7)="","SKU interno não informado",""),IF(OR(LEN(TRIM($A7))&gt;60,COUNTIF($A7,"*|*")&gt;0),"SKU interno acima de 60 caracteres ou com |",""),IF(TRIM($B7)="","Canal não informado",""),IF(AND(TRIM($B7)&lt;&gt;"",COUNTIF('Configurações'!$A$8:$A$27,$B7)=0),"Canal fora da lista",""),IF(TRIM($E7)="","Status não informado",""),IF(AND(TRIM($E7)&lt;&gt;"",COUNTIF('Configurações'!$C$8:$C$11,$E7)=0),"Status fora da lista",""),IF($F7="","Última conferência não informada",""),IF(AND($F7&lt;&gt;"",NOT(ISNUMBER($F7))),"Data de conferência inválida",""),IF(AND(ISNUMBER($F7),OR($F7&lt;'Configurações'!$B$4,$F7&gt;TODAY())),"Data de conferência fora do período permitido",""),IF(AND(TRIM($D7)&lt;&gt;"",TRIM($C7)=""),"Variação sem ID do anúncio",""),IF(AND(OR($E7="Ativo",$E7="Pausado",$E7="Encerrado"),TRIM($C7)=""),"Status exige ID do anúncio",""),IF(AND($E7="A mapear",OR(TRIM($C7)&lt;&gt;"",TRIM($D7)&lt;&gt;"")),"Status A mapear com ID externo",""),IF(OR(LEN($C7)&gt;80,COUNTIF($C7,"*|*")&gt;0),"ID do anúncio acima de 80 caracteres ou com |",""),IF(OR(LEN($D7)&gt;80,COUNTIF($D7,"*|*")&gt;0),"ID da variação acima de 80 caracteres ou com |",""),IF(LEN($G7)&gt;200,"Observação acima de 200 caracteres",""),IF($I7="Sim","ID externo sem SKU interno",""),IF($K7="Sim","SKU/canal sem ID externo",""),IF($J7="Sim","Chave externa repetida",""),IF($M7="Sim","Conferência vencida","")))</f>
        <v/>
      </c>
      <c r="Q7">
        <f>IF('Configurações'!A9="","",'Configurações'!A9)</f>
        <v/>
      </c>
    </row>
    <row r="8" ht="31" customHeight="1">
      <c r="A8" s="19" t="inlineStr">
        <is>
          <t>SKU-LUM-MIN-003</t>
        </is>
      </c>
      <c r="B8" s="20" t="inlineStr">
        <is>
          <t>Canal Fictício Vitrine</t>
        </is>
      </c>
      <c r="C8" s="19" t="inlineStr">
        <is>
          <t>VBR-33007</t>
        </is>
      </c>
      <c r="D8" s="19" t="inlineStr">
        <is>
          <t>V-127</t>
        </is>
      </c>
      <c r="E8" s="20" t="inlineStr">
        <is>
          <t>Ativo</t>
        </is>
      </c>
      <c r="F8" s="21" t="n">
        <v>46269</v>
      </c>
      <c r="G8" s="22" t="inlineStr">
        <is>
          <t>Variação fictícia conferida</t>
        </is>
      </c>
      <c r="H8" s="23">
        <f>IF(COUNTA($A8:$G8)=0,"",IF(OR(TRIM($B8)="",TRIM($C8)=""),"",UPPER(TRIM($B8))&amp;"|"&amp;LEN(TRIM($C8))&amp;":"&amp;UPPER(TRIM($C8))&amp;"|"&amp;LEN(TRIM($D8))&amp;":"&amp;UPPER(TRIM($D8))))</f>
        <v/>
      </c>
      <c r="I8" s="24">
        <f>IF(COUNTA($A8:$G8)=0,"",IF(AND(TRIM($A8)="",OR(TRIM($C8)&lt;&gt;"",TRIM($D8)&lt;&gt;"")),"Sim","Não"))</f>
        <v/>
      </c>
      <c r="J8" s="24">
        <f>IF($H8="","",IF(COUNTIF($H$6:$H$105,$H8)&gt;1,"Sim","Não"))</f>
        <v/>
      </c>
      <c r="K8" s="24">
        <f>IF(COUNTA($A8:$G8)=0,"",IF(AND(TRIM($A8)&lt;&gt;"",TRIM($B8)&lt;&gt;"",TRIM($C8)="",TRIM($D8)=""),"Sim","Não"))</f>
        <v/>
      </c>
      <c r="L8" s="24">
        <f>IF(COUNTA($A8:$G8)=0,"",IF(OR(TRIM($A8)="",TRIM($B8)="",TRIM($E8)="",$F8="",AND(TRIM($D8)&lt;&gt;"",TRIM($C8)=""),AND(OR($E8="Ativo",$E8="Pausado",$E8="Encerrado"),TRIM($C8)=""),AND($E8="A mapear",OR(TRIM($C8)&lt;&gt;"",TRIM($D8)&lt;&gt;"")),AND(TRIM($B8)&lt;&gt;"",COUNTIF('Configurações'!$A$8:$A$27,$B8)=0),AND(TRIM($E8)&lt;&gt;"",COUNTIF('Configurações'!$C$8:$C$11,$E8)=0),AND($F8&lt;&gt;"",NOT(ISNUMBER($F8))),AND(ISNUMBER($F8),OR($F8&lt;'Configurações'!$B$4,$F8&gt;TODAY())),LEN(TRIM($A8))&gt;60,COUNTIF($A8,"*|*")&gt;0,LEN($C8)&gt;80,COUNTIF($C8,"*|*")&gt;0,LEN($D8)&gt;80,COUNTIF($D8,"*|*")&gt;0,LEN($G8)&gt;200),"Sim","Não"))</f>
        <v/>
      </c>
      <c r="M8" s="24">
        <f>IF(COUNTA($A8:$G8)=0,"",IF(AND(OR($E8="Ativo",$E8="Pausado"),ISNUMBER($F8)),IF(AND($F8&lt;=TODAY(),TODAY()-$F8&gt;'Configurações'!$B$3),"Sim","Não"),"Não"))</f>
        <v/>
      </c>
      <c r="N8" s="24">
        <f>IF(COUNTA($A8:$G8)=0,"",IF($I8="Sim","Órfão de SKU",IF($J8="Sim","ID duplicado",IF($K8="Sim","Item sem vínculo",IF($L8="Sim","Cadastro incompleto",IF($M8="Sim","Conferência vencida","Vínculo consistente"))))))</f>
        <v/>
      </c>
      <c r="O8" s="24">
        <f>IF($N8="","",IF($N8="Vínculo consistente","Não","Sim"))</f>
        <v/>
      </c>
      <c r="P8" s="24">
        <f>IF(COUNTA($A8:$G8)=0,"",_xlfn.TEXTJOIN(CHAR(59)&amp;" ",TRUE,IF(TRIM($A8)="","SKU interno não informado",""),IF(OR(LEN(TRIM($A8))&gt;60,COUNTIF($A8,"*|*")&gt;0),"SKU interno acima de 60 caracteres ou com |",""),IF(TRIM($B8)="","Canal não informado",""),IF(AND(TRIM($B8)&lt;&gt;"",COUNTIF('Configurações'!$A$8:$A$27,$B8)=0),"Canal fora da lista",""),IF(TRIM($E8)="","Status não informado",""),IF(AND(TRIM($E8)&lt;&gt;"",COUNTIF('Configurações'!$C$8:$C$11,$E8)=0),"Status fora da lista",""),IF($F8="","Última conferência não informada",""),IF(AND($F8&lt;&gt;"",NOT(ISNUMBER($F8))),"Data de conferência inválida",""),IF(AND(ISNUMBER($F8),OR($F8&lt;'Configurações'!$B$4,$F8&gt;TODAY())),"Data de conferência fora do período permitido",""),IF(AND(TRIM($D8)&lt;&gt;"",TRIM($C8)=""),"Variação sem ID do anúncio",""),IF(AND(OR($E8="Ativo",$E8="Pausado",$E8="Encerrado"),TRIM($C8)=""),"Status exige ID do anúncio",""),IF(AND($E8="A mapear",OR(TRIM($C8)&lt;&gt;"",TRIM($D8)&lt;&gt;"")),"Status A mapear com ID externo",""),IF(OR(LEN($C8)&gt;80,COUNTIF($C8,"*|*")&gt;0),"ID do anúncio acima de 80 caracteres ou com |",""),IF(OR(LEN($D8)&gt;80,COUNTIF($D8,"*|*")&gt;0),"ID da variação acima de 80 caracteres ou com |",""),IF(LEN($G8)&gt;200,"Observação acima de 200 caracteres",""),IF($I8="Sim","ID externo sem SKU interno",""),IF($K8="Sim","SKU/canal sem ID externo",""),IF($J8="Sim","Chave externa repetida",""),IF($M8="Sim","Conferência vencida","")))</f>
        <v/>
      </c>
      <c r="Q8">
        <f>IF('Configurações'!A10="","",'Configurações'!A10)</f>
        <v/>
      </c>
    </row>
    <row r="9" ht="31" customHeight="1">
      <c r="A9" s="19" t="inlineStr"/>
      <c r="B9" s="20" t="inlineStr">
        <is>
          <t>Canal Fictício Galeria</t>
        </is>
      </c>
      <c r="C9" s="19" t="inlineStr">
        <is>
          <t>GAL-44021</t>
        </is>
      </c>
      <c r="D9" s="19" t="inlineStr">
        <is>
          <t>991</t>
        </is>
      </c>
      <c r="E9" s="20" t="inlineStr">
        <is>
          <t>Ativo</t>
        </is>
      </c>
      <c r="F9" s="21" t="n">
        <v>46266</v>
      </c>
      <c r="G9" s="22" t="inlineStr">
        <is>
          <t>Exemplo de ID externo órfão</t>
        </is>
      </c>
      <c r="H9" s="23">
        <f>IF(COUNTA($A9:$G9)=0,"",IF(OR(TRIM($B9)="",TRIM($C9)=""),"",UPPER(TRIM($B9))&amp;"|"&amp;LEN(TRIM($C9))&amp;":"&amp;UPPER(TRIM($C9))&amp;"|"&amp;LEN(TRIM($D9))&amp;":"&amp;UPPER(TRIM($D9))))</f>
        <v/>
      </c>
      <c r="I9" s="24">
        <f>IF(COUNTA($A9:$G9)=0,"",IF(AND(TRIM($A9)="",OR(TRIM($C9)&lt;&gt;"",TRIM($D9)&lt;&gt;"")),"Sim","Não"))</f>
        <v/>
      </c>
      <c r="J9" s="24">
        <f>IF($H9="","",IF(COUNTIF($H$6:$H$105,$H9)&gt;1,"Sim","Não"))</f>
        <v/>
      </c>
      <c r="K9" s="24">
        <f>IF(COUNTA($A9:$G9)=0,"",IF(AND(TRIM($A9)&lt;&gt;"",TRIM($B9)&lt;&gt;"",TRIM($C9)="",TRIM($D9)=""),"Sim","Não"))</f>
        <v/>
      </c>
      <c r="L9" s="24">
        <f>IF(COUNTA($A9:$G9)=0,"",IF(OR(TRIM($A9)="",TRIM($B9)="",TRIM($E9)="",$F9="",AND(TRIM($D9)&lt;&gt;"",TRIM($C9)=""),AND(OR($E9="Ativo",$E9="Pausado",$E9="Encerrado"),TRIM($C9)=""),AND($E9="A mapear",OR(TRIM($C9)&lt;&gt;"",TRIM($D9)&lt;&gt;"")),AND(TRIM($B9)&lt;&gt;"",COUNTIF('Configurações'!$A$8:$A$27,$B9)=0),AND(TRIM($E9)&lt;&gt;"",COUNTIF('Configurações'!$C$8:$C$11,$E9)=0),AND($F9&lt;&gt;"",NOT(ISNUMBER($F9))),AND(ISNUMBER($F9),OR($F9&lt;'Configurações'!$B$4,$F9&gt;TODAY())),LEN(TRIM($A9))&gt;60,COUNTIF($A9,"*|*")&gt;0,LEN($C9)&gt;80,COUNTIF($C9,"*|*")&gt;0,LEN($D9)&gt;80,COUNTIF($D9,"*|*")&gt;0,LEN($G9)&gt;200),"Sim","Não"))</f>
        <v/>
      </c>
      <c r="M9" s="24">
        <f>IF(COUNTA($A9:$G9)=0,"",IF(AND(OR($E9="Ativo",$E9="Pausado"),ISNUMBER($F9)),IF(AND($F9&lt;=TODAY(),TODAY()-$F9&gt;'Configurações'!$B$3),"Sim","Não"),"Não"))</f>
        <v/>
      </c>
      <c r="N9" s="24">
        <f>IF(COUNTA($A9:$G9)=0,"",IF($I9="Sim","Órfão de SKU",IF($J9="Sim","ID duplicado",IF($K9="Sim","Item sem vínculo",IF($L9="Sim","Cadastro incompleto",IF($M9="Sim","Conferência vencida","Vínculo consistente"))))))</f>
        <v/>
      </c>
      <c r="O9" s="24">
        <f>IF($N9="","",IF($N9="Vínculo consistente","Não","Sim"))</f>
        <v/>
      </c>
      <c r="P9" s="24">
        <f>IF(COUNTA($A9:$G9)=0,"",_xlfn.TEXTJOIN(CHAR(59)&amp;" ",TRUE,IF(TRIM($A9)="","SKU interno não informado",""),IF(OR(LEN(TRIM($A9))&gt;60,COUNTIF($A9,"*|*")&gt;0),"SKU interno acima de 60 caracteres ou com |",""),IF(TRIM($B9)="","Canal não informado",""),IF(AND(TRIM($B9)&lt;&gt;"",COUNTIF('Configurações'!$A$8:$A$27,$B9)=0),"Canal fora da lista",""),IF(TRIM($E9)="","Status não informado",""),IF(AND(TRIM($E9)&lt;&gt;"",COUNTIF('Configurações'!$C$8:$C$11,$E9)=0),"Status fora da lista",""),IF($F9="","Última conferência não informada",""),IF(AND($F9&lt;&gt;"",NOT(ISNUMBER($F9))),"Data de conferência inválida",""),IF(AND(ISNUMBER($F9),OR($F9&lt;'Configurações'!$B$4,$F9&gt;TODAY())),"Data de conferência fora do período permitido",""),IF(AND(TRIM($D9)&lt;&gt;"",TRIM($C9)=""),"Variação sem ID do anúncio",""),IF(AND(OR($E9="Ativo",$E9="Pausado",$E9="Encerrado"),TRIM($C9)=""),"Status exige ID do anúncio",""),IF(AND($E9="A mapear",OR(TRIM($C9)&lt;&gt;"",TRIM($D9)&lt;&gt;"")),"Status A mapear com ID externo",""),IF(OR(LEN($C9)&gt;80,COUNTIF($C9,"*|*")&gt;0),"ID do anúncio acima de 80 caracteres ou com |",""),IF(OR(LEN($D9)&gt;80,COUNTIF($D9,"*|*")&gt;0),"ID da variação acima de 80 caracteres ou com |",""),IF(LEN($G9)&gt;200,"Observação acima de 200 caracteres",""),IF($I9="Sim","ID externo sem SKU interno",""),IF($K9="Sim","SKU/canal sem ID externo",""),IF($J9="Sim","Chave externa repetida",""),IF($M9="Sim","Conferência vencida","")))</f>
        <v/>
      </c>
      <c r="Q9">
        <f>IF('Configurações'!A11="","",'Configurações'!A11)</f>
        <v/>
      </c>
    </row>
    <row r="10" ht="31" customHeight="1">
      <c r="A10" s="19" t="inlineStr">
        <is>
          <t>SKU-ORG-CIN-004</t>
        </is>
      </c>
      <c r="B10" s="20" t="inlineStr">
        <is>
          <t>Canal Fictício Horizonte</t>
        </is>
      </c>
      <c r="C10" s="19" t="inlineStr"/>
      <c r="D10" s="19" t="inlineStr"/>
      <c r="E10" s="20" t="inlineStr">
        <is>
          <t>A mapear</t>
        </is>
      </c>
      <c r="F10" s="21" t="n">
        <v>46268</v>
      </c>
      <c r="G10" s="22" t="inlineStr">
        <is>
          <t>Aguardando vínculo fictício</t>
        </is>
      </c>
      <c r="H10" s="23">
        <f>IF(COUNTA($A10:$G10)=0,"",IF(OR(TRIM($B10)="",TRIM($C10)=""),"",UPPER(TRIM($B10))&amp;"|"&amp;LEN(TRIM($C10))&amp;":"&amp;UPPER(TRIM($C10))&amp;"|"&amp;LEN(TRIM($D10))&amp;":"&amp;UPPER(TRIM($D10))))</f>
        <v/>
      </c>
      <c r="I10" s="24">
        <f>IF(COUNTA($A10:$G10)=0,"",IF(AND(TRIM($A10)="",OR(TRIM($C10)&lt;&gt;"",TRIM($D10)&lt;&gt;"")),"Sim","Não"))</f>
        <v/>
      </c>
      <c r="J10" s="24">
        <f>IF($H10="","",IF(COUNTIF($H$6:$H$105,$H10)&gt;1,"Sim","Não"))</f>
        <v/>
      </c>
      <c r="K10" s="24">
        <f>IF(COUNTA($A10:$G10)=0,"",IF(AND(TRIM($A10)&lt;&gt;"",TRIM($B10)&lt;&gt;"",TRIM($C10)="",TRIM($D10)=""),"Sim","Não"))</f>
        <v/>
      </c>
      <c r="L10" s="24">
        <f>IF(COUNTA($A10:$G10)=0,"",IF(OR(TRIM($A10)="",TRIM($B10)="",TRIM($E10)="",$F10="",AND(TRIM($D10)&lt;&gt;"",TRIM($C10)=""),AND(OR($E10="Ativo",$E10="Pausado",$E10="Encerrado"),TRIM($C10)=""),AND($E10="A mapear",OR(TRIM($C10)&lt;&gt;"",TRIM($D10)&lt;&gt;"")),AND(TRIM($B10)&lt;&gt;"",COUNTIF('Configurações'!$A$8:$A$27,$B10)=0),AND(TRIM($E10)&lt;&gt;"",COUNTIF('Configurações'!$C$8:$C$11,$E10)=0),AND($F10&lt;&gt;"",NOT(ISNUMBER($F10))),AND(ISNUMBER($F10),OR($F10&lt;'Configurações'!$B$4,$F10&gt;TODAY())),LEN(TRIM($A10))&gt;60,COUNTIF($A10,"*|*")&gt;0,LEN($C10)&gt;80,COUNTIF($C10,"*|*")&gt;0,LEN($D10)&gt;80,COUNTIF($D10,"*|*")&gt;0,LEN($G10)&gt;200),"Sim","Não"))</f>
        <v/>
      </c>
      <c r="M10" s="24">
        <f>IF(COUNTA($A10:$G10)=0,"",IF(AND(OR($E10="Ativo",$E10="Pausado"),ISNUMBER($F10)),IF(AND($F10&lt;=TODAY(),TODAY()-$F10&gt;'Configurações'!$B$3),"Sim","Não"),"Não"))</f>
        <v/>
      </c>
      <c r="N10" s="24">
        <f>IF(COUNTA($A10:$G10)=0,"",IF($I10="Sim","Órfão de SKU",IF($J10="Sim","ID duplicado",IF($K10="Sim","Item sem vínculo",IF($L10="Sim","Cadastro incompleto",IF($M10="Sim","Conferência vencida","Vínculo consistente"))))))</f>
        <v/>
      </c>
      <c r="O10" s="24">
        <f>IF($N10="","",IF($N10="Vínculo consistente","Não","Sim"))</f>
        <v/>
      </c>
      <c r="P10" s="24">
        <f>IF(COUNTA($A10:$G10)=0,"",_xlfn.TEXTJOIN(CHAR(59)&amp;" ",TRUE,IF(TRIM($A10)="","SKU interno não informado",""),IF(OR(LEN(TRIM($A10))&gt;60,COUNTIF($A10,"*|*")&gt;0),"SKU interno acima de 60 caracteres ou com |",""),IF(TRIM($B10)="","Canal não informado",""),IF(AND(TRIM($B10)&lt;&gt;"",COUNTIF('Configurações'!$A$8:$A$27,$B10)=0),"Canal fora da lista",""),IF(TRIM($E10)="","Status não informado",""),IF(AND(TRIM($E10)&lt;&gt;"",COUNTIF('Configurações'!$C$8:$C$11,$E10)=0),"Status fora da lista",""),IF($F10="","Última conferência não informada",""),IF(AND($F10&lt;&gt;"",NOT(ISNUMBER($F10))),"Data de conferência inválida",""),IF(AND(ISNUMBER($F10),OR($F10&lt;'Configurações'!$B$4,$F10&gt;TODAY())),"Data de conferência fora do período permitido",""),IF(AND(TRIM($D10)&lt;&gt;"",TRIM($C10)=""),"Variação sem ID do anúncio",""),IF(AND(OR($E10="Ativo",$E10="Pausado",$E10="Encerrado"),TRIM($C10)=""),"Status exige ID do anúncio",""),IF(AND($E10="A mapear",OR(TRIM($C10)&lt;&gt;"",TRIM($D10)&lt;&gt;"")),"Status A mapear com ID externo",""),IF(OR(LEN($C10)&gt;80,COUNTIF($C10,"*|*")&gt;0),"ID do anúncio acima de 80 caracteres ou com |",""),IF(OR(LEN($D10)&gt;80,COUNTIF($D10,"*|*")&gt;0),"ID da variação acima de 80 caracteres ou com |",""),IF(LEN($G10)&gt;200,"Observação acima de 200 caracteres",""),IF($I10="Sim","ID externo sem SKU interno",""),IF($K10="Sim","SKU/canal sem ID externo",""),IF($J10="Sim","Chave externa repetida",""),IF($M10="Sim","Conferência vencida","")))</f>
        <v/>
      </c>
      <c r="Q10">
        <f>IF('Configurações'!A12="","",'Configurações'!A12)</f>
        <v/>
      </c>
    </row>
    <row r="11" ht="31" customHeight="1">
      <c r="A11" s="19" t="inlineStr">
        <is>
          <t>SKU-MOC-BRI-005</t>
        </is>
      </c>
      <c r="B11" s="20" t="inlineStr">
        <is>
          <t>Canal Fictício Aurora</t>
        </is>
      </c>
      <c r="C11" s="19" t="inlineStr">
        <is>
          <t>AUR-55500</t>
        </is>
      </c>
      <c r="D11" s="19" t="inlineStr">
        <is>
          <t>V-01</t>
        </is>
      </c>
      <c r="E11" s="20" t="inlineStr">
        <is>
          <t>Ativo</t>
        </is>
      </c>
      <c r="F11" s="21" t="n">
        <v>46264</v>
      </c>
      <c r="G11" s="22" t="inlineStr">
        <is>
          <t>Primeira ocorrência fictícia</t>
        </is>
      </c>
      <c r="H11" s="23">
        <f>IF(COUNTA($A11:$G11)=0,"",IF(OR(TRIM($B11)="",TRIM($C11)=""),"",UPPER(TRIM($B11))&amp;"|"&amp;LEN(TRIM($C11))&amp;":"&amp;UPPER(TRIM($C11))&amp;"|"&amp;LEN(TRIM($D11))&amp;":"&amp;UPPER(TRIM($D11))))</f>
        <v/>
      </c>
      <c r="I11" s="24">
        <f>IF(COUNTA($A11:$G11)=0,"",IF(AND(TRIM($A11)="",OR(TRIM($C11)&lt;&gt;"",TRIM($D11)&lt;&gt;"")),"Sim","Não"))</f>
        <v/>
      </c>
      <c r="J11" s="24">
        <f>IF($H11="","",IF(COUNTIF($H$6:$H$105,$H11)&gt;1,"Sim","Não"))</f>
        <v/>
      </c>
      <c r="K11" s="24">
        <f>IF(COUNTA($A11:$G11)=0,"",IF(AND(TRIM($A11)&lt;&gt;"",TRIM($B11)&lt;&gt;"",TRIM($C11)="",TRIM($D11)=""),"Sim","Não"))</f>
        <v/>
      </c>
      <c r="L11" s="24">
        <f>IF(COUNTA($A11:$G11)=0,"",IF(OR(TRIM($A11)="",TRIM($B11)="",TRIM($E11)="",$F11="",AND(TRIM($D11)&lt;&gt;"",TRIM($C11)=""),AND(OR($E11="Ativo",$E11="Pausado",$E11="Encerrado"),TRIM($C11)=""),AND($E11="A mapear",OR(TRIM($C11)&lt;&gt;"",TRIM($D11)&lt;&gt;"")),AND(TRIM($B11)&lt;&gt;"",COUNTIF('Configurações'!$A$8:$A$27,$B11)=0),AND(TRIM($E11)&lt;&gt;"",COUNTIF('Configurações'!$C$8:$C$11,$E11)=0),AND($F11&lt;&gt;"",NOT(ISNUMBER($F11))),AND(ISNUMBER($F11),OR($F11&lt;'Configurações'!$B$4,$F11&gt;TODAY())),LEN(TRIM($A11))&gt;60,COUNTIF($A11,"*|*")&gt;0,LEN($C11)&gt;80,COUNTIF($C11,"*|*")&gt;0,LEN($D11)&gt;80,COUNTIF($D11,"*|*")&gt;0,LEN($G11)&gt;200),"Sim","Não"))</f>
        <v/>
      </c>
      <c r="M11" s="24">
        <f>IF(COUNTA($A11:$G11)=0,"",IF(AND(OR($E11="Ativo",$E11="Pausado"),ISNUMBER($F11)),IF(AND($F11&lt;=TODAY(),TODAY()-$F11&gt;'Configurações'!$B$3),"Sim","Não"),"Não"))</f>
        <v/>
      </c>
      <c r="N11" s="24">
        <f>IF(COUNTA($A11:$G11)=0,"",IF($I11="Sim","Órfão de SKU",IF($J11="Sim","ID duplicado",IF($K11="Sim","Item sem vínculo",IF($L11="Sim","Cadastro incompleto",IF($M11="Sim","Conferência vencida","Vínculo consistente"))))))</f>
        <v/>
      </c>
      <c r="O11" s="24">
        <f>IF($N11="","",IF($N11="Vínculo consistente","Não","Sim"))</f>
        <v/>
      </c>
      <c r="P11" s="24">
        <f>IF(COUNTA($A11:$G11)=0,"",_xlfn.TEXTJOIN(CHAR(59)&amp;" ",TRUE,IF(TRIM($A11)="","SKU interno não informado",""),IF(OR(LEN(TRIM($A11))&gt;60,COUNTIF($A11,"*|*")&gt;0),"SKU interno acima de 60 caracteres ou com |",""),IF(TRIM($B11)="","Canal não informado",""),IF(AND(TRIM($B11)&lt;&gt;"",COUNTIF('Configurações'!$A$8:$A$27,$B11)=0),"Canal fora da lista",""),IF(TRIM($E11)="","Status não informado",""),IF(AND(TRIM($E11)&lt;&gt;"",COUNTIF('Configurações'!$C$8:$C$11,$E11)=0),"Status fora da lista",""),IF($F11="","Última conferência não informada",""),IF(AND($F11&lt;&gt;"",NOT(ISNUMBER($F11))),"Data de conferência inválida",""),IF(AND(ISNUMBER($F11),OR($F11&lt;'Configurações'!$B$4,$F11&gt;TODAY())),"Data de conferência fora do período permitido",""),IF(AND(TRIM($D11)&lt;&gt;"",TRIM($C11)=""),"Variação sem ID do anúncio",""),IF(AND(OR($E11="Ativo",$E11="Pausado",$E11="Encerrado"),TRIM($C11)=""),"Status exige ID do anúncio",""),IF(AND($E11="A mapear",OR(TRIM($C11)&lt;&gt;"",TRIM($D11)&lt;&gt;"")),"Status A mapear com ID externo",""),IF(OR(LEN($C11)&gt;80,COUNTIF($C11,"*|*")&gt;0),"ID do anúncio acima de 80 caracteres ou com |",""),IF(OR(LEN($D11)&gt;80,COUNTIF($D11,"*|*")&gt;0),"ID da variação acima de 80 caracteres ou com |",""),IF(LEN($G11)&gt;200,"Observação acima de 200 caracteres",""),IF($I11="Sim","ID externo sem SKU interno",""),IF($K11="Sim","SKU/canal sem ID externo",""),IF($J11="Sim","Chave externa repetida",""),IF($M11="Sim","Conferência vencida","")))</f>
        <v/>
      </c>
      <c r="Q11">
        <f>IF('Configurações'!A13="","",'Configurações'!A13)</f>
        <v/>
      </c>
    </row>
    <row r="12" ht="31" customHeight="1">
      <c r="A12" s="19" t="inlineStr">
        <is>
          <t>SKU-EST-LUA-006</t>
        </is>
      </c>
      <c r="B12" s="20" t="inlineStr">
        <is>
          <t>Canal Fictício Aurora</t>
        </is>
      </c>
      <c r="C12" s="19" t="inlineStr">
        <is>
          <t>AUR-55500</t>
        </is>
      </c>
      <c r="D12" s="19" t="inlineStr">
        <is>
          <t>V-01</t>
        </is>
      </c>
      <c r="E12" s="20" t="inlineStr">
        <is>
          <t>Ativo</t>
        </is>
      </c>
      <c r="F12" s="21" t="n">
        <v>46265</v>
      </c>
      <c r="G12" s="22" t="inlineStr">
        <is>
          <t>Segunda ocorrência fictícia</t>
        </is>
      </c>
      <c r="H12" s="23">
        <f>IF(COUNTA($A12:$G12)=0,"",IF(OR(TRIM($B12)="",TRIM($C12)=""),"",UPPER(TRIM($B12))&amp;"|"&amp;LEN(TRIM($C12))&amp;":"&amp;UPPER(TRIM($C12))&amp;"|"&amp;LEN(TRIM($D12))&amp;":"&amp;UPPER(TRIM($D12))))</f>
        <v/>
      </c>
      <c r="I12" s="24">
        <f>IF(COUNTA($A12:$G12)=0,"",IF(AND(TRIM($A12)="",OR(TRIM($C12)&lt;&gt;"",TRIM($D12)&lt;&gt;"")),"Sim","Não"))</f>
        <v/>
      </c>
      <c r="J12" s="24">
        <f>IF($H12="","",IF(COUNTIF($H$6:$H$105,$H12)&gt;1,"Sim","Não"))</f>
        <v/>
      </c>
      <c r="K12" s="24">
        <f>IF(COUNTA($A12:$G12)=0,"",IF(AND(TRIM($A12)&lt;&gt;"",TRIM($B12)&lt;&gt;"",TRIM($C12)="",TRIM($D12)=""),"Sim","Não"))</f>
        <v/>
      </c>
      <c r="L12" s="24">
        <f>IF(COUNTA($A12:$G12)=0,"",IF(OR(TRIM($A12)="",TRIM($B12)="",TRIM($E12)="",$F12="",AND(TRIM($D12)&lt;&gt;"",TRIM($C12)=""),AND(OR($E12="Ativo",$E12="Pausado",$E12="Encerrado"),TRIM($C12)=""),AND($E12="A mapear",OR(TRIM($C12)&lt;&gt;"",TRIM($D12)&lt;&gt;"")),AND(TRIM($B12)&lt;&gt;"",COUNTIF('Configurações'!$A$8:$A$27,$B12)=0),AND(TRIM($E12)&lt;&gt;"",COUNTIF('Configurações'!$C$8:$C$11,$E12)=0),AND($F12&lt;&gt;"",NOT(ISNUMBER($F12))),AND(ISNUMBER($F12),OR($F12&lt;'Configurações'!$B$4,$F12&gt;TODAY())),LEN(TRIM($A12))&gt;60,COUNTIF($A12,"*|*")&gt;0,LEN($C12)&gt;80,COUNTIF($C12,"*|*")&gt;0,LEN($D12)&gt;80,COUNTIF($D12,"*|*")&gt;0,LEN($G12)&gt;200),"Sim","Não"))</f>
        <v/>
      </c>
      <c r="M12" s="24">
        <f>IF(COUNTA($A12:$G12)=0,"",IF(AND(OR($E12="Ativo",$E12="Pausado"),ISNUMBER($F12)),IF(AND($F12&lt;=TODAY(),TODAY()-$F12&gt;'Configurações'!$B$3),"Sim","Não"),"Não"))</f>
        <v/>
      </c>
      <c r="N12" s="24">
        <f>IF(COUNTA($A12:$G12)=0,"",IF($I12="Sim","Órfão de SKU",IF($J12="Sim","ID duplicado",IF($K12="Sim","Item sem vínculo",IF($L12="Sim","Cadastro incompleto",IF($M12="Sim","Conferência vencida","Vínculo consistente"))))))</f>
        <v/>
      </c>
      <c r="O12" s="24">
        <f>IF($N12="","",IF($N12="Vínculo consistente","Não","Sim"))</f>
        <v/>
      </c>
      <c r="P12" s="24">
        <f>IF(COUNTA($A12:$G12)=0,"",_xlfn.TEXTJOIN(CHAR(59)&amp;" ",TRUE,IF(TRIM($A12)="","SKU interno não informado",""),IF(OR(LEN(TRIM($A12))&gt;60,COUNTIF($A12,"*|*")&gt;0),"SKU interno acima de 60 caracteres ou com |",""),IF(TRIM($B12)="","Canal não informado",""),IF(AND(TRIM($B12)&lt;&gt;"",COUNTIF('Configurações'!$A$8:$A$27,$B12)=0),"Canal fora da lista",""),IF(TRIM($E12)="","Status não informado",""),IF(AND(TRIM($E12)&lt;&gt;"",COUNTIF('Configurações'!$C$8:$C$11,$E12)=0),"Status fora da lista",""),IF($F12="","Última conferência não informada",""),IF(AND($F12&lt;&gt;"",NOT(ISNUMBER($F12))),"Data de conferência inválida",""),IF(AND(ISNUMBER($F12),OR($F12&lt;'Configurações'!$B$4,$F12&gt;TODAY())),"Data de conferência fora do período permitido",""),IF(AND(TRIM($D12)&lt;&gt;"",TRIM($C12)=""),"Variação sem ID do anúncio",""),IF(AND(OR($E12="Ativo",$E12="Pausado",$E12="Encerrado"),TRIM($C12)=""),"Status exige ID do anúncio",""),IF(AND($E12="A mapear",OR(TRIM($C12)&lt;&gt;"",TRIM($D12)&lt;&gt;"")),"Status A mapear com ID externo",""),IF(OR(LEN($C12)&gt;80,COUNTIF($C12,"*|*")&gt;0),"ID do anúncio acima de 80 caracteres ou com |",""),IF(OR(LEN($D12)&gt;80,COUNTIF($D12,"*|*")&gt;0),"ID da variação acima de 80 caracteres ou com |",""),IF(LEN($G12)&gt;200,"Observação acima de 200 caracteres",""),IF($I12="Sim","ID externo sem SKU interno",""),IF($K12="Sim","SKU/canal sem ID externo",""),IF($J12="Sim","Chave externa repetida",""),IF($M12="Sim","Conferência vencida","")))</f>
        <v/>
      </c>
      <c r="Q12">
        <f>IF('Configurações'!A14="","",'Configurações'!A14)</f>
        <v/>
      </c>
    </row>
    <row r="13" ht="31" customHeight="1">
      <c r="A13" s="19" t="inlineStr">
        <is>
          <t>SKU-TOA-NOR-007</t>
        </is>
      </c>
      <c r="B13" s="20" t="inlineStr">
        <is>
          <t>Canal Fictício Vitrine</t>
        </is>
      </c>
      <c r="C13" s="19" t="inlineStr"/>
      <c r="D13" s="19" t="inlineStr">
        <is>
          <t>V-009</t>
        </is>
      </c>
      <c r="E13" s="20" t="inlineStr">
        <is>
          <t>Ativo</t>
        </is>
      </c>
      <c r="F13" s="21" t="n">
        <v>46267</v>
      </c>
      <c r="G13" s="22" t="inlineStr">
        <is>
          <t>Variação fictícia sem anúncio</t>
        </is>
      </c>
      <c r="H13" s="23">
        <f>IF(COUNTA($A13:$G13)=0,"",IF(OR(TRIM($B13)="",TRIM($C13)=""),"",UPPER(TRIM($B13))&amp;"|"&amp;LEN(TRIM($C13))&amp;":"&amp;UPPER(TRIM($C13))&amp;"|"&amp;LEN(TRIM($D13))&amp;":"&amp;UPPER(TRIM($D13))))</f>
        <v/>
      </c>
      <c r="I13" s="24">
        <f>IF(COUNTA($A13:$G13)=0,"",IF(AND(TRIM($A13)="",OR(TRIM($C13)&lt;&gt;"",TRIM($D13)&lt;&gt;"")),"Sim","Não"))</f>
        <v/>
      </c>
      <c r="J13" s="24">
        <f>IF($H13="","",IF(COUNTIF($H$6:$H$105,$H13)&gt;1,"Sim","Não"))</f>
        <v/>
      </c>
      <c r="K13" s="24">
        <f>IF(COUNTA($A13:$G13)=0,"",IF(AND(TRIM($A13)&lt;&gt;"",TRIM($B13)&lt;&gt;"",TRIM($C13)="",TRIM($D13)=""),"Sim","Não"))</f>
        <v/>
      </c>
      <c r="L13" s="24">
        <f>IF(COUNTA($A13:$G13)=0,"",IF(OR(TRIM($A13)="",TRIM($B13)="",TRIM($E13)="",$F13="",AND(TRIM($D13)&lt;&gt;"",TRIM($C13)=""),AND(OR($E13="Ativo",$E13="Pausado",$E13="Encerrado"),TRIM($C13)=""),AND($E13="A mapear",OR(TRIM($C13)&lt;&gt;"",TRIM($D13)&lt;&gt;"")),AND(TRIM($B13)&lt;&gt;"",COUNTIF('Configurações'!$A$8:$A$27,$B13)=0),AND(TRIM($E13)&lt;&gt;"",COUNTIF('Configurações'!$C$8:$C$11,$E13)=0),AND($F13&lt;&gt;"",NOT(ISNUMBER($F13))),AND(ISNUMBER($F13),OR($F13&lt;'Configurações'!$B$4,$F13&gt;TODAY())),LEN(TRIM($A13))&gt;60,COUNTIF($A13,"*|*")&gt;0,LEN($C13)&gt;80,COUNTIF($C13,"*|*")&gt;0,LEN($D13)&gt;80,COUNTIF($D13,"*|*")&gt;0,LEN($G13)&gt;200),"Sim","Não"))</f>
        <v/>
      </c>
      <c r="M13" s="24">
        <f>IF(COUNTA($A13:$G13)=0,"",IF(AND(OR($E13="Ativo",$E13="Pausado"),ISNUMBER($F13)),IF(AND($F13&lt;=TODAY(),TODAY()-$F13&gt;'Configurações'!$B$3),"Sim","Não"),"Não"))</f>
        <v/>
      </c>
      <c r="N13" s="24">
        <f>IF(COUNTA($A13:$G13)=0,"",IF($I13="Sim","Órfão de SKU",IF($J13="Sim","ID duplicado",IF($K13="Sim","Item sem vínculo",IF($L13="Sim","Cadastro incompleto",IF($M13="Sim","Conferência vencida","Vínculo consistente"))))))</f>
        <v/>
      </c>
      <c r="O13" s="24">
        <f>IF($N13="","",IF($N13="Vínculo consistente","Não","Sim"))</f>
        <v/>
      </c>
      <c r="P13" s="24">
        <f>IF(COUNTA($A13:$G13)=0,"",_xlfn.TEXTJOIN(CHAR(59)&amp;" ",TRUE,IF(TRIM($A13)="","SKU interno não informado",""),IF(OR(LEN(TRIM($A13))&gt;60,COUNTIF($A13,"*|*")&gt;0),"SKU interno acima de 60 caracteres ou com |",""),IF(TRIM($B13)="","Canal não informado",""),IF(AND(TRIM($B13)&lt;&gt;"",COUNTIF('Configurações'!$A$8:$A$27,$B13)=0),"Canal fora da lista",""),IF(TRIM($E13)="","Status não informado",""),IF(AND(TRIM($E13)&lt;&gt;"",COUNTIF('Configurações'!$C$8:$C$11,$E13)=0),"Status fora da lista",""),IF($F13="","Última conferência não informada",""),IF(AND($F13&lt;&gt;"",NOT(ISNUMBER($F13))),"Data de conferência inválida",""),IF(AND(ISNUMBER($F13),OR($F13&lt;'Configurações'!$B$4,$F13&gt;TODAY())),"Data de conferência fora do período permitido",""),IF(AND(TRIM($D13)&lt;&gt;"",TRIM($C13)=""),"Variação sem ID do anúncio",""),IF(AND(OR($E13="Ativo",$E13="Pausado",$E13="Encerrado"),TRIM($C13)=""),"Status exige ID do anúncio",""),IF(AND($E13="A mapear",OR(TRIM($C13)&lt;&gt;"",TRIM($D13)&lt;&gt;"")),"Status A mapear com ID externo",""),IF(OR(LEN($C13)&gt;80,COUNTIF($C13,"*|*")&gt;0),"ID do anúncio acima de 80 caracteres ou com |",""),IF(OR(LEN($D13)&gt;80,COUNTIF($D13,"*|*")&gt;0),"ID da variação acima de 80 caracteres ou com |",""),IF(LEN($G13)&gt;200,"Observação acima de 200 caracteres",""),IF($I13="Sim","ID externo sem SKU interno",""),IF($K13="Sim","SKU/canal sem ID externo",""),IF($J13="Sim","Chave externa repetida",""),IF($M13="Sim","Conferência vencida","")))</f>
        <v/>
      </c>
      <c r="Q13">
        <f>IF('Configurações'!A15="","",'Configurações'!A15)</f>
        <v/>
      </c>
    </row>
    <row r="14" ht="31" customHeight="1">
      <c r="A14" s="19" t="inlineStr">
        <is>
          <t>SKU-GAR-SOL-008</t>
        </is>
      </c>
      <c r="B14" s="20" t="inlineStr">
        <is>
          <t>Canal Fictício Horizonte</t>
        </is>
      </c>
      <c r="C14" s="19" t="inlineStr">
        <is>
          <t>HOR-80808</t>
        </is>
      </c>
      <c r="D14" s="19" t="inlineStr"/>
      <c r="E14" s="20" t="inlineStr">
        <is>
          <t>Ativo</t>
        </is>
      </c>
      <c r="F14" s="21" t="n">
        <v>46223</v>
      </c>
      <c r="G14" s="22" t="inlineStr">
        <is>
          <t>Conferência fictícia antiga</t>
        </is>
      </c>
      <c r="H14" s="23">
        <f>IF(COUNTA($A14:$G14)=0,"",IF(OR(TRIM($B14)="",TRIM($C14)=""),"",UPPER(TRIM($B14))&amp;"|"&amp;LEN(TRIM($C14))&amp;":"&amp;UPPER(TRIM($C14))&amp;"|"&amp;LEN(TRIM($D14))&amp;":"&amp;UPPER(TRIM($D14))))</f>
        <v/>
      </c>
      <c r="I14" s="24">
        <f>IF(COUNTA($A14:$G14)=0,"",IF(AND(TRIM($A14)="",OR(TRIM($C14)&lt;&gt;"",TRIM($D14)&lt;&gt;"")),"Sim","Não"))</f>
        <v/>
      </c>
      <c r="J14" s="24">
        <f>IF($H14="","",IF(COUNTIF($H$6:$H$105,$H14)&gt;1,"Sim","Não"))</f>
        <v/>
      </c>
      <c r="K14" s="24">
        <f>IF(COUNTA($A14:$G14)=0,"",IF(AND(TRIM($A14)&lt;&gt;"",TRIM($B14)&lt;&gt;"",TRIM($C14)="",TRIM($D14)=""),"Sim","Não"))</f>
        <v/>
      </c>
      <c r="L14" s="24">
        <f>IF(COUNTA($A14:$G14)=0,"",IF(OR(TRIM($A14)="",TRIM($B14)="",TRIM($E14)="",$F14="",AND(TRIM($D14)&lt;&gt;"",TRIM($C14)=""),AND(OR($E14="Ativo",$E14="Pausado",$E14="Encerrado"),TRIM($C14)=""),AND($E14="A mapear",OR(TRIM($C14)&lt;&gt;"",TRIM($D14)&lt;&gt;"")),AND(TRIM($B14)&lt;&gt;"",COUNTIF('Configurações'!$A$8:$A$27,$B14)=0),AND(TRIM($E14)&lt;&gt;"",COUNTIF('Configurações'!$C$8:$C$11,$E14)=0),AND($F14&lt;&gt;"",NOT(ISNUMBER($F14))),AND(ISNUMBER($F14),OR($F14&lt;'Configurações'!$B$4,$F14&gt;TODAY())),LEN(TRIM($A14))&gt;60,COUNTIF($A14,"*|*")&gt;0,LEN($C14)&gt;80,COUNTIF($C14,"*|*")&gt;0,LEN($D14)&gt;80,COUNTIF($D14,"*|*")&gt;0,LEN($G14)&gt;200),"Sim","Não"))</f>
        <v/>
      </c>
      <c r="M14" s="24">
        <f>IF(COUNTA($A14:$G14)=0,"",IF(AND(OR($E14="Ativo",$E14="Pausado"),ISNUMBER($F14)),IF(AND($F14&lt;=TODAY(),TODAY()-$F14&gt;'Configurações'!$B$3),"Sim","Não"),"Não"))</f>
        <v/>
      </c>
      <c r="N14" s="24">
        <f>IF(COUNTA($A14:$G14)=0,"",IF($I14="Sim","Órfão de SKU",IF($J14="Sim","ID duplicado",IF($K14="Sim","Item sem vínculo",IF($L14="Sim","Cadastro incompleto",IF($M14="Sim","Conferência vencida","Vínculo consistente"))))))</f>
        <v/>
      </c>
      <c r="O14" s="24">
        <f>IF($N14="","",IF($N14="Vínculo consistente","Não","Sim"))</f>
        <v/>
      </c>
      <c r="P14" s="24">
        <f>IF(COUNTA($A14:$G14)=0,"",_xlfn.TEXTJOIN(CHAR(59)&amp;" ",TRUE,IF(TRIM($A14)="","SKU interno não informado",""),IF(OR(LEN(TRIM($A14))&gt;60,COUNTIF($A14,"*|*")&gt;0),"SKU interno acima de 60 caracteres ou com |",""),IF(TRIM($B14)="","Canal não informado",""),IF(AND(TRIM($B14)&lt;&gt;"",COUNTIF('Configurações'!$A$8:$A$27,$B14)=0),"Canal fora da lista",""),IF(TRIM($E14)="","Status não informado",""),IF(AND(TRIM($E14)&lt;&gt;"",COUNTIF('Configurações'!$C$8:$C$11,$E14)=0),"Status fora da lista",""),IF($F14="","Última conferência não informada",""),IF(AND($F14&lt;&gt;"",NOT(ISNUMBER($F14))),"Data de conferência inválida",""),IF(AND(ISNUMBER($F14),OR($F14&lt;'Configurações'!$B$4,$F14&gt;TODAY())),"Data de conferência fora do período permitido",""),IF(AND(TRIM($D14)&lt;&gt;"",TRIM($C14)=""),"Variação sem ID do anúncio",""),IF(AND(OR($E14="Ativo",$E14="Pausado",$E14="Encerrado"),TRIM($C14)=""),"Status exige ID do anúncio",""),IF(AND($E14="A mapear",OR(TRIM($C14)&lt;&gt;"",TRIM($D14)&lt;&gt;"")),"Status A mapear com ID externo",""),IF(OR(LEN($C14)&gt;80,COUNTIF($C14,"*|*")&gt;0),"ID do anúncio acima de 80 caracteres ou com |",""),IF(OR(LEN($D14)&gt;80,COUNTIF($D14,"*|*")&gt;0),"ID da variação acima de 80 caracteres ou com |",""),IF(LEN($G14)&gt;200,"Observação acima de 200 caracteres",""),IF($I14="Sim","ID externo sem SKU interno",""),IF($K14="Sim","SKU/canal sem ID externo",""),IF($J14="Sim","Chave externa repetida",""),IF($M14="Sim","Conferência vencida","")))</f>
        <v/>
      </c>
      <c r="Q14">
        <f>IF('Configurações'!A16="","",'Configurações'!A16)</f>
        <v/>
      </c>
    </row>
    <row r="15" ht="31" customHeight="1">
      <c r="A15" s="19" t="inlineStr">
        <is>
          <t>SKU-CES-ARE-009</t>
        </is>
      </c>
      <c r="B15" s="20" t="inlineStr">
        <is>
          <t>Canal Fictício Galeria</t>
        </is>
      </c>
      <c r="C15" s="19" t="inlineStr">
        <is>
          <t>GAL-99110</t>
        </is>
      </c>
      <c r="D15" s="19" t="inlineStr"/>
      <c r="E15" s="20" t="inlineStr">
        <is>
          <t>Encerrado</t>
        </is>
      </c>
      <c r="F15" s="21" t="n">
        <v>46188</v>
      </c>
      <c r="G15" s="22" t="inlineStr">
        <is>
          <t>Anúncio fictício encerrado</t>
        </is>
      </c>
      <c r="H15" s="23">
        <f>IF(COUNTA($A15:$G15)=0,"",IF(OR(TRIM($B15)="",TRIM($C15)=""),"",UPPER(TRIM($B15))&amp;"|"&amp;LEN(TRIM($C15))&amp;":"&amp;UPPER(TRIM($C15))&amp;"|"&amp;LEN(TRIM($D15))&amp;":"&amp;UPPER(TRIM($D15))))</f>
        <v/>
      </c>
      <c r="I15" s="24">
        <f>IF(COUNTA($A15:$G15)=0,"",IF(AND(TRIM($A15)="",OR(TRIM($C15)&lt;&gt;"",TRIM($D15)&lt;&gt;"")),"Sim","Não"))</f>
        <v/>
      </c>
      <c r="J15" s="24">
        <f>IF($H15="","",IF(COUNTIF($H$6:$H$105,$H15)&gt;1,"Sim","Não"))</f>
        <v/>
      </c>
      <c r="K15" s="24">
        <f>IF(COUNTA($A15:$G15)=0,"",IF(AND(TRIM($A15)&lt;&gt;"",TRIM($B15)&lt;&gt;"",TRIM($C15)="",TRIM($D15)=""),"Sim","Não"))</f>
        <v/>
      </c>
      <c r="L15" s="24">
        <f>IF(COUNTA($A15:$G15)=0,"",IF(OR(TRIM($A15)="",TRIM($B15)="",TRIM($E15)="",$F15="",AND(TRIM($D15)&lt;&gt;"",TRIM($C15)=""),AND(OR($E15="Ativo",$E15="Pausado",$E15="Encerrado"),TRIM($C15)=""),AND($E15="A mapear",OR(TRIM($C15)&lt;&gt;"",TRIM($D15)&lt;&gt;"")),AND(TRIM($B15)&lt;&gt;"",COUNTIF('Configurações'!$A$8:$A$27,$B15)=0),AND(TRIM($E15)&lt;&gt;"",COUNTIF('Configurações'!$C$8:$C$11,$E15)=0),AND($F15&lt;&gt;"",NOT(ISNUMBER($F15))),AND(ISNUMBER($F15),OR($F15&lt;'Configurações'!$B$4,$F15&gt;TODAY())),LEN(TRIM($A15))&gt;60,COUNTIF($A15,"*|*")&gt;0,LEN($C15)&gt;80,COUNTIF($C15,"*|*")&gt;0,LEN($D15)&gt;80,COUNTIF($D15,"*|*")&gt;0,LEN($G15)&gt;200),"Sim","Não"))</f>
        <v/>
      </c>
      <c r="M15" s="24">
        <f>IF(COUNTA($A15:$G15)=0,"",IF(AND(OR($E15="Ativo",$E15="Pausado"),ISNUMBER($F15)),IF(AND($F15&lt;=TODAY(),TODAY()-$F15&gt;'Configurações'!$B$3),"Sim","Não"),"Não"))</f>
        <v/>
      </c>
      <c r="N15" s="24">
        <f>IF(COUNTA($A15:$G15)=0,"",IF($I15="Sim","Órfão de SKU",IF($J15="Sim","ID duplicado",IF($K15="Sim","Item sem vínculo",IF($L15="Sim","Cadastro incompleto",IF($M15="Sim","Conferência vencida","Vínculo consistente"))))))</f>
        <v/>
      </c>
      <c r="O15" s="24">
        <f>IF($N15="","",IF($N15="Vínculo consistente","Não","Sim"))</f>
        <v/>
      </c>
      <c r="P15" s="24">
        <f>IF(COUNTA($A15:$G15)=0,"",_xlfn.TEXTJOIN(CHAR(59)&amp;" ",TRUE,IF(TRIM($A15)="","SKU interno não informado",""),IF(OR(LEN(TRIM($A15))&gt;60,COUNTIF($A15,"*|*")&gt;0),"SKU interno acima de 60 caracteres ou com |",""),IF(TRIM($B15)="","Canal não informado",""),IF(AND(TRIM($B15)&lt;&gt;"",COUNTIF('Configurações'!$A$8:$A$27,$B15)=0),"Canal fora da lista",""),IF(TRIM($E15)="","Status não informado",""),IF(AND(TRIM($E15)&lt;&gt;"",COUNTIF('Configurações'!$C$8:$C$11,$E15)=0),"Status fora da lista",""),IF($F15="","Última conferência não informada",""),IF(AND($F15&lt;&gt;"",NOT(ISNUMBER($F15))),"Data de conferência inválida",""),IF(AND(ISNUMBER($F15),OR($F15&lt;'Configurações'!$B$4,$F15&gt;TODAY())),"Data de conferência fora do período permitido",""),IF(AND(TRIM($D15)&lt;&gt;"",TRIM($C15)=""),"Variação sem ID do anúncio",""),IF(AND(OR($E15="Ativo",$E15="Pausado",$E15="Encerrado"),TRIM($C15)=""),"Status exige ID do anúncio",""),IF(AND($E15="A mapear",OR(TRIM($C15)&lt;&gt;"",TRIM($D15)&lt;&gt;"")),"Status A mapear com ID externo",""),IF(OR(LEN($C15)&gt;80,COUNTIF($C15,"*|*")&gt;0),"ID do anúncio acima de 80 caracteres ou com |",""),IF(OR(LEN($D15)&gt;80,COUNTIF($D15,"*|*")&gt;0),"ID da variação acima de 80 caracteres ou com |",""),IF(LEN($G15)&gt;200,"Observação acima de 200 caracteres",""),IF($I15="Sim","ID externo sem SKU interno",""),IF($K15="Sim","SKU/canal sem ID externo",""),IF($J15="Sim","Chave externa repetida",""),IF($M15="Sim","Conferência vencida","")))</f>
        <v/>
      </c>
      <c r="Q15">
        <f>IF('Configurações'!A17="","",'Configurações'!A17)</f>
        <v/>
      </c>
    </row>
    <row r="16" ht="31" customHeight="1">
      <c r="A16" s="19" t="n"/>
      <c r="B16" s="20" t="n"/>
      <c r="C16" s="19" t="n"/>
      <c r="D16" s="19" t="n"/>
      <c r="E16" s="20" t="n"/>
      <c r="F16" s="21" t="n"/>
      <c r="G16" s="22" t="n"/>
      <c r="H16" s="23">
        <f>IF(COUNTA($A16:$G16)=0,"",IF(OR(TRIM($B16)="",TRIM($C16)=""),"",UPPER(TRIM($B16))&amp;"|"&amp;LEN(TRIM($C16))&amp;":"&amp;UPPER(TRIM($C16))&amp;"|"&amp;LEN(TRIM($D16))&amp;":"&amp;UPPER(TRIM($D16))))</f>
        <v/>
      </c>
      <c r="I16" s="24">
        <f>IF(COUNTA($A16:$G16)=0,"",IF(AND(TRIM($A16)="",OR(TRIM($C16)&lt;&gt;"",TRIM($D16)&lt;&gt;"")),"Sim","Não"))</f>
        <v/>
      </c>
      <c r="J16" s="24">
        <f>IF($H16="","",IF(COUNTIF($H$6:$H$105,$H16)&gt;1,"Sim","Não"))</f>
        <v/>
      </c>
      <c r="K16" s="24">
        <f>IF(COUNTA($A16:$G16)=0,"",IF(AND(TRIM($A16)&lt;&gt;"",TRIM($B16)&lt;&gt;"",TRIM($C16)="",TRIM($D16)=""),"Sim","Não"))</f>
        <v/>
      </c>
      <c r="L16" s="24">
        <f>IF(COUNTA($A16:$G16)=0,"",IF(OR(TRIM($A16)="",TRIM($B16)="",TRIM($E16)="",$F16="",AND(TRIM($D16)&lt;&gt;"",TRIM($C16)=""),AND(OR($E16="Ativo",$E16="Pausado",$E16="Encerrado"),TRIM($C16)=""),AND($E16="A mapear",OR(TRIM($C16)&lt;&gt;"",TRIM($D16)&lt;&gt;"")),AND(TRIM($B16)&lt;&gt;"",COUNTIF('Configurações'!$A$8:$A$27,$B16)=0),AND(TRIM($E16)&lt;&gt;"",COUNTIF('Configurações'!$C$8:$C$11,$E16)=0),AND($F16&lt;&gt;"",NOT(ISNUMBER($F16))),AND(ISNUMBER($F16),OR($F16&lt;'Configurações'!$B$4,$F16&gt;TODAY())),LEN(TRIM($A16))&gt;60,COUNTIF($A16,"*|*")&gt;0,LEN($C16)&gt;80,COUNTIF($C16,"*|*")&gt;0,LEN($D16)&gt;80,COUNTIF($D16,"*|*")&gt;0,LEN($G16)&gt;200),"Sim","Não"))</f>
        <v/>
      </c>
      <c r="M16" s="24">
        <f>IF(COUNTA($A16:$G16)=0,"",IF(AND(OR($E16="Ativo",$E16="Pausado"),ISNUMBER($F16)),IF(AND($F16&lt;=TODAY(),TODAY()-$F16&gt;'Configurações'!$B$3),"Sim","Não"),"Não"))</f>
        <v/>
      </c>
      <c r="N16" s="24">
        <f>IF(COUNTA($A16:$G16)=0,"",IF($I16="Sim","Órfão de SKU",IF($J16="Sim","ID duplicado",IF($K16="Sim","Item sem vínculo",IF($L16="Sim","Cadastro incompleto",IF($M16="Sim","Conferência vencida","Vínculo consistente"))))))</f>
        <v/>
      </c>
      <c r="O16" s="24">
        <f>IF($N16="","",IF($N16="Vínculo consistente","Não","Sim"))</f>
        <v/>
      </c>
      <c r="P16" s="24">
        <f>IF(COUNTA($A16:$G16)=0,"",_xlfn.TEXTJOIN(CHAR(59)&amp;" ",TRUE,IF(TRIM($A16)="","SKU interno não informado",""),IF(OR(LEN(TRIM($A16))&gt;60,COUNTIF($A16,"*|*")&gt;0),"SKU interno acima de 60 caracteres ou com |",""),IF(TRIM($B16)="","Canal não informado",""),IF(AND(TRIM($B16)&lt;&gt;"",COUNTIF('Configurações'!$A$8:$A$27,$B16)=0),"Canal fora da lista",""),IF(TRIM($E16)="","Status não informado",""),IF(AND(TRIM($E16)&lt;&gt;"",COUNTIF('Configurações'!$C$8:$C$11,$E16)=0),"Status fora da lista",""),IF($F16="","Última conferência não informada",""),IF(AND($F16&lt;&gt;"",NOT(ISNUMBER($F16))),"Data de conferência inválida",""),IF(AND(ISNUMBER($F16),OR($F16&lt;'Configurações'!$B$4,$F16&gt;TODAY())),"Data de conferência fora do período permitido",""),IF(AND(TRIM($D16)&lt;&gt;"",TRIM($C16)=""),"Variação sem ID do anúncio",""),IF(AND(OR($E16="Ativo",$E16="Pausado",$E16="Encerrado"),TRIM($C16)=""),"Status exige ID do anúncio",""),IF(AND($E16="A mapear",OR(TRIM($C16)&lt;&gt;"",TRIM($D16)&lt;&gt;"")),"Status A mapear com ID externo",""),IF(OR(LEN($C16)&gt;80,COUNTIF($C16,"*|*")&gt;0),"ID do anúncio acima de 80 caracteres ou com |",""),IF(OR(LEN($D16)&gt;80,COUNTIF($D16,"*|*")&gt;0),"ID da variação acima de 80 caracteres ou com |",""),IF(LEN($G16)&gt;200,"Observação acima de 200 caracteres",""),IF($I16="Sim","ID externo sem SKU interno",""),IF($K16="Sim","SKU/canal sem ID externo",""),IF($J16="Sim","Chave externa repetida",""),IF($M16="Sim","Conferência vencida","")))</f>
        <v/>
      </c>
      <c r="Q16">
        <f>IF('Configurações'!A18="","",'Configurações'!A18)</f>
        <v/>
      </c>
    </row>
    <row r="17" ht="31" customHeight="1">
      <c r="A17" s="19" t="n"/>
      <c r="B17" s="20" t="n"/>
      <c r="C17" s="19" t="n"/>
      <c r="D17" s="19" t="n"/>
      <c r="E17" s="20" t="n"/>
      <c r="F17" s="21" t="n"/>
      <c r="G17" s="22" t="n"/>
      <c r="H17" s="23">
        <f>IF(COUNTA($A17:$G17)=0,"",IF(OR(TRIM($B17)="",TRIM($C17)=""),"",UPPER(TRIM($B17))&amp;"|"&amp;LEN(TRIM($C17))&amp;":"&amp;UPPER(TRIM($C17))&amp;"|"&amp;LEN(TRIM($D17))&amp;":"&amp;UPPER(TRIM($D17))))</f>
        <v/>
      </c>
      <c r="I17" s="24">
        <f>IF(COUNTA($A17:$G17)=0,"",IF(AND(TRIM($A17)="",OR(TRIM($C17)&lt;&gt;"",TRIM($D17)&lt;&gt;"")),"Sim","Não"))</f>
        <v/>
      </c>
      <c r="J17" s="24">
        <f>IF($H17="","",IF(COUNTIF($H$6:$H$105,$H17)&gt;1,"Sim","Não"))</f>
        <v/>
      </c>
      <c r="K17" s="24">
        <f>IF(COUNTA($A17:$G17)=0,"",IF(AND(TRIM($A17)&lt;&gt;"",TRIM($B17)&lt;&gt;"",TRIM($C17)="",TRIM($D17)=""),"Sim","Não"))</f>
        <v/>
      </c>
      <c r="L17" s="24">
        <f>IF(COUNTA($A17:$G17)=0,"",IF(OR(TRIM($A17)="",TRIM($B17)="",TRIM($E17)="",$F17="",AND(TRIM($D17)&lt;&gt;"",TRIM($C17)=""),AND(OR($E17="Ativo",$E17="Pausado",$E17="Encerrado"),TRIM($C17)=""),AND($E17="A mapear",OR(TRIM($C17)&lt;&gt;"",TRIM($D17)&lt;&gt;"")),AND(TRIM($B17)&lt;&gt;"",COUNTIF('Configurações'!$A$8:$A$27,$B17)=0),AND(TRIM($E17)&lt;&gt;"",COUNTIF('Configurações'!$C$8:$C$11,$E17)=0),AND($F17&lt;&gt;"",NOT(ISNUMBER($F17))),AND(ISNUMBER($F17),OR($F17&lt;'Configurações'!$B$4,$F17&gt;TODAY())),LEN(TRIM($A17))&gt;60,COUNTIF($A17,"*|*")&gt;0,LEN($C17)&gt;80,COUNTIF($C17,"*|*")&gt;0,LEN($D17)&gt;80,COUNTIF($D17,"*|*")&gt;0,LEN($G17)&gt;200),"Sim","Não"))</f>
        <v/>
      </c>
      <c r="M17" s="24">
        <f>IF(COUNTA($A17:$G17)=0,"",IF(AND(OR($E17="Ativo",$E17="Pausado"),ISNUMBER($F17)),IF(AND($F17&lt;=TODAY(),TODAY()-$F17&gt;'Configurações'!$B$3),"Sim","Não"),"Não"))</f>
        <v/>
      </c>
      <c r="N17" s="24">
        <f>IF(COUNTA($A17:$G17)=0,"",IF($I17="Sim","Órfão de SKU",IF($J17="Sim","ID duplicado",IF($K17="Sim","Item sem vínculo",IF($L17="Sim","Cadastro incompleto",IF($M17="Sim","Conferência vencida","Vínculo consistente"))))))</f>
        <v/>
      </c>
      <c r="O17" s="24">
        <f>IF($N17="","",IF($N17="Vínculo consistente","Não","Sim"))</f>
        <v/>
      </c>
      <c r="P17" s="24">
        <f>IF(COUNTA($A17:$G17)=0,"",_xlfn.TEXTJOIN(CHAR(59)&amp;" ",TRUE,IF(TRIM($A17)="","SKU interno não informado",""),IF(OR(LEN(TRIM($A17))&gt;60,COUNTIF($A17,"*|*")&gt;0),"SKU interno acima de 60 caracteres ou com |",""),IF(TRIM($B17)="","Canal não informado",""),IF(AND(TRIM($B17)&lt;&gt;"",COUNTIF('Configurações'!$A$8:$A$27,$B17)=0),"Canal fora da lista",""),IF(TRIM($E17)="","Status não informado",""),IF(AND(TRIM($E17)&lt;&gt;"",COUNTIF('Configurações'!$C$8:$C$11,$E17)=0),"Status fora da lista",""),IF($F17="","Última conferência não informada",""),IF(AND($F17&lt;&gt;"",NOT(ISNUMBER($F17))),"Data de conferência inválida",""),IF(AND(ISNUMBER($F17),OR($F17&lt;'Configurações'!$B$4,$F17&gt;TODAY())),"Data de conferência fora do período permitido",""),IF(AND(TRIM($D17)&lt;&gt;"",TRIM($C17)=""),"Variação sem ID do anúncio",""),IF(AND(OR($E17="Ativo",$E17="Pausado",$E17="Encerrado"),TRIM($C17)=""),"Status exige ID do anúncio",""),IF(AND($E17="A mapear",OR(TRIM($C17)&lt;&gt;"",TRIM($D17)&lt;&gt;"")),"Status A mapear com ID externo",""),IF(OR(LEN($C17)&gt;80,COUNTIF($C17,"*|*")&gt;0),"ID do anúncio acima de 80 caracteres ou com |",""),IF(OR(LEN($D17)&gt;80,COUNTIF($D17,"*|*")&gt;0),"ID da variação acima de 80 caracteres ou com |",""),IF(LEN($G17)&gt;200,"Observação acima de 200 caracteres",""),IF($I17="Sim","ID externo sem SKU interno",""),IF($K17="Sim","SKU/canal sem ID externo",""),IF($J17="Sim","Chave externa repetida",""),IF($M17="Sim","Conferência vencida","")))</f>
        <v/>
      </c>
      <c r="Q17">
        <f>IF('Configurações'!A19="","",'Configurações'!A19)</f>
        <v/>
      </c>
    </row>
    <row r="18" ht="31" customHeight="1">
      <c r="A18" s="19" t="n"/>
      <c r="B18" s="20" t="n"/>
      <c r="C18" s="19" t="n"/>
      <c r="D18" s="19" t="n"/>
      <c r="E18" s="20" t="n"/>
      <c r="F18" s="21" t="n"/>
      <c r="G18" s="22" t="n"/>
      <c r="H18" s="23">
        <f>IF(COUNTA($A18:$G18)=0,"",IF(OR(TRIM($B18)="",TRIM($C18)=""),"",UPPER(TRIM($B18))&amp;"|"&amp;LEN(TRIM($C18))&amp;":"&amp;UPPER(TRIM($C18))&amp;"|"&amp;LEN(TRIM($D18))&amp;":"&amp;UPPER(TRIM($D18))))</f>
        <v/>
      </c>
      <c r="I18" s="24">
        <f>IF(COUNTA($A18:$G18)=0,"",IF(AND(TRIM($A18)="",OR(TRIM($C18)&lt;&gt;"",TRIM($D18)&lt;&gt;"")),"Sim","Não"))</f>
        <v/>
      </c>
      <c r="J18" s="24">
        <f>IF($H18="","",IF(COUNTIF($H$6:$H$105,$H18)&gt;1,"Sim","Não"))</f>
        <v/>
      </c>
      <c r="K18" s="24">
        <f>IF(COUNTA($A18:$G18)=0,"",IF(AND(TRIM($A18)&lt;&gt;"",TRIM($B18)&lt;&gt;"",TRIM($C18)="",TRIM($D18)=""),"Sim","Não"))</f>
        <v/>
      </c>
      <c r="L18" s="24">
        <f>IF(COUNTA($A18:$G18)=0,"",IF(OR(TRIM($A18)="",TRIM($B18)="",TRIM($E18)="",$F18="",AND(TRIM($D18)&lt;&gt;"",TRIM($C18)=""),AND(OR($E18="Ativo",$E18="Pausado",$E18="Encerrado"),TRIM($C18)=""),AND($E18="A mapear",OR(TRIM($C18)&lt;&gt;"",TRIM($D18)&lt;&gt;"")),AND(TRIM($B18)&lt;&gt;"",COUNTIF('Configurações'!$A$8:$A$27,$B18)=0),AND(TRIM($E18)&lt;&gt;"",COUNTIF('Configurações'!$C$8:$C$11,$E18)=0),AND($F18&lt;&gt;"",NOT(ISNUMBER($F18))),AND(ISNUMBER($F18),OR($F18&lt;'Configurações'!$B$4,$F18&gt;TODAY())),LEN(TRIM($A18))&gt;60,COUNTIF($A18,"*|*")&gt;0,LEN($C18)&gt;80,COUNTIF($C18,"*|*")&gt;0,LEN($D18)&gt;80,COUNTIF($D18,"*|*")&gt;0,LEN($G18)&gt;200),"Sim","Não"))</f>
        <v/>
      </c>
      <c r="M18" s="24">
        <f>IF(COUNTA($A18:$G18)=0,"",IF(AND(OR($E18="Ativo",$E18="Pausado"),ISNUMBER($F18)),IF(AND($F18&lt;=TODAY(),TODAY()-$F18&gt;'Configurações'!$B$3),"Sim","Não"),"Não"))</f>
        <v/>
      </c>
      <c r="N18" s="24">
        <f>IF(COUNTA($A18:$G18)=0,"",IF($I18="Sim","Órfão de SKU",IF($J18="Sim","ID duplicado",IF($K18="Sim","Item sem vínculo",IF($L18="Sim","Cadastro incompleto",IF($M18="Sim","Conferência vencida","Vínculo consistente"))))))</f>
        <v/>
      </c>
      <c r="O18" s="24">
        <f>IF($N18="","",IF($N18="Vínculo consistente","Não","Sim"))</f>
        <v/>
      </c>
      <c r="P18" s="24">
        <f>IF(COUNTA($A18:$G18)=0,"",_xlfn.TEXTJOIN(CHAR(59)&amp;" ",TRUE,IF(TRIM($A18)="","SKU interno não informado",""),IF(OR(LEN(TRIM($A18))&gt;60,COUNTIF($A18,"*|*")&gt;0),"SKU interno acima de 60 caracteres ou com |",""),IF(TRIM($B18)="","Canal não informado",""),IF(AND(TRIM($B18)&lt;&gt;"",COUNTIF('Configurações'!$A$8:$A$27,$B18)=0),"Canal fora da lista",""),IF(TRIM($E18)="","Status não informado",""),IF(AND(TRIM($E18)&lt;&gt;"",COUNTIF('Configurações'!$C$8:$C$11,$E18)=0),"Status fora da lista",""),IF($F18="","Última conferência não informada",""),IF(AND($F18&lt;&gt;"",NOT(ISNUMBER($F18))),"Data de conferência inválida",""),IF(AND(ISNUMBER($F18),OR($F18&lt;'Configurações'!$B$4,$F18&gt;TODAY())),"Data de conferência fora do período permitido",""),IF(AND(TRIM($D18)&lt;&gt;"",TRIM($C18)=""),"Variação sem ID do anúncio",""),IF(AND(OR($E18="Ativo",$E18="Pausado",$E18="Encerrado"),TRIM($C18)=""),"Status exige ID do anúncio",""),IF(AND($E18="A mapear",OR(TRIM($C18)&lt;&gt;"",TRIM($D18)&lt;&gt;"")),"Status A mapear com ID externo",""),IF(OR(LEN($C18)&gt;80,COUNTIF($C18,"*|*")&gt;0),"ID do anúncio acima de 80 caracteres ou com |",""),IF(OR(LEN($D18)&gt;80,COUNTIF($D18,"*|*")&gt;0),"ID da variação acima de 80 caracteres ou com |",""),IF(LEN($G18)&gt;200,"Observação acima de 200 caracteres",""),IF($I18="Sim","ID externo sem SKU interno",""),IF($K18="Sim","SKU/canal sem ID externo",""),IF($J18="Sim","Chave externa repetida",""),IF($M18="Sim","Conferência vencida","")))</f>
        <v/>
      </c>
      <c r="Q18">
        <f>IF('Configurações'!A20="","",'Configurações'!A20)</f>
        <v/>
      </c>
    </row>
    <row r="19" ht="31" customHeight="1">
      <c r="A19" s="19" t="n"/>
      <c r="B19" s="20" t="n"/>
      <c r="C19" s="19" t="n"/>
      <c r="D19" s="19" t="n"/>
      <c r="E19" s="20" t="n"/>
      <c r="F19" s="21" t="n"/>
      <c r="G19" s="22" t="n"/>
      <c r="H19" s="23">
        <f>IF(COUNTA($A19:$G19)=0,"",IF(OR(TRIM($B19)="",TRIM($C19)=""),"",UPPER(TRIM($B19))&amp;"|"&amp;LEN(TRIM($C19))&amp;":"&amp;UPPER(TRIM($C19))&amp;"|"&amp;LEN(TRIM($D19))&amp;":"&amp;UPPER(TRIM($D19))))</f>
        <v/>
      </c>
      <c r="I19" s="24">
        <f>IF(COUNTA($A19:$G19)=0,"",IF(AND(TRIM($A19)="",OR(TRIM($C19)&lt;&gt;"",TRIM($D19)&lt;&gt;"")),"Sim","Não"))</f>
        <v/>
      </c>
      <c r="J19" s="24">
        <f>IF($H19="","",IF(COUNTIF($H$6:$H$105,$H19)&gt;1,"Sim","Não"))</f>
        <v/>
      </c>
      <c r="K19" s="24">
        <f>IF(COUNTA($A19:$G19)=0,"",IF(AND(TRIM($A19)&lt;&gt;"",TRIM($B19)&lt;&gt;"",TRIM($C19)="",TRIM($D19)=""),"Sim","Não"))</f>
        <v/>
      </c>
      <c r="L19" s="24">
        <f>IF(COUNTA($A19:$G19)=0,"",IF(OR(TRIM($A19)="",TRIM($B19)="",TRIM($E19)="",$F19="",AND(TRIM($D19)&lt;&gt;"",TRIM($C19)=""),AND(OR($E19="Ativo",$E19="Pausado",$E19="Encerrado"),TRIM($C19)=""),AND($E19="A mapear",OR(TRIM($C19)&lt;&gt;"",TRIM($D19)&lt;&gt;"")),AND(TRIM($B19)&lt;&gt;"",COUNTIF('Configurações'!$A$8:$A$27,$B19)=0),AND(TRIM($E19)&lt;&gt;"",COUNTIF('Configurações'!$C$8:$C$11,$E19)=0),AND($F19&lt;&gt;"",NOT(ISNUMBER($F19))),AND(ISNUMBER($F19),OR($F19&lt;'Configurações'!$B$4,$F19&gt;TODAY())),LEN(TRIM($A19))&gt;60,COUNTIF($A19,"*|*")&gt;0,LEN($C19)&gt;80,COUNTIF($C19,"*|*")&gt;0,LEN($D19)&gt;80,COUNTIF($D19,"*|*")&gt;0,LEN($G19)&gt;200),"Sim","Não"))</f>
        <v/>
      </c>
      <c r="M19" s="24">
        <f>IF(COUNTA($A19:$G19)=0,"",IF(AND(OR($E19="Ativo",$E19="Pausado"),ISNUMBER($F19)),IF(AND($F19&lt;=TODAY(),TODAY()-$F19&gt;'Configurações'!$B$3),"Sim","Não"),"Não"))</f>
        <v/>
      </c>
      <c r="N19" s="24">
        <f>IF(COUNTA($A19:$G19)=0,"",IF($I19="Sim","Órfão de SKU",IF($J19="Sim","ID duplicado",IF($K19="Sim","Item sem vínculo",IF($L19="Sim","Cadastro incompleto",IF($M19="Sim","Conferência vencida","Vínculo consistente"))))))</f>
        <v/>
      </c>
      <c r="O19" s="24">
        <f>IF($N19="","",IF($N19="Vínculo consistente","Não","Sim"))</f>
        <v/>
      </c>
      <c r="P19" s="24">
        <f>IF(COUNTA($A19:$G19)=0,"",_xlfn.TEXTJOIN(CHAR(59)&amp;" ",TRUE,IF(TRIM($A19)="","SKU interno não informado",""),IF(OR(LEN(TRIM($A19))&gt;60,COUNTIF($A19,"*|*")&gt;0),"SKU interno acima de 60 caracteres ou com |",""),IF(TRIM($B19)="","Canal não informado",""),IF(AND(TRIM($B19)&lt;&gt;"",COUNTIF('Configurações'!$A$8:$A$27,$B19)=0),"Canal fora da lista",""),IF(TRIM($E19)="","Status não informado",""),IF(AND(TRIM($E19)&lt;&gt;"",COUNTIF('Configurações'!$C$8:$C$11,$E19)=0),"Status fora da lista",""),IF($F19="","Última conferência não informada",""),IF(AND($F19&lt;&gt;"",NOT(ISNUMBER($F19))),"Data de conferência inválida",""),IF(AND(ISNUMBER($F19),OR($F19&lt;'Configurações'!$B$4,$F19&gt;TODAY())),"Data de conferência fora do período permitido",""),IF(AND(TRIM($D19)&lt;&gt;"",TRIM($C19)=""),"Variação sem ID do anúncio",""),IF(AND(OR($E19="Ativo",$E19="Pausado",$E19="Encerrado"),TRIM($C19)=""),"Status exige ID do anúncio",""),IF(AND($E19="A mapear",OR(TRIM($C19)&lt;&gt;"",TRIM($D19)&lt;&gt;"")),"Status A mapear com ID externo",""),IF(OR(LEN($C19)&gt;80,COUNTIF($C19,"*|*")&gt;0),"ID do anúncio acima de 80 caracteres ou com |",""),IF(OR(LEN($D19)&gt;80,COUNTIF($D19,"*|*")&gt;0),"ID da variação acima de 80 caracteres ou com |",""),IF(LEN($G19)&gt;200,"Observação acima de 200 caracteres",""),IF($I19="Sim","ID externo sem SKU interno",""),IF($K19="Sim","SKU/canal sem ID externo",""),IF($J19="Sim","Chave externa repetida",""),IF($M19="Sim","Conferência vencida","")))</f>
        <v/>
      </c>
      <c r="Q19">
        <f>IF('Configurações'!A21="","",'Configurações'!A21)</f>
        <v/>
      </c>
    </row>
    <row r="20" ht="31" customHeight="1">
      <c r="A20" s="19" t="n"/>
      <c r="B20" s="20" t="n"/>
      <c r="C20" s="19" t="n"/>
      <c r="D20" s="19" t="n"/>
      <c r="E20" s="20" t="n"/>
      <c r="F20" s="21" t="n"/>
      <c r="G20" s="22" t="n"/>
      <c r="H20" s="23">
        <f>IF(COUNTA($A20:$G20)=0,"",IF(OR(TRIM($B20)="",TRIM($C20)=""),"",UPPER(TRIM($B20))&amp;"|"&amp;LEN(TRIM($C20))&amp;":"&amp;UPPER(TRIM($C20))&amp;"|"&amp;LEN(TRIM($D20))&amp;":"&amp;UPPER(TRIM($D20))))</f>
        <v/>
      </c>
      <c r="I20" s="24">
        <f>IF(COUNTA($A20:$G20)=0,"",IF(AND(TRIM($A20)="",OR(TRIM($C20)&lt;&gt;"",TRIM($D20)&lt;&gt;"")),"Sim","Não"))</f>
        <v/>
      </c>
      <c r="J20" s="24">
        <f>IF($H20="","",IF(COUNTIF($H$6:$H$105,$H20)&gt;1,"Sim","Não"))</f>
        <v/>
      </c>
      <c r="K20" s="24">
        <f>IF(COUNTA($A20:$G20)=0,"",IF(AND(TRIM($A20)&lt;&gt;"",TRIM($B20)&lt;&gt;"",TRIM($C20)="",TRIM($D20)=""),"Sim","Não"))</f>
        <v/>
      </c>
      <c r="L20" s="24">
        <f>IF(COUNTA($A20:$G20)=0,"",IF(OR(TRIM($A20)="",TRIM($B20)="",TRIM($E20)="",$F20="",AND(TRIM($D20)&lt;&gt;"",TRIM($C20)=""),AND(OR($E20="Ativo",$E20="Pausado",$E20="Encerrado"),TRIM($C20)=""),AND($E20="A mapear",OR(TRIM($C20)&lt;&gt;"",TRIM($D20)&lt;&gt;"")),AND(TRIM($B20)&lt;&gt;"",COUNTIF('Configurações'!$A$8:$A$27,$B20)=0),AND(TRIM($E20)&lt;&gt;"",COUNTIF('Configurações'!$C$8:$C$11,$E20)=0),AND($F20&lt;&gt;"",NOT(ISNUMBER($F20))),AND(ISNUMBER($F20),OR($F20&lt;'Configurações'!$B$4,$F20&gt;TODAY())),LEN(TRIM($A20))&gt;60,COUNTIF($A20,"*|*")&gt;0,LEN($C20)&gt;80,COUNTIF($C20,"*|*")&gt;0,LEN($D20)&gt;80,COUNTIF($D20,"*|*")&gt;0,LEN($G20)&gt;200),"Sim","Não"))</f>
        <v/>
      </c>
      <c r="M20" s="24">
        <f>IF(COUNTA($A20:$G20)=0,"",IF(AND(OR($E20="Ativo",$E20="Pausado"),ISNUMBER($F20)),IF(AND($F20&lt;=TODAY(),TODAY()-$F20&gt;'Configurações'!$B$3),"Sim","Não"),"Não"))</f>
        <v/>
      </c>
      <c r="N20" s="24">
        <f>IF(COUNTA($A20:$G20)=0,"",IF($I20="Sim","Órfão de SKU",IF($J20="Sim","ID duplicado",IF($K20="Sim","Item sem vínculo",IF($L20="Sim","Cadastro incompleto",IF($M20="Sim","Conferência vencida","Vínculo consistente"))))))</f>
        <v/>
      </c>
      <c r="O20" s="24">
        <f>IF($N20="","",IF($N20="Vínculo consistente","Não","Sim"))</f>
        <v/>
      </c>
      <c r="P20" s="24">
        <f>IF(COUNTA($A20:$G20)=0,"",_xlfn.TEXTJOIN(CHAR(59)&amp;" ",TRUE,IF(TRIM($A20)="","SKU interno não informado",""),IF(OR(LEN(TRIM($A20))&gt;60,COUNTIF($A20,"*|*")&gt;0),"SKU interno acima de 60 caracteres ou com |",""),IF(TRIM($B20)="","Canal não informado",""),IF(AND(TRIM($B20)&lt;&gt;"",COUNTIF('Configurações'!$A$8:$A$27,$B20)=0),"Canal fora da lista",""),IF(TRIM($E20)="","Status não informado",""),IF(AND(TRIM($E20)&lt;&gt;"",COUNTIF('Configurações'!$C$8:$C$11,$E20)=0),"Status fora da lista",""),IF($F20="","Última conferência não informada",""),IF(AND($F20&lt;&gt;"",NOT(ISNUMBER($F20))),"Data de conferência inválida",""),IF(AND(ISNUMBER($F20),OR($F20&lt;'Configurações'!$B$4,$F20&gt;TODAY())),"Data de conferência fora do período permitido",""),IF(AND(TRIM($D20)&lt;&gt;"",TRIM($C20)=""),"Variação sem ID do anúncio",""),IF(AND(OR($E20="Ativo",$E20="Pausado",$E20="Encerrado"),TRIM($C20)=""),"Status exige ID do anúncio",""),IF(AND($E20="A mapear",OR(TRIM($C20)&lt;&gt;"",TRIM($D20)&lt;&gt;"")),"Status A mapear com ID externo",""),IF(OR(LEN($C20)&gt;80,COUNTIF($C20,"*|*")&gt;0),"ID do anúncio acima de 80 caracteres ou com |",""),IF(OR(LEN($D20)&gt;80,COUNTIF($D20,"*|*")&gt;0),"ID da variação acima de 80 caracteres ou com |",""),IF(LEN($G20)&gt;200,"Observação acima de 200 caracteres",""),IF($I20="Sim","ID externo sem SKU interno",""),IF($K20="Sim","SKU/canal sem ID externo",""),IF($J20="Sim","Chave externa repetida",""),IF($M20="Sim","Conferência vencida","")))</f>
        <v/>
      </c>
      <c r="Q20">
        <f>IF('Configurações'!A22="","",'Configurações'!A22)</f>
        <v/>
      </c>
    </row>
    <row r="21" ht="31" customHeight="1">
      <c r="A21" s="19" t="n"/>
      <c r="B21" s="20" t="n"/>
      <c r="C21" s="19" t="n"/>
      <c r="D21" s="19" t="n"/>
      <c r="E21" s="20" t="n"/>
      <c r="F21" s="21" t="n"/>
      <c r="G21" s="22" t="n"/>
      <c r="H21" s="23">
        <f>IF(COUNTA($A21:$G21)=0,"",IF(OR(TRIM($B21)="",TRIM($C21)=""),"",UPPER(TRIM($B21))&amp;"|"&amp;LEN(TRIM($C21))&amp;":"&amp;UPPER(TRIM($C21))&amp;"|"&amp;LEN(TRIM($D21))&amp;":"&amp;UPPER(TRIM($D21))))</f>
        <v/>
      </c>
      <c r="I21" s="24">
        <f>IF(COUNTA($A21:$G21)=0,"",IF(AND(TRIM($A21)="",OR(TRIM($C21)&lt;&gt;"",TRIM($D21)&lt;&gt;"")),"Sim","Não"))</f>
        <v/>
      </c>
      <c r="J21" s="24">
        <f>IF($H21="","",IF(COUNTIF($H$6:$H$105,$H21)&gt;1,"Sim","Não"))</f>
        <v/>
      </c>
      <c r="K21" s="24">
        <f>IF(COUNTA($A21:$G21)=0,"",IF(AND(TRIM($A21)&lt;&gt;"",TRIM($B21)&lt;&gt;"",TRIM($C21)="",TRIM($D21)=""),"Sim","Não"))</f>
        <v/>
      </c>
      <c r="L21" s="24">
        <f>IF(COUNTA($A21:$G21)=0,"",IF(OR(TRIM($A21)="",TRIM($B21)="",TRIM($E21)="",$F21="",AND(TRIM($D21)&lt;&gt;"",TRIM($C21)=""),AND(OR($E21="Ativo",$E21="Pausado",$E21="Encerrado"),TRIM($C21)=""),AND($E21="A mapear",OR(TRIM($C21)&lt;&gt;"",TRIM($D21)&lt;&gt;"")),AND(TRIM($B21)&lt;&gt;"",COUNTIF('Configurações'!$A$8:$A$27,$B21)=0),AND(TRIM($E21)&lt;&gt;"",COUNTIF('Configurações'!$C$8:$C$11,$E21)=0),AND($F21&lt;&gt;"",NOT(ISNUMBER($F21))),AND(ISNUMBER($F21),OR($F21&lt;'Configurações'!$B$4,$F21&gt;TODAY())),LEN(TRIM($A21))&gt;60,COUNTIF($A21,"*|*")&gt;0,LEN($C21)&gt;80,COUNTIF($C21,"*|*")&gt;0,LEN($D21)&gt;80,COUNTIF($D21,"*|*")&gt;0,LEN($G21)&gt;200),"Sim","Não"))</f>
        <v/>
      </c>
      <c r="M21" s="24">
        <f>IF(COUNTA($A21:$G21)=0,"",IF(AND(OR($E21="Ativo",$E21="Pausado"),ISNUMBER($F21)),IF(AND($F21&lt;=TODAY(),TODAY()-$F21&gt;'Configurações'!$B$3),"Sim","Não"),"Não"))</f>
        <v/>
      </c>
      <c r="N21" s="24">
        <f>IF(COUNTA($A21:$G21)=0,"",IF($I21="Sim","Órfão de SKU",IF($J21="Sim","ID duplicado",IF($K21="Sim","Item sem vínculo",IF($L21="Sim","Cadastro incompleto",IF($M21="Sim","Conferência vencida","Vínculo consistente"))))))</f>
        <v/>
      </c>
      <c r="O21" s="24">
        <f>IF($N21="","",IF($N21="Vínculo consistente","Não","Sim"))</f>
        <v/>
      </c>
      <c r="P21" s="24">
        <f>IF(COUNTA($A21:$G21)=0,"",_xlfn.TEXTJOIN(CHAR(59)&amp;" ",TRUE,IF(TRIM($A21)="","SKU interno não informado",""),IF(OR(LEN(TRIM($A21))&gt;60,COUNTIF($A21,"*|*")&gt;0),"SKU interno acima de 60 caracteres ou com |",""),IF(TRIM($B21)="","Canal não informado",""),IF(AND(TRIM($B21)&lt;&gt;"",COUNTIF('Configurações'!$A$8:$A$27,$B21)=0),"Canal fora da lista",""),IF(TRIM($E21)="","Status não informado",""),IF(AND(TRIM($E21)&lt;&gt;"",COUNTIF('Configurações'!$C$8:$C$11,$E21)=0),"Status fora da lista",""),IF($F21="","Última conferência não informada",""),IF(AND($F21&lt;&gt;"",NOT(ISNUMBER($F21))),"Data de conferência inválida",""),IF(AND(ISNUMBER($F21),OR($F21&lt;'Configurações'!$B$4,$F21&gt;TODAY())),"Data de conferência fora do período permitido",""),IF(AND(TRIM($D21)&lt;&gt;"",TRIM($C21)=""),"Variação sem ID do anúncio",""),IF(AND(OR($E21="Ativo",$E21="Pausado",$E21="Encerrado"),TRIM($C21)=""),"Status exige ID do anúncio",""),IF(AND($E21="A mapear",OR(TRIM($C21)&lt;&gt;"",TRIM($D21)&lt;&gt;"")),"Status A mapear com ID externo",""),IF(OR(LEN($C21)&gt;80,COUNTIF($C21,"*|*")&gt;0),"ID do anúncio acima de 80 caracteres ou com |",""),IF(OR(LEN($D21)&gt;80,COUNTIF($D21,"*|*")&gt;0),"ID da variação acima de 80 caracteres ou com |",""),IF(LEN($G21)&gt;200,"Observação acima de 200 caracteres",""),IF($I21="Sim","ID externo sem SKU interno",""),IF($K21="Sim","SKU/canal sem ID externo",""),IF($J21="Sim","Chave externa repetida",""),IF($M21="Sim","Conferência vencida","")))</f>
        <v/>
      </c>
      <c r="Q21">
        <f>IF('Configurações'!A23="","",'Configurações'!A23)</f>
        <v/>
      </c>
    </row>
    <row r="22" ht="31" customHeight="1">
      <c r="A22" s="19" t="n"/>
      <c r="B22" s="20" t="n"/>
      <c r="C22" s="19" t="n"/>
      <c r="D22" s="19" t="n"/>
      <c r="E22" s="20" t="n"/>
      <c r="F22" s="21" t="n"/>
      <c r="G22" s="22" t="n"/>
      <c r="H22" s="23">
        <f>IF(COUNTA($A22:$G22)=0,"",IF(OR(TRIM($B22)="",TRIM($C22)=""),"",UPPER(TRIM($B22))&amp;"|"&amp;LEN(TRIM($C22))&amp;":"&amp;UPPER(TRIM($C22))&amp;"|"&amp;LEN(TRIM($D22))&amp;":"&amp;UPPER(TRIM($D22))))</f>
        <v/>
      </c>
      <c r="I22" s="24">
        <f>IF(COUNTA($A22:$G22)=0,"",IF(AND(TRIM($A22)="",OR(TRIM($C22)&lt;&gt;"",TRIM($D22)&lt;&gt;"")),"Sim","Não"))</f>
        <v/>
      </c>
      <c r="J22" s="24">
        <f>IF($H22="","",IF(COUNTIF($H$6:$H$105,$H22)&gt;1,"Sim","Não"))</f>
        <v/>
      </c>
      <c r="K22" s="24">
        <f>IF(COUNTA($A22:$G22)=0,"",IF(AND(TRIM($A22)&lt;&gt;"",TRIM($B22)&lt;&gt;"",TRIM($C22)="",TRIM($D22)=""),"Sim","Não"))</f>
        <v/>
      </c>
      <c r="L22" s="24">
        <f>IF(COUNTA($A22:$G22)=0,"",IF(OR(TRIM($A22)="",TRIM($B22)="",TRIM($E22)="",$F22="",AND(TRIM($D22)&lt;&gt;"",TRIM($C22)=""),AND(OR($E22="Ativo",$E22="Pausado",$E22="Encerrado"),TRIM($C22)=""),AND($E22="A mapear",OR(TRIM($C22)&lt;&gt;"",TRIM($D22)&lt;&gt;"")),AND(TRIM($B22)&lt;&gt;"",COUNTIF('Configurações'!$A$8:$A$27,$B22)=0),AND(TRIM($E22)&lt;&gt;"",COUNTIF('Configurações'!$C$8:$C$11,$E22)=0),AND($F22&lt;&gt;"",NOT(ISNUMBER($F22))),AND(ISNUMBER($F22),OR($F22&lt;'Configurações'!$B$4,$F22&gt;TODAY())),LEN(TRIM($A22))&gt;60,COUNTIF($A22,"*|*")&gt;0,LEN($C22)&gt;80,COUNTIF($C22,"*|*")&gt;0,LEN($D22)&gt;80,COUNTIF($D22,"*|*")&gt;0,LEN($G22)&gt;200),"Sim","Não"))</f>
        <v/>
      </c>
      <c r="M22" s="24">
        <f>IF(COUNTA($A22:$G22)=0,"",IF(AND(OR($E22="Ativo",$E22="Pausado"),ISNUMBER($F22)),IF(AND($F22&lt;=TODAY(),TODAY()-$F22&gt;'Configurações'!$B$3),"Sim","Não"),"Não"))</f>
        <v/>
      </c>
      <c r="N22" s="24">
        <f>IF(COUNTA($A22:$G22)=0,"",IF($I22="Sim","Órfão de SKU",IF($J22="Sim","ID duplicado",IF($K22="Sim","Item sem vínculo",IF($L22="Sim","Cadastro incompleto",IF($M22="Sim","Conferência vencida","Vínculo consistente"))))))</f>
        <v/>
      </c>
      <c r="O22" s="24">
        <f>IF($N22="","",IF($N22="Vínculo consistente","Não","Sim"))</f>
        <v/>
      </c>
      <c r="P22" s="24">
        <f>IF(COUNTA($A22:$G22)=0,"",_xlfn.TEXTJOIN(CHAR(59)&amp;" ",TRUE,IF(TRIM($A22)="","SKU interno não informado",""),IF(OR(LEN(TRIM($A22))&gt;60,COUNTIF($A22,"*|*")&gt;0),"SKU interno acima de 60 caracteres ou com |",""),IF(TRIM($B22)="","Canal não informado",""),IF(AND(TRIM($B22)&lt;&gt;"",COUNTIF('Configurações'!$A$8:$A$27,$B22)=0),"Canal fora da lista",""),IF(TRIM($E22)="","Status não informado",""),IF(AND(TRIM($E22)&lt;&gt;"",COUNTIF('Configurações'!$C$8:$C$11,$E22)=0),"Status fora da lista",""),IF($F22="","Última conferência não informada",""),IF(AND($F22&lt;&gt;"",NOT(ISNUMBER($F22))),"Data de conferência inválida",""),IF(AND(ISNUMBER($F22),OR($F22&lt;'Configurações'!$B$4,$F22&gt;TODAY())),"Data de conferência fora do período permitido",""),IF(AND(TRIM($D22)&lt;&gt;"",TRIM($C22)=""),"Variação sem ID do anúncio",""),IF(AND(OR($E22="Ativo",$E22="Pausado",$E22="Encerrado"),TRIM($C22)=""),"Status exige ID do anúncio",""),IF(AND($E22="A mapear",OR(TRIM($C22)&lt;&gt;"",TRIM($D22)&lt;&gt;"")),"Status A mapear com ID externo",""),IF(OR(LEN($C22)&gt;80,COUNTIF($C22,"*|*")&gt;0),"ID do anúncio acima de 80 caracteres ou com |",""),IF(OR(LEN($D22)&gt;80,COUNTIF($D22,"*|*")&gt;0),"ID da variação acima de 80 caracteres ou com |",""),IF(LEN($G22)&gt;200,"Observação acima de 200 caracteres",""),IF($I22="Sim","ID externo sem SKU interno",""),IF($K22="Sim","SKU/canal sem ID externo",""),IF($J22="Sim","Chave externa repetida",""),IF($M22="Sim","Conferência vencida","")))</f>
        <v/>
      </c>
      <c r="Q22">
        <f>IF('Configurações'!A24="","",'Configurações'!A24)</f>
        <v/>
      </c>
    </row>
    <row r="23" ht="31" customHeight="1">
      <c r="A23" s="19" t="n"/>
      <c r="B23" s="20" t="n"/>
      <c r="C23" s="19" t="n"/>
      <c r="D23" s="19" t="n"/>
      <c r="E23" s="20" t="n"/>
      <c r="F23" s="21" t="n"/>
      <c r="G23" s="22" t="n"/>
      <c r="H23" s="23">
        <f>IF(COUNTA($A23:$G23)=0,"",IF(OR(TRIM($B23)="",TRIM($C23)=""),"",UPPER(TRIM($B23))&amp;"|"&amp;LEN(TRIM($C23))&amp;":"&amp;UPPER(TRIM($C23))&amp;"|"&amp;LEN(TRIM($D23))&amp;":"&amp;UPPER(TRIM($D23))))</f>
        <v/>
      </c>
      <c r="I23" s="24">
        <f>IF(COUNTA($A23:$G23)=0,"",IF(AND(TRIM($A23)="",OR(TRIM($C23)&lt;&gt;"",TRIM($D23)&lt;&gt;"")),"Sim","Não"))</f>
        <v/>
      </c>
      <c r="J23" s="24">
        <f>IF($H23="","",IF(COUNTIF($H$6:$H$105,$H23)&gt;1,"Sim","Não"))</f>
        <v/>
      </c>
      <c r="K23" s="24">
        <f>IF(COUNTA($A23:$G23)=0,"",IF(AND(TRIM($A23)&lt;&gt;"",TRIM($B23)&lt;&gt;"",TRIM($C23)="",TRIM($D23)=""),"Sim","Não"))</f>
        <v/>
      </c>
      <c r="L23" s="24">
        <f>IF(COUNTA($A23:$G23)=0,"",IF(OR(TRIM($A23)="",TRIM($B23)="",TRIM($E23)="",$F23="",AND(TRIM($D23)&lt;&gt;"",TRIM($C23)=""),AND(OR($E23="Ativo",$E23="Pausado",$E23="Encerrado"),TRIM($C23)=""),AND($E23="A mapear",OR(TRIM($C23)&lt;&gt;"",TRIM($D23)&lt;&gt;"")),AND(TRIM($B23)&lt;&gt;"",COUNTIF('Configurações'!$A$8:$A$27,$B23)=0),AND(TRIM($E23)&lt;&gt;"",COUNTIF('Configurações'!$C$8:$C$11,$E23)=0),AND($F23&lt;&gt;"",NOT(ISNUMBER($F23))),AND(ISNUMBER($F23),OR($F23&lt;'Configurações'!$B$4,$F23&gt;TODAY())),LEN(TRIM($A23))&gt;60,COUNTIF($A23,"*|*")&gt;0,LEN($C23)&gt;80,COUNTIF($C23,"*|*")&gt;0,LEN($D23)&gt;80,COUNTIF($D23,"*|*")&gt;0,LEN($G23)&gt;200),"Sim","Não"))</f>
        <v/>
      </c>
      <c r="M23" s="24">
        <f>IF(COUNTA($A23:$G23)=0,"",IF(AND(OR($E23="Ativo",$E23="Pausado"),ISNUMBER($F23)),IF(AND($F23&lt;=TODAY(),TODAY()-$F23&gt;'Configurações'!$B$3),"Sim","Não"),"Não"))</f>
        <v/>
      </c>
      <c r="N23" s="24">
        <f>IF(COUNTA($A23:$G23)=0,"",IF($I23="Sim","Órfão de SKU",IF($J23="Sim","ID duplicado",IF($K23="Sim","Item sem vínculo",IF($L23="Sim","Cadastro incompleto",IF($M23="Sim","Conferência vencida","Vínculo consistente"))))))</f>
        <v/>
      </c>
      <c r="O23" s="24">
        <f>IF($N23="","",IF($N23="Vínculo consistente","Não","Sim"))</f>
        <v/>
      </c>
      <c r="P23" s="24">
        <f>IF(COUNTA($A23:$G23)=0,"",_xlfn.TEXTJOIN(CHAR(59)&amp;" ",TRUE,IF(TRIM($A23)="","SKU interno não informado",""),IF(OR(LEN(TRIM($A23))&gt;60,COUNTIF($A23,"*|*")&gt;0),"SKU interno acima de 60 caracteres ou com |",""),IF(TRIM($B23)="","Canal não informado",""),IF(AND(TRIM($B23)&lt;&gt;"",COUNTIF('Configurações'!$A$8:$A$27,$B23)=0),"Canal fora da lista",""),IF(TRIM($E23)="","Status não informado",""),IF(AND(TRIM($E23)&lt;&gt;"",COUNTIF('Configurações'!$C$8:$C$11,$E23)=0),"Status fora da lista",""),IF($F23="","Última conferência não informada",""),IF(AND($F23&lt;&gt;"",NOT(ISNUMBER($F23))),"Data de conferência inválida",""),IF(AND(ISNUMBER($F23),OR($F23&lt;'Configurações'!$B$4,$F23&gt;TODAY())),"Data de conferência fora do período permitido",""),IF(AND(TRIM($D23)&lt;&gt;"",TRIM($C23)=""),"Variação sem ID do anúncio",""),IF(AND(OR($E23="Ativo",$E23="Pausado",$E23="Encerrado"),TRIM($C23)=""),"Status exige ID do anúncio",""),IF(AND($E23="A mapear",OR(TRIM($C23)&lt;&gt;"",TRIM($D23)&lt;&gt;"")),"Status A mapear com ID externo",""),IF(OR(LEN($C23)&gt;80,COUNTIF($C23,"*|*")&gt;0),"ID do anúncio acima de 80 caracteres ou com |",""),IF(OR(LEN($D23)&gt;80,COUNTIF($D23,"*|*")&gt;0),"ID da variação acima de 80 caracteres ou com |",""),IF(LEN($G23)&gt;200,"Observação acima de 200 caracteres",""),IF($I23="Sim","ID externo sem SKU interno",""),IF($K23="Sim","SKU/canal sem ID externo",""),IF($J23="Sim","Chave externa repetida",""),IF($M23="Sim","Conferência vencida","")))</f>
        <v/>
      </c>
      <c r="Q23">
        <f>IF('Configurações'!A25="","",'Configurações'!A25)</f>
        <v/>
      </c>
    </row>
    <row r="24" ht="31" customHeight="1">
      <c r="A24" s="19" t="n"/>
      <c r="B24" s="20" t="n"/>
      <c r="C24" s="19" t="n"/>
      <c r="D24" s="19" t="n"/>
      <c r="E24" s="20" t="n"/>
      <c r="F24" s="21" t="n"/>
      <c r="G24" s="22" t="n"/>
      <c r="H24" s="23">
        <f>IF(COUNTA($A24:$G24)=0,"",IF(OR(TRIM($B24)="",TRIM($C24)=""),"",UPPER(TRIM($B24))&amp;"|"&amp;LEN(TRIM($C24))&amp;":"&amp;UPPER(TRIM($C24))&amp;"|"&amp;LEN(TRIM($D24))&amp;":"&amp;UPPER(TRIM($D24))))</f>
        <v/>
      </c>
      <c r="I24" s="24">
        <f>IF(COUNTA($A24:$G24)=0,"",IF(AND(TRIM($A24)="",OR(TRIM($C24)&lt;&gt;"",TRIM($D24)&lt;&gt;"")),"Sim","Não"))</f>
        <v/>
      </c>
      <c r="J24" s="24">
        <f>IF($H24="","",IF(COUNTIF($H$6:$H$105,$H24)&gt;1,"Sim","Não"))</f>
        <v/>
      </c>
      <c r="K24" s="24">
        <f>IF(COUNTA($A24:$G24)=0,"",IF(AND(TRIM($A24)&lt;&gt;"",TRIM($B24)&lt;&gt;"",TRIM($C24)="",TRIM($D24)=""),"Sim","Não"))</f>
        <v/>
      </c>
      <c r="L24" s="24">
        <f>IF(COUNTA($A24:$G24)=0,"",IF(OR(TRIM($A24)="",TRIM($B24)="",TRIM($E24)="",$F24="",AND(TRIM($D24)&lt;&gt;"",TRIM($C24)=""),AND(OR($E24="Ativo",$E24="Pausado",$E24="Encerrado"),TRIM($C24)=""),AND($E24="A mapear",OR(TRIM($C24)&lt;&gt;"",TRIM($D24)&lt;&gt;"")),AND(TRIM($B24)&lt;&gt;"",COUNTIF('Configurações'!$A$8:$A$27,$B24)=0),AND(TRIM($E24)&lt;&gt;"",COUNTIF('Configurações'!$C$8:$C$11,$E24)=0),AND($F24&lt;&gt;"",NOT(ISNUMBER($F24))),AND(ISNUMBER($F24),OR($F24&lt;'Configurações'!$B$4,$F24&gt;TODAY())),LEN(TRIM($A24))&gt;60,COUNTIF($A24,"*|*")&gt;0,LEN($C24)&gt;80,COUNTIF($C24,"*|*")&gt;0,LEN($D24)&gt;80,COUNTIF($D24,"*|*")&gt;0,LEN($G24)&gt;200),"Sim","Não"))</f>
        <v/>
      </c>
      <c r="M24" s="24">
        <f>IF(COUNTA($A24:$G24)=0,"",IF(AND(OR($E24="Ativo",$E24="Pausado"),ISNUMBER($F24)),IF(AND($F24&lt;=TODAY(),TODAY()-$F24&gt;'Configurações'!$B$3),"Sim","Não"),"Não"))</f>
        <v/>
      </c>
      <c r="N24" s="24">
        <f>IF(COUNTA($A24:$G24)=0,"",IF($I24="Sim","Órfão de SKU",IF($J24="Sim","ID duplicado",IF($K24="Sim","Item sem vínculo",IF($L24="Sim","Cadastro incompleto",IF($M24="Sim","Conferência vencida","Vínculo consistente"))))))</f>
        <v/>
      </c>
      <c r="O24" s="24">
        <f>IF($N24="","",IF($N24="Vínculo consistente","Não","Sim"))</f>
        <v/>
      </c>
      <c r="P24" s="24">
        <f>IF(COUNTA($A24:$G24)=0,"",_xlfn.TEXTJOIN(CHAR(59)&amp;" ",TRUE,IF(TRIM($A24)="","SKU interno não informado",""),IF(OR(LEN(TRIM($A24))&gt;60,COUNTIF($A24,"*|*")&gt;0),"SKU interno acima de 60 caracteres ou com |",""),IF(TRIM($B24)="","Canal não informado",""),IF(AND(TRIM($B24)&lt;&gt;"",COUNTIF('Configurações'!$A$8:$A$27,$B24)=0),"Canal fora da lista",""),IF(TRIM($E24)="","Status não informado",""),IF(AND(TRIM($E24)&lt;&gt;"",COUNTIF('Configurações'!$C$8:$C$11,$E24)=0),"Status fora da lista",""),IF($F24="","Última conferência não informada",""),IF(AND($F24&lt;&gt;"",NOT(ISNUMBER($F24))),"Data de conferência inválida",""),IF(AND(ISNUMBER($F24),OR($F24&lt;'Configurações'!$B$4,$F24&gt;TODAY())),"Data de conferência fora do período permitido",""),IF(AND(TRIM($D24)&lt;&gt;"",TRIM($C24)=""),"Variação sem ID do anúncio",""),IF(AND(OR($E24="Ativo",$E24="Pausado",$E24="Encerrado"),TRIM($C24)=""),"Status exige ID do anúncio",""),IF(AND($E24="A mapear",OR(TRIM($C24)&lt;&gt;"",TRIM($D24)&lt;&gt;"")),"Status A mapear com ID externo",""),IF(OR(LEN($C24)&gt;80,COUNTIF($C24,"*|*")&gt;0),"ID do anúncio acima de 80 caracteres ou com |",""),IF(OR(LEN($D24)&gt;80,COUNTIF($D24,"*|*")&gt;0),"ID da variação acima de 80 caracteres ou com |",""),IF(LEN($G24)&gt;200,"Observação acima de 200 caracteres",""),IF($I24="Sim","ID externo sem SKU interno",""),IF($K24="Sim","SKU/canal sem ID externo",""),IF($J24="Sim","Chave externa repetida",""),IF($M24="Sim","Conferência vencida","")))</f>
        <v/>
      </c>
      <c r="Q24">
        <f>IF('Configurações'!A26="","",'Configurações'!A26)</f>
        <v/>
      </c>
    </row>
    <row r="25" ht="31" customHeight="1">
      <c r="A25" s="19" t="n"/>
      <c r="B25" s="20" t="n"/>
      <c r="C25" s="19" t="n"/>
      <c r="D25" s="19" t="n"/>
      <c r="E25" s="20" t="n"/>
      <c r="F25" s="21" t="n"/>
      <c r="G25" s="22" t="n"/>
      <c r="H25" s="23">
        <f>IF(COUNTA($A25:$G25)=0,"",IF(OR(TRIM($B25)="",TRIM($C25)=""),"",UPPER(TRIM($B25))&amp;"|"&amp;LEN(TRIM($C25))&amp;":"&amp;UPPER(TRIM($C25))&amp;"|"&amp;LEN(TRIM($D25))&amp;":"&amp;UPPER(TRIM($D25))))</f>
        <v/>
      </c>
      <c r="I25" s="24">
        <f>IF(COUNTA($A25:$G25)=0,"",IF(AND(TRIM($A25)="",OR(TRIM($C25)&lt;&gt;"",TRIM($D25)&lt;&gt;"")),"Sim","Não"))</f>
        <v/>
      </c>
      <c r="J25" s="24">
        <f>IF($H25="","",IF(COUNTIF($H$6:$H$105,$H25)&gt;1,"Sim","Não"))</f>
        <v/>
      </c>
      <c r="K25" s="24">
        <f>IF(COUNTA($A25:$G25)=0,"",IF(AND(TRIM($A25)&lt;&gt;"",TRIM($B25)&lt;&gt;"",TRIM($C25)="",TRIM($D25)=""),"Sim","Não"))</f>
        <v/>
      </c>
      <c r="L25" s="24">
        <f>IF(COUNTA($A25:$G25)=0,"",IF(OR(TRIM($A25)="",TRIM($B25)="",TRIM($E25)="",$F25="",AND(TRIM($D25)&lt;&gt;"",TRIM($C25)=""),AND(OR($E25="Ativo",$E25="Pausado",$E25="Encerrado"),TRIM($C25)=""),AND($E25="A mapear",OR(TRIM($C25)&lt;&gt;"",TRIM($D25)&lt;&gt;"")),AND(TRIM($B25)&lt;&gt;"",COUNTIF('Configurações'!$A$8:$A$27,$B25)=0),AND(TRIM($E25)&lt;&gt;"",COUNTIF('Configurações'!$C$8:$C$11,$E25)=0),AND($F25&lt;&gt;"",NOT(ISNUMBER($F25))),AND(ISNUMBER($F25),OR($F25&lt;'Configurações'!$B$4,$F25&gt;TODAY())),LEN(TRIM($A25))&gt;60,COUNTIF($A25,"*|*")&gt;0,LEN($C25)&gt;80,COUNTIF($C25,"*|*")&gt;0,LEN($D25)&gt;80,COUNTIF($D25,"*|*")&gt;0,LEN($G25)&gt;200),"Sim","Não"))</f>
        <v/>
      </c>
      <c r="M25" s="24">
        <f>IF(COUNTA($A25:$G25)=0,"",IF(AND(OR($E25="Ativo",$E25="Pausado"),ISNUMBER($F25)),IF(AND($F25&lt;=TODAY(),TODAY()-$F25&gt;'Configurações'!$B$3),"Sim","Não"),"Não"))</f>
        <v/>
      </c>
      <c r="N25" s="24">
        <f>IF(COUNTA($A25:$G25)=0,"",IF($I25="Sim","Órfão de SKU",IF($J25="Sim","ID duplicado",IF($K25="Sim","Item sem vínculo",IF($L25="Sim","Cadastro incompleto",IF($M25="Sim","Conferência vencida","Vínculo consistente"))))))</f>
        <v/>
      </c>
      <c r="O25" s="24">
        <f>IF($N25="","",IF($N25="Vínculo consistente","Não","Sim"))</f>
        <v/>
      </c>
      <c r="P25" s="24">
        <f>IF(COUNTA($A25:$G25)=0,"",_xlfn.TEXTJOIN(CHAR(59)&amp;" ",TRUE,IF(TRIM($A25)="","SKU interno não informado",""),IF(OR(LEN(TRIM($A25))&gt;60,COUNTIF($A25,"*|*")&gt;0),"SKU interno acima de 60 caracteres ou com |",""),IF(TRIM($B25)="","Canal não informado",""),IF(AND(TRIM($B25)&lt;&gt;"",COUNTIF('Configurações'!$A$8:$A$27,$B25)=0),"Canal fora da lista",""),IF(TRIM($E25)="","Status não informado",""),IF(AND(TRIM($E25)&lt;&gt;"",COUNTIF('Configurações'!$C$8:$C$11,$E25)=0),"Status fora da lista",""),IF($F25="","Última conferência não informada",""),IF(AND($F25&lt;&gt;"",NOT(ISNUMBER($F25))),"Data de conferência inválida",""),IF(AND(ISNUMBER($F25),OR($F25&lt;'Configurações'!$B$4,$F25&gt;TODAY())),"Data de conferência fora do período permitido",""),IF(AND(TRIM($D25)&lt;&gt;"",TRIM($C25)=""),"Variação sem ID do anúncio",""),IF(AND(OR($E25="Ativo",$E25="Pausado",$E25="Encerrado"),TRIM($C25)=""),"Status exige ID do anúncio",""),IF(AND($E25="A mapear",OR(TRIM($C25)&lt;&gt;"",TRIM($D25)&lt;&gt;"")),"Status A mapear com ID externo",""),IF(OR(LEN($C25)&gt;80,COUNTIF($C25,"*|*")&gt;0),"ID do anúncio acima de 80 caracteres ou com |",""),IF(OR(LEN($D25)&gt;80,COUNTIF($D25,"*|*")&gt;0),"ID da variação acima de 80 caracteres ou com |",""),IF(LEN($G25)&gt;200,"Observação acima de 200 caracteres",""),IF($I25="Sim","ID externo sem SKU interno",""),IF($K25="Sim","SKU/canal sem ID externo",""),IF($J25="Sim","Chave externa repetida",""),IF($M25="Sim","Conferência vencida","")))</f>
        <v/>
      </c>
      <c r="Q25">
        <f>IF('Configurações'!A27="","",'Configurações'!A27)</f>
        <v/>
      </c>
    </row>
    <row r="26" ht="31" customHeight="1">
      <c r="A26" s="19" t="n"/>
      <c r="B26" s="20" t="n"/>
      <c r="C26" s="19" t="n"/>
      <c r="D26" s="19" t="n"/>
      <c r="E26" s="20" t="n"/>
      <c r="F26" s="21" t="n"/>
      <c r="G26" s="22" t="n"/>
      <c r="H26" s="23">
        <f>IF(COUNTA($A26:$G26)=0,"",IF(OR(TRIM($B26)="",TRIM($C26)=""),"",UPPER(TRIM($B26))&amp;"|"&amp;LEN(TRIM($C26))&amp;":"&amp;UPPER(TRIM($C26))&amp;"|"&amp;LEN(TRIM($D26))&amp;":"&amp;UPPER(TRIM($D26))))</f>
        <v/>
      </c>
      <c r="I26" s="24">
        <f>IF(COUNTA($A26:$G26)=0,"",IF(AND(TRIM($A26)="",OR(TRIM($C26)&lt;&gt;"",TRIM($D26)&lt;&gt;"")),"Sim","Não"))</f>
        <v/>
      </c>
      <c r="J26" s="24">
        <f>IF($H26="","",IF(COUNTIF($H$6:$H$105,$H26)&gt;1,"Sim","Não"))</f>
        <v/>
      </c>
      <c r="K26" s="24">
        <f>IF(COUNTA($A26:$G26)=0,"",IF(AND(TRIM($A26)&lt;&gt;"",TRIM($B26)&lt;&gt;"",TRIM($C26)="",TRIM($D26)=""),"Sim","Não"))</f>
        <v/>
      </c>
      <c r="L26" s="24">
        <f>IF(COUNTA($A26:$G26)=0,"",IF(OR(TRIM($A26)="",TRIM($B26)="",TRIM($E26)="",$F26="",AND(TRIM($D26)&lt;&gt;"",TRIM($C26)=""),AND(OR($E26="Ativo",$E26="Pausado",$E26="Encerrado"),TRIM($C26)=""),AND($E26="A mapear",OR(TRIM($C26)&lt;&gt;"",TRIM($D26)&lt;&gt;"")),AND(TRIM($B26)&lt;&gt;"",COUNTIF('Configurações'!$A$8:$A$27,$B26)=0),AND(TRIM($E26)&lt;&gt;"",COUNTIF('Configurações'!$C$8:$C$11,$E26)=0),AND($F26&lt;&gt;"",NOT(ISNUMBER($F26))),AND(ISNUMBER($F26),OR($F26&lt;'Configurações'!$B$4,$F26&gt;TODAY())),LEN(TRIM($A26))&gt;60,COUNTIF($A26,"*|*")&gt;0,LEN($C26)&gt;80,COUNTIF($C26,"*|*")&gt;0,LEN($D26)&gt;80,COUNTIF($D26,"*|*")&gt;0,LEN($G26)&gt;200),"Sim","Não"))</f>
        <v/>
      </c>
      <c r="M26" s="24">
        <f>IF(COUNTA($A26:$G26)=0,"",IF(AND(OR($E26="Ativo",$E26="Pausado"),ISNUMBER($F26)),IF(AND($F26&lt;=TODAY(),TODAY()-$F26&gt;'Configurações'!$B$3),"Sim","Não"),"Não"))</f>
        <v/>
      </c>
      <c r="N26" s="24">
        <f>IF(COUNTA($A26:$G26)=0,"",IF($I26="Sim","Órfão de SKU",IF($J26="Sim","ID duplicado",IF($K26="Sim","Item sem vínculo",IF($L26="Sim","Cadastro incompleto",IF($M26="Sim","Conferência vencida","Vínculo consistente"))))))</f>
        <v/>
      </c>
      <c r="O26" s="24">
        <f>IF($N26="","",IF($N26="Vínculo consistente","Não","Sim"))</f>
        <v/>
      </c>
      <c r="P26" s="24">
        <f>IF(COUNTA($A26:$G26)=0,"",_xlfn.TEXTJOIN(CHAR(59)&amp;" ",TRUE,IF(TRIM($A26)="","SKU interno não informado",""),IF(OR(LEN(TRIM($A26))&gt;60,COUNTIF($A26,"*|*")&gt;0),"SKU interno acima de 60 caracteres ou com |",""),IF(TRIM($B26)="","Canal não informado",""),IF(AND(TRIM($B26)&lt;&gt;"",COUNTIF('Configurações'!$A$8:$A$27,$B26)=0),"Canal fora da lista",""),IF(TRIM($E26)="","Status não informado",""),IF(AND(TRIM($E26)&lt;&gt;"",COUNTIF('Configurações'!$C$8:$C$11,$E26)=0),"Status fora da lista",""),IF($F26="","Última conferência não informada",""),IF(AND($F26&lt;&gt;"",NOT(ISNUMBER($F26))),"Data de conferência inválida",""),IF(AND(ISNUMBER($F26),OR($F26&lt;'Configurações'!$B$4,$F26&gt;TODAY())),"Data de conferência fora do período permitido",""),IF(AND(TRIM($D26)&lt;&gt;"",TRIM($C26)=""),"Variação sem ID do anúncio",""),IF(AND(OR($E26="Ativo",$E26="Pausado",$E26="Encerrado"),TRIM($C26)=""),"Status exige ID do anúncio",""),IF(AND($E26="A mapear",OR(TRIM($C26)&lt;&gt;"",TRIM($D26)&lt;&gt;"")),"Status A mapear com ID externo",""),IF(OR(LEN($C26)&gt;80,COUNTIF($C26,"*|*")&gt;0),"ID do anúncio acima de 80 caracteres ou com |",""),IF(OR(LEN($D26)&gt;80,COUNTIF($D26,"*|*")&gt;0),"ID da variação acima de 80 caracteres ou com |",""),IF(LEN($G26)&gt;200,"Observação acima de 200 caracteres",""),IF($I26="Sim","ID externo sem SKU interno",""),IF($K26="Sim","SKU/canal sem ID externo",""),IF($J26="Sim","Chave externa repetida",""),IF($M26="Sim","Conferência vencida","")))</f>
        <v/>
      </c>
      <c r="Q26">
        <f>IF('Configurações'!A28="","",'Configurações'!A28)</f>
        <v/>
      </c>
    </row>
    <row r="27" ht="31" customHeight="1">
      <c r="A27" s="19" t="n"/>
      <c r="B27" s="20" t="n"/>
      <c r="C27" s="19" t="n"/>
      <c r="D27" s="19" t="n"/>
      <c r="E27" s="20" t="n"/>
      <c r="F27" s="21" t="n"/>
      <c r="G27" s="22" t="n"/>
      <c r="H27" s="23">
        <f>IF(COUNTA($A27:$G27)=0,"",IF(OR(TRIM($B27)="",TRIM($C27)=""),"",UPPER(TRIM($B27))&amp;"|"&amp;LEN(TRIM($C27))&amp;":"&amp;UPPER(TRIM($C27))&amp;"|"&amp;LEN(TRIM($D27))&amp;":"&amp;UPPER(TRIM($D27))))</f>
        <v/>
      </c>
      <c r="I27" s="24">
        <f>IF(COUNTA($A27:$G27)=0,"",IF(AND(TRIM($A27)="",OR(TRIM($C27)&lt;&gt;"",TRIM($D27)&lt;&gt;"")),"Sim","Não"))</f>
        <v/>
      </c>
      <c r="J27" s="24">
        <f>IF($H27="","",IF(COUNTIF($H$6:$H$105,$H27)&gt;1,"Sim","Não"))</f>
        <v/>
      </c>
      <c r="K27" s="24">
        <f>IF(COUNTA($A27:$G27)=0,"",IF(AND(TRIM($A27)&lt;&gt;"",TRIM($B27)&lt;&gt;"",TRIM($C27)="",TRIM($D27)=""),"Sim","Não"))</f>
        <v/>
      </c>
      <c r="L27" s="24">
        <f>IF(COUNTA($A27:$G27)=0,"",IF(OR(TRIM($A27)="",TRIM($B27)="",TRIM($E27)="",$F27="",AND(TRIM($D27)&lt;&gt;"",TRIM($C27)=""),AND(OR($E27="Ativo",$E27="Pausado",$E27="Encerrado"),TRIM($C27)=""),AND($E27="A mapear",OR(TRIM($C27)&lt;&gt;"",TRIM($D27)&lt;&gt;"")),AND(TRIM($B27)&lt;&gt;"",COUNTIF('Configurações'!$A$8:$A$27,$B27)=0),AND(TRIM($E27)&lt;&gt;"",COUNTIF('Configurações'!$C$8:$C$11,$E27)=0),AND($F27&lt;&gt;"",NOT(ISNUMBER($F27))),AND(ISNUMBER($F27),OR($F27&lt;'Configurações'!$B$4,$F27&gt;TODAY())),LEN(TRIM($A27))&gt;60,COUNTIF($A27,"*|*")&gt;0,LEN($C27)&gt;80,COUNTIF($C27,"*|*")&gt;0,LEN($D27)&gt;80,COUNTIF($D27,"*|*")&gt;0,LEN($G27)&gt;200),"Sim","Não"))</f>
        <v/>
      </c>
      <c r="M27" s="24">
        <f>IF(COUNTA($A27:$G27)=0,"",IF(AND(OR($E27="Ativo",$E27="Pausado"),ISNUMBER($F27)),IF(AND($F27&lt;=TODAY(),TODAY()-$F27&gt;'Configurações'!$B$3),"Sim","Não"),"Não"))</f>
        <v/>
      </c>
      <c r="N27" s="24">
        <f>IF(COUNTA($A27:$G27)=0,"",IF($I27="Sim","Órfão de SKU",IF($J27="Sim","ID duplicado",IF($K27="Sim","Item sem vínculo",IF($L27="Sim","Cadastro incompleto",IF($M27="Sim","Conferência vencida","Vínculo consistente"))))))</f>
        <v/>
      </c>
      <c r="O27" s="24">
        <f>IF($N27="","",IF($N27="Vínculo consistente","Não","Sim"))</f>
        <v/>
      </c>
      <c r="P27" s="24">
        <f>IF(COUNTA($A27:$G27)=0,"",_xlfn.TEXTJOIN(CHAR(59)&amp;" ",TRUE,IF(TRIM($A27)="","SKU interno não informado",""),IF(OR(LEN(TRIM($A27))&gt;60,COUNTIF($A27,"*|*")&gt;0),"SKU interno acima de 60 caracteres ou com |",""),IF(TRIM($B27)="","Canal não informado",""),IF(AND(TRIM($B27)&lt;&gt;"",COUNTIF('Configurações'!$A$8:$A$27,$B27)=0),"Canal fora da lista",""),IF(TRIM($E27)="","Status não informado",""),IF(AND(TRIM($E27)&lt;&gt;"",COUNTIF('Configurações'!$C$8:$C$11,$E27)=0),"Status fora da lista",""),IF($F27="","Última conferência não informada",""),IF(AND($F27&lt;&gt;"",NOT(ISNUMBER($F27))),"Data de conferência inválida",""),IF(AND(ISNUMBER($F27),OR($F27&lt;'Configurações'!$B$4,$F27&gt;TODAY())),"Data de conferência fora do período permitido",""),IF(AND(TRIM($D27)&lt;&gt;"",TRIM($C27)=""),"Variação sem ID do anúncio",""),IF(AND(OR($E27="Ativo",$E27="Pausado",$E27="Encerrado"),TRIM($C27)=""),"Status exige ID do anúncio",""),IF(AND($E27="A mapear",OR(TRIM($C27)&lt;&gt;"",TRIM($D27)&lt;&gt;"")),"Status A mapear com ID externo",""),IF(OR(LEN($C27)&gt;80,COUNTIF($C27,"*|*")&gt;0),"ID do anúncio acima de 80 caracteres ou com |",""),IF(OR(LEN($D27)&gt;80,COUNTIF($D27,"*|*")&gt;0),"ID da variação acima de 80 caracteres ou com |",""),IF(LEN($G27)&gt;200,"Observação acima de 200 caracteres",""),IF($I27="Sim","ID externo sem SKU interno",""),IF($K27="Sim","SKU/canal sem ID externo",""),IF($J27="Sim","Chave externa repetida",""),IF($M27="Sim","Conferência vencida","")))</f>
        <v/>
      </c>
      <c r="Q27">
        <f>IF('Configurações'!A29="","",'Configurações'!A29)</f>
        <v/>
      </c>
    </row>
    <row r="28" ht="31" customHeight="1">
      <c r="A28" s="19" t="n"/>
      <c r="B28" s="20" t="n"/>
      <c r="C28" s="19" t="n"/>
      <c r="D28" s="19" t="n"/>
      <c r="E28" s="20" t="n"/>
      <c r="F28" s="21" t="n"/>
      <c r="G28" s="22" t="n"/>
      <c r="H28" s="23">
        <f>IF(COUNTA($A28:$G28)=0,"",IF(OR(TRIM($B28)="",TRIM($C28)=""),"",UPPER(TRIM($B28))&amp;"|"&amp;LEN(TRIM($C28))&amp;":"&amp;UPPER(TRIM($C28))&amp;"|"&amp;LEN(TRIM($D28))&amp;":"&amp;UPPER(TRIM($D28))))</f>
        <v/>
      </c>
      <c r="I28" s="24">
        <f>IF(COUNTA($A28:$G28)=0,"",IF(AND(TRIM($A28)="",OR(TRIM($C28)&lt;&gt;"",TRIM($D28)&lt;&gt;"")),"Sim","Não"))</f>
        <v/>
      </c>
      <c r="J28" s="24">
        <f>IF($H28="","",IF(COUNTIF($H$6:$H$105,$H28)&gt;1,"Sim","Não"))</f>
        <v/>
      </c>
      <c r="K28" s="24">
        <f>IF(COUNTA($A28:$G28)=0,"",IF(AND(TRIM($A28)&lt;&gt;"",TRIM($B28)&lt;&gt;"",TRIM($C28)="",TRIM($D28)=""),"Sim","Não"))</f>
        <v/>
      </c>
      <c r="L28" s="24">
        <f>IF(COUNTA($A28:$G28)=0,"",IF(OR(TRIM($A28)="",TRIM($B28)="",TRIM($E28)="",$F28="",AND(TRIM($D28)&lt;&gt;"",TRIM($C28)=""),AND(OR($E28="Ativo",$E28="Pausado",$E28="Encerrado"),TRIM($C28)=""),AND($E28="A mapear",OR(TRIM($C28)&lt;&gt;"",TRIM($D28)&lt;&gt;"")),AND(TRIM($B28)&lt;&gt;"",COUNTIF('Configurações'!$A$8:$A$27,$B28)=0),AND(TRIM($E28)&lt;&gt;"",COUNTIF('Configurações'!$C$8:$C$11,$E28)=0),AND($F28&lt;&gt;"",NOT(ISNUMBER($F28))),AND(ISNUMBER($F28),OR($F28&lt;'Configurações'!$B$4,$F28&gt;TODAY())),LEN(TRIM($A28))&gt;60,COUNTIF($A28,"*|*")&gt;0,LEN($C28)&gt;80,COUNTIF($C28,"*|*")&gt;0,LEN($D28)&gt;80,COUNTIF($D28,"*|*")&gt;0,LEN($G28)&gt;200),"Sim","Não"))</f>
        <v/>
      </c>
      <c r="M28" s="24">
        <f>IF(COUNTA($A28:$G28)=0,"",IF(AND(OR($E28="Ativo",$E28="Pausado"),ISNUMBER($F28)),IF(AND($F28&lt;=TODAY(),TODAY()-$F28&gt;'Configurações'!$B$3),"Sim","Não"),"Não"))</f>
        <v/>
      </c>
      <c r="N28" s="24">
        <f>IF(COUNTA($A28:$G28)=0,"",IF($I28="Sim","Órfão de SKU",IF($J28="Sim","ID duplicado",IF($K28="Sim","Item sem vínculo",IF($L28="Sim","Cadastro incompleto",IF($M28="Sim","Conferência vencida","Vínculo consistente"))))))</f>
        <v/>
      </c>
      <c r="O28" s="24">
        <f>IF($N28="","",IF($N28="Vínculo consistente","Não","Sim"))</f>
        <v/>
      </c>
      <c r="P28" s="24">
        <f>IF(COUNTA($A28:$G28)=0,"",_xlfn.TEXTJOIN(CHAR(59)&amp;" ",TRUE,IF(TRIM($A28)="","SKU interno não informado",""),IF(OR(LEN(TRIM($A28))&gt;60,COUNTIF($A28,"*|*")&gt;0),"SKU interno acima de 60 caracteres ou com |",""),IF(TRIM($B28)="","Canal não informado",""),IF(AND(TRIM($B28)&lt;&gt;"",COUNTIF('Configurações'!$A$8:$A$27,$B28)=0),"Canal fora da lista",""),IF(TRIM($E28)="","Status não informado",""),IF(AND(TRIM($E28)&lt;&gt;"",COUNTIF('Configurações'!$C$8:$C$11,$E28)=0),"Status fora da lista",""),IF($F28="","Última conferência não informada",""),IF(AND($F28&lt;&gt;"",NOT(ISNUMBER($F28))),"Data de conferência inválida",""),IF(AND(ISNUMBER($F28),OR($F28&lt;'Configurações'!$B$4,$F28&gt;TODAY())),"Data de conferência fora do período permitido",""),IF(AND(TRIM($D28)&lt;&gt;"",TRIM($C28)=""),"Variação sem ID do anúncio",""),IF(AND(OR($E28="Ativo",$E28="Pausado",$E28="Encerrado"),TRIM($C28)=""),"Status exige ID do anúncio",""),IF(AND($E28="A mapear",OR(TRIM($C28)&lt;&gt;"",TRIM($D28)&lt;&gt;"")),"Status A mapear com ID externo",""),IF(OR(LEN($C28)&gt;80,COUNTIF($C28,"*|*")&gt;0),"ID do anúncio acima de 80 caracteres ou com |",""),IF(OR(LEN($D28)&gt;80,COUNTIF($D28,"*|*")&gt;0),"ID da variação acima de 80 caracteres ou com |",""),IF(LEN($G28)&gt;200,"Observação acima de 200 caracteres",""),IF($I28="Sim","ID externo sem SKU interno",""),IF($K28="Sim","SKU/canal sem ID externo",""),IF($J28="Sim","Chave externa repetida",""),IF($M28="Sim","Conferência vencida","")))</f>
        <v/>
      </c>
      <c r="Q28">
        <f>IF('Configurações'!A30="","",'Configurações'!A30)</f>
        <v/>
      </c>
    </row>
    <row r="29" ht="31" customHeight="1">
      <c r="A29" s="19" t="n"/>
      <c r="B29" s="20" t="n"/>
      <c r="C29" s="19" t="n"/>
      <c r="D29" s="19" t="n"/>
      <c r="E29" s="20" t="n"/>
      <c r="F29" s="21" t="n"/>
      <c r="G29" s="22" t="n"/>
      <c r="H29" s="23">
        <f>IF(COUNTA($A29:$G29)=0,"",IF(OR(TRIM($B29)="",TRIM($C29)=""),"",UPPER(TRIM($B29))&amp;"|"&amp;LEN(TRIM($C29))&amp;":"&amp;UPPER(TRIM($C29))&amp;"|"&amp;LEN(TRIM($D29))&amp;":"&amp;UPPER(TRIM($D29))))</f>
        <v/>
      </c>
      <c r="I29" s="24">
        <f>IF(COUNTA($A29:$G29)=0,"",IF(AND(TRIM($A29)="",OR(TRIM($C29)&lt;&gt;"",TRIM($D29)&lt;&gt;"")),"Sim","Não"))</f>
        <v/>
      </c>
      <c r="J29" s="24">
        <f>IF($H29="","",IF(COUNTIF($H$6:$H$105,$H29)&gt;1,"Sim","Não"))</f>
        <v/>
      </c>
      <c r="K29" s="24">
        <f>IF(COUNTA($A29:$G29)=0,"",IF(AND(TRIM($A29)&lt;&gt;"",TRIM($B29)&lt;&gt;"",TRIM($C29)="",TRIM($D29)=""),"Sim","Não"))</f>
        <v/>
      </c>
      <c r="L29" s="24">
        <f>IF(COUNTA($A29:$G29)=0,"",IF(OR(TRIM($A29)="",TRIM($B29)="",TRIM($E29)="",$F29="",AND(TRIM($D29)&lt;&gt;"",TRIM($C29)=""),AND(OR($E29="Ativo",$E29="Pausado",$E29="Encerrado"),TRIM($C29)=""),AND($E29="A mapear",OR(TRIM($C29)&lt;&gt;"",TRIM($D29)&lt;&gt;"")),AND(TRIM($B29)&lt;&gt;"",COUNTIF('Configurações'!$A$8:$A$27,$B29)=0),AND(TRIM($E29)&lt;&gt;"",COUNTIF('Configurações'!$C$8:$C$11,$E29)=0),AND($F29&lt;&gt;"",NOT(ISNUMBER($F29))),AND(ISNUMBER($F29),OR($F29&lt;'Configurações'!$B$4,$F29&gt;TODAY())),LEN(TRIM($A29))&gt;60,COUNTIF($A29,"*|*")&gt;0,LEN($C29)&gt;80,COUNTIF($C29,"*|*")&gt;0,LEN($D29)&gt;80,COUNTIF($D29,"*|*")&gt;0,LEN($G29)&gt;200),"Sim","Não"))</f>
        <v/>
      </c>
      <c r="M29" s="24">
        <f>IF(COUNTA($A29:$G29)=0,"",IF(AND(OR($E29="Ativo",$E29="Pausado"),ISNUMBER($F29)),IF(AND($F29&lt;=TODAY(),TODAY()-$F29&gt;'Configurações'!$B$3),"Sim","Não"),"Não"))</f>
        <v/>
      </c>
      <c r="N29" s="24">
        <f>IF(COUNTA($A29:$G29)=0,"",IF($I29="Sim","Órfão de SKU",IF($J29="Sim","ID duplicado",IF($K29="Sim","Item sem vínculo",IF($L29="Sim","Cadastro incompleto",IF($M29="Sim","Conferência vencida","Vínculo consistente"))))))</f>
        <v/>
      </c>
      <c r="O29" s="24">
        <f>IF($N29="","",IF($N29="Vínculo consistente","Não","Sim"))</f>
        <v/>
      </c>
      <c r="P29" s="24">
        <f>IF(COUNTA($A29:$G29)=0,"",_xlfn.TEXTJOIN(CHAR(59)&amp;" ",TRUE,IF(TRIM($A29)="","SKU interno não informado",""),IF(OR(LEN(TRIM($A29))&gt;60,COUNTIF($A29,"*|*")&gt;0),"SKU interno acima de 60 caracteres ou com |",""),IF(TRIM($B29)="","Canal não informado",""),IF(AND(TRIM($B29)&lt;&gt;"",COUNTIF('Configurações'!$A$8:$A$27,$B29)=0),"Canal fora da lista",""),IF(TRIM($E29)="","Status não informado",""),IF(AND(TRIM($E29)&lt;&gt;"",COUNTIF('Configurações'!$C$8:$C$11,$E29)=0),"Status fora da lista",""),IF($F29="","Última conferência não informada",""),IF(AND($F29&lt;&gt;"",NOT(ISNUMBER($F29))),"Data de conferência inválida",""),IF(AND(ISNUMBER($F29),OR($F29&lt;'Configurações'!$B$4,$F29&gt;TODAY())),"Data de conferência fora do período permitido",""),IF(AND(TRIM($D29)&lt;&gt;"",TRIM($C29)=""),"Variação sem ID do anúncio",""),IF(AND(OR($E29="Ativo",$E29="Pausado",$E29="Encerrado"),TRIM($C29)=""),"Status exige ID do anúncio",""),IF(AND($E29="A mapear",OR(TRIM($C29)&lt;&gt;"",TRIM($D29)&lt;&gt;"")),"Status A mapear com ID externo",""),IF(OR(LEN($C29)&gt;80,COUNTIF($C29,"*|*")&gt;0),"ID do anúncio acima de 80 caracteres ou com |",""),IF(OR(LEN($D29)&gt;80,COUNTIF($D29,"*|*")&gt;0),"ID da variação acima de 80 caracteres ou com |",""),IF(LEN($G29)&gt;200,"Observação acima de 200 caracteres",""),IF($I29="Sim","ID externo sem SKU interno",""),IF($K29="Sim","SKU/canal sem ID externo",""),IF($J29="Sim","Chave externa repetida",""),IF($M29="Sim","Conferência vencida","")))</f>
        <v/>
      </c>
      <c r="Q29">
        <f>IF('Configurações'!A31="","",'Configurações'!A31)</f>
        <v/>
      </c>
    </row>
    <row r="30" ht="31" customHeight="1">
      <c r="A30" s="19" t="n"/>
      <c r="B30" s="20" t="n"/>
      <c r="C30" s="19" t="n"/>
      <c r="D30" s="19" t="n"/>
      <c r="E30" s="20" t="n"/>
      <c r="F30" s="21" t="n"/>
      <c r="G30" s="22" t="n"/>
      <c r="H30" s="23">
        <f>IF(COUNTA($A30:$G30)=0,"",IF(OR(TRIM($B30)="",TRIM($C30)=""),"",UPPER(TRIM($B30))&amp;"|"&amp;LEN(TRIM($C30))&amp;":"&amp;UPPER(TRIM($C30))&amp;"|"&amp;LEN(TRIM($D30))&amp;":"&amp;UPPER(TRIM($D30))))</f>
        <v/>
      </c>
      <c r="I30" s="24">
        <f>IF(COUNTA($A30:$G30)=0,"",IF(AND(TRIM($A30)="",OR(TRIM($C30)&lt;&gt;"",TRIM($D30)&lt;&gt;"")),"Sim","Não"))</f>
        <v/>
      </c>
      <c r="J30" s="24">
        <f>IF($H30="","",IF(COUNTIF($H$6:$H$105,$H30)&gt;1,"Sim","Não"))</f>
        <v/>
      </c>
      <c r="K30" s="24">
        <f>IF(COUNTA($A30:$G30)=0,"",IF(AND(TRIM($A30)&lt;&gt;"",TRIM($B30)&lt;&gt;"",TRIM($C30)="",TRIM($D30)=""),"Sim","Não"))</f>
        <v/>
      </c>
      <c r="L30" s="24">
        <f>IF(COUNTA($A30:$G30)=0,"",IF(OR(TRIM($A30)="",TRIM($B30)="",TRIM($E30)="",$F30="",AND(TRIM($D30)&lt;&gt;"",TRIM($C30)=""),AND(OR($E30="Ativo",$E30="Pausado",$E30="Encerrado"),TRIM($C30)=""),AND($E30="A mapear",OR(TRIM($C30)&lt;&gt;"",TRIM($D30)&lt;&gt;"")),AND(TRIM($B30)&lt;&gt;"",COUNTIF('Configurações'!$A$8:$A$27,$B30)=0),AND(TRIM($E30)&lt;&gt;"",COUNTIF('Configurações'!$C$8:$C$11,$E30)=0),AND($F30&lt;&gt;"",NOT(ISNUMBER($F30))),AND(ISNUMBER($F30),OR($F30&lt;'Configurações'!$B$4,$F30&gt;TODAY())),LEN(TRIM($A30))&gt;60,COUNTIF($A30,"*|*")&gt;0,LEN($C30)&gt;80,COUNTIF($C30,"*|*")&gt;0,LEN($D30)&gt;80,COUNTIF($D30,"*|*")&gt;0,LEN($G30)&gt;200),"Sim","Não"))</f>
        <v/>
      </c>
      <c r="M30" s="24">
        <f>IF(COUNTA($A30:$G30)=0,"",IF(AND(OR($E30="Ativo",$E30="Pausado"),ISNUMBER($F30)),IF(AND($F30&lt;=TODAY(),TODAY()-$F30&gt;'Configurações'!$B$3),"Sim","Não"),"Não"))</f>
        <v/>
      </c>
      <c r="N30" s="24">
        <f>IF(COUNTA($A30:$G30)=0,"",IF($I30="Sim","Órfão de SKU",IF($J30="Sim","ID duplicado",IF($K30="Sim","Item sem vínculo",IF($L30="Sim","Cadastro incompleto",IF($M30="Sim","Conferência vencida","Vínculo consistente"))))))</f>
        <v/>
      </c>
      <c r="O30" s="24">
        <f>IF($N30="","",IF($N30="Vínculo consistente","Não","Sim"))</f>
        <v/>
      </c>
      <c r="P30" s="24">
        <f>IF(COUNTA($A30:$G30)=0,"",_xlfn.TEXTJOIN(CHAR(59)&amp;" ",TRUE,IF(TRIM($A30)="","SKU interno não informado",""),IF(OR(LEN(TRIM($A30))&gt;60,COUNTIF($A30,"*|*")&gt;0),"SKU interno acima de 60 caracteres ou com |",""),IF(TRIM($B30)="","Canal não informado",""),IF(AND(TRIM($B30)&lt;&gt;"",COUNTIF('Configurações'!$A$8:$A$27,$B30)=0),"Canal fora da lista",""),IF(TRIM($E30)="","Status não informado",""),IF(AND(TRIM($E30)&lt;&gt;"",COUNTIF('Configurações'!$C$8:$C$11,$E30)=0),"Status fora da lista",""),IF($F30="","Última conferência não informada",""),IF(AND($F30&lt;&gt;"",NOT(ISNUMBER($F30))),"Data de conferência inválida",""),IF(AND(ISNUMBER($F30),OR($F30&lt;'Configurações'!$B$4,$F30&gt;TODAY())),"Data de conferência fora do período permitido",""),IF(AND(TRIM($D30)&lt;&gt;"",TRIM($C30)=""),"Variação sem ID do anúncio",""),IF(AND(OR($E30="Ativo",$E30="Pausado",$E30="Encerrado"),TRIM($C30)=""),"Status exige ID do anúncio",""),IF(AND($E30="A mapear",OR(TRIM($C30)&lt;&gt;"",TRIM($D30)&lt;&gt;"")),"Status A mapear com ID externo",""),IF(OR(LEN($C30)&gt;80,COUNTIF($C30,"*|*")&gt;0),"ID do anúncio acima de 80 caracteres ou com |",""),IF(OR(LEN($D30)&gt;80,COUNTIF($D30,"*|*")&gt;0),"ID da variação acima de 80 caracteres ou com |",""),IF(LEN($G30)&gt;200,"Observação acima de 200 caracteres",""),IF($I30="Sim","ID externo sem SKU interno",""),IF($K30="Sim","SKU/canal sem ID externo",""),IF($J30="Sim","Chave externa repetida",""),IF($M30="Sim","Conferência vencida","")))</f>
        <v/>
      </c>
      <c r="Q30">
        <f>IF('Configurações'!A32="","",'Configurações'!A32)</f>
        <v/>
      </c>
    </row>
    <row r="31" ht="31" customHeight="1">
      <c r="A31" s="19" t="n"/>
      <c r="B31" s="20" t="n"/>
      <c r="C31" s="19" t="n"/>
      <c r="D31" s="19" t="n"/>
      <c r="E31" s="20" t="n"/>
      <c r="F31" s="21" t="n"/>
      <c r="G31" s="22" t="n"/>
      <c r="H31" s="23">
        <f>IF(COUNTA($A31:$G31)=0,"",IF(OR(TRIM($B31)="",TRIM($C31)=""),"",UPPER(TRIM($B31))&amp;"|"&amp;LEN(TRIM($C31))&amp;":"&amp;UPPER(TRIM($C31))&amp;"|"&amp;LEN(TRIM($D31))&amp;":"&amp;UPPER(TRIM($D31))))</f>
        <v/>
      </c>
      <c r="I31" s="24">
        <f>IF(COUNTA($A31:$G31)=0,"",IF(AND(TRIM($A31)="",OR(TRIM($C31)&lt;&gt;"",TRIM($D31)&lt;&gt;"")),"Sim","Não"))</f>
        <v/>
      </c>
      <c r="J31" s="24">
        <f>IF($H31="","",IF(COUNTIF($H$6:$H$105,$H31)&gt;1,"Sim","Não"))</f>
        <v/>
      </c>
      <c r="K31" s="24">
        <f>IF(COUNTA($A31:$G31)=0,"",IF(AND(TRIM($A31)&lt;&gt;"",TRIM($B31)&lt;&gt;"",TRIM($C31)="",TRIM($D31)=""),"Sim","Não"))</f>
        <v/>
      </c>
      <c r="L31" s="24">
        <f>IF(COUNTA($A31:$G31)=0,"",IF(OR(TRIM($A31)="",TRIM($B31)="",TRIM($E31)="",$F31="",AND(TRIM($D31)&lt;&gt;"",TRIM($C31)=""),AND(OR($E31="Ativo",$E31="Pausado",$E31="Encerrado"),TRIM($C31)=""),AND($E31="A mapear",OR(TRIM($C31)&lt;&gt;"",TRIM($D31)&lt;&gt;"")),AND(TRIM($B31)&lt;&gt;"",COUNTIF('Configurações'!$A$8:$A$27,$B31)=0),AND(TRIM($E31)&lt;&gt;"",COUNTIF('Configurações'!$C$8:$C$11,$E31)=0),AND($F31&lt;&gt;"",NOT(ISNUMBER($F31))),AND(ISNUMBER($F31),OR($F31&lt;'Configurações'!$B$4,$F31&gt;TODAY())),LEN(TRIM($A31))&gt;60,COUNTIF($A31,"*|*")&gt;0,LEN($C31)&gt;80,COUNTIF($C31,"*|*")&gt;0,LEN($D31)&gt;80,COUNTIF($D31,"*|*")&gt;0,LEN($G31)&gt;200),"Sim","Não"))</f>
        <v/>
      </c>
      <c r="M31" s="24">
        <f>IF(COUNTA($A31:$G31)=0,"",IF(AND(OR($E31="Ativo",$E31="Pausado"),ISNUMBER($F31)),IF(AND($F31&lt;=TODAY(),TODAY()-$F31&gt;'Configurações'!$B$3),"Sim","Não"),"Não"))</f>
        <v/>
      </c>
      <c r="N31" s="24">
        <f>IF(COUNTA($A31:$G31)=0,"",IF($I31="Sim","Órfão de SKU",IF($J31="Sim","ID duplicado",IF($K31="Sim","Item sem vínculo",IF($L31="Sim","Cadastro incompleto",IF($M31="Sim","Conferência vencida","Vínculo consistente"))))))</f>
        <v/>
      </c>
      <c r="O31" s="24">
        <f>IF($N31="","",IF($N31="Vínculo consistente","Não","Sim"))</f>
        <v/>
      </c>
      <c r="P31" s="24">
        <f>IF(COUNTA($A31:$G31)=0,"",_xlfn.TEXTJOIN(CHAR(59)&amp;" ",TRUE,IF(TRIM($A31)="","SKU interno não informado",""),IF(OR(LEN(TRIM($A31))&gt;60,COUNTIF($A31,"*|*")&gt;0),"SKU interno acima de 60 caracteres ou com |",""),IF(TRIM($B31)="","Canal não informado",""),IF(AND(TRIM($B31)&lt;&gt;"",COUNTIF('Configurações'!$A$8:$A$27,$B31)=0),"Canal fora da lista",""),IF(TRIM($E31)="","Status não informado",""),IF(AND(TRIM($E31)&lt;&gt;"",COUNTIF('Configurações'!$C$8:$C$11,$E31)=0),"Status fora da lista",""),IF($F31="","Última conferência não informada",""),IF(AND($F31&lt;&gt;"",NOT(ISNUMBER($F31))),"Data de conferência inválida",""),IF(AND(ISNUMBER($F31),OR($F31&lt;'Configurações'!$B$4,$F31&gt;TODAY())),"Data de conferência fora do período permitido",""),IF(AND(TRIM($D31)&lt;&gt;"",TRIM($C31)=""),"Variação sem ID do anúncio",""),IF(AND(OR($E31="Ativo",$E31="Pausado",$E31="Encerrado"),TRIM($C31)=""),"Status exige ID do anúncio",""),IF(AND($E31="A mapear",OR(TRIM($C31)&lt;&gt;"",TRIM($D31)&lt;&gt;"")),"Status A mapear com ID externo",""),IF(OR(LEN($C31)&gt;80,COUNTIF($C31,"*|*")&gt;0),"ID do anúncio acima de 80 caracteres ou com |",""),IF(OR(LEN($D31)&gt;80,COUNTIF($D31,"*|*")&gt;0),"ID da variação acima de 80 caracteres ou com |",""),IF(LEN($G31)&gt;200,"Observação acima de 200 caracteres",""),IF($I31="Sim","ID externo sem SKU interno",""),IF($K31="Sim","SKU/canal sem ID externo",""),IF($J31="Sim","Chave externa repetida",""),IF($M31="Sim","Conferência vencida","")))</f>
        <v/>
      </c>
      <c r="Q31">
        <f>IF('Configurações'!A33="","",'Configurações'!A33)</f>
        <v/>
      </c>
    </row>
    <row r="32" ht="31" customHeight="1">
      <c r="A32" s="19" t="n"/>
      <c r="B32" s="20" t="n"/>
      <c r="C32" s="19" t="n"/>
      <c r="D32" s="19" t="n"/>
      <c r="E32" s="20" t="n"/>
      <c r="F32" s="21" t="n"/>
      <c r="G32" s="22" t="n"/>
      <c r="H32" s="23">
        <f>IF(COUNTA($A32:$G32)=0,"",IF(OR(TRIM($B32)="",TRIM($C32)=""),"",UPPER(TRIM($B32))&amp;"|"&amp;LEN(TRIM($C32))&amp;":"&amp;UPPER(TRIM($C32))&amp;"|"&amp;LEN(TRIM($D32))&amp;":"&amp;UPPER(TRIM($D32))))</f>
        <v/>
      </c>
      <c r="I32" s="24">
        <f>IF(COUNTA($A32:$G32)=0,"",IF(AND(TRIM($A32)="",OR(TRIM($C32)&lt;&gt;"",TRIM($D32)&lt;&gt;"")),"Sim","Não"))</f>
        <v/>
      </c>
      <c r="J32" s="24">
        <f>IF($H32="","",IF(COUNTIF($H$6:$H$105,$H32)&gt;1,"Sim","Não"))</f>
        <v/>
      </c>
      <c r="K32" s="24">
        <f>IF(COUNTA($A32:$G32)=0,"",IF(AND(TRIM($A32)&lt;&gt;"",TRIM($B32)&lt;&gt;"",TRIM($C32)="",TRIM($D32)=""),"Sim","Não"))</f>
        <v/>
      </c>
      <c r="L32" s="24">
        <f>IF(COUNTA($A32:$G32)=0,"",IF(OR(TRIM($A32)="",TRIM($B32)="",TRIM($E32)="",$F32="",AND(TRIM($D32)&lt;&gt;"",TRIM($C32)=""),AND(OR($E32="Ativo",$E32="Pausado",$E32="Encerrado"),TRIM($C32)=""),AND($E32="A mapear",OR(TRIM($C32)&lt;&gt;"",TRIM($D32)&lt;&gt;"")),AND(TRIM($B32)&lt;&gt;"",COUNTIF('Configurações'!$A$8:$A$27,$B32)=0),AND(TRIM($E32)&lt;&gt;"",COUNTIF('Configurações'!$C$8:$C$11,$E32)=0),AND($F32&lt;&gt;"",NOT(ISNUMBER($F32))),AND(ISNUMBER($F32),OR($F32&lt;'Configurações'!$B$4,$F32&gt;TODAY())),LEN(TRIM($A32))&gt;60,COUNTIF($A32,"*|*")&gt;0,LEN($C32)&gt;80,COUNTIF($C32,"*|*")&gt;0,LEN($D32)&gt;80,COUNTIF($D32,"*|*")&gt;0,LEN($G32)&gt;200),"Sim","Não"))</f>
        <v/>
      </c>
      <c r="M32" s="24">
        <f>IF(COUNTA($A32:$G32)=0,"",IF(AND(OR($E32="Ativo",$E32="Pausado"),ISNUMBER($F32)),IF(AND($F32&lt;=TODAY(),TODAY()-$F32&gt;'Configurações'!$B$3),"Sim","Não"),"Não"))</f>
        <v/>
      </c>
      <c r="N32" s="24">
        <f>IF(COUNTA($A32:$G32)=0,"",IF($I32="Sim","Órfão de SKU",IF($J32="Sim","ID duplicado",IF($K32="Sim","Item sem vínculo",IF($L32="Sim","Cadastro incompleto",IF($M32="Sim","Conferência vencida","Vínculo consistente"))))))</f>
        <v/>
      </c>
      <c r="O32" s="24">
        <f>IF($N32="","",IF($N32="Vínculo consistente","Não","Sim"))</f>
        <v/>
      </c>
      <c r="P32" s="24">
        <f>IF(COUNTA($A32:$G32)=0,"",_xlfn.TEXTJOIN(CHAR(59)&amp;" ",TRUE,IF(TRIM($A32)="","SKU interno não informado",""),IF(OR(LEN(TRIM($A32))&gt;60,COUNTIF($A32,"*|*")&gt;0),"SKU interno acima de 60 caracteres ou com |",""),IF(TRIM($B32)="","Canal não informado",""),IF(AND(TRIM($B32)&lt;&gt;"",COUNTIF('Configurações'!$A$8:$A$27,$B32)=0),"Canal fora da lista",""),IF(TRIM($E32)="","Status não informado",""),IF(AND(TRIM($E32)&lt;&gt;"",COUNTIF('Configurações'!$C$8:$C$11,$E32)=0),"Status fora da lista",""),IF($F32="","Última conferência não informada",""),IF(AND($F32&lt;&gt;"",NOT(ISNUMBER($F32))),"Data de conferência inválida",""),IF(AND(ISNUMBER($F32),OR($F32&lt;'Configurações'!$B$4,$F32&gt;TODAY())),"Data de conferência fora do período permitido",""),IF(AND(TRIM($D32)&lt;&gt;"",TRIM($C32)=""),"Variação sem ID do anúncio",""),IF(AND(OR($E32="Ativo",$E32="Pausado",$E32="Encerrado"),TRIM($C32)=""),"Status exige ID do anúncio",""),IF(AND($E32="A mapear",OR(TRIM($C32)&lt;&gt;"",TRIM($D32)&lt;&gt;"")),"Status A mapear com ID externo",""),IF(OR(LEN($C32)&gt;80,COUNTIF($C32,"*|*")&gt;0),"ID do anúncio acima de 80 caracteres ou com |",""),IF(OR(LEN($D32)&gt;80,COUNTIF($D32,"*|*")&gt;0),"ID da variação acima de 80 caracteres ou com |",""),IF(LEN($G32)&gt;200,"Observação acima de 200 caracteres",""),IF($I32="Sim","ID externo sem SKU interno",""),IF($K32="Sim","SKU/canal sem ID externo",""),IF($J32="Sim","Chave externa repetida",""),IF($M32="Sim","Conferência vencida","")))</f>
        <v/>
      </c>
      <c r="Q32">
        <f>IF('Configurações'!A34="","",'Configurações'!A34)</f>
        <v/>
      </c>
    </row>
    <row r="33" ht="31" customHeight="1">
      <c r="A33" s="19" t="n"/>
      <c r="B33" s="20" t="n"/>
      <c r="C33" s="19" t="n"/>
      <c r="D33" s="19" t="n"/>
      <c r="E33" s="20" t="n"/>
      <c r="F33" s="21" t="n"/>
      <c r="G33" s="22" t="n"/>
      <c r="H33" s="23">
        <f>IF(COUNTA($A33:$G33)=0,"",IF(OR(TRIM($B33)="",TRIM($C33)=""),"",UPPER(TRIM($B33))&amp;"|"&amp;LEN(TRIM($C33))&amp;":"&amp;UPPER(TRIM($C33))&amp;"|"&amp;LEN(TRIM($D33))&amp;":"&amp;UPPER(TRIM($D33))))</f>
        <v/>
      </c>
      <c r="I33" s="24">
        <f>IF(COUNTA($A33:$G33)=0,"",IF(AND(TRIM($A33)="",OR(TRIM($C33)&lt;&gt;"",TRIM($D33)&lt;&gt;"")),"Sim","Não"))</f>
        <v/>
      </c>
      <c r="J33" s="24">
        <f>IF($H33="","",IF(COUNTIF($H$6:$H$105,$H33)&gt;1,"Sim","Não"))</f>
        <v/>
      </c>
      <c r="K33" s="24">
        <f>IF(COUNTA($A33:$G33)=0,"",IF(AND(TRIM($A33)&lt;&gt;"",TRIM($B33)&lt;&gt;"",TRIM($C33)="",TRIM($D33)=""),"Sim","Não"))</f>
        <v/>
      </c>
      <c r="L33" s="24">
        <f>IF(COUNTA($A33:$G33)=0,"",IF(OR(TRIM($A33)="",TRIM($B33)="",TRIM($E33)="",$F33="",AND(TRIM($D33)&lt;&gt;"",TRIM($C33)=""),AND(OR($E33="Ativo",$E33="Pausado",$E33="Encerrado"),TRIM($C33)=""),AND($E33="A mapear",OR(TRIM($C33)&lt;&gt;"",TRIM($D33)&lt;&gt;"")),AND(TRIM($B33)&lt;&gt;"",COUNTIF('Configurações'!$A$8:$A$27,$B33)=0),AND(TRIM($E33)&lt;&gt;"",COUNTIF('Configurações'!$C$8:$C$11,$E33)=0),AND($F33&lt;&gt;"",NOT(ISNUMBER($F33))),AND(ISNUMBER($F33),OR($F33&lt;'Configurações'!$B$4,$F33&gt;TODAY())),LEN(TRIM($A33))&gt;60,COUNTIF($A33,"*|*")&gt;0,LEN($C33)&gt;80,COUNTIF($C33,"*|*")&gt;0,LEN($D33)&gt;80,COUNTIF($D33,"*|*")&gt;0,LEN($G33)&gt;200),"Sim","Não"))</f>
        <v/>
      </c>
      <c r="M33" s="24">
        <f>IF(COUNTA($A33:$G33)=0,"",IF(AND(OR($E33="Ativo",$E33="Pausado"),ISNUMBER($F33)),IF(AND($F33&lt;=TODAY(),TODAY()-$F33&gt;'Configurações'!$B$3),"Sim","Não"),"Não"))</f>
        <v/>
      </c>
      <c r="N33" s="24">
        <f>IF(COUNTA($A33:$G33)=0,"",IF($I33="Sim","Órfão de SKU",IF($J33="Sim","ID duplicado",IF($K33="Sim","Item sem vínculo",IF($L33="Sim","Cadastro incompleto",IF($M33="Sim","Conferência vencida","Vínculo consistente"))))))</f>
        <v/>
      </c>
      <c r="O33" s="24">
        <f>IF($N33="","",IF($N33="Vínculo consistente","Não","Sim"))</f>
        <v/>
      </c>
      <c r="P33" s="24">
        <f>IF(COUNTA($A33:$G33)=0,"",_xlfn.TEXTJOIN(CHAR(59)&amp;" ",TRUE,IF(TRIM($A33)="","SKU interno não informado",""),IF(OR(LEN(TRIM($A33))&gt;60,COUNTIF($A33,"*|*")&gt;0),"SKU interno acima de 60 caracteres ou com |",""),IF(TRIM($B33)="","Canal não informado",""),IF(AND(TRIM($B33)&lt;&gt;"",COUNTIF('Configurações'!$A$8:$A$27,$B33)=0),"Canal fora da lista",""),IF(TRIM($E33)="","Status não informado",""),IF(AND(TRIM($E33)&lt;&gt;"",COUNTIF('Configurações'!$C$8:$C$11,$E33)=0),"Status fora da lista",""),IF($F33="","Última conferência não informada",""),IF(AND($F33&lt;&gt;"",NOT(ISNUMBER($F33))),"Data de conferência inválida",""),IF(AND(ISNUMBER($F33),OR($F33&lt;'Configurações'!$B$4,$F33&gt;TODAY())),"Data de conferência fora do período permitido",""),IF(AND(TRIM($D33)&lt;&gt;"",TRIM($C33)=""),"Variação sem ID do anúncio",""),IF(AND(OR($E33="Ativo",$E33="Pausado",$E33="Encerrado"),TRIM($C33)=""),"Status exige ID do anúncio",""),IF(AND($E33="A mapear",OR(TRIM($C33)&lt;&gt;"",TRIM($D33)&lt;&gt;"")),"Status A mapear com ID externo",""),IF(OR(LEN($C33)&gt;80,COUNTIF($C33,"*|*")&gt;0),"ID do anúncio acima de 80 caracteres ou com |",""),IF(OR(LEN($D33)&gt;80,COUNTIF($D33,"*|*")&gt;0),"ID da variação acima de 80 caracteres ou com |",""),IF(LEN($G33)&gt;200,"Observação acima de 200 caracteres",""),IF($I33="Sim","ID externo sem SKU interno",""),IF($K33="Sim","SKU/canal sem ID externo",""),IF($J33="Sim","Chave externa repetida",""),IF($M33="Sim","Conferência vencida","")))</f>
        <v/>
      </c>
      <c r="Q33">
        <f>IF('Configurações'!A35="","",'Configurações'!A35)</f>
        <v/>
      </c>
    </row>
    <row r="34" ht="31" customHeight="1">
      <c r="A34" s="19" t="n"/>
      <c r="B34" s="20" t="n"/>
      <c r="C34" s="19" t="n"/>
      <c r="D34" s="19" t="n"/>
      <c r="E34" s="20" t="n"/>
      <c r="F34" s="21" t="n"/>
      <c r="G34" s="22" t="n"/>
      <c r="H34" s="23">
        <f>IF(COUNTA($A34:$G34)=0,"",IF(OR(TRIM($B34)="",TRIM($C34)=""),"",UPPER(TRIM($B34))&amp;"|"&amp;LEN(TRIM($C34))&amp;":"&amp;UPPER(TRIM($C34))&amp;"|"&amp;LEN(TRIM($D34))&amp;":"&amp;UPPER(TRIM($D34))))</f>
        <v/>
      </c>
      <c r="I34" s="24">
        <f>IF(COUNTA($A34:$G34)=0,"",IF(AND(TRIM($A34)="",OR(TRIM($C34)&lt;&gt;"",TRIM($D34)&lt;&gt;"")),"Sim","Não"))</f>
        <v/>
      </c>
      <c r="J34" s="24">
        <f>IF($H34="","",IF(COUNTIF($H$6:$H$105,$H34)&gt;1,"Sim","Não"))</f>
        <v/>
      </c>
      <c r="K34" s="24">
        <f>IF(COUNTA($A34:$G34)=0,"",IF(AND(TRIM($A34)&lt;&gt;"",TRIM($B34)&lt;&gt;"",TRIM($C34)="",TRIM($D34)=""),"Sim","Não"))</f>
        <v/>
      </c>
      <c r="L34" s="24">
        <f>IF(COUNTA($A34:$G34)=0,"",IF(OR(TRIM($A34)="",TRIM($B34)="",TRIM($E34)="",$F34="",AND(TRIM($D34)&lt;&gt;"",TRIM($C34)=""),AND(OR($E34="Ativo",$E34="Pausado",$E34="Encerrado"),TRIM($C34)=""),AND($E34="A mapear",OR(TRIM($C34)&lt;&gt;"",TRIM($D34)&lt;&gt;"")),AND(TRIM($B34)&lt;&gt;"",COUNTIF('Configurações'!$A$8:$A$27,$B34)=0),AND(TRIM($E34)&lt;&gt;"",COUNTIF('Configurações'!$C$8:$C$11,$E34)=0),AND($F34&lt;&gt;"",NOT(ISNUMBER($F34))),AND(ISNUMBER($F34),OR($F34&lt;'Configurações'!$B$4,$F34&gt;TODAY())),LEN(TRIM($A34))&gt;60,COUNTIF($A34,"*|*")&gt;0,LEN($C34)&gt;80,COUNTIF($C34,"*|*")&gt;0,LEN($D34)&gt;80,COUNTIF($D34,"*|*")&gt;0,LEN($G34)&gt;200),"Sim","Não"))</f>
        <v/>
      </c>
      <c r="M34" s="24">
        <f>IF(COUNTA($A34:$G34)=0,"",IF(AND(OR($E34="Ativo",$E34="Pausado"),ISNUMBER($F34)),IF(AND($F34&lt;=TODAY(),TODAY()-$F34&gt;'Configurações'!$B$3),"Sim","Não"),"Não"))</f>
        <v/>
      </c>
      <c r="N34" s="24">
        <f>IF(COUNTA($A34:$G34)=0,"",IF($I34="Sim","Órfão de SKU",IF($J34="Sim","ID duplicado",IF($K34="Sim","Item sem vínculo",IF($L34="Sim","Cadastro incompleto",IF($M34="Sim","Conferência vencida","Vínculo consistente"))))))</f>
        <v/>
      </c>
      <c r="O34" s="24">
        <f>IF($N34="","",IF($N34="Vínculo consistente","Não","Sim"))</f>
        <v/>
      </c>
      <c r="P34" s="24">
        <f>IF(COUNTA($A34:$G34)=0,"",_xlfn.TEXTJOIN(CHAR(59)&amp;" ",TRUE,IF(TRIM($A34)="","SKU interno não informado",""),IF(OR(LEN(TRIM($A34))&gt;60,COUNTIF($A34,"*|*")&gt;0),"SKU interno acima de 60 caracteres ou com |",""),IF(TRIM($B34)="","Canal não informado",""),IF(AND(TRIM($B34)&lt;&gt;"",COUNTIF('Configurações'!$A$8:$A$27,$B34)=0),"Canal fora da lista",""),IF(TRIM($E34)="","Status não informado",""),IF(AND(TRIM($E34)&lt;&gt;"",COUNTIF('Configurações'!$C$8:$C$11,$E34)=0),"Status fora da lista",""),IF($F34="","Última conferência não informada",""),IF(AND($F34&lt;&gt;"",NOT(ISNUMBER($F34))),"Data de conferência inválida",""),IF(AND(ISNUMBER($F34),OR($F34&lt;'Configurações'!$B$4,$F34&gt;TODAY())),"Data de conferência fora do período permitido",""),IF(AND(TRIM($D34)&lt;&gt;"",TRIM($C34)=""),"Variação sem ID do anúncio",""),IF(AND(OR($E34="Ativo",$E34="Pausado",$E34="Encerrado"),TRIM($C34)=""),"Status exige ID do anúncio",""),IF(AND($E34="A mapear",OR(TRIM($C34)&lt;&gt;"",TRIM($D34)&lt;&gt;"")),"Status A mapear com ID externo",""),IF(OR(LEN($C34)&gt;80,COUNTIF($C34,"*|*")&gt;0),"ID do anúncio acima de 80 caracteres ou com |",""),IF(OR(LEN($D34)&gt;80,COUNTIF($D34,"*|*")&gt;0),"ID da variação acima de 80 caracteres ou com |",""),IF(LEN($G34)&gt;200,"Observação acima de 200 caracteres",""),IF($I34="Sim","ID externo sem SKU interno",""),IF($K34="Sim","SKU/canal sem ID externo",""),IF($J34="Sim","Chave externa repetida",""),IF($M34="Sim","Conferência vencida","")))</f>
        <v/>
      </c>
      <c r="Q34">
        <f>IF('Configurações'!A36="","",'Configurações'!A36)</f>
        <v/>
      </c>
    </row>
    <row r="35" ht="31" customHeight="1">
      <c r="A35" s="19" t="n"/>
      <c r="B35" s="20" t="n"/>
      <c r="C35" s="19" t="n"/>
      <c r="D35" s="19" t="n"/>
      <c r="E35" s="20" t="n"/>
      <c r="F35" s="21" t="n"/>
      <c r="G35" s="22" t="n"/>
      <c r="H35" s="23">
        <f>IF(COUNTA($A35:$G35)=0,"",IF(OR(TRIM($B35)="",TRIM($C35)=""),"",UPPER(TRIM($B35))&amp;"|"&amp;LEN(TRIM($C35))&amp;":"&amp;UPPER(TRIM($C35))&amp;"|"&amp;LEN(TRIM($D35))&amp;":"&amp;UPPER(TRIM($D35))))</f>
        <v/>
      </c>
      <c r="I35" s="24">
        <f>IF(COUNTA($A35:$G35)=0,"",IF(AND(TRIM($A35)="",OR(TRIM($C35)&lt;&gt;"",TRIM($D35)&lt;&gt;"")),"Sim","Não"))</f>
        <v/>
      </c>
      <c r="J35" s="24">
        <f>IF($H35="","",IF(COUNTIF($H$6:$H$105,$H35)&gt;1,"Sim","Não"))</f>
        <v/>
      </c>
      <c r="K35" s="24">
        <f>IF(COUNTA($A35:$G35)=0,"",IF(AND(TRIM($A35)&lt;&gt;"",TRIM($B35)&lt;&gt;"",TRIM($C35)="",TRIM($D35)=""),"Sim","Não"))</f>
        <v/>
      </c>
      <c r="L35" s="24">
        <f>IF(COUNTA($A35:$G35)=0,"",IF(OR(TRIM($A35)="",TRIM($B35)="",TRIM($E35)="",$F35="",AND(TRIM($D35)&lt;&gt;"",TRIM($C35)=""),AND(OR($E35="Ativo",$E35="Pausado",$E35="Encerrado"),TRIM($C35)=""),AND($E35="A mapear",OR(TRIM($C35)&lt;&gt;"",TRIM($D35)&lt;&gt;"")),AND(TRIM($B35)&lt;&gt;"",COUNTIF('Configurações'!$A$8:$A$27,$B35)=0),AND(TRIM($E35)&lt;&gt;"",COUNTIF('Configurações'!$C$8:$C$11,$E35)=0),AND($F35&lt;&gt;"",NOT(ISNUMBER($F35))),AND(ISNUMBER($F35),OR($F35&lt;'Configurações'!$B$4,$F35&gt;TODAY())),LEN(TRIM($A35))&gt;60,COUNTIF($A35,"*|*")&gt;0,LEN($C35)&gt;80,COUNTIF($C35,"*|*")&gt;0,LEN($D35)&gt;80,COUNTIF($D35,"*|*")&gt;0,LEN($G35)&gt;200),"Sim","Não"))</f>
        <v/>
      </c>
      <c r="M35" s="24">
        <f>IF(COUNTA($A35:$G35)=0,"",IF(AND(OR($E35="Ativo",$E35="Pausado"),ISNUMBER($F35)),IF(AND($F35&lt;=TODAY(),TODAY()-$F35&gt;'Configurações'!$B$3),"Sim","Não"),"Não"))</f>
        <v/>
      </c>
      <c r="N35" s="24">
        <f>IF(COUNTA($A35:$G35)=0,"",IF($I35="Sim","Órfão de SKU",IF($J35="Sim","ID duplicado",IF($K35="Sim","Item sem vínculo",IF($L35="Sim","Cadastro incompleto",IF($M35="Sim","Conferência vencida","Vínculo consistente"))))))</f>
        <v/>
      </c>
      <c r="O35" s="24">
        <f>IF($N35="","",IF($N35="Vínculo consistente","Não","Sim"))</f>
        <v/>
      </c>
      <c r="P35" s="24">
        <f>IF(COUNTA($A35:$G35)=0,"",_xlfn.TEXTJOIN(CHAR(59)&amp;" ",TRUE,IF(TRIM($A35)="","SKU interno não informado",""),IF(OR(LEN(TRIM($A35))&gt;60,COUNTIF($A35,"*|*")&gt;0),"SKU interno acima de 60 caracteres ou com |",""),IF(TRIM($B35)="","Canal não informado",""),IF(AND(TRIM($B35)&lt;&gt;"",COUNTIF('Configurações'!$A$8:$A$27,$B35)=0),"Canal fora da lista",""),IF(TRIM($E35)="","Status não informado",""),IF(AND(TRIM($E35)&lt;&gt;"",COUNTIF('Configurações'!$C$8:$C$11,$E35)=0),"Status fora da lista",""),IF($F35="","Última conferência não informada",""),IF(AND($F35&lt;&gt;"",NOT(ISNUMBER($F35))),"Data de conferência inválida",""),IF(AND(ISNUMBER($F35),OR($F35&lt;'Configurações'!$B$4,$F35&gt;TODAY())),"Data de conferência fora do período permitido",""),IF(AND(TRIM($D35)&lt;&gt;"",TRIM($C35)=""),"Variação sem ID do anúncio",""),IF(AND(OR($E35="Ativo",$E35="Pausado",$E35="Encerrado"),TRIM($C35)=""),"Status exige ID do anúncio",""),IF(AND($E35="A mapear",OR(TRIM($C35)&lt;&gt;"",TRIM($D35)&lt;&gt;"")),"Status A mapear com ID externo",""),IF(OR(LEN($C35)&gt;80,COUNTIF($C35,"*|*")&gt;0),"ID do anúncio acima de 80 caracteres ou com |",""),IF(OR(LEN($D35)&gt;80,COUNTIF($D35,"*|*")&gt;0),"ID da variação acima de 80 caracteres ou com |",""),IF(LEN($G35)&gt;200,"Observação acima de 200 caracteres",""),IF($I35="Sim","ID externo sem SKU interno",""),IF($K35="Sim","SKU/canal sem ID externo",""),IF($J35="Sim","Chave externa repetida",""),IF($M35="Sim","Conferência vencida","")))</f>
        <v/>
      </c>
      <c r="Q35">
        <f>IF('Configurações'!A37="","",'Configurações'!A37)</f>
        <v/>
      </c>
    </row>
    <row r="36" ht="31" customHeight="1">
      <c r="A36" s="19" t="n"/>
      <c r="B36" s="20" t="n"/>
      <c r="C36" s="19" t="n"/>
      <c r="D36" s="19" t="n"/>
      <c r="E36" s="20" t="n"/>
      <c r="F36" s="21" t="n"/>
      <c r="G36" s="22" t="n"/>
      <c r="H36" s="23">
        <f>IF(COUNTA($A36:$G36)=0,"",IF(OR(TRIM($B36)="",TRIM($C36)=""),"",UPPER(TRIM($B36))&amp;"|"&amp;LEN(TRIM($C36))&amp;":"&amp;UPPER(TRIM($C36))&amp;"|"&amp;LEN(TRIM($D36))&amp;":"&amp;UPPER(TRIM($D36))))</f>
        <v/>
      </c>
      <c r="I36" s="24">
        <f>IF(COUNTA($A36:$G36)=0,"",IF(AND(TRIM($A36)="",OR(TRIM($C36)&lt;&gt;"",TRIM($D36)&lt;&gt;"")),"Sim","Não"))</f>
        <v/>
      </c>
      <c r="J36" s="24">
        <f>IF($H36="","",IF(COUNTIF($H$6:$H$105,$H36)&gt;1,"Sim","Não"))</f>
        <v/>
      </c>
      <c r="K36" s="24">
        <f>IF(COUNTA($A36:$G36)=0,"",IF(AND(TRIM($A36)&lt;&gt;"",TRIM($B36)&lt;&gt;"",TRIM($C36)="",TRIM($D36)=""),"Sim","Não"))</f>
        <v/>
      </c>
      <c r="L36" s="24">
        <f>IF(COUNTA($A36:$G36)=0,"",IF(OR(TRIM($A36)="",TRIM($B36)="",TRIM($E36)="",$F36="",AND(TRIM($D36)&lt;&gt;"",TRIM($C36)=""),AND(OR($E36="Ativo",$E36="Pausado",$E36="Encerrado"),TRIM($C36)=""),AND($E36="A mapear",OR(TRIM($C36)&lt;&gt;"",TRIM($D36)&lt;&gt;"")),AND(TRIM($B36)&lt;&gt;"",COUNTIF('Configurações'!$A$8:$A$27,$B36)=0),AND(TRIM($E36)&lt;&gt;"",COUNTIF('Configurações'!$C$8:$C$11,$E36)=0),AND($F36&lt;&gt;"",NOT(ISNUMBER($F36))),AND(ISNUMBER($F36),OR($F36&lt;'Configurações'!$B$4,$F36&gt;TODAY())),LEN(TRIM($A36))&gt;60,COUNTIF($A36,"*|*")&gt;0,LEN($C36)&gt;80,COUNTIF($C36,"*|*")&gt;0,LEN($D36)&gt;80,COUNTIF($D36,"*|*")&gt;0,LEN($G36)&gt;200),"Sim","Não"))</f>
        <v/>
      </c>
      <c r="M36" s="24">
        <f>IF(COUNTA($A36:$G36)=0,"",IF(AND(OR($E36="Ativo",$E36="Pausado"),ISNUMBER($F36)),IF(AND($F36&lt;=TODAY(),TODAY()-$F36&gt;'Configurações'!$B$3),"Sim","Não"),"Não"))</f>
        <v/>
      </c>
      <c r="N36" s="24">
        <f>IF(COUNTA($A36:$G36)=0,"",IF($I36="Sim","Órfão de SKU",IF($J36="Sim","ID duplicado",IF($K36="Sim","Item sem vínculo",IF($L36="Sim","Cadastro incompleto",IF($M36="Sim","Conferência vencida","Vínculo consistente"))))))</f>
        <v/>
      </c>
      <c r="O36" s="24">
        <f>IF($N36="","",IF($N36="Vínculo consistente","Não","Sim"))</f>
        <v/>
      </c>
      <c r="P36" s="24">
        <f>IF(COUNTA($A36:$G36)=0,"",_xlfn.TEXTJOIN(CHAR(59)&amp;" ",TRUE,IF(TRIM($A36)="","SKU interno não informado",""),IF(OR(LEN(TRIM($A36))&gt;60,COUNTIF($A36,"*|*")&gt;0),"SKU interno acima de 60 caracteres ou com |",""),IF(TRIM($B36)="","Canal não informado",""),IF(AND(TRIM($B36)&lt;&gt;"",COUNTIF('Configurações'!$A$8:$A$27,$B36)=0),"Canal fora da lista",""),IF(TRIM($E36)="","Status não informado",""),IF(AND(TRIM($E36)&lt;&gt;"",COUNTIF('Configurações'!$C$8:$C$11,$E36)=0),"Status fora da lista",""),IF($F36="","Última conferência não informada",""),IF(AND($F36&lt;&gt;"",NOT(ISNUMBER($F36))),"Data de conferência inválida",""),IF(AND(ISNUMBER($F36),OR($F36&lt;'Configurações'!$B$4,$F36&gt;TODAY())),"Data de conferência fora do período permitido",""),IF(AND(TRIM($D36)&lt;&gt;"",TRIM($C36)=""),"Variação sem ID do anúncio",""),IF(AND(OR($E36="Ativo",$E36="Pausado",$E36="Encerrado"),TRIM($C36)=""),"Status exige ID do anúncio",""),IF(AND($E36="A mapear",OR(TRIM($C36)&lt;&gt;"",TRIM($D36)&lt;&gt;"")),"Status A mapear com ID externo",""),IF(OR(LEN($C36)&gt;80,COUNTIF($C36,"*|*")&gt;0),"ID do anúncio acima de 80 caracteres ou com |",""),IF(OR(LEN($D36)&gt;80,COUNTIF($D36,"*|*")&gt;0),"ID da variação acima de 80 caracteres ou com |",""),IF(LEN($G36)&gt;200,"Observação acima de 200 caracteres",""),IF($I36="Sim","ID externo sem SKU interno",""),IF($K36="Sim","SKU/canal sem ID externo",""),IF($J36="Sim","Chave externa repetida",""),IF($M36="Sim","Conferência vencida","")))</f>
        <v/>
      </c>
      <c r="Q36">
        <f>IF('Configurações'!A38="","",'Configurações'!A38)</f>
        <v/>
      </c>
    </row>
    <row r="37" ht="31" customHeight="1">
      <c r="A37" s="19" t="n"/>
      <c r="B37" s="20" t="n"/>
      <c r="C37" s="19" t="n"/>
      <c r="D37" s="19" t="n"/>
      <c r="E37" s="20" t="n"/>
      <c r="F37" s="21" t="n"/>
      <c r="G37" s="22" t="n"/>
      <c r="H37" s="23">
        <f>IF(COUNTA($A37:$G37)=0,"",IF(OR(TRIM($B37)="",TRIM($C37)=""),"",UPPER(TRIM($B37))&amp;"|"&amp;LEN(TRIM($C37))&amp;":"&amp;UPPER(TRIM($C37))&amp;"|"&amp;LEN(TRIM($D37))&amp;":"&amp;UPPER(TRIM($D37))))</f>
        <v/>
      </c>
      <c r="I37" s="24">
        <f>IF(COUNTA($A37:$G37)=0,"",IF(AND(TRIM($A37)="",OR(TRIM($C37)&lt;&gt;"",TRIM($D37)&lt;&gt;"")),"Sim","Não"))</f>
        <v/>
      </c>
      <c r="J37" s="24">
        <f>IF($H37="","",IF(COUNTIF($H$6:$H$105,$H37)&gt;1,"Sim","Não"))</f>
        <v/>
      </c>
      <c r="K37" s="24">
        <f>IF(COUNTA($A37:$G37)=0,"",IF(AND(TRIM($A37)&lt;&gt;"",TRIM($B37)&lt;&gt;"",TRIM($C37)="",TRIM($D37)=""),"Sim","Não"))</f>
        <v/>
      </c>
      <c r="L37" s="24">
        <f>IF(COUNTA($A37:$G37)=0,"",IF(OR(TRIM($A37)="",TRIM($B37)="",TRIM($E37)="",$F37="",AND(TRIM($D37)&lt;&gt;"",TRIM($C37)=""),AND(OR($E37="Ativo",$E37="Pausado",$E37="Encerrado"),TRIM($C37)=""),AND($E37="A mapear",OR(TRIM($C37)&lt;&gt;"",TRIM($D37)&lt;&gt;"")),AND(TRIM($B37)&lt;&gt;"",COUNTIF('Configurações'!$A$8:$A$27,$B37)=0),AND(TRIM($E37)&lt;&gt;"",COUNTIF('Configurações'!$C$8:$C$11,$E37)=0),AND($F37&lt;&gt;"",NOT(ISNUMBER($F37))),AND(ISNUMBER($F37),OR($F37&lt;'Configurações'!$B$4,$F37&gt;TODAY())),LEN(TRIM($A37))&gt;60,COUNTIF($A37,"*|*")&gt;0,LEN($C37)&gt;80,COUNTIF($C37,"*|*")&gt;0,LEN($D37)&gt;80,COUNTIF($D37,"*|*")&gt;0,LEN($G37)&gt;200),"Sim","Não"))</f>
        <v/>
      </c>
      <c r="M37" s="24">
        <f>IF(COUNTA($A37:$G37)=0,"",IF(AND(OR($E37="Ativo",$E37="Pausado"),ISNUMBER($F37)),IF(AND($F37&lt;=TODAY(),TODAY()-$F37&gt;'Configurações'!$B$3),"Sim","Não"),"Não"))</f>
        <v/>
      </c>
      <c r="N37" s="24">
        <f>IF(COUNTA($A37:$G37)=0,"",IF($I37="Sim","Órfão de SKU",IF($J37="Sim","ID duplicado",IF($K37="Sim","Item sem vínculo",IF($L37="Sim","Cadastro incompleto",IF($M37="Sim","Conferência vencida","Vínculo consistente"))))))</f>
        <v/>
      </c>
      <c r="O37" s="24">
        <f>IF($N37="","",IF($N37="Vínculo consistente","Não","Sim"))</f>
        <v/>
      </c>
      <c r="P37" s="24">
        <f>IF(COUNTA($A37:$G37)=0,"",_xlfn.TEXTJOIN(CHAR(59)&amp;" ",TRUE,IF(TRIM($A37)="","SKU interno não informado",""),IF(OR(LEN(TRIM($A37))&gt;60,COUNTIF($A37,"*|*")&gt;0),"SKU interno acima de 60 caracteres ou com |",""),IF(TRIM($B37)="","Canal não informado",""),IF(AND(TRIM($B37)&lt;&gt;"",COUNTIF('Configurações'!$A$8:$A$27,$B37)=0),"Canal fora da lista",""),IF(TRIM($E37)="","Status não informado",""),IF(AND(TRIM($E37)&lt;&gt;"",COUNTIF('Configurações'!$C$8:$C$11,$E37)=0),"Status fora da lista",""),IF($F37="","Última conferência não informada",""),IF(AND($F37&lt;&gt;"",NOT(ISNUMBER($F37))),"Data de conferência inválida",""),IF(AND(ISNUMBER($F37),OR($F37&lt;'Configurações'!$B$4,$F37&gt;TODAY())),"Data de conferência fora do período permitido",""),IF(AND(TRIM($D37)&lt;&gt;"",TRIM($C37)=""),"Variação sem ID do anúncio",""),IF(AND(OR($E37="Ativo",$E37="Pausado",$E37="Encerrado"),TRIM($C37)=""),"Status exige ID do anúncio",""),IF(AND($E37="A mapear",OR(TRIM($C37)&lt;&gt;"",TRIM($D37)&lt;&gt;"")),"Status A mapear com ID externo",""),IF(OR(LEN($C37)&gt;80,COUNTIF($C37,"*|*")&gt;0),"ID do anúncio acima de 80 caracteres ou com |",""),IF(OR(LEN($D37)&gt;80,COUNTIF($D37,"*|*")&gt;0),"ID da variação acima de 80 caracteres ou com |",""),IF(LEN($G37)&gt;200,"Observação acima de 200 caracteres",""),IF($I37="Sim","ID externo sem SKU interno",""),IF($K37="Sim","SKU/canal sem ID externo",""),IF($J37="Sim","Chave externa repetida",""),IF($M37="Sim","Conferência vencida","")))</f>
        <v/>
      </c>
      <c r="Q37">
        <f>IF('Configurações'!A39="","",'Configurações'!A39)</f>
        <v/>
      </c>
    </row>
    <row r="38" ht="31" customHeight="1">
      <c r="A38" s="19" t="n"/>
      <c r="B38" s="20" t="n"/>
      <c r="C38" s="19" t="n"/>
      <c r="D38" s="19" t="n"/>
      <c r="E38" s="20" t="n"/>
      <c r="F38" s="21" t="n"/>
      <c r="G38" s="22" t="n"/>
      <c r="H38" s="23">
        <f>IF(COUNTA($A38:$G38)=0,"",IF(OR(TRIM($B38)="",TRIM($C38)=""),"",UPPER(TRIM($B38))&amp;"|"&amp;LEN(TRIM($C38))&amp;":"&amp;UPPER(TRIM($C38))&amp;"|"&amp;LEN(TRIM($D38))&amp;":"&amp;UPPER(TRIM($D38))))</f>
        <v/>
      </c>
      <c r="I38" s="24">
        <f>IF(COUNTA($A38:$G38)=0,"",IF(AND(TRIM($A38)="",OR(TRIM($C38)&lt;&gt;"",TRIM($D38)&lt;&gt;"")),"Sim","Não"))</f>
        <v/>
      </c>
      <c r="J38" s="24">
        <f>IF($H38="","",IF(COUNTIF($H$6:$H$105,$H38)&gt;1,"Sim","Não"))</f>
        <v/>
      </c>
      <c r="K38" s="24">
        <f>IF(COUNTA($A38:$G38)=0,"",IF(AND(TRIM($A38)&lt;&gt;"",TRIM($B38)&lt;&gt;"",TRIM($C38)="",TRIM($D38)=""),"Sim","Não"))</f>
        <v/>
      </c>
      <c r="L38" s="24">
        <f>IF(COUNTA($A38:$G38)=0,"",IF(OR(TRIM($A38)="",TRIM($B38)="",TRIM($E38)="",$F38="",AND(TRIM($D38)&lt;&gt;"",TRIM($C38)=""),AND(OR($E38="Ativo",$E38="Pausado",$E38="Encerrado"),TRIM($C38)=""),AND($E38="A mapear",OR(TRIM($C38)&lt;&gt;"",TRIM($D38)&lt;&gt;"")),AND(TRIM($B38)&lt;&gt;"",COUNTIF('Configurações'!$A$8:$A$27,$B38)=0),AND(TRIM($E38)&lt;&gt;"",COUNTIF('Configurações'!$C$8:$C$11,$E38)=0),AND($F38&lt;&gt;"",NOT(ISNUMBER($F38))),AND(ISNUMBER($F38),OR($F38&lt;'Configurações'!$B$4,$F38&gt;TODAY())),LEN(TRIM($A38))&gt;60,COUNTIF($A38,"*|*")&gt;0,LEN($C38)&gt;80,COUNTIF($C38,"*|*")&gt;0,LEN($D38)&gt;80,COUNTIF($D38,"*|*")&gt;0,LEN($G38)&gt;200),"Sim","Não"))</f>
        <v/>
      </c>
      <c r="M38" s="24">
        <f>IF(COUNTA($A38:$G38)=0,"",IF(AND(OR($E38="Ativo",$E38="Pausado"),ISNUMBER($F38)),IF(AND($F38&lt;=TODAY(),TODAY()-$F38&gt;'Configurações'!$B$3),"Sim","Não"),"Não"))</f>
        <v/>
      </c>
      <c r="N38" s="24">
        <f>IF(COUNTA($A38:$G38)=0,"",IF($I38="Sim","Órfão de SKU",IF($J38="Sim","ID duplicado",IF($K38="Sim","Item sem vínculo",IF($L38="Sim","Cadastro incompleto",IF($M38="Sim","Conferência vencida","Vínculo consistente"))))))</f>
        <v/>
      </c>
      <c r="O38" s="24">
        <f>IF($N38="","",IF($N38="Vínculo consistente","Não","Sim"))</f>
        <v/>
      </c>
      <c r="P38" s="24">
        <f>IF(COUNTA($A38:$G38)=0,"",_xlfn.TEXTJOIN(CHAR(59)&amp;" ",TRUE,IF(TRIM($A38)="","SKU interno não informado",""),IF(OR(LEN(TRIM($A38))&gt;60,COUNTIF($A38,"*|*")&gt;0),"SKU interno acima de 60 caracteres ou com |",""),IF(TRIM($B38)="","Canal não informado",""),IF(AND(TRIM($B38)&lt;&gt;"",COUNTIF('Configurações'!$A$8:$A$27,$B38)=0),"Canal fora da lista",""),IF(TRIM($E38)="","Status não informado",""),IF(AND(TRIM($E38)&lt;&gt;"",COUNTIF('Configurações'!$C$8:$C$11,$E38)=0),"Status fora da lista",""),IF($F38="","Última conferência não informada",""),IF(AND($F38&lt;&gt;"",NOT(ISNUMBER($F38))),"Data de conferência inválida",""),IF(AND(ISNUMBER($F38),OR($F38&lt;'Configurações'!$B$4,$F38&gt;TODAY())),"Data de conferência fora do período permitido",""),IF(AND(TRIM($D38)&lt;&gt;"",TRIM($C38)=""),"Variação sem ID do anúncio",""),IF(AND(OR($E38="Ativo",$E38="Pausado",$E38="Encerrado"),TRIM($C38)=""),"Status exige ID do anúncio",""),IF(AND($E38="A mapear",OR(TRIM($C38)&lt;&gt;"",TRIM($D38)&lt;&gt;"")),"Status A mapear com ID externo",""),IF(OR(LEN($C38)&gt;80,COUNTIF($C38,"*|*")&gt;0),"ID do anúncio acima de 80 caracteres ou com |",""),IF(OR(LEN($D38)&gt;80,COUNTIF($D38,"*|*")&gt;0),"ID da variação acima de 80 caracteres ou com |",""),IF(LEN($G38)&gt;200,"Observação acima de 200 caracteres",""),IF($I38="Sim","ID externo sem SKU interno",""),IF($K38="Sim","SKU/canal sem ID externo",""),IF($J38="Sim","Chave externa repetida",""),IF($M38="Sim","Conferência vencida","")))</f>
        <v/>
      </c>
      <c r="Q38">
        <f>IF('Configurações'!A40="","",'Configurações'!A40)</f>
        <v/>
      </c>
    </row>
    <row r="39" ht="31" customHeight="1">
      <c r="A39" s="19" t="n"/>
      <c r="B39" s="20" t="n"/>
      <c r="C39" s="19" t="n"/>
      <c r="D39" s="19" t="n"/>
      <c r="E39" s="20" t="n"/>
      <c r="F39" s="21" t="n"/>
      <c r="G39" s="22" t="n"/>
      <c r="H39" s="23">
        <f>IF(COUNTA($A39:$G39)=0,"",IF(OR(TRIM($B39)="",TRIM($C39)=""),"",UPPER(TRIM($B39))&amp;"|"&amp;LEN(TRIM($C39))&amp;":"&amp;UPPER(TRIM($C39))&amp;"|"&amp;LEN(TRIM($D39))&amp;":"&amp;UPPER(TRIM($D39))))</f>
        <v/>
      </c>
      <c r="I39" s="24">
        <f>IF(COUNTA($A39:$G39)=0,"",IF(AND(TRIM($A39)="",OR(TRIM($C39)&lt;&gt;"",TRIM($D39)&lt;&gt;"")),"Sim","Não"))</f>
        <v/>
      </c>
      <c r="J39" s="24">
        <f>IF($H39="","",IF(COUNTIF($H$6:$H$105,$H39)&gt;1,"Sim","Não"))</f>
        <v/>
      </c>
      <c r="K39" s="24">
        <f>IF(COUNTA($A39:$G39)=0,"",IF(AND(TRIM($A39)&lt;&gt;"",TRIM($B39)&lt;&gt;"",TRIM($C39)="",TRIM($D39)=""),"Sim","Não"))</f>
        <v/>
      </c>
      <c r="L39" s="24">
        <f>IF(COUNTA($A39:$G39)=0,"",IF(OR(TRIM($A39)="",TRIM($B39)="",TRIM($E39)="",$F39="",AND(TRIM($D39)&lt;&gt;"",TRIM($C39)=""),AND(OR($E39="Ativo",$E39="Pausado",$E39="Encerrado"),TRIM($C39)=""),AND($E39="A mapear",OR(TRIM($C39)&lt;&gt;"",TRIM($D39)&lt;&gt;"")),AND(TRIM($B39)&lt;&gt;"",COUNTIF('Configurações'!$A$8:$A$27,$B39)=0),AND(TRIM($E39)&lt;&gt;"",COUNTIF('Configurações'!$C$8:$C$11,$E39)=0),AND($F39&lt;&gt;"",NOT(ISNUMBER($F39))),AND(ISNUMBER($F39),OR($F39&lt;'Configurações'!$B$4,$F39&gt;TODAY())),LEN(TRIM($A39))&gt;60,COUNTIF($A39,"*|*")&gt;0,LEN($C39)&gt;80,COUNTIF($C39,"*|*")&gt;0,LEN($D39)&gt;80,COUNTIF($D39,"*|*")&gt;0,LEN($G39)&gt;200),"Sim","Não"))</f>
        <v/>
      </c>
      <c r="M39" s="24">
        <f>IF(COUNTA($A39:$G39)=0,"",IF(AND(OR($E39="Ativo",$E39="Pausado"),ISNUMBER($F39)),IF(AND($F39&lt;=TODAY(),TODAY()-$F39&gt;'Configurações'!$B$3),"Sim","Não"),"Não"))</f>
        <v/>
      </c>
      <c r="N39" s="24">
        <f>IF(COUNTA($A39:$G39)=0,"",IF($I39="Sim","Órfão de SKU",IF($J39="Sim","ID duplicado",IF($K39="Sim","Item sem vínculo",IF($L39="Sim","Cadastro incompleto",IF($M39="Sim","Conferência vencida","Vínculo consistente"))))))</f>
        <v/>
      </c>
      <c r="O39" s="24">
        <f>IF($N39="","",IF($N39="Vínculo consistente","Não","Sim"))</f>
        <v/>
      </c>
      <c r="P39" s="24">
        <f>IF(COUNTA($A39:$G39)=0,"",_xlfn.TEXTJOIN(CHAR(59)&amp;" ",TRUE,IF(TRIM($A39)="","SKU interno não informado",""),IF(OR(LEN(TRIM($A39))&gt;60,COUNTIF($A39,"*|*")&gt;0),"SKU interno acima de 60 caracteres ou com |",""),IF(TRIM($B39)="","Canal não informado",""),IF(AND(TRIM($B39)&lt;&gt;"",COUNTIF('Configurações'!$A$8:$A$27,$B39)=0),"Canal fora da lista",""),IF(TRIM($E39)="","Status não informado",""),IF(AND(TRIM($E39)&lt;&gt;"",COUNTIF('Configurações'!$C$8:$C$11,$E39)=0),"Status fora da lista",""),IF($F39="","Última conferência não informada",""),IF(AND($F39&lt;&gt;"",NOT(ISNUMBER($F39))),"Data de conferência inválida",""),IF(AND(ISNUMBER($F39),OR($F39&lt;'Configurações'!$B$4,$F39&gt;TODAY())),"Data de conferência fora do período permitido",""),IF(AND(TRIM($D39)&lt;&gt;"",TRIM($C39)=""),"Variação sem ID do anúncio",""),IF(AND(OR($E39="Ativo",$E39="Pausado",$E39="Encerrado"),TRIM($C39)=""),"Status exige ID do anúncio",""),IF(AND($E39="A mapear",OR(TRIM($C39)&lt;&gt;"",TRIM($D39)&lt;&gt;"")),"Status A mapear com ID externo",""),IF(OR(LEN($C39)&gt;80,COUNTIF($C39,"*|*")&gt;0),"ID do anúncio acima de 80 caracteres ou com |",""),IF(OR(LEN($D39)&gt;80,COUNTIF($D39,"*|*")&gt;0),"ID da variação acima de 80 caracteres ou com |",""),IF(LEN($G39)&gt;200,"Observação acima de 200 caracteres",""),IF($I39="Sim","ID externo sem SKU interno",""),IF($K39="Sim","SKU/canal sem ID externo",""),IF($J39="Sim","Chave externa repetida",""),IF($M39="Sim","Conferência vencida","")))</f>
        <v/>
      </c>
      <c r="Q39">
        <f>IF('Configurações'!A41="","",'Configurações'!A41)</f>
        <v/>
      </c>
    </row>
    <row r="40" ht="31" customHeight="1">
      <c r="A40" s="19" t="n"/>
      <c r="B40" s="20" t="n"/>
      <c r="C40" s="19" t="n"/>
      <c r="D40" s="19" t="n"/>
      <c r="E40" s="20" t="n"/>
      <c r="F40" s="21" t="n"/>
      <c r="G40" s="22" t="n"/>
      <c r="H40" s="23">
        <f>IF(COUNTA($A40:$G40)=0,"",IF(OR(TRIM($B40)="",TRIM($C40)=""),"",UPPER(TRIM($B40))&amp;"|"&amp;LEN(TRIM($C40))&amp;":"&amp;UPPER(TRIM($C40))&amp;"|"&amp;LEN(TRIM($D40))&amp;":"&amp;UPPER(TRIM($D40))))</f>
        <v/>
      </c>
      <c r="I40" s="24">
        <f>IF(COUNTA($A40:$G40)=0,"",IF(AND(TRIM($A40)="",OR(TRIM($C40)&lt;&gt;"",TRIM($D40)&lt;&gt;"")),"Sim","Não"))</f>
        <v/>
      </c>
      <c r="J40" s="24">
        <f>IF($H40="","",IF(COUNTIF($H$6:$H$105,$H40)&gt;1,"Sim","Não"))</f>
        <v/>
      </c>
      <c r="K40" s="24">
        <f>IF(COUNTA($A40:$G40)=0,"",IF(AND(TRIM($A40)&lt;&gt;"",TRIM($B40)&lt;&gt;"",TRIM($C40)="",TRIM($D40)=""),"Sim","Não"))</f>
        <v/>
      </c>
      <c r="L40" s="24">
        <f>IF(COUNTA($A40:$G40)=0,"",IF(OR(TRIM($A40)="",TRIM($B40)="",TRIM($E40)="",$F40="",AND(TRIM($D40)&lt;&gt;"",TRIM($C40)=""),AND(OR($E40="Ativo",$E40="Pausado",$E40="Encerrado"),TRIM($C40)=""),AND($E40="A mapear",OR(TRIM($C40)&lt;&gt;"",TRIM($D40)&lt;&gt;"")),AND(TRIM($B40)&lt;&gt;"",COUNTIF('Configurações'!$A$8:$A$27,$B40)=0),AND(TRIM($E40)&lt;&gt;"",COUNTIF('Configurações'!$C$8:$C$11,$E40)=0),AND($F40&lt;&gt;"",NOT(ISNUMBER($F40))),AND(ISNUMBER($F40),OR($F40&lt;'Configurações'!$B$4,$F40&gt;TODAY())),LEN(TRIM($A40))&gt;60,COUNTIF($A40,"*|*")&gt;0,LEN($C40)&gt;80,COUNTIF($C40,"*|*")&gt;0,LEN($D40)&gt;80,COUNTIF($D40,"*|*")&gt;0,LEN($G40)&gt;200),"Sim","Não"))</f>
        <v/>
      </c>
      <c r="M40" s="24">
        <f>IF(COUNTA($A40:$G40)=0,"",IF(AND(OR($E40="Ativo",$E40="Pausado"),ISNUMBER($F40)),IF(AND($F40&lt;=TODAY(),TODAY()-$F40&gt;'Configurações'!$B$3),"Sim","Não"),"Não"))</f>
        <v/>
      </c>
      <c r="N40" s="24">
        <f>IF(COUNTA($A40:$G40)=0,"",IF($I40="Sim","Órfão de SKU",IF($J40="Sim","ID duplicado",IF($K40="Sim","Item sem vínculo",IF($L40="Sim","Cadastro incompleto",IF($M40="Sim","Conferência vencida","Vínculo consistente"))))))</f>
        <v/>
      </c>
      <c r="O40" s="24">
        <f>IF($N40="","",IF($N40="Vínculo consistente","Não","Sim"))</f>
        <v/>
      </c>
      <c r="P40" s="24">
        <f>IF(COUNTA($A40:$G40)=0,"",_xlfn.TEXTJOIN(CHAR(59)&amp;" ",TRUE,IF(TRIM($A40)="","SKU interno não informado",""),IF(OR(LEN(TRIM($A40))&gt;60,COUNTIF($A40,"*|*")&gt;0),"SKU interno acima de 60 caracteres ou com |",""),IF(TRIM($B40)="","Canal não informado",""),IF(AND(TRIM($B40)&lt;&gt;"",COUNTIF('Configurações'!$A$8:$A$27,$B40)=0),"Canal fora da lista",""),IF(TRIM($E40)="","Status não informado",""),IF(AND(TRIM($E40)&lt;&gt;"",COUNTIF('Configurações'!$C$8:$C$11,$E40)=0),"Status fora da lista",""),IF($F40="","Última conferência não informada",""),IF(AND($F40&lt;&gt;"",NOT(ISNUMBER($F40))),"Data de conferência inválida",""),IF(AND(ISNUMBER($F40),OR($F40&lt;'Configurações'!$B$4,$F40&gt;TODAY())),"Data de conferência fora do período permitido",""),IF(AND(TRIM($D40)&lt;&gt;"",TRIM($C40)=""),"Variação sem ID do anúncio",""),IF(AND(OR($E40="Ativo",$E40="Pausado",$E40="Encerrado"),TRIM($C40)=""),"Status exige ID do anúncio",""),IF(AND($E40="A mapear",OR(TRIM($C40)&lt;&gt;"",TRIM($D40)&lt;&gt;"")),"Status A mapear com ID externo",""),IF(OR(LEN($C40)&gt;80,COUNTIF($C40,"*|*")&gt;0),"ID do anúncio acima de 80 caracteres ou com |",""),IF(OR(LEN($D40)&gt;80,COUNTIF($D40,"*|*")&gt;0),"ID da variação acima de 80 caracteres ou com |",""),IF(LEN($G40)&gt;200,"Observação acima de 200 caracteres",""),IF($I40="Sim","ID externo sem SKU interno",""),IF($K40="Sim","SKU/canal sem ID externo",""),IF($J40="Sim","Chave externa repetida",""),IF($M40="Sim","Conferência vencida","")))</f>
        <v/>
      </c>
      <c r="Q40">
        <f>IF('Configurações'!A42="","",'Configurações'!A42)</f>
        <v/>
      </c>
    </row>
    <row r="41" ht="31" customHeight="1">
      <c r="A41" s="19" t="n"/>
      <c r="B41" s="20" t="n"/>
      <c r="C41" s="19" t="n"/>
      <c r="D41" s="19" t="n"/>
      <c r="E41" s="20" t="n"/>
      <c r="F41" s="21" t="n"/>
      <c r="G41" s="22" t="n"/>
      <c r="H41" s="23">
        <f>IF(COUNTA($A41:$G41)=0,"",IF(OR(TRIM($B41)="",TRIM($C41)=""),"",UPPER(TRIM($B41))&amp;"|"&amp;LEN(TRIM($C41))&amp;":"&amp;UPPER(TRIM($C41))&amp;"|"&amp;LEN(TRIM($D41))&amp;":"&amp;UPPER(TRIM($D41))))</f>
        <v/>
      </c>
      <c r="I41" s="24">
        <f>IF(COUNTA($A41:$G41)=0,"",IF(AND(TRIM($A41)="",OR(TRIM($C41)&lt;&gt;"",TRIM($D41)&lt;&gt;"")),"Sim","Não"))</f>
        <v/>
      </c>
      <c r="J41" s="24">
        <f>IF($H41="","",IF(COUNTIF($H$6:$H$105,$H41)&gt;1,"Sim","Não"))</f>
        <v/>
      </c>
      <c r="K41" s="24">
        <f>IF(COUNTA($A41:$G41)=0,"",IF(AND(TRIM($A41)&lt;&gt;"",TRIM($B41)&lt;&gt;"",TRIM($C41)="",TRIM($D41)=""),"Sim","Não"))</f>
        <v/>
      </c>
      <c r="L41" s="24">
        <f>IF(COUNTA($A41:$G41)=0,"",IF(OR(TRIM($A41)="",TRIM($B41)="",TRIM($E41)="",$F41="",AND(TRIM($D41)&lt;&gt;"",TRIM($C41)=""),AND(OR($E41="Ativo",$E41="Pausado",$E41="Encerrado"),TRIM($C41)=""),AND($E41="A mapear",OR(TRIM($C41)&lt;&gt;"",TRIM($D41)&lt;&gt;"")),AND(TRIM($B41)&lt;&gt;"",COUNTIF('Configurações'!$A$8:$A$27,$B41)=0),AND(TRIM($E41)&lt;&gt;"",COUNTIF('Configurações'!$C$8:$C$11,$E41)=0),AND($F41&lt;&gt;"",NOT(ISNUMBER($F41))),AND(ISNUMBER($F41),OR($F41&lt;'Configurações'!$B$4,$F41&gt;TODAY())),LEN(TRIM($A41))&gt;60,COUNTIF($A41,"*|*")&gt;0,LEN($C41)&gt;80,COUNTIF($C41,"*|*")&gt;0,LEN($D41)&gt;80,COUNTIF($D41,"*|*")&gt;0,LEN($G41)&gt;200),"Sim","Não"))</f>
        <v/>
      </c>
      <c r="M41" s="24">
        <f>IF(COUNTA($A41:$G41)=0,"",IF(AND(OR($E41="Ativo",$E41="Pausado"),ISNUMBER($F41)),IF(AND($F41&lt;=TODAY(),TODAY()-$F41&gt;'Configurações'!$B$3),"Sim","Não"),"Não"))</f>
        <v/>
      </c>
      <c r="N41" s="24">
        <f>IF(COUNTA($A41:$G41)=0,"",IF($I41="Sim","Órfão de SKU",IF($J41="Sim","ID duplicado",IF($K41="Sim","Item sem vínculo",IF($L41="Sim","Cadastro incompleto",IF($M41="Sim","Conferência vencida","Vínculo consistente"))))))</f>
        <v/>
      </c>
      <c r="O41" s="24">
        <f>IF($N41="","",IF($N41="Vínculo consistente","Não","Sim"))</f>
        <v/>
      </c>
      <c r="P41" s="24">
        <f>IF(COUNTA($A41:$G41)=0,"",_xlfn.TEXTJOIN(CHAR(59)&amp;" ",TRUE,IF(TRIM($A41)="","SKU interno não informado",""),IF(OR(LEN(TRIM($A41))&gt;60,COUNTIF($A41,"*|*")&gt;0),"SKU interno acima de 60 caracteres ou com |",""),IF(TRIM($B41)="","Canal não informado",""),IF(AND(TRIM($B41)&lt;&gt;"",COUNTIF('Configurações'!$A$8:$A$27,$B41)=0),"Canal fora da lista",""),IF(TRIM($E41)="","Status não informado",""),IF(AND(TRIM($E41)&lt;&gt;"",COUNTIF('Configurações'!$C$8:$C$11,$E41)=0),"Status fora da lista",""),IF($F41="","Última conferência não informada",""),IF(AND($F41&lt;&gt;"",NOT(ISNUMBER($F41))),"Data de conferência inválida",""),IF(AND(ISNUMBER($F41),OR($F41&lt;'Configurações'!$B$4,$F41&gt;TODAY())),"Data de conferência fora do período permitido",""),IF(AND(TRIM($D41)&lt;&gt;"",TRIM($C41)=""),"Variação sem ID do anúncio",""),IF(AND(OR($E41="Ativo",$E41="Pausado",$E41="Encerrado"),TRIM($C41)=""),"Status exige ID do anúncio",""),IF(AND($E41="A mapear",OR(TRIM($C41)&lt;&gt;"",TRIM($D41)&lt;&gt;"")),"Status A mapear com ID externo",""),IF(OR(LEN($C41)&gt;80,COUNTIF($C41,"*|*")&gt;0),"ID do anúncio acima de 80 caracteres ou com |",""),IF(OR(LEN($D41)&gt;80,COUNTIF($D41,"*|*")&gt;0),"ID da variação acima de 80 caracteres ou com |",""),IF(LEN($G41)&gt;200,"Observação acima de 200 caracteres",""),IF($I41="Sim","ID externo sem SKU interno",""),IF($K41="Sim","SKU/canal sem ID externo",""),IF($J41="Sim","Chave externa repetida",""),IF($M41="Sim","Conferência vencida","")))</f>
        <v/>
      </c>
      <c r="Q41">
        <f>IF('Configurações'!A43="","",'Configurações'!A43)</f>
        <v/>
      </c>
    </row>
    <row r="42" ht="31" customHeight="1">
      <c r="A42" s="19" t="n"/>
      <c r="B42" s="20" t="n"/>
      <c r="C42" s="19" t="n"/>
      <c r="D42" s="19" t="n"/>
      <c r="E42" s="20" t="n"/>
      <c r="F42" s="21" t="n"/>
      <c r="G42" s="22" t="n"/>
      <c r="H42" s="23">
        <f>IF(COUNTA($A42:$G42)=0,"",IF(OR(TRIM($B42)="",TRIM($C42)=""),"",UPPER(TRIM($B42))&amp;"|"&amp;LEN(TRIM($C42))&amp;":"&amp;UPPER(TRIM($C42))&amp;"|"&amp;LEN(TRIM($D42))&amp;":"&amp;UPPER(TRIM($D42))))</f>
        <v/>
      </c>
      <c r="I42" s="24">
        <f>IF(COUNTA($A42:$G42)=0,"",IF(AND(TRIM($A42)="",OR(TRIM($C42)&lt;&gt;"",TRIM($D42)&lt;&gt;"")),"Sim","Não"))</f>
        <v/>
      </c>
      <c r="J42" s="24">
        <f>IF($H42="","",IF(COUNTIF($H$6:$H$105,$H42)&gt;1,"Sim","Não"))</f>
        <v/>
      </c>
      <c r="K42" s="24">
        <f>IF(COUNTA($A42:$G42)=0,"",IF(AND(TRIM($A42)&lt;&gt;"",TRIM($B42)&lt;&gt;"",TRIM($C42)="",TRIM($D42)=""),"Sim","Não"))</f>
        <v/>
      </c>
      <c r="L42" s="24">
        <f>IF(COUNTA($A42:$G42)=0,"",IF(OR(TRIM($A42)="",TRIM($B42)="",TRIM($E42)="",$F42="",AND(TRIM($D42)&lt;&gt;"",TRIM($C42)=""),AND(OR($E42="Ativo",$E42="Pausado",$E42="Encerrado"),TRIM($C42)=""),AND($E42="A mapear",OR(TRIM($C42)&lt;&gt;"",TRIM($D42)&lt;&gt;"")),AND(TRIM($B42)&lt;&gt;"",COUNTIF('Configurações'!$A$8:$A$27,$B42)=0),AND(TRIM($E42)&lt;&gt;"",COUNTIF('Configurações'!$C$8:$C$11,$E42)=0),AND($F42&lt;&gt;"",NOT(ISNUMBER($F42))),AND(ISNUMBER($F42),OR($F42&lt;'Configurações'!$B$4,$F42&gt;TODAY())),LEN(TRIM($A42))&gt;60,COUNTIF($A42,"*|*")&gt;0,LEN($C42)&gt;80,COUNTIF($C42,"*|*")&gt;0,LEN($D42)&gt;80,COUNTIF($D42,"*|*")&gt;0,LEN($G42)&gt;200),"Sim","Não"))</f>
        <v/>
      </c>
      <c r="M42" s="24">
        <f>IF(COUNTA($A42:$G42)=0,"",IF(AND(OR($E42="Ativo",$E42="Pausado"),ISNUMBER($F42)),IF(AND($F42&lt;=TODAY(),TODAY()-$F42&gt;'Configurações'!$B$3),"Sim","Não"),"Não"))</f>
        <v/>
      </c>
      <c r="N42" s="24">
        <f>IF(COUNTA($A42:$G42)=0,"",IF($I42="Sim","Órfão de SKU",IF($J42="Sim","ID duplicado",IF($K42="Sim","Item sem vínculo",IF($L42="Sim","Cadastro incompleto",IF($M42="Sim","Conferência vencida","Vínculo consistente"))))))</f>
        <v/>
      </c>
      <c r="O42" s="24">
        <f>IF($N42="","",IF($N42="Vínculo consistente","Não","Sim"))</f>
        <v/>
      </c>
      <c r="P42" s="24">
        <f>IF(COUNTA($A42:$G42)=0,"",_xlfn.TEXTJOIN(CHAR(59)&amp;" ",TRUE,IF(TRIM($A42)="","SKU interno não informado",""),IF(OR(LEN(TRIM($A42))&gt;60,COUNTIF($A42,"*|*")&gt;0),"SKU interno acima de 60 caracteres ou com |",""),IF(TRIM($B42)="","Canal não informado",""),IF(AND(TRIM($B42)&lt;&gt;"",COUNTIF('Configurações'!$A$8:$A$27,$B42)=0),"Canal fora da lista",""),IF(TRIM($E42)="","Status não informado",""),IF(AND(TRIM($E42)&lt;&gt;"",COUNTIF('Configurações'!$C$8:$C$11,$E42)=0),"Status fora da lista",""),IF($F42="","Última conferência não informada",""),IF(AND($F42&lt;&gt;"",NOT(ISNUMBER($F42))),"Data de conferência inválida",""),IF(AND(ISNUMBER($F42),OR($F42&lt;'Configurações'!$B$4,$F42&gt;TODAY())),"Data de conferência fora do período permitido",""),IF(AND(TRIM($D42)&lt;&gt;"",TRIM($C42)=""),"Variação sem ID do anúncio",""),IF(AND(OR($E42="Ativo",$E42="Pausado",$E42="Encerrado"),TRIM($C42)=""),"Status exige ID do anúncio",""),IF(AND($E42="A mapear",OR(TRIM($C42)&lt;&gt;"",TRIM($D42)&lt;&gt;"")),"Status A mapear com ID externo",""),IF(OR(LEN($C42)&gt;80,COUNTIF($C42,"*|*")&gt;0),"ID do anúncio acima de 80 caracteres ou com |",""),IF(OR(LEN($D42)&gt;80,COUNTIF($D42,"*|*")&gt;0),"ID da variação acima de 80 caracteres ou com |",""),IF(LEN($G42)&gt;200,"Observação acima de 200 caracteres",""),IF($I42="Sim","ID externo sem SKU interno",""),IF($K42="Sim","SKU/canal sem ID externo",""),IF($J42="Sim","Chave externa repetida",""),IF($M42="Sim","Conferência vencida","")))</f>
        <v/>
      </c>
      <c r="Q42">
        <f>IF('Configurações'!A44="","",'Configurações'!A44)</f>
        <v/>
      </c>
    </row>
    <row r="43" ht="31" customHeight="1">
      <c r="A43" s="19" t="n"/>
      <c r="B43" s="20" t="n"/>
      <c r="C43" s="19" t="n"/>
      <c r="D43" s="19" t="n"/>
      <c r="E43" s="20" t="n"/>
      <c r="F43" s="21" t="n"/>
      <c r="G43" s="22" t="n"/>
      <c r="H43" s="23">
        <f>IF(COUNTA($A43:$G43)=0,"",IF(OR(TRIM($B43)="",TRIM($C43)=""),"",UPPER(TRIM($B43))&amp;"|"&amp;LEN(TRIM($C43))&amp;":"&amp;UPPER(TRIM($C43))&amp;"|"&amp;LEN(TRIM($D43))&amp;":"&amp;UPPER(TRIM($D43))))</f>
        <v/>
      </c>
      <c r="I43" s="24">
        <f>IF(COUNTA($A43:$G43)=0,"",IF(AND(TRIM($A43)="",OR(TRIM($C43)&lt;&gt;"",TRIM($D43)&lt;&gt;"")),"Sim","Não"))</f>
        <v/>
      </c>
      <c r="J43" s="24">
        <f>IF($H43="","",IF(COUNTIF($H$6:$H$105,$H43)&gt;1,"Sim","Não"))</f>
        <v/>
      </c>
      <c r="K43" s="24">
        <f>IF(COUNTA($A43:$G43)=0,"",IF(AND(TRIM($A43)&lt;&gt;"",TRIM($B43)&lt;&gt;"",TRIM($C43)="",TRIM($D43)=""),"Sim","Não"))</f>
        <v/>
      </c>
      <c r="L43" s="24">
        <f>IF(COUNTA($A43:$G43)=0,"",IF(OR(TRIM($A43)="",TRIM($B43)="",TRIM($E43)="",$F43="",AND(TRIM($D43)&lt;&gt;"",TRIM($C43)=""),AND(OR($E43="Ativo",$E43="Pausado",$E43="Encerrado"),TRIM($C43)=""),AND($E43="A mapear",OR(TRIM($C43)&lt;&gt;"",TRIM($D43)&lt;&gt;"")),AND(TRIM($B43)&lt;&gt;"",COUNTIF('Configurações'!$A$8:$A$27,$B43)=0),AND(TRIM($E43)&lt;&gt;"",COUNTIF('Configurações'!$C$8:$C$11,$E43)=0),AND($F43&lt;&gt;"",NOT(ISNUMBER($F43))),AND(ISNUMBER($F43),OR($F43&lt;'Configurações'!$B$4,$F43&gt;TODAY())),LEN(TRIM($A43))&gt;60,COUNTIF($A43,"*|*")&gt;0,LEN($C43)&gt;80,COUNTIF($C43,"*|*")&gt;0,LEN($D43)&gt;80,COUNTIF($D43,"*|*")&gt;0,LEN($G43)&gt;200),"Sim","Não"))</f>
        <v/>
      </c>
      <c r="M43" s="24">
        <f>IF(COUNTA($A43:$G43)=0,"",IF(AND(OR($E43="Ativo",$E43="Pausado"),ISNUMBER($F43)),IF(AND($F43&lt;=TODAY(),TODAY()-$F43&gt;'Configurações'!$B$3),"Sim","Não"),"Não"))</f>
        <v/>
      </c>
      <c r="N43" s="24">
        <f>IF(COUNTA($A43:$G43)=0,"",IF($I43="Sim","Órfão de SKU",IF($J43="Sim","ID duplicado",IF($K43="Sim","Item sem vínculo",IF($L43="Sim","Cadastro incompleto",IF($M43="Sim","Conferência vencida","Vínculo consistente"))))))</f>
        <v/>
      </c>
      <c r="O43" s="24">
        <f>IF($N43="","",IF($N43="Vínculo consistente","Não","Sim"))</f>
        <v/>
      </c>
      <c r="P43" s="24">
        <f>IF(COUNTA($A43:$G43)=0,"",_xlfn.TEXTJOIN(CHAR(59)&amp;" ",TRUE,IF(TRIM($A43)="","SKU interno não informado",""),IF(OR(LEN(TRIM($A43))&gt;60,COUNTIF($A43,"*|*")&gt;0),"SKU interno acima de 60 caracteres ou com |",""),IF(TRIM($B43)="","Canal não informado",""),IF(AND(TRIM($B43)&lt;&gt;"",COUNTIF('Configurações'!$A$8:$A$27,$B43)=0),"Canal fora da lista",""),IF(TRIM($E43)="","Status não informado",""),IF(AND(TRIM($E43)&lt;&gt;"",COUNTIF('Configurações'!$C$8:$C$11,$E43)=0),"Status fora da lista",""),IF($F43="","Última conferência não informada",""),IF(AND($F43&lt;&gt;"",NOT(ISNUMBER($F43))),"Data de conferência inválida",""),IF(AND(ISNUMBER($F43),OR($F43&lt;'Configurações'!$B$4,$F43&gt;TODAY())),"Data de conferência fora do período permitido",""),IF(AND(TRIM($D43)&lt;&gt;"",TRIM($C43)=""),"Variação sem ID do anúncio",""),IF(AND(OR($E43="Ativo",$E43="Pausado",$E43="Encerrado"),TRIM($C43)=""),"Status exige ID do anúncio",""),IF(AND($E43="A mapear",OR(TRIM($C43)&lt;&gt;"",TRIM($D43)&lt;&gt;"")),"Status A mapear com ID externo",""),IF(OR(LEN($C43)&gt;80,COUNTIF($C43,"*|*")&gt;0),"ID do anúncio acima de 80 caracteres ou com |",""),IF(OR(LEN($D43)&gt;80,COUNTIF($D43,"*|*")&gt;0),"ID da variação acima de 80 caracteres ou com |",""),IF(LEN($G43)&gt;200,"Observação acima de 200 caracteres",""),IF($I43="Sim","ID externo sem SKU interno",""),IF($K43="Sim","SKU/canal sem ID externo",""),IF($J43="Sim","Chave externa repetida",""),IF($M43="Sim","Conferência vencida","")))</f>
        <v/>
      </c>
      <c r="Q43">
        <f>IF('Configurações'!A45="","",'Configurações'!A45)</f>
        <v/>
      </c>
    </row>
    <row r="44" ht="31" customHeight="1">
      <c r="A44" s="19" t="n"/>
      <c r="B44" s="20" t="n"/>
      <c r="C44" s="19" t="n"/>
      <c r="D44" s="19" t="n"/>
      <c r="E44" s="20" t="n"/>
      <c r="F44" s="21" t="n"/>
      <c r="G44" s="22" t="n"/>
      <c r="H44" s="23">
        <f>IF(COUNTA($A44:$G44)=0,"",IF(OR(TRIM($B44)="",TRIM($C44)=""),"",UPPER(TRIM($B44))&amp;"|"&amp;LEN(TRIM($C44))&amp;":"&amp;UPPER(TRIM($C44))&amp;"|"&amp;LEN(TRIM($D44))&amp;":"&amp;UPPER(TRIM($D44))))</f>
        <v/>
      </c>
      <c r="I44" s="24">
        <f>IF(COUNTA($A44:$G44)=0,"",IF(AND(TRIM($A44)="",OR(TRIM($C44)&lt;&gt;"",TRIM($D44)&lt;&gt;"")),"Sim","Não"))</f>
        <v/>
      </c>
      <c r="J44" s="24">
        <f>IF($H44="","",IF(COUNTIF($H$6:$H$105,$H44)&gt;1,"Sim","Não"))</f>
        <v/>
      </c>
      <c r="K44" s="24">
        <f>IF(COUNTA($A44:$G44)=0,"",IF(AND(TRIM($A44)&lt;&gt;"",TRIM($B44)&lt;&gt;"",TRIM($C44)="",TRIM($D44)=""),"Sim","Não"))</f>
        <v/>
      </c>
      <c r="L44" s="24">
        <f>IF(COUNTA($A44:$G44)=0,"",IF(OR(TRIM($A44)="",TRIM($B44)="",TRIM($E44)="",$F44="",AND(TRIM($D44)&lt;&gt;"",TRIM($C44)=""),AND(OR($E44="Ativo",$E44="Pausado",$E44="Encerrado"),TRIM($C44)=""),AND($E44="A mapear",OR(TRIM($C44)&lt;&gt;"",TRIM($D44)&lt;&gt;"")),AND(TRIM($B44)&lt;&gt;"",COUNTIF('Configurações'!$A$8:$A$27,$B44)=0),AND(TRIM($E44)&lt;&gt;"",COUNTIF('Configurações'!$C$8:$C$11,$E44)=0),AND($F44&lt;&gt;"",NOT(ISNUMBER($F44))),AND(ISNUMBER($F44),OR($F44&lt;'Configurações'!$B$4,$F44&gt;TODAY())),LEN(TRIM($A44))&gt;60,COUNTIF($A44,"*|*")&gt;0,LEN($C44)&gt;80,COUNTIF($C44,"*|*")&gt;0,LEN($D44)&gt;80,COUNTIF($D44,"*|*")&gt;0,LEN($G44)&gt;200),"Sim","Não"))</f>
        <v/>
      </c>
      <c r="M44" s="24">
        <f>IF(COUNTA($A44:$G44)=0,"",IF(AND(OR($E44="Ativo",$E44="Pausado"),ISNUMBER($F44)),IF(AND($F44&lt;=TODAY(),TODAY()-$F44&gt;'Configurações'!$B$3),"Sim","Não"),"Não"))</f>
        <v/>
      </c>
      <c r="N44" s="24">
        <f>IF(COUNTA($A44:$G44)=0,"",IF($I44="Sim","Órfão de SKU",IF($J44="Sim","ID duplicado",IF($K44="Sim","Item sem vínculo",IF($L44="Sim","Cadastro incompleto",IF($M44="Sim","Conferência vencida","Vínculo consistente"))))))</f>
        <v/>
      </c>
      <c r="O44" s="24">
        <f>IF($N44="","",IF($N44="Vínculo consistente","Não","Sim"))</f>
        <v/>
      </c>
      <c r="P44" s="24">
        <f>IF(COUNTA($A44:$G44)=0,"",_xlfn.TEXTJOIN(CHAR(59)&amp;" ",TRUE,IF(TRIM($A44)="","SKU interno não informado",""),IF(OR(LEN(TRIM($A44))&gt;60,COUNTIF($A44,"*|*")&gt;0),"SKU interno acima de 60 caracteres ou com |",""),IF(TRIM($B44)="","Canal não informado",""),IF(AND(TRIM($B44)&lt;&gt;"",COUNTIF('Configurações'!$A$8:$A$27,$B44)=0),"Canal fora da lista",""),IF(TRIM($E44)="","Status não informado",""),IF(AND(TRIM($E44)&lt;&gt;"",COUNTIF('Configurações'!$C$8:$C$11,$E44)=0),"Status fora da lista",""),IF($F44="","Última conferência não informada",""),IF(AND($F44&lt;&gt;"",NOT(ISNUMBER($F44))),"Data de conferência inválida",""),IF(AND(ISNUMBER($F44),OR($F44&lt;'Configurações'!$B$4,$F44&gt;TODAY())),"Data de conferência fora do período permitido",""),IF(AND(TRIM($D44)&lt;&gt;"",TRIM($C44)=""),"Variação sem ID do anúncio",""),IF(AND(OR($E44="Ativo",$E44="Pausado",$E44="Encerrado"),TRIM($C44)=""),"Status exige ID do anúncio",""),IF(AND($E44="A mapear",OR(TRIM($C44)&lt;&gt;"",TRIM($D44)&lt;&gt;"")),"Status A mapear com ID externo",""),IF(OR(LEN($C44)&gt;80,COUNTIF($C44,"*|*")&gt;0),"ID do anúncio acima de 80 caracteres ou com |",""),IF(OR(LEN($D44)&gt;80,COUNTIF($D44,"*|*")&gt;0),"ID da variação acima de 80 caracteres ou com |",""),IF(LEN($G44)&gt;200,"Observação acima de 200 caracteres",""),IF($I44="Sim","ID externo sem SKU interno",""),IF($K44="Sim","SKU/canal sem ID externo",""),IF($J44="Sim","Chave externa repetida",""),IF($M44="Sim","Conferência vencida","")))</f>
        <v/>
      </c>
      <c r="Q44">
        <f>IF('Configurações'!A46="","",'Configurações'!A46)</f>
        <v/>
      </c>
    </row>
    <row r="45" ht="31" customHeight="1">
      <c r="A45" s="19" t="n"/>
      <c r="B45" s="20" t="n"/>
      <c r="C45" s="19" t="n"/>
      <c r="D45" s="19" t="n"/>
      <c r="E45" s="20" t="n"/>
      <c r="F45" s="21" t="n"/>
      <c r="G45" s="22" t="n"/>
      <c r="H45" s="23">
        <f>IF(COUNTA($A45:$G45)=0,"",IF(OR(TRIM($B45)="",TRIM($C45)=""),"",UPPER(TRIM($B45))&amp;"|"&amp;LEN(TRIM($C45))&amp;":"&amp;UPPER(TRIM($C45))&amp;"|"&amp;LEN(TRIM($D45))&amp;":"&amp;UPPER(TRIM($D45))))</f>
        <v/>
      </c>
      <c r="I45" s="24">
        <f>IF(COUNTA($A45:$G45)=0,"",IF(AND(TRIM($A45)="",OR(TRIM($C45)&lt;&gt;"",TRIM($D45)&lt;&gt;"")),"Sim","Não"))</f>
        <v/>
      </c>
      <c r="J45" s="24">
        <f>IF($H45="","",IF(COUNTIF($H$6:$H$105,$H45)&gt;1,"Sim","Não"))</f>
        <v/>
      </c>
      <c r="K45" s="24">
        <f>IF(COUNTA($A45:$G45)=0,"",IF(AND(TRIM($A45)&lt;&gt;"",TRIM($B45)&lt;&gt;"",TRIM($C45)="",TRIM($D45)=""),"Sim","Não"))</f>
        <v/>
      </c>
      <c r="L45" s="24">
        <f>IF(COUNTA($A45:$G45)=0,"",IF(OR(TRIM($A45)="",TRIM($B45)="",TRIM($E45)="",$F45="",AND(TRIM($D45)&lt;&gt;"",TRIM($C45)=""),AND(OR($E45="Ativo",$E45="Pausado",$E45="Encerrado"),TRIM($C45)=""),AND($E45="A mapear",OR(TRIM($C45)&lt;&gt;"",TRIM($D45)&lt;&gt;"")),AND(TRIM($B45)&lt;&gt;"",COUNTIF('Configurações'!$A$8:$A$27,$B45)=0),AND(TRIM($E45)&lt;&gt;"",COUNTIF('Configurações'!$C$8:$C$11,$E45)=0),AND($F45&lt;&gt;"",NOT(ISNUMBER($F45))),AND(ISNUMBER($F45),OR($F45&lt;'Configurações'!$B$4,$F45&gt;TODAY())),LEN(TRIM($A45))&gt;60,COUNTIF($A45,"*|*")&gt;0,LEN($C45)&gt;80,COUNTIF($C45,"*|*")&gt;0,LEN($D45)&gt;80,COUNTIF($D45,"*|*")&gt;0,LEN($G45)&gt;200),"Sim","Não"))</f>
        <v/>
      </c>
      <c r="M45" s="24">
        <f>IF(COUNTA($A45:$G45)=0,"",IF(AND(OR($E45="Ativo",$E45="Pausado"),ISNUMBER($F45)),IF(AND($F45&lt;=TODAY(),TODAY()-$F45&gt;'Configurações'!$B$3),"Sim","Não"),"Não"))</f>
        <v/>
      </c>
      <c r="N45" s="24">
        <f>IF(COUNTA($A45:$G45)=0,"",IF($I45="Sim","Órfão de SKU",IF($J45="Sim","ID duplicado",IF($K45="Sim","Item sem vínculo",IF($L45="Sim","Cadastro incompleto",IF($M45="Sim","Conferência vencida","Vínculo consistente"))))))</f>
        <v/>
      </c>
      <c r="O45" s="24">
        <f>IF($N45="","",IF($N45="Vínculo consistente","Não","Sim"))</f>
        <v/>
      </c>
      <c r="P45" s="24">
        <f>IF(COUNTA($A45:$G45)=0,"",_xlfn.TEXTJOIN(CHAR(59)&amp;" ",TRUE,IF(TRIM($A45)="","SKU interno não informado",""),IF(OR(LEN(TRIM($A45))&gt;60,COUNTIF($A45,"*|*")&gt;0),"SKU interno acima de 60 caracteres ou com |",""),IF(TRIM($B45)="","Canal não informado",""),IF(AND(TRIM($B45)&lt;&gt;"",COUNTIF('Configurações'!$A$8:$A$27,$B45)=0),"Canal fora da lista",""),IF(TRIM($E45)="","Status não informado",""),IF(AND(TRIM($E45)&lt;&gt;"",COUNTIF('Configurações'!$C$8:$C$11,$E45)=0),"Status fora da lista",""),IF($F45="","Última conferência não informada",""),IF(AND($F45&lt;&gt;"",NOT(ISNUMBER($F45))),"Data de conferência inválida",""),IF(AND(ISNUMBER($F45),OR($F45&lt;'Configurações'!$B$4,$F45&gt;TODAY())),"Data de conferência fora do período permitido",""),IF(AND(TRIM($D45)&lt;&gt;"",TRIM($C45)=""),"Variação sem ID do anúncio",""),IF(AND(OR($E45="Ativo",$E45="Pausado",$E45="Encerrado"),TRIM($C45)=""),"Status exige ID do anúncio",""),IF(AND($E45="A mapear",OR(TRIM($C45)&lt;&gt;"",TRIM($D45)&lt;&gt;"")),"Status A mapear com ID externo",""),IF(OR(LEN($C45)&gt;80,COUNTIF($C45,"*|*")&gt;0),"ID do anúncio acima de 80 caracteres ou com |",""),IF(OR(LEN($D45)&gt;80,COUNTIF($D45,"*|*")&gt;0),"ID da variação acima de 80 caracteres ou com |",""),IF(LEN($G45)&gt;200,"Observação acima de 200 caracteres",""),IF($I45="Sim","ID externo sem SKU interno",""),IF($K45="Sim","SKU/canal sem ID externo",""),IF($J45="Sim","Chave externa repetida",""),IF($M45="Sim","Conferência vencida","")))</f>
        <v/>
      </c>
      <c r="Q45">
        <f>IF('Configurações'!A47="","",'Configurações'!A47)</f>
        <v/>
      </c>
    </row>
    <row r="46" ht="31" customHeight="1">
      <c r="A46" s="19" t="n"/>
      <c r="B46" s="20" t="n"/>
      <c r="C46" s="19" t="n"/>
      <c r="D46" s="19" t="n"/>
      <c r="E46" s="20" t="n"/>
      <c r="F46" s="21" t="n"/>
      <c r="G46" s="22" t="n"/>
      <c r="H46" s="23">
        <f>IF(COUNTA($A46:$G46)=0,"",IF(OR(TRIM($B46)="",TRIM($C46)=""),"",UPPER(TRIM($B46))&amp;"|"&amp;LEN(TRIM($C46))&amp;":"&amp;UPPER(TRIM($C46))&amp;"|"&amp;LEN(TRIM($D46))&amp;":"&amp;UPPER(TRIM($D46))))</f>
        <v/>
      </c>
      <c r="I46" s="24">
        <f>IF(COUNTA($A46:$G46)=0,"",IF(AND(TRIM($A46)="",OR(TRIM($C46)&lt;&gt;"",TRIM($D46)&lt;&gt;"")),"Sim","Não"))</f>
        <v/>
      </c>
      <c r="J46" s="24">
        <f>IF($H46="","",IF(COUNTIF($H$6:$H$105,$H46)&gt;1,"Sim","Não"))</f>
        <v/>
      </c>
      <c r="K46" s="24">
        <f>IF(COUNTA($A46:$G46)=0,"",IF(AND(TRIM($A46)&lt;&gt;"",TRIM($B46)&lt;&gt;"",TRIM($C46)="",TRIM($D46)=""),"Sim","Não"))</f>
        <v/>
      </c>
      <c r="L46" s="24">
        <f>IF(COUNTA($A46:$G46)=0,"",IF(OR(TRIM($A46)="",TRIM($B46)="",TRIM($E46)="",$F46="",AND(TRIM($D46)&lt;&gt;"",TRIM($C46)=""),AND(OR($E46="Ativo",$E46="Pausado",$E46="Encerrado"),TRIM($C46)=""),AND($E46="A mapear",OR(TRIM($C46)&lt;&gt;"",TRIM($D46)&lt;&gt;"")),AND(TRIM($B46)&lt;&gt;"",COUNTIF('Configurações'!$A$8:$A$27,$B46)=0),AND(TRIM($E46)&lt;&gt;"",COUNTIF('Configurações'!$C$8:$C$11,$E46)=0),AND($F46&lt;&gt;"",NOT(ISNUMBER($F46))),AND(ISNUMBER($F46),OR($F46&lt;'Configurações'!$B$4,$F46&gt;TODAY())),LEN(TRIM($A46))&gt;60,COUNTIF($A46,"*|*")&gt;0,LEN($C46)&gt;80,COUNTIF($C46,"*|*")&gt;0,LEN($D46)&gt;80,COUNTIF($D46,"*|*")&gt;0,LEN($G46)&gt;200),"Sim","Não"))</f>
        <v/>
      </c>
      <c r="M46" s="24">
        <f>IF(COUNTA($A46:$G46)=0,"",IF(AND(OR($E46="Ativo",$E46="Pausado"),ISNUMBER($F46)),IF(AND($F46&lt;=TODAY(),TODAY()-$F46&gt;'Configurações'!$B$3),"Sim","Não"),"Não"))</f>
        <v/>
      </c>
      <c r="N46" s="24">
        <f>IF(COUNTA($A46:$G46)=0,"",IF($I46="Sim","Órfão de SKU",IF($J46="Sim","ID duplicado",IF($K46="Sim","Item sem vínculo",IF($L46="Sim","Cadastro incompleto",IF($M46="Sim","Conferência vencida","Vínculo consistente"))))))</f>
        <v/>
      </c>
      <c r="O46" s="24">
        <f>IF($N46="","",IF($N46="Vínculo consistente","Não","Sim"))</f>
        <v/>
      </c>
      <c r="P46" s="24">
        <f>IF(COUNTA($A46:$G46)=0,"",_xlfn.TEXTJOIN(CHAR(59)&amp;" ",TRUE,IF(TRIM($A46)="","SKU interno não informado",""),IF(OR(LEN(TRIM($A46))&gt;60,COUNTIF($A46,"*|*")&gt;0),"SKU interno acima de 60 caracteres ou com |",""),IF(TRIM($B46)="","Canal não informado",""),IF(AND(TRIM($B46)&lt;&gt;"",COUNTIF('Configurações'!$A$8:$A$27,$B46)=0),"Canal fora da lista",""),IF(TRIM($E46)="","Status não informado",""),IF(AND(TRIM($E46)&lt;&gt;"",COUNTIF('Configurações'!$C$8:$C$11,$E46)=0),"Status fora da lista",""),IF($F46="","Última conferência não informada",""),IF(AND($F46&lt;&gt;"",NOT(ISNUMBER($F46))),"Data de conferência inválida",""),IF(AND(ISNUMBER($F46),OR($F46&lt;'Configurações'!$B$4,$F46&gt;TODAY())),"Data de conferência fora do período permitido",""),IF(AND(TRIM($D46)&lt;&gt;"",TRIM($C46)=""),"Variação sem ID do anúncio",""),IF(AND(OR($E46="Ativo",$E46="Pausado",$E46="Encerrado"),TRIM($C46)=""),"Status exige ID do anúncio",""),IF(AND($E46="A mapear",OR(TRIM($C46)&lt;&gt;"",TRIM($D46)&lt;&gt;"")),"Status A mapear com ID externo",""),IF(OR(LEN($C46)&gt;80,COUNTIF($C46,"*|*")&gt;0),"ID do anúncio acima de 80 caracteres ou com |",""),IF(OR(LEN($D46)&gt;80,COUNTIF($D46,"*|*")&gt;0),"ID da variação acima de 80 caracteres ou com |",""),IF(LEN($G46)&gt;200,"Observação acima de 200 caracteres",""),IF($I46="Sim","ID externo sem SKU interno",""),IF($K46="Sim","SKU/canal sem ID externo",""),IF($J46="Sim","Chave externa repetida",""),IF($M46="Sim","Conferência vencida","")))</f>
        <v/>
      </c>
      <c r="Q46">
        <f>IF('Configurações'!A48="","",'Configurações'!A48)</f>
        <v/>
      </c>
    </row>
    <row r="47" ht="31" customHeight="1">
      <c r="A47" s="19" t="n"/>
      <c r="B47" s="20" t="n"/>
      <c r="C47" s="19" t="n"/>
      <c r="D47" s="19" t="n"/>
      <c r="E47" s="20" t="n"/>
      <c r="F47" s="21" t="n"/>
      <c r="G47" s="22" t="n"/>
      <c r="H47" s="23">
        <f>IF(COUNTA($A47:$G47)=0,"",IF(OR(TRIM($B47)="",TRIM($C47)=""),"",UPPER(TRIM($B47))&amp;"|"&amp;LEN(TRIM($C47))&amp;":"&amp;UPPER(TRIM($C47))&amp;"|"&amp;LEN(TRIM($D47))&amp;":"&amp;UPPER(TRIM($D47))))</f>
        <v/>
      </c>
      <c r="I47" s="24">
        <f>IF(COUNTA($A47:$G47)=0,"",IF(AND(TRIM($A47)="",OR(TRIM($C47)&lt;&gt;"",TRIM($D47)&lt;&gt;"")),"Sim","Não"))</f>
        <v/>
      </c>
      <c r="J47" s="24">
        <f>IF($H47="","",IF(COUNTIF($H$6:$H$105,$H47)&gt;1,"Sim","Não"))</f>
        <v/>
      </c>
      <c r="K47" s="24">
        <f>IF(COUNTA($A47:$G47)=0,"",IF(AND(TRIM($A47)&lt;&gt;"",TRIM($B47)&lt;&gt;"",TRIM($C47)="",TRIM($D47)=""),"Sim","Não"))</f>
        <v/>
      </c>
      <c r="L47" s="24">
        <f>IF(COUNTA($A47:$G47)=0,"",IF(OR(TRIM($A47)="",TRIM($B47)="",TRIM($E47)="",$F47="",AND(TRIM($D47)&lt;&gt;"",TRIM($C47)=""),AND(OR($E47="Ativo",$E47="Pausado",$E47="Encerrado"),TRIM($C47)=""),AND($E47="A mapear",OR(TRIM($C47)&lt;&gt;"",TRIM($D47)&lt;&gt;"")),AND(TRIM($B47)&lt;&gt;"",COUNTIF('Configurações'!$A$8:$A$27,$B47)=0),AND(TRIM($E47)&lt;&gt;"",COUNTIF('Configurações'!$C$8:$C$11,$E47)=0),AND($F47&lt;&gt;"",NOT(ISNUMBER($F47))),AND(ISNUMBER($F47),OR($F47&lt;'Configurações'!$B$4,$F47&gt;TODAY())),LEN(TRIM($A47))&gt;60,COUNTIF($A47,"*|*")&gt;0,LEN($C47)&gt;80,COUNTIF($C47,"*|*")&gt;0,LEN($D47)&gt;80,COUNTIF($D47,"*|*")&gt;0,LEN($G47)&gt;200),"Sim","Não"))</f>
        <v/>
      </c>
      <c r="M47" s="24">
        <f>IF(COUNTA($A47:$G47)=0,"",IF(AND(OR($E47="Ativo",$E47="Pausado"),ISNUMBER($F47)),IF(AND($F47&lt;=TODAY(),TODAY()-$F47&gt;'Configurações'!$B$3),"Sim","Não"),"Não"))</f>
        <v/>
      </c>
      <c r="N47" s="24">
        <f>IF(COUNTA($A47:$G47)=0,"",IF($I47="Sim","Órfão de SKU",IF($J47="Sim","ID duplicado",IF($K47="Sim","Item sem vínculo",IF($L47="Sim","Cadastro incompleto",IF($M47="Sim","Conferência vencida","Vínculo consistente"))))))</f>
        <v/>
      </c>
      <c r="O47" s="24">
        <f>IF($N47="","",IF($N47="Vínculo consistente","Não","Sim"))</f>
        <v/>
      </c>
      <c r="P47" s="24">
        <f>IF(COUNTA($A47:$G47)=0,"",_xlfn.TEXTJOIN(CHAR(59)&amp;" ",TRUE,IF(TRIM($A47)="","SKU interno não informado",""),IF(OR(LEN(TRIM($A47))&gt;60,COUNTIF($A47,"*|*")&gt;0),"SKU interno acima de 60 caracteres ou com |",""),IF(TRIM($B47)="","Canal não informado",""),IF(AND(TRIM($B47)&lt;&gt;"",COUNTIF('Configurações'!$A$8:$A$27,$B47)=0),"Canal fora da lista",""),IF(TRIM($E47)="","Status não informado",""),IF(AND(TRIM($E47)&lt;&gt;"",COUNTIF('Configurações'!$C$8:$C$11,$E47)=0),"Status fora da lista",""),IF($F47="","Última conferência não informada",""),IF(AND($F47&lt;&gt;"",NOT(ISNUMBER($F47))),"Data de conferência inválida",""),IF(AND(ISNUMBER($F47),OR($F47&lt;'Configurações'!$B$4,$F47&gt;TODAY())),"Data de conferência fora do período permitido",""),IF(AND(TRIM($D47)&lt;&gt;"",TRIM($C47)=""),"Variação sem ID do anúncio",""),IF(AND(OR($E47="Ativo",$E47="Pausado",$E47="Encerrado"),TRIM($C47)=""),"Status exige ID do anúncio",""),IF(AND($E47="A mapear",OR(TRIM($C47)&lt;&gt;"",TRIM($D47)&lt;&gt;"")),"Status A mapear com ID externo",""),IF(OR(LEN($C47)&gt;80,COUNTIF($C47,"*|*")&gt;0),"ID do anúncio acima de 80 caracteres ou com |",""),IF(OR(LEN($D47)&gt;80,COUNTIF($D47,"*|*")&gt;0),"ID da variação acima de 80 caracteres ou com |",""),IF(LEN($G47)&gt;200,"Observação acima de 200 caracteres",""),IF($I47="Sim","ID externo sem SKU interno",""),IF($K47="Sim","SKU/canal sem ID externo",""),IF($J47="Sim","Chave externa repetida",""),IF($M47="Sim","Conferência vencida","")))</f>
        <v/>
      </c>
      <c r="Q47">
        <f>IF('Configurações'!A49="","",'Configurações'!A49)</f>
        <v/>
      </c>
    </row>
    <row r="48" ht="31" customHeight="1">
      <c r="A48" s="19" t="n"/>
      <c r="B48" s="20" t="n"/>
      <c r="C48" s="19" t="n"/>
      <c r="D48" s="19" t="n"/>
      <c r="E48" s="20" t="n"/>
      <c r="F48" s="21" t="n"/>
      <c r="G48" s="22" t="n"/>
      <c r="H48" s="23">
        <f>IF(COUNTA($A48:$G48)=0,"",IF(OR(TRIM($B48)="",TRIM($C48)=""),"",UPPER(TRIM($B48))&amp;"|"&amp;LEN(TRIM($C48))&amp;":"&amp;UPPER(TRIM($C48))&amp;"|"&amp;LEN(TRIM($D48))&amp;":"&amp;UPPER(TRIM($D48))))</f>
        <v/>
      </c>
      <c r="I48" s="24">
        <f>IF(COUNTA($A48:$G48)=0,"",IF(AND(TRIM($A48)="",OR(TRIM($C48)&lt;&gt;"",TRIM($D48)&lt;&gt;"")),"Sim","Não"))</f>
        <v/>
      </c>
      <c r="J48" s="24">
        <f>IF($H48="","",IF(COUNTIF($H$6:$H$105,$H48)&gt;1,"Sim","Não"))</f>
        <v/>
      </c>
      <c r="K48" s="24">
        <f>IF(COUNTA($A48:$G48)=0,"",IF(AND(TRIM($A48)&lt;&gt;"",TRIM($B48)&lt;&gt;"",TRIM($C48)="",TRIM($D48)=""),"Sim","Não"))</f>
        <v/>
      </c>
      <c r="L48" s="24">
        <f>IF(COUNTA($A48:$G48)=0,"",IF(OR(TRIM($A48)="",TRIM($B48)="",TRIM($E48)="",$F48="",AND(TRIM($D48)&lt;&gt;"",TRIM($C48)=""),AND(OR($E48="Ativo",$E48="Pausado",$E48="Encerrado"),TRIM($C48)=""),AND($E48="A mapear",OR(TRIM($C48)&lt;&gt;"",TRIM($D48)&lt;&gt;"")),AND(TRIM($B48)&lt;&gt;"",COUNTIF('Configurações'!$A$8:$A$27,$B48)=0),AND(TRIM($E48)&lt;&gt;"",COUNTIF('Configurações'!$C$8:$C$11,$E48)=0),AND($F48&lt;&gt;"",NOT(ISNUMBER($F48))),AND(ISNUMBER($F48),OR($F48&lt;'Configurações'!$B$4,$F48&gt;TODAY())),LEN(TRIM($A48))&gt;60,COUNTIF($A48,"*|*")&gt;0,LEN($C48)&gt;80,COUNTIF($C48,"*|*")&gt;0,LEN($D48)&gt;80,COUNTIF($D48,"*|*")&gt;0,LEN($G48)&gt;200),"Sim","Não"))</f>
        <v/>
      </c>
      <c r="M48" s="24">
        <f>IF(COUNTA($A48:$G48)=0,"",IF(AND(OR($E48="Ativo",$E48="Pausado"),ISNUMBER($F48)),IF(AND($F48&lt;=TODAY(),TODAY()-$F48&gt;'Configurações'!$B$3),"Sim","Não"),"Não"))</f>
        <v/>
      </c>
      <c r="N48" s="24">
        <f>IF(COUNTA($A48:$G48)=0,"",IF($I48="Sim","Órfão de SKU",IF($J48="Sim","ID duplicado",IF($K48="Sim","Item sem vínculo",IF($L48="Sim","Cadastro incompleto",IF($M48="Sim","Conferência vencida","Vínculo consistente"))))))</f>
        <v/>
      </c>
      <c r="O48" s="24">
        <f>IF($N48="","",IF($N48="Vínculo consistente","Não","Sim"))</f>
        <v/>
      </c>
      <c r="P48" s="24">
        <f>IF(COUNTA($A48:$G48)=0,"",_xlfn.TEXTJOIN(CHAR(59)&amp;" ",TRUE,IF(TRIM($A48)="","SKU interno não informado",""),IF(OR(LEN(TRIM($A48))&gt;60,COUNTIF($A48,"*|*")&gt;0),"SKU interno acima de 60 caracteres ou com |",""),IF(TRIM($B48)="","Canal não informado",""),IF(AND(TRIM($B48)&lt;&gt;"",COUNTIF('Configurações'!$A$8:$A$27,$B48)=0),"Canal fora da lista",""),IF(TRIM($E48)="","Status não informado",""),IF(AND(TRIM($E48)&lt;&gt;"",COUNTIF('Configurações'!$C$8:$C$11,$E48)=0),"Status fora da lista",""),IF($F48="","Última conferência não informada",""),IF(AND($F48&lt;&gt;"",NOT(ISNUMBER($F48))),"Data de conferência inválida",""),IF(AND(ISNUMBER($F48),OR($F48&lt;'Configurações'!$B$4,$F48&gt;TODAY())),"Data de conferência fora do período permitido",""),IF(AND(TRIM($D48)&lt;&gt;"",TRIM($C48)=""),"Variação sem ID do anúncio",""),IF(AND(OR($E48="Ativo",$E48="Pausado",$E48="Encerrado"),TRIM($C48)=""),"Status exige ID do anúncio",""),IF(AND($E48="A mapear",OR(TRIM($C48)&lt;&gt;"",TRIM($D48)&lt;&gt;"")),"Status A mapear com ID externo",""),IF(OR(LEN($C48)&gt;80,COUNTIF($C48,"*|*")&gt;0),"ID do anúncio acima de 80 caracteres ou com |",""),IF(OR(LEN($D48)&gt;80,COUNTIF($D48,"*|*")&gt;0),"ID da variação acima de 80 caracteres ou com |",""),IF(LEN($G48)&gt;200,"Observação acima de 200 caracteres",""),IF($I48="Sim","ID externo sem SKU interno",""),IF($K48="Sim","SKU/canal sem ID externo",""),IF($J48="Sim","Chave externa repetida",""),IF($M48="Sim","Conferência vencida","")))</f>
        <v/>
      </c>
      <c r="Q48">
        <f>IF('Configurações'!A50="","",'Configurações'!A50)</f>
        <v/>
      </c>
    </row>
    <row r="49" ht="31" customHeight="1">
      <c r="A49" s="19" t="n"/>
      <c r="B49" s="20" t="n"/>
      <c r="C49" s="19" t="n"/>
      <c r="D49" s="19" t="n"/>
      <c r="E49" s="20" t="n"/>
      <c r="F49" s="21" t="n"/>
      <c r="G49" s="22" t="n"/>
      <c r="H49" s="23">
        <f>IF(COUNTA($A49:$G49)=0,"",IF(OR(TRIM($B49)="",TRIM($C49)=""),"",UPPER(TRIM($B49))&amp;"|"&amp;LEN(TRIM($C49))&amp;":"&amp;UPPER(TRIM($C49))&amp;"|"&amp;LEN(TRIM($D49))&amp;":"&amp;UPPER(TRIM($D49))))</f>
        <v/>
      </c>
      <c r="I49" s="24">
        <f>IF(COUNTA($A49:$G49)=0,"",IF(AND(TRIM($A49)="",OR(TRIM($C49)&lt;&gt;"",TRIM($D49)&lt;&gt;"")),"Sim","Não"))</f>
        <v/>
      </c>
      <c r="J49" s="24">
        <f>IF($H49="","",IF(COUNTIF($H$6:$H$105,$H49)&gt;1,"Sim","Não"))</f>
        <v/>
      </c>
      <c r="K49" s="24">
        <f>IF(COUNTA($A49:$G49)=0,"",IF(AND(TRIM($A49)&lt;&gt;"",TRIM($B49)&lt;&gt;"",TRIM($C49)="",TRIM($D49)=""),"Sim","Não"))</f>
        <v/>
      </c>
      <c r="L49" s="24">
        <f>IF(COUNTA($A49:$G49)=0,"",IF(OR(TRIM($A49)="",TRIM($B49)="",TRIM($E49)="",$F49="",AND(TRIM($D49)&lt;&gt;"",TRIM($C49)=""),AND(OR($E49="Ativo",$E49="Pausado",$E49="Encerrado"),TRIM($C49)=""),AND($E49="A mapear",OR(TRIM($C49)&lt;&gt;"",TRIM($D49)&lt;&gt;"")),AND(TRIM($B49)&lt;&gt;"",COUNTIF('Configurações'!$A$8:$A$27,$B49)=0),AND(TRIM($E49)&lt;&gt;"",COUNTIF('Configurações'!$C$8:$C$11,$E49)=0),AND($F49&lt;&gt;"",NOT(ISNUMBER($F49))),AND(ISNUMBER($F49),OR($F49&lt;'Configurações'!$B$4,$F49&gt;TODAY())),LEN(TRIM($A49))&gt;60,COUNTIF($A49,"*|*")&gt;0,LEN($C49)&gt;80,COUNTIF($C49,"*|*")&gt;0,LEN($D49)&gt;80,COUNTIF($D49,"*|*")&gt;0,LEN($G49)&gt;200),"Sim","Não"))</f>
        <v/>
      </c>
      <c r="M49" s="24">
        <f>IF(COUNTA($A49:$G49)=0,"",IF(AND(OR($E49="Ativo",$E49="Pausado"),ISNUMBER($F49)),IF(AND($F49&lt;=TODAY(),TODAY()-$F49&gt;'Configurações'!$B$3),"Sim","Não"),"Não"))</f>
        <v/>
      </c>
      <c r="N49" s="24">
        <f>IF(COUNTA($A49:$G49)=0,"",IF($I49="Sim","Órfão de SKU",IF($J49="Sim","ID duplicado",IF($K49="Sim","Item sem vínculo",IF($L49="Sim","Cadastro incompleto",IF($M49="Sim","Conferência vencida","Vínculo consistente"))))))</f>
        <v/>
      </c>
      <c r="O49" s="24">
        <f>IF($N49="","",IF($N49="Vínculo consistente","Não","Sim"))</f>
        <v/>
      </c>
      <c r="P49" s="24">
        <f>IF(COUNTA($A49:$G49)=0,"",_xlfn.TEXTJOIN(CHAR(59)&amp;" ",TRUE,IF(TRIM($A49)="","SKU interno não informado",""),IF(OR(LEN(TRIM($A49))&gt;60,COUNTIF($A49,"*|*")&gt;0),"SKU interno acima de 60 caracteres ou com |",""),IF(TRIM($B49)="","Canal não informado",""),IF(AND(TRIM($B49)&lt;&gt;"",COUNTIF('Configurações'!$A$8:$A$27,$B49)=0),"Canal fora da lista",""),IF(TRIM($E49)="","Status não informado",""),IF(AND(TRIM($E49)&lt;&gt;"",COUNTIF('Configurações'!$C$8:$C$11,$E49)=0),"Status fora da lista",""),IF($F49="","Última conferência não informada",""),IF(AND($F49&lt;&gt;"",NOT(ISNUMBER($F49))),"Data de conferência inválida",""),IF(AND(ISNUMBER($F49),OR($F49&lt;'Configurações'!$B$4,$F49&gt;TODAY())),"Data de conferência fora do período permitido",""),IF(AND(TRIM($D49)&lt;&gt;"",TRIM($C49)=""),"Variação sem ID do anúncio",""),IF(AND(OR($E49="Ativo",$E49="Pausado",$E49="Encerrado"),TRIM($C49)=""),"Status exige ID do anúncio",""),IF(AND($E49="A mapear",OR(TRIM($C49)&lt;&gt;"",TRIM($D49)&lt;&gt;"")),"Status A mapear com ID externo",""),IF(OR(LEN($C49)&gt;80,COUNTIF($C49,"*|*")&gt;0),"ID do anúncio acima de 80 caracteres ou com |",""),IF(OR(LEN($D49)&gt;80,COUNTIF($D49,"*|*")&gt;0),"ID da variação acima de 80 caracteres ou com |",""),IF(LEN($G49)&gt;200,"Observação acima de 200 caracteres",""),IF($I49="Sim","ID externo sem SKU interno",""),IF($K49="Sim","SKU/canal sem ID externo",""),IF($J49="Sim","Chave externa repetida",""),IF($M49="Sim","Conferência vencida","")))</f>
        <v/>
      </c>
      <c r="Q49">
        <f>IF('Configurações'!A51="","",'Configurações'!A51)</f>
        <v/>
      </c>
    </row>
    <row r="50" ht="31" customHeight="1">
      <c r="A50" s="19" t="n"/>
      <c r="B50" s="20" t="n"/>
      <c r="C50" s="19" t="n"/>
      <c r="D50" s="19" t="n"/>
      <c r="E50" s="20" t="n"/>
      <c r="F50" s="21" t="n"/>
      <c r="G50" s="22" t="n"/>
      <c r="H50" s="23">
        <f>IF(COUNTA($A50:$G50)=0,"",IF(OR(TRIM($B50)="",TRIM($C50)=""),"",UPPER(TRIM($B50))&amp;"|"&amp;LEN(TRIM($C50))&amp;":"&amp;UPPER(TRIM($C50))&amp;"|"&amp;LEN(TRIM($D50))&amp;":"&amp;UPPER(TRIM($D50))))</f>
        <v/>
      </c>
      <c r="I50" s="24">
        <f>IF(COUNTA($A50:$G50)=0,"",IF(AND(TRIM($A50)="",OR(TRIM($C50)&lt;&gt;"",TRIM($D50)&lt;&gt;"")),"Sim","Não"))</f>
        <v/>
      </c>
      <c r="J50" s="24">
        <f>IF($H50="","",IF(COUNTIF($H$6:$H$105,$H50)&gt;1,"Sim","Não"))</f>
        <v/>
      </c>
      <c r="K50" s="24">
        <f>IF(COUNTA($A50:$G50)=0,"",IF(AND(TRIM($A50)&lt;&gt;"",TRIM($B50)&lt;&gt;"",TRIM($C50)="",TRIM($D50)=""),"Sim","Não"))</f>
        <v/>
      </c>
      <c r="L50" s="24">
        <f>IF(COUNTA($A50:$G50)=0,"",IF(OR(TRIM($A50)="",TRIM($B50)="",TRIM($E50)="",$F50="",AND(TRIM($D50)&lt;&gt;"",TRIM($C50)=""),AND(OR($E50="Ativo",$E50="Pausado",$E50="Encerrado"),TRIM($C50)=""),AND($E50="A mapear",OR(TRIM($C50)&lt;&gt;"",TRIM($D50)&lt;&gt;"")),AND(TRIM($B50)&lt;&gt;"",COUNTIF('Configurações'!$A$8:$A$27,$B50)=0),AND(TRIM($E50)&lt;&gt;"",COUNTIF('Configurações'!$C$8:$C$11,$E50)=0),AND($F50&lt;&gt;"",NOT(ISNUMBER($F50))),AND(ISNUMBER($F50),OR($F50&lt;'Configurações'!$B$4,$F50&gt;TODAY())),LEN(TRIM($A50))&gt;60,COUNTIF($A50,"*|*")&gt;0,LEN($C50)&gt;80,COUNTIF($C50,"*|*")&gt;0,LEN($D50)&gt;80,COUNTIF($D50,"*|*")&gt;0,LEN($G50)&gt;200),"Sim","Não"))</f>
        <v/>
      </c>
      <c r="M50" s="24">
        <f>IF(COUNTA($A50:$G50)=0,"",IF(AND(OR($E50="Ativo",$E50="Pausado"),ISNUMBER($F50)),IF(AND($F50&lt;=TODAY(),TODAY()-$F50&gt;'Configurações'!$B$3),"Sim","Não"),"Não"))</f>
        <v/>
      </c>
      <c r="N50" s="24">
        <f>IF(COUNTA($A50:$G50)=0,"",IF($I50="Sim","Órfão de SKU",IF($J50="Sim","ID duplicado",IF($K50="Sim","Item sem vínculo",IF($L50="Sim","Cadastro incompleto",IF($M50="Sim","Conferência vencida","Vínculo consistente"))))))</f>
        <v/>
      </c>
      <c r="O50" s="24">
        <f>IF($N50="","",IF($N50="Vínculo consistente","Não","Sim"))</f>
        <v/>
      </c>
      <c r="P50" s="24">
        <f>IF(COUNTA($A50:$G50)=0,"",_xlfn.TEXTJOIN(CHAR(59)&amp;" ",TRUE,IF(TRIM($A50)="","SKU interno não informado",""),IF(OR(LEN(TRIM($A50))&gt;60,COUNTIF($A50,"*|*")&gt;0),"SKU interno acima de 60 caracteres ou com |",""),IF(TRIM($B50)="","Canal não informado",""),IF(AND(TRIM($B50)&lt;&gt;"",COUNTIF('Configurações'!$A$8:$A$27,$B50)=0),"Canal fora da lista",""),IF(TRIM($E50)="","Status não informado",""),IF(AND(TRIM($E50)&lt;&gt;"",COUNTIF('Configurações'!$C$8:$C$11,$E50)=0),"Status fora da lista",""),IF($F50="","Última conferência não informada",""),IF(AND($F50&lt;&gt;"",NOT(ISNUMBER($F50))),"Data de conferência inválida",""),IF(AND(ISNUMBER($F50),OR($F50&lt;'Configurações'!$B$4,$F50&gt;TODAY())),"Data de conferência fora do período permitido",""),IF(AND(TRIM($D50)&lt;&gt;"",TRIM($C50)=""),"Variação sem ID do anúncio",""),IF(AND(OR($E50="Ativo",$E50="Pausado",$E50="Encerrado"),TRIM($C50)=""),"Status exige ID do anúncio",""),IF(AND($E50="A mapear",OR(TRIM($C50)&lt;&gt;"",TRIM($D50)&lt;&gt;"")),"Status A mapear com ID externo",""),IF(OR(LEN($C50)&gt;80,COUNTIF($C50,"*|*")&gt;0),"ID do anúncio acima de 80 caracteres ou com |",""),IF(OR(LEN($D50)&gt;80,COUNTIF($D50,"*|*")&gt;0),"ID da variação acima de 80 caracteres ou com |",""),IF(LEN($G50)&gt;200,"Observação acima de 200 caracteres",""),IF($I50="Sim","ID externo sem SKU interno",""),IF($K50="Sim","SKU/canal sem ID externo",""),IF($J50="Sim","Chave externa repetida",""),IF($M50="Sim","Conferência vencida","")))</f>
        <v/>
      </c>
      <c r="Q50">
        <f>IF('Configurações'!A52="","",'Configurações'!A52)</f>
        <v/>
      </c>
    </row>
    <row r="51" ht="31" customHeight="1">
      <c r="A51" s="19" t="n"/>
      <c r="B51" s="20" t="n"/>
      <c r="C51" s="19" t="n"/>
      <c r="D51" s="19" t="n"/>
      <c r="E51" s="20" t="n"/>
      <c r="F51" s="21" t="n"/>
      <c r="G51" s="22" t="n"/>
      <c r="H51" s="23">
        <f>IF(COUNTA($A51:$G51)=0,"",IF(OR(TRIM($B51)="",TRIM($C51)=""),"",UPPER(TRIM($B51))&amp;"|"&amp;LEN(TRIM($C51))&amp;":"&amp;UPPER(TRIM($C51))&amp;"|"&amp;LEN(TRIM($D51))&amp;":"&amp;UPPER(TRIM($D51))))</f>
        <v/>
      </c>
      <c r="I51" s="24">
        <f>IF(COUNTA($A51:$G51)=0,"",IF(AND(TRIM($A51)="",OR(TRIM($C51)&lt;&gt;"",TRIM($D51)&lt;&gt;"")),"Sim","Não"))</f>
        <v/>
      </c>
      <c r="J51" s="24">
        <f>IF($H51="","",IF(COUNTIF($H$6:$H$105,$H51)&gt;1,"Sim","Não"))</f>
        <v/>
      </c>
      <c r="K51" s="24">
        <f>IF(COUNTA($A51:$G51)=0,"",IF(AND(TRIM($A51)&lt;&gt;"",TRIM($B51)&lt;&gt;"",TRIM($C51)="",TRIM($D51)=""),"Sim","Não"))</f>
        <v/>
      </c>
      <c r="L51" s="24">
        <f>IF(COUNTA($A51:$G51)=0,"",IF(OR(TRIM($A51)="",TRIM($B51)="",TRIM($E51)="",$F51="",AND(TRIM($D51)&lt;&gt;"",TRIM($C51)=""),AND(OR($E51="Ativo",$E51="Pausado",$E51="Encerrado"),TRIM($C51)=""),AND($E51="A mapear",OR(TRIM($C51)&lt;&gt;"",TRIM($D51)&lt;&gt;"")),AND(TRIM($B51)&lt;&gt;"",COUNTIF('Configurações'!$A$8:$A$27,$B51)=0),AND(TRIM($E51)&lt;&gt;"",COUNTIF('Configurações'!$C$8:$C$11,$E51)=0),AND($F51&lt;&gt;"",NOT(ISNUMBER($F51))),AND(ISNUMBER($F51),OR($F51&lt;'Configurações'!$B$4,$F51&gt;TODAY())),LEN(TRIM($A51))&gt;60,COUNTIF($A51,"*|*")&gt;0,LEN($C51)&gt;80,COUNTIF($C51,"*|*")&gt;0,LEN($D51)&gt;80,COUNTIF($D51,"*|*")&gt;0,LEN($G51)&gt;200),"Sim","Não"))</f>
        <v/>
      </c>
      <c r="M51" s="24">
        <f>IF(COUNTA($A51:$G51)=0,"",IF(AND(OR($E51="Ativo",$E51="Pausado"),ISNUMBER($F51)),IF(AND($F51&lt;=TODAY(),TODAY()-$F51&gt;'Configurações'!$B$3),"Sim","Não"),"Não"))</f>
        <v/>
      </c>
      <c r="N51" s="24">
        <f>IF(COUNTA($A51:$G51)=0,"",IF($I51="Sim","Órfão de SKU",IF($J51="Sim","ID duplicado",IF($K51="Sim","Item sem vínculo",IF($L51="Sim","Cadastro incompleto",IF($M51="Sim","Conferência vencida","Vínculo consistente"))))))</f>
        <v/>
      </c>
      <c r="O51" s="24">
        <f>IF($N51="","",IF($N51="Vínculo consistente","Não","Sim"))</f>
        <v/>
      </c>
      <c r="P51" s="24">
        <f>IF(COUNTA($A51:$G51)=0,"",_xlfn.TEXTJOIN(CHAR(59)&amp;" ",TRUE,IF(TRIM($A51)="","SKU interno não informado",""),IF(OR(LEN(TRIM($A51))&gt;60,COUNTIF($A51,"*|*")&gt;0),"SKU interno acima de 60 caracteres ou com |",""),IF(TRIM($B51)="","Canal não informado",""),IF(AND(TRIM($B51)&lt;&gt;"",COUNTIF('Configurações'!$A$8:$A$27,$B51)=0),"Canal fora da lista",""),IF(TRIM($E51)="","Status não informado",""),IF(AND(TRIM($E51)&lt;&gt;"",COUNTIF('Configurações'!$C$8:$C$11,$E51)=0),"Status fora da lista",""),IF($F51="","Última conferência não informada",""),IF(AND($F51&lt;&gt;"",NOT(ISNUMBER($F51))),"Data de conferência inválida",""),IF(AND(ISNUMBER($F51),OR($F51&lt;'Configurações'!$B$4,$F51&gt;TODAY())),"Data de conferência fora do período permitido",""),IF(AND(TRIM($D51)&lt;&gt;"",TRIM($C51)=""),"Variação sem ID do anúncio",""),IF(AND(OR($E51="Ativo",$E51="Pausado",$E51="Encerrado"),TRIM($C51)=""),"Status exige ID do anúncio",""),IF(AND($E51="A mapear",OR(TRIM($C51)&lt;&gt;"",TRIM($D51)&lt;&gt;"")),"Status A mapear com ID externo",""),IF(OR(LEN($C51)&gt;80,COUNTIF($C51,"*|*")&gt;0),"ID do anúncio acima de 80 caracteres ou com |",""),IF(OR(LEN($D51)&gt;80,COUNTIF($D51,"*|*")&gt;0),"ID da variação acima de 80 caracteres ou com |",""),IF(LEN($G51)&gt;200,"Observação acima de 200 caracteres",""),IF($I51="Sim","ID externo sem SKU interno",""),IF($K51="Sim","SKU/canal sem ID externo",""),IF($J51="Sim","Chave externa repetida",""),IF($M51="Sim","Conferência vencida","")))</f>
        <v/>
      </c>
      <c r="Q51">
        <f>IF('Configurações'!A53="","",'Configurações'!A53)</f>
        <v/>
      </c>
    </row>
    <row r="52" ht="31" customHeight="1">
      <c r="A52" s="19" t="n"/>
      <c r="B52" s="20" t="n"/>
      <c r="C52" s="19" t="n"/>
      <c r="D52" s="19" t="n"/>
      <c r="E52" s="20" t="n"/>
      <c r="F52" s="21" t="n"/>
      <c r="G52" s="22" t="n"/>
      <c r="H52" s="23">
        <f>IF(COUNTA($A52:$G52)=0,"",IF(OR(TRIM($B52)="",TRIM($C52)=""),"",UPPER(TRIM($B52))&amp;"|"&amp;LEN(TRIM($C52))&amp;":"&amp;UPPER(TRIM($C52))&amp;"|"&amp;LEN(TRIM($D52))&amp;":"&amp;UPPER(TRIM($D52))))</f>
        <v/>
      </c>
      <c r="I52" s="24">
        <f>IF(COUNTA($A52:$G52)=0,"",IF(AND(TRIM($A52)="",OR(TRIM($C52)&lt;&gt;"",TRIM($D52)&lt;&gt;"")),"Sim","Não"))</f>
        <v/>
      </c>
      <c r="J52" s="24">
        <f>IF($H52="","",IF(COUNTIF($H$6:$H$105,$H52)&gt;1,"Sim","Não"))</f>
        <v/>
      </c>
      <c r="K52" s="24">
        <f>IF(COUNTA($A52:$G52)=0,"",IF(AND(TRIM($A52)&lt;&gt;"",TRIM($B52)&lt;&gt;"",TRIM($C52)="",TRIM($D52)=""),"Sim","Não"))</f>
        <v/>
      </c>
      <c r="L52" s="24">
        <f>IF(COUNTA($A52:$G52)=0,"",IF(OR(TRIM($A52)="",TRIM($B52)="",TRIM($E52)="",$F52="",AND(TRIM($D52)&lt;&gt;"",TRIM($C52)=""),AND(OR($E52="Ativo",$E52="Pausado",$E52="Encerrado"),TRIM($C52)=""),AND($E52="A mapear",OR(TRIM($C52)&lt;&gt;"",TRIM($D52)&lt;&gt;"")),AND(TRIM($B52)&lt;&gt;"",COUNTIF('Configurações'!$A$8:$A$27,$B52)=0),AND(TRIM($E52)&lt;&gt;"",COUNTIF('Configurações'!$C$8:$C$11,$E52)=0),AND($F52&lt;&gt;"",NOT(ISNUMBER($F52))),AND(ISNUMBER($F52),OR($F52&lt;'Configurações'!$B$4,$F52&gt;TODAY())),LEN(TRIM($A52))&gt;60,COUNTIF($A52,"*|*")&gt;0,LEN($C52)&gt;80,COUNTIF($C52,"*|*")&gt;0,LEN($D52)&gt;80,COUNTIF($D52,"*|*")&gt;0,LEN($G52)&gt;200),"Sim","Não"))</f>
        <v/>
      </c>
      <c r="M52" s="24">
        <f>IF(COUNTA($A52:$G52)=0,"",IF(AND(OR($E52="Ativo",$E52="Pausado"),ISNUMBER($F52)),IF(AND($F52&lt;=TODAY(),TODAY()-$F52&gt;'Configurações'!$B$3),"Sim","Não"),"Não"))</f>
        <v/>
      </c>
      <c r="N52" s="24">
        <f>IF(COUNTA($A52:$G52)=0,"",IF($I52="Sim","Órfão de SKU",IF($J52="Sim","ID duplicado",IF($K52="Sim","Item sem vínculo",IF($L52="Sim","Cadastro incompleto",IF($M52="Sim","Conferência vencida","Vínculo consistente"))))))</f>
        <v/>
      </c>
      <c r="O52" s="24">
        <f>IF($N52="","",IF($N52="Vínculo consistente","Não","Sim"))</f>
        <v/>
      </c>
      <c r="P52" s="24">
        <f>IF(COUNTA($A52:$G52)=0,"",_xlfn.TEXTJOIN(CHAR(59)&amp;" ",TRUE,IF(TRIM($A52)="","SKU interno não informado",""),IF(OR(LEN(TRIM($A52))&gt;60,COUNTIF($A52,"*|*")&gt;0),"SKU interno acima de 60 caracteres ou com |",""),IF(TRIM($B52)="","Canal não informado",""),IF(AND(TRIM($B52)&lt;&gt;"",COUNTIF('Configurações'!$A$8:$A$27,$B52)=0),"Canal fora da lista",""),IF(TRIM($E52)="","Status não informado",""),IF(AND(TRIM($E52)&lt;&gt;"",COUNTIF('Configurações'!$C$8:$C$11,$E52)=0),"Status fora da lista",""),IF($F52="","Última conferência não informada",""),IF(AND($F52&lt;&gt;"",NOT(ISNUMBER($F52))),"Data de conferência inválida",""),IF(AND(ISNUMBER($F52),OR($F52&lt;'Configurações'!$B$4,$F52&gt;TODAY())),"Data de conferência fora do período permitido",""),IF(AND(TRIM($D52)&lt;&gt;"",TRIM($C52)=""),"Variação sem ID do anúncio",""),IF(AND(OR($E52="Ativo",$E52="Pausado",$E52="Encerrado"),TRIM($C52)=""),"Status exige ID do anúncio",""),IF(AND($E52="A mapear",OR(TRIM($C52)&lt;&gt;"",TRIM($D52)&lt;&gt;"")),"Status A mapear com ID externo",""),IF(OR(LEN($C52)&gt;80,COUNTIF($C52,"*|*")&gt;0),"ID do anúncio acima de 80 caracteres ou com |",""),IF(OR(LEN($D52)&gt;80,COUNTIF($D52,"*|*")&gt;0),"ID da variação acima de 80 caracteres ou com |",""),IF(LEN($G52)&gt;200,"Observação acima de 200 caracteres",""),IF($I52="Sim","ID externo sem SKU interno",""),IF($K52="Sim","SKU/canal sem ID externo",""),IF($J52="Sim","Chave externa repetida",""),IF($M52="Sim","Conferência vencida","")))</f>
        <v/>
      </c>
      <c r="Q52">
        <f>IF('Configurações'!A54="","",'Configurações'!A54)</f>
        <v/>
      </c>
    </row>
    <row r="53" ht="31" customHeight="1">
      <c r="A53" s="19" t="n"/>
      <c r="B53" s="20" t="n"/>
      <c r="C53" s="19" t="n"/>
      <c r="D53" s="19" t="n"/>
      <c r="E53" s="20" t="n"/>
      <c r="F53" s="21" t="n"/>
      <c r="G53" s="22" t="n"/>
      <c r="H53" s="23">
        <f>IF(COUNTA($A53:$G53)=0,"",IF(OR(TRIM($B53)="",TRIM($C53)=""),"",UPPER(TRIM($B53))&amp;"|"&amp;LEN(TRIM($C53))&amp;":"&amp;UPPER(TRIM($C53))&amp;"|"&amp;LEN(TRIM($D53))&amp;":"&amp;UPPER(TRIM($D53))))</f>
        <v/>
      </c>
      <c r="I53" s="24">
        <f>IF(COUNTA($A53:$G53)=0,"",IF(AND(TRIM($A53)="",OR(TRIM($C53)&lt;&gt;"",TRIM($D53)&lt;&gt;"")),"Sim","Não"))</f>
        <v/>
      </c>
      <c r="J53" s="24">
        <f>IF($H53="","",IF(COUNTIF($H$6:$H$105,$H53)&gt;1,"Sim","Não"))</f>
        <v/>
      </c>
      <c r="K53" s="24">
        <f>IF(COUNTA($A53:$G53)=0,"",IF(AND(TRIM($A53)&lt;&gt;"",TRIM($B53)&lt;&gt;"",TRIM($C53)="",TRIM($D53)=""),"Sim","Não"))</f>
        <v/>
      </c>
      <c r="L53" s="24">
        <f>IF(COUNTA($A53:$G53)=0,"",IF(OR(TRIM($A53)="",TRIM($B53)="",TRIM($E53)="",$F53="",AND(TRIM($D53)&lt;&gt;"",TRIM($C53)=""),AND(OR($E53="Ativo",$E53="Pausado",$E53="Encerrado"),TRIM($C53)=""),AND($E53="A mapear",OR(TRIM($C53)&lt;&gt;"",TRIM($D53)&lt;&gt;"")),AND(TRIM($B53)&lt;&gt;"",COUNTIF('Configurações'!$A$8:$A$27,$B53)=0),AND(TRIM($E53)&lt;&gt;"",COUNTIF('Configurações'!$C$8:$C$11,$E53)=0),AND($F53&lt;&gt;"",NOT(ISNUMBER($F53))),AND(ISNUMBER($F53),OR($F53&lt;'Configurações'!$B$4,$F53&gt;TODAY())),LEN(TRIM($A53))&gt;60,COUNTIF($A53,"*|*")&gt;0,LEN($C53)&gt;80,COUNTIF($C53,"*|*")&gt;0,LEN($D53)&gt;80,COUNTIF($D53,"*|*")&gt;0,LEN($G53)&gt;200),"Sim","Não"))</f>
        <v/>
      </c>
      <c r="M53" s="24">
        <f>IF(COUNTA($A53:$G53)=0,"",IF(AND(OR($E53="Ativo",$E53="Pausado"),ISNUMBER($F53)),IF(AND($F53&lt;=TODAY(),TODAY()-$F53&gt;'Configurações'!$B$3),"Sim","Não"),"Não"))</f>
        <v/>
      </c>
      <c r="N53" s="24">
        <f>IF(COUNTA($A53:$G53)=0,"",IF($I53="Sim","Órfão de SKU",IF($J53="Sim","ID duplicado",IF($K53="Sim","Item sem vínculo",IF($L53="Sim","Cadastro incompleto",IF($M53="Sim","Conferência vencida","Vínculo consistente"))))))</f>
        <v/>
      </c>
      <c r="O53" s="24">
        <f>IF($N53="","",IF($N53="Vínculo consistente","Não","Sim"))</f>
        <v/>
      </c>
      <c r="P53" s="24">
        <f>IF(COUNTA($A53:$G53)=0,"",_xlfn.TEXTJOIN(CHAR(59)&amp;" ",TRUE,IF(TRIM($A53)="","SKU interno não informado",""),IF(OR(LEN(TRIM($A53))&gt;60,COUNTIF($A53,"*|*")&gt;0),"SKU interno acima de 60 caracteres ou com |",""),IF(TRIM($B53)="","Canal não informado",""),IF(AND(TRIM($B53)&lt;&gt;"",COUNTIF('Configurações'!$A$8:$A$27,$B53)=0),"Canal fora da lista",""),IF(TRIM($E53)="","Status não informado",""),IF(AND(TRIM($E53)&lt;&gt;"",COUNTIF('Configurações'!$C$8:$C$11,$E53)=0),"Status fora da lista",""),IF($F53="","Última conferência não informada",""),IF(AND($F53&lt;&gt;"",NOT(ISNUMBER($F53))),"Data de conferência inválida",""),IF(AND(ISNUMBER($F53),OR($F53&lt;'Configurações'!$B$4,$F53&gt;TODAY())),"Data de conferência fora do período permitido",""),IF(AND(TRIM($D53)&lt;&gt;"",TRIM($C53)=""),"Variação sem ID do anúncio",""),IF(AND(OR($E53="Ativo",$E53="Pausado",$E53="Encerrado"),TRIM($C53)=""),"Status exige ID do anúncio",""),IF(AND($E53="A mapear",OR(TRIM($C53)&lt;&gt;"",TRIM($D53)&lt;&gt;"")),"Status A mapear com ID externo",""),IF(OR(LEN($C53)&gt;80,COUNTIF($C53,"*|*")&gt;0),"ID do anúncio acima de 80 caracteres ou com |",""),IF(OR(LEN($D53)&gt;80,COUNTIF($D53,"*|*")&gt;0),"ID da variação acima de 80 caracteres ou com |",""),IF(LEN($G53)&gt;200,"Observação acima de 200 caracteres",""),IF($I53="Sim","ID externo sem SKU interno",""),IF($K53="Sim","SKU/canal sem ID externo",""),IF($J53="Sim","Chave externa repetida",""),IF($M53="Sim","Conferência vencida","")))</f>
        <v/>
      </c>
      <c r="Q53">
        <f>IF('Configurações'!A55="","",'Configurações'!A55)</f>
        <v/>
      </c>
    </row>
    <row r="54" ht="31" customHeight="1">
      <c r="A54" s="19" t="n"/>
      <c r="B54" s="20" t="n"/>
      <c r="C54" s="19" t="n"/>
      <c r="D54" s="19" t="n"/>
      <c r="E54" s="20" t="n"/>
      <c r="F54" s="21" t="n"/>
      <c r="G54" s="22" t="n"/>
      <c r="H54" s="23">
        <f>IF(COUNTA($A54:$G54)=0,"",IF(OR(TRIM($B54)="",TRIM($C54)=""),"",UPPER(TRIM($B54))&amp;"|"&amp;LEN(TRIM($C54))&amp;":"&amp;UPPER(TRIM($C54))&amp;"|"&amp;LEN(TRIM($D54))&amp;":"&amp;UPPER(TRIM($D54))))</f>
        <v/>
      </c>
      <c r="I54" s="24">
        <f>IF(COUNTA($A54:$G54)=0,"",IF(AND(TRIM($A54)="",OR(TRIM($C54)&lt;&gt;"",TRIM($D54)&lt;&gt;"")),"Sim","Não"))</f>
        <v/>
      </c>
      <c r="J54" s="24">
        <f>IF($H54="","",IF(COUNTIF($H$6:$H$105,$H54)&gt;1,"Sim","Não"))</f>
        <v/>
      </c>
      <c r="K54" s="24">
        <f>IF(COUNTA($A54:$G54)=0,"",IF(AND(TRIM($A54)&lt;&gt;"",TRIM($B54)&lt;&gt;"",TRIM($C54)="",TRIM($D54)=""),"Sim","Não"))</f>
        <v/>
      </c>
      <c r="L54" s="24">
        <f>IF(COUNTA($A54:$G54)=0,"",IF(OR(TRIM($A54)="",TRIM($B54)="",TRIM($E54)="",$F54="",AND(TRIM($D54)&lt;&gt;"",TRIM($C54)=""),AND(OR($E54="Ativo",$E54="Pausado",$E54="Encerrado"),TRIM($C54)=""),AND($E54="A mapear",OR(TRIM($C54)&lt;&gt;"",TRIM($D54)&lt;&gt;"")),AND(TRIM($B54)&lt;&gt;"",COUNTIF('Configurações'!$A$8:$A$27,$B54)=0),AND(TRIM($E54)&lt;&gt;"",COUNTIF('Configurações'!$C$8:$C$11,$E54)=0),AND($F54&lt;&gt;"",NOT(ISNUMBER($F54))),AND(ISNUMBER($F54),OR($F54&lt;'Configurações'!$B$4,$F54&gt;TODAY())),LEN(TRIM($A54))&gt;60,COUNTIF($A54,"*|*")&gt;0,LEN($C54)&gt;80,COUNTIF($C54,"*|*")&gt;0,LEN($D54)&gt;80,COUNTIF($D54,"*|*")&gt;0,LEN($G54)&gt;200),"Sim","Não"))</f>
        <v/>
      </c>
      <c r="M54" s="24">
        <f>IF(COUNTA($A54:$G54)=0,"",IF(AND(OR($E54="Ativo",$E54="Pausado"),ISNUMBER($F54)),IF(AND($F54&lt;=TODAY(),TODAY()-$F54&gt;'Configurações'!$B$3),"Sim","Não"),"Não"))</f>
        <v/>
      </c>
      <c r="N54" s="24">
        <f>IF(COUNTA($A54:$G54)=0,"",IF($I54="Sim","Órfão de SKU",IF($J54="Sim","ID duplicado",IF($K54="Sim","Item sem vínculo",IF($L54="Sim","Cadastro incompleto",IF($M54="Sim","Conferência vencida","Vínculo consistente"))))))</f>
        <v/>
      </c>
      <c r="O54" s="24">
        <f>IF($N54="","",IF($N54="Vínculo consistente","Não","Sim"))</f>
        <v/>
      </c>
      <c r="P54" s="24">
        <f>IF(COUNTA($A54:$G54)=0,"",_xlfn.TEXTJOIN(CHAR(59)&amp;" ",TRUE,IF(TRIM($A54)="","SKU interno não informado",""),IF(OR(LEN(TRIM($A54))&gt;60,COUNTIF($A54,"*|*")&gt;0),"SKU interno acima de 60 caracteres ou com |",""),IF(TRIM($B54)="","Canal não informado",""),IF(AND(TRIM($B54)&lt;&gt;"",COUNTIF('Configurações'!$A$8:$A$27,$B54)=0),"Canal fora da lista",""),IF(TRIM($E54)="","Status não informado",""),IF(AND(TRIM($E54)&lt;&gt;"",COUNTIF('Configurações'!$C$8:$C$11,$E54)=0),"Status fora da lista",""),IF($F54="","Última conferência não informada",""),IF(AND($F54&lt;&gt;"",NOT(ISNUMBER($F54))),"Data de conferência inválida",""),IF(AND(ISNUMBER($F54),OR($F54&lt;'Configurações'!$B$4,$F54&gt;TODAY())),"Data de conferência fora do período permitido",""),IF(AND(TRIM($D54)&lt;&gt;"",TRIM($C54)=""),"Variação sem ID do anúncio",""),IF(AND(OR($E54="Ativo",$E54="Pausado",$E54="Encerrado"),TRIM($C54)=""),"Status exige ID do anúncio",""),IF(AND($E54="A mapear",OR(TRIM($C54)&lt;&gt;"",TRIM($D54)&lt;&gt;"")),"Status A mapear com ID externo",""),IF(OR(LEN($C54)&gt;80,COUNTIF($C54,"*|*")&gt;0),"ID do anúncio acima de 80 caracteres ou com |",""),IF(OR(LEN($D54)&gt;80,COUNTIF($D54,"*|*")&gt;0),"ID da variação acima de 80 caracteres ou com |",""),IF(LEN($G54)&gt;200,"Observação acima de 200 caracteres",""),IF($I54="Sim","ID externo sem SKU interno",""),IF($K54="Sim","SKU/canal sem ID externo",""),IF($J54="Sim","Chave externa repetida",""),IF($M54="Sim","Conferência vencida","")))</f>
        <v/>
      </c>
      <c r="Q54">
        <f>IF('Configurações'!A56="","",'Configurações'!A56)</f>
        <v/>
      </c>
    </row>
    <row r="55" ht="31" customHeight="1">
      <c r="A55" s="19" t="n"/>
      <c r="B55" s="20" t="n"/>
      <c r="C55" s="19" t="n"/>
      <c r="D55" s="19" t="n"/>
      <c r="E55" s="20" t="n"/>
      <c r="F55" s="21" t="n"/>
      <c r="G55" s="22" t="n"/>
      <c r="H55" s="23">
        <f>IF(COUNTA($A55:$G55)=0,"",IF(OR(TRIM($B55)="",TRIM($C55)=""),"",UPPER(TRIM($B55))&amp;"|"&amp;LEN(TRIM($C55))&amp;":"&amp;UPPER(TRIM($C55))&amp;"|"&amp;LEN(TRIM($D55))&amp;":"&amp;UPPER(TRIM($D55))))</f>
        <v/>
      </c>
      <c r="I55" s="24">
        <f>IF(COUNTA($A55:$G55)=0,"",IF(AND(TRIM($A55)="",OR(TRIM($C55)&lt;&gt;"",TRIM($D55)&lt;&gt;"")),"Sim","Não"))</f>
        <v/>
      </c>
      <c r="J55" s="24">
        <f>IF($H55="","",IF(COUNTIF($H$6:$H$105,$H55)&gt;1,"Sim","Não"))</f>
        <v/>
      </c>
      <c r="K55" s="24">
        <f>IF(COUNTA($A55:$G55)=0,"",IF(AND(TRIM($A55)&lt;&gt;"",TRIM($B55)&lt;&gt;"",TRIM($C55)="",TRIM($D55)=""),"Sim","Não"))</f>
        <v/>
      </c>
      <c r="L55" s="24">
        <f>IF(COUNTA($A55:$G55)=0,"",IF(OR(TRIM($A55)="",TRIM($B55)="",TRIM($E55)="",$F55="",AND(TRIM($D55)&lt;&gt;"",TRIM($C55)=""),AND(OR($E55="Ativo",$E55="Pausado",$E55="Encerrado"),TRIM($C55)=""),AND($E55="A mapear",OR(TRIM($C55)&lt;&gt;"",TRIM($D55)&lt;&gt;"")),AND(TRIM($B55)&lt;&gt;"",COUNTIF('Configurações'!$A$8:$A$27,$B55)=0),AND(TRIM($E55)&lt;&gt;"",COUNTIF('Configurações'!$C$8:$C$11,$E55)=0),AND($F55&lt;&gt;"",NOT(ISNUMBER($F55))),AND(ISNUMBER($F55),OR($F55&lt;'Configurações'!$B$4,$F55&gt;TODAY())),LEN(TRIM($A55))&gt;60,COUNTIF($A55,"*|*")&gt;0,LEN($C55)&gt;80,COUNTIF($C55,"*|*")&gt;0,LEN($D55)&gt;80,COUNTIF($D55,"*|*")&gt;0,LEN($G55)&gt;200),"Sim","Não"))</f>
        <v/>
      </c>
      <c r="M55" s="24">
        <f>IF(COUNTA($A55:$G55)=0,"",IF(AND(OR($E55="Ativo",$E55="Pausado"),ISNUMBER($F55)),IF(AND($F55&lt;=TODAY(),TODAY()-$F55&gt;'Configurações'!$B$3),"Sim","Não"),"Não"))</f>
        <v/>
      </c>
      <c r="N55" s="24">
        <f>IF(COUNTA($A55:$G55)=0,"",IF($I55="Sim","Órfão de SKU",IF($J55="Sim","ID duplicado",IF($K55="Sim","Item sem vínculo",IF($L55="Sim","Cadastro incompleto",IF($M55="Sim","Conferência vencida","Vínculo consistente"))))))</f>
        <v/>
      </c>
      <c r="O55" s="24">
        <f>IF($N55="","",IF($N55="Vínculo consistente","Não","Sim"))</f>
        <v/>
      </c>
      <c r="P55" s="24">
        <f>IF(COUNTA($A55:$G55)=0,"",_xlfn.TEXTJOIN(CHAR(59)&amp;" ",TRUE,IF(TRIM($A55)="","SKU interno não informado",""),IF(OR(LEN(TRIM($A55))&gt;60,COUNTIF($A55,"*|*")&gt;0),"SKU interno acima de 60 caracteres ou com |",""),IF(TRIM($B55)="","Canal não informado",""),IF(AND(TRIM($B55)&lt;&gt;"",COUNTIF('Configurações'!$A$8:$A$27,$B55)=0),"Canal fora da lista",""),IF(TRIM($E55)="","Status não informado",""),IF(AND(TRIM($E55)&lt;&gt;"",COUNTIF('Configurações'!$C$8:$C$11,$E55)=0),"Status fora da lista",""),IF($F55="","Última conferência não informada",""),IF(AND($F55&lt;&gt;"",NOT(ISNUMBER($F55))),"Data de conferência inválida",""),IF(AND(ISNUMBER($F55),OR($F55&lt;'Configurações'!$B$4,$F55&gt;TODAY())),"Data de conferência fora do período permitido",""),IF(AND(TRIM($D55)&lt;&gt;"",TRIM($C55)=""),"Variação sem ID do anúncio",""),IF(AND(OR($E55="Ativo",$E55="Pausado",$E55="Encerrado"),TRIM($C55)=""),"Status exige ID do anúncio",""),IF(AND($E55="A mapear",OR(TRIM($C55)&lt;&gt;"",TRIM($D55)&lt;&gt;"")),"Status A mapear com ID externo",""),IF(OR(LEN($C55)&gt;80,COUNTIF($C55,"*|*")&gt;0),"ID do anúncio acima de 80 caracteres ou com |",""),IF(OR(LEN($D55)&gt;80,COUNTIF($D55,"*|*")&gt;0),"ID da variação acima de 80 caracteres ou com |",""),IF(LEN($G55)&gt;200,"Observação acima de 200 caracteres",""),IF($I55="Sim","ID externo sem SKU interno",""),IF($K55="Sim","SKU/canal sem ID externo",""),IF($J55="Sim","Chave externa repetida",""),IF($M55="Sim","Conferência vencida","")))</f>
        <v/>
      </c>
      <c r="Q55">
        <f>IF('Configurações'!A57="","",'Configurações'!A57)</f>
        <v/>
      </c>
    </row>
    <row r="56" ht="31" customHeight="1">
      <c r="A56" s="19" t="n"/>
      <c r="B56" s="20" t="n"/>
      <c r="C56" s="19" t="n"/>
      <c r="D56" s="19" t="n"/>
      <c r="E56" s="20" t="n"/>
      <c r="F56" s="21" t="n"/>
      <c r="G56" s="22" t="n"/>
      <c r="H56" s="23">
        <f>IF(COUNTA($A56:$G56)=0,"",IF(OR(TRIM($B56)="",TRIM($C56)=""),"",UPPER(TRIM($B56))&amp;"|"&amp;LEN(TRIM($C56))&amp;":"&amp;UPPER(TRIM($C56))&amp;"|"&amp;LEN(TRIM($D56))&amp;":"&amp;UPPER(TRIM($D56))))</f>
        <v/>
      </c>
      <c r="I56" s="24">
        <f>IF(COUNTA($A56:$G56)=0,"",IF(AND(TRIM($A56)="",OR(TRIM($C56)&lt;&gt;"",TRIM($D56)&lt;&gt;"")),"Sim","Não"))</f>
        <v/>
      </c>
      <c r="J56" s="24">
        <f>IF($H56="","",IF(COUNTIF($H$6:$H$105,$H56)&gt;1,"Sim","Não"))</f>
        <v/>
      </c>
      <c r="K56" s="24">
        <f>IF(COUNTA($A56:$G56)=0,"",IF(AND(TRIM($A56)&lt;&gt;"",TRIM($B56)&lt;&gt;"",TRIM($C56)="",TRIM($D56)=""),"Sim","Não"))</f>
        <v/>
      </c>
      <c r="L56" s="24">
        <f>IF(COUNTA($A56:$G56)=0,"",IF(OR(TRIM($A56)="",TRIM($B56)="",TRIM($E56)="",$F56="",AND(TRIM($D56)&lt;&gt;"",TRIM($C56)=""),AND(OR($E56="Ativo",$E56="Pausado",$E56="Encerrado"),TRIM($C56)=""),AND($E56="A mapear",OR(TRIM($C56)&lt;&gt;"",TRIM($D56)&lt;&gt;"")),AND(TRIM($B56)&lt;&gt;"",COUNTIF('Configurações'!$A$8:$A$27,$B56)=0),AND(TRIM($E56)&lt;&gt;"",COUNTIF('Configurações'!$C$8:$C$11,$E56)=0),AND($F56&lt;&gt;"",NOT(ISNUMBER($F56))),AND(ISNUMBER($F56),OR($F56&lt;'Configurações'!$B$4,$F56&gt;TODAY())),LEN(TRIM($A56))&gt;60,COUNTIF($A56,"*|*")&gt;0,LEN($C56)&gt;80,COUNTIF($C56,"*|*")&gt;0,LEN($D56)&gt;80,COUNTIF($D56,"*|*")&gt;0,LEN($G56)&gt;200),"Sim","Não"))</f>
        <v/>
      </c>
      <c r="M56" s="24">
        <f>IF(COUNTA($A56:$G56)=0,"",IF(AND(OR($E56="Ativo",$E56="Pausado"),ISNUMBER($F56)),IF(AND($F56&lt;=TODAY(),TODAY()-$F56&gt;'Configurações'!$B$3),"Sim","Não"),"Não"))</f>
        <v/>
      </c>
      <c r="N56" s="24">
        <f>IF(COUNTA($A56:$G56)=0,"",IF($I56="Sim","Órfão de SKU",IF($J56="Sim","ID duplicado",IF($K56="Sim","Item sem vínculo",IF($L56="Sim","Cadastro incompleto",IF($M56="Sim","Conferência vencida","Vínculo consistente"))))))</f>
        <v/>
      </c>
      <c r="O56" s="24">
        <f>IF($N56="","",IF($N56="Vínculo consistente","Não","Sim"))</f>
        <v/>
      </c>
      <c r="P56" s="24">
        <f>IF(COUNTA($A56:$G56)=0,"",_xlfn.TEXTJOIN(CHAR(59)&amp;" ",TRUE,IF(TRIM($A56)="","SKU interno não informado",""),IF(OR(LEN(TRIM($A56))&gt;60,COUNTIF($A56,"*|*")&gt;0),"SKU interno acima de 60 caracteres ou com |",""),IF(TRIM($B56)="","Canal não informado",""),IF(AND(TRIM($B56)&lt;&gt;"",COUNTIF('Configurações'!$A$8:$A$27,$B56)=0),"Canal fora da lista",""),IF(TRIM($E56)="","Status não informado",""),IF(AND(TRIM($E56)&lt;&gt;"",COUNTIF('Configurações'!$C$8:$C$11,$E56)=0),"Status fora da lista",""),IF($F56="","Última conferência não informada",""),IF(AND($F56&lt;&gt;"",NOT(ISNUMBER($F56))),"Data de conferência inválida",""),IF(AND(ISNUMBER($F56),OR($F56&lt;'Configurações'!$B$4,$F56&gt;TODAY())),"Data de conferência fora do período permitido",""),IF(AND(TRIM($D56)&lt;&gt;"",TRIM($C56)=""),"Variação sem ID do anúncio",""),IF(AND(OR($E56="Ativo",$E56="Pausado",$E56="Encerrado"),TRIM($C56)=""),"Status exige ID do anúncio",""),IF(AND($E56="A mapear",OR(TRIM($C56)&lt;&gt;"",TRIM($D56)&lt;&gt;"")),"Status A mapear com ID externo",""),IF(OR(LEN($C56)&gt;80,COUNTIF($C56,"*|*")&gt;0),"ID do anúncio acima de 80 caracteres ou com |",""),IF(OR(LEN($D56)&gt;80,COUNTIF($D56,"*|*")&gt;0),"ID da variação acima de 80 caracteres ou com |",""),IF(LEN($G56)&gt;200,"Observação acima de 200 caracteres",""),IF($I56="Sim","ID externo sem SKU interno",""),IF($K56="Sim","SKU/canal sem ID externo",""),IF($J56="Sim","Chave externa repetida",""),IF($M56="Sim","Conferência vencida","")))</f>
        <v/>
      </c>
      <c r="Q56">
        <f>IF('Configurações'!A58="","",'Configurações'!A58)</f>
        <v/>
      </c>
    </row>
    <row r="57" ht="31" customHeight="1">
      <c r="A57" s="19" t="n"/>
      <c r="B57" s="20" t="n"/>
      <c r="C57" s="19" t="n"/>
      <c r="D57" s="19" t="n"/>
      <c r="E57" s="20" t="n"/>
      <c r="F57" s="21" t="n"/>
      <c r="G57" s="22" t="n"/>
      <c r="H57" s="23">
        <f>IF(COUNTA($A57:$G57)=0,"",IF(OR(TRIM($B57)="",TRIM($C57)=""),"",UPPER(TRIM($B57))&amp;"|"&amp;LEN(TRIM($C57))&amp;":"&amp;UPPER(TRIM($C57))&amp;"|"&amp;LEN(TRIM($D57))&amp;":"&amp;UPPER(TRIM($D57))))</f>
        <v/>
      </c>
      <c r="I57" s="24">
        <f>IF(COUNTA($A57:$G57)=0,"",IF(AND(TRIM($A57)="",OR(TRIM($C57)&lt;&gt;"",TRIM($D57)&lt;&gt;"")),"Sim","Não"))</f>
        <v/>
      </c>
      <c r="J57" s="24">
        <f>IF($H57="","",IF(COUNTIF($H$6:$H$105,$H57)&gt;1,"Sim","Não"))</f>
        <v/>
      </c>
      <c r="K57" s="24">
        <f>IF(COUNTA($A57:$G57)=0,"",IF(AND(TRIM($A57)&lt;&gt;"",TRIM($B57)&lt;&gt;"",TRIM($C57)="",TRIM($D57)=""),"Sim","Não"))</f>
        <v/>
      </c>
      <c r="L57" s="24">
        <f>IF(COUNTA($A57:$G57)=0,"",IF(OR(TRIM($A57)="",TRIM($B57)="",TRIM($E57)="",$F57="",AND(TRIM($D57)&lt;&gt;"",TRIM($C57)=""),AND(OR($E57="Ativo",$E57="Pausado",$E57="Encerrado"),TRIM($C57)=""),AND($E57="A mapear",OR(TRIM($C57)&lt;&gt;"",TRIM($D57)&lt;&gt;"")),AND(TRIM($B57)&lt;&gt;"",COUNTIF('Configurações'!$A$8:$A$27,$B57)=0),AND(TRIM($E57)&lt;&gt;"",COUNTIF('Configurações'!$C$8:$C$11,$E57)=0),AND($F57&lt;&gt;"",NOT(ISNUMBER($F57))),AND(ISNUMBER($F57),OR($F57&lt;'Configurações'!$B$4,$F57&gt;TODAY())),LEN(TRIM($A57))&gt;60,COUNTIF($A57,"*|*")&gt;0,LEN($C57)&gt;80,COUNTIF($C57,"*|*")&gt;0,LEN($D57)&gt;80,COUNTIF($D57,"*|*")&gt;0,LEN($G57)&gt;200),"Sim","Não"))</f>
        <v/>
      </c>
      <c r="M57" s="24">
        <f>IF(COUNTA($A57:$G57)=0,"",IF(AND(OR($E57="Ativo",$E57="Pausado"),ISNUMBER($F57)),IF(AND($F57&lt;=TODAY(),TODAY()-$F57&gt;'Configurações'!$B$3),"Sim","Não"),"Não"))</f>
        <v/>
      </c>
      <c r="N57" s="24">
        <f>IF(COUNTA($A57:$G57)=0,"",IF($I57="Sim","Órfão de SKU",IF($J57="Sim","ID duplicado",IF($K57="Sim","Item sem vínculo",IF($L57="Sim","Cadastro incompleto",IF($M57="Sim","Conferência vencida","Vínculo consistente"))))))</f>
        <v/>
      </c>
      <c r="O57" s="24">
        <f>IF($N57="","",IF($N57="Vínculo consistente","Não","Sim"))</f>
        <v/>
      </c>
      <c r="P57" s="24">
        <f>IF(COUNTA($A57:$G57)=0,"",_xlfn.TEXTJOIN(CHAR(59)&amp;" ",TRUE,IF(TRIM($A57)="","SKU interno não informado",""),IF(OR(LEN(TRIM($A57))&gt;60,COUNTIF($A57,"*|*")&gt;0),"SKU interno acima de 60 caracteres ou com |",""),IF(TRIM($B57)="","Canal não informado",""),IF(AND(TRIM($B57)&lt;&gt;"",COUNTIF('Configurações'!$A$8:$A$27,$B57)=0),"Canal fora da lista",""),IF(TRIM($E57)="","Status não informado",""),IF(AND(TRIM($E57)&lt;&gt;"",COUNTIF('Configurações'!$C$8:$C$11,$E57)=0),"Status fora da lista",""),IF($F57="","Última conferência não informada",""),IF(AND($F57&lt;&gt;"",NOT(ISNUMBER($F57))),"Data de conferência inválida",""),IF(AND(ISNUMBER($F57),OR($F57&lt;'Configurações'!$B$4,$F57&gt;TODAY())),"Data de conferência fora do período permitido",""),IF(AND(TRIM($D57)&lt;&gt;"",TRIM($C57)=""),"Variação sem ID do anúncio",""),IF(AND(OR($E57="Ativo",$E57="Pausado",$E57="Encerrado"),TRIM($C57)=""),"Status exige ID do anúncio",""),IF(AND($E57="A mapear",OR(TRIM($C57)&lt;&gt;"",TRIM($D57)&lt;&gt;"")),"Status A mapear com ID externo",""),IF(OR(LEN($C57)&gt;80,COUNTIF($C57,"*|*")&gt;0),"ID do anúncio acima de 80 caracteres ou com |",""),IF(OR(LEN($D57)&gt;80,COUNTIF($D57,"*|*")&gt;0),"ID da variação acima de 80 caracteres ou com |",""),IF(LEN($G57)&gt;200,"Observação acima de 200 caracteres",""),IF($I57="Sim","ID externo sem SKU interno",""),IF($K57="Sim","SKU/canal sem ID externo",""),IF($J57="Sim","Chave externa repetida",""),IF($M57="Sim","Conferência vencida","")))</f>
        <v/>
      </c>
      <c r="Q57">
        <f>IF('Configurações'!A59="","",'Configurações'!A59)</f>
        <v/>
      </c>
    </row>
    <row r="58" ht="31" customHeight="1">
      <c r="A58" s="19" t="n"/>
      <c r="B58" s="20" t="n"/>
      <c r="C58" s="19" t="n"/>
      <c r="D58" s="19" t="n"/>
      <c r="E58" s="20" t="n"/>
      <c r="F58" s="21" t="n"/>
      <c r="G58" s="22" t="n"/>
      <c r="H58" s="23">
        <f>IF(COUNTA($A58:$G58)=0,"",IF(OR(TRIM($B58)="",TRIM($C58)=""),"",UPPER(TRIM($B58))&amp;"|"&amp;LEN(TRIM($C58))&amp;":"&amp;UPPER(TRIM($C58))&amp;"|"&amp;LEN(TRIM($D58))&amp;":"&amp;UPPER(TRIM($D58))))</f>
        <v/>
      </c>
      <c r="I58" s="24">
        <f>IF(COUNTA($A58:$G58)=0,"",IF(AND(TRIM($A58)="",OR(TRIM($C58)&lt;&gt;"",TRIM($D58)&lt;&gt;"")),"Sim","Não"))</f>
        <v/>
      </c>
      <c r="J58" s="24">
        <f>IF($H58="","",IF(COUNTIF($H$6:$H$105,$H58)&gt;1,"Sim","Não"))</f>
        <v/>
      </c>
      <c r="K58" s="24">
        <f>IF(COUNTA($A58:$G58)=0,"",IF(AND(TRIM($A58)&lt;&gt;"",TRIM($B58)&lt;&gt;"",TRIM($C58)="",TRIM($D58)=""),"Sim","Não"))</f>
        <v/>
      </c>
      <c r="L58" s="24">
        <f>IF(COUNTA($A58:$G58)=0,"",IF(OR(TRIM($A58)="",TRIM($B58)="",TRIM($E58)="",$F58="",AND(TRIM($D58)&lt;&gt;"",TRIM($C58)=""),AND(OR($E58="Ativo",$E58="Pausado",$E58="Encerrado"),TRIM($C58)=""),AND($E58="A mapear",OR(TRIM($C58)&lt;&gt;"",TRIM($D58)&lt;&gt;"")),AND(TRIM($B58)&lt;&gt;"",COUNTIF('Configurações'!$A$8:$A$27,$B58)=0),AND(TRIM($E58)&lt;&gt;"",COUNTIF('Configurações'!$C$8:$C$11,$E58)=0),AND($F58&lt;&gt;"",NOT(ISNUMBER($F58))),AND(ISNUMBER($F58),OR($F58&lt;'Configurações'!$B$4,$F58&gt;TODAY())),LEN(TRIM($A58))&gt;60,COUNTIF($A58,"*|*")&gt;0,LEN($C58)&gt;80,COUNTIF($C58,"*|*")&gt;0,LEN($D58)&gt;80,COUNTIF($D58,"*|*")&gt;0,LEN($G58)&gt;200),"Sim","Não"))</f>
        <v/>
      </c>
      <c r="M58" s="24">
        <f>IF(COUNTA($A58:$G58)=0,"",IF(AND(OR($E58="Ativo",$E58="Pausado"),ISNUMBER($F58)),IF(AND($F58&lt;=TODAY(),TODAY()-$F58&gt;'Configurações'!$B$3),"Sim","Não"),"Não"))</f>
        <v/>
      </c>
      <c r="N58" s="24">
        <f>IF(COUNTA($A58:$G58)=0,"",IF($I58="Sim","Órfão de SKU",IF($J58="Sim","ID duplicado",IF($K58="Sim","Item sem vínculo",IF($L58="Sim","Cadastro incompleto",IF($M58="Sim","Conferência vencida","Vínculo consistente"))))))</f>
        <v/>
      </c>
      <c r="O58" s="24">
        <f>IF($N58="","",IF($N58="Vínculo consistente","Não","Sim"))</f>
        <v/>
      </c>
      <c r="P58" s="24">
        <f>IF(COUNTA($A58:$G58)=0,"",_xlfn.TEXTJOIN(CHAR(59)&amp;" ",TRUE,IF(TRIM($A58)="","SKU interno não informado",""),IF(OR(LEN(TRIM($A58))&gt;60,COUNTIF($A58,"*|*")&gt;0),"SKU interno acima de 60 caracteres ou com |",""),IF(TRIM($B58)="","Canal não informado",""),IF(AND(TRIM($B58)&lt;&gt;"",COUNTIF('Configurações'!$A$8:$A$27,$B58)=0),"Canal fora da lista",""),IF(TRIM($E58)="","Status não informado",""),IF(AND(TRIM($E58)&lt;&gt;"",COUNTIF('Configurações'!$C$8:$C$11,$E58)=0),"Status fora da lista",""),IF($F58="","Última conferência não informada",""),IF(AND($F58&lt;&gt;"",NOT(ISNUMBER($F58))),"Data de conferência inválida",""),IF(AND(ISNUMBER($F58),OR($F58&lt;'Configurações'!$B$4,$F58&gt;TODAY())),"Data de conferência fora do período permitido",""),IF(AND(TRIM($D58)&lt;&gt;"",TRIM($C58)=""),"Variação sem ID do anúncio",""),IF(AND(OR($E58="Ativo",$E58="Pausado",$E58="Encerrado"),TRIM($C58)=""),"Status exige ID do anúncio",""),IF(AND($E58="A mapear",OR(TRIM($C58)&lt;&gt;"",TRIM($D58)&lt;&gt;"")),"Status A mapear com ID externo",""),IF(OR(LEN($C58)&gt;80,COUNTIF($C58,"*|*")&gt;0),"ID do anúncio acima de 80 caracteres ou com |",""),IF(OR(LEN($D58)&gt;80,COUNTIF($D58,"*|*")&gt;0),"ID da variação acima de 80 caracteres ou com |",""),IF(LEN($G58)&gt;200,"Observação acima de 200 caracteres",""),IF($I58="Sim","ID externo sem SKU interno",""),IF($K58="Sim","SKU/canal sem ID externo",""),IF($J58="Sim","Chave externa repetida",""),IF($M58="Sim","Conferência vencida","")))</f>
        <v/>
      </c>
      <c r="Q58">
        <f>IF('Configurações'!A60="","",'Configurações'!A60)</f>
        <v/>
      </c>
    </row>
    <row r="59" ht="31" customHeight="1">
      <c r="A59" s="19" t="n"/>
      <c r="B59" s="20" t="n"/>
      <c r="C59" s="19" t="n"/>
      <c r="D59" s="19" t="n"/>
      <c r="E59" s="20" t="n"/>
      <c r="F59" s="21" t="n"/>
      <c r="G59" s="22" t="n"/>
      <c r="H59" s="23">
        <f>IF(COUNTA($A59:$G59)=0,"",IF(OR(TRIM($B59)="",TRIM($C59)=""),"",UPPER(TRIM($B59))&amp;"|"&amp;LEN(TRIM($C59))&amp;":"&amp;UPPER(TRIM($C59))&amp;"|"&amp;LEN(TRIM($D59))&amp;":"&amp;UPPER(TRIM($D59))))</f>
        <v/>
      </c>
      <c r="I59" s="24">
        <f>IF(COUNTA($A59:$G59)=0,"",IF(AND(TRIM($A59)="",OR(TRIM($C59)&lt;&gt;"",TRIM($D59)&lt;&gt;"")),"Sim","Não"))</f>
        <v/>
      </c>
      <c r="J59" s="24">
        <f>IF($H59="","",IF(COUNTIF($H$6:$H$105,$H59)&gt;1,"Sim","Não"))</f>
        <v/>
      </c>
      <c r="K59" s="24">
        <f>IF(COUNTA($A59:$G59)=0,"",IF(AND(TRIM($A59)&lt;&gt;"",TRIM($B59)&lt;&gt;"",TRIM($C59)="",TRIM($D59)=""),"Sim","Não"))</f>
        <v/>
      </c>
      <c r="L59" s="24">
        <f>IF(COUNTA($A59:$G59)=0,"",IF(OR(TRIM($A59)="",TRIM($B59)="",TRIM($E59)="",$F59="",AND(TRIM($D59)&lt;&gt;"",TRIM($C59)=""),AND(OR($E59="Ativo",$E59="Pausado",$E59="Encerrado"),TRIM($C59)=""),AND($E59="A mapear",OR(TRIM($C59)&lt;&gt;"",TRIM($D59)&lt;&gt;"")),AND(TRIM($B59)&lt;&gt;"",COUNTIF('Configurações'!$A$8:$A$27,$B59)=0),AND(TRIM($E59)&lt;&gt;"",COUNTIF('Configurações'!$C$8:$C$11,$E59)=0),AND($F59&lt;&gt;"",NOT(ISNUMBER($F59))),AND(ISNUMBER($F59),OR($F59&lt;'Configurações'!$B$4,$F59&gt;TODAY())),LEN(TRIM($A59))&gt;60,COUNTIF($A59,"*|*")&gt;0,LEN($C59)&gt;80,COUNTIF($C59,"*|*")&gt;0,LEN($D59)&gt;80,COUNTIF($D59,"*|*")&gt;0,LEN($G59)&gt;200),"Sim","Não"))</f>
        <v/>
      </c>
      <c r="M59" s="24">
        <f>IF(COUNTA($A59:$G59)=0,"",IF(AND(OR($E59="Ativo",$E59="Pausado"),ISNUMBER($F59)),IF(AND($F59&lt;=TODAY(),TODAY()-$F59&gt;'Configurações'!$B$3),"Sim","Não"),"Não"))</f>
        <v/>
      </c>
      <c r="N59" s="24">
        <f>IF(COUNTA($A59:$G59)=0,"",IF($I59="Sim","Órfão de SKU",IF($J59="Sim","ID duplicado",IF($K59="Sim","Item sem vínculo",IF($L59="Sim","Cadastro incompleto",IF($M59="Sim","Conferência vencida","Vínculo consistente"))))))</f>
        <v/>
      </c>
      <c r="O59" s="24">
        <f>IF($N59="","",IF($N59="Vínculo consistente","Não","Sim"))</f>
        <v/>
      </c>
      <c r="P59" s="24">
        <f>IF(COUNTA($A59:$G59)=0,"",_xlfn.TEXTJOIN(CHAR(59)&amp;" ",TRUE,IF(TRIM($A59)="","SKU interno não informado",""),IF(OR(LEN(TRIM($A59))&gt;60,COUNTIF($A59,"*|*")&gt;0),"SKU interno acima de 60 caracteres ou com |",""),IF(TRIM($B59)="","Canal não informado",""),IF(AND(TRIM($B59)&lt;&gt;"",COUNTIF('Configurações'!$A$8:$A$27,$B59)=0),"Canal fora da lista",""),IF(TRIM($E59)="","Status não informado",""),IF(AND(TRIM($E59)&lt;&gt;"",COUNTIF('Configurações'!$C$8:$C$11,$E59)=0),"Status fora da lista",""),IF($F59="","Última conferência não informada",""),IF(AND($F59&lt;&gt;"",NOT(ISNUMBER($F59))),"Data de conferência inválida",""),IF(AND(ISNUMBER($F59),OR($F59&lt;'Configurações'!$B$4,$F59&gt;TODAY())),"Data de conferência fora do período permitido",""),IF(AND(TRIM($D59)&lt;&gt;"",TRIM($C59)=""),"Variação sem ID do anúncio",""),IF(AND(OR($E59="Ativo",$E59="Pausado",$E59="Encerrado"),TRIM($C59)=""),"Status exige ID do anúncio",""),IF(AND($E59="A mapear",OR(TRIM($C59)&lt;&gt;"",TRIM($D59)&lt;&gt;"")),"Status A mapear com ID externo",""),IF(OR(LEN($C59)&gt;80,COUNTIF($C59,"*|*")&gt;0),"ID do anúncio acima de 80 caracteres ou com |",""),IF(OR(LEN($D59)&gt;80,COUNTIF($D59,"*|*")&gt;0),"ID da variação acima de 80 caracteres ou com |",""),IF(LEN($G59)&gt;200,"Observação acima de 200 caracteres",""),IF($I59="Sim","ID externo sem SKU interno",""),IF($K59="Sim","SKU/canal sem ID externo",""),IF($J59="Sim","Chave externa repetida",""),IF($M59="Sim","Conferência vencida","")))</f>
        <v/>
      </c>
      <c r="Q59">
        <f>IF('Configurações'!A61="","",'Configurações'!A61)</f>
        <v/>
      </c>
    </row>
    <row r="60" ht="31" customHeight="1">
      <c r="A60" s="19" t="n"/>
      <c r="B60" s="20" t="n"/>
      <c r="C60" s="19" t="n"/>
      <c r="D60" s="19" t="n"/>
      <c r="E60" s="20" t="n"/>
      <c r="F60" s="21" t="n"/>
      <c r="G60" s="22" t="n"/>
      <c r="H60" s="23">
        <f>IF(COUNTA($A60:$G60)=0,"",IF(OR(TRIM($B60)="",TRIM($C60)=""),"",UPPER(TRIM($B60))&amp;"|"&amp;LEN(TRIM($C60))&amp;":"&amp;UPPER(TRIM($C60))&amp;"|"&amp;LEN(TRIM($D60))&amp;":"&amp;UPPER(TRIM($D60))))</f>
        <v/>
      </c>
      <c r="I60" s="24">
        <f>IF(COUNTA($A60:$G60)=0,"",IF(AND(TRIM($A60)="",OR(TRIM($C60)&lt;&gt;"",TRIM($D60)&lt;&gt;"")),"Sim","Não"))</f>
        <v/>
      </c>
      <c r="J60" s="24">
        <f>IF($H60="","",IF(COUNTIF($H$6:$H$105,$H60)&gt;1,"Sim","Não"))</f>
        <v/>
      </c>
      <c r="K60" s="24">
        <f>IF(COUNTA($A60:$G60)=0,"",IF(AND(TRIM($A60)&lt;&gt;"",TRIM($B60)&lt;&gt;"",TRIM($C60)="",TRIM($D60)=""),"Sim","Não"))</f>
        <v/>
      </c>
      <c r="L60" s="24">
        <f>IF(COUNTA($A60:$G60)=0,"",IF(OR(TRIM($A60)="",TRIM($B60)="",TRIM($E60)="",$F60="",AND(TRIM($D60)&lt;&gt;"",TRIM($C60)=""),AND(OR($E60="Ativo",$E60="Pausado",$E60="Encerrado"),TRIM($C60)=""),AND($E60="A mapear",OR(TRIM($C60)&lt;&gt;"",TRIM($D60)&lt;&gt;"")),AND(TRIM($B60)&lt;&gt;"",COUNTIF('Configurações'!$A$8:$A$27,$B60)=0),AND(TRIM($E60)&lt;&gt;"",COUNTIF('Configurações'!$C$8:$C$11,$E60)=0),AND($F60&lt;&gt;"",NOT(ISNUMBER($F60))),AND(ISNUMBER($F60),OR($F60&lt;'Configurações'!$B$4,$F60&gt;TODAY())),LEN(TRIM($A60))&gt;60,COUNTIF($A60,"*|*")&gt;0,LEN($C60)&gt;80,COUNTIF($C60,"*|*")&gt;0,LEN($D60)&gt;80,COUNTIF($D60,"*|*")&gt;0,LEN($G60)&gt;200),"Sim","Não"))</f>
        <v/>
      </c>
      <c r="M60" s="24">
        <f>IF(COUNTA($A60:$G60)=0,"",IF(AND(OR($E60="Ativo",$E60="Pausado"),ISNUMBER($F60)),IF(AND($F60&lt;=TODAY(),TODAY()-$F60&gt;'Configurações'!$B$3),"Sim","Não"),"Não"))</f>
        <v/>
      </c>
      <c r="N60" s="24">
        <f>IF(COUNTA($A60:$G60)=0,"",IF($I60="Sim","Órfão de SKU",IF($J60="Sim","ID duplicado",IF($K60="Sim","Item sem vínculo",IF($L60="Sim","Cadastro incompleto",IF($M60="Sim","Conferência vencida","Vínculo consistente"))))))</f>
        <v/>
      </c>
      <c r="O60" s="24">
        <f>IF($N60="","",IF($N60="Vínculo consistente","Não","Sim"))</f>
        <v/>
      </c>
      <c r="P60" s="24">
        <f>IF(COUNTA($A60:$G60)=0,"",_xlfn.TEXTJOIN(CHAR(59)&amp;" ",TRUE,IF(TRIM($A60)="","SKU interno não informado",""),IF(OR(LEN(TRIM($A60))&gt;60,COUNTIF($A60,"*|*")&gt;0),"SKU interno acima de 60 caracteres ou com |",""),IF(TRIM($B60)="","Canal não informado",""),IF(AND(TRIM($B60)&lt;&gt;"",COUNTIF('Configurações'!$A$8:$A$27,$B60)=0),"Canal fora da lista",""),IF(TRIM($E60)="","Status não informado",""),IF(AND(TRIM($E60)&lt;&gt;"",COUNTIF('Configurações'!$C$8:$C$11,$E60)=0),"Status fora da lista",""),IF($F60="","Última conferência não informada",""),IF(AND($F60&lt;&gt;"",NOT(ISNUMBER($F60))),"Data de conferência inválida",""),IF(AND(ISNUMBER($F60),OR($F60&lt;'Configurações'!$B$4,$F60&gt;TODAY())),"Data de conferência fora do período permitido",""),IF(AND(TRIM($D60)&lt;&gt;"",TRIM($C60)=""),"Variação sem ID do anúncio",""),IF(AND(OR($E60="Ativo",$E60="Pausado",$E60="Encerrado"),TRIM($C60)=""),"Status exige ID do anúncio",""),IF(AND($E60="A mapear",OR(TRIM($C60)&lt;&gt;"",TRIM($D60)&lt;&gt;"")),"Status A mapear com ID externo",""),IF(OR(LEN($C60)&gt;80,COUNTIF($C60,"*|*")&gt;0),"ID do anúncio acima de 80 caracteres ou com |",""),IF(OR(LEN($D60)&gt;80,COUNTIF($D60,"*|*")&gt;0),"ID da variação acima de 80 caracteres ou com |",""),IF(LEN($G60)&gt;200,"Observação acima de 200 caracteres",""),IF($I60="Sim","ID externo sem SKU interno",""),IF($K60="Sim","SKU/canal sem ID externo",""),IF($J60="Sim","Chave externa repetida",""),IF($M60="Sim","Conferência vencida","")))</f>
        <v/>
      </c>
      <c r="Q60">
        <f>IF('Configurações'!A62="","",'Configurações'!A62)</f>
        <v/>
      </c>
    </row>
    <row r="61" ht="31" customHeight="1">
      <c r="A61" s="19" t="n"/>
      <c r="B61" s="20" t="n"/>
      <c r="C61" s="19" t="n"/>
      <c r="D61" s="19" t="n"/>
      <c r="E61" s="20" t="n"/>
      <c r="F61" s="21" t="n"/>
      <c r="G61" s="22" t="n"/>
      <c r="H61" s="23">
        <f>IF(COUNTA($A61:$G61)=0,"",IF(OR(TRIM($B61)="",TRIM($C61)=""),"",UPPER(TRIM($B61))&amp;"|"&amp;LEN(TRIM($C61))&amp;":"&amp;UPPER(TRIM($C61))&amp;"|"&amp;LEN(TRIM($D61))&amp;":"&amp;UPPER(TRIM($D61))))</f>
        <v/>
      </c>
      <c r="I61" s="24">
        <f>IF(COUNTA($A61:$G61)=0,"",IF(AND(TRIM($A61)="",OR(TRIM($C61)&lt;&gt;"",TRIM($D61)&lt;&gt;"")),"Sim","Não"))</f>
        <v/>
      </c>
      <c r="J61" s="24">
        <f>IF($H61="","",IF(COUNTIF($H$6:$H$105,$H61)&gt;1,"Sim","Não"))</f>
        <v/>
      </c>
      <c r="K61" s="24">
        <f>IF(COUNTA($A61:$G61)=0,"",IF(AND(TRIM($A61)&lt;&gt;"",TRIM($B61)&lt;&gt;"",TRIM($C61)="",TRIM($D61)=""),"Sim","Não"))</f>
        <v/>
      </c>
      <c r="L61" s="24">
        <f>IF(COUNTA($A61:$G61)=0,"",IF(OR(TRIM($A61)="",TRIM($B61)="",TRIM($E61)="",$F61="",AND(TRIM($D61)&lt;&gt;"",TRIM($C61)=""),AND(OR($E61="Ativo",$E61="Pausado",$E61="Encerrado"),TRIM($C61)=""),AND($E61="A mapear",OR(TRIM($C61)&lt;&gt;"",TRIM($D61)&lt;&gt;"")),AND(TRIM($B61)&lt;&gt;"",COUNTIF('Configurações'!$A$8:$A$27,$B61)=0),AND(TRIM($E61)&lt;&gt;"",COUNTIF('Configurações'!$C$8:$C$11,$E61)=0),AND($F61&lt;&gt;"",NOT(ISNUMBER($F61))),AND(ISNUMBER($F61),OR($F61&lt;'Configurações'!$B$4,$F61&gt;TODAY())),LEN(TRIM($A61))&gt;60,COUNTIF($A61,"*|*")&gt;0,LEN($C61)&gt;80,COUNTIF($C61,"*|*")&gt;0,LEN($D61)&gt;80,COUNTIF($D61,"*|*")&gt;0,LEN($G61)&gt;200),"Sim","Não"))</f>
        <v/>
      </c>
      <c r="M61" s="24">
        <f>IF(COUNTA($A61:$G61)=0,"",IF(AND(OR($E61="Ativo",$E61="Pausado"),ISNUMBER($F61)),IF(AND($F61&lt;=TODAY(),TODAY()-$F61&gt;'Configurações'!$B$3),"Sim","Não"),"Não"))</f>
        <v/>
      </c>
      <c r="N61" s="24">
        <f>IF(COUNTA($A61:$G61)=0,"",IF($I61="Sim","Órfão de SKU",IF($J61="Sim","ID duplicado",IF($K61="Sim","Item sem vínculo",IF($L61="Sim","Cadastro incompleto",IF($M61="Sim","Conferência vencida","Vínculo consistente"))))))</f>
        <v/>
      </c>
      <c r="O61" s="24">
        <f>IF($N61="","",IF($N61="Vínculo consistente","Não","Sim"))</f>
        <v/>
      </c>
      <c r="P61" s="24">
        <f>IF(COUNTA($A61:$G61)=0,"",_xlfn.TEXTJOIN(CHAR(59)&amp;" ",TRUE,IF(TRIM($A61)="","SKU interno não informado",""),IF(OR(LEN(TRIM($A61))&gt;60,COUNTIF($A61,"*|*")&gt;0),"SKU interno acima de 60 caracteres ou com |",""),IF(TRIM($B61)="","Canal não informado",""),IF(AND(TRIM($B61)&lt;&gt;"",COUNTIF('Configurações'!$A$8:$A$27,$B61)=0),"Canal fora da lista",""),IF(TRIM($E61)="","Status não informado",""),IF(AND(TRIM($E61)&lt;&gt;"",COUNTIF('Configurações'!$C$8:$C$11,$E61)=0),"Status fora da lista",""),IF($F61="","Última conferência não informada",""),IF(AND($F61&lt;&gt;"",NOT(ISNUMBER($F61))),"Data de conferência inválida",""),IF(AND(ISNUMBER($F61),OR($F61&lt;'Configurações'!$B$4,$F61&gt;TODAY())),"Data de conferência fora do período permitido",""),IF(AND(TRIM($D61)&lt;&gt;"",TRIM($C61)=""),"Variação sem ID do anúncio",""),IF(AND(OR($E61="Ativo",$E61="Pausado",$E61="Encerrado"),TRIM($C61)=""),"Status exige ID do anúncio",""),IF(AND($E61="A mapear",OR(TRIM($C61)&lt;&gt;"",TRIM($D61)&lt;&gt;"")),"Status A mapear com ID externo",""),IF(OR(LEN($C61)&gt;80,COUNTIF($C61,"*|*")&gt;0),"ID do anúncio acima de 80 caracteres ou com |",""),IF(OR(LEN($D61)&gt;80,COUNTIF($D61,"*|*")&gt;0),"ID da variação acima de 80 caracteres ou com |",""),IF(LEN($G61)&gt;200,"Observação acima de 200 caracteres",""),IF($I61="Sim","ID externo sem SKU interno",""),IF($K61="Sim","SKU/canal sem ID externo",""),IF($J61="Sim","Chave externa repetida",""),IF($M61="Sim","Conferência vencida","")))</f>
        <v/>
      </c>
      <c r="Q61">
        <f>IF('Configurações'!A63="","",'Configurações'!A63)</f>
        <v/>
      </c>
    </row>
    <row r="62" ht="31" customHeight="1">
      <c r="A62" s="19" t="n"/>
      <c r="B62" s="20" t="n"/>
      <c r="C62" s="19" t="n"/>
      <c r="D62" s="19" t="n"/>
      <c r="E62" s="20" t="n"/>
      <c r="F62" s="21" t="n"/>
      <c r="G62" s="22" t="n"/>
      <c r="H62" s="23">
        <f>IF(COUNTA($A62:$G62)=0,"",IF(OR(TRIM($B62)="",TRIM($C62)=""),"",UPPER(TRIM($B62))&amp;"|"&amp;LEN(TRIM($C62))&amp;":"&amp;UPPER(TRIM($C62))&amp;"|"&amp;LEN(TRIM($D62))&amp;":"&amp;UPPER(TRIM($D62))))</f>
        <v/>
      </c>
      <c r="I62" s="24">
        <f>IF(COUNTA($A62:$G62)=0,"",IF(AND(TRIM($A62)="",OR(TRIM($C62)&lt;&gt;"",TRIM($D62)&lt;&gt;"")),"Sim","Não"))</f>
        <v/>
      </c>
      <c r="J62" s="24">
        <f>IF($H62="","",IF(COUNTIF($H$6:$H$105,$H62)&gt;1,"Sim","Não"))</f>
        <v/>
      </c>
      <c r="K62" s="24">
        <f>IF(COUNTA($A62:$G62)=0,"",IF(AND(TRIM($A62)&lt;&gt;"",TRIM($B62)&lt;&gt;"",TRIM($C62)="",TRIM($D62)=""),"Sim","Não"))</f>
        <v/>
      </c>
      <c r="L62" s="24">
        <f>IF(COUNTA($A62:$G62)=0,"",IF(OR(TRIM($A62)="",TRIM($B62)="",TRIM($E62)="",$F62="",AND(TRIM($D62)&lt;&gt;"",TRIM($C62)=""),AND(OR($E62="Ativo",$E62="Pausado",$E62="Encerrado"),TRIM($C62)=""),AND($E62="A mapear",OR(TRIM($C62)&lt;&gt;"",TRIM($D62)&lt;&gt;"")),AND(TRIM($B62)&lt;&gt;"",COUNTIF('Configurações'!$A$8:$A$27,$B62)=0),AND(TRIM($E62)&lt;&gt;"",COUNTIF('Configurações'!$C$8:$C$11,$E62)=0),AND($F62&lt;&gt;"",NOT(ISNUMBER($F62))),AND(ISNUMBER($F62),OR($F62&lt;'Configurações'!$B$4,$F62&gt;TODAY())),LEN(TRIM($A62))&gt;60,COUNTIF($A62,"*|*")&gt;0,LEN($C62)&gt;80,COUNTIF($C62,"*|*")&gt;0,LEN($D62)&gt;80,COUNTIF($D62,"*|*")&gt;0,LEN($G62)&gt;200),"Sim","Não"))</f>
        <v/>
      </c>
      <c r="M62" s="24">
        <f>IF(COUNTA($A62:$G62)=0,"",IF(AND(OR($E62="Ativo",$E62="Pausado"),ISNUMBER($F62)),IF(AND($F62&lt;=TODAY(),TODAY()-$F62&gt;'Configurações'!$B$3),"Sim","Não"),"Não"))</f>
        <v/>
      </c>
      <c r="N62" s="24">
        <f>IF(COUNTA($A62:$G62)=0,"",IF($I62="Sim","Órfão de SKU",IF($J62="Sim","ID duplicado",IF($K62="Sim","Item sem vínculo",IF($L62="Sim","Cadastro incompleto",IF($M62="Sim","Conferência vencida","Vínculo consistente"))))))</f>
        <v/>
      </c>
      <c r="O62" s="24">
        <f>IF($N62="","",IF($N62="Vínculo consistente","Não","Sim"))</f>
        <v/>
      </c>
      <c r="P62" s="24">
        <f>IF(COUNTA($A62:$G62)=0,"",_xlfn.TEXTJOIN(CHAR(59)&amp;" ",TRUE,IF(TRIM($A62)="","SKU interno não informado",""),IF(OR(LEN(TRIM($A62))&gt;60,COUNTIF($A62,"*|*")&gt;0),"SKU interno acima de 60 caracteres ou com |",""),IF(TRIM($B62)="","Canal não informado",""),IF(AND(TRIM($B62)&lt;&gt;"",COUNTIF('Configurações'!$A$8:$A$27,$B62)=0),"Canal fora da lista",""),IF(TRIM($E62)="","Status não informado",""),IF(AND(TRIM($E62)&lt;&gt;"",COUNTIF('Configurações'!$C$8:$C$11,$E62)=0),"Status fora da lista",""),IF($F62="","Última conferência não informada",""),IF(AND($F62&lt;&gt;"",NOT(ISNUMBER($F62))),"Data de conferência inválida",""),IF(AND(ISNUMBER($F62),OR($F62&lt;'Configurações'!$B$4,$F62&gt;TODAY())),"Data de conferência fora do período permitido",""),IF(AND(TRIM($D62)&lt;&gt;"",TRIM($C62)=""),"Variação sem ID do anúncio",""),IF(AND(OR($E62="Ativo",$E62="Pausado",$E62="Encerrado"),TRIM($C62)=""),"Status exige ID do anúncio",""),IF(AND($E62="A mapear",OR(TRIM($C62)&lt;&gt;"",TRIM($D62)&lt;&gt;"")),"Status A mapear com ID externo",""),IF(OR(LEN($C62)&gt;80,COUNTIF($C62,"*|*")&gt;0),"ID do anúncio acima de 80 caracteres ou com |",""),IF(OR(LEN($D62)&gt;80,COUNTIF($D62,"*|*")&gt;0),"ID da variação acima de 80 caracteres ou com |",""),IF(LEN($G62)&gt;200,"Observação acima de 200 caracteres",""),IF($I62="Sim","ID externo sem SKU interno",""),IF($K62="Sim","SKU/canal sem ID externo",""),IF($J62="Sim","Chave externa repetida",""),IF($M62="Sim","Conferência vencida","")))</f>
        <v/>
      </c>
      <c r="Q62">
        <f>IF('Configurações'!A64="","",'Configurações'!A64)</f>
        <v/>
      </c>
    </row>
    <row r="63" ht="31" customHeight="1">
      <c r="A63" s="19" t="n"/>
      <c r="B63" s="20" t="n"/>
      <c r="C63" s="19" t="n"/>
      <c r="D63" s="19" t="n"/>
      <c r="E63" s="20" t="n"/>
      <c r="F63" s="21" t="n"/>
      <c r="G63" s="22" t="n"/>
      <c r="H63" s="23">
        <f>IF(COUNTA($A63:$G63)=0,"",IF(OR(TRIM($B63)="",TRIM($C63)=""),"",UPPER(TRIM($B63))&amp;"|"&amp;LEN(TRIM($C63))&amp;":"&amp;UPPER(TRIM($C63))&amp;"|"&amp;LEN(TRIM($D63))&amp;":"&amp;UPPER(TRIM($D63))))</f>
        <v/>
      </c>
      <c r="I63" s="24">
        <f>IF(COUNTA($A63:$G63)=0,"",IF(AND(TRIM($A63)="",OR(TRIM($C63)&lt;&gt;"",TRIM($D63)&lt;&gt;"")),"Sim","Não"))</f>
        <v/>
      </c>
      <c r="J63" s="24">
        <f>IF($H63="","",IF(COUNTIF($H$6:$H$105,$H63)&gt;1,"Sim","Não"))</f>
        <v/>
      </c>
      <c r="K63" s="24">
        <f>IF(COUNTA($A63:$G63)=0,"",IF(AND(TRIM($A63)&lt;&gt;"",TRIM($B63)&lt;&gt;"",TRIM($C63)="",TRIM($D63)=""),"Sim","Não"))</f>
        <v/>
      </c>
      <c r="L63" s="24">
        <f>IF(COUNTA($A63:$G63)=0,"",IF(OR(TRIM($A63)="",TRIM($B63)="",TRIM($E63)="",$F63="",AND(TRIM($D63)&lt;&gt;"",TRIM($C63)=""),AND(OR($E63="Ativo",$E63="Pausado",$E63="Encerrado"),TRIM($C63)=""),AND($E63="A mapear",OR(TRIM($C63)&lt;&gt;"",TRIM($D63)&lt;&gt;"")),AND(TRIM($B63)&lt;&gt;"",COUNTIF('Configurações'!$A$8:$A$27,$B63)=0),AND(TRIM($E63)&lt;&gt;"",COUNTIF('Configurações'!$C$8:$C$11,$E63)=0),AND($F63&lt;&gt;"",NOT(ISNUMBER($F63))),AND(ISNUMBER($F63),OR($F63&lt;'Configurações'!$B$4,$F63&gt;TODAY())),LEN(TRIM($A63))&gt;60,COUNTIF($A63,"*|*")&gt;0,LEN($C63)&gt;80,COUNTIF($C63,"*|*")&gt;0,LEN($D63)&gt;80,COUNTIF($D63,"*|*")&gt;0,LEN($G63)&gt;200),"Sim","Não"))</f>
        <v/>
      </c>
      <c r="M63" s="24">
        <f>IF(COUNTA($A63:$G63)=0,"",IF(AND(OR($E63="Ativo",$E63="Pausado"),ISNUMBER($F63)),IF(AND($F63&lt;=TODAY(),TODAY()-$F63&gt;'Configurações'!$B$3),"Sim","Não"),"Não"))</f>
        <v/>
      </c>
      <c r="N63" s="24">
        <f>IF(COUNTA($A63:$G63)=0,"",IF($I63="Sim","Órfão de SKU",IF($J63="Sim","ID duplicado",IF($K63="Sim","Item sem vínculo",IF($L63="Sim","Cadastro incompleto",IF($M63="Sim","Conferência vencida","Vínculo consistente"))))))</f>
        <v/>
      </c>
      <c r="O63" s="24">
        <f>IF($N63="","",IF($N63="Vínculo consistente","Não","Sim"))</f>
        <v/>
      </c>
      <c r="P63" s="24">
        <f>IF(COUNTA($A63:$G63)=0,"",_xlfn.TEXTJOIN(CHAR(59)&amp;" ",TRUE,IF(TRIM($A63)="","SKU interno não informado",""),IF(OR(LEN(TRIM($A63))&gt;60,COUNTIF($A63,"*|*")&gt;0),"SKU interno acima de 60 caracteres ou com |",""),IF(TRIM($B63)="","Canal não informado",""),IF(AND(TRIM($B63)&lt;&gt;"",COUNTIF('Configurações'!$A$8:$A$27,$B63)=0),"Canal fora da lista",""),IF(TRIM($E63)="","Status não informado",""),IF(AND(TRIM($E63)&lt;&gt;"",COUNTIF('Configurações'!$C$8:$C$11,$E63)=0),"Status fora da lista",""),IF($F63="","Última conferência não informada",""),IF(AND($F63&lt;&gt;"",NOT(ISNUMBER($F63))),"Data de conferência inválida",""),IF(AND(ISNUMBER($F63),OR($F63&lt;'Configurações'!$B$4,$F63&gt;TODAY())),"Data de conferência fora do período permitido",""),IF(AND(TRIM($D63)&lt;&gt;"",TRIM($C63)=""),"Variação sem ID do anúncio",""),IF(AND(OR($E63="Ativo",$E63="Pausado",$E63="Encerrado"),TRIM($C63)=""),"Status exige ID do anúncio",""),IF(AND($E63="A mapear",OR(TRIM($C63)&lt;&gt;"",TRIM($D63)&lt;&gt;"")),"Status A mapear com ID externo",""),IF(OR(LEN($C63)&gt;80,COUNTIF($C63,"*|*")&gt;0),"ID do anúncio acima de 80 caracteres ou com |",""),IF(OR(LEN($D63)&gt;80,COUNTIF($D63,"*|*")&gt;0),"ID da variação acima de 80 caracteres ou com |",""),IF(LEN($G63)&gt;200,"Observação acima de 200 caracteres",""),IF($I63="Sim","ID externo sem SKU interno",""),IF($K63="Sim","SKU/canal sem ID externo",""),IF($J63="Sim","Chave externa repetida",""),IF($M63="Sim","Conferência vencida","")))</f>
        <v/>
      </c>
      <c r="Q63">
        <f>IF('Configurações'!A65="","",'Configurações'!A65)</f>
        <v/>
      </c>
    </row>
    <row r="64" ht="31" customHeight="1">
      <c r="A64" s="19" t="n"/>
      <c r="B64" s="20" t="n"/>
      <c r="C64" s="19" t="n"/>
      <c r="D64" s="19" t="n"/>
      <c r="E64" s="20" t="n"/>
      <c r="F64" s="21" t="n"/>
      <c r="G64" s="22" t="n"/>
      <c r="H64" s="23">
        <f>IF(COUNTA($A64:$G64)=0,"",IF(OR(TRIM($B64)="",TRIM($C64)=""),"",UPPER(TRIM($B64))&amp;"|"&amp;LEN(TRIM($C64))&amp;":"&amp;UPPER(TRIM($C64))&amp;"|"&amp;LEN(TRIM($D64))&amp;":"&amp;UPPER(TRIM($D64))))</f>
        <v/>
      </c>
      <c r="I64" s="24">
        <f>IF(COUNTA($A64:$G64)=0,"",IF(AND(TRIM($A64)="",OR(TRIM($C64)&lt;&gt;"",TRIM($D64)&lt;&gt;"")),"Sim","Não"))</f>
        <v/>
      </c>
      <c r="J64" s="24">
        <f>IF($H64="","",IF(COUNTIF($H$6:$H$105,$H64)&gt;1,"Sim","Não"))</f>
        <v/>
      </c>
      <c r="K64" s="24">
        <f>IF(COUNTA($A64:$G64)=0,"",IF(AND(TRIM($A64)&lt;&gt;"",TRIM($B64)&lt;&gt;"",TRIM($C64)="",TRIM($D64)=""),"Sim","Não"))</f>
        <v/>
      </c>
      <c r="L64" s="24">
        <f>IF(COUNTA($A64:$G64)=0,"",IF(OR(TRIM($A64)="",TRIM($B64)="",TRIM($E64)="",$F64="",AND(TRIM($D64)&lt;&gt;"",TRIM($C64)=""),AND(OR($E64="Ativo",$E64="Pausado",$E64="Encerrado"),TRIM($C64)=""),AND($E64="A mapear",OR(TRIM($C64)&lt;&gt;"",TRIM($D64)&lt;&gt;"")),AND(TRIM($B64)&lt;&gt;"",COUNTIF('Configurações'!$A$8:$A$27,$B64)=0),AND(TRIM($E64)&lt;&gt;"",COUNTIF('Configurações'!$C$8:$C$11,$E64)=0),AND($F64&lt;&gt;"",NOT(ISNUMBER($F64))),AND(ISNUMBER($F64),OR($F64&lt;'Configurações'!$B$4,$F64&gt;TODAY())),LEN(TRIM($A64))&gt;60,COUNTIF($A64,"*|*")&gt;0,LEN($C64)&gt;80,COUNTIF($C64,"*|*")&gt;0,LEN($D64)&gt;80,COUNTIF($D64,"*|*")&gt;0,LEN($G64)&gt;200),"Sim","Não"))</f>
        <v/>
      </c>
      <c r="M64" s="24">
        <f>IF(COUNTA($A64:$G64)=0,"",IF(AND(OR($E64="Ativo",$E64="Pausado"),ISNUMBER($F64)),IF(AND($F64&lt;=TODAY(),TODAY()-$F64&gt;'Configurações'!$B$3),"Sim","Não"),"Não"))</f>
        <v/>
      </c>
      <c r="N64" s="24">
        <f>IF(COUNTA($A64:$G64)=0,"",IF($I64="Sim","Órfão de SKU",IF($J64="Sim","ID duplicado",IF($K64="Sim","Item sem vínculo",IF($L64="Sim","Cadastro incompleto",IF($M64="Sim","Conferência vencida","Vínculo consistente"))))))</f>
        <v/>
      </c>
      <c r="O64" s="24">
        <f>IF($N64="","",IF($N64="Vínculo consistente","Não","Sim"))</f>
        <v/>
      </c>
      <c r="P64" s="24">
        <f>IF(COUNTA($A64:$G64)=0,"",_xlfn.TEXTJOIN(CHAR(59)&amp;" ",TRUE,IF(TRIM($A64)="","SKU interno não informado",""),IF(OR(LEN(TRIM($A64))&gt;60,COUNTIF($A64,"*|*")&gt;0),"SKU interno acima de 60 caracteres ou com |",""),IF(TRIM($B64)="","Canal não informado",""),IF(AND(TRIM($B64)&lt;&gt;"",COUNTIF('Configurações'!$A$8:$A$27,$B64)=0),"Canal fora da lista",""),IF(TRIM($E64)="","Status não informado",""),IF(AND(TRIM($E64)&lt;&gt;"",COUNTIF('Configurações'!$C$8:$C$11,$E64)=0),"Status fora da lista",""),IF($F64="","Última conferência não informada",""),IF(AND($F64&lt;&gt;"",NOT(ISNUMBER($F64))),"Data de conferência inválida",""),IF(AND(ISNUMBER($F64),OR($F64&lt;'Configurações'!$B$4,$F64&gt;TODAY())),"Data de conferência fora do período permitido",""),IF(AND(TRIM($D64)&lt;&gt;"",TRIM($C64)=""),"Variação sem ID do anúncio",""),IF(AND(OR($E64="Ativo",$E64="Pausado",$E64="Encerrado"),TRIM($C64)=""),"Status exige ID do anúncio",""),IF(AND($E64="A mapear",OR(TRIM($C64)&lt;&gt;"",TRIM($D64)&lt;&gt;"")),"Status A mapear com ID externo",""),IF(OR(LEN($C64)&gt;80,COUNTIF($C64,"*|*")&gt;0),"ID do anúncio acima de 80 caracteres ou com |",""),IF(OR(LEN($D64)&gt;80,COUNTIF($D64,"*|*")&gt;0),"ID da variação acima de 80 caracteres ou com |",""),IF(LEN($G64)&gt;200,"Observação acima de 200 caracteres",""),IF($I64="Sim","ID externo sem SKU interno",""),IF($K64="Sim","SKU/canal sem ID externo",""),IF($J64="Sim","Chave externa repetida",""),IF($M64="Sim","Conferência vencida","")))</f>
        <v/>
      </c>
      <c r="Q64">
        <f>IF('Configurações'!A66="","",'Configurações'!A66)</f>
        <v/>
      </c>
    </row>
    <row r="65" ht="31" customHeight="1">
      <c r="A65" s="19" t="n"/>
      <c r="B65" s="20" t="n"/>
      <c r="C65" s="19" t="n"/>
      <c r="D65" s="19" t="n"/>
      <c r="E65" s="20" t="n"/>
      <c r="F65" s="21" t="n"/>
      <c r="G65" s="22" t="n"/>
      <c r="H65" s="23">
        <f>IF(COUNTA($A65:$G65)=0,"",IF(OR(TRIM($B65)="",TRIM($C65)=""),"",UPPER(TRIM($B65))&amp;"|"&amp;LEN(TRIM($C65))&amp;":"&amp;UPPER(TRIM($C65))&amp;"|"&amp;LEN(TRIM($D65))&amp;":"&amp;UPPER(TRIM($D65))))</f>
        <v/>
      </c>
      <c r="I65" s="24">
        <f>IF(COUNTA($A65:$G65)=0,"",IF(AND(TRIM($A65)="",OR(TRIM($C65)&lt;&gt;"",TRIM($D65)&lt;&gt;"")),"Sim","Não"))</f>
        <v/>
      </c>
      <c r="J65" s="24">
        <f>IF($H65="","",IF(COUNTIF($H$6:$H$105,$H65)&gt;1,"Sim","Não"))</f>
        <v/>
      </c>
      <c r="K65" s="24">
        <f>IF(COUNTA($A65:$G65)=0,"",IF(AND(TRIM($A65)&lt;&gt;"",TRIM($B65)&lt;&gt;"",TRIM($C65)="",TRIM($D65)=""),"Sim","Não"))</f>
        <v/>
      </c>
      <c r="L65" s="24">
        <f>IF(COUNTA($A65:$G65)=0,"",IF(OR(TRIM($A65)="",TRIM($B65)="",TRIM($E65)="",$F65="",AND(TRIM($D65)&lt;&gt;"",TRIM($C65)=""),AND(OR($E65="Ativo",$E65="Pausado",$E65="Encerrado"),TRIM($C65)=""),AND($E65="A mapear",OR(TRIM($C65)&lt;&gt;"",TRIM($D65)&lt;&gt;"")),AND(TRIM($B65)&lt;&gt;"",COUNTIF('Configurações'!$A$8:$A$27,$B65)=0),AND(TRIM($E65)&lt;&gt;"",COUNTIF('Configurações'!$C$8:$C$11,$E65)=0),AND($F65&lt;&gt;"",NOT(ISNUMBER($F65))),AND(ISNUMBER($F65),OR($F65&lt;'Configurações'!$B$4,$F65&gt;TODAY())),LEN(TRIM($A65))&gt;60,COUNTIF($A65,"*|*")&gt;0,LEN($C65)&gt;80,COUNTIF($C65,"*|*")&gt;0,LEN($D65)&gt;80,COUNTIF($D65,"*|*")&gt;0,LEN($G65)&gt;200),"Sim","Não"))</f>
        <v/>
      </c>
      <c r="M65" s="24">
        <f>IF(COUNTA($A65:$G65)=0,"",IF(AND(OR($E65="Ativo",$E65="Pausado"),ISNUMBER($F65)),IF(AND($F65&lt;=TODAY(),TODAY()-$F65&gt;'Configurações'!$B$3),"Sim","Não"),"Não"))</f>
        <v/>
      </c>
      <c r="N65" s="24">
        <f>IF(COUNTA($A65:$G65)=0,"",IF($I65="Sim","Órfão de SKU",IF($J65="Sim","ID duplicado",IF($K65="Sim","Item sem vínculo",IF($L65="Sim","Cadastro incompleto",IF($M65="Sim","Conferência vencida","Vínculo consistente"))))))</f>
        <v/>
      </c>
      <c r="O65" s="24">
        <f>IF($N65="","",IF($N65="Vínculo consistente","Não","Sim"))</f>
        <v/>
      </c>
      <c r="P65" s="24">
        <f>IF(COUNTA($A65:$G65)=0,"",_xlfn.TEXTJOIN(CHAR(59)&amp;" ",TRUE,IF(TRIM($A65)="","SKU interno não informado",""),IF(OR(LEN(TRIM($A65))&gt;60,COUNTIF($A65,"*|*")&gt;0),"SKU interno acima de 60 caracteres ou com |",""),IF(TRIM($B65)="","Canal não informado",""),IF(AND(TRIM($B65)&lt;&gt;"",COUNTIF('Configurações'!$A$8:$A$27,$B65)=0),"Canal fora da lista",""),IF(TRIM($E65)="","Status não informado",""),IF(AND(TRIM($E65)&lt;&gt;"",COUNTIF('Configurações'!$C$8:$C$11,$E65)=0),"Status fora da lista",""),IF($F65="","Última conferência não informada",""),IF(AND($F65&lt;&gt;"",NOT(ISNUMBER($F65))),"Data de conferência inválida",""),IF(AND(ISNUMBER($F65),OR($F65&lt;'Configurações'!$B$4,$F65&gt;TODAY())),"Data de conferência fora do período permitido",""),IF(AND(TRIM($D65)&lt;&gt;"",TRIM($C65)=""),"Variação sem ID do anúncio",""),IF(AND(OR($E65="Ativo",$E65="Pausado",$E65="Encerrado"),TRIM($C65)=""),"Status exige ID do anúncio",""),IF(AND($E65="A mapear",OR(TRIM($C65)&lt;&gt;"",TRIM($D65)&lt;&gt;"")),"Status A mapear com ID externo",""),IF(OR(LEN($C65)&gt;80,COUNTIF($C65,"*|*")&gt;0),"ID do anúncio acima de 80 caracteres ou com |",""),IF(OR(LEN($D65)&gt;80,COUNTIF($D65,"*|*")&gt;0),"ID da variação acima de 80 caracteres ou com |",""),IF(LEN($G65)&gt;200,"Observação acima de 200 caracteres",""),IF($I65="Sim","ID externo sem SKU interno",""),IF($K65="Sim","SKU/canal sem ID externo",""),IF($J65="Sim","Chave externa repetida",""),IF($M65="Sim","Conferência vencida","")))</f>
        <v/>
      </c>
      <c r="Q65">
        <f>IF('Configurações'!A67="","",'Configurações'!A67)</f>
        <v/>
      </c>
    </row>
    <row r="66" ht="31" customHeight="1">
      <c r="A66" s="19" t="n"/>
      <c r="B66" s="20" t="n"/>
      <c r="C66" s="19" t="n"/>
      <c r="D66" s="19" t="n"/>
      <c r="E66" s="20" t="n"/>
      <c r="F66" s="21" t="n"/>
      <c r="G66" s="22" t="n"/>
      <c r="H66" s="23">
        <f>IF(COUNTA($A66:$G66)=0,"",IF(OR(TRIM($B66)="",TRIM($C66)=""),"",UPPER(TRIM($B66))&amp;"|"&amp;LEN(TRIM($C66))&amp;":"&amp;UPPER(TRIM($C66))&amp;"|"&amp;LEN(TRIM($D66))&amp;":"&amp;UPPER(TRIM($D66))))</f>
        <v/>
      </c>
      <c r="I66" s="24">
        <f>IF(COUNTA($A66:$G66)=0,"",IF(AND(TRIM($A66)="",OR(TRIM($C66)&lt;&gt;"",TRIM($D66)&lt;&gt;"")),"Sim","Não"))</f>
        <v/>
      </c>
      <c r="J66" s="24">
        <f>IF($H66="","",IF(COUNTIF($H$6:$H$105,$H66)&gt;1,"Sim","Não"))</f>
        <v/>
      </c>
      <c r="K66" s="24">
        <f>IF(COUNTA($A66:$G66)=0,"",IF(AND(TRIM($A66)&lt;&gt;"",TRIM($B66)&lt;&gt;"",TRIM($C66)="",TRIM($D66)=""),"Sim","Não"))</f>
        <v/>
      </c>
      <c r="L66" s="24">
        <f>IF(COUNTA($A66:$G66)=0,"",IF(OR(TRIM($A66)="",TRIM($B66)="",TRIM($E66)="",$F66="",AND(TRIM($D66)&lt;&gt;"",TRIM($C66)=""),AND(OR($E66="Ativo",$E66="Pausado",$E66="Encerrado"),TRIM($C66)=""),AND($E66="A mapear",OR(TRIM($C66)&lt;&gt;"",TRIM($D66)&lt;&gt;"")),AND(TRIM($B66)&lt;&gt;"",COUNTIF('Configurações'!$A$8:$A$27,$B66)=0),AND(TRIM($E66)&lt;&gt;"",COUNTIF('Configurações'!$C$8:$C$11,$E66)=0),AND($F66&lt;&gt;"",NOT(ISNUMBER($F66))),AND(ISNUMBER($F66),OR($F66&lt;'Configurações'!$B$4,$F66&gt;TODAY())),LEN(TRIM($A66))&gt;60,COUNTIF($A66,"*|*")&gt;0,LEN($C66)&gt;80,COUNTIF($C66,"*|*")&gt;0,LEN($D66)&gt;80,COUNTIF($D66,"*|*")&gt;0,LEN($G66)&gt;200),"Sim","Não"))</f>
        <v/>
      </c>
      <c r="M66" s="24">
        <f>IF(COUNTA($A66:$G66)=0,"",IF(AND(OR($E66="Ativo",$E66="Pausado"),ISNUMBER($F66)),IF(AND($F66&lt;=TODAY(),TODAY()-$F66&gt;'Configurações'!$B$3),"Sim","Não"),"Não"))</f>
        <v/>
      </c>
      <c r="N66" s="24">
        <f>IF(COUNTA($A66:$G66)=0,"",IF($I66="Sim","Órfão de SKU",IF($J66="Sim","ID duplicado",IF($K66="Sim","Item sem vínculo",IF($L66="Sim","Cadastro incompleto",IF($M66="Sim","Conferência vencida","Vínculo consistente"))))))</f>
        <v/>
      </c>
      <c r="O66" s="24">
        <f>IF($N66="","",IF($N66="Vínculo consistente","Não","Sim"))</f>
        <v/>
      </c>
      <c r="P66" s="24">
        <f>IF(COUNTA($A66:$G66)=0,"",_xlfn.TEXTJOIN(CHAR(59)&amp;" ",TRUE,IF(TRIM($A66)="","SKU interno não informado",""),IF(OR(LEN(TRIM($A66))&gt;60,COUNTIF($A66,"*|*")&gt;0),"SKU interno acima de 60 caracteres ou com |",""),IF(TRIM($B66)="","Canal não informado",""),IF(AND(TRIM($B66)&lt;&gt;"",COUNTIF('Configurações'!$A$8:$A$27,$B66)=0),"Canal fora da lista",""),IF(TRIM($E66)="","Status não informado",""),IF(AND(TRIM($E66)&lt;&gt;"",COUNTIF('Configurações'!$C$8:$C$11,$E66)=0),"Status fora da lista",""),IF($F66="","Última conferência não informada",""),IF(AND($F66&lt;&gt;"",NOT(ISNUMBER($F66))),"Data de conferência inválida",""),IF(AND(ISNUMBER($F66),OR($F66&lt;'Configurações'!$B$4,$F66&gt;TODAY())),"Data de conferência fora do período permitido",""),IF(AND(TRIM($D66)&lt;&gt;"",TRIM($C66)=""),"Variação sem ID do anúncio",""),IF(AND(OR($E66="Ativo",$E66="Pausado",$E66="Encerrado"),TRIM($C66)=""),"Status exige ID do anúncio",""),IF(AND($E66="A mapear",OR(TRIM($C66)&lt;&gt;"",TRIM($D66)&lt;&gt;"")),"Status A mapear com ID externo",""),IF(OR(LEN($C66)&gt;80,COUNTIF($C66,"*|*")&gt;0),"ID do anúncio acima de 80 caracteres ou com |",""),IF(OR(LEN($D66)&gt;80,COUNTIF($D66,"*|*")&gt;0),"ID da variação acima de 80 caracteres ou com |",""),IF(LEN($G66)&gt;200,"Observação acima de 200 caracteres",""),IF($I66="Sim","ID externo sem SKU interno",""),IF($K66="Sim","SKU/canal sem ID externo",""),IF($J66="Sim","Chave externa repetida",""),IF($M66="Sim","Conferência vencida","")))</f>
        <v/>
      </c>
      <c r="Q66">
        <f>IF('Configurações'!A68="","",'Configurações'!A68)</f>
        <v/>
      </c>
    </row>
    <row r="67" ht="31" customHeight="1">
      <c r="A67" s="19" t="n"/>
      <c r="B67" s="20" t="n"/>
      <c r="C67" s="19" t="n"/>
      <c r="D67" s="19" t="n"/>
      <c r="E67" s="20" t="n"/>
      <c r="F67" s="21" t="n"/>
      <c r="G67" s="22" t="n"/>
      <c r="H67" s="23">
        <f>IF(COUNTA($A67:$G67)=0,"",IF(OR(TRIM($B67)="",TRIM($C67)=""),"",UPPER(TRIM($B67))&amp;"|"&amp;LEN(TRIM($C67))&amp;":"&amp;UPPER(TRIM($C67))&amp;"|"&amp;LEN(TRIM($D67))&amp;":"&amp;UPPER(TRIM($D67))))</f>
        <v/>
      </c>
      <c r="I67" s="24">
        <f>IF(COUNTA($A67:$G67)=0,"",IF(AND(TRIM($A67)="",OR(TRIM($C67)&lt;&gt;"",TRIM($D67)&lt;&gt;"")),"Sim","Não"))</f>
        <v/>
      </c>
      <c r="J67" s="24">
        <f>IF($H67="","",IF(COUNTIF($H$6:$H$105,$H67)&gt;1,"Sim","Não"))</f>
        <v/>
      </c>
      <c r="K67" s="24">
        <f>IF(COUNTA($A67:$G67)=0,"",IF(AND(TRIM($A67)&lt;&gt;"",TRIM($B67)&lt;&gt;"",TRIM($C67)="",TRIM($D67)=""),"Sim","Não"))</f>
        <v/>
      </c>
      <c r="L67" s="24">
        <f>IF(COUNTA($A67:$G67)=0,"",IF(OR(TRIM($A67)="",TRIM($B67)="",TRIM($E67)="",$F67="",AND(TRIM($D67)&lt;&gt;"",TRIM($C67)=""),AND(OR($E67="Ativo",$E67="Pausado",$E67="Encerrado"),TRIM($C67)=""),AND($E67="A mapear",OR(TRIM($C67)&lt;&gt;"",TRIM($D67)&lt;&gt;"")),AND(TRIM($B67)&lt;&gt;"",COUNTIF('Configurações'!$A$8:$A$27,$B67)=0),AND(TRIM($E67)&lt;&gt;"",COUNTIF('Configurações'!$C$8:$C$11,$E67)=0),AND($F67&lt;&gt;"",NOT(ISNUMBER($F67))),AND(ISNUMBER($F67),OR($F67&lt;'Configurações'!$B$4,$F67&gt;TODAY())),LEN(TRIM($A67))&gt;60,COUNTIF($A67,"*|*")&gt;0,LEN($C67)&gt;80,COUNTIF($C67,"*|*")&gt;0,LEN($D67)&gt;80,COUNTIF($D67,"*|*")&gt;0,LEN($G67)&gt;200),"Sim","Não"))</f>
        <v/>
      </c>
      <c r="M67" s="24">
        <f>IF(COUNTA($A67:$G67)=0,"",IF(AND(OR($E67="Ativo",$E67="Pausado"),ISNUMBER($F67)),IF(AND($F67&lt;=TODAY(),TODAY()-$F67&gt;'Configurações'!$B$3),"Sim","Não"),"Não"))</f>
        <v/>
      </c>
      <c r="N67" s="24">
        <f>IF(COUNTA($A67:$G67)=0,"",IF($I67="Sim","Órfão de SKU",IF($J67="Sim","ID duplicado",IF($K67="Sim","Item sem vínculo",IF($L67="Sim","Cadastro incompleto",IF($M67="Sim","Conferência vencida","Vínculo consistente"))))))</f>
        <v/>
      </c>
      <c r="O67" s="24">
        <f>IF($N67="","",IF($N67="Vínculo consistente","Não","Sim"))</f>
        <v/>
      </c>
      <c r="P67" s="24">
        <f>IF(COUNTA($A67:$G67)=0,"",_xlfn.TEXTJOIN(CHAR(59)&amp;" ",TRUE,IF(TRIM($A67)="","SKU interno não informado",""),IF(OR(LEN(TRIM($A67))&gt;60,COUNTIF($A67,"*|*")&gt;0),"SKU interno acima de 60 caracteres ou com |",""),IF(TRIM($B67)="","Canal não informado",""),IF(AND(TRIM($B67)&lt;&gt;"",COUNTIF('Configurações'!$A$8:$A$27,$B67)=0),"Canal fora da lista",""),IF(TRIM($E67)="","Status não informado",""),IF(AND(TRIM($E67)&lt;&gt;"",COUNTIF('Configurações'!$C$8:$C$11,$E67)=0),"Status fora da lista",""),IF($F67="","Última conferência não informada",""),IF(AND($F67&lt;&gt;"",NOT(ISNUMBER($F67))),"Data de conferência inválida",""),IF(AND(ISNUMBER($F67),OR($F67&lt;'Configurações'!$B$4,$F67&gt;TODAY())),"Data de conferência fora do período permitido",""),IF(AND(TRIM($D67)&lt;&gt;"",TRIM($C67)=""),"Variação sem ID do anúncio",""),IF(AND(OR($E67="Ativo",$E67="Pausado",$E67="Encerrado"),TRIM($C67)=""),"Status exige ID do anúncio",""),IF(AND($E67="A mapear",OR(TRIM($C67)&lt;&gt;"",TRIM($D67)&lt;&gt;"")),"Status A mapear com ID externo",""),IF(OR(LEN($C67)&gt;80,COUNTIF($C67,"*|*")&gt;0),"ID do anúncio acima de 80 caracteres ou com |",""),IF(OR(LEN($D67)&gt;80,COUNTIF($D67,"*|*")&gt;0),"ID da variação acima de 80 caracteres ou com |",""),IF(LEN($G67)&gt;200,"Observação acima de 200 caracteres",""),IF($I67="Sim","ID externo sem SKU interno",""),IF($K67="Sim","SKU/canal sem ID externo",""),IF($J67="Sim","Chave externa repetida",""),IF($M67="Sim","Conferência vencida","")))</f>
        <v/>
      </c>
      <c r="Q67">
        <f>IF('Configurações'!A69="","",'Configurações'!A69)</f>
        <v/>
      </c>
    </row>
    <row r="68" ht="31" customHeight="1">
      <c r="A68" s="19" t="n"/>
      <c r="B68" s="20" t="n"/>
      <c r="C68" s="19" t="n"/>
      <c r="D68" s="19" t="n"/>
      <c r="E68" s="20" t="n"/>
      <c r="F68" s="21" t="n"/>
      <c r="G68" s="22" t="n"/>
      <c r="H68" s="23">
        <f>IF(COUNTA($A68:$G68)=0,"",IF(OR(TRIM($B68)="",TRIM($C68)=""),"",UPPER(TRIM($B68))&amp;"|"&amp;LEN(TRIM($C68))&amp;":"&amp;UPPER(TRIM($C68))&amp;"|"&amp;LEN(TRIM($D68))&amp;":"&amp;UPPER(TRIM($D68))))</f>
        <v/>
      </c>
      <c r="I68" s="24">
        <f>IF(COUNTA($A68:$G68)=0,"",IF(AND(TRIM($A68)="",OR(TRIM($C68)&lt;&gt;"",TRIM($D68)&lt;&gt;"")),"Sim","Não"))</f>
        <v/>
      </c>
      <c r="J68" s="24">
        <f>IF($H68="","",IF(COUNTIF($H$6:$H$105,$H68)&gt;1,"Sim","Não"))</f>
        <v/>
      </c>
      <c r="K68" s="24">
        <f>IF(COUNTA($A68:$G68)=0,"",IF(AND(TRIM($A68)&lt;&gt;"",TRIM($B68)&lt;&gt;"",TRIM($C68)="",TRIM($D68)=""),"Sim","Não"))</f>
        <v/>
      </c>
      <c r="L68" s="24">
        <f>IF(COUNTA($A68:$G68)=0,"",IF(OR(TRIM($A68)="",TRIM($B68)="",TRIM($E68)="",$F68="",AND(TRIM($D68)&lt;&gt;"",TRIM($C68)=""),AND(OR($E68="Ativo",$E68="Pausado",$E68="Encerrado"),TRIM($C68)=""),AND($E68="A mapear",OR(TRIM($C68)&lt;&gt;"",TRIM($D68)&lt;&gt;"")),AND(TRIM($B68)&lt;&gt;"",COUNTIF('Configurações'!$A$8:$A$27,$B68)=0),AND(TRIM($E68)&lt;&gt;"",COUNTIF('Configurações'!$C$8:$C$11,$E68)=0),AND($F68&lt;&gt;"",NOT(ISNUMBER($F68))),AND(ISNUMBER($F68),OR($F68&lt;'Configurações'!$B$4,$F68&gt;TODAY())),LEN(TRIM($A68))&gt;60,COUNTIF($A68,"*|*")&gt;0,LEN($C68)&gt;80,COUNTIF($C68,"*|*")&gt;0,LEN($D68)&gt;80,COUNTIF($D68,"*|*")&gt;0,LEN($G68)&gt;200),"Sim","Não"))</f>
        <v/>
      </c>
      <c r="M68" s="24">
        <f>IF(COUNTA($A68:$G68)=0,"",IF(AND(OR($E68="Ativo",$E68="Pausado"),ISNUMBER($F68)),IF(AND($F68&lt;=TODAY(),TODAY()-$F68&gt;'Configurações'!$B$3),"Sim","Não"),"Não"))</f>
        <v/>
      </c>
      <c r="N68" s="24">
        <f>IF(COUNTA($A68:$G68)=0,"",IF($I68="Sim","Órfão de SKU",IF($J68="Sim","ID duplicado",IF($K68="Sim","Item sem vínculo",IF($L68="Sim","Cadastro incompleto",IF($M68="Sim","Conferência vencida","Vínculo consistente"))))))</f>
        <v/>
      </c>
      <c r="O68" s="24">
        <f>IF($N68="","",IF($N68="Vínculo consistente","Não","Sim"))</f>
        <v/>
      </c>
      <c r="P68" s="24">
        <f>IF(COUNTA($A68:$G68)=0,"",_xlfn.TEXTJOIN(CHAR(59)&amp;" ",TRUE,IF(TRIM($A68)="","SKU interno não informado",""),IF(OR(LEN(TRIM($A68))&gt;60,COUNTIF($A68,"*|*")&gt;0),"SKU interno acima de 60 caracteres ou com |",""),IF(TRIM($B68)="","Canal não informado",""),IF(AND(TRIM($B68)&lt;&gt;"",COUNTIF('Configurações'!$A$8:$A$27,$B68)=0),"Canal fora da lista",""),IF(TRIM($E68)="","Status não informado",""),IF(AND(TRIM($E68)&lt;&gt;"",COUNTIF('Configurações'!$C$8:$C$11,$E68)=0),"Status fora da lista",""),IF($F68="","Última conferência não informada",""),IF(AND($F68&lt;&gt;"",NOT(ISNUMBER($F68))),"Data de conferência inválida",""),IF(AND(ISNUMBER($F68),OR($F68&lt;'Configurações'!$B$4,$F68&gt;TODAY())),"Data de conferência fora do período permitido",""),IF(AND(TRIM($D68)&lt;&gt;"",TRIM($C68)=""),"Variação sem ID do anúncio",""),IF(AND(OR($E68="Ativo",$E68="Pausado",$E68="Encerrado"),TRIM($C68)=""),"Status exige ID do anúncio",""),IF(AND($E68="A mapear",OR(TRIM($C68)&lt;&gt;"",TRIM($D68)&lt;&gt;"")),"Status A mapear com ID externo",""),IF(OR(LEN($C68)&gt;80,COUNTIF($C68,"*|*")&gt;0),"ID do anúncio acima de 80 caracteres ou com |",""),IF(OR(LEN($D68)&gt;80,COUNTIF($D68,"*|*")&gt;0),"ID da variação acima de 80 caracteres ou com |",""),IF(LEN($G68)&gt;200,"Observação acima de 200 caracteres",""),IF($I68="Sim","ID externo sem SKU interno",""),IF($K68="Sim","SKU/canal sem ID externo",""),IF($J68="Sim","Chave externa repetida",""),IF($M68="Sim","Conferência vencida","")))</f>
        <v/>
      </c>
      <c r="Q68">
        <f>IF('Configurações'!A70="","",'Configurações'!A70)</f>
        <v/>
      </c>
    </row>
    <row r="69" ht="31" customHeight="1">
      <c r="A69" s="19" t="n"/>
      <c r="B69" s="20" t="n"/>
      <c r="C69" s="19" t="n"/>
      <c r="D69" s="19" t="n"/>
      <c r="E69" s="20" t="n"/>
      <c r="F69" s="21" t="n"/>
      <c r="G69" s="22" t="n"/>
      <c r="H69" s="23">
        <f>IF(COUNTA($A69:$G69)=0,"",IF(OR(TRIM($B69)="",TRIM($C69)=""),"",UPPER(TRIM($B69))&amp;"|"&amp;LEN(TRIM($C69))&amp;":"&amp;UPPER(TRIM($C69))&amp;"|"&amp;LEN(TRIM($D69))&amp;":"&amp;UPPER(TRIM($D69))))</f>
        <v/>
      </c>
      <c r="I69" s="24">
        <f>IF(COUNTA($A69:$G69)=0,"",IF(AND(TRIM($A69)="",OR(TRIM($C69)&lt;&gt;"",TRIM($D69)&lt;&gt;"")),"Sim","Não"))</f>
        <v/>
      </c>
      <c r="J69" s="24">
        <f>IF($H69="","",IF(COUNTIF($H$6:$H$105,$H69)&gt;1,"Sim","Não"))</f>
        <v/>
      </c>
      <c r="K69" s="24">
        <f>IF(COUNTA($A69:$G69)=0,"",IF(AND(TRIM($A69)&lt;&gt;"",TRIM($B69)&lt;&gt;"",TRIM($C69)="",TRIM($D69)=""),"Sim","Não"))</f>
        <v/>
      </c>
      <c r="L69" s="24">
        <f>IF(COUNTA($A69:$G69)=0,"",IF(OR(TRIM($A69)="",TRIM($B69)="",TRIM($E69)="",$F69="",AND(TRIM($D69)&lt;&gt;"",TRIM($C69)=""),AND(OR($E69="Ativo",$E69="Pausado",$E69="Encerrado"),TRIM($C69)=""),AND($E69="A mapear",OR(TRIM($C69)&lt;&gt;"",TRIM($D69)&lt;&gt;"")),AND(TRIM($B69)&lt;&gt;"",COUNTIF('Configurações'!$A$8:$A$27,$B69)=0),AND(TRIM($E69)&lt;&gt;"",COUNTIF('Configurações'!$C$8:$C$11,$E69)=0),AND($F69&lt;&gt;"",NOT(ISNUMBER($F69))),AND(ISNUMBER($F69),OR($F69&lt;'Configurações'!$B$4,$F69&gt;TODAY())),LEN(TRIM($A69))&gt;60,COUNTIF($A69,"*|*")&gt;0,LEN($C69)&gt;80,COUNTIF($C69,"*|*")&gt;0,LEN($D69)&gt;80,COUNTIF($D69,"*|*")&gt;0,LEN($G69)&gt;200),"Sim","Não"))</f>
        <v/>
      </c>
      <c r="M69" s="24">
        <f>IF(COUNTA($A69:$G69)=0,"",IF(AND(OR($E69="Ativo",$E69="Pausado"),ISNUMBER($F69)),IF(AND($F69&lt;=TODAY(),TODAY()-$F69&gt;'Configurações'!$B$3),"Sim","Não"),"Não"))</f>
        <v/>
      </c>
      <c r="N69" s="24">
        <f>IF(COUNTA($A69:$G69)=0,"",IF($I69="Sim","Órfão de SKU",IF($J69="Sim","ID duplicado",IF($K69="Sim","Item sem vínculo",IF($L69="Sim","Cadastro incompleto",IF($M69="Sim","Conferência vencida","Vínculo consistente"))))))</f>
        <v/>
      </c>
      <c r="O69" s="24">
        <f>IF($N69="","",IF($N69="Vínculo consistente","Não","Sim"))</f>
        <v/>
      </c>
      <c r="P69" s="24">
        <f>IF(COUNTA($A69:$G69)=0,"",_xlfn.TEXTJOIN(CHAR(59)&amp;" ",TRUE,IF(TRIM($A69)="","SKU interno não informado",""),IF(OR(LEN(TRIM($A69))&gt;60,COUNTIF($A69,"*|*")&gt;0),"SKU interno acima de 60 caracteres ou com |",""),IF(TRIM($B69)="","Canal não informado",""),IF(AND(TRIM($B69)&lt;&gt;"",COUNTIF('Configurações'!$A$8:$A$27,$B69)=0),"Canal fora da lista",""),IF(TRIM($E69)="","Status não informado",""),IF(AND(TRIM($E69)&lt;&gt;"",COUNTIF('Configurações'!$C$8:$C$11,$E69)=0),"Status fora da lista",""),IF($F69="","Última conferência não informada",""),IF(AND($F69&lt;&gt;"",NOT(ISNUMBER($F69))),"Data de conferência inválida",""),IF(AND(ISNUMBER($F69),OR($F69&lt;'Configurações'!$B$4,$F69&gt;TODAY())),"Data de conferência fora do período permitido",""),IF(AND(TRIM($D69)&lt;&gt;"",TRIM($C69)=""),"Variação sem ID do anúncio",""),IF(AND(OR($E69="Ativo",$E69="Pausado",$E69="Encerrado"),TRIM($C69)=""),"Status exige ID do anúncio",""),IF(AND($E69="A mapear",OR(TRIM($C69)&lt;&gt;"",TRIM($D69)&lt;&gt;"")),"Status A mapear com ID externo",""),IF(OR(LEN($C69)&gt;80,COUNTIF($C69,"*|*")&gt;0),"ID do anúncio acima de 80 caracteres ou com |",""),IF(OR(LEN($D69)&gt;80,COUNTIF($D69,"*|*")&gt;0),"ID da variação acima de 80 caracteres ou com |",""),IF(LEN($G69)&gt;200,"Observação acima de 200 caracteres",""),IF($I69="Sim","ID externo sem SKU interno",""),IF($K69="Sim","SKU/canal sem ID externo",""),IF($J69="Sim","Chave externa repetida",""),IF($M69="Sim","Conferência vencida","")))</f>
        <v/>
      </c>
      <c r="Q69">
        <f>IF('Configurações'!A71="","",'Configurações'!A71)</f>
        <v/>
      </c>
    </row>
    <row r="70" ht="31" customHeight="1">
      <c r="A70" s="19" t="n"/>
      <c r="B70" s="20" t="n"/>
      <c r="C70" s="19" t="n"/>
      <c r="D70" s="19" t="n"/>
      <c r="E70" s="20" t="n"/>
      <c r="F70" s="21" t="n"/>
      <c r="G70" s="22" t="n"/>
      <c r="H70" s="23">
        <f>IF(COUNTA($A70:$G70)=0,"",IF(OR(TRIM($B70)="",TRIM($C70)=""),"",UPPER(TRIM($B70))&amp;"|"&amp;LEN(TRIM($C70))&amp;":"&amp;UPPER(TRIM($C70))&amp;"|"&amp;LEN(TRIM($D70))&amp;":"&amp;UPPER(TRIM($D70))))</f>
        <v/>
      </c>
      <c r="I70" s="24">
        <f>IF(COUNTA($A70:$G70)=0,"",IF(AND(TRIM($A70)="",OR(TRIM($C70)&lt;&gt;"",TRIM($D70)&lt;&gt;"")),"Sim","Não"))</f>
        <v/>
      </c>
      <c r="J70" s="24">
        <f>IF($H70="","",IF(COUNTIF($H$6:$H$105,$H70)&gt;1,"Sim","Não"))</f>
        <v/>
      </c>
      <c r="K70" s="24">
        <f>IF(COUNTA($A70:$G70)=0,"",IF(AND(TRIM($A70)&lt;&gt;"",TRIM($B70)&lt;&gt;"",TRIM($C70)="",TRIM($D70)=""),"Sim","Não"))</f>
        <v/>
      </c>
      <c r="L70" s="24">
        <f>IF(COUNTA($A70:$G70)=0,"",IF(OR(TRIM($A70)="",TRIM($B70)="",TRIM($E70)="",$F70="",AND(TRIM($D70)&lt;&gt;"",TRIM($C70)=""),AND(OR($E70="Ativo",$E70="Pausado",$E70="Encerrado"),TRIM($C70)=""),AND($E70="A mapear",OR(TRIM($C70)&lt;&gt;"",TRIM($D70)&lt;&gt;"")),AND(TRIM($B70)&lt;&gt;"",COUNTIF('Configurações'!$A$8:$A$27,$B70)=0),AND(TRIM($E70)&lt;&gt;"",COUNTIF('Configurações'!$C$8:$C$11,$E70)=0),AND($F70&lt;&gt;"",NOT(ISNUMBER($F70))),AND(ISNUMBER($F70),OR($F70&lt;'Configurações'!$B$4,$F70&gt;TODAY())),LEN(TRIM($A70))&gt;60,COUNTIF($A70,"*|*")&gt;0,LEN($C70)&gt;80,COUNTIF($C70,"*|*")&gt;0,LEN($D70)&gt;80,COUNTIF($D70,"*|*")&gt;0,LEN($G70)&gt;200),"Sim","Não"))</f>
        <v/>
      </c>
      <c r="M70" s="24">
        <f>IF(COUNTA($A70:$G70)=0,"",IF(AND(OR($E70="Ativo",$E70="Pausado"),ISNUMBER($F70)),IF(AND($F70&lt;=TODAY(),TODAY()-$F70&gt;'Configurações'!$B$3),"Sim","Não"),"Não"))</f>
        <v/>
      </c>
      <c r="N70" s="24">
        <f>IF(COUNTA($A70:$G70)=0,"",IF($I70="Sim","Órfão de SKU",IF($J70="Sim","ID duplicado",IF($K70="Sim","Item sem vínculo",IF($L70="Sim","Cadastro incompleto",IF($M70="Sim","Conferência vencida","Vínculo consistente"))))))</f>
        <v/>
      </c>
      <c r="O70" s="24">
        <f>IF($N70="","",IF($N70="Vínculo consistente","Não","Sim"))</f>
        <v/>
      </c>
      <c r="P70" s="24">
        <f>IF(COUNTA($A70:$G70)=0,"",_xlfn.TEXTJOIN(CHAR(59)&amp;" ",TRUE,IF(TRIM($A70)="","SKU interno não informado",""),IF(OR(LEN(TRIM($A70))&gt;60,COUNTIF($A70,"*|*")&gt;0),"SKU interno acima de 60 caracteres ou com |",""),IF(TRIM($B70)="","Canal não informado",""),IF(AND(TRIM($B70)&lt;&gt;"",COUNTIF('Configurações'!$A$8:$A$27,$B70)=0),"Canal fora da lista",""),IF(TRIM($E70)="","Status não informado",""),IF(AND(TRIM($E70)&lt;&gt;"",COUNTIF('Configurações'!$C$8:$C$11,$E70)=0),"Status fora da lista",""),IF($F70="","Última conferência não informada",""),IF(AND($F70&lt;&gt;"",NOT(ISNUMBER($F70))),"Data de conferência inválida",""),IF(AND(ISNUMBER($F70),OR($F70&lt;'Configurações'!$B$4,$F70&gt;TODAY())),"Data de conferência fora do período permitido",""),IF(AND(TRIM($D70)&lt;&gt;"",TRIM($C70)=""),"Variação sem ID do anúncio",""),IF(AND(OR($E70="Ativo",$E70="Pausado",$E70="Encerrado"),TRIM($C70)=""),"Status exige ID do anúncio",""),IF(AND($E70="A mapear",OR(TRIM($C70)&lt;&gt;"",TRIM($D70)&lt;&gt;"")),"Status A mapear com ID externo",""),IF(OR(LEN($C70)&gt;80,COUNTIF($C70,"*|*")&gt;0),"ID do anúncio acima de 80 caracteres ou com |",""),IF(OR(LEN($D70)&gt;80,COUNTIF($D70,"*|*")&gt;0),"ID da variação acima de 80 caracteres ou com |",""),IF(LEN($G70)&gt;200,"Observação acima de 200 caracteres",""),IF($I70="Sim","ID externo sem SKU interno",""),IF($K70="Sim","SKU/canal sem ID externo",""),IF($J70="Sim","Chave externa repetida",""),IF($M70="Sim","Conferência vencida","")))</f>
        <v/>
      </c>
      <c r="Q70">
        <f>IF('Configurações'!A72="","",'Configurações'!A72)</f>
        <v/>
      </c>
    </row>
    <row r="71" ht="31" customHeight="1">
      <c r="A71" s="19" t="n"/>
      <c r="B71" s="20" t="n"/>
      <c r="C71" s="19" t="n"/>
      <c r="D71" s="19" t="n"/>
      <c r="E71" s="20" t="n"/>
      <c r="F71" s="21" t="n"/>
      <c r="G71" s="22" t="n"/>
      <c r="H71" s="23">
        <f>IF(COUNTA($A71:$G71)=0,"",IF(OR(TRIM($B71)="",TRIM($C71)=""),"",UPPER(TRIM($B71))&amp;"|"&amp;LEN(TRIM($C71))&amp;":"&amp;UPPER(TRIM($C71))&amp;"|"&amp;LEN(TRIM($D71))&amp;":"&amp;UPPER(TRIM($D71))))</f>
        <v/>
      </c>
      <c r="I71" s="24">
        <f>IF(COUNTA($A71:$G71)=0,"",IF(AND(TRIM($A71)="",OR(TRIM($C71)&lt;&gt;"",TRIM($D71)&lt;&gt;"")),"Sim","Não"))</f>
        <v/>
      </c>
      <c r="J71" s="24">
        <f>IF($H71="","",IF(COUNTIF($H$6:$H$105,$H71)&gt;1,"Sim","Não"))</f>
        <v/>
      </c>
      <c r="K71" s="24">
        <f>IF(COUNTA($A71:$G71)=0,"",IF(AND(TRIM($A71)&lt;&gt;"",TRIM($B71)&lt;&gt;"",TRIM($C71)="",TRIM($D71)=""),"Sim","Não"))</f>
        <v/>
      </c>
      <c r="L71" s="24">
        <f>IF(COUNTA($A71:$G71)=0,"",IF(OR(TRIM($A71)="",TRIM($B71)="",TRIM($E71)="",$F71="",AND(TRIM($D71)&lt;&gt;"",TRIM($C71)=""),AND(OR($E71="Ativo",$E71="Pausado",$E71="Encerrado"),TRIM($C71)=""),AND($E71="A mapear",OR(TRIM($C71)&lt;&gt;"",TRIM($D71)&lt;&gt;"")),AND(TRIM($B71)&lt;&gt;"",COUNTIF('Configurações'!$A$8:$A$27,$B71)=0),AND(TRIM($E71)&lt;&gt;"",COUNTIF('Configurações'!$C$8:$C$11,$E71)=0),AND($F71&lt;&gt;"",NOT(ISNUMBER($F71))),AND(ISNUMBER($F71),OR($F71&lt;'Configurações'!$B$4,$F71&gt;TODAY())),LEN(TRIM($A71))&gt;60,COUNTIF($A71,"*|*")&gt;0,LEN($C71)&gt;80,COUNTIF($C71,"*|*")&gt;0,LEN($D71)&gt;80,COUNTIF($D71,"*|*")&gt;0,LEN($G71)&gt;200),"Sim","Não"))</f>
        <v/>
      </c>
      <c r="M71" s="24">
        <f>IF(COUNTA($A71:$G71)=0,"",IF(AND(OR($E71="Ativo",$E71="Pausado"),ISNUMBER($F71)),IF(AND($F71&lt;=TODAY(),TODAY()-$F71&gt;'Configurações'!$B$3),"Sim","Não"),"Não"))</f>
        <v/>
      </c>
      <c r="N71" s="24">
        <f>IF(COUNTA($A71:$G71)=0,"",IF($I71="Sim","Órfão de SKU",IF($J71="Sim","ID duplicado",IF($K71="Sim","Item sem vínculo",IF($L71="Sim","Cadastro incompleto",IF($M71="Sim","Conferência vencida","Vínculo consistente"))))))</f>
        <v/>
      </c>
      <c r="O71" s="24">
        <f>IF($N71="","",IF($N71="Vínculo consistente","Não","Sim"))</f>
        <v/>
      </c>
      <c r="P71" s="24">
        <f>IF(COUNTA($A71:$G71)=0,"",_xlfn.TEXTJOIN(CHAR(59)&amp;" ",TRUE,IF(TRIM($A71)="","SKU interno não informado",""),IF(OR(LEN(TRIM($A71))&gt;60,COUNTIF($A71,"*|*")&gt;0),"SKU interno acima de 60 caracteres ou com |",""),IF(TRIM($B71)="","Canal não informado",""),IF(AND(TRIM($B71)&lt;&gt;"",COUNTIF('Configurações'!$A$8:$A$27,$B71)=0),"Canal fora da lista",""),IF(TRIM($E71)="","Status não informado",""),IF(AND(TRIM($E71)&lt;&gt;"",COUNTIF('Configurações'!$C$8:$C$11,$E71)=0),"Status fora da lista",""),IF($F71="","Última conferência não informada",""),IF(AND($F71&lt;&gt;"",NOT(ISNUMBER($F71))),"Data de conferência inválida",""),IF(AND(ISNUMBER($F71),OR($F71&lt;'Configurações'!$B$4,$F71&gt;TODAY())),"Data de conferência fora do período permitido",""),IF(AND(TRIM($D71)&lt;&gt;"",TRIM($C71)=""),"Variação sem ID do anúncio",""),IF(AND(OR($E71="Ativo",$E71="Pausado",$E71="Encerrado"),TRIM($C71)=""),"Status exige ID do anúncio",""),IF(AND($E71="A mapear",OR(TRIM($C71)&lt;&gt;"",TRIM($D71)&lt;&gt;"")),"Status A mapear com ID externo",""),IF(OR(LEN($C71)&gt;80,COUNTIF($C71,"*|*")&gt;0),"ID do anúncio acima de 80 caracteres ou com |",""),IF(OR(LEN($D71)&gt;80,COUNTIF($D71,"*|*")&gt;0),"ID da variação acima de 80 caracteres ou com |",""),IF(LEN($G71)&gt;200,"Observação acima de 200 caracteres",""),IF($I71="Sim","ID externo sem SKU interno",""),IF($K71="Sim","SKU/canal sem ID externo",""),IF($J71="Sim","Chave externa repetida",""),IF($M71="Sim","Conferência vencida","")))</f>
        <v/>
      </c>
      <c r="Q71">
        <f>IF('Configurações'!A73="","",'Configurações'!A73)</f>
        <v/>
      </c>
    </row>
    <row r="72" ht="31" customHeight="1">
      <c r="A72" s="19" t="n"/>
      <c r="B72" s="20" t="n"/>
      <c r="C72" s="19" t="n"/>
      <c r="D72" s="19" t="n"/>
      <c r="E72" s="20" t="n"/>
      <c r="F72" s="21" t="n"/>
      <c r="G72" s="22" t="n"/>
      <c r="H72" s="23">
        <f>IF(COUNTA($A72:$G72)=0,"",IF(OR(TRIM($B72)="",TRIM($C72)=""),"",UPPER(TRIM($B72))&amp;"|"&amp;LEN(TRIM($C72))&amp;":"&amp;UPPER(TRIM($C72))&amp;"|"&amp;LEN(TRIM($D72))&amp;":"&amp;UPPER(TRIM($D72))))</f>
        <v/>
      </c>
      <c r="I72" s="24">
        <f>IF(COUNTA($A72:$G72)=0,"",IF(AND(TRIM($A72)="",OR(TRIM($C72)&lt;&gt;"",TRIM($D72)&lt;&gt;"")),"Sim","Não"))</f>
        <v/>
      </c>
      <c r="J72" s="24">
        <f>IF($H72="","",IF(COUNTIF($H$6:$H$105,$H72)&gt;1,"Sim","Não"))</f>
        <v/>
      </c>
      <c r="K72" s="24">
        <f>IF(COUNTA($A72:$G72)=0,"",IF(AND(TRIM($A72)&lt;&gt;"",TRIM($B72)&lt;&gt;"",TRIM($C72)="",TRIM($D72)=""),"Sim","Não"))</f>
        <v/>
      </c>
      <c r="L72" s="24">
        <f>IF(COUNTA($A72:$G72)=0,"",IF(OR(TRIM($A72)="",TRIM($B72)="",TRIM($E72)="",$F72="",AND(TRIM($D72)&lt;&gt;"",TRIM($C72)=""),AND(OR($E72="Ativo",$E72="Pausado",$E72="Encerrado"),TRIM($C72)=""),AND($E72="A mapear",OR(TRIM($C72)&lt;&gt;"",TRIM($D72)&lt;&gt;"")),AND(TRIM($B72)&lt;&gt;"",COUNTIF('Configurações'!$A$8:$A$27,$B72)=0),AND(TRIM($E72)&lt;&gt;"",COUNTIF('Configurações'!$C$8:$C$11,$E72)=0),AND($F72&lt;&gt;"",NOT(ISNUMBER($F72))),AND(ISNUMBER($F72),OR($F72&lt;'Configurações'!$B$4,$F72&gt;TODAY())),LEN(TRIM($A72))&gt;60,COUNTIF($A72,"*|*")&gt;0,LEN($C72)&gt;80,COUNTIF($C72,"*|*")&gt;0,LEN($D72)&gt;80,COUNTIF($D72,"*|*")&gt;0,LEN($G72)&gt;200),"Sim","Não"))</f>
        <v/>
      </c>
      <c r="M72" s="24">
        <f>IF(COUNTA($A72:$G72)=0,"",IF(AND(OR($E72="Ativo",$E72="Pausado"),ISNUMBER($F72)),IF(AND($F72&lt;=TODAY(),TODAY()-$F72&gt;'Configurações'!$B$3),"Sim","Não"),"Não"))</f>
        <v/>
      </c>
      <c r="N72" s="24">
        <f>IF(COUNTA($A72:$G72)=0,"",IF($I72="Sim","Órfão de SKU",IF($J72="Sim","ID duplicado",IF($K72="Sim","Item sem vínculo",IF($L72="Sim","Cadastro incompleto",IF($M72="Sim","Conferência vencida","Vínculo consistente"))))))</f>
        <v/>
      </c>
      <c r="O72" s="24">
        <f>IF($N72="","",IF($N72="Vínculo consistente","Não","Sim"))</f>
        <v/>
      </c>
      <c r="P72" s="24">
        <f>IF(COUNTA($A72:$G72)=0,"",_xlfn.TEXTJOIN(CHAR(59)&amp;" ",TRUE,IF(TRIM($A72)="","SKU interno não informado",""),IF(OR(LEN(TRIM($A72))&gt;60,COUNTIF($A72,"*|*")&gt;0),"SKU interno acima de 60 caracteres ou com |",""),IF(TRIM($B72)="","Canal não informado",""),IF(AND(TRIM($B72)&lt;&gt;"",COUNTIF('Configurações'!$A$8:$A$27,$B72)=0),"Canal fora da lista",""),IF(TRIM($E72)="","Status não informado",""),IF(AND(TRIM($E72)&lt;&gt;"",COUNTIF('Configurações'!$C$8:$C$11,$E72)=0),"Status fora da lista",""),IF($F72="","Última conferência não informada",""),IF(AND($F72&lt;&gt;"",NOT(ISNUMBER($F72))),"Data de conferência inválida",""),IF(AND(ISNUMBER($F72),OR($F72&lt;'Configurações'!$B$4,$F72&gt;TODAY())),"Data de conferência fora do período permitido",""),IF(AND(TRIM($D72)&lt;&gt;"",TRIM($C72)=""),"Variação sem ID do anúncio",""),IF(AND(OR($E72="Ativo",$E72="Pausado",$E72="Encerrado"),TRIM($C72)=""),"Status exige ID do anúncio",""),IF(AND($E72="A mapear",OR(TRIM($C72)&lt;&gt;"",TRIM($D72)&lt;&gt;"")),"Status A mapear com ID externo",""),IF(OR(LEN($C72)&gt;80,COUNTIF($C72,"*|*")&gt;0),"ID do anúncio acima de 80 caracteres ou com |",""),IF(OR(LEN($D72)&gt;80,COUNTIF($D72,"*|*")&gt;0),"ID da variação acima de 80 caracteres ou com |",""),IF(LEN($G72)&gt;200,"Observação acima de 200 caracteres",""),IF($I72="Sim","ID externo sem SKU interno",""),IF($K72="Sim","SKU/canal sem ID externo",""),IF($J72="Sim","Chave externa repetida",""),IF($M72="Sim","Conferência vencida","")))</f>
        <v/>
      </c>
      <c r="Q72">
        <f>IF('Configurações'!A74="","",'Configurações'!A74)</f>
        <v/>
      </c>
    </row>
    <row r="73" ht="31" customHeight="1">
      <c r="A73" s="19" t="n"/>
      <c r="B73" s="20" t="n"/>
      <c r="C73" s="19" t="n"/>
      <c r="D73" s="19" t="n"/>
      <c r="E73" s="20" t="n"/>
      <c r="F73" s="21" t="n"/>
      <c r="G73" s="22" t="n"/>
      <c r="H73" s="23">
        <f>IF(COUNTA($A73:$G73)=0,"",IF(OR(TRIM($B73)="",TRIM($C73)=""),"",UPPER(TRIM($B73))&amp;"|"&amp;LEN(TRIM($C73))&amp;":"&amp;UPPER(TRIM($C73))&amp;"|"&amp;LEN(TRIM($D73))&amp;":"&amp;UPPER(TRIM($D73))))</f>
        <v/>
      </c>
      <c r="I73" s="24">
        <f>IF(COUNTA($A73:$G73)=0,"",IF(AND(TRIM($A73)="",OR(TRIM($C73)&lt;&gt;"",TRIM($D73)&lt;&gt;"")),"Sim","Não"))</f>
        <v/>
      </c>
      <c r="J73" s="24">
        <f>IF($H73="","",IF(COUNTIF($H$6:$H$105,$H73)&gt;1,"Sim","Não"))</f>
        <v/>
      </c>
      <c r="K73" s="24">
        <f>IF(COUNTA($A73:$G73)=0,"",IF(AND(TRIM($A73)&lt;&gt;"",TRIM($B73)&lt;&gt;"",TRIM($C73)="",TRIM($D73)=""),"Sim","Não"))</f>
        <v/>
      </c>
      <c r="L73" s="24">
        <f>IF(COUNTA($A73:$G73)=0,"",IF(OR(TRIM($A73)="",TRIM($B73)="",TRIM($E73)="",$F73="",AND(TRIM($D73)&lt;&gt;"",TRIM($C73)=""),AND(OR($E73="Ativo",$E73="Pausado",$E73="Encerrado"),TRIM($C73)=""),AND($E73="A mapear",OR(TRIM($C73)&lt;&gt;"",TRIM($D73)&lt;&gt;"")),AND(TRIM($B73)&lt;&gt;"",COUNTIF('Configurações'!$A$8:$A$27,$B73)=0),AND(TRIM($E73)&lt;&gt;"",COUNTIF('Configurações'!$C$8:$C$11,$E73)=0),AND($F73&lt;&gt;"",NOT(ISNUMBER($F73))),AND(ISNUMBER($F73),OR($F73&lt;'Configurações'!$B$4,$F73&gt;TODAY())),LEN(TRIM($A73))&gt;60,COUNTIF($A73,"*|*")&gt;0,LEN($C73)&gt;80,COUNTIF($C73,"*|*")&gt;0,LEN($D73)&gt;80,COUNTIF($D73,"*|*")&gt;0,LEN($G73)&gt;200),"Sim","Não"))</f>
        <v/>
      </c>
      <c r="M73" s="24">
        <f>IF(COUNTA($A73:$G73)=0,"",IF(AND(OR($E73="Ativo",$E73="Pausado"),ISNUMBER($F73)),IF(AND($F73&lt;=TODAY(),TODAY()-$F73&gt;'Configurações'!$B$3),"Sim","Não"),"Não"))</f>
        <v/>
      </c>
      <c r="N73" s="24">
        <f>IF(COUNTA($A73:$G73)=0,"",IF($I73="Sim","Órfão de SKU",IF($J73="Sim","ID duplicado",IF($K73="Sim","Item sem vínculo",IF($L73="Sim","Cadastro incompleto",IF($M73="Sim","Conferência vencida","Vínculo consistente"))))))</f>
        <v/>
      </c>
      <c r="O73" s="24">
        <f>IF($N73="","",IF($N73="Vínculo consistente","Não","Sim"))</f>
        <v/>
      </c>
      <c r="P73" s="24">
        <f>IF(COUNTA($A73:$G73)=0,"",_xlfn.TEXTJOIN(CHAR(59)&amp;" ",TRUE,IF(TRIM($A73)="","SKU interno não informado",""),IF(OR(LEN(TRIM($A73))&gt;60,COUNTIF($A73,"*|*")&gt;0),"SKU interno acima de 60 caracteres ou com |",""),IF(TRIM($B73)="","Canal não informado",""),IF(AND(TRIM($B73)&lt;&gt;"",COUNTIF('Configurações'!$A$8:$A$27,$B73)=0),"Canal fora da lista",""),IF(TRIM($E73)="","Status não informado",""),IF(AND(TRIM($E73)&lt;&gt;"",COUNTIF('Configurações'!$C$8:$C$11,$E73)=0),"Status fora da lista",""),IF($F73="","Última conferência não informada",""),IF(AND($F73&lt;&gt;"",NOT(ISNUMBER($F73))),"Data de conferência inválida",""),IF(AND(ISNUMBER($F73),OR($F73&lt;'Configurações'!$B$4,$F73&gt;TODAY())),"Data de conferência fora do período permitido",""),IF(AND(TRIM($D73)&lt;&gt;"",TRIM($C73)=""),"Variação sem ID do anúncio",""),IF(AND(OR($E73="Ativo",$E73="Pausado",$E73="Encerrado"),TRIM($C73)=""),"Status exige ID do anúncio",""),IF(AND($E73="A mapear",OR(TRIM($C73)&lt;&gt;"",TRIM($D73)&lt;&gt;"")),"Status A mapear com ID externo",""),IF(OR(LEN($C73)&gt;80,COUNTIF($C73,"*|*")&gt;0),"ID do anúncio acima de 80 caracteres ou com |",""),IF(OR(LEN($D73)&gt;80,COUNTIF($D73,"*|*")&gt;0),"ID da variação acima de 80 caracteres ou com |",""),IF(LEN($G73)&gt;200,"Observação acima de 200 caracteres",""),IF($I73="Sim","ID externo sem SKU interno",""),IF($K73="Sim","SKU/canal sem ID externo",""),IF($J73="Sim","Chave externa repetida",""),IF($M73="Sim","Conferência vencida","")))</f>
        <v/>
      </c>
      <c r="Q73">
        <f>IF('Configurações'!A75="","",'Configurações'!A75)</f>
        <v/>
      </c>
    </row>
    <row r="74" ht="31" customHeight="1">
      <c r="A74" s="19" t="n"/>
      <c r="B74" s="20" t="n"/>
      <c r="C74" s="19" t="n"/>
      <c r="D74" s="19" t="n"/>
      <c r="E74" s="20" t="n"/>
      <c r="F74" s="21" t="n"/>
      <c r="G74" s="22" t="n"/>
      <c r="H74" s="23">
        <f>IF(COUNTA($A74:$G74)=0,"",IF(OR(TRIM($B74)="",TRIM($C74)=""),"",UPPER(TRIM($B74))&amp;"|"&amp;LEN(TRIM($C74))&amp;":"&amp;UPPER(TRIM($C74))&amp;"|"&amp;LEN(TRIM($D74))&amp;":"&amp;UPPER(TRIM($D74))))</f>
        <v/>
      </c>
      <c r="I74" s="24">
        <f>IF(COUNTA($A74:$G74)=0,"",IF(AND(TRIM($A74)="",OR(TRIM($C74)&lt;&gt;"",TRIM($D74)&lt;&gt;"")),"Sim","Não"))</f>
        <v/>
      </c>
      <c r="J74" s="24">
        <f>IF($H74="","",IF(COUNTIF($H$6:$H$105,$H74)&gt;1,"Sim","Não"))</f>
        <v/>
      </c>
      <c r="K74" s="24">
        <f>IF(COUNTA($A74:$G74)=0,"",IF(AND(TRIM($A74)&lt;&gt;"",TRIM($B74)&lt;&gt;"",TRIM($C74)="",TRIM($D74)=""),"Sim","Não"))</f>
        <v/>
      </c>
      <c r="L74" s="24">
        <f>IF(COUNTA($A74:$G74)=0,"",IF(OR(TRIM($A74)="",TRIM($B74)="",TRIM($E74)="",$F74="",AND(TRIM($D74)&lt;&gt;"",TRIM($C74)=""),AND(OR($E74="Ativo",$E74="Pausado",$E74="Encerrado"),TRIM($C74)=""),AND($E74="A mapear",OR(TRIM($C74)&lt;&gt;"",TRIM($D74)&lt;&gt;"")),AND(TRIM($B74)&lt;&gt;"",COUNTIF('Configurações'!$A$8:$A$27,$B74)=0),AND(TRIM($E74)&lt;&gt;"",COUNTIF('Configurações'!$C$8:$C$11,$E74)=0),AND($F74&lt;&gt;"",NOT(ISNUMBER($F74))),AND(ISNUMBER($F74),OR($F74&lt;'Configurações'!$B$4,$F74&gt;TODAY())),LEN(TRIM($A74))&gt;60,COUNTIF($A74,"*|*")&gt;0,LEN($C74)&gt;80,COUNTIF($C74,"*|*")&gt;0,LEN($D74)&gt;80,COUNTIF($D74,"*|*")&gt;0,LEN($G74)&gt;200),"Sim","Não"))</f>
        <v/>
      </c>
      <c r="M74" s="24">
        <f>IF(COUNTA($A74:$G74)=0,"",IF(AND(OR($E74="Ativo",$E74="Pausado"),ISNUMBER($F74)),IF(AND($F74&lt;=TODAY(),TODAY()-$F74&gt;'Configurações'!$B$3),"Sim","Não"),"Não"))</f>
        <v/>
      </c>
      <c r="N74" s="24">
        <f>IF(COUNTA($A74:$G74)=0,"",IF($I74="Sim","Órfão de SKU",IF($J74="Sim","ID duplicado",IF($K74="Sim","Item sem vínculo",IF($L74="Sim","Cadastro incompleto",IF($M74="Sim","Conferência vencida","Vínculo consistente"))))))</f>
        <v/>
      </c>
      <c r="O74" s="24">
        <f>IF($N74="","",IF($N74="Vínculo consistente","Não","Sim"))</f>
        <v/>
      </c>
      <c r="P74" s="24">
        <f>IF(COUNTA($A74:$G74)=0,"",_xlfn.TEXTJOIN(CHAR(59)&amp;" ",TRUE,IF(TRIM($A74)="","SKU interno não informado",""),IF(OR(LEN(TRIM($A74))&gt;60,COUNTIF($A74,"*|*")&gt;0),"SKU interno acima de 60 caracteres ou com |",""),IF(TRIM($B74)="","Canal não informado",""),IF(AND(TRIM($B74)&lt;&gt;"",COUNTIF('Configurações'!$A$8:$A$27,$B74)=0),"Canal fora da lista",""),IF(TRIM($E74)="","Status não informado",""),IF(AND(TRIM($E74)&lt;&gt;"",COUNTIF('Configurações'!$C$8:$C$11,$E74)=0),"Status fora da lista",""),IF($F74="","Última conferência não informada",""),IF(AND($F74&lt;&gt;"",NOT(ISNUMBER($F74))),"Data de conferência inválida",""),IF(AND(ISNUMBER($F74),OR($F74&lt;'Configurações'!$B$4,$F74&gt;TODAY())),"Data de conferência fora do período permitido",""),IF(AND(TRIM($D74)&lt;&gt;"",TRIM($C74)=""),"Variação sem ID do anúncio",""),IF(AND(OR($E74="Ativo",$E74="Pausado",$E74="Encerrado"),TRIM($C74)=""),"Status exige ID do anúncio",""),IF(AND($E74="A mapear",OR(TRIM($C74)&lt;&gt;"",TRIM($D74)&lt;&gt;"")),"Status A mapear com ID externo",""),IF(OR(LEN($C74)&gt;80,COUNTIF($C74,"*|*")&gt;0),"ID do anúncio acima de 80 caracteres ou com |",""),IF(OR(LEN($D74)&gt;80,COUNTIF($D74,"*|*")&gt;0),"ID da variação acima de 80 caracteres ou com |",""),IF(LEN($G74)&gt;200,"Observação acima de 200 caracteres",""),IF($I74="Sim","ID externo sem SKU interno",""),IF($K74="Sim","SKU/canal sem ID externo",""),IF($J74="Sim","Chave externa repetida",""),IF($M74="Sim","Conferência vencida","")))</f>
        <v/>
      </c>
      <c r="Q74">
        <f>IF('Configurações'!A76="","",'Configurações'!A76)</f>
        <v/>
      </c>
    </row>
    <row r="75" ht="31" customHeight="1">
      <c r="A75" s="19" t="n"/>
      <c r="B75" s="20" t="n"/>
      <c r="C75" s="19" t="n"/>
      <c r="D75" s="19" t="n"/>
      <c r="E75" s="20" t="n"/>
      <c r="F75" s="21" t="n"/>
      <c r="G75" s="22" t="n"/>
      <c r="H75" s="23">
        <f>IF(COUNTA($A75:$G75)=0,"",IF(OR(TRIM($B75)="",TRIM($C75)=""),"",UPPER(TRIM($B75))&amp;"|"&amp;LEN(TRIM($C75))&amp;":"&amp;UPPER(TRIM($C75))&amp;"|"&amp;LEN(TRIM($D75))&amp;":"&amp;UPPER(TRIM($D75))))</f>
        <v/>
      </c>
      <c r="I75" s="24">
        <f>IF(COUNTA($A75:$G75)=0,"",IF(AND(TRIM($A75)="",OR(TRIM($C75)&lt;&gt;"",TRIM($D75)&lt;&gt;"")),"Sim","Não"))</f>
        <v/>
      </c>
      <c r="J75" s="24">
        <f>IF($H75="","",IF(COUNTIF($H$6:$H$105,$H75)&gt;1,"Sim","Não"))</f>
        <v/>
      </c>
      <c r="K75" s="24">
        <f>IF(COUNTA($A75:$G75)=0,"",IF(AND(TRIM($A75)&lt;&gt;"",TRIM($B75)&lt;&gt;"",TRIM($C75)="",TRIM($D75)=""),"Sim","Não"))</f>
        <v/>
      </c>
      <c r="L75" s="24">
        <f>IF(COUNTA($A75:$G75)=0,"",IF(OR(TRIM($A75)="",TRIM($B75)="",TRIM($E75)="",$F75="",AND(TRIM($D75)&lt;&gt;"",TRIM($C75)=""),AND(OR($E75="Ativo",$E75="Pausado",$E75="Encerrado"),TRIM($C75)=""),AND($E75="A mapear",OR(TRIM($C75)&lt;&gt;"",TRIM($D75)&lt;&gt;"")),AND(TRIM($B75)&lt;&gt;"",COUNTIF('Configurações'!$A$8:$A$27,$B75)=0),AND(TRIM($E75)&lt;&gt;"",COUNTIF('Configurações'!$C$8:$C$11,$E75)=0),AND($F75&lt;&gt;"",NOT(ISNUMBER($F75))),AND(ISNUMBER($F75),OR($F75&lt;'Configurações'!$B$4,$F75&gt;TODAY())),LEN(TRIM($A75))&gt;60,COUNTIF($A75,"*|*")&gt;0,LEN($C75)&gt;80,COUNTIF($C75,"*|*")&gt;0,LEN($D75)&gt;80,COUNTIF($D75,"*|*")&gt;0,LEN($G75)&gt;200),"Sim","Não"))</f>
        <v/>
      </c>
      <c r="M75" s="24">
        <f>IF(COUNTA($A75:$G75)=0,"",IF(AND(OR($E75="Ativo",$E75="Pausado"),ISNUMBER($F75)),IF(AND($F75&lt;=TODAY(),TODAY()-$F75&gt;'Configurações'!$B$3),"Sim","Não"),"Não"))</f>
        <v/>
      </c>
      <c r="N75" s="24">
        <f>IF(COUNTA($A75:$G75)=0,"",IF($I75="Sim","Órfão de SKU",IF($J75="Sim","ID duplicado",IF($K75="Sim","Item sem vínculo",IF($L75="Sim","Cadastro incompleto",IF($M75="Sim","Conferência vencida","Vínculo consistente"))))))</f>
        <v/>
      </c>
      <c r="O75" s="24">
        <f>IF($N75="","",IF($N75="Vínculo consistente","Não","Sim"))</f>
        <v/>
      </c>
      <c r="P75" s="24">
        <f>IF(COUNTA($A75:$G75)=0,"",_xlfn.TEXTJOIN(CHAR(59)&amp;" ",TRUE,IF(TRIM($A75)="","SKU interno não informado",""),IF(OR(LEN(TRIM($A75))&gt;60,COUNTIF($A75,"*|*")&gt;0),"SKU interno acima de 60 caracteres ou com |",""),IF(TRIM($B75)="","Canal não informado",""),IF(AND(TRIM($B75)&lt;&gt;"",COUNTIF('Configurações'!$A$8:$A$27,$B75)=0),"Canal fora da lista",""),IF(TRIM($E75)="","Status não informado",""),IF(AND(TRIM($E75)&lt;&gt;"",COUNTIF('Configurações'!$C$8:$C$11,$E75)=0),"Status fora da lista",""),IF($F75="","Última conferência não informada",""),IF(AND($F75&lt;&gt;"",NOT(ISNUMBER($F75))),"Data de conferência inválida",""),IF(AND(ISNUMBER($F75),OR($F75&lt;'Configurações'!$B$4,$F75&gt;TODAY())),"Data de conferência fora do período permitido",""),IF(AND(TRIM($D75)&lt;&gt;"",TRIM($C75)=""),"Variação sem ID do anúncio",""),IF(AND(OR($E75="Ativo",$E75="Pausado",$E75="Encerrado"),TRIM($C75)=""),"Status exige ID do anúncio",""),IF(AND($E75="A mapear",OR(TRIM($C75)&lt;&gt;"",TRIM($D75)&lt;&gt;"")),"Status A mapear com ID externo",""),IF(OR(LEN($C75)&gt;80,COUNTIF($C75,"*|*")&gt;0),"ID do anúncio acima de 80 caracteres ou com |",""),IF(OR(LEN($D75)&gt;80,COUNTIF($D75,"*|*")&gt;0),"ID da variação acima de 80 caracteres ou com |",""),IF(LEN($G75)&gt;200,"Observação acima de 200 caracteres",""),IF($I75="Sim","ID externo sem SKU interno",""),IF($K75="Sim","SKU/canal sem ID externo",""),IF($J75="Sim","Chave externa repetida",""),IF($M75="Sim","Conferência vencida","")))</f>
        <v/>
      </c>
      <c r="Q75">
        <f>IF('Configurações'!A77="","",'Configurações'!A77)</f>
        <v/>
      </c>
    </row>
    <row r="76" ht="31" customHeight="1">
      <c r="A76" s="19" t="n"/>
      <c r="B76" s="20" t="n"/>
      <c r="C76" s="19" t="n"/>
      <c r="D76" s="19" t="n"/>
      <c r="E76" s="20" t="n"/>
      <c r="F76" s="21" t="n"/>
      <c r="G76" s="22" t="n"/>
      <c r="H76" s="23">
        <f>IF(COUNTA($A76:$G76)=0,"",IF(OR(TRIM($B76)="",TRIM($C76)=""),"",UPPER(TRIM($B76))&amp;"|"&amp;LEN(TRIM($C76))&amp;":"&amp;UPPER(TRIM($C76))&amp;"|"&amp;LEN(TRIM($D76))&amp;":"&amp;UPPER(TRIM($D76))))</f>
        <v/>
      </c>
      <c r="I76" s="24">
        <f>IF(COUNTA($A76:$G76)=0,"",IF(AND(TRIM($A76)="",OR(TRIM($C76)&lt;&gt;"",TRIM($D76)&lt;&gt;"")),"Sim","Não"))</f>
        <v/>
      </c>
      <c r="J76" s="24">
        <f>IF($H76="","",IF(COUNTIF($H$6:$H$105,$H76)&gt;1,"Sim","Não"))</f>
        <v/>
      </c>
      <c r="K76" s="24">
        <f>IF(COUNTA($A76:$G76)=0,"",IF(AND(TRIM($A76)&lt;&gt;"",TRIM($B76)&lt;&gt;"",TRIM($C76)="",TRIM($D76)=""),"Sim","Não"))</f>
        <v/>
      </c>
      <c r="L76" s="24">
        <f>IF(COUNTA($A76:$G76)=0,"",IF(OR(TRIM($A76)="",TRIM($B76)="",TRIM($E76)="",$F76="",AND(TRIM($D76)&lt;&gt;"",TRIM($C76)=""),AND(OR($E76="Ativo",$E76="Pausado",$E76="Encerrado"),TRIM($C76)=""),AND($E76="A mapear",OR(TRIM($C76)&lt;&gt;"",TRIM($D76)&lt;&gt;"")),AND(TRIM($B76)&lt;&gt;"",COUNTIF('Configurações'!$A$8:$A$27,$B76)=0),AND(TRIM($E76)&lt;&gt;"",COUNTIF('Configurações'!$C$8:$C$11,$E76)=0),AND($F76&lt;&gt;"",NOT(ISNUMBER($F76))),AND(ISNUMBER($F76),OR($F76&lt;'Configurações'!$B$4,$F76&gt;TODAY())),LEN(TRIM($A76))&gt;60,COUNTIF($A76,"*|*")&gt;0,LEN($C76)&gt;80,COUNTIF($C76,"*|*")&gt;0,LEN($D76)&gt;80,COUNTIF($D76,"*|*")&gt;0,LEN($G76)&gt;200),"Sim","Não"))</f>
        <v/>
      </c>
      <c r="M76" s="24">
        <f>IF(COUNTA($A76:$G76)=0,"",IF(AND(OR($E76="Ativo",$E76="Pausado"),ISNUMBER($F76)),IF(AND($F76&lt;=TODAY(),TODAY()-$F76&gt;'Configurações'!$B$3),"Sim","Não"),"Não"))</f>
        <v/>
      </c>
      <c r="N76" s="24">
        <f>IF(COUNTA($A76:$G76)=0,"",IF($I76="Sim","Órfão de SKU",IF($J76="Sim","ID duplicado",IF($K76="Sim","Item sem vínculo",IF($L76="Sim","Cadastro incompleto",IF($M76="Sim","Conferência vencida","Vínculo consistente"))))))</f>
        <v/>
      </c>
      <c r="O76" s="24">
        <f>IF($N76="","",IF($N76="Vínculo consistente","Não","Sim"))</f>
        <v/>
      </c>
      <c r="P76" s="24">
        <f>IF(COUNTA($A76:$G76)=0,"",_xlfn.TEXTJOIN(CHAR(59)&amp;" ",TRUE,IF(TRIM($A76)="","SKU interno não informado",""),IF(OR(LEN(TRIM($A76))&gt;60,COUNTIF($A76,"*|*")&gt;0),"SKU interno acima de 60 caracteres ou com |",""),IF(TRIM($B76)="","Canal não informado",""),IF(AND(TRIM($B76)&lt;&gt;"",COUNTIF('Configurações'!$A$8:$A$27,$B76)=0),"Canal fora da lista",""),IF(TRIM($E76)="","Status não informado",""),IF(AND(TRIM($E76)&lt;&gt;"",COUNTIF('Configurações'!$C$8:$C$11,$E76)=0),"Status fora da lista",""),IF($F76="","Última conferência não informada",""),IF(AND($F76&lt;&gt;"",NOT(ISNUMBER($F76))),"Data de conferência inválida",""),IF(AND(ISNUMBER($F76),OR($F76&lt;'Configurações'!$B$4,$F76&gt;TODAY())),"Data de conferência fora do período permitido",""),IF(AND(TRIM($D76)&lt;&gt;"",TRIM($C76)=""),"Variação sem ID do anúncio",""),IF(AND(OR($E76="Ativo",$E76="Pausado",$E76="Encerrado"),TRIM($C76)=""),"Status exige ID do anúncio",""),IF(AND($E76="A mapear",OR(TRIM($C76)&lt;&gt;"",TRIM($D76)&lt;&gt;"")),"Status A mapear com ID externo",""),IF(OR(LEN($C76)&gt;80,COUNTIF($C76,"*|*")&gt;0),"ID do anúncio acima de 80 caracteres ou com |",""),IF(OR(LEN($D76)&gt;80,COUNTIF($D76,"*|*")&gt;0),"ID da variação acima de 80 caracteres ou com |",""),IF(LEN($G76)&gt;200,"Observação acima de 200 caracteres",""),IF($I76="Sim","ID externo sem SKU interno",""),IF($K76="Sim","SKU/canal sem ID externo",""),IF($J76="Sim","Chave externa repetida",""),IF($M76="Sim","Conferência vencida","")))</f>
        <v/>
      </c>
      <c r="Q76">
        <f>IF('Configurações'!A78="","",'Configurações'!A78)</f>
        <v/>
      </c>
    </row>
    <row r="77" ht="31" customHeight="1">
      <c r="A77" s="19" t="n"/>
      <c r="B77" s="20" t="n"/>
      <c r="C77" s="19" t="n"/>
      <c r="D77" s="19" t="n"/>
      <c r="E77" s="20" t="n"/>
      <c r="F77" s="21" t="n"/>
      <c r="G77" s="22" t="n"/>
      <c r="H77" s="23">
        <f>IF(COUNTA($A77:$G77)=0,"",IF(OR(TRIM($B77)="",TRIM($C77)=""),"",UPPER(TRIM($B77))&amp;"|"&amp;LEN(TRIM($C77))&amp;":"&amp;UPPER(TRIM($C77))&amp;"|"&amp;LEN(TRIM($D77))&amp;":"&amp;UPPER(TRIM($D77))))</f>
        <v/>
      </c>
      <c r="I77" s="24">
        <f>IF(COUNTA($A77:$G77)=0,"",IF(AND(TRIM($A77)="",OR(TRIM($C77)&lt;&gt;"",TRIM($D77)&lt;&gt;"")),"Sim","Não"))</f>
        <v/>
      </c>
      <c r="J77" s="24">
        <f>IF($H77="","",IF(COUNTIF($H$6:$H$105,$H77)&gt;1,"Sim","Não"))</f>
        <v/>
      </c>
      <c r="K77" s="24">
        <f>IF(COUNTA($A77:$G77)=0,"",IF(AND(TRIM($A77)&lt;&gt;"",TRIM($B77)&lt;&gt;"",TRIM($C77)="",TRIM($D77)=""),"Sim","Não"))</f>
        <v/>
      </c>
      <c r="L77" s="24">
        <f>IF(COUNTA($A77:$G77)=0,"",IF(OR(TRIM($A77)="",TRIM($B77)="",TRIM($E77)="",$F77="",AND(TRIM($D77)&lt;&gt;"",TRIM($C77)=""),AND(OR($E77="Ativo",$E77="Pausado",$E77="Encerrado"),TRIM($C77)=""),AND($E77="A mapear",OR(TRIM($C77)&lt;&gt;"",TRIM($D77)&lt;&gt;"")),AND(TRIM($B77)&lt;&gt;"",COUNTIF('Configurações'!$A$8:$A$27,$B77)=0),AND(TRIM($E77)&lt;&gt;"",COUNTIF('Configurações'!$C$8:$C$11,$E77)=0),AND($F77&lt;&gt;"",NOT(ISNUMBER($F77))),AND(ISNUMBER($F77),OR($F77&lt;'Configurações'!$B$4,$F77&gt;TODAY())),LEN(TRIM($A77))&gt;60,COUNTIF($A77,"*|*")&gt;0,LEN($C77)&gt;80,COUNTIF($C77,"*|*")&gt;0,LEN($D77)&gt;80,COUNTIF($D77,"*|*")&gt;0,LEN($G77)&gt;200),"Sim","Não"))</f>
        <v/>
      </c>
      <c r="M77" s="24">
        <f>IF(COUNTA($A77:$G77)=0,"",IF(AND(OR($E77="Ativo",$E77="Pausado"),ISNUMBER($F77)),IF(AND($F77&lt;=TODAY(),TODAY()-$F77&gt;'Configurações'!$B$3),"Sim","Não"),"Não"))</f>
        <v/>
      </c>
      <c r="N77" s="24">
        <f>IF(COUNTA($A77:$G77)=0,"",IF($I77="Sim","Órfão de SKU",IF($J77="Sim","ID duplicado",IF($K77="Sim","Item sem vínculo",IF($L77="Sim","Cadastro incompleto",IF($M77="Sim","Conferência vencida","Vínculo consistente"))))))</f>
        <v/>
      </c>
      <c r="O77" s="24">
        <f>IF($N77="","",IF($N77="Vínculo consistente","Não","Sim"))</f>
        <v/>
      </c>
      <c r="P77" s="24">
        <f>IF(COUNTA($A77:$G77)=0,"",_xlfn.TEXTJOIN(CHAR(59)&amp;" ",TRUE,IF(TRIM($A77)="","SKU interno não informado",""),IF(OR(LEN(TRIM($A77))&gt;60,COUNTIF($A77,"*|*")&gt;0),"SKU interno acima de 60 caracteres ou com |",""),IF(TRIM($B77)="","Canal não informado",""),IF(AND(TRIM($B77)&lt;&gt;"",COUNTIF('Configurações'!$A$8:$A$27,$B77)=0),"Canal fora da lista",""),IF(TRIM($E77)="","Status não informado",""),IF(AND(TRIM($E77)&lt;&gt;"",COUNTIF('Configurações'!$C$8:$C$11,$E77)=0),"Status fora da lista",""),IF($F77="","Última conferência não informada",""),IF(AND($F77&lt;&gt;"",NOT(ISNUMBER($F77))),"Data de conferência inválida",""),IF(AND(ISNUMBER($F77),OR($F77&lt;'Configurações'!$B$4,$F77&gt;TODAY())),"Data de conferência fora do período permitido",""),IF(AND(TRIM($D77)&lt;&gt;"",TRIM($C77)=""),"Variação sem ID do anúncio",""),IF(AND(OR($E77="Ativo",$E77="Pausado",$E77="Encerrado"),TRIM($C77)=""),"Status exige ID do anúncio",""),IF(AND($E77="A mapear",OR(TRIM($C77)&lt;&gt;"",TRIM($D77)&lt;&gt;"")),"Status A mapear com ID externo",""),IF(OR(LEN($C77)&gt;80,COUNTIF($C77,"*|*")&gt;0),"ID do anúncio acima de 80 caracteres ou com |",""),IF(OR(LEN($D77)&gt;80,COUNTIF($D77,"*|*")&gt;0),"ID da variação acima de 80 caracteres ou com |",""),IF(LEN($G77)&gt;200,"Observação acima de 200 caracteres",""),IF($I77="Sim","ID externo sem SKU interno",""),IF($K77="Sim","SKU/canal sem ID externo",""),IF($J77="Sim","Chave externa repetida",""),IF($M77="Sim","Conferência vencida","")))</f>
        <v/>
      </c>
      <c r="Q77">
        <f>IF('Configurações'!A79="","",'Configurações'!A79)</f>
        <v/>
      </c>
    </row>
    <row r="78" ht="31" customHeight="1">
      <c r="A78" s="19" t="n"/>
      <c r="B78" s="20" t="n"/>
      <c r="C78" s="19" t="n"/>
      <c r="D78" s="19" t="n"/>
      <c r="E78" s="20" t="n"/>
      <c r="F78" s="21" t="n"/>
      <c r="G78" s="22" t="n"/>
      <c r="H78" s="23">
        <f>IF(COUNTA($A78:$G78)=0,"",IF(OR(TRIM($B78)="",TRIM($C78)=""),"",UPPER(TRIM($B78))&amp;"|"&amp;LEN(TRIM($C78))&amp;":"&amp;UPPER(TRIM($C78))&amp;"|"&amp;LEN(TRIM($D78))&amp;":"&amp;UPPER(TRIM($D78))))</f>
        <v/>
      </c>
      <c r="I78" s="24">
        <f>IF(COUNTA($A78:$G78)=0,"",IF(AND(TRIM($A78)="",OR(TRIM($C78)&lt;&gt;"",TRIM($D78)&lt;&gt;"")),"Sim","Não"))</f>
        <v/>
      </c>
      <c r="J78" s="24">
        <f>IF($H78="","",IF(COUNTIF($H$6:$H$105,$H78)&gt;1,"Sim","Não"))</f>
        <v/>
      </c>
      <c r="K78" s="24">
        <f>IF(COUNTA($A78:$G78)=0,"",IF(AND(TRIM($A78)&lt;&gt;"",TRIM($B78)&lt;&gt;"",TRIM($C78)="",TRIM($D78)=""),"Sim","Não"))</f>
        <v/>
      </c>
      <c r="L78" s="24">
        <f>IF(COUNTA($A78:$G78)=0,"",IF(OR(TRIM($A78)="",TRIM($B78)="",TRIM($E78)="",$F78="",AND(TRIM($D78)&lt;&gt;"",TRIM($C78)=""),AND(OR($E78="Ativo",$E78="Pausado",$E78="Encerrado"),TRIM($C78)=""),AND($E78="A mapear",OR(TRIM($C78)&lt;&gt;"",TRIM($D78)&lt;&gt;"")),AND(TRIM($B78)&lt;&gt;"",COUNTIF('Configurações'!$A$8:$A$27,$B78)=0),AND(TRIM($E78)&lt;&gt;"",COUNTIF('Configurações'!$C$8:$C$11,$E78)=0),AND($F78&lt;&gt;"",NOT(ISNUMBER($F78))),AND(ISNUMBER($F78),OR($F78&lt;'Configurações'!$B$4,$F78&gt;TODAY())),LEN(TRIM($A78))&gt;60,COUNTIF($A78,"*|*")&gt;0,LEN($C78)&gt;80,COUNTIF($C78,"*|*")&gt;0,LEN($D78)&gt;80,COUNTIF($D78,"*|*")&gt;0,LEN($G78)&gt;200),"Sim","Não"))</f>
        <v/>
      </c>
      <c r="M78" s="24">
        <f>IF(COUNTA($A78:$G78)=0,"",IF(AND(OR($E78="Ativo",$E78="Pausado"),ISNUMBER($F78)),IF(AND($F78&lt;=TODAY(),TODAY()-$F78&gt;'Configurações'!$B$3),"Sim","Não"),"Não"))</f>
        <v/>
      </c>
      <c r="N78" s="24">
        <f>IF(COUNTA($A78:$G78)=0,"",IF($I78="Sim","Órfão de SKU",IF($J78="Sim","ID duplicado",IF($K78="Sim","Item sem vínculo",IF($L78="Sim","Cadastro incompleto",IF($M78="Sim","Conferência vencida","Vínculo consistente"))))))</f>
        <v/>
      </c>
      <c r="O78" s="24">
        <f>IF($N78="","",IF($N78="Vínculo consistente","Não","Sim"))</f>
        <v/>
      </c>
      <c r="P78" s="24">
        <f>IF(COUNTA($A78:$G78)=0,"",_xlfn.TEXTJOIN(CHAR(59)&amp;" ",TRUE,IF(TRIM($A78)="","SKU interno não informado",""),IF(OR(LEN(TRIM($A78))&gt;60,COUNTIF($A78,"*|*")&gt;0),"SKU interno acima de 60 caracteres ou com |",""),IF(TRIM($B78)="","Canal não informado",""),IF(AND(TRIM($B78)&lt;&gt;"",COUNTIF('Configurações'!$A$8:$A$27,$B78)=0),"Canal fora da lista",""),IF(TRIM($E78)="","Status não informado",""),IF(AND(TRIM($E78)&lt;&gt;"",COUNTIF('Configurações'!$C$8:$C$11,$E78)=0),"Status fora da lista",""),IF($F78="","Última conferência não informada",""),IF(AND($F78&lt;&gt;"",NOT(ISNUMBER($F78))),"Data de conferência inválida",""),IF(AND(ISNUMBER($F78),OR($F78&lt;'Configurações'!$B$4,$F78&gt;TODAY())),"Data de conferência fora do período permitido",""),IF(AND(TRIM($D78)&lt;&gt;"",TRIM($C78)=""),"Variação sem ID do anúncio",""),IF(AND(OR($E78="Ativo",$E78="Pausado",$E78="Encerrado"),TRIM($C78)=""),"Status exige ID do anúncio",""),IF(AND($E78="A mapear",OR(TRIM($C78)&lt;&gt;"",TRIM($D78)&lt;&gt;"")),"Status A mapear com ID externo",""),IF(OR(LEN($C78)&gt;80,COUNTIF($C78,"*|*")&gt;0),"ID do anúncio acima de 80 caracteres ou com |",""),IF(OR(LEN($D78)&gt;80,COUNTIF($D78,"*|*")&gt;0),"ID da variação acima de 80 caracteres ou com |",""),IF(LEN($G78)&gt;200,"Observação acima de 200 caracteres",""),IF($I78="Sim","ID externo sem SKU interno",""),IF($K78="Sim","SKU/canal sem ID externo",""),IF($J78="Sim","Chave externa repetida",""),IF($M78="Sim","Conferência vencida","")))</f>
        <v/>
      </c>
      <c r="Q78">
        <f>IF('Configurações'!A80="","",'Configurações'!A80)</f>
        <v/>
      </c>
    </row>
    <row r="79" ht="31" customHeight="1">
      <c r="A79" s="19" t="n"/>
      <c r="B79" s="20" t="n"/>
      <c r="C79" s="19" t="n"/>
      <c r="D79" s="19" t="n"/>
      <c r="E79" s="20" t="n"/>
      <c r="F79" s="21" t="n"/>
      <c r="G79" s="22" t="n"/>
      <c r="H79" s="23">
        <f>IF(COUNTA($A79:$G79)=0,"",IF(OR(TRIM($B79)="",TRIM($C79)=""),"",UPPER(TRIM($B79))&amp;"|"&amp;LEN(TRIM($C79))&amp;":"&amp;UPPER(TRIM($C79))&amp;"|"&amp;LEN(TRIM($D79))&amp;":"&amp;UPPER(TRIM($D79))))</f>
        <v/>
      </c>
      <c r="I79" s="24">
        <f>IF(COUNTA($A79:$G79)=0,"",IF(AND(TRIM($A79)="",OR(TRIM($C79)&lt;&gt;"",TRIM($D79)&lt;&gt;"")),"Sim","Não"))</f>
        <v/>
      </c>
      <c r="J79" s="24">
        <f>IF($H79="","",IF(COUNTIF($H$6:$H$105,$H79)&gt;1,"Sim","Não"))</f>
        <v/>
      </c>
      <c r="K79" s="24">
        <f>IF(COUNTA($A79:$G79)=0,"",IF(AND(TRIM($A79)&lt;&gt;"",TRIM($B79)&lt;&gt;"",TRIM($C79)="",TRIM($D79)=""),"Sim","Não"))</f>
        <v/>
      </c>
      <c r="L79" s="24">
        <f>IF(COUNTA($A79:$G79)=0,"",IF(OR(TRIM($A79)="",TRIM($B79)="",TRIM($E79)="",$F79="",AND(TRIM($D79)&lt;&gt;"",TRIM($C79)=""),AND(OR($E79="Ativo",$E79="Pausado",$E79="Encerrado"),TRIM($C79)=""),AND($E79="A mapear",OR(TRIM($C79)&lt;&gt;"",TRIM($D79)&lt;&gt;"")),AND(TRIM($B79)&lt;&gt;"",COUNTIF('Configurações'!$A$8:$A$27,$B79)=0),AND(TRIM($E79)&lt;&gt;"",COUNTIF('Configurações'!$C$8:$C$11,$E79)=0),AND($F79&lt;&gt;"",NOT(ISNUMBER($F79))),AND(ISNUMBER($F79),OR($F79&lt;'Configurações'!$B$4,$F79&gt;TODAY())),LEN(TRIM($A79))&gt;60,COUNTIF($A79,"*|*")&gt;0,LEN($C79)&gt;80,COUNTIF($C79,"*|*")&gt;0,LEN($D79)&gt;80,COUNTIF($D79,"*|*")&gt;0,LEN($G79)&gt;200),"Sim","Não"))</f>
        <v/>
      </c>
      <c r="M79" s="24">
        <f>IF(COUNTA($A79:$G79)=0,"",IF(AND(OR($E79="Ativo",$E79="Pausado"),ISNUMBER($F79)),IF(AND($F79&lt;=TODAY(),TODAY()-$F79&gt;'Configurações'!$B$3),"Sim","Não"),"Não"))</f>
        <v/>
      </c>
      <c r="N79" s="24">
        <f>IF(COUNTA($A79:$G79)=0,"",IF($I79="Sim","Órfão de SKU",IF($J79="Sim","ID duplicado",IF($K79="Sim","Item sem vínculo",IF($L79="Sim","Cadastro incompleto",IF($M79="Sim","Conferência vencida","Vínculo consistente"))))))</f>
        <v/>
      </c>
      <c r="O79" s="24">
        <f>IF($N79="","",IF($N79="Vínculo consistente","Não","Sim"))</f>
        <v/>
      </c>
      <c r="P79" s="24">
        <f>IF(COUNTA($A79:$G79)=0,"",_xlfn.TEXTJOIN(CHAR(59)&amp;" ",TRUE,IF(TRIM($A79)="","SKU interno não informado",""),IF(OR(LEN(TRIM($A79))&gt;60,COUNTIF($A79,"*|*")&gt;0),"SKU interno acima de 60 caracteres ou com |",""),IF(TRIM($B79)="","Canal não informado",""),IF(AND(TRIM($B79)&lt;&gt;"",COUNTIF('Configurações'!$A$8:$A$27,$B79)=0),"Canal fora da lista",""),IF(TRIM($E79)="","Status não informado",""),IF(AND(TRIM($E79)&lt;&gt;"",COUNTIF('Configurações'!$C$8:$C$11,$E79)=0),"Status fora da lista",""),IF($F79="","Última conferência não informada",""),IF(AND($F79&lt;&gt;"",NOT(ISNUMBER($F79))),"Data de conferência inválida",""),IF(AND(ISNUMBER($F79),OR($F79&lt;'Configurações'!$B$4,$F79&gt;TODAY())),"Data de conferência fora do período permitido",""),IF(AND(TRIM($D79)&lt;&gt;"",TRIM($C79)=""),"Variação sem ID do anúncio",""),IF(AND(OR($E79="Ativo",$E79="Pausado",$E79="Encerrado"),TRIM($C79)=""),"Status exige ID do anúncio",""),IF(AND($E79="A mapear",OR(TRIM($C79)&lt;&gt;"",TRIM($D79)&lt;&gt;"")),"Status A mapear com ID externo",""),IF(OR(LEN($C79)&gt;80,COUNTIF($C79,"*|*")&gt;0),"ID do anúncio acima de 80 caracteres ou com |",""),IF(OR(LEN($D79)&gt;80,COUNTIF($D79,"*|*")&gt;0),"ID da variação acima de 80 caracteres ou com |",""),IF(LEN($G79)&gt;200,"Observação acima de 200 caracteres",""),IF($I79="Sim","ID externo sem SKU interno",""),IF($K79="Sim","SKU/canal sem ID externo",""),IF($J79="Sim","Chave externa repetida",""),IF($M79="Sim","Conferência vencida","")))</f>
        <v/>
      </c>
      <c r="Q79">
        <f>IF('Configurações'!A81="","",'Configurações'!A81)</f>
        <v/>
      </c>
    </row>
    <row r="80" ht="31" customHeight="1">
      <c r="A80" s="19" t="n"/>
      <c r="B80" s="20" t="n"/>
      <c r="C80" s="19" t="n"/>
      <c r="D80" s="19" t="n"/>
      <c r="E80" s="20" t="n"/>
      <c r="F80" s="21" t="n"/>
      <c r="G80" s="22" t="n"/>
      <c r="H80" s="23">
        <f>IF(COUNTA($A80:$G80)=0,"",IF(OR(TRIM($B80)="",TRIM($C80)=""),"",UPPER(TRIM($B80))&amp;"|"&amp;LEN(TRIM($C80))&amp;":"&amp;UPPER(TRIM($C80))&amp;"|"&amp;LEN(TRIM($D80))&amp;":"&amp;UPPER(TRIM($D80))))</f>
        <v/>
      </c>
      <c r="I80" s="24">
        <f>IF(COUNTA($A80:$G80)=0,"",IF(AND(TRIM($A80)="",OR(TRIM($C80)&lt;&gt;"",TRIM($D80)&lt;&gt;"")),"Sim","Não"))</f>
        <v/>
      </c>
      <c r="J80" s="24">
        <f>IF($H80="","",IF(COUNTIF($H$6:$H$105,$H80)&gt;1,"Sim","Não"))</f>
        <v/>
      </c>
      <c r="K80" s="24">
        <f>IF(COUNTA($A80:$G80)=0,"",IF(AND(TRIM($A80)&lt;&gt;"",TRIM($B80)&lt;&gt;"",TRIM($C80)="",TRIM($D80)=""),"Sim","Não"))</f>
        <v/>
      </c>
      <c r="L80" s="24">
        <f>IF(COUNTA($A80:$G80)=0,"",IF(OR(TRIM($A80)="",TRIM($B80)="",TRIM($E80)="",$F80="",AND(TRIM($D80)&lt;&gt;"",TRIM($C80)=""),AND(OR($E80="Ativo",$E80="Pausado",$E80="Encerrado"),TRIM($C80)=""),AND($E80="A mapear",OR(TRIM($C80)&lt;&gt;"",TRIM($D80)&lt;&gt;"")),AND(TRIM($B80)&lt;&gt;"",COUNTIF('Configurações'!$A$8:$A$27,$B80)=0),AND(TRIM($E80)&lt;&gt;"",COUNTIF('Configurações'!$C$8:$C$11,$E80)=0),AND($F80&lt;&gt;"",NOT(ISNUMBER($F80))),AND(ISNUMBER($F80),OR($F80&lt;'Configurações'!$B$4,$F80&gt;TODAY())),LEN(TRIM($A80))&gt;60,COUNTIF($A80,"*|*")&gt;0,LEN($C80)&gt;80,COUNTIF($C80,"*|*")&gt;0,LEN($D80)&gt;80,COUNTIF($D80,"*|*")&gt;0,LEN($G80)&gt;200),"Sim","Não"))</f>
        <v/>
      </c>
      <c r="M80" s="24">
        <f>IF(COUNTA($A80:$G80)=0,"",IF(AND(OR($E80="Ativo",$E80="Pausado"),ISNUMBER($F80)),IF(AND($F80&lt;=TODAY(),TODAY()-$F80&gt;'Configurações'!$B$3),"Sim","Não"),"Não"))</f>
        <v/>
      </c>
      <c r="N80" s="24">
        <f>IF(COUNTA($A80:$G80)=0,"",IF($I80="Sim","Órfão de SKU",IF($J80="Sim","ID duplicado",IF($K80="Sim","Item sem vínculo",IF($L80="Sim","Cadastro incompleto",IF($M80="Sim","Conferência vencida","Vínculo consistente"))))))</f>
        <v/>
      </c>
      <c r="O80" s="24">
        <f>IF($N80="","",IF($N80="Vínculo consistente","Não","Sim"))</f>
        <v/>
      </c>
      <c r="P80" s="24">
        <f>IF(COUNTA($A80:$G80)=0,"",_xlfn.TEXTJOIN(CHAR(59)&amp;" ",TRUE,IF(TRIM($A80)="","SKU interno não informado",""),IF(OR(LEN(TRIM($A80))&gt;60,COUNTIF($A80,"*|*")&gt;0),"SKU interno acima de 60 caracteres ou com |",""),IF(TRIM($B80)="","Canal não informado",""),IF(AND(TRIM($B80)&lt;&gt;"",COUNTIF('Configurações'!$A$8:$A$27,$B80)=0),"Canal fora da lista",""),IF(TRIM($E80)="","Status não informado",""),IF(AND(TRIM($E80)&lt;&gt;"",COUNTIF('Configurações'!$C$8:$C$11,$E80)=0),"Status fora da lista",""),IF($F80="","Última conferência não informada",""),IF(AND($F80&lt;&gt;"",NOT(ISNUMBER($F80))),"Data de conferência inválida",""),IF(AND(ISNUMBER($F80),OR($F80&lt;'Configurações'!$B$4,$F80&gt;TODAY())),"Data de conferência fora do período permitido",""),IF(AND(TRIM($D80)&lt;&gt;"",TRIM($C80)=""),"Variação sem ID do anúncio",""),IF(AND(OR($E80="Ativo",$E80="Pausado",$E80="Encerrado"),TRIM($C80)=""),"Status exige ID do anúncio",""),IF(AND($E80="A mapear",OR(TRIM($C80)&lt;&gt;"",TRIM($D80)&lt;&gt;"")),"Status A mapear com ID externo",""),IF(OR(LEN($C80)&gt;80,COUNTIF($C80,"*|*")&gt;0),"ID do anúncio acima de 80 caracteres ou com |",""),IF(OR(LEN($D80)&gt;80,COUNTIF($D80,"*|*")&gt;0),"ID da variação acima de 80 caracteres ou com |",""),IF(LEN($G80)&gt;200,"Observação acima de 200 caracteres",""),IF($I80="Sim","ID externo sem SKU interno",""),IF($K80="Sim","SKU/canal sem ID externo",""),IF($J80="Sim","Chave externa repetida",""),IF($M80="Sim","Conferência vencida","")))</f>
        <v/>
      </c>
      <c r="Q80">
        <f>IF('Configurações'!A82="","",'Configurações'!A82)</f>
        <v/>
      </c>
    </row>
    <row r="81" ht="31" customHeight="1">
      <c r="A81" s="19" t="n"/>
      <c r="B81" s="20" t="n"/>
      <c r="C81" s="19" t="n"/>
      <c r="D81" s="19" t="n"/>
      <c r="E81" s="20" t="n"/>
      <c r="F81" s="21" t="n"/>
      <c r="G81" s="22" t="n"/>
      <c r="H81" s="23">
        <f>IF(COUNTA($A81:$G81)=0,"",IF(OR(TRIM($B81)="",TRIM($C81)=""),"",UPPER(TRIM($B81))&amp;"|"&amp;LEN(TRIM($C81))&amp;":"&amp;UPPER(TRIM($C81))&amp;"|"&amp;LEN(TRIM($D81))&amp;":"&amp;UPPER(TRIM($D81))))</f>
        <v/>
      </c>
      <c r="I81" s="24">
        <f>IF(COUNTA($A81:$G81)=0,"",IF(AND(TRIM($A81)="",OR(TRIM($C81)&lt;&gt;"",TRIM($D81)&lt;&gt;"")),"Sim","Não"))</f>
        <v/>
      </c>
      <c r="J81" s="24">
        <f>IF($H81="","",IF(COUNTIF($H$6:$H$105,$H81)&gt;1,"Sim","Não"))</f>
        <v/>
      </c>
      <c r="K81" s="24">
        <f>IF(COUNTA($A81:$G81)=0,"",IF(AND(TRIM($A81)&lt;&gt;"",TRIM($B81)&lt;&gt;"",TRIM($C81)="",TRIM($D81)=""),"Sim","Não"))</f>
        <v/>
      </c>
      <c r="L81" s="24">
        <f>IF(COUNTA($A81:$G81)=0,"",IF(OR(TRIM($A81)="",TRIM($B81)="",TRIM($E81)="",$F81="",AND(TRIM($D81)&lt;&gt;"",TRIM($C81)=""),AND(OR($E81="Ativo",$E81="Pausado",$E81="Encerrado"),TRIM($C81)=""),AND($E81="A mapear",OR(TRIM($C81)&lt;&gt;"",TRIM($D81)&lt;&gt;"")),AND(TRIM($B81)&lt;&gt;"",COUNTIF('Configurações'!$A$8:$A$27,$B81)=0),AND(TRIM($E81)&lt;&gt;"",COUNTIF('Configurações'!$C$8:$C$11,$E81)=0),AND($F81&lt;&gt;"",NOT(ISNUMBER($F81))),AND(ISNUMBER($F81),OR($F81&lt;'Configurações'!$B$4,$F81&gt;TODAY())),LEN(TRIM($A81))&gt;60,COUNTIF($A81,"*|*")&gt;0,LEN($C81)&gt;80,COUNTIF($C81,"*|*")&gt;0,LEN($D81)&gt;80,COUNTIF($D81,"*|*")&gt;0,LEN($G81)&gt;200),"Sim","Não"))</f>
        <v/>
      </c>
      <c r="M81" s="24">
        <f>IF(COUNTA($A81:$G81)=0,"",IF(AND(OR($E81="Ativo",$E81="Pausado"),ISNUMBER($F81)),IF(AND($F81&lt;=TODAY(),TODAY()-$F81&gt;'Configurações'!$B$3),"Sim","Não"),"Não"))</f>
        <v/>
      </c>
      <c r="N81" s="24">
        <f>IF(COUNTA($A81:$G81)=0,"",IF($I81="Sim","Órfão de SKU",IF($J81="Sim","ID duplicado",IF($K81="Sim","Item sem vínculo",IF($L81="Sim","Cadastro incompleto",IF($M81="Sim","Conferência vencida","Vínculo consistente"))))))</f>
        <v/>
      </c>
      <c r="O81" s="24">
        <f>IF($N81="","",IF($N81="Vínculo consistente","Não","Sim"))</f>
        <v/>
      </c>
      <c r="P81" s="24">
        <f>IF(COUNTA($A81:$G81)=0,"",_xlfn.TEXTJOIN(CHAR(59)&amp;" ",TRUE,IF(TRIM($A81)="","SKU interno não informado",""),IF(OR(LEN(TRIM($A81))&gt;60,COUNTIF($A81,"*|*")&gt;0),"SKU interno acima de 60 caracteres ou com |",""),IF(TRIM($B81)="","Canal não informado",""),IF(AND(TRIM($B81)&lt;&gt;"",COUNTIF('Configurações'!$A$8:$A$27,$B81)=0),"Canal fora da lista",""),IF(TRIM($E81)="","Status não informado",""),IF(AND(TRIM($E81)&lt;&gt;"",COUNTIF('Configurações'!$C$8:$C$11,$E81)=0),"Status fora da lista",""),IF($F81="","Última conferência não informada",""),IF(AND($F81&lt;&gt;"",NOT(ISNUMBER($F81))),"Data de conferência inválida",""),IF(AND(ISNUMBER($F81),OR($F81&lt;'Configurações'!$B$4,$F81&gt;TODAY())),"Data de conferência fora do período permitido",""),IF(AND(TRIM($D81)&lt;&gt;"",TRIM($C81)=""),"Variação sem ID do anúncio",""),IF(AND(OR($E81="Ativo",$E81="Pausado",$E81="Encerrado"),TRIM($C81)=""),"Status exige ID do anúncio",""),IF(AND($E81="A mapear",OR(TRIM($C81)&lt;&gt;"",TRIM($D81)&lt;&gt;"")),"Status A mapear com ID externo",""),IF(OR(LEN($C81)&gt;80,COUNTIF($C81,"*|*")&gt;0),"ID do anúncio acima de 80 caracteres ou com |",""),IF(OR(LEN($D81)&gt;80,COUNTIF($D81,"*|*")&gt;0),"ID da variação acima de 80 caracteres ou com |",""),IF(LEN($G81)&gt;200,"Observação acima de 200 caracteres",""),IF($I81="Sim","ID externo sem SKU interno",""),IF($K81="Sim","SKU/canal sem ID externo",""),IF($J81="Sim","Chave externa repetida",""),IF($M81="Sim","Conferência vencida","")))</f>
        <v/>
      </c>
      <c r="Q81">
        <f>IF('Configurações'!A83="","",'Configurações'!A83)</f>
        <v/>
      </c>
    </row>
    <row r="82" ht="31" customHeight="1">
      <c r="A82" s="19" t="n"/>
      <c r="B82" s="20" t="n"/>
      <c r="C82" s="19" t="n"/>
      <c r="D82" s="19" t="n"/>
      <c r="E82" s="20" t="n"/>
      <c r="F82" s="21" t="n"/>
      <c r="G82" s="22" t="n"/>
      <c r="H82" s="23">
        <f>IF(COUNTA($A82:$G82)=0,"",IF(OR(TRIM($B82)="",TRIM($C82)=""),"",UPPER(TRIM($B82))&amp;"|"&amp;LEN(TRIM($C82))&amp;":"&amp;UPPER(TRIM($C82))&amp;"|"&amp;LEN(TRIM($D82))&amp;":"&amp;UPPER(TRIM($D82))))</f>
        <v/>
      </c>
      <c r="I82" s="24">
        <f>IF(COUNTA($A82:$G82)=0,"",IF(AND(TRIM($A82)="",OR(TRIM($C82)&lt;&gt;"",TRIM($D82)&lt;&gt;"")),"Sim","Não"))</f>
        <v/>
      </c>
      <c r="J82" s="24">
        <f>IF($H82="","",IF(COUNTIF($H$6:$H$105,$H82)&gt;1,"Sim","Não"))</f>
        <v/>
      </c>
      <c r="K82" s="24">
        <f>IF(COUNTA($A82:$G82)=0,"",IF(AND(TRIM($A82)&lt;&gt;"",TRIM($B82)&lt;&gt;"",TRIM($C82)="",TRIM($D82)=""),"Sim","Não"))</f>
        <v/>
      </c>
      <c r="L82" s="24">
        <f>IF(COUNTA($A82:$G82)=0,"",IF(OR(TRIM($A82)="",TRIM($B82)="",TRIM($E82)="",$F82="",AND(TRIM($D82)&lt;&gt;"",TRIM($C82)=""),AND(OR($E82="Ativo",$E82="Pausado",$E82="Encerrado"),TRIM($C82)=""),AND($E82="A mapear",OR(TRIM($C82)&lt;&gt;"",TRIM($D82)&lt;&gt;"")),AND(TRIM($B82)&lt;&gt;"",COUNTIF('Configurações'!$A$8:$A$27,$B82)=0),AND(TRIM($E82)&lt;&gt;"",COUNTIF('Configurações'!$C$8:$C$11,$E82)=0),AND($F82&lt;&gt;"",NOT(ISNUMBER($F82))),AND(ISNUMBER($F82),OR($F82&lt;'Configurações'!$B$4,$F82&gt;TODAY())),LEN(TRIM($A82))&gt;60,COUNTIF($A82,"*|*")&gt;0,LEN($C82)&gt;80,COUNTIF($C82,"*|*")&gt;0,LEN($D82)&gt;80,COUNTIF($D82,"*|*")&gt;0,LEN($G82)&gt;200),"Sim","Não"))</f>
        <v/>
      </c>
      <c r="M82" s="24">
        <f>IF(COUNTA($A82:$G82)=0,"",IF(AND(OR($E82="Ativo",$E82="Pausado"),ISNUMBER($F82)),IF(AND($F82&lt;=TODAY(),TODAY()-$F82&gt;'Configurações'!$B$3),"Sim","Não"),"Não"))</f>
        <v/>
      </c>
      <c r="N82" s="24">
        <f>IF(COUNTA($A82:$G82)=0,"",IF($I82="Sim","Órfão de SKU",IF($J82="Sim","ID duplicado",IF($K82="Sim","Item sem vínculo",IF($L82="Sim","Cadastro incompleto",IF($M82="Sim","Conferência vencida","Vínculo consistente"))))))</f>
        <v/>
      </c>
      <c r="O82" s="24">
        <f>IF($N82="","",IF($N82="Vínculo consistente","Não","Sim"))</f>
        <v/>
      </c>
      <c r="P82" s="24">
        <f>IF(COUNTA($A82:$G82)=0,"",_xlfn.TEXTJOIN(CHAR(59)&amp;" ",TRUE,IF(TRIM($A82)="","SKU interno não informado",""),IF(OR(LEN(TRIM($A82))&gt;60,COUNTIF($A82,"*|*")&gt;0),"SKU interno acima de 60 caracteres ou com |",""),IF(TRIM($B82)="","Canal não informado",""),IF(AND(TRIM($B82)&lt;&gt;"",COUNTIF('Configurações'!$A$8:$A$27,$B82)=0),"Canal fora da lista",""),IF(TRIM($E82)="","Status não informado",""),IF(AND(TRIM($E82)&lt;&gt;"",COUNTIF('Configurações'!$C$8:$C$11,$E82)=0),"Status fora da lista",""),IF($F82="","Última conferência não informada",""),IF(AND($F82&lt;&gt;"",NOT(ISNUMBER($F82))),"Data de conferência inválida",""),IF(AND(ISNUMBER($F82),OR($F82&lt;'Configurações'!$B$4,$F82&gt;TODAY())),"Data de conferência fora do período permitido",""),IF(AND(TRIM($D82)&lt;&gt;"",TRIM($C82)=""),"Variação sem ID do anúncio",""),IF(AND(OR($E82="Ativo",$E82="Pausado",$E82="Encerrado"),TRIM($C82)=""),"Status exige ID do anúncio",""),IF(AND($E82="A mapear",OR(TRIM($C82)&lt;&gt;"",TRIM($D82)&lt;&gt;"")),"Status A mapear com ID externo",""),IF(OR(LEN($C82)&gt;80,COUNTIF($C82,"*|*")&gt;0),"ID do anúncio acima de 80 caracteres ou com |",""),IF(OR(LEN($D82)&gt;80,COUNTIF($D82,"*|*")&gt;0),"ID da variação acima de 80 caracteres ou com |",""),IF(LEN($G82)&gt;200,"Observação acima de 200 caracteres",""),IF($I82="Sim","ID externo sem SKU interno",""),IF($K82="Sim","SKU/canal sem ID externo",""),IF($J82="Sim","Chave externa repetida",""),IF($M82="Sim","Conferência vencida","")))</f>
        <v/>
      </c>
      <c r="Q82">
        <f>IF('Configurações'!A84="","",'Configurações'!A84)</f>
        <v/>
      </c>
    </row>
    <row r="83" ht="31" customHeight="1">
      <c r="A83" s="19" t="n"/>
      <c r="B83" s="20" t="n"/>
      <c r="C83" s="19" t="n"/>
      <c r="D83" s="19" t="n"/>
      <c r="E83" s="20" t="n"/>
      <c r="F83" s="21" t="n"/>
      <c r="G83" s="22" t="n"/>
      <c r="H83" s="23">
        <f>IF(COUNTA($A83:$G83)=0,"",IF(OR(TRIM($B83)="",TRIM($C83)=""),"",UPPER(TRIM($B83))&amp;"|"&amp;LEN(TRIM($C83))&amp;":"&amp;UPPER(TRIM($C83))&amp;"|"&amp;LEN(TRIM($D83))&amp;":"&amp;UPPER(TRIM($D83))))</f>
        <v/>
      </c>
      <c r="I83" s="24">
        <f>IF(COUNTA($A83:$G83)=0,"",IF(AND(TRIM($A83)="",OR(TRIM($C83)&lt;&gt;"",TRIM($D83)&lt;&gt;"")),"Sim","Não"))</f>
        <v/>
      </c>
      <c r="J83" s="24">
        <f>IF($H83="","",IF(COUNTIF($H$6:$H$105,$H83)&gt;1,"Sim","Não"))</f>
        <v/>
      </c>
      <c r="K83" s="24">
        <f>IF(COUNTA($A83:$G83)=0,"",IF(AND(TRIM($A83)&lt;&gt;"",TRIM($B83)&lt;&gt;"",TRIM($C83)="",TRIM($D83)=""),"Sim","Não"))</f>
        <v/>
      </c>
      <c r="L83" s="24">
        <f>IF(COUNTA($A83:$G83)=0,"",IF(OR(TRIM($A83)="",TRIM($B83)="",TRIM($E83)="",$F83="",AND(TRIM($D83)&lt;&gt;"",TRIM($C83)=""),AND(OR($E83="Ativo",$E83="Pausado",$E83="Encerrado"),TRIM($C83)=""),AND($E83="A mapear",OR(TRIM($C83)&lt;&gt;"",TRIM($D83)&lt;&gt;"")),AND(TRIM($B83)&lt;&gt;"",COUNTIF('Configurações'!$A$8:$A$27,$B83)=0),AND(TRIM($E83)&lt;&gt;"",COUNTIF('Configurações'!$C$8:$C$11,$E83)=0),AND($F83&lt;&gt;"",NOT(ISNUMBER($F83))),AND(ISNUMBER($F83),OR($F83&lt;'Configurações'!$B$4,$F83&gt;TODAY())),LEN(TRIM($A83))&gt;60,COUNTIF($A83,"*|*")&gt;0,LEN($C83)&gt;80,COUNTIF($C83,"*|*")&gt;0,LEN($D83)&gt;80,COUNTIF($D83,"*|*")&gt;0,LEN($G83)&gt;200),"Sim","Não"))</f>
        <v/>
      </c>
      <c r="M83" s="24">
        <f>IF(COUNTA($A83:$G83)=0,"",IF(AND(OR($E83="Ativo",$E83="Pausado"),ISNUMBER($F83)),IF(AND($F83&lt;=TODAY(),TODAY()-$F83&gt;'Configurações'!$B$3),"Sim","Não"),"Não"))</f>
        <v/>
      </c>
      <c r="N83" s="24">
        <f>IF(COUNTA($A83:$G83)=0,"",IF($I83="Sim","Órfão de SKU",IF($J83="Sim","ID duplicado",IF($K83="Sim","Item sem vínculo",IF($L83="Sim","Cadastro incompleto",IF($M83="Sim","Conferência vencida","Vínculo consistente"))))))</f>
        <v/>
      </c>
      <c r="O83" s="24">
        <f>IF($N83="","",IF($N83="Vínculo consistente","Não","Sim"))</f>
        <v/>
      </c>
      <c r="P83" s="24">
        <f>IF(COUNTA($A83:$G83)=0,"",_xlfn.TEXTJOIN(CHAR(59)&amp;" ",TRUE,IF(TRIM($A83)="","SKU interno não informado",""),IF(OR(LEN(TRIM($A83))&gt;60,COUNTIF($A83,"*|*")&gt;0),"SKU interno acima de 60 caracteres ou com |",""),IF(TRIM($B83)="","Canal não informado",""),IF(AND(TRIM($B83)&lt;&gt;"",COUNTIF('Configurações'!$A$8:$A$27,$B83)=0),"Canal fora da lista",""),IF(TRIM($E83)="","Status não informado",""),IF(AND(TRIM($E83)&lt;&gt;"",COUNTIF('Configurações'!$C$8:$C$11,$E83)=0),"Status fora da lista",""),IF($F83="","Última conferência não informada",""),IF(AND($F83&lt;&gt;"",NOT(ISNUMBER($F83))),"Data de conferência inválida",""),IF(AND(ISNUMBER($F83),OR($F83&lt;'Configurações'!$B$4,$F83&gt;TODAY())),"Data de conferência fora do período permitido",""),IF(AND(TRIM($D83)&lt;&gt;"",TRIM($C83)=""),"Variação sem ID do anúncio",""),IF(AND(OR($E83="Ativo",$E83="Pausado",$E83="Encerrado"),TRIM($C83)=""),"Status exige ID do anúncio",""),IF(AND($E83="A mapear",OR(TRIM($C83)&lt;&gt;"",TRIM($D83)&lt;&gt;"")),"Status A mapear com ID externo",""),IF(OR(LEN($C83)&gt;80,COUNTIF($C83,"*|*")&gt;0),"ID do anúncio acima de 80 caracteres ou com |",""),IF(OR(LEN($D83)&gt;80,COUNTIF($D83,"*|*")&gt;0),"ID da variação acima de 80 caracteres ou com |",""),IF(LEN($G83)&gt;200,"Observação acima de 200 caracteres",""),IF($I83="Sim","ID externo sem SKU interno",""),IF($K83="Sim","SKU/canal sem ID externo",""),IF($J83="Sim","Chave externa repetida",""),IF($M83="Sim","Conferência vencida","")))</f>
        <v/>
      </c>
      <c r="Q83">
        <f>IF('Configurações'!A85="","",'Configurações'!A85)</f>
        <v/>
      </c>
    </row>
    <row r="84" ht="31" customHeight="1">
      <c r="A84" s="19" t="n"/>
      <c r="B84" s="20" t="n"/>
      <c r="C84" s="19" t="n"/>
      <c r="D84" s="19" t="n"/>
      <c r="E84" s="20" t="n"/>
      <c r="F84" s="21" t="n"/>
      <c r="G84" s="22" t="n"/>
      <c r="H84" s="23">
        <f>IF(COUNTA($A84:$G84)=0,"",IF(OR(TRIM($B84)="",TRIM($C84)=""),"",UPPER(TRIM($B84))&amp;"|"&amp;LEN(TRIM($C84))&amp;":"&amp;UPPER(TRIM($C84))&amp;"|"&amp;LEN(TRIM($D84))&amp;":"&amp;UPPER(TRIM($D84))))</f>
        <v/>
      </c>
      <c r="I84" s="24">
        <f>IF(COUNTA($A84:$G84)=0,"",IF(AND(TRIM($A84)="",OR(TRIM($C84)&lt;&gt;"",TRIM($D84)&lt;&gt;"")),"Sim","Não"))</f>
        <v/>
      </c>
      <c r="J84" s="24">
        <f>IF($H84="","",IF(COUNTIF($H$6:$H$105,$H84)&gt;1,"Sim","Não"))</f>
        <v/>
      </c>
      <c r="K84" s="24">
        <f>IF(COUNTA($A84:$G84)=0,"",IF(AND(TRIM($A84)&lt;&gt;"",TRIM($B84)&lt;&gt;"",TRIM($C84)="",TRIM($D84)=""),"Sim","Não"))</f>
        <v/>
      </c>
      <c r="L84" s="24">
        <f>IF(COUNTA($A84:$G84)=0,"",IF(OR(TRIM($A84)="",TRIM($B84)="",TRIM($E84)="",$F84="",AND(TRIM($D84)&lt;&gt;"",TRIM($C84)=""),AND(OR($E84="Ativo",$E84="Pausado",$E84="Encerrado"),TRIM($C84)=""),AND($E84="A mapear",OR(TRIM($C84)&lt;&gt;"",TRIM($D84)&lt;&gt;"")),AND(TRIM($B84)&lt;&gt;"",COUNTIF('Configurações'!$A$8:$A$27,$B84)=0),AND(TRIM($E84)&lt;&gt;"",COUNTIF('Configurações'!$C$8:$C$11,$E84)=0),AND($F84&lt;&gt;"",NOT(ISNUMBER($F84))),AND(ISNUMBER($F84),OR($F84&lt;'Configurações'!$B$4,$F84&gt;TODAY())),LEN(TRIM($A84))&gt;60,COUNTIF($A84,"*|*")&gt;0,LEN($C84)&gt;80,COUNTIF($C84,"*|*")&gt;0,LEN($D84)&gt;80,COUNTIF($D84,"*|*")&gt;0,LEN($G84)&gt;200),"Sim","Não"))</f>
        <v/>
      </c>
      <c r="M84" s="24">
        <f>IF(COUNTA($A84:$G84)=0,"",IF(AND(OR($E84="Ativo",$E84="Pausado"),ISNUMBER($F84)),IF(AND($F84&lt;=TODAY(),TODAY()-$F84&gt;'Configurações'!$B$3),"Sim","Não"),"Não"))</f>
        <v/>
      </c>
      <c r="N84" s="24">
        <f>IF(COUNTA($A84:$G84)=0,"",IF($I84="Sim","Órfão de SKU",IF($J84="Sim","ID duplicado",IF($K84="Sim","Item sem vínculo",IF($L84="Sim","Cadastro incompleto",IF($M84="Sim","Conferência vencida","Vínculo consistente"))))))</f>
        <v/>
      </c>
      <c r="O84" s="24">
        <f>IF($N84="","",IF($N84="Vínculo consistente","Não","Sim"))</f>
        <v/>
      </c>
      <c r="P84" s="24">
        <f>IF(COUNTA($A84:$G84)=0,"",_xlfn.TEXTJOIN(CHAR(59)&amp;" ",TRUE,IF(TRIM($A84)="","SKU interno não informado",""),IF(OR(LEN(TRIM($A84))&gt;60,COUNTIF($A84,"*|*")&gt;0),"SKU interno acima de 60 caracteres ou com |",""),IF(TRIM($B84)="","Canal não informado",""),IF(AND(TRIM($B84)&lt;&gt;"",COUNTIF('Configurações'!$A$8:$A$27,$B84)=0),"Canal fora da lista",""),IF(TRIM($E84)="","Status não informado",""),IF(AND(TRIM($E84)&lt;&gt;"",COUNTIF('Configurações'!$C$8:$C$11,$E84)=0),"Status fora da lista",""),IF($F84="","Última conferência não informada",""),IF(AND($F84&lt;&gt;"",NOT(ISNUMBER($F84))),"Data de conferência inválida",""),IF(AND(ISNUMBER($F84),OR($F84&lt;'Configurações'!$B$4,$F84&gt;TODAY())),"Data de conferência fora do período permitido",""),IF(AND(TRIM($D84)&lt;&gt;"",TRIM($C84)=""),"Variação sem ID do anúncio",""),IF(AND(OR($E84="Ativo",$E84="Pausado",$E84="Encerrado"),TRIM($C84)=""),"Status exige ID do anúncio",""),IF(AND($E84="A mapear",OR(TRIM($C84)&lt;&gt;"",TRIM($D84)&lt;&gt;"")),"Status A mapear com ID externo",""),IF(OR(LEN($C84)&gt;80,COUNTIF($C84,"*|*")&gt;0),"ID do anúncio acima de 80 caracteres ou com |",""),IF(OR(LEN($D84)&gt;80,COUNTIF($D84,"*|*")&gt;0),"ID da variação acima de 80 caracteres ou com |",""),IF(LEN($G84)&gt;200,"Observação acima de 200 caracteres",""),IF($I84="Sim","ID externo sem SKU interno",""),IF($K84="Sim","SKU/canal sem ID externo",""),IF($J84="Sim","Chave externa repetida",""),IF($M84="Sim","Conferência vencida","")))</f>
        <v/>
      </c>
      <c r="Q84">
        <f>IF('Configurações'!A86="","",'Configurações'!A86)</f>
        <v/>
      </c>
    </row>
    <row r="85" ht="31" customHeight="1">
      <c r="A85" s="19" t="n"/>
      <c r="B85" s="20" t="n"/>
      <c r="C85" s="19" t="n"/>
      <c r="D85" s="19" t="n"/>
      <c r="E85" s="20" t="n"/>
      <c r="F85" s="21" t="n"/>
      <c r="G85" s="22" t="n"/>
      <c r="H85" s="23">
        <f>IF(COUNTA($A85:$G85)=0,"",IF(OR(TRIM($B85)="",TRIM($C85)=""),"",UPPER(TRIM($B85))&amp;"|"&amp;LEN(TRIM($C85))&amp;":"&amp;UPPER(TRIM($C85))&amp;"|"&amp;LEN(TRIM($D85))&amp;":"&amp;UPPER(TRIM($D85))))</f>
        <v/>
      </c>
      <c r="I85" s="24">
        <f>IF(COUNTA($A85:$G85)=0,"",IF(AND(TRIM($A85)="",OR(TRIM($C85)&lt;&gt;"",TRIM($D85)&lt;&gt;"")),"Sim","Não"))</f>
        <v/>
      </c>
      <c r="J85" s="24">
        <f>IF($H85="","",IF(COUNTIF($H$6:$H$105,$H85)&gt;1,"Sim","Não"))</f>
        <v/>
      </c>
      <c r="K85" s="24">
        <f>IF(COUNTA($A85:$G85)=0,"",IF(AND(TRIM($A85)&lt;&gt;"",TRIM($B85)&lt;&gt;"",TRIM($C85)="",TRIM($D85)=""),"Sim","Não"))</f>
        <v/>
      </c>
      <c r="L85" s="24">
        <f>IF(COUNTA($A85:$G85)=0,"",IF(OR(TRIM($A85)="",TRIM($B85)="",TRIM($E85)="",$F85="",AND(TRIM($D85)&lt;&gt;"",TRIM($C85)=""),AND(OR($E85="Ativo",$E85="Pausado",$E85="Encerrado"),TRIM($C85)=""),AND($E85="A mapear",OR(TRIM($C85)&lt;&gt;"",TRIM($D85)&lt;&gt;"")),AND(TRIM($B85)&lt;&gt;"",COUNTIF('Configurações'!$A$8:$A$27,$B85)=0),AND(TRIM($E85)&lt;&gt;"",COUNTIF('Configurações'!$C$8:$C$11,$E85)=0),AND($F85&lt;&gt;"",NOT(ISNUMBER($F85))),AND(ISNUMBER($F85),OR($F85&lt;'Configurações'!$B$4,$F85&gt;TODAY())),LEN(TRIM($A85))&gt;60,COUNTIF($A85,"*|*")&gt;0,LEN($C85)&gt;80,COUNTIF($C85,"*|*")&gt;0,LEN($D85)&gt;80,COUNTIF($D85,"*|*")&gt;0,LEN($G85)&gt;200),"Sim","Não"))</f>
        <v/>
      </c>
      <c r="M85" s="24">
        <f>IF(COUNTA($A85:$G85)=0,"",IF(AND(OR($E85="Ativo",$E85="Pausado"),ISNUMBER($F85)),IF(AND($F85&lt;=TODAY(),TODAY()-$F85&gt;'Configurações'!$B$3),"Sim","Não"),"Não"))</f>
        <v/>
      </c>
      <c r="N85" s="24">
        <f>IF(COUNTA($A85:$G85)=0,"",IF($I85="Sim","Órfão de SKU",IF($J85="Sim","ID duplicado",IF($K85="Sim","Item sem vínculo",IF($L85="Sim","Cadastro incompleto",IF($M85="Sim","Conferência vencida","Vínculo consistente"))))))</f>
        <v/>
      </c>
      <c r="O85" s="24">
        <f>IF($N85="","",IF($N85="Vínculo consistente","Não","Sim"))</f>
        <v/>
      </c>
      <c r="P85" s="24">
        <f>IF(COUNTA($A85:$G85)=0,"",_xlfn.TEXTJOIN(CHAR(59)&amp;" ",TRUE,IF(TRIM($A85)="","SKU interno não informado",""),IF(OR(LEN(TRIM($A85))&gt;60,COUNTIF($A85,"*|*")&gt;0),"SKU interno acima de 60 caracteres ou com |",""),IF(TRIM($B85)="","Canal não informado",""),IF(AND(TRIM($B85)&lt;&gt;"",COUNTIF('Configurações'!$A$8:$A$27,$B85)=0),"Canal fora da lista",""),IF(TRIM($E85)="","Status não informado",""),IF(AND(TRIM($E85)&lt;&gt;"",COUNTIF('Configurações'!$C$8:$C$11,$E85)=0),"Status fora da lista",""),IF($F85="","Última conferência não informada",""),IF(AND($F85&lt;&gt;"",NOT(ISNUMBER($F85))),"Data de conferência inválida",""),IF(AND(ISNUMBER($F85),OR($F85&lt;'Configurações'!$B$4,$F85&gt;TODAY())),"Data de conferência fora do período permitido",""),IF(AND(TRIM($D85)&lt;&gt;"",TRIM($C85)=""),"Variação sem ID do anúncio",""),IF(AND(OR($E85="Ativo",$E85="Pausado",$E85="Encerrado"),TRIM($C85)=""),"Status exige ID do anúncio",""),IF(AND($E85="A mapear",OR(TRIM($C85)&lt;&gt;"",TRIM($D85)&lt;&gt;"")),"Status A mapear com ID externo",""),IF(OR(LEN($C85)&gt;80,COUNTIF($C85,"*|*")&gt;0),"ID do anúncio acima de 80 caracteres ou com |",""),IF(OR(LEN($D85)&gt;80,COUNTIF($D85,"*|*")&gt;0),"ID da variação acima de 80 caracteres ou com |",""),IF(LEN($G85)&gt;200,"Observação acima de 200 caracteres",""),IF($I85="Sim","ID externo sem SKU interno",""),IF($K85="Sim","SKU/canal sem ID externo",""),IF($J85="Sim","Chave externa repetida",""),IF($M85="Sim","Conferência vencida","")))</f>
        <v/>
      </c>
      <c r="Q85">
        <f>IF('Configurações'!A87="","",'Configurações'!A87)</f>
        <v/>
      </c>
    </row>
    <row r="86" ht="31" customHeight="1">
      <c r="A86" s="19" t="n"/>
      <c r="B86" s="20" t="n"/>
      <c r="C86" s="19" t="n"/>
      <c r="D86" s="19" t="n"/>
      <c r="E86" s="20" t="n"/>
      <c r="F86" s="21" t="n"/>
      <c r="G86" s="22" t="n"/>
      <c r="H86" s="23">
        <f>IF(COUNTA($A86:$G86)=0,"",IF(OR(TRIM($B86)="",TRIM($C86)=""),"",UPPER(TRIM($B86))&amp;"|"&amp;LEN(TRIM($C86))&amp;":"&amp;UPPER(TRIM($C86))&amp;"|"&amp;LEN(TRIM($D86))&amp;":"&amp;UPPER(TRIM($D86))))</f>
        <v/>
      </c>
      <c r="I86" s="24">
        <f>IF(COUNTA($A86:$G86)=0,"",IF(AND(TRIM($A86)="",OR(TRIM($C86)&lt;&gt;"",TRIM($D86)&lt;&gt;"")),"Sim","Não"))</f>
        <v/>
      </c>
      <c r="J86" s="24">
        <f>IF($H86="","",IF(COUNTIF($H$6:$H$105,$H86)&gt;1,"Sim","Não"))</f>
        <v/>
      </c>
      <c r="K86" s="24">
        <f>IF(COUNTA($A86:$G86)=0,"",IF(AND(TRIM($A86)&lt;&gt;"",TRIM($B86)&lt;&gt;"",TRIM($C86)="",TRIM($D86)=""),"Sim","Não"))</f>
        <v/>
      </c>
      <c r="L86" s="24">
        <f>IF(COUNTA($A86:$G86)=0,"",IF(OR(TRIM($A86)="",TRIM($B86)="",TRIM($E86)="",$F86="",AND(TRIM($D86)&lt;&gt;"",TRIM($C86)=""),AND(OR($E86="Ativo",$E86="Pausado",$E86="Encerrado"),TRIM($C86)=""),AND($E86="A mapear",OR(TRIM($C86)&lt;&gt;"",TRIM($D86)&lt;&gt;"")),AND(TRIM($B86)&lt;&gt;"",COUNTIF('Configurações'!$A$8:$A$27,$B86)=0),AND(TRIM($E86)&lt;&gt;"",COUNTIF('Configurações'!$C$8:$C$11,$E86)=0),AND($F86&lt;&gt;"",NOT(ISNUMBER($F86))),AND(ISNUMBER($F86),OR($F86&lt;'Configurações'!$B$4,$F86&gt;TODAY())),LEN(TRIM($A86))&gt;60,COUNTIF($A86,"*|*")&gt;0,LEN($C86)&gt;80,COUNTIF($C86,"*|*")&gt;0,LEN($D86)&gt;80,COUNTIF($D86,"*|*")&gt;0,LEN($G86)&gt;200),"Sim","Não"))</f>
        <v/>
      </c>
      <c r="M86" s="24">
        <f>IF(COUNTA($A86:$G86)=0,"",IF(AND(OR($E86="Ativo",$E86="Pausado"),ISNUMBER($F86)),IF(AND($F86&lt;=TODAY(),TODAY()-$F86&gt;'Configurações'!$B$3),"Sim","Não"),"Não"))</f>
        <v/>
      </c>
      <c r="N86" s="24">
        <f>IF(COUNTA($A86:$G86)=0,"",IF($I86="Sim","Órfão de SKU",IF($J86="Sim","ID duplicado",IF($K86="Sim","Item sem vínculo",IF($L86="Sim","Cadastro incompleto",IF($M86="Sim","Conferência vencida","Vínculo consistente"))))))</f>
        <v/>
      </c>
      <c r="O86" s="24">
        <f>IF($N86="","",IF($N86="Vínculo consistente","Não","Sim"))</f>
        <v/>
      </c>
      <c r="P86" s="24">
        <f>IF(COUNTA($A86:$G86)=0,"",_xlfn.TEXTJOIN(CHAR(59)&amp;" ",TRUE,IF(TRIM($A86)="","SKU interno não informado",""),IF(OR(LEN(TRIM($A86))&gt;60,COUNTIF($A86,"*|*")&gt;0),"SKU interno acima de 60 caracteres ou com |",""),IF(TRIM($B86)="","Canal não informado",""),IF(AND(TRIM($B86)&lt;&gt;"",COUNTIF('Configurações'!$A$8:$A$27,$B86)=0),"Canal fora da lista",""),IF(TRIM($E86)="","Status não informado",""),IF(AND(TRIM($E86)&lt;&gt;"",COUNTIF('Configurações'!$C$8:$C$11,$E86)=0),"Status fora da lista",""),IF($F86="","Última conferência não informada",""),IF(AND($F86&lt;&gt;"",NOT(ISNUMBER($F86))),"Data de conferência inválida",""),IF(AND(ISNUMBER($F86),OR($F86&lt;'Configurações'!$B$4,$F86&gt;TODAY())),"Data de conferência fora do período permitido",""),IF(AND(TRIM($D86)&lt;&gt;"",TRIM($C86)=""),"Variação sem ID do anúncio",""),IF(AND(OR($E86="Ativo",$E86="Pausado",$E86="Encerrado"),TRIM($C86)=""),"Status exige ID do anúncio",""),IF(AND($E86="A mapear",OR(TRIM($C86)&lt;&gt;"",TRIM($D86)&lt;&gt;"")),"Status A mapear com ID externo",""),IF(OR(LEN($C86)&gt;80,COUNTIF($C86,"*|*")&gt;0),"ID do anúncio acima de 80 caracteres ou com |",""),IF(OR(LEN($D86)&gt;80,COUNTIF($D86,"*|*")&gt;0),"ID da variação acima de 80 caracteres ou com |",""),IF(LEN($G86)&gt;200,"Observação acima de 200 caracteres",""),IF($I86="Sim","ID externo sem SKU interno",""),IF($K86="Sim","SKU/canal sem ID externo",""),IF($J86="Sim","Chave externa repetida",""),IF($M86="Sim","Conferência vencida","")))</f>
        <v/>
      </c>
      <c r="Q86">
        <f>IF('Configurações'!A88="","",'Configurações'!A88)</f>
        <v/>
      </c>
    </row>
    <row r="87" ht="31" customHeight="1">
      <c r="A87" s="19" t="n"/>
      <c r="B87" s="20" t="n"/>
      <c r="C87" s="19" t="n"/>
      <c r="D87" s="19" t="n"/>
      <c r="E87" s="20" t="n"/>
      <c r="F87" s="21" t="n"/>
      <c r="G87" s="22" t="n"/>
      <c r="H87" s="23">
        <f>IF(COUNTA($A87:$G87)=0,"",IF(OR(TRIM($B87)="",TRIM($C87)=""),"",UPPER(TRIM($B87))&amp;"|"&amp;LEN(TRIM($C87))&amp;":"&amp;UPPER(TRIM($C87))&amp;"|"&amp;LEN(TRIM($D87))&amp;":"&amp;UPPER(TRIM($D87))))</f>
        <v/>
      </c>
      <c r="I87" s="24">
        <f>IF(COUNTA($A87:$G87)=0,"",IF(AND(TRIM($A87)="",OR(TRIM($C87)&lt;&gt;"",TRIM($D87)&lt;&gt;"")),"Sim","Não"))</f>
        <v/>
      </c>
      <c r="J87" s="24">
        <f>IF($H87="","",IF(COUNTIF($H$6:$H$105,$H87)&gt;1,"Sim","Não"))</f>
        <v/>
      </c>
      <c r="K87" s="24">
        <f>IF(COUNTA($A87:$G87)=0,"",IF(AND(TRIM($A87)&lt;&gt;"",TRIM($B87)&lt;&gt;"",TRIM($C87)="",TRIM($D87)=""),"Sim","Não"))</f>
        <v/>
      </c>
      <c r="L87" s="24">
        <f>IF(COUNTA($A87:$G87)=0,"",IF(OR(TRIM($A87)="",TRIM($B87)="",TRIM($E87)="",$F87="",AND(TRIM($D87)&lt;&gt;"",TRIM($C87)=""),AND(OR($E87="Ativo",$E87="Pausado",$E87="Encerrado"),TRIM($C87)=""),AND($E87="A mapear",OR(TRIM($C87)&lt;&gt;"",TRIM($D87)&lt;&gt;"")),AND(TRIM($B87)&lt;&gt;"",COUNTIF('Configurações'!$A$8:$A$27,$B87)=0),AND(TRIM($E87)&lt;&gt;"",COUNTIF('Configurações'!$C$8:$C$11,$E87)=0),AND($F87&lt;&gt;"",NOT(ISNUMBER($F87))),AND(ISNUMBER($F87),OR($F87&lt;'Configurações'!$B$4,$F87&gt;TODAY())),LEN(TRIM($A87))&gt;60,COUNTIF($A87,"*|*")&gt;0,LEN($C87)&gt;80,COUNTIF($C87,"*|*")&gt;0,LEN($D87)&gt;80,COUNTIF($D87,"*|*")&gt;0,LEN($G87)&gt;200),"Sim","Não"))</f>
        <v/>
      </c>
      <c r="M87" s="24">
        <f>IF(COUNTA($A87:$G87)=0,"",IF(AND(OR($E87="Ativo",$E87="Pausado"),ISNUMBER($F87)),IF(AND($F87&lt;=TODAY(),TODAY()-$F87&gt;'Configurações'!$B$3),"Sim","Não"),"Não"))</f>
        <v/>
      </c>
      <c r="N87" s="24">
        <f>IF(COUNTA($A87:$G87)=0,"",IF($I87="Sim","Órfão de SKU",IF($J87="Sim","ID duplicado",IF($K87="Sim","Item sem vínculo",IF($L87="Sim","Cadastro incompleto",IF($M87="Sim","Conferência vencida","Vínculo consistente"))))))</f>
        <v/>
      </c>
      <c r="O87" s="24">
        <f>IF($N87="","",IF($N87="Vínculo consistente","Não","Sim"))</f>
        <v/>
      </c>
      <c r="P87" s="24">
        <f>IF(COUNTA($A87:$G87)=0,"",_xlfn.TEXTJOIN(CHAR(59)&amp;" ",TRUE,IF(TRIM($A87)="","SKU interno não informado",""),IF(OR(LEN(TRIM($A87))&gt;60,COUNTIF($A87,"*|*")&gt;0),"SKU interno acima de 60 caracteres ou com |",""),IF(TRIM($B87)="","Canal não informado",""),IF(AND(TRIM($B87)&lt;&gt;"",COUNTIF('Configurações'!$A$8:$A$27,$B87)=0),"Canal fora da lista",""),IF(TRIM($E87)="","Status não informado",""),IF(AND(TRIM($E87)&lt;&gt;"",COUNTIF('Configurações'!$C$8:$C$11,$E87)=0),"Status fora da lista",""),IF($F87="","Última conferência não informada",""),IF(AND($F87&lt;&gt;"",NOT(ISNUMBER($F87))),"Data de conferência inválida",""),IF(AND(ISNUMBER($F87),OR($F87&lt;'Configurações'!$B$4,$F87&gt;TODAY())),"Data de conferência fora do período permitido",""),IF(AND(TRIM($D87)&lt;&gt;"",TRIM($C87)=""),"Variação sem ID do anúncio",""),IF(AND(OR($E87="Ativo",$E87="Pausado",$E87="Encerrado"),TRIM($C87)=""),"Status exige ID do anúncio",""),IF(AND($E87="A mapear",OR(TRIM($C87)&lt;&gt;"",TRIM($D87)&lt;&gt;"")),"Status A mapear com ID externo",""),IF(OR(LEN($C87)&gt;80,COUNTIF($C87,"*|*")&gt;0),"ID do anúncio acima de 80 caracteres ou com |",""),IF(OR(LEN($D87)&gt;80,COUNTIF($D87,"*|*")&gt;0),"ID da variação acima de 80 caracteres ou com |",""),IF(LEN($G87)&gt;200,"Observação acima de 200 caracteres",""),IF($I87="Sim","ID externo sem SKU interno",""),IF($K87="Sim","SKU/canal sem ID externo",""),IF($J87="Sim","Chave externa repetida",""),IF($M87="Sim","Conferência vencida","")))</f>
        <v/>
      </c>
      <c r="Q87">
        <f>IF('Configurações'!A89="","",'Configurações'!A89)</f>
        <v/>
      </c>
    </row>
    <row r="88" ht="31" customHeight="1">
      <c r="A88" s="19" t="n"/>
      <c r="B88" s="20" t="n"/>
      <c r="C88" s="19" t="n"/>
      <c r="D88" s="19" t="n"/>
      <c r="E88" s="20" t="n"/>
      <c r="F88" s="21" t="n"/>
      <c r="G88" s="22" t="n"/>
      <c r="H88" s="23">
        <f>IF(COUNTA($A88:$G88)=0,"",IF(OR(TRIM($B88)="",TRIM($C88)=""),"",UPPER(TRIM($B88))&amp;"|"&amp;LEN(TRIM($C88))&amp;":"&amp;UPPER(TRIM($C88))&amp;"|"&amp;LEN(TRIM($D88))&amp;":"&amp;UPPER(TRIM($D88))))</f>
        <v/>
      </c>
      <c r="I88" s="24">
        <f>IF(COUNTA($A88:$G88)=0,"",IF(AND(TRIM($A88)="",OR(TRIM($C88)&lt;&gt;"",TRIM($D88)&lt;&gt;"")),"Sim","Não"))</f>
        <v/>
      </c>
      <c r="J88" s="24">
        <f>IF($H88="","",IF(COUNTIF($H$6:$H$105,$H88)&gt;1,"Sim","Não"))</f>
        <v/>
      </c>
      <c r="K88" s="24">
        <f>IF(COUNTA($A88:$G88)=0,"",IF(AND(TRIM($A88)&lt;&gt;"",TRIM($B88)&lt;&gt;"",TRIM($C88)="",TRIM($D88)=""),"Sim","Não"))</f>
        <v/>
      </c>
      <c r="L88" s="24">
        <f>IF(COUNTA($A88:$G88)=0,"",IF(OR(TRIM($A88)="",TRIM($B88)="",TRIM($E88)="",$F88="",AND(TRIM($D88)&lt;&gt;"",TRIM($C88)=""),AND(OR($E88="Ativo",$E88="Pausado",$E88="Encerrado"),TRIM($C88)=""),AND($E88="A mapear",OR(TRIM($C88)&lt;&gt;"",TRIM($D88)&lt;&gt;"")),AND(TRIM($B88)&lt;&gt;"",COUNTIF('Configurações'!$A$8:$A$27,$B88)=0),AND(TRIM($E88)&lt;&gt;"",COUNTIF('Configurações'!$C$8:$C$11,$E88)=0),AND($F88&lt;&gt;"",NOT(ISNUMBER($F88))),AND(ISNUMBER($F88),OR($F88&lt;'Configurações'!$B$4,$F88&gt;TODAY())),LEN(TRIM($A88))&gt;60,COUNTIF($A88,"*|*")&gt;0,LEN($C88)&gt;80,COUNTIF($C88,"*|*")&gt;0,LEN($D88)&gt;80,COUNTIF($D88,"*|*")&gt;0,LEN($G88)&gt;200),"Sim","Não"))</f>
        <v/>
      </c>
      <c r="M88" s="24">
        <f>IF(COUNTA($A88:$G88)=0,"",IF(AND(OR($E88="Ativo",$E88="Pausado"),ISNUMBER($F88)),IF(AND($F88&lt;=TODAY(),TODAY()-$F88&gt;'Configurações'!$B$3),"Sim","Não"),"Não"))</f>
        <v/>
      </c>
      <c r="N88" s="24">
        <f>IF(COUNTA($A88:$G88)=0,"",IF($I88="Sim","Órfão de SKU",IF($J88="Sim","ID duplicado",IF($K88="Sim","Item sem vínculo",IF($L88="Sim","Cadastro incompleto",IF($M88="Sim","Conferência vencida","Vínculo consistente"))))))</f>
        <v/>
      </c>
      <c r="O88" s="24">
        <f>IF($N88="","",IF($N88="Vínculo consistente","Não","Sim"))</f>
        <v/>
      </c>
      <c r="P88" s="24">
        <f>IF(COUNTA($A88:$G88)=0,"",_xlfn.TEXTJOIN(CHAR(59)&amp;" ",TRUE,IF(TRIM($A88)="","SKU interno não informado",""),IF(OR(LEN(TRIM($A88))&gt;60,COUNTIF($A88,"*|*")&gt;0),"SKU interno acima de 60 caracteres ou com |",""),IF(TRIM($B88)="","Canal não informado",""),IF(AND(TRIM($B88)&lt;&gt;"",COUNTIF('Configurações'!$A$8:$A$27,$B88)=0),"Canal fora da lista",""),IF(TRIM($E88)="","Status não informado",""),IF(AND(TRIM($E88)&lt;&gt;"",COUNTIF('Configurações'!$C$8:$C$11,$E88)=0),"Status fora da lista",""),IF($F88="","Última conferência não informada",""),IF(AND($F88&lt;&gt;"",NOT(ISNUMBER($F88))),"Data de conferência inválida",""),IF(AND(ISNUMBER($F88),OR($F88&lt;'Configurações'!$B$4,$F88&gt;TODAY())),"Data de conferência fora do período permitido",""),IF(AND(TRIM($D88)&lt;&gt;"",TRIM($C88)=""),"Variação sem ID do anúncio",""),IF(AND(OR($E88="Ativo",$E88="Pausado",$E88="Encerrado"),TRIM($C88)=""),"Status exige ID do anúncio",""),IF(AND($E88="A mapear",OR(TRIM($C88)&lt;&gt;"",TRIM($D88)&lt;&gt;"")),"Status A mapear com ID externo",""),IF(OR(LEN($C88)&gt;80,COUNTIF($C88,"*|*")&gt;0),"ID do anúncio acima de 80 caracteres ou com |",""),IF(OR(LEN($D88)&gt;80,COUNTIF($D88,"*|*")&gt;0),"ID da variação acima de 80 caracteres ou com |",""),IF(LEN($G88)&gt;200,"Observação acima de 200 caracteres",""),IF($I88="Sim","ID externo sem SKU interno",""),IF($K88="Sim","SKU/canal sem ID externo",""),IF($J88="Sim","Chave externa repetida",""),IF($M88="Sim","Conferência vencida","")))</f>
        <v/>
      </c>
      <c r="Q88">
        <f>IF('Configurações'!A90="","",'Configurações'!A90)</f>
        <v/>
      </c>
    </row>
    <row r="89" ht="31" customHeight="1">
      <c r="A89" s="19" t="n"/>
      <c r="B89" s="20" t="n"/>
      <c r="C89" s="19" t="n"/>
      <c r="D89" s="19" t="n"/>
      <c r="E89" s="20" t="n"/>
      <c r="F89" s="21" t="n"/>
      <c r="G89" s="22" t="n"/>
      <c r="H89" s="23">
        <f>IF(COUNTA($A89:$G89)=0,"",IF(OR(TRIM($B89)="",TRIM($C89)=""),"",UPPER(TRIM($B89))&amp;"|"&amp;LEN(TRIM($C89))&amp;":"&amp;UPPER(TRIM($C89))&amp;"|"&amp;LEN(TRIM($D89))&amp;":"&amp;UPPER(TRIM($D89))))</f>
        <v/>
      </c>
      <c r="I89" s="24">
        <f>IF(COUNTA($A89:$G89)=0,"",IF(AND(TRIM($A89)="",OR(TRIM($C89)&lt;&gt;"",TRIM($D89)&lt;&gt;"")),"Sim","Não"))</f>
        <v/>
      </c>
      <c r="J89" s="24">
        <f>IF($H89="","",IF(COUNTIF($H$6:$H$105,$H89)&gt;1,"Sim","Não"))</f>
        <v/>
      </c>
      <c r="K89" s="24">
        <f>IF(COUNTA($A89:$G89)=0,"",IF(AND(TRIM($A89)&lt;&gt;"",TRIM($B89)&lt;&gt;"",TRIM($C89)="",TRIM($D89)=""),"Sim","Não"))</f>
        <v/>
      </c>
      <c r="L89" s="24">
        <f>IF(COUNTA($A89:$G89)=0,"",IF(OR(TRIM($A89)="",TRIM($B89)="",TRIM($E89)="",$F89="",AND(TRIM($D89)&lt;&gt;"",TRIM($C89)=""),AND(OR($E89="Ativo",$E89="Pausado",$E89="Encerrado"),TRIM($C89)=""),AND($E89="A mapear",OR(TRIM($C89)&lt;&gt;"",TRIM($D89)&lt;&gt;"")),AND(TRIM($B89)&lt;&gt;"",COUNTIF('Configurações'!$A$8:$A$27,$B89)=0),AND(TRIM($E89)&lt;&gt;"",COUNTIF('Configurações'!$C$8:$C$11,$E89)=0),AND($F89&lt;&gt;"",NOT(ISNUMBER($F89))),AND(ISNUMBER($F89),OR($F89&lt;'Configurações'!$B$4,$F89&gt;TODAY())),LEN(TRIM($A89))&gt;60,COUNTIF($A89,"*|*")&gt;0,LEN($C89)&gt;80,COUNTIF($C89,"*|*")&gt;0,LEN($D89)&gt;80,COUNTIF($D89,"*|*")&gt;0,LEN($G89)&gt;200),"Sim","Não"))</f>
        <v/>
      </c>
      <c r="M89" s="24">
        <f>IF(COUNTA($A89:$G89)=0,"",IF(AND(OR($E89="Ativo",$E89="Pausado"),ISNUMBER($F89)),IF(AND($F89&lt;=TODAY(),TODAY()-$F89&gt;'Configurações'!$B$3),"Sim","Não"),"Não"))</f>
        <v/>
      </c>
      <c r="N89" s="24">
        <f>IF(COUNTA($A89:$G89)=0,"",IF($I89="Sim","Órfão de SKU",IF($J89="Sim","ID duplicado",IF($K89="Sim","Item sem vínculo",IF($L89="Sim","Cadastro incompleto",IF($M89="Sim","Conferência vencida","Vínculo consistente"))))))</f>
        <v/>
      </c>
      <c r="O89" s="24">
        <f>IF($N89="","",IF($N89="Vínculo consistente","Não","Sim"))</f>
        <v/>
      </c>
      <c r="P89" s="24">
        <f>IF(COUNTA($A89:$G89)=0,"",_xlfn.TEXTJOIN(CHAR(59)&amp;" ",TRUE,IF(TRIM($A89)="","SKU interno não informado",""),IF(OR(LEN(TRIM($A89))&gt;60,COUNTIF($A89,"*|*")&gt;0),"SKU interno acima de 60 caracteres ou com |",""),IF(TRIM($B89)="","Canal não informado",""),IF(AND(TRIM($B89)&lt;&gt;"",COUNTIF('Configurações'!$A$8:$A$27,$B89)=0),"Canal fora da lista",""),IF(TRIM($E89)="","Status não informado",""),IF(AND(TRIM($E89)&lt;&gt;"",COUNTIF('Configurações'!$C$8:$C$11,$E89)=0),"Status fora da lista",""),IF($F89="","Última conferência não informada",""),IF(AND($F89&lt;&gt;"",NOT(ISNUMBER($F89))),"Data de conferência inválida",""),IF(AND(ISNUMBER($F89),OR($F89&lt;'Configurações'!$B$4,$F89&gt;TODAY())),"Data de conferência fora do período permitido",""),IF(AND(TRIM($D89)&lt;&gt;"",TRIM($C89)=""),"Variação sem ID do anúncio",""),IF(AND(OR($E89="Ativo",$E89="Pausado",$E89="Encerrado"),TRIM($C89)=""),"Status exige ID do anúncio",""),IF(AND($E89="A mapear",OR(TRIM($C89)&lt;&gt;"",TRIM($D89)&lt;&gt;"")),"Status A mapear com ID externo",""),IF(OR(LEN($C89)&gt;80,COUNTIF($C89,"*|*")&gt;0),"ID do anúncio acima de 80 caracteres ou com |",""),IF(OR(LEN($D89)&gt;80,COUNTIF($D89,"*|*")&gt;0),"ID da variação acima de 80 caracteres ou com |",""),IF(LEN($G89)&gt;200,"Observação acima de 200 caracteres",""),IF($I89="Sim","ID externo sem SKU interno",""),IF($K89="Sim","SKU/canal sem ID externo",""),IF($J89="Sim","Chave externa repetida",""),IF($M89="Sim","Conferência vencida","")))</f>
        <v/>
      </c>
      <c r="Q89">
        <f>IF('Configurações'!A91="","",'Configurações'!A91)</f>
        <v/>
      </c>
    </row>
    <row r="90" ht="31" customHeight="1">
      <c r="A90" s="19" t="n"/>
      <c r="B90" s="20" t="n"/>
      <c r="C90" s="19" t="n"/>
      <c r="D90" s="19" t="n"/>
      <c r="E90" s="20" t="n"/>
      <c r="F90" s="21" t="n"/>
      <c r="G90" s="22" t="n"/>
      <c r="H90" s="23">
        <f>IF(COUNTA($A90:$G90)=0,"",IF(OR(TRIM($B90)="",TRIM($C90)=""),"",UPPER(TRIM($B90))&amp;"|"&amp;LEN(TRIM($C90))&amp;":"&amp;UPPER(TRIM($C90))&amp;"|"&amp;LEN(TRIM($D90))&amp;":"&amp;UPPER(TRIM($D90))))</f>
        <v/>
      </c>
      <c r="I90" s="24">
        <f>IF(COUNTA($A90:$G90)=0,"",IF(AND(TRIM($A90)="",OR(TRIM($C90)&lt;&gt;"",TRIM($D90)&lt;&gt;"")),"Sim","Não"))</f>
        <v/>
      </c>
      <c r="J90" s="24">
        <f>IF($H90="","",IF(COUNTIF($H$6:$H$105,$H90)&gt;1,"Sim","Não"))</f>
        <v/>
      </c>
      <c r="K90" s="24">
        <f>IF(COUNTA($A90:$G90)=0,"",IF(AND(TRIM($A90)&lt;&gt;"",TRIM($B90)&lt;&gt;"",TRIM($C90)="",TRIM($D90)=""),"Sim","Não"))</f>
        <v/>
      </c>
      <c r="L90" s="24">
        <f>IF(COUNTA($A90:$G90)=0,"",IF(OR(TRIM($A90)="",TRIM($B90)="",TRIM($E90)="",$F90="",AND(TRIM($D90)&lt;&gt;"",TRIM($C90)=""),AND(OR($E90="Ativo",$E90="Pausado",$E90="Encerrado"),TRIM($C90)=""),AND($E90="A mapear",OR(TRIM($C90)&lt;&gt;"",TRIM($D90)&lt;&gt;"")),AND(TRIM($B90)&lt;&gt;"",COUNTIF('Configurações'!$A$8:$A$27,$B90)=0),AND(TRIM($E90)&lt;&gt;"",COUNTIF('Configurações'!$C$8:$C$11,$E90)=0),AND($F90&lt;&gt;"",NOT(ISNUMBER($F90))),AND(ISNUMBER($F90),OR($F90&lt;'Configurações'!$B$4,$F90&gt;TODAY())),LEN(TRIM($A90))&gt;60,COUNTIF($A90,"*|*")&gt;0,LEN($C90)&gt;80,COUNTIF($C90,"*|*")&gt;0,LEN($D90)&gt;80,COUNTIF($D90,"*|*")&gt;0,LEN($G90)&gt;200),"Sim","Não"))</f>
        <v/>
      </c>
      <c r="M90" s="24">
        <f>IF(COUNTA($A90:$G90)=0,"",IF(AND(OR($E90="Ativo",$E90="Pausado"),ISNUMBER($F90)),IF(AND($F90&lt;=TODAY(),TODAY()-$F90&gt;'Configurações'!$B$3),"Sim","Não"),"Não"))</f>
        <v/>
      </c>
      <c r="N90" s="24">
        <f>IF(COUNTA($A90:$G90)=0,"",IF($I90="Sim","Órfão de SKU",IF($J90="Sim","ID duplicado",IF($K90="Sim","Item sem vínculo",IF($L90="Sim","Cadastro incompleto",IF($M90="Sim","Conferência vencida","Vínculo consistente"))))))</f>
        <v/>
      </c>
      <c r="O90" s="24">
        <f>IF($N90="","",IF($N90="Vínculo consistente","Não","Sim"))</f>
        <v/>
      </c>
      <c r="P90" s="24">
        <f>IF(COUNTA($A90:$G90)=0,"",_xlfn.TEXTJOIN(CHAR(59)&amp;" ",TRUE,IF(TRIM($A90)="","SKU interno não informado",""),IF(OR(LEN(TRIM($A90))&gt;60,COUNTIF($A90,"*|*")&gt;0),"SKU interno acima de 60 caracteres ou com |",""),IF(TRIM($B90)="","Canal não informado",""),IF(AND(TRIM($B90)&lt;&gt;"",COUNTIF('Configurações'!$A$8:$A$27,$B90)=0),"Canal fora da lista",""),IF(TRIM($E90)="","Status não informado",""),IF(AND(TRIM($E90)&lt;&gt;"",COUNTIF('Configurações'!$C$8:$C$11,$E90)=0),"Status fora da lista",""),IF($F90="","Última conferência não informada",""),IF(AND($F90&lt;&gt;"",NOT(ISNUMBER($F90))),"Data de conferência inválida",""),IF(AND(ISNUMBER($F90),OR($F90&lt;'Configurações'!$B$4,$F90&gt;TODAY())),"Data de conferência fora do período permitido",""),IF(AND(TRIM($D90)&lt;&gt;"",TRIM($C90)=""),"Variação sem ID do anúncio",""),IF(AND(OR($E90="Ativo",$E90="Pausado",$E90="Encerrado"),TRIM($C90)=""),"Status exige ID do anúncio",""),IF(AND($E90="A mapear",OR(TRIM($C90)&lt;&gt;"",TRIM($D90)&lt;&gt;"")),"Status A mapear com ID externo",""),IF(OR(LEN($C90)&gt;80,COUNTIF($C90,"*|*")&gt;0),"ID do anúncio acima de 80 caracteres ou com |",""),IF(OR(LEN($D90)&gt;80,COUNTIF($D90,"*|*")&gt;0),"ID da variação acima de 80 caracteres ou com |",""),IF(LEN($G90)&gt;200,"Observação acima de 200 caracteres",""),IF($I90="Sim","ID externo sem SKU interno",""),IF($K90="Sim","SKU/canal sem ID externo",""),IF($J90="Sim","Chave externa repetida",""),IF($M90="Sim","Conferência vencida","")))</f>
        <v/>
      </c>
      <c r="Q90">
        <f>IF('Configurações'!A92="","",'Configurações'!A92)</f>
        <v/>
      </c>
    </row>
    <row r="91" ht="31" customHeight="1">
      <c r="A91" s="19" t="n"/>
      <c r="B91" s="20" t="n"/>
      <c r="C91" s="19" t="n"/>
      <c r="D91" s="19" t="n"/>
      <c r="E91" s="20" t="n"/>
      <c r="F91" s="21" t="n"/>
      <c r="G91" s="22" t="n"/>
      <c r="H91" s="23">
        <f>IF(COUNTA($A91:$G91)=0,"",IF(OR(TRIM($B91)="",TRIM($C91)=""),"",UPPER(TRIM($B91))&amp;"|"&amp;LEN(TRIM($C91))&amp;":"&amp;UPPER(TRIM($C91))&amp;"|"&amp;LEN(TRIM($D91))&amp;":"&amp;UPPER(TRIM($D91))))</f>
        <v/>
      </c>
      <c r="I91" s="24">
        <f>IF(COUNTA($A91:$G91)=0,"",IF(AND(TRIM($A91)="",OR(TRIM($C91)&lt;&gt;"",TRIM($D91)&lt;&gt;"")),"Sim","Não"))</f>
        <v/>
      </c>
      <c r="J91" s="24">
        <f>IF($H91="","",IF(COUNTIF($H$6:$H$105,$H91)&gt;1,"Sim","Não"))</f>
        <v/>
      </c>
      <c r="K91" s="24">
        <f>IF(COUNTA($A91:$G91)=0,"",IF(AND(TRIM($A91)&lt;&gt;"",TRIM($B91)&lt;&gt;"",TRIM($C91)="",TRIM($D91)=""),"Sim","Não"))</f>
        <v/>
      </c>
      <c r="L91" s="24">
        <f>IF(COUNTA($A91:$G91)=0,"",IF(OR(TRIM($A91)="",TRIM($B91)="",TRIM($E91)="",$F91="",AND(TRIM($D91)&lt;&gt;"",TRIM($C91)=""),AND(OR($E91="Ativo",$E91="Pausado",$E91="Encerrado"),TRIM($C91)=""),AND($E91="A mapear",OR(TRIM($C91)&lt;&gt;"",TRIM($D91)&lt;&gt;"")),AND(TRIM($B91)&lt;&gt;"",COUNTIF('Configurações'!$A$8:$A$27,$B91)=0),AND(TRIM($E91)&lt;&gt;"",COUNTIF('Configurações'!$C$8:$C$11,$E91)=0),AND($F91&lt;&gt;"",NOT(ISNUMBER($F91))),AND(ISNUMBER($F91),OR($F91&lt;'Configurações'!$B$4,$F91&gt;TODAY())),LEN(TRIM($A91))&gt;60,COUNTIF($A91,"*|*")&gt;0,LEN($C91)&gt;80,COUNTIF($C91,"*|*")&gt;0,LEN($D91)&gt;80,COUNTIF($D91,"*|*")&gt;0,LEN($G91)&gt;200),"Sim","Não"))</f>
        <v/>
      </c>
      <c r="M91" s="24">
        <f>IF(COUNTA($A91:$G91)=0,"",IF(AND(OR($E91="Ativo",$E91="Pausado"),ISNUMBER($F91)),IF(AND($F91&lt;=TODAY(),TODAY()-$F91&gt;'Configurações'!$B$3),"Sim","Não"),"Não"))</f>
        <v/>
      </c>
      <c r="N91" s="24">
        <f>IF(COUNTA($A91:$G91)=0,"",IF($I91="Sim","Órfão de SKU",IF($J91="Sim","ID duplicado",IF($K91="Sim","Item sem vínculo",IF($L91="Sim","Cadastro incompleto",IF($M91="Sim","Conferência vencida","Vínculo consistente"))))))</f>
        <v/>
      </c>
      <c r="O91" s="24">
        <f>IF($N91="","",IF($N91="Vínculo consistente","Não","Sim"))</f>
        <v/>
      </c>
      <c r="P91" s="24">
        <f>IF(COUNTA($A91:$G91)=0,"",_xlfn.TEXTJOIN(CHAR(59)&amp;" ",TRUE,IF(TRIM($A91)="","SKU interno não informado",""),IF(OR(LEN(TRIM($A91))&gt;60,COUNTIF($A91,"*|*")&gt;0),"SKU interno acima de 60 caracteres ou com |",""),IF(TRIM($B91)="","Canal não informado",""),IF(AND(TRIM($B91)&lt;&gt;"",COUNTIF('Configurações'!$A$8:$A$27,$B91)=0),"Canal fora da lista",""),IF(TRIM($E91)="","Status não informado",""),IF(AND(TRIM($E91)&lt;&gt;"",COUNTIF('Configurações'!$C$8:$C$11,$E91)=0),"Status fora da lista",""),IF($F91="","Última conferência não informada",""),IF(AND($F91&lt;&gt;"",NOT(ISNUMBER($F91))),"Data de conferência inválida",""),IF(AND(ISNUMBER($F91),OR($F91&lt;'Configurações'!$B$4,$F91&gt;TODAY())),"Data de conferência fora do período permitido",""),IF(AND(TRIM($D91)&lt;&gt;"",TRIM($C91)=""),"Variação sem ID do anúncio",""),IF(AND(OR($E91="Ativo",$E91="Pausado",$E91="Encerrado"),TRIM($C91)=""),"Status exige ID do anúncio",""),IF(AND($E91="A mapear",OR(TRIM($C91)&lt;&gt;"",TRIM($D91)&lt;&gt;"")),"Status A mapear com ID externo",""),IF(OR(LEN($C91)&gt;80,COUNTIF($C91,"*|*")&gt;0),"ID do anúncio acima de 80 caracteres ou com |",""),IF(OR(LEN($D91)&gt;80,COUNTIF($D91,"*|*")&gt;0),"ID da variação acima de 80 caracteres ou com |",""),IF(LEN($G91)&gt;200,"Observação acima de 200 caracteres",""),IF($I91="Sim","ID externo sem SKU interno",""),IF($K91="Sim","SKU/canal sem ID externo",""),IF($J91="Sim","Chave externa repetida",""),IF($M91="Sim","Conferência vencida","")))</f>
        <v/>
      </c>
      <c r="Q91">
        <f>IF('Configurações'!A93="","",'Configurações'!A93)</f>
        <v/>
      </c>
    </row>
    <row r="92" ht="31" customHeight="1">
      <c r="A92" s="19" t="n"/>
      <c r="B92" s="20" t="n"/>
      <c r="C92" s="19" t="n"/>
      <c r="D92" s="19" t="n"/>
      <c r="E92" s="20" t="n"/>
      <c r="F92" s="21" t="n"/>
      <c r="G92" s="22" t="n"/>
      <c r="H92" s="23">
        <f>IF(COUNTA($A92:$G92)=0,"",IF(OR(TRIM($B92)="",TRIM($C92)=""),"",UPPER(TRIM($B92))&amp;"|"&amp;LEN(TRIM($C92))&amp;":"&amp;UPPER(TRIM($C92))&amp;"|"&amp;LEN(TRIM($D92))&amp;":"&amp;UPPER(TRIM($D92))))</f>
        <v/>
      </c>
      <c r="I92" s="24">
        <f>IF(COUNTA($A92:$G92)=0,"",IF(AND(TRIM($A92)="",OR(TRIM($C92)&lt;&gt;"",TRIM($D92)&lt;&gt;"")),"Sim","Não"))</f>
        <v/>
      </c>
      <c r="J92" s="24">
        <f>IF($H92="","",IF(COUNTIF($H$6:$H$105,$H92)&gt;1,"Sim","Não"))</f>
        <v/>
      </c>
      <c r="K92" s="24">
        <f>IF(COUNTA($A92:$G92)=0,"",IF(AND(TRIM($A92)&lt;&gt;"",TRIM($B92)&lt;&gt;"",TRIM($C92)="",TRIM($D92)=""),"Sim","Não"))</f>
        <v/>
      </c>
      <c r="L92" s="24">
        <f>IF(COUNTA($A92:$G92)=0,"",IF(OR(TRIM($A92)="",TRIM($B92)="",TRIM($E92)="",$F92="",AND(TRIM($D92)&lt;&gt;"",TRIM($C92)=""),AND(OR($E92="Ativo",$E92="Pausado",$E92="Encerrado"),TRIM($C92)=""),AND($E92="A mapear",OR(TRIM($C92)&lt;&gt;"",TRIM($D92)&lt;&gt;"")),AND(TRIM($B92)&lt;&gt;"",COUNTIF('Configurações'!$A$8:$A$27,$B92)=0),AND(TRIM($E92)&lt;&gt;"",COUNTIF('Configurações'!$C$8:$C$11,$E92)=0),AND($F92&lt;&gt;"",NOT(ISNUMBER($F92))),AND(ISNUMBER($F92),OR($F92&lt;'Configurações'!$B$4,$F92&gt;TODAY())),LEN(TRIM($A92))&gt;60,COUNTIF($A92,"*|*")&gt;0,LEN($C92)&gt;80,COUNTIF($C92,"*|*")&gt;0,LEN($D92)&gt;80,COUNTIF($D92,"*|*")&gt;0,LEN($G92)&gt;200),"Sim","Não"))</f>
        <v/>
      </c>
      <c r="M92" s="24">
        <f>IF(COUNTA($A92:$G92)=0,"",IF(AND(OR($E92="Ativo",$E92="Pausado"),ISNUMBER($F92)),IF(AND($F92&lt;=TODAY(),TODAY()-$F92&gt;'Configurações'!$B$3),"Sim","Não"),"Não"))</f>
        <v/>
      </c>
      <c r="N92" s="24">
        <f>IF(COUNTA($A92:$G92)=0,"",IF($I92="Sim","Órfão de SKU",IF($J92="Sim","ID duplicado",IF($K92="Sim","Item sem vínculo",IF($L92="Sim","Cadastro incompleto",IF($M92="Sim","Conferência vencida","Vínculo consistente"))))))</f>
        <v/>
      </c>
      <c r="O92" s="24">
        <f>IF($N92="","",IF($N92="Vínculo consistente","Não","Sim"))</f>
        <v/>
      </c>
      <c r="P92" s="24">
        <f>IF(COUNTA($A92:$G92)=0,"",_xlfn.TEXTJOIN(CHAR(59)&amp;" ",TRUE,IF(TRIM($A92)="","SKU interno não informado",""),IF(OR(LEN(TRIM($A92))&gt;60,COUNTIF($A92,"*|*")&gt;0),"SKU interno acima de 60 caracteres ou com |",""),IF(TRIM($B92)="","Canal não informado",""),IF(AND(TRIM($B92)&lt;&gt;"",COUNTIF('Configurações'!$A$8:$A$27,$B92)=0),"Canal fora da lista",""),IF(TRIM($E92)="","Status não informado",""),IF(AND(TRIM($E92)&lt;&gt;"",COUNTIF('Configurações'!$C$8:$C$11,$E92)=0),"Status fora da lista",""),IF($F92="","Última conferência não informada",""),IF(AND($F92&lt;&gt;"",NOT(ISNUMBER($F92))),"Data de conferência inválida",""),IF(AND(ISNUMBER($F92),OR($F92&lt;'Configurações'!$B$4,$F92&gt;TODAY())),"Data de conferência fora do período permitido",""),IF(AND(TRIM($D92)&lt;&gt;"",TRIM($C92)=""),"Variação sem ID do anúncio",""),IF(AND(OR($E92="Ativo",$E92="Pausado",$E92="Encerrado"),TRIM($C92)=""),"Status exige ID do anúncio",""),IF(AND($E92="A mapear",OR(TRIM($C92)&lt;&gt;"",TRIM($D92)&lt;&gt;"")),"Status A mapear com ID externo",""),IF(OR(LEN($C92)&gt;80,COUNTIF($C92,"*|*")&gt;0),"ID do anúncio acima de 80 caracteres ou com |",""),IF(OR(LEN($D92)&gt;80,COUNTIF($D92,"*|*")&gt;0),"ID da variação acima de 80 caracteres ou com |",""),IF(LEN($G92)&gt;200,"Observação acima de 200 caracteres",""),IF($I92="Sim","ID externo sem SKU interno",""),IF($K92="Sim","SKU/canal sem ID externo",""),IF($J92="Sim","Chave externa repetida",""),IF($M92="Sim","Conferência vencida","")))</f>
        <v/>
      </c>
      <c r="Q92">
        <f>IF('Configurações'!A94="","",'Configurações'!A94)</f>
        <v/>
      </c>
    </row>
    <row r="93" ht="31" customHeight="1">
      <c r="A93" s="19" t="n"/>
      <c r="B93" s="20" t="n"/>
      <c r="C93" s="19" t="n"/>
      <c r="D93" s="19" t="n"/>
      <c r="E93" s="20" t="n"/>
      <c r="F93" s="21" t="n"/>
      <c r="G93" s="22" t="n"/>
      <c r="H93" s="23">
        <f>IF(COUNTA($A93:$G93)=0,"",IF(OR(TRIM($B93)="",TRIM($C93)=""),"",UPPER(TRIM($B93))&amp;"|"&amp;LEN(TRIM($C93))&amp;":"&amp;UPPER(TRIM($C93))&amp;"|"&amp;LEN(TRIM($D93))&amp;":"&amp;UPPER(TRIM($D93))))</f>
        <v/>
      </c>
      <c r="I93" s="24">
        <f>IF(COUNTA($A93:$G93)=0,"",IF(AND(TRIM($A93)="",OR(TRIM($C93)&lt;&gt;"",TRIM($D93)&lt;&gt;"")),"Sim","Não"))</f>
        <v/>
      </c>
      <c r="J93" s="24">
        <f>IF($H93="","",IF(COUNTIF($H$6:$H$105,$H93)&gt;1,"Sim","Não"))</f>
        <v/>
      </c>
      <c r="K93" s="24">
        <f>IF(COUNTA($A93:$G93)=0,"",IF(AND(TRIM($A93)&lt;&gt;"",TRIM($B93)&lt;&gt;"",TRIM($C93)="",TRIM($D93)=""),"Sim","Não"))</f>
        <v/>
      </c>
      <c r="L93" s="24">
        <f>IF(COUNTA($A93:$G93)=0,"",IF(OR(TRIM($A93)="",TRIM($B93)="",TRIM($E93)="",$F93="",AND(TRIM($D93)&lt;&gt;"",TRIM($C93)=""),AND(OR($E93="Ativo",$E93="Pausado",$E93="Encerrado"),TRIM($C93)=""),AND($E93="A mapear",OR(TRIM($C93)&lt;&gt;"",TRIM($D93)&lt;&gt;"")),AND(TRIM($B93)&lt;&gt;"",COUNTIF('Configurações'!$A$8:$A$27,$B93)=0),AND(TRIM($E93)&lt;&gt;"",COUNTIF('Configurações'!$C$8:$C$11,$E93)=0),AND($F93&lt;&gt;"",NOT(ISNUMBER($F93))),AND(ISNUMBER($F93),OR($F93&lt;'Configurações'!$B$4,$F93&gt;TODAY())),LEN(TRIM($A93))&gt;60,COUNTIF($A93,"*|*")&gt;0,LEN($C93)&gt;80,COUNTIF($C93,"*|*")&gt;0,LEN($D93)&gt;80,COUNTIF($D93,"*|*")&gt;0,LEN($G93)&gt;200),"Sim","Não"))</f>
        <v/>
      </c>
      <c r="M93" s="24">
        <f>IF(COUNTA($A93:$G93)=0,"",IF(AND(OR($E93="Ativo",$E93="Pausado"),ISNUMBER($F93)),IF(AND($F93&lt;=TODAY(),TODAY()-$F93&gt;'Configurações'!$B$3),"Sim","Não"),"Não"))</f>
        <v/>
      </c>
      <c r="N93" s="24">
        <f>IF(COUNTA($A93:$G93)=0,"",IF($I93="Sim","Órfão de SKU",IF($J93="Sim","ID duplicado",IF($K93="Sim","Item sem vínculo",IF($L93="Sim","Cadastro incompleto",IF($M93="Sim","Conferência vencida","Vínculo consistente"))))))</f>
        <v/>
      </c>
      <c r="O93" s="24">
        <f>IF($N93="","",IF($N93="Vínculo consistente","Não","Sim"))</f>
        <v/>
      </c>
      <c r="P93" s="24">
        <f>IF(COUNTA($A93:$G93)=0,"",_xlfn.TEXTJOIN(CHAR(59)&amp;" ",TRUE,IF(TRIM($A93)="","SKU interno não informado",""),IF(OR(LEN(TRIM($A93))&gt;60,COUNTIF($A93,"*|*")&gt;0),"SKU interno acima de 60 caracteres ou com |",""),IF(TRIM($B93)="","Canal não informado",""),IF(AND(TRIM($B93)&lt;&gt;"",COUNTIF('Configurações'!$A$8:$A$27,$B93)=0),"Canal fora da lista",""),IF(TRIM($E93)="","Status não informado",""),IF(AND(TRIM($E93)&lt;&gt;"",COUNTIF('Configurações'!$C$8:$C$11,$E93)=0),"Status fora da lista",""),IF($F93="","Última conferência não informada",""),IF(AND($F93&lt;&gt;"",NOT(ISNUMBER($F93))),"Data de conferência inválida",""),IF(AND(ISNUMBER($F93),OR($F93&lt;'Configurações'!$B$4,$F93&gt;TODAY())),"Data de conferência fora do período permitido",""),IF(AND(TRIM($D93)&lt;&gt;"",TRIM($C93)=""),"Variação sem ID do anúncio",""),IF(AND(OR($E93="Ativo",$E93="Pausado",$E93="Encerrado"),TRIM($C93)=""),"Status exige ID do anúncio",""),IF(AND($E93="A mapear",OR(TRIM($C93)&lt;&gt;"",TRIM($D93)&lt;&gt;"")),"Status A mapear com ID externo",""),IF(OR(LEN($C93)&gt;80,COUNTIF($C93,"*|*")&gt;0),"ID do anúncio acima de 80 caracteres ou com |",""),IF(OR(LEN($D93)&gt;80,COUNTIF($D93,"*|*")&gt;0),"ID da variação acima de 80 caracteres ou com |",""),IF(LEN($G93)&gt;200,"Observação acima de 200 caracteres",""),IF($I93="Sim","ID externo sem SKU interno",""),IF($K93="Sim","SKU/canal sem ID externo",""),IF($J93="Sim","Chave externa repetida",""),IF($M93="Sim","Conferência vencida","")))</f>
        <v/>
      </c>
      <c r="Q93">
        <f>IF('Configurações'!A95="","",'Configurações'!A95)</f>
        <v/>
      </c>
    </row>
    <row r="94" ht="31" customHeight="1">
      <c r="A94" s="19" t="n"/>
      <c r="B94" s="20" t="n"/>
      <c r="C94" s="19" t="n"/>
      <c r="D94" s="19" t="n"/>
      <c r="E94" s="20" t="n"/>
      <c r="F94" s="21" t="n"/>
      <c r="G94" s="22" t="n"/>
      <c r="H94" s="23">
        <f>IF(COUNTA($A94:$G94)=0,"",IF(OR(TRIM($B94)="",TRIM($C94)=""),"",UPPER(TRIM($B94))&amp;"|"&amp;LEN(TRIM($C94))&amp;":"&amp;UPPER(TRIM($C94))&amp;"|"&amp;LEN(TRIM($D94))&amp;":"&amp;UPPER(TRIM($D94))))</f>
        <v/>
      </c>
      <c r="I94" s="24">
        <f>IF(COUNTA($A94:$G94)=0,"",IF(AND(TRIM($A94)="",OR(TRIM($C94)&lt;&gt;"",TRIM($D94)&lt;&gt;"")),"Sim","Não"))</f>
        <v/>
      </c>
      <c r="J94" s="24">
        <f>IF($H94="","",IF(COUNTIF($H$6:$H$105,$H94)&gt;1,"Sim","Não"))</f>
        <v/>
      </c>
      <c r="K94" s="24">
        <f>IF(COUNTA($A94:$G94)=0,"",IF(AND(TRIM($A94)&lt;&gt;"",TRIM($B94)&lt;&gt;"",TRIM($C94)="",TRIM($D94)=""),"Sim","Não"))</f>
        <v/>
      </c>
      <c r="L94" s="24">
        <f>IF(COUNTA($A94:$G94)=0,"",IF(OR(TRIM($A94)="",TRIM($B94)="",TRIM($E94)="",$F94="",AND(TRIM($D94)&lt;&gt;"",TRIM($C94)=""),AND(OR($E94="Ativo",$E94="Pausado",$E94="Encerrado"),TRIM($C94)=""),AND($E94="A mapear",OR(TRIM($C94)&lt;&gt;"",TRIM($D94)&lt;&gt;"")),AND(TRIM($B94)&lt;&gt;"",COUNTIF('Configurações'!$A$8:$A$27,$B94)=0),AND(TRIM($E94)&lt;&gt;"",COUNTIF('Configurações'!$C$8:$C$11,$E94)=0),AND($F94&lt;&gt;"",NOT(ISNUMBER($F94))),AND(ISNUMBER($F94),OR($F94&lt;'Configurações'!$B$4,$F94&gt;TODAY())),LEN(TRIM($A94))&gt;60,COUNTIF($A94,"*|*")&gt;0,LEN($C94)&gt;80,COUNTIF($C94,"*|*")&gt;0,LEN($D94)&gt;80,COUNTIF($D94,"*|*")&gt;0,LEN($G94)&gt;200),"Sim","Não"))</f>
        <v/>
      </c>
      <c r="M94" s="24">
        <f>IF(COUNTA($A94:$G94)=0,"",IF(AND(OR($E94="Ativo",$E94="Pausado"),ISNUMBER($F94)),IF(AND($F94&lt;=TODAY(),TODAY()-$F94&gt;'Configurações'!$B$3),"Sim","Não"),"Não"))</f>
        <v/>
      </c>
      <c r="N94" s="24">
        <f>IF(COUNTA($A94:$G94)=0,"",IF($I94="Sim","Órfão de SKU",IF($J94="Sim","ID duplicado",IF($K94="Sim","Item sem vínculo",IF($L94="Sim","Cadastro incompleto",IF($M94="Sim","Conferência vencida","Vínculo consistente"))))))</f>
        <v/>
      </c>
      <c r="O94" s="24">
        <f>IF($N94="","",IF($N94="Vínculo consistente","Não","Sim"))</f>
        <v/>
      </c>
      <c r="P94" s="24">
        <f>IF(COUNTA($A94:$G94)=0,"",_xlfn.TEXTJOIN(CHAR(59)&amp;" ",TRUE,IF(TRIM($A94)="","SKU interno não informado",""),IF(OR(LEN(TRIM($A94))&gt;60,COUNTIF($A94,"*|*")&gt;0),"SKU interno acima de 60 caracteres ou com |",""),IF(TRIM($B94)="","Canal não informado",""),IF(AND(TRIM($B94)&lt;&gt;"",COUNTIF('Configurações'!$A$8:$A$27,$B94)=0),"Canal fora da lista",""),IF(TRIM($E94)="","Status não informado",""),IF(AND(TRIM($E94)&lt;&gt;"",COUNTIF('Configurações'!$C$8:$C$11,$E94)=0),"Status fora da lista",""),IF($F94="","Última conferência não informada",""),IF(AND($F94&lt;&gt;"",NOT(ISNUMBER($F94))),"Data de conferência inválida",""),IF(AND(ISNUMBER($F94),OR($F94&lt;'Configurações'!$B$4,$F94&gt;TODAY())),"Data de conferência fora do período permitido",""),IF(AND(TRIM($D94)&lt;&gt;"",TRIM($C94)=""),"Variação sem ID do anúncio",""),IF(AND(OR($E94="Ativo",$E94="Pausado",$E94="Encerrado"),TRIM($C94)=""),"Status exige ID do anúncio",""),IF(AND($E94="A mapear",OR(TRIM($C94)&lt;&gt;"",TRIM($D94)&lt;&gt;"")),"Status A mapear com ID externo",""),IF(OR(LEN($C94)&gt;80,COUNTIF($C94,"*|*")&gt;0),"ID do anúncio acima de 80 caracteres ou com |",""),IF(OR(LEN($D94)&gt;80,COUNTIF($D94,"*|*")&gt;0),"ID da variação acima de 80 caracteres ou com |",""),IF(LEN($G94)&gt;200,"Observação acima de 200 caracteres",""),IF($I94="Sim","ID externo sem SKU interno",""),IF($K94="Sim","SKU/canal sem ID externo",""),IF($J94="Sim","Chave externa repetida",""),IF($M94="Sim","Conferência vencida","")))</f>
        <v/>
      </c>
      <c r="Q94">
        <f>IF('Configurações'!A96="","",'Configurações'!A96)</f>
        <v/>
      </c>
    </row>
    <row r="95" ht="31" customHeight="1">
      <c r="A95" s="19" t="n"/>
      <c r="B95" s="20" t="n"/>
      <c r="C95" s="19" t="n"/>
      <c r="D95" s="19" t="n"/>
      <c r="E95" s="20" t="n"/>
      <c r="F95" s="21" t="n"/>
      <c r="G95" s="22" t="n"/>
      <c r="H95" s="23">
        <f>IF(COUNTA($A95:$G95)=0,"",IF(OR(TRIM($B95)="",TRIM($C95)=""),"",UPPER(TRIM($B95))&amp;"|"&amp;LEN(TRIM($C95))&amp;":"&amp;UPPER(TRIM($C95))&amp;"|"&amp;LEN(TRIM($D95))&amp;":"&amp;UPPER(TRIM($D95))))</f>
        <v/>
      </c>
      <c r="I95" s="24">
        <f>IF(COUNTA($A95:$G95)=0,"",IF(AND(TRIM($A95)="",OR(TRIM($C95)&lt;&gt;"",TRIM($D95)&lt;&gt;"")),"Sim","Não"))</f>
        <v/>
      </c>
      <c r="J95" s="24">
        <f>IF($H95="","",IF(COUNTIF($H$6:$H$105,$H95)&gt;1,"Sim","Não"))</f>
        <v/>
      </c>
      <c r="K95" s="24">
        <f>IF(COUNTA($A95:$G95)=0,"",IF(AND(TRIM($A95)&lt;&gt;"",TRIM($B95)&lt;&gt;"",TRIM($C95)="",TRIM($D95)=""),"Sim","Não"))</f>
        <v/>
      </c>
      <c r="L95" s="24">
        <f>IF(COUNTA($A95:$G95)=0,"",IF(OR(TRIM($A95)="",TRIM($B95)="",TRIM($E95)="",$F95="",AND(TRIM($D95)&lt;&gt;"",TRIM($C95)=""),AND(OR($E95="Ativo",$E95="Pausado",$E95="Encerrado"),TRIM($C95)=""),AND($E95="A mapear",OR(TRIM($C95)&lt;&gt;"",TRIM($D95)&lt;&gt;"")),AND(TRIM($B95)&lt;&gt;"",COUNTIF('Configurações'!$A$8:$A$27,$B95)=0),AND(TRIM($E95)&lt;&gt;"",COUNTIF('Configurações'!$C$8:$C$11,$E95)=0),AND($F95&lt;&gt;"",NOT(ISNUMBER($F95))),AND(ISNUMBER($F95),OR($F95&lt;'Configurações'!$B$4,$F95&gt;TODAY())),LEN(TRIM($A95))&gt;60,COUNTIF($A95,"*|*")&gt;0,LEN($C95)&gt;80,COUNTIF($C95,"*|*")&gt;0,LEN($D95)&gt;80,COUNTIF($D95,"*|*")&gt;0,LEN($G95)&gt;200),"Sim","Não"))</f>
        <v/>
      </c>
      <c r="M95" s="24">
        <f>IF(COUNTA($A95:$G95)=0,"",IF(AND(OR($E95="Ativo",$E95="Pausado"),ISNUMBER($F95)),IF(AND($F95&lt;=TODAY(),TODAY()-$F95&gt;'Configurações'!$B$3),"Sim","Não"),"Não"))</f>
        <v/>
      </c>
      <c r="N95" s="24">
        <f>IF(COUNTA($A95:$G95)=0,"",IF($I95="Sim","Órfão de SKU",IF($J95="Sim","ID duplicado",IF($K95="Sim","Item sem vínculo",IF($L95="Sim","Cadastro incompleto",IF($M95="Sim","Conferência vencida","Vínculo consistente"))))))</f>
        <v/>
      </c>
      <c r="O95" s="24">
        <f>IF($N95="","",IF($N95="Vínculo consistente","Não","Sim"))</f>
        <v/>
      </c>
      <c r="P95" s="24">
        <f>IF(COUNTA($A95:$G95)=0,"",_xlfn.TEXTJOIN(CHAR(59)&amp;" ",TRUE,IF(TRIM($A95)="","SKU interno não informado",""),IF(OR(LEN(TRIM($A95))&gt;60,COUNTIF($A95,"*|*")&gt;0),"SKU interno acima de 60 caracteres ou com |",""),IF(TRIM($B95)="","Canal não informado",""),IF(AND(TRIM($B95)&lt;&gt;"",COUNTIF('Configurações'!$A$8:$A$27,$B95)=0),"Canal fora da lista",""),IF(TRIM($E95)="","Status não informado",""),IF(AND(TRIM($E95)&lt;&gt;"",COUNTIF('Configurações'!$C$8:$C$11,$E95)=0),"Status fora da lista",""),IF($F95="","Última conferência não informada",""),IF(AND($F95&lt;&gt;"",NOT(ISNUMBER($F95))),"Data de conferência inválida",""),IF(AND(ISNUMBER($F95),OR($F95&lt;'Configurações'!$B$4,$F95&gt;TODAY())),"Data de conferência fora do período permitido",""),IF(AND(TRIM($D95)&lt;&gt;"",TRIM($C95)=""),"Variação sem ID do anúncio",""),IF(AND(OR($E95="Ativo",$E95="Pausado",$E95="Encerrado"),TRIM($C95)=""),"Status exige ID do anúncio",""),IF(AND($E95="A mapear",OR(TRIM($C95)&lt;&gt;"",TRIM($D95)&lt;&gt;"")),"Status A mapear com ID externo",""),IF(OR(LEN($C95)&gt;80,COUNTIF($C95,"*|*")&gt;0),"ID do anúncio acima de 80 caracteres ou com |",""),IF(OR(LEN($D95)&gt;80,COUNTIF($D95,"*|*")&gt;0),"ID da variação acima de 80 caracteres ou com |",""),IF(LEN($G95)&gt;200,"Observação acima de 200 caracteres",""),IF($I95="Sim","ID externo sem SKU interno",""),IF($K95="Sim","SKU/canal sem ID externo",""),IF($J95="Sim","Chave externa repetida",""),IF($M95="Sim","Conferência vencida","")))</f>
        <v/>
      </c>
      <c r="Q95">
        <f>IF('Configurações'!A97="","",'Configurações'!A97)</f>
        <v/>
      </c>
    </row>
    <row r="96" ht="31" customHeight="1">
      <c r="A96" s="19" t="n"/>
      <c r="B96" s="20" t="n"/>
      <c r="C96" s="19" t="n"/>
      <c r="D96" s="19" t="n"/>
      <c r="E96" s="20" t="n"/>
      <c r="F96" s="21" t="n"/>
      <c r="G96" s="22" t="n"/>
      <c r="H96" s="23">
        <f>IF(COUNTA($A96:$G96)=0,"",IF(OR(TRIM($B96)="",TRIM($C96)=""),"",UPPER(TRIM($B96))&amp;"|"&amp;LEN(TRIM($C96))&amp;":"&amp;UPPER(TRIM($C96))&amp;"|"&amp;LEN(TRIM($D96))&amp;":"&amp;UPPER(TRIM($D96))))</f>
        <v/>
      </c>
      <c r="I96" s="24">
        <f>IF(COUNTA($A96:$G96)=0,"",IF(AND(TRIM($A96)="",OR(TRIM($C96)&lt;&gt;"",TRIM($D96)&lt;&gt;"")),"Sim","Não"))</f>
        <v/>
      </c>
      <c r="J96" s="24">
        <f>IF($H96="","",IF(COUNTIF($H$6:$H$105,$H96)&gt;1,"Sim","Não"))</f>
        <v/>
      </c>
      <c r="K96" s="24">
        <f>IF(COUNTA($A96:$G96)=0,"",IF(AND(TRIM($A96)&lt;&gt;"",TRIM($B96)&lt;&gt;"",TRIM($C96)="",TRIM($D96)=""),"Sim","Não"))</f>
        <v/>
      </c>
      <c r="L96" s="24">
        <f>IF(COUNTA($A96:$G96)=0,"",IF(OR(TRIM($A96)="",TRIM($B96)="",TRIM($E96)="",$F96="",AND(TRIM($D96)&lt;&gt;"",TRIM($C96)=""),AND(OR($E96="Ativo",$E96="Pausado",$E96="Encerrado"),TRIM($C96)=""),AND($E96="A mapear",OR(TRIM($C96)&lt;&gt;"",TRIM($D96)&lt;&gt;"")),AND(TRIM($B96)&lt;&gt;"",COUNTIF('Configurações'!$A$8:$A$27,$B96)=0),AND(TRIM($E96)&lt;&gt;"",COUNTIF('Configurações'!$C$8:$C$11,$E96)=0),AND($F96&lt;&gt;"",NOT(ISNUMBER($F96))),AND(ISNUMBER($F96),OR($F96&lt;'Configurações'!$B$4,$F96&gt;TODAY())),LEN(TRIM($A96))&gt;60,COUNTIF($A96,"*|*")&gt;0,LEN($C96)&gt;80,COUNTIF($C96,"*|*")&gt;0,LEN($D96)&gt;80,COUNTIF($D96,"*|*")&gt;0,LEN($G96)&gt;200),"Sim","Não"))</f>
        <v/>
      </c>
      <c r="M96" s="24">
        <f>IF(COUNTA($A96:$G96)=0,"",IF(AND(OR($E96="Ativo",$E96="Pausado"),ISNUMBER($F96)),IF(AND($F96&lt;=TODAY(),TODAY()-$F96&gt;'Configurações'!$B$3),"Sim","Não"),"Não"))</f>
        <v/>
      </c>
      <c r="N96" s="24">
        <f>IF(COUNTA($A96:$G96)=0,"",IF($I96="Sim","Órfão de SKU",IF($J96="Sim","ID duplicado",IF($K96="Sim","Item sem vínculo",IF($L96="Sim","Cadastro incompleto",IF($M96="Sim","Conferência vencida","Vínculo consistente"))))))</f>
        <v/>
      </c>
      <c r="O96" s="24">
        <f>IF($N96="","",IF($N96="Vínculo consistente","Não","Sim"))</f>
        <v/>
      </c>
      <c r="P96" s="24">
        <f>IF(COUNTA($A96:$G96)=0,"",_xlfn.TEXTJOIN(CHAR(59)&amp;" ",TRUE,IF(TRIM($A96)="","SKU interno não informado",""),IF(OR(LEN(TRIM($A96))&gt;60,COUNTIF($A96,"*|*")&gt;0),"SKU interno acima de 60 caracteres ou com |",""),IF(TRIM($B96)="","Canal não informado",""),IF(AND(TRIM($B96)&lt;&gt;"",COUNTIF('Configurações'!$A$8:$A$27,$B96)=0),"Canal fora da lista",""),IF(TRIM($E96)="","Status não informado",""),IF(AND(TRIM($E96)&lt;&gt;"",COUNTIF('Configurações'!$C$8:$C$11,$E96)=0),"Status fora da lista",""),IF($F96="","Última conferência não informada",""),IF(AND($F96&lt;&gt;"",NOT(ISNUMBER($F96))),"Data de conferência inválida",""),IF(AND(ISNUMBER($F96),OR($F96&lt;'Configurações'!$B$4,$F96&gt;TODAY())),"Data de conferência fora do período permitido",""),IF(AND(TRIM($D96)&lt;&gt;"",TRIM($C96)=""),"Variação sem ID do anúncio",""),IF(AND(OR($E96="Ativo",$E96="Pausado",$E96="Encerrado"),TRIM($C96)=""),"Status exige ID do anúncio",""),IF(AND($E96="A mapear",OR(TRIM($C96)&lt;&gt;"",TRIM($D96)&lt;&gt;"")),"Status A mapear com ID externo",""),IF(OR(LEN($C96)&gt;80,COUNTIF($C96,"*|*")&gt;0),"ID do anúncio acima de 80 caracteres ou com |",""),IF(OR(LEN($D96)&gt;80,COUNTIF($D96,"*|*")&gt;0),"ID da variação acima de 80 caracteres ou com |",""),IF(LEN($G96)&gt;200,"Observação acima de 200 caracteres",""),IF($I96="Sim","ID externo sem SKU interno",""),IF($K96="Sim","SKU/canal sem ID externo",""),IF($J96="Sim","Chave externa repetida",""),IF($M96="Sim","Conferência vencida","")))</f>
        <v/>
      </c>
      <c r="Q96">
        <f>IF('Configurações'!A98="","",'Configurações'!A98)</f>
        <v/>
      </c>
    </row>
    <row r="97" ht="31" customHeight="1">
      <c r="A97" s="19" t="n"/>
      <c r="B97" s="20" t="n"/>
      <c r="C97" s="19" t="n"/>
      <c r="D97" s="19" t="n"/>
      <c r="E97" s="20" t="n"/>
      <c r="F97" s="21" t="n"/>
      <c r="G97" s="22" t="n"/>
      <c r="H97" s="23">
        <f>IF(COUNTA($A97:$G97)=0,"",IF(OR(TRIM($B97)="",TRIM($C97)=""),"",UPPER(TRIM($B97))&amp;"|"&amp;LEN(TRIM($C97))&amp;":"&amp;UPPER(TRIM($C97))&amp;"|"&amp;LEN(TRIM($D97))&amp;":"&amp;UPPER(TRIM($D97))))</f>
        <v/>
      </c>
      <c r="I97" s="24">
        <f>IF(COUNTA($A97:$G97)=0,"",IF(AND(TRIM($A97)="",OR(TRIM($C97)&lt;&gt;"",TRIM($D97)&lt;&gt;"")),"Sim","Não"))</f>
        <v/>
      </c>
      <c r="J97" s="24">
        <f>IF($H97="","",IF(COUNTIF($H$6:$H$105,$H97)&gt;1,"Sim","Não"))</f>
        <v/>
      </c>
      <c r="K97" s="24">
        <f>IF(COUNTA($A97:$G97)=0,"",IF(AND(TRIM($A97)&lt;&gt;"",TRIM($B97)&lt;&gt;"",TRIM($C97)="",TRIM($D97)=""),"Sim","Não"))</f>
        <v/>
      </c>
      <c r="L97" s="24">
        <f>IF(COUNTA($A97:$G97)=0,"",IF(OR(TRIM($A97)="",TRIM($B97)="",TRIM($E97)="",$F97="",AND(TRIM($D97)&lt;&gt;"",TRIM($C97)=""),AND(OR($E97="Ativo",$E97="Pausado",$E97="Encerrado"),TRIM($C97)=""),AND($E97="A mapear",OR(TRIM($C97)&lt;&gt;"",TRIM($D97)&lt;&gt;"")),AND(TRIM($B97)&lt;&gt;"",COUNTIF('Configurações'!$A$8:$A$27,$B97)=0),AND(TRIM($E97)&lt;&gt;"",COUNTIF('Configurações'!$C$8:$C$11,$E97)=0),AND($F97&lt;&gt;"",NOT(ISNUMBER($F97))),AND(ISNUMBER($F97),OR($F97&lt;'Configurações'!$B$4,$F97&gt;TODAY())),LEN(TRIM($A97))&gt;60,COUNTIF($A97,"*|*")&gt;0,LEN($C97)&gt;80,COUNTIF($C97,"*|*")&gt;0,LEN($D97)&gt;80,COUNTIF($D97,"*|*")&gt;0,LEN($G97)&gt;200),"Sim","Não"))</f>
        <v/>
      </c>
      <c r="M97" s="24">
        <f>IF(COUNTA($A97:$G97)=0,"",IF(AND(OR($E97="Ativo",$E97="Pausado"),ISNUMBER($F97)),IF(AND($F97&lt;=TODAY(),TODAY()-$F97&gt;'Configurações'!$B$3),"Sim","Não"),"Não"))</f>
        <v/>
      </c>
      <c r="N97" s="24">
        <f>IF(COUNTA($A97:$G97)=0,"",IF($I97="Sim","Órfão de SKU",IF($J97="Sim","ID duplicado",IF($K97="Sim","Item sem vínculo",IF($L97="Sim","Cadastro incompleto",IF($M97="Sim","Conferência vencida","Vínculo consistente"))))))</f>
        <v/>
      </c>
      <c r="O97" s="24">
        <f>IF($N97="","",IF($N97="Vínculo consistente","Não","Sim"))</f>
        <v/>
      </c>
      <c r="P97" s="24">
        <f>IF(COUNTA($A97:$G97)=0,"",_xlfn.TEXTJOIN(CHAR(59)&amp;" ",TRUE,IF(TRIM($A97)="","SKU interno não informado",""),IF(OR(LEN(TRIM($A97))&gt;60,COUNTIF($A97,"*|*")&gt;0),"SKU interno acima de 60 caracteres ou com |",""),IF(TRIM($B97)="","Canal não informado",""),IF(AND(TRIM($B97)&lt;&gt;"",COUNTIF('Configurações'!$A$8:$A$27,$B97)=0),"Canal fora da lista",""),IF(TRIM($E97)="","Status não informado",""),IF(AND(TRIM($E97)&lt;&gt;"",COUNTIF('Configurações'!$C$8:$C$11,$E97)=0),"Status fora da lista",""),IF($F97="","Última conferência não informada",""),IF(AND($F97&lt;&gt;"",NOT(ISNUMBER($F97))),"Data de conferência inválida",""),IF(AND(ISNUMBER($F97),OR($F97&lt;'Configurações'!$B$4,$F97&gt;TODAY())),"Data de conferência fora do período permitido",""),IF(AND(TRIM($D97)&lt;&gt;"",TRIM($C97)=""),"Variação sem ID do anúncio",""),IF(AND(OR($E97="Ativo",$E97="Pausado",$E97="Encerrado"),TRIM($C97)=""),"Status exige ID do anúncio",""),IF(AND($E97="A mapear",OR(TRIM($C97)&lt;&gt;"",TRIM($D97)&lt;&gt;"")),"Status A mapear com ID externo",""),IF(OR(LEN($C97)&gt;80,COUNTIF($C97,"*|*")&gt;0),"ID do anúncio acima de 80 caracteres ou com |",""),IF(OR(LEN($D97)&gt;80,COUNTIF($D97,"*|*")&gt;0),"ID da variação acima de 80 caracteres ou com |",""),IF(LEN($G97)&gt;200,"Observação acima de 200 caracteres",""),IF($I97="Sim","ID externo sem SKU interno",""),IF($K97="Sim","SKU/canal sem ID externo",""),IF($J97="Sim","Chave externa repetida",""),IF($M97="Sim","Conferência vencida","")))</f>
        <v/>
      </c>
      <c r="Q97">
        <f>IF('Configurações'!A99="","",'Configurações'!A99)</f>
        <v/>
      </c>
    </row>
    <row r="98" ht="31" customHeight="1">
      <c r="A98" s="19" t="n"/>
      <c r="B98" s="20" t="n"/>
      <c r="C98" s="19" t="n"/>
      <c r="D98" s="19" t="n"/>
      <c r="E98" s="20" t="n"/>
      <c r="F98" s="21" t="n"/>
      <c r="G98" s="22" t="n"/>
      <c r="H98" s="23">
        <f>IF(COUNTA($A98:$G98)=0,"",IF(OR(TRIM($B98)="",TRIM($C98)=""),"",UPPER(TRIM($B98))&amp;"|"&amp;LEN(TRIM($C98))&amp;":"&amp;UPPER(TRIM($C98))&amp;"|"&amp;LEN(TRIM($D98))&amp;":"&amp;UPPER(TRIM($D98))))</f>
        <v/>
      </c>
      <c r="I98" s="24">
        <f>IF(COUNTA($A98:$G98)=0,"",IF(AND(TRIM($A98)="",OR(TRIM($C98)&lt;&gt;"",TRIM($D98)&lt;&gt;"")),"Sim","Não"))</f>
        <v/>
      </c>
      <c r="J98" s="24">
        <f>IF($H98="","",IF(COUNTIF($H$6:$H$105,$H98)&gt;1,"Sim","Não"))</f>
        <v/>
      </c>
      <c r="K98" s="24">
        <f>IF(COUNTA($A98:$G98)=0,"",IF(AND(TRIM($A98)&lt;&gt;"",TRIM($B98)&lt;&gt;"",TRIM($C98)="",TRIM($D98)=""),"Sim","Não"))</f>
        <v/>
      </c>
      <c r="L98" s="24">
        <f>IF(COUNTA($A98:$G98)=0,"",IF(OR(TRIM($A98)="",TRIM($B98)="",TRIM($E98)="",$F98="",AND(TRIM($D98)&lt;&gt;"",TRIM($C98)=""),AND(OR($E98="Ativo",$E98="Pausado",$E98="Encerrado"),TRIM($C98)=""),AND($E98="A mapear",OR(TRIM($C98)&lt;&gt;"",TRIM($D98)&lt;&gt;"")),AND(TRIM($B98)&lt;&gt;"",COUNTIF('Configurações'!$A$8:$A$27,$B98)=0),AND(TRIM($E98)&lt;&gt;"",COUNTIF('Configurações'!$C$8:$C$11,$E98)=0),AND($F98&lt;&gt;"",NOT(ISNUMBER($F98))),AND(ISNUMBER($F98),OR($F98&lt;'Configurações'!$B$4,$F98&gt;TODAY())),LEN(TRIM($A98))&gt;60,COUNTIF($A98,"*|*")&gt;0,LEN($C98)&gt;80,COUNTIF($C98,"*|*")&gt;0,LEN($D98)&gt;80,COUNTIF($D98,"*|*")&gt;0,LEN($G98)&gt;200),"Sim","Não"))</f>
        <v/>
      </c>
      <c r="M98" s="24">
        <f>IF(COUNTA($A98:$G98)=0,"",IF(AND(OR($E98="Ativo",$E98="Pausado"),ISNUMBER($F98)),IF(AND($F98&lt;=TODAY(),TODAY()-$F98&gt;'Configurações'!$B$3),"Sim","Não"),"Não"))</f>
        <v/>
      </c>
      <c r="N98" s="24">
        <f>IF(COUNTA($A98:$G98)=0,"",IF($I98="Sim","Órfão de SKU",IF($J98="Sim","ID duplicado",IF($K98="Sim","Item sem vínculo",IF($L98="Sim","Cadastro incompleto",IF($M98="Sim","Conferência vencida","Vínculo consistente"))))))</f>
        <v/>
      </c>
      <c r="O98" s="24">
        <f>IF($N98="","",IF($N98="Vínculo consistente","Não","Sim"))</f>
        <v/>
      </c>
      <c r="P98" s="24">
        <f>IF(COUNTA($A98:$G98)=0,"",_xlfn.TEXTJOIN(CHAR(59)&amp;" ",TRUE,IF(TRIM($A98)="","SKU interno não informado",""),IF(OR(LEN(TRIM($A98))&gt;60,COUNTIF($A98,"*|*")&gt;0),"SKU interno acima de 60 caracteres ou com |",""),IF(TRIM($B98)="","Canal não informado",""),IF(AND(TRIM($B98)&lt;&gt;"",COUNTIF('Configurações'!$A$8:$A$27,$B98)=0),"Canal fora da lista",""),IF(TRIM($E98)="","Status não informado",""),IF(AND(TRIM($E98)&lt;&gt;"",COUNTIF('Configurações'!$C$8:$C$11,$E98)=0),"Status fora da lista",""),IF($F98="","Última conferência não informada",""),IF(AND($F98&lt;&gt;"",NOT(ISNUMBER($F98))),"Data de conferência inválida",""),IF(AND(ISNUMBER($F98),OR($F98&lt;'Configurações'!$B$4,$F98&gt;TODAY())),"Data de conferência fora do período permitido",""),IF(AND(TRIM($D98)&lt;&gt;"",TRIM($C98)=""),"Variação sem ID do anúncio",""),IF(AND(OR($E98="Ativo",$E98="Pausado",$E98="Encerrado"),TRIM($C98)=""),"Status exige ID do anúncio",""),IF(AND($E98="A mapear",OR(TRIM($C98)&lt;&gt;"",TRIM($D98)&lt;&gt;"")),"Status A mapear com ID externo",""),IF(OR(LEN($C98)&gt;80,COUNTIF($C98,"*|*")&gt;0),"ID do anúncio acima de 80 caracteres ou com |",""),IF(OR(LEN($D98)&gt;80,COUNTIF($D98,"*|*")&gt;0),"ID da variação acima de 80 caracteres ou com |",""),IF(LEN($G98)&gt;200,"Observação acima de 200 caracteres",""),IF($I98="Sim","ID externo sem SKU interno",""),IF($K98="Sim","SKU/canal sem ID externo",""),IF($J98="Sim","Chave externa repetida",""),IF($M98="Sim","Conferência vencida","")))</f>
        <v/>
      </c>
      <c r="Q98">
        <f>IF('Configurações'!A100="","",'Configurações'!A100)</f>
        <v/>
      </c>
    </row>
    <row r="99" ht="31" customHeight="1">
      <c r="A99" s="19" t="n"/>
      <c r="B99" s="20" t="n"/>
      <c r="C99" s="19" t="n"/>
      <c r="D99" s="19" t="n"/>
      <c r="E99" s="20" t="n"/>
      <c r="F99" s="21" t="n"/>
      <c r="G99" s="22" t="n"/>
      <c r="H99" s="23">
        <f>IF(COUNTA($A99:$G99)=0,"",IF(OR(TRIM($B99)="",TRIM($C99)=""),"",UPPER(TRIM($B99))&amp;"|"&amp;LEN(TRIM($C99))&amp;":"&amp;UPPER(TRIM($C99))&amp;"|"&amp;LEN(TRIM($D99))&amp;":"&amp;UPPER(TRIM($D99))))</f>
        <v/>
      </c>
      <c r="I99" s="24">
        <f>IF(COUNTA($A99:$G99)=0,"",IF(AND(TRIM($A99)="",OR(TRIM($C99)&lt;&gt;"",TRIM($D99)&lt;&gt;"")),"Sim","Não"))</f>
        <v/>
      </c>
      <c r="J99" s="24">
        <f>IF($H99="","",IF(COUNTIF($H$6:$H$105,$H99)&gt;1,"Sim","Não"))</f>
        <v/>
      </c>
      <c r="K99" s="24">
        <f>IF(COUNTA($A99:$G99)=0,"",IF(AND(TRIM($A99)&lt;&gt;"",TRIM($B99)&lt;&gt;"",TRIM($C99)="",TRIM($D99)=""),"Sim","Não"))</f>
        <v/>
      </c>
      <c r="L99" s="24">
        <f>IF(COUNTA($A99:$G99)=0,"",IF(OR(TRIM($A99)="",TRIM($B99)="",TRIM($E99)="",$F99="",AND(TRIM($D99)&lt;&gt;"",TRIM($C99)=""),AND(OR($E99="Ativo",$E99="Pausado",$E99="Encerrado"),TRIM($C99)=""),AND($E99="A mapear",OR(TRIM($C99)&lt;&gt;"",TRIM($D99)&lt;&gt;"")),AND(TRIM($B99)&lt;&gt;"",COUNTIF('Configurações'!$A$8:$A$27,$B99)=0),AND(TRIM($E99)&lt;&gt;"",COUNTIF('Configurações'!$C$8:$C$11,$E99)=0),AND($F99&lt;&gt;"",NOT(ISNUMBER($F99))),AND(ISNUMBER($F99),OR($F99&lt;'Configurações'!$B$4,$F99&gt;TODAY())),LEN(TRIM($A99))&gt;60,COUNTIF($A99,"*|*")&gt;0,LEN($C99)&gt;80,COUNTIF($C99,"*|*")&gt;0,LEN($D99)&gt;80,COUNTIF($D99,"*|*")&gt;0,LEN($G99)&gt;200),"Sim","Não"))</f>
        <v/>
      </c>
      <c r="M99" s="24">
        <f>IF(COUNTA($A99:$G99)=0,"",IF(AND(OR($E99="Ativo",$E99="Pausado"),ISNUMBER($F99)),IF(AND($F99&lt;=TODAY(),TODAY()-$F99&gt;'Configurações'!$B$3),"Sim","Não"),"Não"))</f>
        <v/>
      </c>
      <c r="N99" s="24">
        <f>IF(COUNTA($A99:$G99)=0,"",IF($I99="Sim","Órfão de SKU",IF($J99="Sim","ID duplicado",IF($K99="Sim","Item sem vínculo",IF($L99="Sim","Cadastro incompleto",IF($M99="Sim","Conferência vencida","Vínculo consistente"))))))</f>
        <v/>
      </c>
      <c r="O99" s="24">
        <f>IF($N99="","",IF($N99="Vínculo consistente","Não","Sim"))</f>
        <v/>
      </c>
      <c r="P99" s="24">
        <f>IF(COUNTA($A99:$G99)=0,"",_xlfn.TEXTJOIN(CHAR(59)&amp;" ",TRUE,IF(TRIM($A99)="","SKU interno não informado",""),IF(OR(LEN(TRIM($A99))&gt;60,COUNTIF($A99,"*|*")&gt;0),"SKU interno acima de 60 caracteres ou com |",""),IF(TRIM($B99)="","Canal não informado",""),IF(AND(TRIM($B99)&lt;&gt;"",COUNTIF('Configurações'!$A$8:$A$27,$B99)=0),"Canal fora da lista",""),IF(TRIM($E99)="","Status não informado",""),IF(AND(TRIM($E99)&lt;&gt;"",COUNTIF('Configurações'!$C$8:$C$11,$E99)=0),"Status fora da lista",""),IF($F99="","Última conferência não informada",""),IF(AND($F99&lt;&gt;"",NOT(ISNUMBER($F99))),"Data de conferência inválida",""),IF(AND(ISNUMBER($F99),OR($F99&lt;'Configurações'!$B$4,$F99&gt;TODAY())),"Data de conferência fora do período permitido",""),IF(AND(TRIM($D99)&lt;&gt;"",TRIM($C99)=""),"Variação sem ID do anúncio",""),IF(AND(OR($E99="Ativo",$E99="Pausado",$E99="Encerrado"),TRIM($C99)=""),"Status exige ID do anúncio",""),IF(AND($E99="A mapear",OR(TRIM($C99)&lt;&gt;"",TRIM($D99)&lt;&gt;"")),"Status A mapear com ID externo",""),IF(OR(LEN($C99)&gt;80,COUNTIF($C99,"*|*")&gt;0),"ID do anúncio acima de 80 caracteres ou com |",""),IF(OR(LEN($D99)&gt;80,COUNTIF($D99,"*|*")&gt;0),"ID da variação acima de 80 caracteres ou com |",""),IF(LEN($G99)&gt;200,"Observação acima de 200 caracteres",""),IF($I99="Sim","ID externo sem SKU interno",""),IF($K99="Sim","SKU/canal sem ID externo",""),IF($J99="Sim","Chave externa repetida",""),IF($M99="Sim","Conferência vencida","")))</f>
        <v/>
      </c>
      <c r="Q99">
        <f>IF('Configurações'!A101="","",'Configurações'!A101)</f>
        <v/>
      </c>
    </row>
    <row r="100" ht="31" customHeight="1">
      <c r="A100" s="19" t="n"/>
      <c r="B100" s="20" t="n"/>
      <c r="C100" s="19" t="n"/>
      <c r="D100" s="19" t="n"/>
      <c r="E100" s="20" t="n"/>
      <c r="F100" s="21" t="n"/>
      <c r="G100" s="22" t="n"/>
      <c r="H100" s="23">
        <f>IF(COUNTA($A100:$G100)=0,"",IF(OR(TRIM($B100)="",TRIM($C100)=""),"",UPPER(TRIM($B100))&amp;"|"&amp;LEN(TRIM($C100))&amp;":"&amp;UPPER(TRIM($C100))&amp;"|"&amp;LEN(TRIM($D100))&amp;":"&amp;UPPER(TRIM($D100))))</f>
        <v/>
      </c>
      <c r="I100" s="24">
        <f>IF(COUNTA($A100:$G100)=0,"",IF(AND(TRIM($A100)="",OR(TRIM($C100)&lt;&gt;"",TRIM($D100)&lt;&gt;"")),"Sim","Não"))</f>
        <v/>
      </c>
      <c r="J100" s="24">
        <f>IF($H100="","",IF(COUNTIF($H$6:$H$105,$H100)&gt;1,"Sim","Não"))</f>
        <v/>
      </c>
      <c r="K100" s="24">
        <f>IF(COUNTA($A100:$G100)=0,"",IF(AND(TRIM($A100)&lt;&gt;"",TRIM($B100)&lt;&gt;"",TRIM($C100)="",TRIM($D100)=""),"Sim","Não"))</f>
        <v/>
      </c>
      <c r="L100" s="24">
        <f>IF(COUNTA($A100:$G100)=0,"",IF(OR(TRIM($A100)="",TRIM($B100)="",TRIM($E100)="",$F100="",AND(TRIM($D100)&lt;&gt;"",TRIM($C100)=""),AND(OR($E100="Ativo",$E100="Pausado",$E100="Encerrado"),TRIM($C100)=""),AND($E100="A mapear",OR(TRIM($C100)&lt;&gt;"",TRIM($D100)&lt;&gt;"")),AND(TRIM($B100)&lt;&gt;"",COUNTIF('Configurações'!$A$8:$A$27,$B100)=0),AND(TRIM($E100)&lt;&gt;"",COUNTIF('Configurações'!$C$8:$C$11,$E100)=0),AND($F100&lt;&gt;"",NOT(ISNUMBER($F100))),AND(ISNUMBER($F100),OR($F100&lt;'Configurações'!$B$4,$F100&gt;TODAY())),LEN(TRIM($A100))&gt;60,COUNTIF($A100,"*|*")&gt;0,LEN($C100)&gt;80,COUNTIF($C100,"*|*")&gt;0,LEN($D100)&gt;80,COUNTIF($D100,"*|*")&gt;0,LEN($G100)&gt;200),"Sim","Não"))</f>
        <v/>
      </c>
      <c r="M100" s="24">
        <f>IF(COUNTA($A100:$G100)=0,"",IF(AND(OR($E100="Ativo",$E100="Pausado"),ISNUMBER($F100)),IF(AND($F100&lt;=TODAY(),TODAY()-$F100&gt;'Configurações'!$B$3),"Sim","Não"),"Não"))</f>
        <v/>
      </c>
      <c r="N100" s="24">
        <f>IF(COUNTA($A100:$G100)=0,"",IF($I100="Sim","Órfão de SKU",IF($J100="Sim","ID duplicado",IF($K100="Sim","Item sem vínculo",IF($L100="Sim","Cadastro incompleto",IF($M100="Sim","Conferência vencida","Vínculo consistente"))))))</f>
        <v/>
      </c>
      <c r="O100" s="24">
        <f>IF($N100="","",IF($N100="Vínculo consistente","Não","Sim"))</f>
        <v/>
      </c>
      <c r="P100" s="24">
        <f>IF(COUNTA($A100:$G100)=0,"",_xlfn.TEXTJOIN(CHAR(59)&amp;" ",TRUE,IF(TRIM($A100)="","SKU interno não informado",""),IF(OR(LEN(TRIM($A100))&gt;60,COUNTIF($A100,"*|*")&gt;0),"SKU interno acima de 60 caracteres ou com |",""),IF(TRIM($B100)="","Canal não informado",""),IF(AND(TRIM($B100)&lt;&gt;"",COUNTIF('Configurações'!$A$8:$A$27,$B100)=0),"Canal fora da lista",""),IF(TRIM($E100)="","Status não informado",""),IF(AND(TRIM($E100)&lt;&gt;"",COUNTIF('Configurações'!$C$8:$C$11,$E100)=0),"Status fora da lista",""),IF($F100="","Última conferência não informada",""),IF(AND($F100&lt;&gt;"",NOT(ISNUMBER($F100))),"Data de conferência inválida",""),IF(AND(ISNUMBER($F100),OR($F100&lt;'Configurações'!$B$4,$F100&gt;TODAY())),"Data de conferência fora do período permitido",""),IF(AND(TRIM($D100)&lt;&gt;"",TRIM($C100)=""),"Variação sem ID do anúncio",""),IF(AND(OR($E100="Ativo",$E100="Pausado",$E100="Encerrado"),TRIM($C100)=""),"Status exige ID do anúncio",""),IF(AND($E100="A mapear",OR(TRIM($C100)&lt;&gt;"",TRIM($D100)&lt;&gt;"")),"Status A mapear com ID externo",""),IF(OR(LEN($C100)&gt;80,COUNTIF($C100,"*|*")&gt;0),"ID do anúncio acima de 80 caracteres ou com |",""),IF(OR(LEN($D100)&gt;80,COUNTIF($D100,"*|*")&gt;0),"ID da variação acima de 80 caracteres ou com |",""),IF(LEN($G100)&gt;200,"Observação acima de 200 caracteres",""),IF($I100="Sim","ID externo sem SKU interno",""),IF($K100="Sim","SKU/canal sem ID externo",""),IF($J100="Sim","Chave externa repetida",""),IF($M100="Sim","Conferência vencida","")))</f>
        <v/>
      </c>
      <c r="Q100">
        <f>IF('Configurações'!A102="","",'Configurações'!A102)</f>
        <v/>
      </c>
    </row>
    <row r="101" ht="31" customHeight="1">
      <c r="A101" s="19" t="n"/>
      <c r="B101" s="20" t="n"/>
      <c r="C101" s="19" t="n"/>
      <c r="D101" s="19" t="n"/>
      <c r="E101" s="20" t="n"/>
      <c r="F101" s="21" t="n"/>
      <c r="G101" s="22" t="n"/>
      <c r="H101" s="23">
        <f>IF(COUNTA($A101:$G101)=0,"",IF(OR(TRIM($B101)="",TRIM($C101)=""),"",UPPER(TRIM($B101))&amp;"|"&amp;LEN(TRIM($C101))&amp;":"&amp;UPPER(TRIM($C101))&amp;"|"&amp;LEN(TRIM($D101))&amp;":"&amp;UPPER(TRIM($D101))))</f>
        <v/>
      </c>
      <c r="I101" s="24">
        <f>IF(COUNTA($A101:$G101)=0,"",IF(AND(TRIM($A101)="",OR(TRIM($C101)&lt;&gt;"",TRIM($D101)&lt;&gt;"")),"Sim","Não"))</f>
        <v/>
      </c>
      <c r="J101" s="24">
        <f>IF($H101="","",IF(COUNTIF($H$6:$H$105,$H101)&gt;1,"Sim","Não"))</f>
        <v/>
      </c>
      <c r="K101" s="24">
        <f>IF(COUNTA($A101:$G101)=0,"",IF(AND(TRIM($A101)&lt;&gt;"",TRIM($B101)&lt;&gt;"",TRIM($C101)="",TRIM($D101)=""),"Sim","Não"))</f>
        <v/>
      </c>
      <c r="L101" s="24">
        <f>IF(COUNTA($A101:$G101)=0,"",IF(OR(TRIM($A101)="",TRIM($B101)="",TRIM($E101)="",$F101="",AND(TRIM($D101)&lt;&gt;"",TRIM($C101)=""),AND(OR($E101="Ativo",$E101="Pausado",$E101="Encerrado"),TRIM($C101)=""),AND($E101="A mapear",OR(TRIM($C101)&lt;&gt;"",TRIM($D101)&lt;&gt;"")),AND(TRIM($B101)&lt;&gt;"",COUNTIF('Configurações'!$A$8:$A$27,$B101)=0),AND(TRIM($E101)&lt;&gt;"",COUNTIF('Configurações'!$C$8:$C$11,$E101)=0),AND($F101&lt;&gt;"",NOT(ISNUMBER($F101))),AND(ISNUMBER($F101),OR($F101&lt;'Configurações'!$B$4,$F101&gt;TODAY())),LEN(TRIM($A101))&gt;60,COUNTIF($A101,"*|*")&gt;0,LEN($C101)&gt;80,COUNTIF($C101,"*|*")&gt;0,LEN($D101)&gt;80,COUNTIF($D101,"*|*")&gt;0,LEN($G101)&gt;200),"Sim","Não"))</f>
        <v/>
      </c>
      <c r="M101" s="24">
        <f>IF(COUNTA($A101:$G101)=0,"",IF(AND(OR($E101="Ativo",$E101="Pausado"),ISNUMBER($F101)),IF(AND($F101&lt;=TODAY(),TODAY()-$F101&gt;'Configurações'!$B$3),"Sim","Não"),"Não"))</f>
        <v/>
      </c>
      <c r="N101" s="24">
        <f>IF(COUNTA($A101:$G101)=0,"",IF($I101="Sim","Órfão de SKU",IF($J101="Sim","ID duplicado",IF($K101="Sim","Item sem vínculo",IF($L101="Sim","Cadastro incompleto",IF($M101="Sim","Conferência vencida","Vínculo consistente"))))))</f>
        <v/>
      </c>
      <c r="O101" s="24">
        <f>IF($N101="","",IF($N101="Vínculo consistente","Não","Sim"))</f>
        <v/>
      </c>
      <c r="P101" s="24">
        <f>IF(COUNTA($A101:$G101)=0,"",_xlfn.TEXTJOIN(CHAR(59)&amp;" ",TRUE,IF(TRIM($A101)="","SKU interno não informado",""),IF(OR(LEN(TRIM($A101))&gt;60,COUNTIF($A101,"*|*")&gt;0),"SKU interno acima de 60 caracteres ou com |",""),IF(TRIM($B101)="","Canal não informado",""),IF(AND(TRIM($B101)&lt;&gt;"",COUNTIF('Configurações'!$A$8:$A$27,$B101)=0),"Canal fora da lista",""),IF(TRIM($E101)="","Status não informado",""),IF(AND(TRIM($E101)&lt;&gt;"",COUNTIF('Configurações'!$C$8:$C$11,$E101)=0),"Status fora da lista",""),IF($F101="","Última conferência não informada",""),IF(AND($F101&lt;&gt;"",NOT(ISNUMBER($F101))),"Data de conferência inválida",""),IF(AND(ISNUMBER($F101),OR($F101&lt;'Configurações'!$B$4,$F101&gt;TODAY())),"Data de conferência fora do período permitido",""),IF(AND(TRIM($D101)&lt;&gt;"",TRIM($C101)=""),"Variação sem ID do anúncio",""),IF(AND(OR($E101="Ativo",$E101="Pausado",$E101="Encerrado"),TRIM($C101)=""),"Status exige ID do anúncio",""),IF(AND($E101="A mapear",OR(TRIM($C101)&lt;&gt;"",TRIM($D101)&lt;&gt;"")),"Status A mapear com ID externo",""),IF(OR(LEN($C101)&gt;80,COUNTIF($C101,"*|*")&gt;0),"ID do anúncio acima de 80 caracteres ou com |",""),IF(OR(LEN($D101)&gt;80,COUNTIF($D101,"*|*")&gt;0),"ID da variação acima de 80 caracteres ou com |",""),IF(LEN($G101)&gt;200,"Observação acima de 200 caracteres",""),IF($I101="Sim","ID externo sem SKU interno",""),IF($K101="Sim","SKU/canal sem ID externo",""),IF($J101="Sim","Chave externa repetida",""),IF($M101="Sim","Conferência vencida","")))</f>
        <v/>
      </c>
      <c r="Q101">
        <f>IF('Configurações'!A103="","",'Configurações'!A103)</f>
        <v/>
      </c>
    </row>
    <row r="102" ht="31" customHeight="1">
      <c r="A102" s="19" t="n"/>
      <c r="B102" s="20" t="n"/>
      <c r="C102" s="19" t="n"/>
      <c r="D102" s="19" t="n"/>
      <c r="E102" s="20" t="n"/>
      <c r="F102" s="21" t="n"/>
      <c r="G102" s="22" t="n"/>
      <c r="H102" s="23">
        <f>IF(COUNTA($A102:$G102)=0,"",IF(OR(TRIM($B102)="",TRIM($C102)=""),"",UPPER(TRIM($B102))&amp;"|"&amp;LEN(TRIM($C102))&amp;":"&amp;UPPER(TRIM($C102))&amp;"|"&amp;LEN(TRIM($D102))&amp;":"&amp;UPPER(TRIM($D102))))</f>
        <v/>
      </c>
      <c r="I102" s="24">
        <f>IF(COUNTA($A102:$G102)=0,"",IF(AND(TRIM($A102)="",OR(TRIM($C102)&lt;&gt;"",TRIM($D102)&lt;&gt;"")),"Sim","Não"))</f>
        <v/>
      </c>
      <c r="J102" s="24">
        <f>IF($H102="","",IF(COUNTIF($H$6:$H$105,$H102)&gt;1,"Sim","Não"))</f>
        <v/>
      </c>
      <c r="K102" s="24">
        <f>IF(COUNTA($A102:$G102)=0,"",IF(AND(TRIM($A102)&lt;&gt;"",TRIM($B102)&lt;&gt;"",TRIM($C102)="",TRIM($D102)=""),"Sim","Não"))</f>
        <v/>
      </c>
      <c r="L102" s="24">
        <f>IF(COUNTA($A102:$G102)=0,"",IF(OR(TRIM($A102)="",TRIM($B102)="",TRIM($E102)="",$F102="",AND(TRIM($D102)&lt;&gt;"",TRIM($C102)=""),AND(OR($E102="Ativo",$E102="Pausado",$E102="Encerrado"),TRIM($C102)=""),AND($E102="A mapear",OR(TRIM($C102)&lt;&gt;"",TRIM($D102)&lt;&gt;"")),AND(TRIM($B102)&lt;&gt;"",COUNTIF('Configurações'!$A$8:$A$27,$B102)=0),AND(TRIM($E102)&lt;&gt;"",COUNTIF('Configurações'!$C$8:$C$11,$E102)=0),AND($F102&lt;&gt;"",NOT(ISNUMBER($F102))),AND(ISNUMBER($F102),OR($F102&lt;'Configurações'!$B$4,$F102&gt;TODAY())),LEN(TRIM($A102))&gt;60,COUNTIF($A102,"*|*")&gt;0,LEN($C102)&gt;80,COUNTIF($C102,"*|*")&gt;0,LEN($D102)&gt;80,COUNTIF($D102,"*|*")&gt;0,LEN($G102)&gt;200),"Sim","Não"))</f>
        <v/>
      </c>
      <c r="M102" s="24">
        <f>IF(COUNTA($A102:$G102)=0,"",IF(AND(OR($E102="Ativo",$E102="Pausado"),ISNUMBER($F102)),IF(AND($F102&lt;=TODAY(),TODAY()-$F102&gt;'Configurações'!$B$3),"Sim","Não"),"Não"))</f>
        <v/>
      </c>
      <c r="N102" s="24">
        <f>IF(COUNTA($A102:$G102)=0,"",IF($I102="Sim","Órfão de SKU",IF($J102="Sim","ID duplicado",IF($K102="Sim","Item sem vínculo",IF($L102="Sim","Cadastro incompleto",IF($M102="Sim","Conferência vencida","Vínculo consistente"))))))</f>
        <v/>
      </c>
      <c r="O102" s="24">
        <f>IF($N102="","",IF($N102="Vínculo consistente","Não","Sim"))</f>
        <v/>
      </c>
      <c r="P102" s="24">
        <f>IF(COUNTA($A102:$G102)=0,"",_xlfn.TEXTJOIN(CHAR(59)&amp;" ",TRUE,IF(TRIM($A102)="","SKU interno não informado",""),IF(OR(LEN(TRIM($A102))&gt;60,COUNTIF($A102,"*|*")&gt;0),"SKU interno acima de 60 caracteres ou com |",""),IF(TRIM($B102)="","Canal não informado",""),IF(AND(TRIM($B102)&lt;&gt;"",COUNTIF('Configurações'!$A$8:$A$27,$B102)=0),"Canal fora da lista",""),IF(TRIM($E102)="","Status não informado",""),IF(AND(TRIM($E102)&lt;&gt;"",COUNTIF('Configurações'!$C$8:$C$11,$E102)=0),"Status fora da lista",""),IF($F102="","Última conferência não informada",""),IF(AND($F102&lt;&gt;"",NOT(ISNUMBER($F102))),"Data de conferência inválida",""),IF(AND(ISNUMBER($F102),OR($F102&lt;'Configurações'!$B$4,$F102&gt;TODAY())),"Data de conferência fora do período permitido",""),IF(AND(TRIM($D102)&lt;&gt;"",TRIM($C102)=""),"Variação sem ID do anúncio",""),IF(AND(OR($E102="Ativo",$E102="Pausado",$E102="Encerrado"),TRIM($C102)=""),"Status exige ID do anúncio",""),IF(AND($E102="A mapear",OR(TRIM($C102)&lt;&gt;"",TRIM($D102)&lt;&gt;"")),"Status A mapear com ID externo",""),IF(OR(LEN($C102)&gt;80,COUNTIF($C102,"*|*")&gt;0),"ID do anúncio acima de 80 caracteres ou com |",""),IF(OR(LEN($D102)&gt;80,COUNTIF($D102,"*|*")&gt;0),"ID da variação acima de 80 caracteres ou com |",""),IF(LEN($G102)&gt;200,"Observação acima de 200 caracteres",""),IF($I102="Sim","ID externo sem SKU interno",""),IF($K102="Sim","SKU/canal sem ID externo",""),IF($J102="Sim","Chave externa repetida",""),IF($M102="Sim","Conferência vencida","")))</f>
        <v/>
      </c>
      <c r="Q102">
        <f>IF('Configurações'!A104="","",'Configurações'!A104)</f>
        <v/>
      </c>
    </row>
    <row r="103" ht="31" customHeight="1">
      <c r="A103" s="19" t="n"/>
      <c r="B103" s="20" t="n"/>
      <c r="C103" s="19" t="n"/>
      <c r="D103" s="19" t="n"/>
      <c r="E103" s="20" t="n"/>
      <c r="F103" s="21" t="n"/>
      <c r="G103" s="22" t="n"/>
      <c r="H103" s="23">
        <f>IF(COUNTA($A103:$G103)=0,"",IF(OR(TRIM($B103)="",TRIM($C103)=""),"",UPPER(TRIM($B103))&amp;"|"&amp;LEN(TRIM($C103))&amp;":"&amp;UPPER(TRIM($C103))&amp;"|"&amp;LEN(TRIM($D103))&amp;":"&amp;UPPER(TRIM($D103))))</f>
        <v/>
      </c>
      <c r="I103" s="24">
        <f>IF(COUNTA($A103:$G103)=0,"",IF(AND(TRIM($A103)="",OR(TRIM($C103)&lt;&gt;"",TRIM($D103)&lt;&gt;"")),"Sim","Não"))</f>
        <v/>
      </c>
      <c r="J103" s="24">
        <f>IF($H103="","",IF(COUNTIF($H$6:$H$105,$H103)&gt;1,"Sim","Não"))</f>
        <v/>
      </c>
      <c r="K103" s="24">
        <f>IF(COUNTA($A103:$G103)=0,"",IF(AND(TRIM($A103)&lt;&gt;"",TRIM($B103)&lt;&gt;"",TRIM($C103)="",TRIM($D103)=""),"Sim","Não"))</f>
        <v/>
      </c>
      <c r="L103" s="24">
        <f>IF(COUNTA($A103:$G103)=0,"",IF(OR(TRIM($A103)="",TRIM($B103)="",TRIM($E103)="",$F103="",AND(TRIM($D103)&lt;&gt;"",TRIM($C103)=""),AND(OR($E103="Ativo",$E103="Pausado",$E103="Encerrado"),TRIM($C103)=""),AND($E103="A mapear",OR(TRIM($C103)&lt;&gt;"",TRIM($D103)&lt;&gt;"")),AND(TRIM($B103)&lt;&gt;"",COUNTIF('Configurações'!$A$8:$A$27,$B103)=0),AND(TRIM($E103)&lt;&gt;"",COUNTIF('Configurações'!$C$8:$C$11,$E103)=0),AND($F103&lt;&gt;"",NOT(ISNUMBER($F103))),AND(ISNUMBER($F103),OR($F103&lt;'Configurações'!$B$4,$F103&gt;TODAY())),LEN(TRIM($A103))&gt;60,COUNTIF($A103,"*|*")&gt;0,LEN($C103)&gt;80,COUNTIF($C103,"*|*")&gt;0,LEN($D103)&gt;80,COUNTIF($D103,"*|*")&gt;0,LEN($G103)&gt;200),"Sim","Não"))</f>
        <v/>
      </c>
      <c r="M103" s="24">
        <f>IF(COUNTA($A103:$G103)=0,"",IF(AND(OR($E103="Ativo",$E103="Pausado"),ISNUMBER($F103)),IF(AND($F103&lt;=TODAY(),TODAY()-$F103&gt;'Configurações'!$B$3),"Sim","Não"),"Não"))</f>
        <v/>
      </c>
      <c r="N103" s="24">
        <f>IF(COUNTA($A103:$G103)=0,"",IF($I103="Sim","Órfão de SKU",IF($J103="Sim","ID duplicado",IF($K103="Sim","Item sem vínculo",IF($L103="Sim","Cadastro incompleto",IF($M103="Sim","Conferência vencida","Vínculo consistente"))))))</f>
        <v/>
      </c>
      <c r="O103" s="24">
        <f>IF($N103="","",IF($N103="Vínculo consistente","Não","Sim"))</f>
        <v/>
      </c>
      <c r="P103" s="24">
        <f>IF(COUNTA($A103:$G103)=0,"",_xlfn.TEXTJOIN(CHAR(59)&amp;" ",TRUE,IF(TRIM($A103)="","SKU interno não informado",""),IF(OR(LEN(TRIM($A103))&gt;60,COUNTIF($A103,"*|*")&gt;0),"SKU interno acima de 60 caracteres ou com |",""),IF(TRIM($B103)="","Canal não informado",""),IF(AND(TRIM($B103)&lt;&gt;"",COUNTIF('Configurações'!$A$8:$A$27,$B103)=0),"Canal fora da lista",""),IF(TRIM($E103)="","Status não informado",""),IF(AND(TRIM($E103)&lt;&gt;"",COUNTIF('Configurações'!$C$8:$C$11,$E103)=0),"Status fora da lista",""),IF($F103="","Última conferência não informada",""),IF(AND($F103&lt;&gt;"",NOT(ISNUMBER($F103))),"Data de conferência inválida",""),IF(AND(ISNUMBER($F103),OR($F103&lt;'Configurações'!$B$4,$F103&gt;TODAY())),"Data de conferência fora do período permitido",""),IF(AND(TRIM($D103)&lt;&gt;"",TRIM($C103)=""),"Variação sem ID do anúncio",""),IF(AND(OR($E103="Ativo",$E103="Pausado",$E103="Encerrado"),TRIM($C103)=""),"Status exige ID do anúncio",""),IF(AND($E103="A mapear",OR(TRIM($C103)&lt;&gt;"",TRIM($D103)&lt;&gt;"")),"Status A mapear com ID externo",""),IF(OR(LEN($C103)&gt;80,COUNTIF($C103,"*|*")&gt;0),"ID do anúncio acima de 80 caracteres ou com |",""),IF(OR(LEN($D103)&gt;80,COUNTIF($D103,"*|*")&gt;0),"ID da variação acima de 80 caracteres ou com |",""),IF(LEN($G103)&gt;200,"Observação acima de 200 caracteres",""),IF($I103="Sim","ID externo sem SKU interno",""),IF($K103="Sim","SKU/canal sem ID externo",""),IF($J103="Sim","Chave externa repetida",""),IF($M103="Sim","Conferência vencida","")))</f>
        <v/>
      </c>
      <c r="Q103">
        <f>IF('Configurações'!A105="","",'Configurações'!A105)</f>
        <v/>
      </c>
    </row>
    <row r="104" ht="31" customHeight="1">
      <c r="A104" s="19" t="n"/>
      <c r="B104" s="20" t="n"/>
      <c r="C104" s="19" t="n"/>
      <c r="D104" s="19" t="n"/>
      <c r="E104" s="20" t="n"/>
      <c r="F104" s="21" t="n"/>
      <c r="G104" s="22" t="n"/>
      <c r="H104" s="23">
        <f>IF(COUNTA($A104:$G104)=0,"",IF(OR(TRIM($B104)="",TRIM($C104)=""),"",UPPER(TRIM($B104))&amp;"|"&amp;LEN(TRIM($C104))&amp;":"&amp;UPPER(TRIM($C104))&amp;"|"&amp;LEN(TRIM($D104))&amp;":"&amp;UPPER(TRIM($D104))))</f>
        <v/>
      </c>
      <c r="I104" s="24">
        <f>IF(COUNTA($A104:$G104)=0,"",IF(AND(TRIM($A104)="",OR(TRIM($C104)&lt;&gt;"",TRIM($D104)&lt;&gt;"")),"Sim","Não"))</f>
        <v/>
      </c>
      <c r="J104" s="24">
        <f>IF($H104="","",IF(COUNTIF($H$6:$H$105,$H104)&gt;1,"Sim","Não"))</f>
        <v/>
      </c>
      <c r="K104" s="24">
        <f>IF(COUNTA($A104:$G104)=0,"",IF(AND(TRIM($A104)&lt;&gt;"",TRIM($B104)&lt;&gt;"",TRIM($C104)="",TRIM($D104)=""),"Sim","Não"))</f>
        <v/>
      </c>
      <c r="L104" s="24">
        <f>IF(COUNTA($A104:$G104)=0,"",IF(OR(TRIM($A104)="",TRIM($B104)="",TRIM($E104)="",$F104="",AND(TRIM($D104)&lt;&gt;"",TRIM($C104)=""),AND(OR($E104="Ativo",$E104="Pausado",$E104="Encerrado"),TRIM($C104)=""),AND($E104="A mapear",OR(TRIM($C104)&lt;&gt;"",TRIM($D104)&lt;&gt;"")),AND(TRIM($B104)&lt;&gt;"",COUNTIF('Configurações'!$A$8:$A$27,$B104)=0),AND(TRIM($E104)&lt;&gt;"",COUNTIF('Configurações'!$C$8:$C$11,$E104)=0),AND($F104&lt;&gt;"",NOT(ISNUMBER($F104))),AND(ISNUMBER($F104),OR($F104&lt;'Configurações'!$B$4,$F104&gt;TODAY())),LEN(TRIM($A104))&gt;60,COUNTIF($A104,"*|*")&gt;0,LEN($C104)&gt;80,COUNTIF($C104,"*|*")&gt;0,LEN($D104)&gt;80,COUNTIF($D104,"*|*")&gt;0,LEN($G104)&gt;200),"Sim","Não"))</f>
        <v/>
      </c>
      <c r="M104" s="24">
        <f>IF(COUNTA($A104:$G104)=0,"",IF(AND(OR($E104="Ativo",$E104="Pausado"),ISNUMBER($F104)),IF(AND($F104&lt;=TODAY(),TODAY()-$F104&gt;'Configurações'!$B$3),"Sim","Não"),"Não"))</f>
        <v/>
      </c>
      <c r="N104" s="24">
        <f>IF(COUNTA($A104:$G104)=0,"",IF($I104="Sim","Órfão de SKU",IF($J104="Sim","ID duplicado",IF($K104="Sim","Item sem vínculo",IF($L104="Sim","Cadastro incompleto",IF($M104="Sim","Conferência vencida","Vínculo consistente"))))))</f>
        <v/>
      </c>
      <c r="O104" s="24">
        <f>IF($N104="","",IF($N104="Vínculo consistente","Não","Sim"))</f>
        <v/>
      </c>
      <c r="P104" s="24">
        <f>IF(COUNTA($A104:$G104)=0,"",_xlfn.TEXTJOIN(CHAR(59)&amp;" ",TRUE,IF(TRIM($A104)="","SKU interno não informado",""),IF(OR(LEN(TRIM($A104))&gt;60,COUNTIF($A104,"*|*")&gt;0),"SKU interno acima de 60 caracteres ou com |",""),IF(TRIM($B104)="","Canal não informado",""),IF(AND(TRIM($B104)&lt;&gt;"",COUNTIF('Configurações'!$A$8:$A$27,$B104)=0),"Canal fora da lista",""),IF(TRIM($E104)="","Status não informado",""),IF(AND(TRIM($E104)&lt;&gt;"",COUNTIF('Configurações'!$C$8:$C$11,$E104)=0),"Status fora da lista",""),IF($F104="","Última conferência não informada",""),IF(AND($F104&lt;&gt;"",NOT(ISNUMBER($F104))),"Data de conferência inválida",""),IF(AND(ISNUMBER($F104),OR($F104&lt;'Configurações'!$B$4,$F104&gt;TODAY())),"Data de conferência fora do período permitido",""),IF(AND(TRIM($D104)&lt;&gt;"",TRIM($C104)=""),"Variação sem ID do anúncio",""),IF(AND(OR($E104="Ativo",$E104="Pausado",$E104="Encerrado"),TRIM($C104)=""),"Status exige ID do anúncio",""),IF(AND($E104="A mapear",OR(TRIM($C104)&lt;&gt;"",TRIM($D104)&lt;&gt;"")),"Status A mapear com ID externo",""),IF(OR(LEN($C104)&gt;80,COUNTIF($C104,"*|*")&gt;0),"ID do anúncio acima de 80 caracteres ou com |",""),IF(OR(LEN($D104)&gt;80,COUNTIF($D104,"*|*")&gt;0),"ID da variação acima de 80 caracteres ou com |",""),IF(LEN($G104)&gt;200,"Observação acima de 200 caracteres",""),IF($I104="Sim","ID externo sem SKU interno",""),IF($K104="Sim","SKU/canal sem ID externo",""),IF($J104="Sim","Chave externa repetida",""),IF($M104="Sim","Conferência vencida","")))</f>
        <v/>
      </c>
      <c r="Q104">
        <f>IF('Configurações'!A106="","",'Configurações'!A106)</f>
        <v/>
      </c>
    </row>
    <row r="105" ht="31" customHeight="1">
      <c r="A105" s="19" t="n"/>
      <c r="B105" s="20" t="n"/>
      <c r="C105" s="19" t="n"/>
      <c r="D105" s="19" t="n"/>
      <c r="E105" s="20" t="n"/>
      <c r="F105" s="21" t="n"/>
      <c r="G105" s="22" t="n"/>
      <c r="H105" s="23">
        <f>IF(COUNTA($A105:$G105)=0,"",IF(OR(TRIM($B105)="",TRIM($C105)=""),"",UPPER(TRIM($B105))&amp;"|"&amp;LEN(TRIM($C105))&amp;":"&amp;UPPER(TRIM($C105))&amp;"|"&amp;LEN(TRIM($D105))&amp;":"&amp;UPPER(TRIM($D105))))</f>
        <v/>
      </c>
      <c r="I105" s="24">
        <f>IF(COUNTA($A105:$G105)=0,"",IF(AND(TRIM($A105)="",OR(TRIM($C105)&lt;&gt;"",TRIM($D105)&lt;&gt;"")),"Sim","Não"))</f>
        <v/>
      </c>
      <c r="J105" s="24">
        <f>IF($H105="","",IF(COUNTIF($H$6:$H$105,$H105)&gt;1,"Sim","Não"))</f>
        <v/>
      </c>
      <c r="K105" s="24">
        <f>IF(COUNTA($A105:$G105)=0,"",IF(AND(TRIM($A105)&lt;&gt;"",TRIM($B105)&lt;&gt;"",TRIM($C105)="",TRIM($D105)=""),"Sim","Não"))</f>
        <v/>
      </c>
      <c r="L105" s="24">
        <f>IF(COUNTA($A105:$G105)=0,"",IF(OR(TRIM($A105)="",TRIM($B105)="",TRIM($E105)="",$F105="",AND(TRIM($D105)&lt;&gt;"",TRIM($C105)=""),AND(OR($E105="Ativo",$E105="Pausado",$E105="Encerrado"),TRIM($C105)=""),AND($E105="A mapear",OR(TRIM($C105)&lt;&gt;"",TRIM($D105)&lt;&gt;"")),AND(TRIM($B105)&lt;&gt;"",COUNTIF('Configurações'!$A$8:$A$27,$B105)=0),AND(TRIM($E105)&lt;&gt;"",COUNTIF('Configurações'!$C$8:$C$11,$E105)=0),AND($F105&lt;&gt;"",NOT(ISNUMBER($F105))),AND(ISNUMBER($F105),OR($F105&lt;'Configurações'!$B$4,$F105&gt;TODAY())),LEN(TRIM($A105))&gt;60,COUNTIF($A105,"*|*")&gt;0,LEN($C105)&gt;80,COUNTIF($C105,"*|*")&gt;0,LEN($D105)&gt;80,COUNTIF($D105,"*|*")&gt;0,LEN($G105)&gt;200),"Sim","Não"))</f>
        <v/>
      </c>
      <c r="M105" s="24">
        <f>IF(COUNTA($A105:$G105)=0,"",IF(AND(OR($E105="Ativo",$E105="Pausado"),ISNUMBER($F105)),IF(AND($F105&lt;=TODAY(),TODAY()-$F105&gt;'Configurações'!$B$3),"Sim","Não"),"Não"))</f>
        <v/>
      </c>
      <c r="N105" s="24">
        <f>IF(COUNTA($A105:$G105)=0,"",IF($I105="Sim","Órfão de SKU",IF($J105="Sim","ID duplicado",IF($K105="Sim","Item sem vínculo",IF($L105="Sim","Cadastro incompleto",IF($M105="Sim","Conferência vencida","Vínculo consistente"))))))</f>
        <v/>
      </c>
      <c r="O105" s="24">
        <f>IF($N105="","",IF($N105="Vínculo consistente","Não","Sim"))</f>
        <v/>
      </c>
      <c r="P105" s="24">
        <f>IF(COUNTA($A105:$G105)=0,"",_xlfn.TEXTJOIN(CHAR(59)&amp;" ",TRUE,IF(TRIM($A105)="","SKU interno não informado",""),IF(OR(LEN(TRIM($A105))&gt;60,COUNTIF($A105,"*|*")&gt;0),"SKU interno acima de 60 caracteres ou com |",""),IF(TRIM($B105)="","Canal não informado",""),IF(AND(TRIM($B105)&lt;&gt;"",COUNTIF('Configurações'!$A$8:$A$27,$B105)=0),"Canal fora da lista",""),IF(TRIM($E105)="","Status não informado",""),IF(AND(TRIM($E105)&lt;&gt;"",COUNTIF('Configurações'!$C$8:$C$11,$E105)=0),"Status fora da lista",""),IF($F105="","Última conferência não informada",""),IF(AND($F105&lt;&gt;"",NOT(ISNUMBER($F105))),"Data de conferência inválida",""),IF(AND(ISNUMBER($F105),OR($F105&lt;'Configurações'!$B$4,$F105&gt;TODAY())),"Data de conferência fora do período permitido",""),IF(AND(TRIM($D105)&lt;&gt;"",TRIM($C105)=""),"Variação sem ID do anúncio",""),IF(AND(OR($E105="Ativo",$E105="Pausado",$E105="Encerrado"),TRIM($C105)=""),"Status exige ID do anúncio",""),IF(AND($E105="A mapear",OR(TRIM($C105)&lt;&gt;"",TRIM($D105)&lt;&gt;"")),"Status A mapear com ID externo",""),IF(OR(LEN($C105)&gt;80,COUNTIF($C105,"*|*")&gt;0),"ID do anúncio acima de 80 caracteres ou com |",""),IF(OR(LEN($D105)&gt;80,COUNTIF($D105,"*|*")&gt;0),"ID da variação acima de 80 caracteres ou com |",""),IF(LEN($G105)&gt;200,"Observação acima de 200 caracteres",""),IF($I105="Sim","ID externo sem SKU interno",""),IF($K105="Sim","SKU/canal sem ID externo",""),IF($J105="Sim","Chave externa repetida",""),IF($M105="Sim","Conferência vencida","")))</f>
        <v/>
      </c>
      <c r="Q105">
        <f>IF('Configurações'!A107="","",'Configurações'!A107)</f>
        <v/>
      </c>
    </row>
  </sheetData>
  <mergeCells count="1">
    <mergeCell ref="A1:P1"/>
  </mergeCells>
  <conditionalFormatting sqref="A6:P105">
    <cfRule type="expression" priority="1" dxfId="0" stopIfTrue="1">
      <formula>=$N6="Órfão de SKU"</formula>
    </cfRule>
    <cfRule type="expression" priority="2" dxfId="2" stopIfTrue="1">
      <formula>=$N6="ID duplicado"</formula>
    </cfRule>
    <cfRule type="expression" priority="3" dxfId="3" stopIfTrue="1">
      <formula>=$N6="Item sem vínculo"</formula>
    </cfRule>
    <cfRule type="expression" priority="4" dxfId="4" stopIfTrue="1">
      <formula>=$N6="Cadastro incompleto"</formula>
    </cfRule>
    <cfRule type="expression" priority="5" dxfId="5" stopIfTrue="1">
      <formula>=$N6="Conferência vencida"</formula>
    </cfRule>
    <cfRule type="expression" priority="6" dxfId="1" stopIfTrue="1">
      <formula>=$N6="Vínculo consistente"</formula>
    </cfRule>
  </conditionalFormatting>
  <dataValidations count="7">
    <dataValidation sqref="A6:A105" showDropDown="0" showInputMessage="0" showErrorMessage="1" allowBlank="0" errorTitle="SKU inválido" error="Informe até 60 caracteres e não use o caractere |." type="custom" errorStyle="stop">
      <formula1>=AND(LEN(TRIM(A6))&lt;=60,COUNTIF(A6,"*|*")=0)</formula1>
    </dataValidation>
    <dataValidation sqref="B6:B105" showDropDown="0" showInputMessage="0" showErrorMessage="1" allowBlank="0" errorTitle="Canal inválido" error="Selecione um canal cadastrado na aba Configurações." type="list" errorStyle="stop">
      <formula1>=$Q$6:$Q$25</formula1>
    </dataValidation>
    <dataValidation sqref="C6:C105" showDropDown="0" showInputMessage="0" showErrorMessage="1" allowBlank="0" errorTitle="ID inválido" error="Informe até 80 caracteres e não use o caractere |." type="custom" errorStyle="stop">
      <formula1>=AND(LEN(C6)&lt;=80,COUNTIF(C6,"*|*")=0)</formula1>
    </dataValidation>
    <dataValidation sqref="D6:D105" showDropDown="0" showInputMessage="0" showErrorMessage="1" allowBlank="0" errorTitle="ID inválido" error="Informe até 80 caracteres e não use o caractere |." type="custom" errorStyle="stop">
      <formula1>=AND(LEN(D6)&lt;=80,COUNTIF(D6,"*|*")=0)</formula1>
    </dataValidation>
    <dataValidation sqref="E6:E105" showDropDown="0" showInputMessage="0" showErrorMessage="1" allowBlank="0" errorTitle="Status inválido" error="Selecione Ativo, Pausado, Encerrado ou A mapear." type="list" errorStyle="stop">
      <formula1>"Ativo,Pausado,Encerrado,A mapear"</formula1>
    </dataValidation>
    <dataValidation sqref="F6:F105" showDropDown="0" showInputMessage="0" showErrorMessage="1" allowBlank="0" errorTitle="Data inválida" error="Informe uma data entre a data mínima configurada e a data atual." type="date" errorStyle="stop" operator="between">
      <formula1>='Configurações'!$B$4</formula1>
      <formula2>=TODAY()</formula2>
    </dataValidation>
    <dataValidation sqref="G6:G105" showDropDown="0" showInputMessage="0" showErrorMessage="1" allowBlank="0" errorTitle="Observação muito longa" error="Informe uma observação com até 200 caracteres." type="custom" errorStyle="stop">
      <formula1>=LEN(G6)&lt;=200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7473A"/>
    <outlinePr summaryBelow="1" summaryRight="1"/>
    <pageSetUpPr/>
  </sheetPr>
  <dimension ref="A1:I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9" customWidth="1" min="3" max="3"/>
    <col width="19" customWidth="1" min="4" max="4"/>
    <col width="18" customWidth="1" min="5" max="5"/>
    <col width="14" customWidth="1" min="6" max="6"/>
    <col width="23" customWidth="1" min="7" max="7"/>
    <col width="72" customWidth="1" min="8" max="8"/>
    <col hidden="1" width="12" customWidth="1" min="9" max="9"/>
  </cols>
  <sheetData>
    <row r="1" ht="30" customHeight="1">
      <c r="A1" s="1" t="inlineStr">
        <is>
          <t>Pendências do mapeamento</t>
        </is>
      </c>
      <c r="B1" s="41" t="n"/>
      <c r="C1" s="41" t="n"/>
      <c r="D1" s="41" t="n"/>
      <c r="E1" s="41" t="n"/>
      <c r="F1" s="41" t="n"/>
      <c r="G1" s="41" t="n"/>
      <c r="H1" s="41" t="n"/>
      <c r="I1" s="42" t="n"/>
    </row>
    <row r="2">
      <c r="A2" s="25" t="inlineStr">
        <is>
          <t>Selecione uma visão. Para corrigir um registro, edite a linha correspondente na aba Mapeamento SKU.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26" t="inlineStr">
        <is>
          <t>Visão</t>
        </is>
      </c>
      <c r="B3" s="20" t="inlineStr">
        <is>
          <t>Todas as revisões</t>
        </is>
      </c>
    </row>
    <row r="4">
      <c r="A4" s="26" t="inlineStr">
        <is>
          <t>Registros exibidos</t>
        </is>
      </c>
      <c r="B4" s="27">
        <f>COUNT($I$7:$I$106)</f>
        <v/>
      </c>
    </row>
    <row r="5"/>
    <row r="6" ht="38" customHeight="1">
      <c r="A6" s="15" t="inlineStr">
        <is>
          <t>Linha de origem</t>
        </is>
      </c>
      <c r="B6" s="15" t="inlineStr">
        <is>
          <t>SKU interno</t>
        </is>
      </c>
      <c r="C6" s="15" t="inlineStr">
        <is>
          <t>Canal</t>
        </is>
      </c>
      <c r="D6" s="15" t="inlineStr">
        <is>
          <t>ID do anúncio</t>
        </is>
      </c>
      <c r="E6" s="15" t="inlineStr">
        <is>
          <t>ID da variação</t>
        </is>
      </c>
      <c r="F6" s="15" t="inlineStr">
        <is>
          <t>Status</t>
        </is>
      </c>
      <c r="G6" s="15" t="inlineStr">
        <is>
          <t>Situação principal</t>
        </is>
      </c>
      <c r="H6" s="15" t="inlineStr">
        <is>
          <t>Motivos da revisão</t>
        </is>
      </c>
      <c r="I6" s="15" t="inlineStr">
        <is>
          <t>Índice auxiliar</t>
        </is>
      </c>
    </row>
    <row r="7" ht="34" customHeight="1">
      <c r="A7" s="28">
        <f>IF($I7="","",$I7+5)</f>
        <v/>
      </c>
      <c r="B7" s="29">
        <f>IF($I7="","",INDEX('Mapeamento SKU'!$A$6:$A$105,$I7))</f>
        <v/>
      </c>
      <c r="C7" s="28">
        <f>IF($I7="","",INDEX('Mapeamento SKU'!$B$6:$B$105,$I7))</f>
        <v/>
      </c>
      <c r="D7" s="29">
        <f>IF($I7="","",INDEX('Mapeamento SKU'!$C$6:$C$105,$I7))</f>
        <v/>
      </c>
      <c r="E7" s="29">
        <f>IF($I7="","",INDEX('Mapeamento SKU'!$D$6:$D$105,$I7))</f>
        <v/>
      </c>
      <c r="F7" s="28">
        <f>IF($I7="","",INDEX('Mapeamento SKU'!$E$6:$E$105,$I7))</f>
        <v/>
      </c>
      <c r="G7" s="28">
        <f>IF($I7="","",INDEX('Mapeamento SKU'!$N$6:$N$105,$I7))</f>
        <v/>
      </c>
      <c r="H7" s="28">
        <f>IF($I7="","",INDEX('Mapeamento SKU'!$P$6:$P$105,$I7))</f>
        <v/>
      </c>
      <c r="I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SKU'!$M$6:$M$105="Sim"),0))))))),ROWS($I$7:I7)),"")</f>
        <v/>
      </c>
    </row>
    <row r="8" ht="34" customHeight="1">
      <c r="A8" s="31">
        <f>IF($I8="","",$I8+5)</f>
        <v/>
      </c>
      <c r="B8" s="32">
        <f>IF($I8="","",INDEX('Mapeamento SKU'!$A$6:$A$105,$I8))</f>
        <v/>
      </c>
      <c r="C8" s="31">
        <f>IF($I8="","",INDEX('Mapeamento SKU'!$B$6:$B$105,$I8))</f>
        <v/>
      </c>
      <c r="D8" s="32">
        <f>IF($I8="","",INDEX('Mapeamento SKU'!$C$6:$C$105,$I8))</f>
        <v/>
      </c>
      <c r="E8" s="32">
        <f>IF($I8="","",INDEX('Mapeamento SKU'!$D$6:$D$105,$I8))</f>
        <v/>
      </c>
      <c r="F8" s="31">
        <f>IF($I8="","",INDEX('Mapeamento SKU'!$E$6:$E$105,$I8))</f>
        <v/>
      </c>
      <c r="G8" s="31">
        <f>IF($I8="","",INDEX('Mapeamento SKU'!$N$6:$N$105,$I8))</f>
        <v/>
      </c>
      <c r="H8" s="31">
        <f>IF($I8="","",INDEX('Mapeamento SKU'!$P$6:$P$105,$I8))</f>
        <v/>
      </c>
      <c r="I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SKU'!$M$6:$M$105="Sim"),0))))))),ROWS($I$7:I8)),"")</f>
        <v/>
      </c>
    </row>
    <row r="9" ht="34" customHeight="1">
      <c r="A9" s="28">
        <f>IF($I9="","",$I9+5)</f>
        <v/>
      </c>
      <c r="B9" s="29">
        <f>IF($I9="","",INDEX('Mapeamento SKU'!$A$6:$A$105,$I9))</f>
        <v/>
      </c>
      <c r="C9" s="28">
        <f>IF($I9="","",INDEX('Mapeamento SKU'!$B$6:$B$105,$I9))</f>
        <v/>
      </c>
      <c r="D9" s="29">
        <f>IF($I9="","",INDEX('Mapeamento SKU'!$C$6:$C$105,$I9))</f>
        <v/>
      </c>
      <c r="E9" s="29">
        <f>IF($I9="","",INDEX('Mapeamento SKU'!$D$6:$D$105,$I9))</f>
        <v/>
      </c>
      <c r="F9" s="28">
        <f>IF($I9="","",INDEX('Mapeamento SKU'!$E$6:$E$105,$I9))</f>
        <v/>
      </c>
      <c r="G9" s="28">
        <f>IF($I9="","",INDEX('Mapeamento SKU'!$N$6:$N$105,$I9))</f>
        <v/>
      </c>
      <c r="H9" s="28">
        <f>IF($I9="","",INDEX('Mapeamento SKU'!$P$6:$P$105,$I9))</f>
        <v/>
      </c>
      <c r="I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SKU'!$M$6:$M$105="Sim"),0))))))),ROWS($I$7:I9)),"")</f>
        <v/>
      </c>
    </row>
    <row r="10" ht="34" customHeight="1">
      <c r="A10" s="31">
        <f>IF($I10="","",$I10+5)</f>
        <v/>
      </c>
      <c r="B10" s="32">
        <f>IF($I10="","",INDEX('Mapeamento SKU'!$A$6:$A$105,$I10))</f>
        <v/>
      </c>
      <c r="C10" s="31">
        <f>IF($I10="","",INDEX('Mapeamento SKU'!$B$6:$B$105,$I10))</f>
        <v/>
      </c>
      <c r="D10" s="32">
        <f>IF($I10="","",INDEX('Mapeamento SKU'!$C$6:$C$105,$I10))</f>
        <v/>
      </c>
      <c r="E10" s="32">
        <f>IF($I10="","",INDEX('Mapeamento SKU'!$D$6:$D$105,$I10))</f>
        <v/>
      </c>
      <c r="F10" s="31">
        <f>IF($I10="","",INDEX('Mapeamento SKU'!$E$6:$E$105,$I10))</f>
        <v/>
      </c>
      <c r="G10" s="31">
        <f>IF($I10="","",INDEX('Mapeamento SKU'!$N$6:$N$105,$I10))</f>
        <v/>
      </c>
      <c r="H10" s="31">
        <f>IF($I10="","",INDEX('Mapeamento SKU'!$P$6:$P$105,$I10))</f>
        <v/>
      </c>
      <c r="I1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SKU'!$M$6:$M$105="Sim"),0))))))),ROWS($I$7:I10)),"")</f>
        <v/>
      </c>
    </row>
    <row r="11" ht="34" customHeight="1">
      <c r="A11" s="28">
        <f>IF($I11="","",$I11+5)</f>
        <v/>
      </c>
      <c r="B11" s="29">
        <f>IF($I11="","",INDEX('Mapeamento SKU'!$A$6:$A$105,$I11))</f>
        <v/>
      </c>
      <c r="C11" s="28">
        <f>IF($I11="","",INDEX('Mapeamento SKU'!$B$6:$B$105,$I11))</f>
        <v/>
      </c>
      <c r="D11" s="29">
        <f>IF($I11="","",INDEX('Mapeamento SKU'!$C$6:$C$105,$I11))</f>
        <v/>
      </c>
      <c r="E11" s="29">
        <f>IF($I11="","",INDEX('Mapeamento SKU'!$D$6:$D$105,$I11))</f>
        <v/>
      </c>
      <c r="F11" s="28">
        <f>IF($I11="","",INDEX('Mapeamento SKU'!$E$6:$E$105,$I11))</f>
        <v/>
      </c>
      <c r="G11" s="28">
        <f>IF($I11="","",INDEX('Mapeamento SKU'!$N$6:$N$105,$I11))</f>
        <v/>
      </c>
      <c r="H11" s="28">
        <f>IF($I11="","",INDEX('Mapeamento SKU'!$P$6:$P$105,$I11))</f>
        <v/>
      </c>
      <c r="I1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SKU'!$M$6:$M$105="Sim"),0))))))),ROWS($I$7:I11)),"")</f>
        <v/>
      </c>
    </row>
    <row r="12" ht="34" customHeight="1">
      <c r="A12" s="31">
        <f>IF($I12="","",$I12+5)</f>
        <v/>
      </c>
      <c r="B12" s="32">
        <f>IF($I12="","",INDEX('Mapeamento SKU'!$A$6:$A$105,$I12))</f>
        <v/>
      </c>
      <c r="C12" s="31">
        <f>IF($I12="","",INDEX('Mapeamento SKU'!$B$6:$B$105,$I12))</f>
        <v/>
      </c>
      <c r="D12" s="32">
        <f>IF($I12="","",INDEX('Mapeamento SKU'!$C$6:$C$105,$I12))</f>
        <v/>
      </c>
      <c r="E12" s="32">
        <f>IF($I12="","",INDEX('Mapeamento SKU'!$D$6:$D$105,$I12))</f>
        <v/>
      </c>
      <c r="F12" s="31">
        <f>IF($I12="","",INDEX('Mapeamento SKU'!$E$6:$E$105,$I12))</f>
        <v/>
      </c>
      <c r="G12" s="31">
        <f>IF($I12="","",INDEX('Mapeamento SKU'!$N$6:$N$105,$I12))</f>
        <v/>
      </c>
      <c r="H12" s="31">
        <f>IF($I12="","",INDEX('Mapeamento SKU'!$P$6:$P$105,$I12))</f>
        <v/>
      </c>
      <c r="I1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SKU'!$M$6:$M$105="Sim"),0))))))),ROWS($I$7:I12)),"")</f>
        <v/>
      </c>
    </row>
    <row r="13" ht="34" customHeight="1">
      <c r="A13" s="28">
        <f>IF($I13="","",$I13+5)</f>
        <v/>
      </c>
      <c r="B13" s="29">
        <f>IF($I13="","",INDEX('Mapeamento SKU'!$A$6:$A$105,$I13))</f>
        <v/>
      </c>
      <c r="C13" s="28">
        <f>IF($I13="","",INDEX('Mapeamento SKU'!$B$6:$B$105,$I13))</f>
        <v/>
      </c>
      <c r="D13" s="29">
        <f>IF($I13="","",INDEX('Mapeamento SKU'!$C$6:$C$105,$I13))</f>
        <v/>
      </c>
      <c r="E13" s="29">
        <f>IF($I13="","",INDEX('Mapeamento SKU'!$D$6:$D$105,$I13))</f>
        <v/>
      </c>
      <c r="F13" s="28">
        <f>IF($I13="","",INDEX('Mapeamento SKU'!$E$6:$E$105,$I13))</f>
        <v/>
      </c>
      <c r="G13" s="28">
        <f>IF($I13="","",INDEX('Mapeamento SKU'!$N$6:$N$105,$I13))</f>
        <v/>
      </c>
      <c r="H13" s="28">
        <f>IF($I13="","",INDEX('Mapeamento SKU'!$P$6:$P$105,$I13))</f>
        <v/>
      </c>
      <c r="I1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SKU'!$M$6:$M$105="Sim"),0))))))),ROWS($I$7:I13)),"")</f>
        <v/>
      </c>
    </row>
    <row r="14" ht="34" customHeight="1">
      <c r="A14" s="31">
        <f>IF($I14="","",$I14+5)</f>
        <v/>
      </c>
      <c r="B14" s="32">
        <f>IF($I14="","",INDEX('Mapeamento SKU'!$A$6:$A$105,$I14))</f>
        <v/>
      </c>
      <c r="C14" s="31">
        <f>IF($I14="","",INDEX('Mapeamento SKU'!$B$6:$B$105,$I14))</f>
        <v/>
      </c>
      <c r="D14" s="32">
        <f>IF($I14="","",INDEX('Mapeamento SKU'!$C$6:$C$105,$I14))</f>
        <v/>
      </c>
      <c r="E14" s="32">
        <f>IF($I14="","",INDEX('Mapeamento SKU'!$D$6:$D$105,$I14))</f>
        <v/>
      </c>
      <c r="F14" s="31">
        <f>IF($I14="","",INDEX('Mapeamento SKU'!$E$6:$E$105,$I14))</f>
        <v/>
      </c>
      <c r="G14" s="31">
        <f>IF($I14="","",INDEX('Mapeamento SKU'!$N$6:$N$105,$I14))</f>
        <v/>
      </c>
      <c r="H14" s="31">
        <f>IF($I14="","",INDEX('Mapeamento SKU'!$P$6:$P$105,$I14))</f>
        <v/>
      </c>
      <c r="I1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SKU'!$M$6:$M$105="Sim"),0))))))),ROWS($I$7:I14)),"")</f>
        <v/>
      </c>
    </row>
    <row r="15" ht="34" customHeight="1">
      <c r="A15" s="28">
        <f>IF($I15="","",$I15+5)</f>
        <v/>
      </c>
      <c r="B15" s="29">
        <f>IF($I15="","",INDEX('Mapeamento SKU'!$A$6:$A$105,$I15))</f>
        <v/>
      </c>
      <c r="C15" s="28">
        <f>IF($I15="","",INDEX('Mapeamento SKU'!$B$6:$B$105,$I15))</f>
        <v/>
      </c>
      <c r="D15" s="29">
        <f>IF($I15="","",INDEX('Mapeamento SKU'!$C$6:$C$105,$I15))</f>
        <v/>
      </c>
      <c r="E15" s="29">
        <f>IF($I15="","",INDEX('Mapeamento SKU'!$D$6:$D$105,$I15))</f>
        <v/>
      </c>
      <c r="F15" s="28">
        <f>IF($I15="","",INDEX('Mapeamento SKU'!$E$6:$E$105,$I15))</f>
        <v/>
      </c>
      <c r="G15" s="28">
        <f>IF($I15="","",INDEX('Mapeamento SKU'!$N$6:$N$105,$I15))</f>
        <v/>
      </c>
      <c r="H15" s="28">
        <f>IF($I15="","",INDEX('Mapeamento SKU'!$P$6:$P$105,$I15))</f>
        <v/>
      </c>
      <c r="I1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SKU'!$M$6:$M$105="Sim"),0))))))),ROWS($I$7:I15)),"")</f>
        <v/>
      </c>
    </row>
    <row r="16" ht="34" customHeight="1">
      <c r="A16" s="31">
        <f>IF($I16="","",$I16+5)</f>
        <v/>
      </c>
      <c r="B16" s="32">
        <f>IF($I16="","",INDEX('Mapeamento SKU'!$A$6:$A$105,$I16))</f>
        <v/>
      </c>
      <c r="C16" s="31">
        <f>IF($I16="","",INDEX('Mapeamento SKU'!$B$6:$B$105,$I16))</f>
        <v/>
      </c>
      <c r="D16" s="32">
        <f>IF($I16="","",INDEX('Mapeamento SKU'!$C$6:$C$105,$I16))</f>
        <v/>
      </c>
      <c r="E16" s="32">
        <f>IF($I16="","",INDEX('Mapeamento SKU'!$D$6:$D$105,$I16))</f>
        <v/>
      </c>
      <c r="F16" s="31">
        <f>IF($I16="","",INDEX('Mapeamento SKU'!$E$6:$E$105,$I16))</f>
        <v/>
      </c>
      <c r="G16" s="31">
        <f>IF($I16="","",INDEX('Mapeamento SKU'!$N$6:$N$105,$I16))</f>
        <v/>
      </c>
      <c r="H16" s="31">
        <f>IF($I16="","",INDEX('Mapeamento SKU'!$P$6:$P$105,$I16))</f>
        <v/>
      </c>
      <c r="I1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SKU'!$M$6:$M$105="Sim"),0))))))),ROWS($I$7:I16)),"")</f>
        <v/>
      </c>
    </row>
    <row r="17" ht="34" customHeight="1">
      <c r="A17" s="28">
        <f>IF($I17="","",$I17+5)</f>
        <v/>
      </c>
      <c r="B17" s="29">
        <f>IF($I17="","",INDEX('Mapeamento SKU'!$A$6:$A$105,$I17))</f>
        <v/>
      </c>
      <c r="C17" s="28">
        <f>IF($I17="","",INDEX('Mapeamento SKU'!$B$6:$B$105,$I17))</f>
        <v/>
      </c>
      <c r="D17" s="29">
        <f>IF($I17="","",INDEX('Mapeamento SKU'!$C$6:$C$105,$I17))</f>
        <v/>
      </c>
      <c r="E17" s="29">
        <f>IF($I17="","",INDEX('Mapeamento SKU'!$D$6:$D$105,$I17))</f>
        <v/>
      </c>
      <c r="F17" s="28">
        <f>IF($I17="","",INDEX('Mapeamento SKU'!$E$6:$E$105,$I17))</f>
        <v/>
      </c>
      <c r="G17" s="28">
        <f>IF($I17="","",INDEX('Mapeamento SKU'!$N$6:$N$105,$I17))</f>
        <v/>
      </c>
      <c r="H17" s="28">
        <f>IF($I17="","",INDEX('Mapeamento SKU'!$P$6:$P$105,$I17))</f>
        <v/>
      </c>
      <c r="I1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SKU'!$M$6:$M$105="Sim"),0))))))),ROWS($I$7:I17)),"")</f>
        <v/>
      </c>
    </row>
    <row r="18" ht="34" customHeight="1">
      <c r="A18" s="31">
        <f>IF($I18="","",$I18+5)</f>
        <v/>
      </c>
      <c r="B18" s="32">
        <f>IF($I18="","",INDEX('Mapeamento SKU'!$A$6:$A$105,$I18))</f>
        <v/>
      </c>
      <c r="C18" s="31">
        <f>IF($I18="","",INDEX('Mapeamento SKU'!$B$6:$B$105,$I18))</f>
        <v/>
      </c>
      <c r="D18" s="32">
        <f>IF($I18="","",INDEX('Mapeamento SKU'!$C$6:$C$105,$I18))</f>
        <v/>
      </c>
      <c r="E18" s="32">
        <f>IF($I18="","",INDEX('Mapeamento SKU'!$D$6:$D$105,$I18))</f>
        <v/>
      </c>
      <c r="F18" s="31">
        <f>IF($I18="","",INDEX('Mapeamento SKU'!$E$6:$E$105,$I18))</f>
        <v/>
      </c>
      <c r="G18" s="31">
        <f>IF($I18="","",INDEX('Mapeamento SKU'!$N$6:$N$105,$I18))</f>
        <v/>
      </c>
      <c r="H18" s="31">
        <f>IF($I18="","",INDEX('Mapeamento SKU'!$P$6:$P$105,$I18))</f>
        <v/>
      </c>
      <c r="I1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SKU'!$M$6:$M$105="Sim"),0))))))),ROWS($I$7:I18)),"")</f>
        <v/>
      </c>
    </row>
    <row r="19" ht="34" customHeight="1">
      <c r="A19" s="28">
        <f>IF($I19="","",$I19+5)</f>
        <v/>
      </c>
      <c r="B19" s="29">
        <f>IF($I19="","",INDEX('Mapeamento SKU'!$A$6:$A$105,$I19))</f>
        <v/>
      </c>
      <c r="C19" s="28">
        <f>IF($I19="","",INDEX('Mapeamento SKU'!$B$6:$B$105,$I19))</f>
        <v/>
      </c>
      <c r="D19" s="29">
        <f>IF($I19="","",INDEX('Mapeamento SKU'!$C$6:$C$105,$I19))</f>
        <v/>
      </c>
      <c r="E19" s="29">
        <f>IF($I19="","",INDEX('Mapeamento SKU'!$D$6:$D$105,$I19))</f>
        <v/>
      </c>
      <c r="F19" s="28">
        <f>IF($I19="","",INDEX('Mapeamento SKU'!$E$6:$E$105,$I19))</f>
        <v/>
      </c>
      <c r="G19" s="28">
        <f>IF($I19="","",INDEX('Mapeamento SKU'!$N$6:$N$105,$I19))</f>
        <v/>
      </c>
      <c r="H19" s="28">
        <f>IF($I19="","",INDEX('Mapeamento SKU'!$P$6:$P$105,$I19))</f>
        <v/>
      </c>
      <c r="I1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SKU'!$M$6:$M$105="Sim"),0))))))),ROWS($I$7:I19)),"")</f>
        <v/>
      </c>
    </row>
    <row r="20" ht="34" customHeight="1">
      <c r="A20" s="31">
        <f>IF($I20="","",$I20+5)</f>
        <v/>
      </c>
      <c r="B20" s="32">
        <f>IF($I20="","",INDEX('Mapeamento SKU'!$A$6:$A$105,$I20))</f>
        <v/>
      </c>
      <c r="C20" s="31">
        <f>IF($I20="","",INDEX('Mapeamento SKU'!$B$6:$B$105,$I20))</f>
        <v/>
      </c>
      <c r="D20" s="32">
        <f>IF($I20="","",INDEX('Mapeamento SKU'!$C$6:$C$105,$I20))</f>
        <v/>
      </c>
      <c r="E20" s="32">
        <f>IF($I20="","",INDEX('Mapeamento SKU'!$D$6:$D$105,$I20))</f>
        <v/>
      </c>
      <c r="F20" s="31">
        <f>IF($I20="","",INDEX('Mapeamento SKU'!$E$6:$E$105,$I20))</f>
        <v/>
      </c>
      <c r="G20" s="31">
        <f>IF($I20="","",INDEX('Mapeamento SKU'!$N$6:$N$105,$I20))</f>
        <v/>
      </c>
      <c r="H20" s="31">
        <f>IF($I20="","",INDEX('Mapeamento SKU'!$P$6:$P$105,$I20))</f>
        <v/>
      </c>
      <c r="I2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SKU'!$M$6:$M$105="Sim"),0))))))),ROWS($I$7:I20)),"")</f>
        <v/>
      </c>
    </row>
    <row r="21" ht="34" customHeight="1">
      <c r="A21" s="28">
        <f>IF($I21="","",$I21+5)</f>
        <v/>
      </c>
      <c r="B21" s="29">
        <f>IF($I21="","",INDEX('Mapeamento SKU'!$A$6:$A$105,$I21))</f>
        <v/>
      </c>
      <c r="C21" s="28">
        <f>IF($I21="","",INDEX('Mapeamento SKU'!$B$6:$B$105,$I21))</f>
        <v/>
      </c>
      <c r="D21" s="29">
        <f>IF($I21="","",INDEX('Mapeamento SKU'!$C$6:$C$105,$I21))</f>
        <v/>
      </c>
      <c r="E21" s="29">
        <f>IF($I21="","",INDEX('Mapeamento SKU'!$D$6:$D$105,$I21))</f>
        <v/>
      </c>
      <c r="F21" s="28">
        <f>IF($I21="","",INDEX('Mapeamento SKU'!$E$6:$E$105,$I21))</f>
        <v/>
      </c>
      <c r="G21" s="28">
        <f>IF($I21="","",INDEX('Mapeamento SKU'!$N$6:$N$105,$I21))</f>
        <v/>
      </c>
      <c r="H21" s="28">
        <f>IF($I21="","",INDEX('Mapeamento SKU'!$P$6:$P$105,$I21))</f>
        <v/>
      </c>
      <c r="I2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SKU'!$M$6:$M$105="Sim"),0))))))),ROWS($I$7:I21)),"")</f>
        <v/>
      </c>
    </row>
    <row r="22" ht="34" customHeight="1">
      <c r="A22" s="31">
        <f>IF($I22="","",$I22+5)</f>
        <v/>
      </c>
      <c r="B22" s="32">
        <f>IF($I22="","",INDEX('Mapeamento SKU'!$A$6:$A$105,$I22))</f>
        <v/>
      </c>
      <c r="C22" s="31">
        <f>IF($I22="","",INDEX('Mapeamento SKU'!$B$6:$B$105,$I22))</f>
        <v/>
      </c>
      <c r="D22" s="32">
        <f>IF($I22="","",INDEX('Mapeamento SKU'!$C$6:$C$105,$I22))</f>
        <v/>
      </c>
      <c r="E22" s="32">
        <f>IF($I22="","",INDEX('Mapeamento SKU'!$D$6:$D$105,$I22))</f>
        <v/>
      </c>
      <c r="F22" s="31">
        <f>IF($I22="","",INDEX('Mapeamento SKU'!$E$6:$E$105,$I22))</f>
        <v/>
      </c>
      <c r="G22" s="31">
        <f>IF($I22="","",INDEX('Mapeamento SKU'!$N$6:$N$105,$I22))</f>
        <v/>
      </c>
      <c r="H22" s="31">
        <f>IF($I22="","",INDEX('Mapeamento SKU'!$P$6:$P$105,$I22))</f>
        <v/>
      </c>
      <c r="I2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SKU'!$M$6:$M$105="Sim"),0))))))),ROWS($I$7:I22)),"")</f>
        <v/>
      </c>
    </row>
    <row r="23" ht="34" customHeight="1">
      <c r="A23" s="28">
        <f>IF($I23="","",$I23+5)</f>
        <v/>
      </c>
      <c r="B23" s="29">
        <f>IF($I23="","",INDEX('Mapeamento SKU'!$A$6:$A$105,$I23))</f>
        <v/>
      </c>
      <c r="C23" s="28">
        <f>IF($I23="","",INDEX('Mapeamento SKU'!$B$6:$B$105,$I23))</f>
        <v/>
      </c>
      <c r="D23" s="29">
        <f>IF($I23="","",INDEX('Mapeamento SKU'!$C$6:$C$105,$I23))</f>
        <v/>
      </c>
      <c r="E23" s="29">
        <f>IF($I23="","",INDEX('Mapeamento SKU'!$D$6:$D$105,$I23))</f>
        <v/>
      </c>
      <c r="F23" s="28">
        <f>IF($I23="","",INDEX('Mapeamento SKU'!$E$6:$E$105,$I23))</f>
        <v/>
      </c>
      <c r="G23" s="28">
        <f>IF($I23="","",INDEX('Mapeamento SKU'!$N$6:$N$105,$I23))</f>
        <v/>
      </c>
      <c r="H23" s="28">
        <f>IF($I23="","",INDEX('Mapeamento SKU'!$P$6:$P$105,$I23))</f>
        <v/>
      </c>
      <c r="I2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SKU'!$M$6:$M$105="Sim"),0))))))),ROWS($I$7:I23)),"")</f>
        <v/>
      </c>
    </row>
    <row r="24" ht="34" customHeight="1">
      <c r="A24" s="31">
        <f>IF($I24="","",$I24+5)</f>
        <v/>
      </c>
      <c r="B24" s="32">
        <f>IF($I24="","",INDEX('Mapeamento SKU'!$A$6:$A$105,$I24))</f>
        <v/>
      </c>
      <c r="C24" s="31">
        <f>IF($I24="","",INDEX('Mapeamento SKU'!$B$6:$B$105,$I24))</f>
        <v/>
      </c>
      <c r="D24" s="32">
        <f>IF($I24="","",INDEX('Mapeamento SKU'!$C$6:$C$105,$I24))</f>
        <v/>
      </c>
      <c r="E24" s="32">
        <f>IF($I24="","",INDEX('Mapeamento SKU'!$D$6:$D$105,$I24))</f>
        <v/>
      </c>
      <c r="F24" s="31">
        <f>IF($I24="","",INDEX('Mapeamento SKU'!$E$6:$E$105,$I24))</f>
        <v/>
      </c>
      <c r="G24" s="31">
        <f>IF($I24="","",INDEX('Mapeamento SKU'!$N$6:$N$105,$I24))</f>
        <v/>
      </c>
      <c r="H24" s="31">
        <f>IF($I24="","",INDEX('Mapeamento SKU'!$P$6:$P$105,$I24))</f>
        <v/>
      </c>
      <c r="I2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SKU'!$M$6:$M$105="Sim"),0))))))),ROWS($I$7:I24)),"")</f>
        <v/>
      </c>
    </row>
    <row r="25" ht="34" customHeight="1">
      <c r="A25" s="28">
        <f>IF($I25="","",$I25+5)</f>
        <v/>
      </c>
      <c r="B25" s="29">
        <f>IF($I25="","",INDEX('Mapeamento SKU'!$A$6:$A$105,$I25))</f>
        <v/>
      </c>
      <c r="C25" s="28">
        <f>IF($I25="","",INDEX('Mapeamento SKU'!$B$6:$B$105,$I25))</f>
        <v/>
      </c>
      <c r="D25" s="29">
        <f>IF($I25="","",INDEX('Mapeamento SKU'!$C$6:$C$105,$I25))</f>
        <v/>
      </c>
      <c r="E25" s="29">
        <f>IF($I25="","",INDEX('Mapeamento SKU'!$D$6:$D$105,$I25))</f>
        <v/>
      </c>
      <c r="F25" s="28">
        <f>IF($I25="","",INDEX('Mapeamento SKU'!$E$6:$E$105,$I25))</f>
        <v/>
      </c>
      <c r="G25" s="28">
        <f>IF($I25="","",INDEX('Mapeamento SKU'!$N$6:$N$105,$I25))</f>
        <v/>
      </c>
      <c r="H25" s="28">
        <f>IF($I25="","",INDEX('Mapeamento SKU'!$P$6:$P$105,$I25))</f>
        <v/>
      </c>
      <c r="I2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SKU'!$M$6:$M$105="Sim"),0))))))),ROWS($I$7:I25)),"")</f>
        <v/>
      </c>
    </row>
    <row r="26" ht="34" customHeight="1">
      <c r="A26" s="31">
        <f>IF($I26="","",$I26+5)</f>
        <v/>
      </c>
      <c r="B26" s="32">
        <f>IF($I26="","",INDEX('Mapeamento SKU'!$A$6:$A$105,$I26))</f>
        <v/>
      </c>
      <c r="C26" s="31">
        <f>IF($I26="","",INDEX('Mapeamento SKU'!$B$6:$B$105,$I26))</f>
        <v/>
      </c>
      <c r="D26" s="32">
        <f>IF($I26="","",INDEX('Mapeamento SKU'!$C$6:$C$105,$I26))</f>
        <v/>
      </c>
      <c r="E26" s="32">
        <f>IF($I26="","",INDEX('Mapeamento SKU'!$D$6:$D$105,$I26))</f>
        <v/>
      </c>
      <c r="F26" s="31">
        <f>IF($I26="","",INDEX('Mapeamento SKU'!$E$6:$E$105,$I26))</f>
        <v/>
      </c>
      <c r="G26" s="31">
        <f>IF($I26="","",INDEX('Mapeamento SKU'!$N$6:$N$105,$I26))</f>
        <v/>
      </c>
      <c r="H26" s="31">
        <f>IF($I26="","",INDEX('Mapeamento SKU'!$P$6:$P$105,$I26))</f>
        <v/>
      </c>
      <c r="I2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SKU'!$M$6:$M$105="Sim"),0))))))),ROWS($I$7:I26)),"")</f>
        <v/>
      </c>
    </row>
    <row r="27" ht="34" customHeight="1">
      <c r="A27" s="28">
        <f>IF($I27="","",$I27+5)</f>
        <v/>
      </c>
      <c r="B27" s="29">
        <f>IF($I27="","",INDEX('Mapeamento SKU'!$A$6:$A$105,$I27))</f>
        <v/>
      </c>
      <c r="C27" s="28">
        <f>IF($I27="","",INDEX('Mapeamento SKU'!$B$6:$B$105,$I27))</f>
        <v/>
      </c>
      <c r="D27" s="29">
        <f>IF($I27="","",INDEX('Mapeamento SKU'!$C$6:$C$105,$I27))</f>
        <v/>
      </c>
      <c r="E27" s="29">
        <f>IF($I27="","",INDEX('Mapeamento SKU'!$D$6:$D$105,$I27))</f>
        <v/>
      </c>
      <c r="F27" s="28">
        <f>IF($I27="","",INDEX('Mapeamento SKU'!$E$6:$E$105,$I27))</f>
        <v/>
      </c>
      <c r="G27" s="28">
        <f>IF($I27="","",INDEX('Mapeamento SKU'!$N$6:$N$105,$I27))</f>
        <v/>
      </c>
      <c r="H27" s="28">
        <f>IF($I27="","",INDEX('Mapeamento SKU'!$P$6:$P$105,$I27))</f>
        <v/>
      </c>
      <c r="I2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SKU'!$M$6:$M$105="Sim"),0))))))),ROWS($I$7:I27)),"")</f>
        <v/>
      </c>
    </row>
    <row r="28" ht="34" customHeight="1">
      <c r="A28" s="31">
        <f>IF($I28="","",$I28+5)</f>
        <v/>
      </c>
      <c r="B28" s="32">
        <f>IF($I28="","",INDEX('Mapeamento SKU'!$A$6:$A$105,$I28))</f>
        <v/>
      </c>
      <c r="C28" s="31">
        <f>IF($I28="","",INDEX('Mapeamento SKU'!$B$6:$B$105,$I28))</f>
        <v/>
      </c>
      <c r="D28" s="32">
        <f>IF($I28="","",INDEX('Mapeamento SKU'!$C$6:$C$105,$I28))</f>
        <v/>
      </c>
      <c r="E28" s="32">
        <f>IF($I28="","",INDEX('Mapeamento SKU'!$D$6:$D$105,$I28))</f>
        <v/>
      </c>
      <c r="F28" s="31">
        <f>IF($I28="","",INDEX('Mapeamento SKU'!$E$6:$E$105,$I28))</f>
        <v/>
      </c>
      <c r="G28" s="31">
        <f>IF($I28="","",INDEX('Mapeamento SKU'!$N$6:$N$105,$I28))</f>
        <v/>
      </c>
      <c r="H28" s="31">
        <f>IF($I28="","",INDEX('Mapeamento SKU'!$P$6:$P$105,$I28))</f>
        <v/>
      </c>
      <c r="I2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SKU'!$M$6:$M$105="Sim"),0))))))),ROWS($I$7:I28)),"")</f>
        <v/>
      </c>
    </row>
    <row r="29" ht="34" customHeight="1">
      <c r="A29" s="28">
        <f>IF($I29="","",$I29+5)</f>
        <v/>
      </c>
      <c r="B29" s="29">
        <f>IF($I29="","",INDEX('Mapeamento SKU'!$A$6:$A$105,$I29))</f>
        <v/>
      </c>
      <c r="C29" s="28">
        <f>IF($I29="","",INDEX('Mapeamento SKU'!$B$6:$B$105,$I29))</f>
        <v/>
      </c>
      <c r="D29" s="29">
        <f>IF($I29="","",INDEX('Mapeamento SKU'!$C$6:$C$105,$I29))</f>
        <v/>
      </c>
      <c r="E29" s="29">
        <f>IF($I29="","",INDEX('Mapeamento SKU'!$D$6:$D$105,$I29))</f>
        <v/>
      </c>
      <c r="F29" s="28">
        <f>IF($I29="","",INDEX('Mapeamento SKU'!$E$6:$E$105,$I29))</f>
        <v/>
      </c>
      <c r="G29" s="28">
        <f>IF($I29="","",INDEX('Mapeamento SKU'!$N$6:$N$105,$I29))</f>
        <v/>
      </c>
      <c r="H29" s="28">
        <f>IF($I29="","",INDEX('Mapeamento SKU'!$P$6:$P$105,$I29))</f>
        <v/>
      </c>
      <c r="I2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SKU'!$M$6:$M$105="Sim"),0))))))),ROWS($I$7:I29)),"")</f>
        <v/>
      </c>
    </row>
    <row r="30" ht="34" customHeight="1">
      <c r="A30" s="31">
        <f>IF($I30="","",$I30+5)</f>
        <v/>
      </c>
      <c r="B30" s="32">
        <f>IF($I30="","",INDEX('Mapeamento SKU'!$A$6:$A$105,$I30))</f>
        <v/>
      </c>
      <c r="C30" s="31">
        <f>IF($I30="","",INDEX('Mapeamento SKU'!$B$6:$B$105,$I30))</f>
        <v/>
      </c>
      <c r="D30" s="32">
        <f>IF($I30="","",INDEX('Mapeamento SKU'!$C$6:$C$105,$I30))</f>
        <v/>
      </c>
      <c r="E30" s="32">
        <f>IF($I30="","",INDEX('Mapeamento SKU'!$D$6:$D$105,$I30))</f>
        <v/>
      </c>
      <c r="F30" s="31">
        <f>IF($I30="","",INDEX('Mapeamento SKU'!$E$6:$E$105,$I30))</f>
        <v/>
      </c>
      <c r="G30" s="31">
        <f>IF($I30="","",INDEX('Mapeamento SKU'!$N$6:$N$105,$I30))</f>
        <v/>
      </c>
      <c r="H30" s="31">
        <f>IF($I30="","",INDEX('Mapeamento SKU'!$P$6:$P$105,$I30))</f>
        <v/>
      </c>
      <c r="I3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SKU'!$M$6:$M$105="Sim"),0))))))),ROWS($I$7:I30)),"")</f>
        <v/>
      </c>
    </row>
    <row r="31" ht="34" customHeight="1">
      <c r="A31" s="28">
        <f>IF($I31="","",$I31+5)</f>
        <v/>
      </c>
      <c r="B31" s="29">
        <f>IF($I31="","",INDEX('Mapeamento SKU'!$A$6:$A$105,$I31))</f>
        <v/>
      </c>
      <c r="C31" s="28">
        <f>IF($I31="","",INDEX('Mapeamento SKU'!$B$6:$B$105,$I31))</f>
        <v/>
      </c>
      <c r="D31" s="29">
        <f>IF($I31="","",INDEX('Mapeamento SKU'!$C$6:$C$105,$I31))</f>
        <v/>
      </c>
      <c r="E31" s="29">
        <f>IF($I31="","",INDEX('Mapeamento SKU'!$D$6:$D$105,$I31))</f>
        <v/>
      </c>
      <c r="F31" s="28">
        <f>IF($I31="","",INDEX('Mapeamento SKU'!$E$6:$E$105,$I31))</f>
        <v/>
      </c>
      <c r="G31" s="28">
        <f>IF($I31="","",INDEX('Mapeamento SKU'!$N$6:$N$105,$I31))</f>
        <v/>
      </c>
      <c r="H31" s="28">
        <f>IF($I31="","",INDEX('Mapeamento SKU'!$P$6:$P$105,$I31))</f>
        <v/>
      </c>
      <c r="I3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SKU'!$M$6:$M$105="Sim"),0))))))),ROWS($I$7:I31)),"")</f>
        <v/>
      </c>
    </row>
    <row r="32" ht="34" customHeight="1">
      <c r="A32" s="31">
        <f>IF($I32="","",$I32+5)</f>
        <v/>
      </c>
      <c r="B32" s="32">
        <f>IF($I32="","",INDEX('Mapeamento SKU'!$A$6:$A$105,$I32))</f>
        <v/>
      </c>
      <c r="C32" s="31">
        <f>IF($I32="","",INDEX('Mapeamento SKU'!$B$6:$B$105,$I32))</f>
        <v/>
      </c>
      <c r="D32" s="32">
        <f>IF($I32="","",INDEX('Mapeamento SKU'!$C$6:$C$105,$I32))</f>
        <v/>
      </c>
      <c r="E32" s="32">
        <f>IF($I32="","",INDEX('Mapeamento SKU'!$D$6:$D$105,$I32))</f>
        <v/>
      </c>
      <c r="F32" s="31">
        <f>IF($I32="","",INDEX('Mapeamento SKU'!$E$6:$E$105,$I32))</f>
        <v/>
      </c>
      <c r="G32" s="31">
        <f>IF($I32="","",INDEX('Mapeamento SKU'!$N$6:$N$105,$I32))</f>
        <v/>
      </c>
      <c r="H32" s="31">
        <f>IF($I32="","",INDEX('Mapeamento SKU'!$P$6:$P$105,$I32))</f>
        <v/>
      </c>
      <c r="I3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SKU'!$M$6:$M$105="Sim"),0))))))),ROWS($I$7:I32)),"")</f>
        <v/>
      </c>
    </row>
    <row r="33" ht="34" customHeight="1">
      <c r="A33" s="28">
        <f>IF($I33="","",$I33+5)</f>
        <v/>
      </c>
      <c r="B33" s="29">
        <f>IF($I33="","",INDEX('Mapeamento SKU'!$A$6:$A$105,$I33))</f>
        <v/>
      </c>
      <c r="C33" s="28">
        <f>IF($I33="","",INDEX('Mapeamento SKU'!$B$6:$B$105,$I33))</f>
        <v/>
      </c>
      <c r="D33" s="29">
        <f>IF($I33="","",INDEX('Mapeamento SKU'!$C$6:$C$105,$I33))</f>
        <v/>
      </c>
      <c r="E33" s="29">
        <f>IF($I33="","",INDEX('Mapeamento SKU'!$D$6:$D$105,$I33))</f>
        <v/>
      </c>
      <c r="F33" s="28">
        <f>IF($I33="","",INDEX('Mapeamento SKU'!$E$6:$E$105,$I33))</f>
        <v/>
      </c>
      <c r="G33" s="28">
        <f>IF($I33="","",INDEX('Mapeamento SKU'!$N$6:$N$105,$I33))</f>
        <v/>
      </c>
      <c r="H33" s="28">
        <f>IF($I33="","",INDEX('Mapeamento SKU'!$P$6:$P$105,$I33))</f>
        <v/>
      </c>
      <c r="I3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SKU'!$M$6:$M$105="Sim"),0))))))),ROWS($I$7:I33)),"")</f>
        <v/>
      </c>
    </row>
    <row r="34" ht="34" customHeight="1">
      <c r="A34" s="31">
        <f>IF($I34="","",$I34+5)</f>
        <v/>
      </c>
      <c r="B34" s="32">
        <f>IF($I34="","",INDEX('Mapeamento SKU'!$A$6:$A$105,$I34))</f>
        <v/>
      </c>
      <c r="C34" s="31">
        <f>IF($I34="","",INDEX('Mapeamento SKU'!$B$6:$B$105,$I34))</f>
        <v/>
      </c>
      <c r="D34" s="32">
        <f>IF($I34="","",INDEX('Mapeamento SKU'!$C$6:$C$105,$I34))</f>
        <v/>
      </c>
      <c r="E34" s="32">
        <f>IF($I34="","",INDEX('Mapeamento SKU'!$D$6:$D$105,$I34))</f>
        <v/>
      </c>
      <c r="F34" s="31">
        <f>IF($I34="","",INDEX('Mapeamento SKU'!$E$6:$E$105,$I34))</f>
        <v/>
      </c>
      <c r="G34" s="31">
        <f>IF($I34="","",INDEX('Mapeamento SKU'!$N$6:$N$105,$I34))</f>
        <v/>
      </c>
      <c r="H34" s="31">
        <f>IF($I34="","",INDEX('Mapeamento SKU'!$P$6:$P$105,$I34))</f>
        <v/>
      </c>
      <c r="I3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SKU'!$M$6:$M$105="Sim"),0))))))),ROWS($I$7:I34)),"")</f>
        <v/>
      </c>
    </row>
    <row r="35" ht="34" customHeight="1">
      <c r="A35" s="28">
        <f>IF($I35="","",$I35+5)</f>
        <v/>
      </c>
      <c r="B35" s="29">
        <f>IF($I35="","",INDEX('Mapeamento SKU'!$A$6:$A$105,$I35))</f>
        <v/>
      </c>
      <c r="C35" s="28">
        <f>IF($I35="","",INDEX('Mapeamento SKU'!$B$6:$B$105,$I35))</f>
        <v/>
      </c>
      <c r="D35" s="29">
        <f>IF($I35="","",INDEX('Mapeamento SKU'!$C$6:$C$105,$I35))</f>
        <v/>
      </c>
      <c r="E35" s="29">
        <f>IF($I35="","",INDEX('Mapeamento SKU'!$D$6:$D$105,$I35))</f>
        <v/>
      </c>
      <c r="F35" s="28">
        <f>IF($I35="","",INDEX('Mapeamento SKU'!$E$6:$E$105,$I35))</f>
        <v/>
      </c>
      <c r="G35" s="28">
        <f>IF($I35="","",INDEX('Mapeamento SKU'!$N$6:$N$105,$I35))</f>
        <v/>
      </c>
      <c r="H35" s="28">
        <f>IF($I35="","",INDEX('Mapeamento SKU'!$P$6:$P$105,$I35))</f>
        <v/>
      </c>
      <c r="I3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SKU'!$M$6:$M$105="Sim"),0))))))),ROWS($I$7:I35)),"")</f>
        <v/>
      </c>
    </row>
    <row r="36" ht="34" customHeight="1">
      <c r="A36" s="31">
        <f>IF($I36="","",$I36+5)</f>
        <v/>
      </c>
      <c r="B36" s="32">
        <f>IF($I36="","",INDEX('Mapeamento SKU'!$A$6:$A$105,$I36))</f>
        <v/>
      </c>
      <c r="C36" s="31">
        <f>IF($I36="","",INDEX('Mapeamento SKU'!$B$6:$B$105,$I36))</f>
        <v/>
      </c>
      <c r="D36" s="32">
        <f>IF($I36="","",INDEX('Mapeamento SKU'!$C$6:$C$105,$I36))</f>
        <v/>
      </c>
      <c r="E36" s="32">
        <f>IF($I36="","",INDEX('Mapeamento SKU'!$D$6:$D$105,$I36))</f>
        <v/>
      </c>
      <c r="F36" s="31">
        <f>IF($I36="","",INDEX('Mapeamento SKU'!$E$6:$E$105,$I36))</f>
        <v/>
      </c>
      <c r="G36" s="31">
        <f>IF($I36="","",INDEX('Mapeamento SKU'!$N$6:$N$105,$I36))</f>
        <v/>
      </c>
      <c r="H36" s="31">
        <f>IF($I36="","",INDEX('Mapeamento SKU'!$P$6:$P$105,$I36))</f>
        <v/>
      </c>
      <c r="I3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SKU'!$M$6:$M$105="Sim"),0))))))),ROWS($I$7:I36)),"")</f>
        <v/>
      </c>
    </row>
    <row r="37" ht="34" customHeight="1">
      <c r="A37" s="28">
        <f>IF($I37="","",$I37+5)</f>
        <v/>
      </c>
      <c r="B37" s="29">
        <f>IF($I37="","",INDEX('Mapeamento SKU'!$A$6:$A$105,$I37))</f>
        <v/>
      </c>
      <c r="C37" s="28">
        <f>IF($I37="","",INDEX('Mapeamento SKU'!$B$6:$B$105,$I37))</f>
        <v/>
      </c>
      <c r="D37" s="29">
        <f>IF($I37="","",INDEX('Mapeamento SKU'!$C$6:$C$105,$I37))</f>
        <v/>
      </c>
      <c r="E37" s="29">
        <f>IF($I37="","",INDEX('Mapeamento SKU'!$D$6:$D$105,$I37))</f>
        <v/>
      </c>
      <c r="F37" s="28">
        <f>IF($I37="","",INDEX('Mapeamento SKU'!$E$6:$E$105,$I37))</f>
        <v/>
      </c>
      <c r="G37" s="28">
        <f>IF($I37="","",INDEX('Mapeamento SKU'!$N$6:$N$105,$I37))</f>
        <v/>
      </c>
      <c r="H37" s="28">
        <f>IF($I37="","",INDEX('Mapeamento SKU'!$P$6:$P$105,$I37))</f>
        <v/>
      </c>
      <c r="I3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SKU'!$M$6:$M$105="Sim"),0))))))),ROWS($I$7:I37)),"")</f>
        <v/>
      </c>
    </row>
    <row r="38" ht="34" customHeight="1">
      <c r="A38" s="31">
        <f>IF($I38="","",$I38+5)</f>
        <v/>
      </c>
      <c r="B38" s="32">
        <f>IF($I38="","",INDEX('Mapeamento SKU'!$A$6:$A$105,$I38))</f>
        <v/>
      </c>
      <c r="C38" s="31">
        <f>IF($I38="","",INDEX('Mapeamento SKU'!$B$6:$B$105,$I38))</f>
        <v/>
      </c>
      <c r="D38" s="32">
        <f>IF($I38="","",INDEX('Mapeamento SKU'!$C$6:$C$105,$I38))</f>
        <v/>
      </c>
      <c r="E38" s="32">
        <f>IF($I38="","",INDEX('Mapeamento SKU'!$D$6:$D$105,$I38))</f>
        <v/>
      </c>
      <c r="F38" s="31">
        <f>IF($I38="","",INDEX('Mapeamento SKU'!$E$6:$E$105,$I38))</f>
        <v/>
      </c>
      <c r="G38" s="31">
        <f>IF($I38="","",INDEX('Mapeamento SKU'!$N$6:$N$105,$I38))</f>
        <v/>
      </c>
      <c r="H38" s="31">
        <f>IF($I38="","",INDEX('Mapeamento SKU'!$P$6:$P$105,$I38))</f>
        <v/>
      </c>
      <c r="I3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SKU'!$M$6:$M$105="Sim"),0))))))),ROWS($I$7:I38)),"")</f>
        <v/>
      </c>
    </row>
    <row r="39" ht="34" customHeight="1">
      <c r="A39" s="28">
        <f>IF($I39="","",$I39+5)</f>
        <v/>
      </c>
      <c r="B39" s="29">
        <f>IF($I39="","",INDEX('Mapeamento SKU'!$A$6:$A$105,$I39))</f>
        <v/>
      </c>
      <c r="C39" s="28">
        <f>IF($I39="","",INDEX('Mapeamento SKU'!$B$6:$B$105,$I39))</f>
        <v/>
      </c>
      <c r="D39" s="29">
        <f>IF($I39="","",INDEX('Mapeamento SKU'!$C$6:$C$105,$I39))</f>
        <v/>
      </c>
      <c r="E39" s="29">
        <f>IF($I39="","",INDEX('Mapeamento SKU'!$D$6:$D$105,$I39))</f>
        <v/>
      </c>
      <c r="F39" s="28">
        <f>IF($I39="","",INDEX('Mapeamento SKU'!$E$6:$E$105,$I39))</f>
        <v/>
      </c>
      <c r="G39" s="28">
        <f>IF($I39="","",INDEX('Mapeamento SKU'!$N$6:$N$105,$I39))</f>
        <v/>
      </c>
      <c r="H39" s="28">
        <f>IF($I39="","",INDEX('Mapeamento SKU'!$P$6:$P$105,$I39))</f>
        <v/>
      </c>
      <c r="I3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SKU'!$M$6:$M$105="Sim"),0))))))),ROWS($I$7:I39)),"")</f>
        <v/>
      </c>
    </row>
    <row r="40" ht="34" customHeight="1">
      <c r="A40" s="31">
        <f>IF($I40="","",$I40+5)</f>
        <v/>
      </c>
      <c r="B40" s="32">
        <f>IF($I40="","",INDEX('Mapeamento SKU'!$A$6:$A$105,$I40))</f>
        <v/>
      </c>
      <c r="C40" s="31">
        <f>IF($I40="","",INDEX('Mapeamento SKU'!$B$6:$B$105,$I40))</f>
        <v/>
      </c>
      <c r="D40" s="32">
        <f>IF($I40="","",INDEX('Mapeamento SKU'!$C$6:$C$105,$I40))</f>
        <v/>
      </c>
      <c r="E40" s="32">
        <f>IF($I40="","",INDEX('Mapeamento SKU'!$D$6:$D$105,$I40))</f>
        <v/>
      </c>
      <c r="F40" s="31">
        <f>IF($I40="","",INDEX('Mapeamento SKU'!$E$6:$E$105,$I40))</f>
        <v/>
      </c>
      <c r="G40" s="31">
        <f>IF($I40="","",INDEX('Mapeamento SKU'!$N$6:$N$105,$I40))</f>
        <v/>
      </c>
      <c r="H40" s="31">
        <f>IF($I40="","",INDEX('Mapeamento SKU'!$P$6:$P$105,$I40))</f>
        <v/>
      </c>
      <c r="I4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SKU'!$M$6:$M$105="Sim"),0))))))),ROWS($I$7:I40)),"")</f>
        <v/>
      </c>
    </row>
    <row r="41" ht="34" customHeight="1">
      <c r="A41" s="28">
        <f>IF($I41="","",$I41+5)</f>
        <v/>
      </c>
      <c r="B41" s="29">
        <f>IF($I41="","",INDEX('Mapeamento SKU'!$A$6:$A$105,$I41))</f>
        <v/>
      </c>
      <c r="C41" s="28">
        <f>IF($I41="","",INDEX('Mapeamento SKU'!$B$6:$B$105,$I41))</f>
        <v/>
      </c>
      <c r="D41" s="29">
        <f>IF($I41="","",INDEX('Mapeamento SKU'!$C$6:$C$105,$I41))</f>
        <v/>
      </c>
      <c r="E41" s="29">
        <f>IF($I41="","",INDEX('Mapeamento SKU'!$D$6:$D$105,$I41))</f>
        <v/>
      </c>
      <c r="F41" s="28">
        <f>IF($I41="","",INDEX('Mapeamento SKU'!$E$6:$E$105,$I41))</f>
        <v/>
      </c>
      <c r="G41" s="28">
        <f>IF($I41="","",INDEX('Mapeamento SKU'!$N$6:$N$105,$I41))</f>
        <v/>
      </c>
      <c r="H41" s="28">
        <f>IF($I41="","",INDEX('Mapeamento SKU'!$P$6:$P$105,$I41))</f>
        <v/>
      </c>
      <c r="I4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SKU'!$M$6:$M$105="Sim"),0))))))),ROWS($I$7:I41)),"")</f>
        <v/>
      </c>
    </row>
    <row r="42" ht="34" customHeight="1">
      <c r="A42" s="31">
        <f>IF($I42="","",$I42+5)</f>
        <v/>
      </c>
      <c r="B42" s="32">
        <f>IF($I42="","",INDEX('Mapeamento SKU'!$A$6:$A$105,$I42))</f>
        <v/>
      </c>
      <c r="C42" s="31">
        <f>IF($I42="","",INDEX('Mapeamento SKU'!$B$6:$B$105,$I42))</f>
        <v/>
      </c>
      <c r="D42" s="32">
        <f>IF($I42="","",INDEX('Mapeamento SKU'!$C$6:$C$105,$I42))</f>
        <v/>
      </c>
      <c r="E42" s="32">
        <f>IF($I42="","",INDEX('Mapeamento SKU'!$D$6:$D$105,$I42))</f>
        <v/>
      </c>
      <c r="F42" s="31">
        <f>IF($I42="","",INDEX('Mapeamento SKU'!$E$6:$E$105,$I42))</f>
        <v/>
      </c>
      <c r="G42" s="31">
        <f>IF($I42="","",INDEX('Mapeamento SKU'!$N$6:$N$105,$I42))</f>
        <v/>
      </c>
      <c r="H42" s="31">
        <f>IF($I42="","",INDEX('Mapeamento SKU'!$P$6:$P$105,$I42))</f>
        <v/>
      </c>
      <c r="I4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SKU'!$M$6:$M$105="Sim"),0))))))),ROWS($I$7:I42)),"")</f>
        <v/>
      </c>
    </row>
    <row r="43" ht="34" customHeight="1">
      <c r="A43" s="28">
        <f>IF($I43="","",$I43+5)</f>
        <v/>
      </c>
      <c r="B43" s="29">
        <f>IF($I43="","",INDEX('Mapeamento SKU'!$A$6:$A$105,$I43))</f>
        <v/>
      </c>
      <c r="C43" s="28">
        <f>IF($I43="","",INDEX('Mapeamento SKU'!$B$6:$B$105,$I43))</f>
        <v/>
      </c>
      <c r="D43" s="29">
        <f>IF($I43="","",INDEX('Mapeamento SKU'!$C$6:$C$105,$I43))</f>
        <v/>
      </c>
      <c r="E43" s="29">
        <f>IF($I43="","",INDEX('Mapeamento SKU'!$D$6:$D$105,$I43))</f>
        <v/>
      </c>
      <c r="F43" s="28">
        <f>IF($I43="","",INDEX('Mapeamento SKU'!$E$6:$E$105,$I43))</f>
        <v/>
      </c>
      <c r="G43" s="28">
        <f>IF($I43="","",INDEX('Mapeamento SKU'!$N$6:$N$105,$I43))</f>
        <v/>
      </c>
      <c r="H43" s="28">
        <f>IF($I43="","",INDEX('Mapeamento SKU'!$P$6:$P$105,$I43))</f>
        <v/>
      </c>
      <c r="I4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SKU'!$M$6:$M$105="Sim"),0))))))),ROWS($I$7:I43)),"")</f>
        <v/>
      </c>
    </row>
    <row r="44" ht="34" customHeight="1">
      <c r="A44" s="31">
        <f>IF($I44="","",$I44+5)</f>
        <v/>
      </c>
      <c r="B44" s="32">
        <f>IF($I44="","",INDEX('Mapeamento SKU'!$A$6:$A$105,$I44))</f>
        <v/>
      </c>
      <c r="C44" s="31">
        <f>IF($I44="","",INDEX('Mapeamento SKU'!$B$6:$B$105,$I44))</f>
        <v/>
      </c>
      <c r="D44" s="32">
        <f>IF($I44="","",INDEX('Mapeamento SKU'!$C$6:$C$105,$I44))</f>
        <v/>
      </c>
      <c r="E44" s="32">
        <f>IF($I44="","",INDEX('Mapeamento SKU'!$D$6:$D$105,$I44))</f>
        <v/>
      </c>
      <c r="F44" s="31">
        <f>IF($I44="","",INDEX('Mapeamento SKU'!$E$6:$E$105,$I44))</f>
        <v/>
      </c>
      <c r="G44" s="31">
        <f>IF($I44="","",INDEX('Mapeamento SKU'!$N$6:$N$105,$I44))</f>
        <v/>
      </c>
      <c r="H44" s="31">
        <f>IF($I44="","",INDEX('Mapeamento SKU'!$P$6:$P$105,$I44))</f>
        <v/>
      </c>
      <c r="I4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SKU'!$M$6:$M$105="Sim"),0))))))),ROWS($I$7:I44)),"")</f>
        <v/>
      </c>
    </row>
    <row r="45" ht="34" customHeight="1">
      <c r="A45" s="28">
        <f>IF($I45="","",$I45+5)</f>
        <v/>
      </c>
      <c r="B45" s="29">
        <f>IF($I45="","",INDEX('Mapeamento SKU'!$A$6:$A$105,$I45))</f>
        <v/>
      </c>
      <c r="C45" s="28">
        <f>IF($I45="","",INDEX('Mapeamento SKU'!$B$6:$B$105,$I45))</f>
        <v/>
      </c>
      <c r="D45" s="29">
        <f>IF($I45="","",INDEX('Mapeamento SKU'!$C$6:$C$105,$I45))</f>
        <v/>
      </c>
      <c r="E45" s="29">
        <f>IF($I45="","",INDEX('Mapeamento SKU'!$D$6:$D$105,$I45))</f>
        <v/>
      </c>
      <c r="F45" s="28">
        <f>IF($I45="","",INDEX('Mapeamento SKU'!$E$6:$E$105,$I45))</f>
        <v/>
      </c>
      <c r="G45" s="28">
        <f>IF($I45="","",INDEX('Mapeamento SKU'!$N$6:$N$105,$I45))</f>
        <v/>
      </c>
      <c r="H45" s="28">
        <f>IF($I45="","",INDEX('Mapeamento SKU'!$P$6:$P$105,$I45))</f>
        <v/>
      </c>
      <c r="I4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SKU'!$M$6:$M$105="Sim"),0))))))),ROWS($I$7:I45)),"")</f>
        <v/>
      </c>
    </row>
    <row r="46" ht="34" customHeight="1">
      <c r="A46" s="31">
        <f>IF($I46="","",$I46+5)</f>
        <v/>
      </c>
      <c r="B46" s="32">
        <f>IF($I46="","",INDEX('Mapeamento SKU'!$A$6:$A$105,$I46))</f>
        <v/>
      </c>
      <c r="C46" s="31">
        <f>IF($I46="","",INDEX('Mapeamento SKU'!$B$6:$B$105,$I46))</f>
        <v/>
      </c>
      <c r="D46" s="32">
        <f>IF($I46="","",INDEX('Mapeamento SKU'!$C$6:$C$105,$I46))</f>
        <v/>
      </c>
      <c r="E46" s="32">
        <f>IF($I46="","",INDEX('Mapeamento SKU'!$D$6:$D$105,$I46))</f>
        <v/>
      </c>
      <c r="F46" s="31">
        <f>IF($I46="","",INDEX('Mapeamento SKU'!$E$6:$E$105,$I46))</f>
        <v/>
      </c>
      <c r="G46" s="31">
        <f>IF($I46="","",INDEX('Mapeamento SKU'!$N$6:$N$105,$I46))</f>
        <v/>
      </c>
      <c r="H46" s="31">
        <f>IF($I46="","",INDEX('Mapeamento SKU'!$P$6:$P$105,$I46))</f>
        <v/>
      </c>
      <c r="I4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SKU'!$M$6:$M$105="Sim"),0))))))),ROWS($I$7:I46)),"")</f>
        <v/>
      </c>
    </row>
    <row r="47" ht="34" customHeight="1">
      <c r="A47" s="28">
        <f>IF($I47="","",$I47+5)</f>
        <v/>
      </c>
      <c r="B47" s="29">
        <f>IF($I47="","",INDEX('Mapeamento SKU'!$A$6:$A$105,$I47))</f>
        <v/>
      </c>
      <c r="C47" s="28">
        <f>IF($I47="","",INDEX('Mapeamento SKU'!$B$6:$B$105,$I47))</f>
        <v/>
      </c>
      <c r="D47" s="29">
        <f>IF($I47="","",INDEX('Mapeamento SKU'!$C$6:$C$105,$I47))</f>
        <v/>
      </c>
      <c r="E47" s="29">
        <f>IF($I47="","",INDEX('Mapeamento SKU'!$D$6:$D$105,$I47))</f>
        <v/>
      </c>
      <c r="F47" s="28">
        <f>IF($I47="","",INDEX('Mapeamento SKU'!$E$6:$E$105,$I47))</f>
        <v/>
      </c>
      <c r="G47" s="28">
        <f>IF($I47="","",INDEX('Mapeamento SKU'!$N$6:$N$105,$I47))</f>
        <v/>
      </c>
      <c r="H47" s="28">
        <f>IF($I47="","",INDEX('Mapeamento SKU'!$P$6:$P$105,$I47))</f>
        <v/>
      </c>
      <c r="I4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SKU'!$M$6:$M$105="Sim"),0))))))),ROWS($I$7:I47)),"")</f>
        <v/>
      </c>
    </row>
    <row r="48" ht="34" customHeight="1">
      <c r="A48" s="31">
        <f>IF($I48="","",$I48+5)</f>
        <v/>
      </c>
      <c r="B48" s="32">
        <f>IF($I48="","",INDEX('Mapeamento SKU'!$A$6:$A$105,$I48))</f>
        <v/>
      </c>
      <c r="C48" s="31">
        <f>IF($I48="","",INDEX('Mapeamento SKU'!$B$6:$B$105,$I48))</f>
        <v/>
      </c>
      <c r="D48" s="32">
        <f>IF($I48="","",INDEX('Mapeamento SKU'!$C$6:$C$105,$I48))</f>
        <v/>
      </c>
      <c r="E48" s="32">
        <f>IF($I48="","",INDEX('Mapeamento SKU'!$D$6:$D$105,$I48))</f>
        <v/>
      </c>
      <c r="F48" s="31">
        <f>IF($I48="","",INDEX('Mapeamento SKU'!$E$6:$E$105,$I48))</f>
        <v/>
      </c>
      <c r="G48" s="31">
        <f>IF($I48="","",INDEX('Mapeamento SKU'!$N$6:$N$105,$I48))</f>
        <v/>
      </c>
      <c r="H48" s="31">
        <f>IF($I48="","",INDEX('Mapeamento SKU'!$P$6:$P$105,$I48))</f>
        <v/>
      </c>
      <c r="I4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SKU'!$M$6:$M$105="Sim"),0))))))),ROWS($I$7:I48)),"")</f>
        <v/>
      </c>
    </row>
    <row r="49" ht="34" customHeight="1">
      <c r="A49" s="28">
        <f>IF($I49="","",$I49+5)</f>
        <v/>
      </c>
      <c r="B49" s="29">
        <f>IF($I49="","",INDEX('Mapeamento SKU'!$A$6:$A$105,$I49))</f>
        <v/>
      </c>
      <c r="C49" s="28">
        <f>IF($I49="","",INDEX('Mapeamento SKU'!$B$6:$B$105,$I49))</f>
        <v/>
      </c>
      <c r="D49" s="29">
        <f>IF($I49="","",INDEX('Mapeamento SKU'!$C$6:$C$105,$I49))</f>
        <v/>
      </c>
      <c r="E49" s="29">
        <f>IF($I49="","",INDEX('Mapeamento SKU'!$D$6:$D$105,$I49))</f>
        <v/>
      </c>
      <c r="F49" s="28">
        <f>IF($I49="","",INDEX('Mapeamento SKU'!$E$6:$E$105,$I49))</f>
        <v/>
      </c>
      <c r="G49" s="28">
        <f>IF($I49="","",INDEX('Mapeamento SKU'!$N$6:$N$105,$I49))</f>
        <v/>
      </c>
      <c r="H49" s="28">
        <f>IF($I49="","",INDEX('Mapeamento SKU'!$P$6:$P$105,$I49))</f>
        <v/>
      </c>
      <c r="I4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SKU'!$M$6:$M$105="Sim"),0))))))),ROWS($I$7:I49)),"")</f>
        <v/>
      </c>
    </row>
    <row r="50" ht="34" customHeight="1">
      <c r="A50" s="31">
        <f>IF($I50="","",$I50+5)</f>
        <v/>
      </c>
      <c r="B50" s="32">
        <f>IF($I50="","",INDEX('Mapeamento SKU'!$A$6:$A$105,$I50))</f>
        <v/>
      </c>
      <c r="C50" s="31">
        <f>IF($I50="","",INDEX('Mapeamento SKU'!$B$6:$B$105,$I50))</f>
        <v/>
      </c>
      <c r="D50" s="32">
        <f>IF($I50="","",INDEX('Mapeamento SKU'!$C$6:$C$105,$I50))</f>
        <v/>
      </c>
      <c r="E50" s="32">
        <f>IF($I50="","",INDEX('Mapeamento SKU'!$D$6:$D$105,$I50))</f>
        <v/>
      </c>
      <c r="F50" s="31">
        <f>IF($I50="","",INDEX('Mapeamento SKU'!$E$6:$E$105,$I50))</f>
        <v/>
      </c>
      <c r="G50" s="31">
        <f>IF($I50="","",INDEX('Mapeamento SKU'!$N$6:$N$105,$I50))</f>
        <v/>
      </c>
      <c r="H50" s="31">
        <f>IF($I50="","",INDEX('Mapeamento SKU'!$P$6:$P$105,$I50))</f>
        <v/>
      </c>
      <c r="I5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SKU'!$M$6:$M$105="Sim"),0))))))),ROWS($I$7:I50)),"")</f>
        <v/>
      </c>
    </row>
    <row r="51" ht="34" customHeight="1">
      <c r="A51" s="28">
        <f>IF($I51="","",$I51+5)</f>
        <v/>
      </c>
      <c r="B51" s="29">
        <f>IF($I51="","",INDEX('Mapeamento SKU'!$A$6:$A$105,$I51))</f>
        <v/>
      </c>
      <c r="C51" s="28">
        <f>IF($I51="","",INDEX('Mapeamento SKU'!$B$6:$B$105,$I51))</f>
        <v/>
      </c>
      <c r="D51" s="29">
        <f>IF($I51="","",INDEX('Mapeamento SKU'!$C$6:$C$105,$I51))</f>
        <v/>
      </c>
      <c r="E51" s="29">
        <f>IF($I51="","",INDEX('Mapeamento SKU'!$D$6:$D$105,$I51))</f>
        <v/>
      </c>
      <c r="F51" s="28">
        <f>IF($I51="","",INDEX('Mapeamento SKU'!$E$6:$E$105,$I51))</f>
        <v/>
      </c>
      <c r="G51" s="28">
        <f>IF($I51="","",INDEX('Mapeamento SKU'!$N$6:$N$105,$I51))</f>
        <v/>
      </c>
      <c r="H51" s="28">
        <f>IF($I51="","",INDEX('Mapeamento SKU'!$P$6:$P$105,$I51))</f>
        <v/>
      </c>
      <c r="I5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SKU'!$M$6:$M$105="Sim"),0))))))),ROWS($I$7:I51)),"")</f>
        <v/>
      </c>
    </row>
    <row r="52" ht="34" customHeight="1">
      <c r="A52" s="31">
        <f>IF($I52="","",$I52+5)</f>
        <v/>
      </c>
      <c r="B52" s="32">
        <f>IF($I52="","",INDEX('Mapeamento SKU'!$A$6:$A$105,$I52))</f>
        <v/>
      </c>
      <c r="C52" s="31">
        <f>IF($I52="","",INDEX('Mapeamento SKU'!$B$6:$B$105,$I52))</f>
        <v/>
      </c>
      <c r="D52" s="32">
        <f>IF($I52="","",INDEX('Mapeamento SKU'!$C$6:$C$105,$I52))</f>
        <v/>
      </c>
      <c r="E52" s="32">
        <f>IF($I52="","",INDEX('Mapeamento SKU'!$D$6:$D$105,$I52))</f>
        <v/>
      </c>
      <c r="F52" s="31">
        <f>IF($I52="","",INDEX('Mapeamento SKU'!$E$6:$E$105,$I52))</f>
        <v/>
      </c>
      <c r="G52" s="31">
        <f>IF($I52="","",INDEX('Mapeamento SKU'!$N$6:$N$105,$I52))</f>
        <v/>
      </c>
      <c r="H52" s="31">
        <f>IF($I52="","",INDEX('Mapeamento SKU'!$P$6:$P$105,$I52))</f>
        <v/>
      </c>
      <c r="I5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SKU'!$M$6:$M$105="Sim"),0))))))),ROWS($I$7:I52)),"")</f>
        <v/>
      </c>
    </row>
    <row r="53" ht="34" customHeight="1">
      <c r="A53" s="28">
        <f>IF($I53="","",$I53+5)</f>
        <v/>
      </c>
      <c r="B53" s="29">
        <f>IF($I53="","",INDEX('Mapeamento SKU'!$A$6:$A$105,$I53))</f>
        <v/>
      </c>
      <c r="C53" s="28">
        <f>IF($I53="","",INDEX('Mapeamento SKU'!$B$6:$B$105,$I53))</f>
        <v/>
      </c>
      <c r="D53" s="29">
        <f>IF($I53="","",INDEX('Mapeamento SKU'!$C$6:$C$105,$I53))</f>
        <v/>
      </c>
      <c r="E53" s="29">
        <f>IF($I53="","",INDEX('Mapeamento SKU'!$D$6:$D$105,$I53))</f>
        <v/>
      </c>
      <c r="F53" s="28">
        <f>IF($I53="","",INDEX('Mapeamento SKU'!$E$6:$E$105,$I53))</f>
        <v/>
      </c>
      <c r="G53" s="28">
        <f>IF($I53="","",INDEX('Mapeamento SKU'!$N$6:$N$105,$I53))</f>
        <v/>
      </c>
      <c r="H53" s="28">
        <f>IF($I53="","",INDEX('Mapeamento SKU'!$P$6:$P$105,$I53))</f>
        <v/>
      </c>
      <c r="I5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SKU'!$M$6:$M$105="Sim"),0))))))),ROWS($I$7:I53)),"")</f>
        <v/>
      </c>
    </row>
    <row r="54" ht="34" customHeight="1">
      <c r="A54" s="31">
        <f>IF($I54="","",$I54+5)</f>
        <v/>
      </c>
      <c r="B54" s="32">
        <f>IF($I54="","",INDEX('Mapeamento SKU'!$A$6:$A$105,$I54))</f>
        <v/>
      </c>
      <c r="C54" s="31">
        <f>IF($I54="","",INDEX('Mapeamento SKU'!$B$6:$B$105,$I54))</f>
        <v/>
      </c>
      <c r="D54" s="32">
        <f>IF($I54="","",INDEX('Mapeamento SKU'!$C$6:$C$105,$I54))</f>
        <v/>
      </c>
      <c r="E54" s="32">
        <f>IF($I54="","",INDEX('Mapeamento SKU'!$D$6:$D$105,$I54))</f>
        <v/>
      </c>
      <c r="F54" s="31">
        <f>IF($I54="","",INDEX('Mapeamento SKU'!$E$6:$E$105,$I54))</f>
        <v/>
      </c>
      <c r="G54" s="31">
        <f>IF($I54="","",INDEX('Mapeamento SKU'!$N$6:$N$105,$I54))</f>
        <v/>
      </c>
      <c r="H54" s="31">
        <f>IF($I54="","",INDEX('Mapeamento SKU'!$P$6:$P$105,$I54))</f>
        <v/>
      </c>
      <c r="I5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SKU'!$M$6:$M$105="Sim"),0))))))),ROWS($I$7:I54)),"")</f>
        <v/>
      </c>
    </row>
    <row r="55" ht="34" customHeight="1">
      <c r="A55" s="28">
        <f>IF($I55="","",$I55+5)</f>
        <v/>
      </c>
      <c r="B55" s="29">
        <f>IF($I55="","",INDEX('Mapeamento SKU'!$A$6:$A$105,$I55))</f>
        <v/>
      </c>
      <c r="C55" s="28">
        <f>IF($I55="","",INDEX('Mapeamento SKU'!$B$6:$B$105,$I55))</f>
        <v/>
      </c>
      <c r="D55" s="29">
        <f>IF($I55="","",INDEX('Mapeamento SKU'!$C$6:$C$105,$I55))</f>
        <v/>
      </c>
      <c r="E55" s="29">
        <f>IF($I55="","",INDEX('Mapeamento SKU'!$D$6:$D$105,$I55))</f>
        <v/>
      </c>
      <c r="F55" s="28">
        <f>IF($I55="","",INDEX('Mapeamento SKU'!$E$6:$E$105,$I55))</f>
        <v/>
      </c>
      <c r="G55" s="28">
        <f>IF($I55="","",INDEX('Mapeamento SKU'!$N$6:$N$105,$I55))</f>
        <v/>
      </c>
      <c r="H55" s="28">
        <f>IF($I55="","",INDEX('Mapeamento SKU'!$P$6:$P$105,$I55))</f>
        <v/>
      </c>
      <c r="I5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SKU'!$M$6:$M$105="Sim"),0))))))),ROWS($I$7:I55)),"")</f>
        <v/>
      </c>
    </row>
    <row r="56" ht="34" customHeight="1">
      <c r="A56" s="31">
        <f>IF($I56="","",$I56+5)</f>
        <v/>
      </c>
      <c r="B56" s="32">
        <f>IF($I56="","",INDEX('Mapeamento SKU'!$A$6:$A$105,$I56))</f>
        <v/>
      </c>
      <c r="C56" s="31">
        <f>IF($I56="","",INDEX('Mapeamento SKU'!$B$6:$B$105,$I56))</f>
        <v/>
      </c>
      <c r="D56" s="32">
        <f>IF($I56="","",INDEX('Mapeamento SKU'!$C$6:$C$105,$I56))</f>
        <v/>
      </c>
      <c r="E56" s="32">
        <f>IF($I56="","",INDEX('Mapeamento SKU'!$D$6:$D$105,$I56))</f>
        <v/>
      </c>
      <c r="F56" s="31">
        <f>IF($I56="","",INDEX('Mapeamento SKU'!$E$6:$E$105,$I56))</f>
        <v/>
      </c>
      <c r="G56" s="31">
        <f>IF($I56="","",INDEX('Mapeamento SKU'!$N$6:$N$105,$I56))</f>
        <v/>
      </c>
      <c r="H56" s="31">
        <f>IF($I56="","",INDEX('Mapeamento SKU'!$P$6:$P$105,$I56))</f>
        <v/>
      </c>
      <c r="I5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SKU'!$M$6:$M$105="Sim"),0))))))),ROWS($I$7:I56)),"")</f>
        <v/>
      </c>
    </row>
    <row r="57" ht="34" customHeight="1">
      <c r="A57" s="28">
        <f>IF($I57="","",$I57+5)</f>
        <v/>
      </c>
      <c r="B57" s="29">
        <f>IF($I57="","",INDEX('Mapeamento SKU'!$A$6:$A$105,$I57))</f>
        <v/>
      </c>
      <c r="C57" s="28">
        <f>IF($I57="","",INDEX('Mapeamento SKU'!$B$6:$B$105,$I57))</f>
        <v/>
      </c>
      <c r="D57" s="29">
        <f>IF($I57="","",INDEX('Mapeamento SKU'!$C$6:$C$105,$I57))</f>
        <v/>
      </c>
      <c r="E57" s="29">
        <f>IF($I57="","",INDEX('Mapeamento SKU'!$D$6:$D$105,$I57))</f>
        <v/>
      </c>
      <c r="F57" s="28">
        <f>IF($I57="","",INDEX('Mapeamento SKU'!$E$6:$E$105,$I57))</f>
        <v/>
      </c>
      <c r="G57" s="28">
        <f>IF($I57="","",INDEX('Mapeamento SKU'!$N$6:$N$105,$I57))</f>
        <v/>
      </c>
      <c r="H57" s="28">
        <f>IF($I57="","",INDEX('Mapeamento SKU'!$P$6:$P$105,$I57))</f>
        <v/>
      </c>
      <c r="I5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SKU'!$M$6:$M$105="Sim"),0))))))),ROWS($I$7:I57)),"")</f>
        <v/>
      </c>
    </row>
    <row r="58" ht="34" customHeight="1">
      <c r="A58" s="31">
        <f>IF($I58="","",$I58+5)</f>
        <v/>
      </c>
      <c r="B58" s="32">
        <f>IF($I58="","",INDEX('Mapeamento SKU'!$A$6:$A$105,$I58))</f>
        <v/>
      </c>
      <c r="C58" s="31">
        <f>IF($I58="","",INDEX('Mapeamento SKU'!$B$6:$B$105,$I58))</f>
        <v/>
      </c>
      <c r="D58" s="32">
        <f>IF($I58="","",INDEX('Mapeamento SKU'!$C$6:$C$105,$I58))</f>
        <v/>
      </c>
      <c r="E58" s="32">
        <f>IF($I58="","",INDEX('Mapeamento SKU'!$D$6:$D$105,$I58))</f>
        <v/>
      </c>
      <c r="F58" s="31">
        <f>IF($I58="","",INDEX('Mapeamento SKU'!$E$6:$E$105,$I58))</f>
        <v/>
      </c>
      <c r="G58" s="31">
        <f>IF($I58="","",INDEX('Mapeamento SKU'!$N$6:$N$105,$I58))</f>
        <v/>
      </c>
      <c r="H58" s="31">
        <f>IF($I58="","",INDEX('Mapeamento SKU'!$P$6:$P$105,$I58))</f>
        <v/>
      </c>
      <c r="I5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SKU'!$M$6:$M$105="Sim"),0))))))),ROWS($I$7:I58)),"")</f>
        <v/>
      </c>
    </row>
    <row r="59" ht="34" customHeight="1">
      <c r="A59" s="28">
        <f>IF($I59="","",$I59+5)</f>
        <v/>
      </c>
      <c r="B59" s="29">
        <f>IF($I59="","",INDEX('Mapeamento SKU'!$A$6:$A$105,$I59))</f>
        <v/>
      </c>
      <c r="C59" s="28">
        <f>IF($I59="","",INDEX('Mapeamento SKU'!$B$6:$B$105,$I59))</f>
        <v/>
      </c>
      <c r="D59" s="29">
        <f>IF($I59="","",INDEX('Mapeamento SKU'!$C$6:$C$105,$I59))</f>
        <v/>
      </c>
      <c r="E59" s="29">
        <f>IF($I59="","",INDEX('Mapeamento SKU'!$D$6:$D$105,$I59))</f>
        <v/>
      </c>
      <c r="F59" s="28">
        <f>IF($I59="","",INDEX('Mapeamento SKU'!$E$6:$E$105,$I59))</f>
        <v/>
      </c>
      <c r="G59" s="28">
        <f>IF($I59="","",INDEX('Mapeamento SKU'!$N$6:$N$105,$I59))</f>
        <v/>
      </c>
      <c r="H59" s="28">
        <f>IF($I59="","",INDEX('Mapeamento SKU'!$P$6:$P$105,$I59))</f>
        <v/>
      </c>
      <c r="I5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SKU'!$M$6:$M$105="Sim"),0))))))),ROWS($I$7:I59)),"")</f>
        <v/>
      </c>
    </row>
    <row r="60" ht="34" customHeight="1">
      <c r="A60" s="31">
        <f>IF($I60="","",$I60+5)</f>
        <v/>
      </c>
      <c r="B60" s="32">
        <f>IF($I60="","",INDEX('Mapeamento SKU'!$A$6:$A$105,$I60))</f>
        <v/>
      </c>
      <c r="C60" s="31">
        <f>IF($I60="","",INDEX('Mapeamento SKU'!$B$6:$B$105,$I60))</f>
        <v/>
      </c>
      <c r="D60" s="32">
        <f>IF($I60="","",INDEX('Mapeamento SKU'!$C$6:$C$105,$I60))</f>
        <v/>
      </c>
      <c r="E60" s="32">
        <f>IF($I60="","",INDEX('Mapeamento SKU'!$D$6:$D$105,$I60))</f>
        <v/>
      </c>
      <c r="F60" s="31">
        <f>IF($I60="","",INDEX('Mapeamento SKU'!$E$6:$E$105,$I60))</f>
        <v/>
      </c>
      <c r="G60" s="31">
        <f>IF($I60="","",INDEX('Mapeamento SKU'!$N$6:$N$105,$I60))</f>
        <v/>
      </c>
      <c r="H60" s="31">
        <f>IF($I60="","",INDEX('Mapeamento SKU'!$P$6:$P$105,$I60))</f>
        <v/>
      </c>
      <c r="I6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SKU'!$M$6:$M$105="Sim"),0))))))),ROWS($I$7:I60)),"")</f>
        <v/>
      </c>
    </row>
    <row r="61" ht="34" customHeight="1">
      <c r="A61" s="28">
        <f>IF($I61="","",$I61+5)</f>
        <v/>
      </c>
      <c r="B61" s="29">
        <f>IF($I61="","",INDEX('Mapeamento SKU'!$A$6:$A$105,$I61))</f>
        <v/>
      </c>
      <c r="C61" s="28">
        <f>IF($I61="","",INDEX('Mapeamento SKU'!$B$6:$B$105,$I61))</f>
        <v/>
      </c>
      <c r="D61" s="29">
        <f>IF($I61="","",INDEX('Mapeamento SKU'!$C$6:$C$105,$I61))</f>
        <v/>
      </c>
      <c r="E61" s="29">
        <f>IF($I61="","",INDEX('Mapeamento SKU'!$D$6:$D$105,$I61))</f>
        <v/>
      </c>
      <c r="F61" s="28">
        <f>IF($I61="","",INDEX('Mapeamento SKU'!$E$6:$E$105,$I61))</f>
        <v/>
      </c>
      <c r="G61" s="28">
        <f>IF($I61="","",INDEX('Mapeamento SKU'!$N$6:$N$105,$I61))</f>
        <v/>
      </c>
      <c r="H61" s="28">
        <f>IF($I61="","",INDEX('Mapeamento SKU'!$P$6:$P$105,$I61))</f>
        <v/>
      </c>
      <c r="I6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SKU'!$M$6:$M$105="Sim"),0))))))),ROWS($I$7:I61)),"")</f>
        <v/>
      </c>
    </row>
    <row r="62" ht="34" customHeight="1">
      <c r="A62" s="31">
        <f>IF($I62="","",$I62+5)</f>
        <v/>
      </c>
      <c r="B62" s="32">
        <f>IF($I62="","",INDEX('Mapeamento SKU'!$A$6:$A$105,$I62))</f>
        <v/>
      </c>
      <c r="C62" s="31">
        <f>IF($I62="","",INDEX('Mapeamento SKU'!$B$6:$B$105,$I62))</f>
        <v/>
      </c>
      <c r="D62" s="32">
        <f>IF($I62="","",INDEX('Mapeamento SKU'!$C$6:$C$105,$I62))</f>
        <v/>
      </c>
      <c r="E62" s="32">
        <f>IF($I62="","",INDEX('Mapeamento SKU'!$D$6:$D$105,$I62))</f>
        <v/>
      </c>
      <c r="F62" s="31">
        <f>IF($I62="","",INDEX('Mapeamento SKU'!$E$6:$E$105,$I62))</f>
        <v/>
      </c>
      <c r="G62" s="31">
        <f>IF($I62="","",INDEX('Mapeamento SKU'!$N$6:$N$105,$I62))</f>
        <v/>
      </c>
      <c r="H62" s="31">
        <f>IF($I62="","",INDEX('Mapeamento SKU'!$P$6:$P$105,$I62))</f>
        <v/>
      </c>
      <c r="I6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SKU'!$M$6:$M$105="Sim"),0))))))),ROWS($I$7:I62)),"")</f>
        <v/>
      </c>
    </row>
    <row r="63" ht="34" customHeight="1">
      <c r="A63" s="28">
        <f>IF($I63="","",$I63+5)</f>
        <v/>
      </c>
      <c r="B63" s="29">
        <f>IF($I63="","",INDEX('Mapeamento SKU'!$A$6:$A$105,$I63))</f>
        <v/>
      </c>
      <c r="C63" s="28">
        <f>IF($I63="","",INDEX('Mapeamento SKU'!$B$6:$B$105,$I63))</f>
        <v/>
      </c>
      <c r="D63" s="29">
        <f>IF($I63="","",INDEX('Mapeamento SKU'!$C$6:$C$105,$I63))</f>
        <v/>
      </c>
      <c r="E63" s="29">
        <f>IF($I63="","",INDEX('Mapeamento SKU'!$D$6:$D$105,$I63))</f>
        <v/>
      </c>
      <c r="F63" s="28">
        <f>IF($I63="","",INDEX('Mapeamento SKU'!$E$6:$E$105,$I63))</f>
        <v/>
      </c>
      <c r="G63" s="28">
        <f>IF($I63="","",INDEX('Mapeamento SKU'!$N$6:$N$105,$I63))</f>
        <v/>
      </c>
      <c r="H63" s="28">
        <f>IF($I63="","",INDEX('Mapeamento SKU'!$P$6:$P$105,$I63))</f>
        <v/>
      </c>
      <c r="I6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SKU'!$M$6:$M$105="Sim"),0))))))),ROWS($I$7:I63)),"")</f>
        <v/>
      </c>
    </row>
    <row r="64" ht="34" customHeight="1">
      <c r="A64" s="31">
        <f>IF($I64="","",$I64+5)</f>
        <v/>
      </c>
      <c r="B64" s="32">
        <f>IF($I64="","",INDEX('Mapeamento SKU'!$A$6:$A$105,$I64))</f>
        <v/>
      </c>
      <c r="C64" s="31">
        <f>IF($I64="","",INDEX('Mapeamento SKU'!$B$6:$B$105,$I64))</f>
        <v/>
      </c>
      <c r="D64" s="32">
        <f>IF($I64="","",INDEX('Mapeamento SKU'!$C$6:$C$105,$I64))</f>
        <v/>
      </c>
      <c r="E64" s="32">
        <f>IF($I64="","",INDEX('Mapeamento SKU'!$D$6:$D$105,$I64))</f>
        <v/>
      </c>
      <c r="F64" s="31">
        <f>IF($I64="","",INDEX('Mapeamento SKU'!$E$6:$E$105,$I64))</f>
        <v/>
      </c>
      <c r="G64" s="31">
        <f>IF($I64="","",INDEX('Mapeamento SKU'!$N$6:$N$105,$I64))</f>
        <v/>
      </c>
      <c r="H64" s="31">
        <f>IF($I64="","",INDEX('Mapeamento SKU'!$P$6:$P$105,$I64))</f>
        <v/>
      </c>
      <c r="I6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SKU'!$M$6:$M$105="Sim"),0))))))),ROWS($I$7:I64)),"")</f>
        <v/>
      </c>
    </row>
    <row r="65" ht="34" customHeight="1">
      <c r="A65" s="28">
        <f>IF($I65="","",$I65+5)</f>
        <v/>
      </c>
      <c r="B65" s="29">
        <f>IF($I65="","",INDEX('Mapeamento SKU'!$A$6:$A$105,$I65))</f>
        <v/>
      </c>
      <c r="C65" s="28">
        <f>IF($I65="","",INDEX('Mapeamento SKU'!$B$6:$B$105,$I65))</f>
        <v/>
      </c>
      <c r="D65" s="29">
        <f>IF($I65="","",INDEX('Mapeamento SKU'!$C$6:$C$105,$I65))</f>
        <v/>
      </c>
      <c r="E65" s="29">
        <f>IF($I65="","",INDEX('Mapeamento SKU'!$D$6:$D$105,$I65))</f>
        <v/>
      </c>
      <c r="F65" s="28">
        <f>IF($I65="","",INDEX('Mapeamento SKU'!$E$6:$E$105,$I65))</f>
        <v/>
      </c>
      <c r="G65" s="28">
        <f>IF($I65="","",INDEX('Mapeamento SKU'!$N$6:$N$105,$I65))</f>
        <v/>
      </c>
      <c r="H65" s="28">
        <f>IF($I65="","",INDEX('Mapeamento SKU'!$P$6:$P$105,$I65))</f>
        <v/>
      </c>
      <c r="I6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SKU'!$M$6:$M$105="Sim"),0))))))),ROWS($I$7:I65)),"")</f>
        <v/>
      </c>
    </row>
    <row r="66" ht="34" customHeight="1">
      <c r="A66" s="31">
        <f>IF($I66="","",$I66+5)</f>
        <v/>
      </c>
      <c r="B66" s="32">
        <f>IF($I66="","",INDEX('Mapeamento SKU'!$A$6:$A$105,$I66))</f>
        <v/>
      </c>
      <c r="C66" s="31">
        <f>IF($I66="","",INDEX('Mapeamento SKU'!$B$6:$B$105,$I66))</f>
        <v/>
      </c>
      <c r="D66" s="32">
        <f>IF($I66="","",INDEX('Mapeamento SKU'!$C$6:$C$105,$I66))</f>
        <v/>
      </c>
      <c r="E66" s="32">
        <f>IF($I66="","",INDEX('Mapeamento SKU'!$D$6:$D$105,$I66))</f>
        <v/>
      </c>
      <c r="F66" s="31">
        <f>IF($I66="","",INDEX('Mapeamento SKU'!$E$6:$E$105,$I66))</f>
        <v/>
      </c>
      <c r="G66" s="31">
        <f>IF($I66="","",INDEX('Mapeamento SKU'!$N$6:$N$105,$I66))</f>
        <v/>
      </c>
      <c r="H66" s="31">
        <f>IF($I66="","",INDEX('Mapeamento SKU'!$P$6:$P$105,$I66))</f>
        <v/>
      </c>
      <c r="I6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SKU'!$M$6:$M$105="Sim"),0))))))),ROWS($I$7:I66)),"")</f>
        <v/>
      </c>
    </row>
    <row r="67" ht="34" customHeight="1">
      <c r="A67" s="28">
        <f>IF($I67="","",$I67+5)</f>
        <v/>
      </c>
      <c r="B67" s="29">
        <f>IF($I67="","",INDEX('Mapeamento SKU'!$A$6:$A$105,$I67))</f>
        <v/>
      </c>
      <c r="C67" s="28">
        <f>IF($I67="","",INDEX('Mapeamento SKU'!$B$6:$B$105,$I67))</f>
        <v/>
      </c>
      <c r="D67" s="29">
        <f>IF($I67="","",INDEX('Mapeamento SKU'!$C$6:$C$105,$I67))</f>
        <v/>
      </c>
      <c r="E67" s="29">
        <f>IF($I67="","",INDEX('Mapeamento SKU'!$D$6:$D$105,$I67))</f>
        <v/>
      </c>
      <c r="F67" s="28">
        <f>IF($I67="","",INDEX('Mapeamento SKU'!$E$6:$E$105,$I67))</f>
        <v/>
      </c>
      <c r="G67" s="28">
        <f>IF($I67="","",INDEX('Mapeamento SKU'!$N$6:$N$105,$I67))</f>
        <v/>
      </c>
      <c r="H67" s="28">
        <f>IF($I67="","",INDEX('Mapeamento SKU'!$P$6:$P$105,$I67))</f>
        <v/>
      </c>
      <c r="I6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SKU'!$M$6:$M$105="Sim"),0))))))),ROWS($I$7:I67)),"")</f>
        <v/>
      </c>
    </row>
    <row r="68" ht="34" customHeight="1">
      <c r="A68" s="31">
        <f>IF($I68="","",$I68+5)</f>
        <v/>
      </c>
      <c r="B68" s="32">
        <f>IF($I68="","",INDEX('Mapeamento SKU'!$A$6:$A$105,$I68))</f>
        <v/>
      </c>
      <c r="C68" s="31">
        <f>IF($I68="","",INDEX('Mapeamento SKU'!$B$6:$B$105,$I68))</f>
        <v/>
      </c>
      <c r="D68" s="32">
        <f>IF($I68="","",INDEX('Mapeamento SKU'!$C$6:$C$105,$I68))</f>
        <v/>
      </c>
      <c r="E68" s="32">
        <f>IF($I68="","",INDEX('Mapeamento SKU'!$D$6:$D$105,$I68))</f>
        <v/>
      </c>
      <c r="F68" s="31">
        <f>IF($I68="","",INDEX('Mapeamento SKU'!$E$6:$E$105,$I68))</f>
        <v/>
      </c>
      <c r="G68" s="31">
        <f>IF($I68="","",INDEX('Mapeamento SKU'!$N$6:$N$105,$I68))</f>
        <v/>
      </c>
      <c r="H68" s="31">
        <f>IF($I68="","",INDEX('Mapeamento SKU'!$P$6:$P$105,$I68))</f>
        <v/>
      </c>
      <c r="I6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SKU'!$M$6:$M$105="Sim"),0))))))),ROWS($I$7:I68)),"")</f>
        <v/>
      </c>
    </row>
    <row r="69" ht="34" customHeight="1">
      <c r="A69" s="28">
        <f>IF($I69="","",$I69+5)</f>
        <v/>
      </c>
      <c r="B69" s="29">
        <f>IF($I69="","",INDEX('Mapeamento SKU'!$A$6:$A$105,$I69))</f>
        <v/>
      </c>
      <c r="C69" s="28">
        <f>IF($I69="","",INDEX('Mapeamento SKU'!$B$6:$B$105,$I69))</f>
        <v/>
      </c>
      <c r="D69" s="29">
        <f>IF($I69="","",INDEX('Mapeamento SKU'!$C$6:$C$105,$I69))</f>
        <v/>
      </c>
      <c r="E69" s="29">
        <f>IF($I69="","",INDEX('Mapeamento SKU'!$D$6:$D$105,$I69))</f>
        <v/>
      </c>
      <c r="F69" s="28">
        <f>IF($I69="","",INDEX('Mapeamento SKU'!$E$6:$E$105,$I69))</f>
        <v/>
      </c>
      <c r="G69" s="28">
        <f>IF($I69="","",INDEX('Mapeamento SKU'!$N$6:$N$105,$I69))</f>
        <v/>
      </c>
      <c r="H69" s="28">
        <f>IF($I69="","",INDEX('Mapeamento SKU'!$P$6:$P$105,$I69))</f>
        <v/>
      </c>
      <c r="I6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SKU'!$M$6:$M$105="Sim"),0))))))),ROWS($I$7:I69)),"")</f>
        <v/>
      </c>
    </row>
    <row r="70" ht="34" customHeight="1">
      <c r="A70" s="31">
        <f>IF($I70="","",$I70+5)</f>
        <v/>
      </c>
      <c r="B70" s="32">
        <f>IF($I70="","",INDEX('Mapeamento SKU'!$A$6:$A$105,$I70))</f>
        <v/>
      </c>
      <c r="C70" s="31">
        <f>IF($I70="","",INDEX('Mapeamento SKU'!$B$6:$B$105,$I70))</f>
        <v/>
      </c>
      <c r="D70" s="32">
        <f>IF($I70="","",INDEX('Mapeamento SKU'!$C$6:$C$105,$I70))</f>
        <v/>
      </c>
      <c r="E70" s="32">
        <f>IF($I70="","",INDEX('Mapeamento SKU'!$D$6:$D$105,$I70))</f>
        <v/>
      </c>
      <c r="F70" s="31">
        <f>IF($I70="","",INDEX('Mapeamento SKU'!$E$6:$E$105,$I70))</f>
        <v/>
      </c>
      <c r="G70" s="31">
        <f>IF($I70="","",INDEX('Mapeamento SKU'!$N$6:$N$105,$I70))</f>
        <v/>
      </c>
      <c r="H70" s="31">
        <f>IF($I70="","",INDEX('Mapeamento SKU'!$P$6:$P$105,$I70))</f>
        <v/>
      </c>
      <c r="I7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SKU'!$M$6:$M$105="Sim"),0))))))),ROWS($I$7:I70)),"")</f>
        <v/>
      </c>
    </row>
    <row r="71" ht="34" customHeight="1">
      <c r="A71" s="28">
        <f>IF($I71="","",$I71+5)</f>
        <v/>
      </c>
      <c r="B71" s="29">
        <f>IF($I71="","",INDEX('Mapeamento SKU'!$A$6:$A$105,$I71))</f>
        <v/>
      </c>
      <c r="C71" s="28">
        <f>IF($I71="","",INDEX('Mapeamento SKU'!$B$6:$B$105,$I71))</f>
        <v/>
      </c>
      <c r="D71" s="29">
        <f>IF($I71="","",INDEX('Mapeamento SKU'!$C$6:$C$105,$I71))</f>
        <v/>
      </c>
      <c r="E71" s="29">
        <f>IF($I71="","",INDEX('Mapeamento SKU'!$D$6:$D$105,$I71))</f>
        <v/>
      </c>
      <c r="F71" s="28">
        <f>IF($I71="","",INDEX('Mapeamento SKU'!$E$6:$E$105,$I71))</f>
        <v/>
      </c>
      <c r="G71" s="28">
        <f>IF($I71="","",INDEX('Mapeamento SKU'!$N$6:$N$105,$I71))</f>
        <v/>
      </c>
      <c r="H71" s="28">
        <f>IF($I71="","",INDEX('Mapeamento SKU'!$P$6:$P$105,$I71))</f>
        <v/>
      </c>
      <c r="I7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SKU'!$M$6:$M$105="Sim"),0))))))),ROWS($I$7:I71)),"")</f>
        <v/>
      </c>
    </row>
    <row r="72" ht="34" customHeight="1">
      <c r="A72" s="31">
        <f>IF($I72="","",$I72+5)</f>
        <v/>
      </c>
      <c r="B72" s="32">
        <f>IF($I72="","",INDEX('Mapeamento SKU'!$A$6:$A$105,$I72))</f>
        <v/>
      </c>
      <c r="C72" s="31">
        <f>IF($I72="","",INDEX('Mapeamento SKU'!$B$6:$B$105,$I72))</f>
        <v/>
      </c>
      <c r="D72" s="32">
        <f>IF($I72="","",INDEX('Mapeamento SKU'!$C$6:$C$105,$I72))</f>
        <v/>
      </c>
      <c r="E72" s="32">
        <f>IF($I72="","",INDEX('Mapeamento SKU'!$D$6:$D$105,$I72))</f>
        <v/>
      </c>
      <c r="F72" s="31">
        <f>IF($I72="","",INDEX('Mapeamento SKU'!$E$6:$E$105,$I72))</f>
        <v/>
      </c>
      <c r="G72" s="31">
        <f>IF($I72="","",INDEX('Mapeamento SKU'!$N$6:$N$105,$I72))</f>
        <v/>
      </c>
      <c r="H72" s="31">
        <f>IF($I72="","",INDEX('Mapeamento SKU'!$P$6:$P$105,$I72))</f>
        <v/>
      </c>
      <c r="I7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SKU'!$M$6:$M$105="Sim"),0))))))),ROWS($I$7:I72)),"")</f>
        <v/>
      </c>
    </row>
    <row r="73" ht="34" customHeight="1">
      <c r="A73" s="28">
        <f>IF($I73="","",$I73+5)</f>
        <v/>
      </c>
      <c r="B73" s="29">
        <f>IF($I73="","",INDEX('Mapeamento SKU'!$A$6:$A$105,$I73))</f>
        <v/>
      </c>
      <c r="C73" s="28">
        <f>IF($I73="","",INDEX('Mapeamento SKU'!$B$6:$B$105,$I73))</f>
        <v/>
      </c>
      <c r="D73" s="29">
        <f>IF($I73="","",INDEX('Mapeamento SKU'!$C$6:$C$105,$I73))</f>
        <v/>
      </c>
      <c r="E73" s="29">
        <f>IF($I73="","",INDEX('Mapeamento SKU'!$D$6:$D$105,$I73))</f>
        <v/>
      </c>
      <c r="F73" s="28">
        <f>IF($I73="","",INDEX('Mapeamento SKU'!$E$6:$E$105,$I73))</f>
        <v/>
      </c>
      <c r="G73" s="28">
        <f>IF($I73="","",INDEX('Mapeamento SKU'!$N$6:$N$105,$I73))</f>
        <v/>
      </c>
      <c r="H73" s="28">
        <f>IF($I73="","",INDEX('Mapeamento SKU'!$P$6:$P$105,$I73))</f>
        <v/>
      </c>
      <c r="I7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SKU'!$M$6:$M$105="Sim"),0))))))),ROWS($I$7:I73)),"")</f>
        <v/>
      </c>
    </row>
    <row r="74" ht="34" customHeight="1">
      <c r="A74" s="31">
        <f>IF($I74="","",$I74+5)</f>
        <v/>
      </c>
      <c r="B74" s="32">
        <f>IF($I74="","",INDEX('Mapeamento SKU'!$A$6:$A$105,$I74))</f>
        <v/>
      </c>
      <c r="C74" s="31">
        <f>IF($I74="","",INDEX('Mapeamento SKU'!$B$6:$B$105,$I74))</f>
        <v/>
      </c>
      <c r="D74" s="32">
        <f>IF($I74="","",INDEX('Mapeamento SKU'!$C$6:$C$105,$I74))</f>
        <v/>
      </c>
      <c r="E74" s="32">
        <f>IF($I74="","",INDEX('Mapeamento SKU'!$D$6:$D$105,$I74))</f>
        <v/>
      </c>
      <c r="F74" s="31">
        <f>IF($I74="","",INDEX('Mapeamento SKU'!$E$6:$E$105,$I74))</f>
        <v/>
      </c>
      <c r="G74" s="31">
        <f>IF($I74="","",INDEX('Mapeamento SKU'!$N$6:$N$105,$I74))</f>
        <v/>
      </c>
      <c r="H74" s="31">
        <f>IF($I74="","",INDEX('Mapeamento SKU'!$P$6:$P$105,$I74))</f>
        <v/>
      </c>
      <c r="I7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SKU'!$M$6:$M$105="Sim"),0))))))),ROWS($I$7:I74)),"")</f>
        <v/>
      </c>
    </row>
    <row r="75" ht="34" customHeight="1">
      <c r="A75" s="28">
        <f>IF($I75="","",$I75+5)</f>
        <v/>
      </c>
      <c r="B75" s="29">
        <f>IF($I75="","",INDEX('Mapeamento SKU'!$A$6:$A$105,$I75))</f>
        <v/>
      </c>
      <c r="C75" s="28">
        <f>IF($I75="","",INDEX('Mapeamento SKU'!$B$6:$B$105,$I75))</f>
        <v/>
      </c>
      <c r="D75" s="29">
        <f>IF($I75="","",INDEX('Mapeamento SKU'!$C$6:$C$105,$I75))</f>
        <v/>
      </c>
      <c r="E75" s="29">
        <f>IF($I75="","",INDEX('Mapeamento SKU'!$D$6:$D$105,$I75))</f>
        <v/>
      </c>
      <c r="F75" s="28">
        <f>IF($I75="","",INDEX('Mapeamento SKU'!$E$6:$E$105,$I75))</f>
        <v/>
      </c>
      <c r="G75" s="28">
        <f>IF($I75="","",INDEX('Mapeamento SKU'!$N$6:$N$105,$I75))</f>
        <v/>
      </c>
      <c r="H75" s="28">
        <f>IF($I75="","",INDEX('Mapeamento SKU'!$P$6:$P$105,$I75))</f>
        <v/>
      </c>
      <c r="I7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SKU'!$M$6:$M$105="Sim"),0))))))),ROWS($I$7:I75)),"")</f>
        <v/>
      </c>
    </row>
    <row r="76" ht="34" customHeight="1">
      <c r="A76" s="31">
        <f>IF($I76="","",$I76+5)</f>
        <v/>
      </c>
      <c r="B76" s="32">
        <f>IF($I76="","",INDEX('Mapeamento SKU'!$A$6:$A$105,$I76))</f>
        <v/>
      </c>
      <c r="C76" s="31">
        <f>IF($I76="","",INDEX('Mapeamento SKU'!$B$6:$B$105,$I76))</f>
        <v/>
      </c>
      <c r="D76" s="32">
        <f>IF($I76="","",INDEX('Mapeamento SKU'!$C$6:$C$105,$I76))</f>
        <v/>
      </c>
      <c r="E76" s="32">
        <f>IF($I76="","",INDEX('Mapeamento SKU'!$D$6:$D$105,$I76))</f>
        <v/>
      </c>
      <c r="F76" s="31">
        <f>IF($I76="","",INDEX('Mapeamento SKU'!$E$6:$E$105,$I76))</f>
        <v/>
      </c>
      <c r="G76" s="31">
        <f>IF($I76="","",INDEX('Mapeamento SKU'!$N$6:$N$105,$I76))</f>
        <v/>
      </c>
      <c r="H76" s="31">
        <f>IF($I76="","",INDEX('Mapeamento SKU'!$P$6:$P$105,$I76))</f>
        <v/>
      </c>
      <c r="I7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SKU'!$M$6:$M$105="Sim"),0))))))),ROWS($I$7:I76)),"")</f>
        <v/>
      </c>
    </row>
    <row r="77" ht="34" customHeight="1">
      <c r="A77" s="28">
        <f>IF($I77="","",$I77+5)</f>
        <v/>
      </c>
      <c r="B77" s="29">
        <f>IF($I77="","",INDEX('Mapeamento SKU'!$A$6:$A$105,$I77))</f>
        <v/>
      </c>
      <c r="C77" s="28">
        <f>IF($I77="","",INDEX('Mapeamento SKU'!$B$6:$B$105,$I77))</f>
        <v/>
      </c>
      <c r="D77" s="29">
        <f>IF($I77="","",INDEX('Mapeamento SKU'!$C$6:$C$105,$I77))</f>
        <v/>
      </c>
      <c r="E77" s="29">
        <f>IF($I77="","",INDEX('Mapeamento SKU'!$D$6:$D$105,$I77))</f>
        <v/>
      </c>
      <c r="F77" s="28">
        <f>IF($I77="","",INDEX('Mapeamento SKU'!$E$6:$E$105,$I77))</f>
        <v/>
      </c>
      <c r="G77" s="28">
        <f>IF($I77="","",INDEX('Mapeamento SKU'!$N$6:$N$105,$I77))</f>
        <v/>
      </c>
      <c r="H77" s="28">
        <f>IF($I77="","",INDEX('Mapeamento SKU'!$P$6:$P$105,$I77))</f>
        <v/>
      </c>
      <c r="I7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SKU'!$M$6:$M$105="Sim"),0))))))),ROWS($I$7:I77)),"")</f>
        <v/>
      </c>
    </row>
    <row r="78" ht="34" customHeight="1">
      <c r="A78" s="31">
        <f>IF($I78="","",$I78+5)</f>
        <v/>
      </c>
      <c r="B78" s="32">
        <f>IF($I78="","",INDEX('Mapeamento SKU'!$A$6:$A$105,$I78))</f>
        <v/>
      </c>
      <c r="C78" s="31">
        <f>IF($I78="","",INDEX('Mapeamento SKU'!$B$6:$B$105,$I78))</f>
        <v/>
      </c>
      <c r="D78" s="32">
        <f>IF($I78="","",INDEX('Mapeamento SKU'!$C$6:$C$105,$I78))</f>
        <v/>
      </c>
      <c r="E78" s="32">
        <f>IF($I78="","",INDEX('Mapeamento SKU'!$D$6:$D$105,$I78))</f>
        <v/>
      </c>
      <c r="F78" s="31">
        <f>IF($I78="","",INDEX('Mapeamento SKU'!$E$6:$E$105,$I78))</f>
        <v/>
      </c>
      <c r="G78" s="31">
        <f>IF($I78="","",INDEX('Mapeamento SKU'!$N$6:$N$105,$I78))</f>
        <v/>
      </c>
      <c r="H78" s="31">
        <f>IF($I78="","",INDEX('Mapeamento SKU'!$P$6:$P$105,$I78))</f>
        <v/>
      </c>
      <c r="I7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SKU'!$M$6:$M$105="Sim"),0))))))),ROWS($I$7:I78)),"")</f>
        <v/>
      </c>
    </row>
    <row r="79" ht="34" customHeight="1">
      <c r="A79" s="28">
        <f>IF($I79="","",$I79+5)</f>
        <v/>
      </c>
      <c r="B79" s="29">
        <f>IF($I79="","",INDEX('Mapeamento SKU'!$A$6:$A$105,$I79))</f>
        <v/>
      </c>
      <c r="C79" s="28">
        <f>IF($I79="","",INDEX('Mapeamento SKU'!$B$6:$B$105,$I79))</f>
        <v/>
      </c>
      <c r="D79" s="29">
        <f>IF($I79="","",INDEX('Mapeamento SKU'!$C$6:$C$105,$I79))</f>
        <v/>
      </c>
      <c r="E79" s="29">
        <f>IF($I79="","",INDEX('Mapeamento SKU'!$D$6:$D$105,$I79))</f>
        <v/>
      </c>
      <c r="F79" s="28">
        <f>IF($I79="","",INDEX('Mapeamento SKU'!$E$6:$E$105,$I79))</f>
        <v/>
      </c>
      <c r="G79" s="28">
        <f>IF($I79="","",INDEX('Mapeamento SKU'!$N$6:$N$105,$I79))</f>
        <v/>
      </c>
      <c r="H79" s="28">
        <f>IF($I79="","",INDEX('Mapeamento SKU'!$P$6:$P$105,$I79))</f>
        <v/>
      </c>
      <c r="I7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SKU'!$M$6:$M$105="Sim"),0))))))),ROWS($I$7:I79)),"")</f>
        <v/>
      </c>
    </row>
    <row r="80" ht="34" customHeight="1">
      <c r="A80" s="31">
        <f>IF($I80="","",$I80+5)</f>
        <v/>
      </c>
      <c r="B80" s="32">
        <f>IF($I80="","",INDEX('Mapeamento SKU'!$A$6:$A$105,$I80))</f>
        <v/>
      </c>
      <c r="C80" s="31">
        <f>IF($I80="","",INDEX('Mapeamento SKU'!$B$6:$B$105,$I80))</f>
        <v/>
      </c>
      <c r="D80" s="32">
        <f>IF($I80="","",INDEX('Mapeamento SKU'!$C$6:$C$105,$I80))</f>
        <v/>
      </c>
      <c r="E80" s="32">
        <f>IF($I80="","",INDEX('Mapeamento SKU'!$D$6:$D$105,$I80))</f>
        <v/>
      </c>
      <c r="F80" s="31">
        <f>IF($I80="","",INDEX('Mapeamento SKU'!$E$6:$E$105,$I80))</f>
        <v/>
      </c>
      <c r="G80" s="31">
        <f>IF($I80="","",INDEX('Mapeamento SKU'!$N$6:$N$105,$I80))</f>
        <v/>
      </c>
      <c r="H80" s="31">
        <f>IF($I80="","",INDEX('Mapeamento SKU'!$P$6:$P$105,$I80))</f>
        <v/>
      </c>
      <c r="I8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SKU'!$M$6:$M$105="Sim"),0))))))),ROWS($I$7:I80)),"")</f>
        <v/>
      </c>
    </row>
    <row r="81" ht="34" customHeight="1">
      <c r="A81" s="28">
        <f>IF($I81="","",$I81+5)</f>
        <v/>
      </c>
      <c r="B81" s="29">
        <f>IF($I81="","",INDEX('Mapeamento SKU'!$A$6:$A$105,$I81))</f>
        <v/>
      </c>
      <c r="C81" s="28">
        <f>IF($I81="","",INDEX('Mapeamento SKU'!$B$6:$B$105,$I81))</f>
        <v/>
      </c>
      <c r="D81" s="29">
        <f>IF($I81="","",INDEX('Mapeamento SKU'!$C$6:$C$105,$I81))</f>
        <v/>
      </c>
      <c r="E81" s="29">
        <f>IF($I81="","",INDEX('Mapeamento SKU'!$D$6:$D$105,$I81))</f>
        <v/>
      </c>
      <c r="F81" s="28">
        <f>IF($I81="","",INDEX('Mapeamento SKU'!$E$6:$E$105,$I81))</f>
        <v/>
      </c>
      <c r="G81" s="28">
        <f>IF($I81="","",INDEX('Mapeamento SKU'!$N$6:$N$105,$I81))</f>
        <v/>
      </c>
      <c r="H81" s="28">
        <f>IF($I81="","",INDEX('Mapeamento SKU'!$P$6:$P$105,$I81))</f>
        <v/>
      </c>
      <c r="I8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SKU'!$M$6:$M$105="Sim"),0))))))),ROWS($I$7:I81)),"")</f>
        <v/>
      </c>
    </row>
    <row r="82" ht="34" customHeight="1">
      <c r="A82" s="31">
        <f>IF($I82="","",$I82+5)</f>
        <v/>
      </c>
      <c r="B82" s="32">
        <f>IF($I82="","",INDEX('Mapeamento SKU'!$A$6:$A$105,$I82))</f>
        <v/>
      </c>
      <c r="C82" s="31">
        <f>IF($I82="","",INDEX('Mapeamento SKU'!$B$6:$B$105,$I82))</f>
        <v/>
      </c>
      <c r="D82" s="32">
        <f>IF($I82="","",INDEX('Mapeamento SKU'!$C$6:$C$105,$I82))</f>
        <v/>
      </c>
      <c r="E82" s="32">
        <f>IF($I82="","",INDEX('Mapeamento SKU'!$D$6:$D$105,$I82))</f>
        <v/>
      </c>
      <c r="F82" s="31">
        <f>IF($I82="","",INDEX('Mapeamento SKU'!$E$6:$E$105,$I82))</f>
        <v/>
      </c>
      <c r="G82" s="31">
        <f>IF($I82="","",INDEX('Mapeamento SKU'!$N$6:$N$105,$I82))</f>
        <v/>
      </c>
      <c r="H82" s="31">
        <f>IF($I82="","",INDEX('Mapeamento SKU'!$P$6:$P$105,$I82))</f>
        <v/>
      </c>
      <c r="I8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SKU'!$M$6:$M$105="Sim"),0))))))),ROWS($I$7:I82)),"")</f>
        <v/>
      </c>
    </row>
    <row r="83" ht="34" customHeight="1">
      <c r="A83" s="28">
        <f>IF($I83="","",$I83+5)</f>
        <v/>
      </c>
      <c r="B83" s="29">
        <f>IF($I83="","",INDEX('Mapeamento SKU'!$A$6:$A$105,$I83))</f>
        <v/>
      </c>
      <c r="C83" s="28">
        <f>IF($I83="","",INDEX('Mapeamento SKU'!$B$6:$B$105,$I83))</f>
        <v/>
      </c>
      <c r="D83" s="29">
        <f>IF($I83="","",INDEX('Mapeamento SKU'!$C$6:$C$105,$I83))</f>
        <v/>
      </c>
      <c r="E83" s="29">
        <f>IF($I83="","",INDEX('Mapeamento SKU'!$D$6:$D$105,$I83))</f>
        <v/>
      </c>
      <c r="F83" s="28">
        <f>IF($I83="","",INDEX('Mapeamento SKU'!$E$6:$E$105,$I83))</f>
        <v/>
      </c>
      <c r="G83" s="28">
        <f>IF($I83="","",INDEX('Mapeamento SKU'!$N$6:$N$105,$I83))</f>
        <v/>
      </c>
      <c r="H83" s="28">
        <f>IF($I83="","",INDEX('Mapeamento SKU'!$P$6:$P$105,$I83))</f>
        <v/>
      </c>
      <c r="I8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SKU'!$M$6:$M$105="Sim"),0))))))),ROWS($I$7:I83)),"")</f>
        <v/>
      </c>
    </row>
    <row r="84" ht="34" customHeight="1">
      <c r="A84" s="31">
        <f>IF($I84="","",$I84+5)</f>
        <v/>
      </c>
      <c r="B84" s="32">
        <f>IF($I84="","",INDEX('Mapeamento SKU'!$A$6:$A$105,$I84))</f>
        <v/>
      </c>
      <c r="C84" s="31">
        <f>IF($I84="","",INDEX('Mapeamento SKU'!$B$6:$B$105,$I84))</f>
        <v/>
      </c>
      <c r="D84" s="32">
        <f>IF($I84="","",INDEX('Mapeamento SKU'!$C$6:$C$105,$I84))</f>
        <v/>
      </c>
      <c r="E84" s="32">
        <f>IF($I84="","",INDEX('Mapeamento SKU'!$D$6:$D$105,$I84))</f>
        <v/>
      </c>
      <c r="F84" s="31">
        <f>IF($I84="","",INDEX('Mapeamento SKU'!$E$6:$E$105,$I84))</f>
        <v/>
      </c>
      <c r="G84" s="31">
        <f>IF($I84="","",INDEX('Mapeamento SKU'!$N$6:$N$105,$I84))</f>
        <v/>
      </c>
      <c r="H84" s="31">
        <f>IF($I84="","",INDEX('Mapeamento SKU'!$P$6:$P$105,$I84))</f>
        <v/>
      </c>
      <c r="I8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SKU'!$M$6:$M$105="Sim"),0))))))),ROWS($I$7:I84)),"")</f>
        <v/>
      </c>
    </row>
    <row r="85" ht="34" customHeight="1">
      <c r="A85" s="28">
        <f>IF($I85="","",$I85+5)</f>
        <v/>
      </c>
      <c r="B85" s="29">
        <f>IF($I85="","",INDEX('Mapeamento SKU'!$A$6:$A$105,$I85))</f>
        <v/>
      </c>
      <c r="C85" s="28">
        <f>IF($I85="","",INDEX('Mapeamento SKU'!$B$6:$B$105,$I85))</f>
        <v/>
      </c>
      <c r="D85" s="29">
        <f>IF($I85="","",INDEX('Mapeamento SKU'!$C$6:$C$105,$I85))</f>
        <v/>
      </c>
      <c r="E85" s="29">
        <f>IF($I85="","",INDEX('Mapeamento SKU'!$D$6:$D$105,$I85))</f>
        <v/>
      </c>
      <c r="F85" s="28">
        <f>IF($I85="","",INDEX('Mapeamento SKU'!$E$6:$E$105,$I85))</f>
        <v/>
      </c>
      <c r="G85" s="28">
        <f>IF($I85="","",INDEX('Mapeamento SKU'!$N$6:$N$105,$I85))</f>
        <v/>
      </c>
      <c r="H85" s="28">
        <f>IF($I85="","",INDEX('Mapeamento SKU'!$P$6:$P$105,$I85))</f>
        <v/>
      </c>
      <c r="I8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SKU'!$M$6:$M$105="Sim"),0))))))),ROWS($I$7:I85)),"")</f>
        <v/>
      </c>
    </row>
    <row r="86" ht="34" customHeight="1">
      <c r="A86" s="31">
        <f>IF($I86="","",$I86+5)</f>
        <v/>
      </c>
      <c r="B86" s="32">
        <f>IF($I86="","",INDEX('Mapeamento SKU'!$A$6:$A$105,$I86))</f>
        <v/>
      </c>
      <c r="C86" s="31">
        <f>IF($I86="","",INDEX('Mapeamento SKU'!$B$6:$B$105,$I86))</f>
        <v/>
      </c>
      <c r="D86" s="32">
        <f>IF($I86="","",INDEX('Mapeamento SKU'!$C$6:$C$105,$I86))</f>
        <v/>
      </c>
      <c r="E86" s="32">
        <f>IF($I86="","",INDEX('Mapeamento SKU'!$D$6:$D$105,$I86))</f>
        <v/>
      </c>
      <c r="F86" s="31">
        <f>IF($I86="","",INDEX('Mapeamento SKU'!$E$6:$E$105,$I86))</f>
        <v/>
      </c>
      <c r="G86" s="31">
        <f>IF($I86="","",INDEX('Mapeamento SKU'!$N$6:$N$105,$I86))</f>
        <v/>
      </c>
      <c r="H86" s="31">
        <f>IF($I86="","",INDEX('Mapeamento SKU'!$P$6:$P$105,$I86))</f>
        <v/>
      </c>
      <c r="I8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SKU'!$M$6:$M$105="Sim"),0))))))),ROWS($I$7:I86)),"")</f>
        <v/>
      </c>
    </row>
    <row r="87" ht="34" customHeight="1">
      <c r="A87" s="28">
        <f>IF($I87="","",$I87+5)</f>
        <v/>
      </c>
      <c r="B87" s="29">
        <f>IF($I87="","",INDEX('Mapeamento SKU'!$A$6:$A$105,$I87))</f>
        <v/>
      </c>
      <c r="C87" s="28">
        <f>IF($I87="","",INDEX('Mapeamento SKU'!$B$6:$B$105,$I87))</f>
        <v/>
      </c>
      <c r="D87" s="29">
        <f>IF($I87="","",INDEX('Mapeamento SKU'!$C$6:$C$105,$I87))</f>
        <v/>
      </c>
      <c r="E87" s="29">
        <f>IF($I87="","",INDEX('Mapeamento SKU'!$D$6:$D$105,$I87))</f>
        <v/>
      </c>
      <c r="F87" s="28">
        <f>IF($I87="","",INDEX('Mapeamento SKU'!$E$6:$E$105,$I87))</f>
        <v/>
      </c>
      <c r="G87" s="28">
        <f>IF($I87="","",INDEX('Mapeamento SKU'!$N$6:$N$105,$I87))</f>
        <v/>
      </c>
      <c r="H87" s="28">
        <f>IF($I87="","",INDEX('Mapeamento SKU'!$P$6:$P$105,$I87))</f>
        <v/>
      </c>
      <c r="I8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SKU'!$M$6:$M$105="Sim"),0))))))),ROWS($I$7:I87)),"")</f>
        <v/>
      </c>
    </row>
    <row r="88" ht="34" customHeight="1">
      <c r="A88" s="31">
        <f>IF($I88="","",$I88+5)</f>
        <v/>
      </c>
      <c r="B88" s="32">
        <f>IF($I88="","",INDEX('Mapeamento SKU'!$A$6:$A$105,$I88))</f>
        <v/>
      </c>
      <c r="C88" s="31">
        <f>IF($I88="","",INDEX('Mapeamento SKU'!$B$6:$B$105,$I88))</f>
        <v/>
      </c>
      <c r="D88" s="32">
        <f>IF($I88="","",INDEX('Mapeamento SKU'!$C$6:$C$105,$I88))</f>
        <v/>
      </c>
      <c r="E88" s="32">
        <f>IF($I88="","",INDEX('Mapeamento SKU'!$D$6:$D$105,$I88))</f>
        <v/>
      </c>
      <c r="F88" s="31">
        <f>IF($I88="","",INDEX('Mapeamento SKU'!$E$6:$E$105,$I88))</f>
        <v/>
      </c>
      <c r="G88" s="31">
        <f>IF($I88="","",INDEX('Mapeamento SKU'!$N$6:$N$105,$I88))</f>
        <v/>
      </c>
      <c r="H88" s="31">
        <f>IF($I88="","",INDEX('Mapeamento SKU'!$P$6:$P$105,$I88))</f>
        <v/>
      </c>
      <c r="I8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SKU'!$M$6:$M$105="Sim"),0))))))),ROWS($I$7:I88)),"")</f>
        <v/>
      </c>
    </row>
    <row r="89" ht="34" customHeight="1">
      <c r="A89" s="28">
        <f>IF($I89="","",$I89+5)</f>
        <v/>
      </c>
      <c r="B89" s="29">
        <f>IF($I89="","",INDEX('Mapeamento SKU'!$A$6:$A$105,$I89))</f>
        <v/>
      </c>
      <c r="C89" s="28">
        <f>IF($I89="","",INDEX('Mapeamento SKU'!$B$6:$B$105,$I89))</f>
        <v/>
      </c>
      <c r="D89" s="29">
        <f>IF($I89="","",INDEX('Mapeamento SKU'!$C$6:$C$105,$I89))</f>
        <v/>
      </c>
      <c r="E89" s="29">
        <f>IF($I89="","",INDEX('Mapeamento SKU'!$D$6:$D$105,$I89))</f>
        <v/>
      </c>
      <c r="F89" s="28">
        <f>IF($I89="","",INDEX('Mapeamento SKU'!$E$6:$E$105,$I89))</f>
        <v/>
      </c>
      <c r="G89" s="28">
        <f>IF($I89="","",INDEX('Mapeamento SKU'!$N$6:$N$105,$I89))</f>
        <v/>
      </c>
      <c r="H89" s="28">
        <f>IF($I89="","",INDEX('Mapeamento SKU'!$P$6:$P$105,$I89))</f>
        <v/>
      </c>
      <c r="I8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SKU'!$M$6:$M$105="Sim"),0))))))),ROWS($I$7:I89)),"")</f>
        <v/>
      </c>
    </row>
    <row r="90" ht="34" customHeight="1">
      <c r="A90" s="31">
        <f>IF($I90="","",$I90+5)</f>
        <v/>
      </c>
      <c r="B90" s="32">
        <f>IF($I90="","",INDEX('Mapeamento SKU'!$A$6:$A$105,$I90))</f>
        <v/>
      </c>
      <c r="C90" s="31">
        <f>IF($I90="","",INDEX('Mapeamento SKU'!$B$6:$B$105,$I90))</f>
        <v/>
      </c>
      <c r="D90" s="32">
        <f>IF($I90="","",INDEX('Mapeamento SKU'!$C$6:$C$105,$I90))</f>
        <v/>
      </c>
      <c r="E90" s="32">
        <f>IF($I90="","",INDEX('Mapeamento SKU'!$D$6:$D$105,$I90))</f>
        <v/>
      </c>
      <c r="F90" s="31">
        <f>IF($I90="","",INDEX('Mapeamento SKU'!$E$6:$E$105,$I90))</f>
        <v/>
      </c>
      <c r="G90" s="31">
        <f>IF($I90="","",INDEX('Mapeamento SKU'!$N$6:$N$105,$I90))</f>
        <v/>
      </c>
      <c r="H90" s="31">
        <f>IF($I90="","",INDEX('Mapeamento SKU'!$P$6:$P$105,$I90))</f>
        <v/>
      </c>
      <c r="I9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SKU'!$M$6:$M$105="Sim"),0))))))),ROWS($I$7:I90)),"")</f>
        <v/>
      </c>
    </row>
    <row r="91" ht="34" customHeight="1">
      <c r="A91" s="28">
        <f>IF($I91="","",$I91+5)</f>
        <v/>
      </c>
      <c r="B91" s="29">
        <f>IF($I91="","",INDEX('Mapeamento SKU'!$A$6:$A$105,$I91))</f>
        <v/>
      </c>
      <c r="C91" s="28">
        <f>IF($I91="","",INDEX('Mapeamento SKU'!$B$6:$B$105,$I91))</f>
        <v/>
      </c>
      <c r="D91" s="29">
        <f>IF($I91="","",INDEX('Mapeamento SKU'!$C$6:$C$105,$I91))</f>
        <v/>
      </c>
      <c r="E91" s="29">
        <f>IF($I91="","",INDEX('Mapeamento SKU'!$D$6:$D$105,$I91))</f>
        <v/>
      </c>
      <c r="F91" s="28">
        <f>IF($I91="","",INDEX('Mapeamento SKU'!$E$6:$E$105,$I91))</f>
        <v/>
      </c>
      <c r="G91" s="28">
        <f>IF($I91="","",INDEX('Mapeamento SKU'!$N$6:$N$105,$I91))</f>
        <v/>
      </c>
      <c r="H91" s="28">
        <f>IF($I91="","",INDEX('Mapeamento SKU'!$P$6:$P$105,$I91))</f>
        <v/>
      </c>
      <c r="I9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SKU'!$M$6:$M$105="Sim"),0))))))),ROWS($I$7:I91)),"")</f>
        <v/>
      </c>
    </row>
    <row r="92" ht="34" customHeight="1">
      <c r="A92" s="31">
        <f>IF($I92="","",$I92+5)</f>
        <v/>
      </c>
      <c r="B92" s="32">
        <f>IF($I92="","",INDEX('Mapeamento SKU'!$A$6:$A$105,$I92))</f>
        <v/>
      </c>
      <c r="C92" s="31">
        <f>IF($I92="","",INDEX('Mapeamento SKU'!$B$6:$B$105,$I92))</f>
        <v/>
      </c>
      <c r="D92" s="32">
        <f>IF($I92="","",INDEX('Mapeamento SKU'!$C$6:$C$105,$I92))</f>
        <v/>
      </c>
      <c r="E92" s="32">
        <f>IF($I92="","",INDEX('Mapeamento SKU'!$D$6:$D$105,$I92))</f>
        <v/>
      </c>
      <c r="F92" s="31">
        <f>IF($I92="","",INDEX('Mapeamento SKU'!$E$6:$E$105,$I92))</f>
        <v/>
      </c>
      <c r="G92" s="31">
        <f>IF($I92="","",INDEX('Mapeamento SKU'!$N$6:$N$105,$I92))</f>
        <v/>
      </c>
      <c r="H92" s="31">
        <f>IF($I92="","",INDEX('Mapeamento SKU'!$P$6:$P$105,$I92))</f>
        <v/>
      </c>
      <c r="I9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SKU'!$M$6:$M$105="Sim"),0))))))),ROWS($I$7:I92)),"")</f>
        <v/>
      </c>
    </row>
    <row r="93" ht="34" customHeight="1">
      <c r="A93" s="28">
        <f>IF($I93="","",$I93+5)</f>
        <v/>
      </c>
      <c r="B93" s="29">
        <f>IF($I93="","",INDEX('Mapeamento SKU'!$A$6:$A$105,$I93))</f>
        <v/>
      </c>
      <c r="C93" s="28">
        <f>IF($I93="","",INDEX('Mapeamento SKU'!$B$6:$B$105,$I93))</f>
        <v/>
      </c>
      <c r="D93" s="29">
        <f>IF($I93="","",INDEX('Mapeamento SKU'!$C$6:$C$105,$I93))</f>
        <v/>
      </c>
      <c r="E93" s="29">
        <f>IF($I93="","",INDEX('Mapeamento SKU'!$D$6:$D$105,$I93))</f>
        <v/>
      </c>
      <c r="F93" s="28">
        <f>IF($I93="","",INDEX('Mapeamento SKU'!$E$6:$E$105,$I93))</f>
        <v/>
      </c>
      <c r="G93" s="28">
        <f>IF($I93="","",INDEX('Mapeamento SKU'!$N$6:$N$105,$I93))</f>
        <v/>
      </c>
      <c r="H93" s="28">
        <f>IF($I93="","",INDEX('Mapeamento SKU'!$P$6:$P$105,$I93))</f>
        <v/>
      </c>
      <c r="I9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SKU'!$M$6:$M$105="Sim"),0))))))),ROWS($I$7:I93)),"")</f>
        <v/>
      </c>
    </row>
    <row r="94" ht="34" customHeight="1">
      <c r="A94" s="31">
        <f>IF($I94="","",$I94+5)</f>
        <v/>
      </c>
      <c r="B94" s="32">
        <f>IF($I94="","",INDEX('Mapeamento SKU'!$A$6:$A$105,$I94))</f>
        <v/>
      </c>
      <c r="C94" s="31">
        <f>IF($I94="","",INDEX('Mapeamento SKU'!$B$6:$B$105,$I94))</f>
        <v/>
      </c>
      <c r="D94" s="32">
        <f>IF($I94="","",INDEX('Mapeamento SKU'!$C$6:$C$105,$I94))</f>
        <v/>
      </c>
      <c r="E94" s="32">
        <f>IF($I94="","",INDEX('Mapeamento SKU'!$D$6:$D$105,$I94))</f>
        <v/>
      </c>
      <c r="F94" s="31">
        <f>IF($I94="","",INDEX('Mapeamento SKU'!$E$6:$E$105,$I94))</f>
        <v/>
      </c>
      <c r="G94" s="31">
        <f>IF($I94="","",INDEX('Mapeamento SKU'!$N$6:$N$105,$I94))</f>
        <v/>
      </c>
      <c r="H94" s="31">
        <f>IF($I94="","",INDEX('Mapeamento SKU'!$P$6:$P$105,$I94))</f>
        <v/>
      </c>
      <c r="I9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SKU'!$M$6:$M$105="Sim"),0))))))),ROWS($I$7:I94)),"")</f>
        <v/>
      </c>
    </row>
    <row r="95" ht="34" customHeight="1">
      <c r="A95" s="28">
        <f>IF($I95="","",$I95+5)</f>
        <v/>
      </c>
      <c r="B95" s="29">
        <f>IF($I95="","",INDEX('Mapeamento SKU'!$A$6:$A$105,$I95))</f>
        <v/>
      </c>
      <c r="C95" s="28">
        <f>IF($I95="","",INDEX('Mapeamento SKU'!$B$6:$B$105,$I95))</f>
        <v/>
      </c>
      <c r="D95" s="29">
        <f>IF($I95="","",INDEX('Mapeamento SKU'!$C$6:$C$105,$I95))</f>
        <v/>
      </c>
      <c r="E95" s="29">
        <f>IF($I95="","",INDEX('Mapeamento SKU'!$D$6:$D$105,$I95))</f>
        <v/>
      </c>
      <c r="F95" s="28">
        <f>IF($I95="","",INDEX('Mapeamento SKU'!$E$6:$E$105,$I95))</f>
        <v/>
      </c>
      <c r="G95" s="28">
        <f>IF($I95="","",INDEX('Mapeamento SKU'!$N$6:$N$105,$I95))</f>
        <v/>
      </c>
      <c r="H95" s="28">
        <f>IF($I95="","",INDEX('Mapeamento SKU'!$P$6:$P$105,$I95))</f>
        <v/>
      </c>
      <c r="I9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SKU'!$M$6:$M$105="Sim"),0))))))),ROWS($I$7:I95)),"")</f>
        <v/>
      </c>
    </row>
    <row r="96" ht="34" customHeight="1">
      <c r="A96" s="31">
        <f>IF($I96="","",$I96+5)</f>
        <v/>
      </c>
      <c r="B96" s="32">
        <f>IF($I96="","",INDEX('Mapeamento SKU'!$A$6:$A$105,$I96))</f>
        <v/>
      </c>
      <c r="C96" s="31">
        <f>IF($I96="","",INDEX('Mapeamento SKU'!$B$6:$B$105,$I96))</f>
        <v/>
      </c>
      <c r="D96" s="32">
        <f>IF($I96="","",INDEX('Mapeamento SKU'!$C$6:$C$105,$I96))</f>
        <v/>
      </c>
      <c r="E96" s="32">
        <f>IF($I96="","",INDEX('Mapeamento SKU'!$D$6:$D$105,$I96))</f>
        <v/>
      </c>
      <c r="F96" s="31">
        <f>IF($I96="","",INDEX('Mapeamento SKU'!$E$6:$E$105,$I96))</f>
        <v/>
      </c>
      <c r="G96" s="31">
        <f>IF($I96="","",INDEX('Mapeamento SKU'!$N$6:$N$105,$I96))</f>
        <v/>
      </c>
      <c r="H96" s="31">
        <f>IF($I96="","",INDEX('Mapeamento SKU'!$P$6:$P$105,$I96))</f>
        <v/>
      </c>
      <c r="I9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SKU'!$M$6:$M$105="Sim"),0))))))),ROWS($I$7:I96)),"")</f>
        <v/>
      </c>
    </row>
    <row r="97" ht="34" customHeight="1">
      <c r="A97" s="28">
        <f>IF($I97="","",$I97+5)</f>
        <v/>
      </c>
      <c r="B97" s="29">
        <f>IF($I97="","",INDEX('Mapeamento SKU'!$A$6:$A$105,$I97))</f>
        <v/>
      </c>
      <c r="C97" s="28">
        <f>IF($I97="","",INDEX('Mapeamento SKU'!$B$6:$B$105,$I97))</f>
        <v/>
      </c>
      <c r="D97" s="29">
        <f>IF($I97="","",INDEX('Mapeamento SKU'!$C$6:$C$105,$I97))</f>
        <v/>
      </c>
      <c r="E97" s="29">
        <f>IF($I97="","",INDEX('Mapeamento SKU'!$D$6:$D$105,$I97))</f>
        <v/>
      </c>
      <c r="F97" s="28">
        <f>IF($I97="","",INDEX('Mapeamento SKU'!$E$6:$E$105,$I97))</f>
        <v/>
      </c>
      <c r="G97" s="28">
        <f>IF($I97="","",INDEX('Mapeamento SKU'!$N$6:$N$105,$I97))</f>
        <v/>
      </c>
      <c r="H97" s="28">
        <f>IF($I97="","",INDEX('Mapeamento SKU'!$P$6:$P$105,$I97))</f>
        <v/>
      </c>
      <c r="I97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SKU'!$M$6:$M$105="Sim"),0))))))),ROWS($I$7:I97)),"")</f>
        <v/>
      </c>
    </row>
    <row r="98" ht="34" customHeight="1">
      <c r="A98" s="31">
        <f>IF($I98="","",$I98+5)</f>
        <v/>
      </c>
      <c r="B98" s="32">
        <f>IF($I98="","",INDEX('Mapeamento SKU'!$A$6:$A$105,$I98))</f>
        <v/>
      </c>
      <c r="C98" s="31">
        <f>IF($I98="","",INDEX('Mapeamento SKU'!$B$6:$B$105,$I98))</f>
        <v/>
      </c>
      <c r="D98" s="32">
        <f>IF($I98="","",INDEX('Mapeamento SKU'!$C$6:$C$105,$I98))</f>
        <v/>
      </c>
      <c r="E98" s="32">
        <f>IF($I98="","",INDEX('Mapeamento SKU'!$D$6:$D$105,$I98))</f>
        <v/>
      </c>
      <c r="F98" s="31">
        <f>IF($I98="","",INDEX('Mapeamento SKU'!$E$6:$E$105,$I98))</f>
        <v/>
      </c>
      <c r="G98" s="31">
        <f>IF($I98="","",INDEX('Mapeamento SKU'!$N$6:$N$105,$I98))</f>
        <v/>
      </c>
      <c r="H98" s="31">
        <f>IF($I98="","",INDEX('Mapeamento SKU'!$P$6:$P$105,$I98))</f>
        <v/>
      </c>
      <c r="I98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SKU'!$M$6:$M$105="Sim"),0))))))),ROWS($I$7:I98)),"")</f>
        <v/>
      </c>
    </row>
    <row r="99" ht="34" customHeight="1">
      <c r="A99" s="28">
        <f>IF($I99="","",$I99+5)</f>
        <v/>
      </c>
      <c r="B99" s="29">
        <f>IF($I99="","",INDEX('Mapeamento SKU'!$A$6:$A$105,$I99))</f>
        <v/>
      </c>
      <c r="C99" s="28">
        <f>IF($I99="","",INDEX('Mapeamento SKU'!$B$6:$B$105,$I99))</f>
        <v/>
      </c>
      <c r="D99" s="29">
        <f>IF($I99="","",INDEX('Mapeamento SKU'!$C$6:$C$105,$I99))</f>
        <v/>
      </c>
      <c r="E99" s="29">
        <f>IF($I99="","",INDEX('Mapeamento SKU'!$D$6:$D$105,$I99))</f>
        <v/>
      </c>
      <c r="F99" s="28">
        <f>IF($I99="","",INDEX('Mapeamento SKU'!$E$6:$E$105,$I99))</f>
        <v/>
      </c>
      <c r="G99" s="28">
        <f>IF($I99="","",INDEX('Mapeamento SKU'!$N$6:$N$105,$I99))</f>
        <v/>
      </c>
      <c r="H99" s="28">
        <f>IF($I99="","",INDEX('Mapeamento SKU'!$P$6:$P$105,$I99))</f>
        <v/>
      </c>
      <c r="I99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SKU'!$M$6:$M$105="Sim"),0))))))),ROWS($I$7:I99)),"")</f>
        <v/>
      </c>
    </row>
    <row r="100" ht="34" customHeight="1">
      <c r="A100" s="31">
        <f>IF($I100="","",$I100+5)</f>
        <v/>
      </c>
      <c r="B100" s="32">
        <f>IF($I100="","",INDEX('Mapeamento SKU'!$A$6:$A$105,$I100))</f>
        <v/>
      </c>
      <c r="C100" s="31">
        <f>IF($I100="","",INDEX('Mapeamento SKU'!$B$6:$B$105,$I100))</f>
        <v/>
      </c>
      <c r="D100" s="32">
        <f>IF($I100="","",INDEX('Mapeamento SKU'!$C$6:$C$105,$I100))</f>
        <v/>
      </c>
      <c r="E100" s="32">
        <f>IF($I100="","",INDEX('Mapeamento SKU'!$D$6:$D$105,$I100))</f>
        <v/>
      </c>
      <c r="F100" s="31">
        <f>IF($I100="","",INDEX('Mapeamento SKU'!$E$6:$E$105,$I100))</f>
        <v/>
      </c>
      <c r="G100" s="31">
        <f>IF($I100="","",INDEX('Mapeamento SKU'!$N$6:$N$105,$I100))</f>
        <v/>
      </c>
      <c r="H100" s="31">
        <f>IF($I100="","",INDEX('Mapeamento SKU'!$P$6:$P$105,$I100))</f>
        <v/>
      </c>
      <c r="I100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SKU'!$M$6:$M$105="Sim"),0))))))),ROWS($I$7:I100)),"")</f>
        <v/>
      </c>
    </row>
    <row r="101" ht="34" customHeight="1">
      <c r="A101" s="28">
        <f>IF($I101="","",$I101+5)</f>
        <v/>
      </c>
      <c r="B101" s="29">
        <f>IF($I101="","",INDEX('Mapeamento SKU'!$A$6:$A$105,$I101))</f>
        <v/>
      </c>
      <c r="C101" s="28">
        <f>IF($I101="","",INDEX('Mapeamento SKU'!$B$6:$B$105,$I101))</f>
        <v/>
      </c>
      <c r="D101" s="29">
        <f>IF($I101="","",INDEX('Mapeamento SKU'!$C$6:$C$105,$I101))</f>
        <v/>
      </c>
      <c r="E101" s="29">
        <f>IF($I101="","",INDEX('Mapeamento SKU'!$D$6:$D$105,$I101))</f>
        <v/>
      </c>
      <c r="F101" s="28">
        <f>IF($I101="","",INDEX('Mapeamento SKU'!$E$6:$E$105,$I101))</f>
        <v/>
      </c>
      <c r="G101" s="28">
        <f>IF($I101="","",INDEX('Mapeamento SKU'!$N$6:$N$105,$I101))</f>
        <v/>
      </c>
      <c r="H101" s="28">
        <f>IF($I101="","",INDEX('Mapeamento SKU'!$P$6:$P$105,$I101))</f>
        <v/>
      </c>
      <c r="I101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SKU'!$M$6:$M$105="Sim"),0))))))),ROWS($I$7:I101)),"")</f>
        <v/>
      </c>
    </row>
    <row r="102" ht="34" customHeight="1">
      <c r="A102" s="31">
        <f>IF($I102="","",$I102+5)</f>
        <v/>
      </c>
      <c r="B102" s="32">
        <f>IF($I102="","",INDEX('Mapeamento SKU'!$A$6:$A$105,$I102))</f>
        <v/>
      </c>
      <c r="C102" s="31">
        <f>IF($I102="","",INDEX('Mapeamento SKU'!$B$6:$B$105,$I102))</f>
        <v/>
      </c>
      <c r="D102" s="32">
        <f>IF($I102="","",INDEX('Mapeamento SKU'!$C$6:$C$105,$I102))</f>
        <v/>
      </c>
      <c r="E102" s="32">
        <f>IF($I102="","",INDEX('Mapeamento SKU'!$D$6:$D$105,$I102))</f>
        <v/>
      </c>
      <c r="F102" s="31">
        <f>IF($I102="","",INDEX('Mapeamento SKU'!$E$6:$E$105,$I102))</f>
        <v/>
      </c>
      <c r="G102" s="31">
        <f>IF($I102="","",INDEX('Mapeamento SKU'!$N$6:$N$105,$I102))</f>
        <v/>
      </c>
      <c r="H102" s="31">
        <f>IF($I102="","",INDEX('Mapeamento SKU'!$P$6:$P$105,$I102))</f>
        <v/>
      </c>
      <c r="I102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SKU'!$M$6:$M$105="Sim"),0))))))),ROWS($I$7:I102)),"")</f>
        <v/>
      </c>
    </row>
    <row r="103" ht="34" customHeight="1">
      <c r="A103" s="28">
        <f>IF($I103="","",$I103+5)</f>
        <v/>
      </c>
      <c r="B103" s="29">
        <f>IF($I103="","",INDEX('Mapeamento SKU'!$A$6:$A$105,$I103))</f>
        <v/>
      </c>
      <c r="C103" s="28">
        <f>IF($I103="","",INDEX('Mapeamento SKU'!$B$6:$B$105,$I103))</f>
        <v/>
      </c>
      <c r="D103" s="29">
        <f>IF($I103="","",INDEX('Mapeamento SKU'!$C$6:$C$105,$I103))</f>
        <v/>
      </c>
      <c r="E103" s="29">
        <f>IF($I103="","",INDEX('Mapeamento SKU'!$D$6:$D$105,$I103))</f>
        <v/>
      </c>
      <c r="F103" s="28">
        <f>IF($I103="","",INDEX('Mapeamento SKU'!$E$6:$E$105,$I103))</f>
        <v/>
      </c>
      <c r="G103" s="28">
        <f>IF($I103="","",INDEX('Mapeamento SKU'!$N$6:$N$105,$I103))</f>
        <v/>
      </c>
      <c r="H103" s="28">
        <f>IF($I103="","",INDEX('Mapeamento SKU'!$P$6:$P$105,$I103))</f>
        <v/>
      </c>
      <c r="I103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SKU'!$M$6:$M$105="Sim"),0))))))),ROWS($I$7:I103)),"")</f>
        <v/>
      </c>
    </row>
    <row r="104" ht="34" customHeight="1">
      <c r="A104" s="31">
        <f>IF($I104="","",$I104+5)</f>
        <v/>
      </c>
      <c r="B104" s="32">
        <f>IF($I104="","",INDEX('Mapeamento SKU'!$A$6:$A$105,$I104))</f>
        <v/>
      </c>
      <c r="C104" s="31">
        <f>IF($I104="","",INDEX('Mapeamento SKU'!$B$6:$B$105,$I104))</f>
        <v/>
      </c>
      <c r="D104" s="32">
        <f>IF($I104="","",INDEX('Mapeamento SKU'!$C$6:$C$105,$I104))</f>
        <v/>
      </c>
      <c r="E104" s="32">
        <f>IF($I104="","",INDEX('Mapeamento SKU'!$D$6:$D$105,$I104))</f>
        <v/>
      </c>
      <c r="F104" s="31">
        <f>IF($I104="","",INDEX('Mapeamento SKU'!$E$6:$E$105,$I104))</f>
        <v/>
      </c>
      <c r="G104" s="31">
        <f>IF($I104="","",INDEX('Mapeamento SKU'!$N$6:$N$105,$I104))</f>
        <v/>
      </c>
      <c r="H104" s="31">
        <f>IF($I104="","",INDEX('Mapeamento SKU'!$P$6:$P$105,$I104))</f>
        <v/>
      </c>
      <c r="I104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SKU'!$M$6:$M$105="Sim"),0))))))),ROWS($I$7:I104)),"")</f>
        <v/>
      </c>
    </row>
    <row r="105" ht="34" customHeight="1">
      <c r="A105" s="28">
        <f>IF($I105="","",$I105+5)</f>
        <v/>
      </c>
      <c r="B105" s="29">
        <f>IF($I105="","",INDEX('Mapeamento SKU'!$A$6:$A$105,$I105))</f>
        <v/>
      </c>
      <c r="C105" s="28">
        <f>IF($I105="","",INDEX('Mapeamento SKU'!$B$6:$B$105,$I105))</f>
        <v/>
      </c>
      <c r="D105" s="29">
        <f>IF($I105="","",INDEX('Mapeamento SKU'!$C$6:$C$105,$I105))</f>
        <v/>
      </c>
      <c r="E105" s="29">
        <f>IF($I105="","",INDEX('Mapeamento SKU'!$D$6:$D$105,$I105))</f>
        <v/>
      </c>
      <c r="F105" s="28">
        <f>IF($I105="","",INDEX('Mapeamento SKU'!$E$6:$E$105,$I105))</f>
        <v/>
      </c>
      <c r="G105" s="28">
        <f>IF($I105="","",INDEX('Mapeamento SKU'!$N$6:$N$105,$I105))</f>
        <v/>
      </c>
      <c r="H105" s="28">
        <f>IF($I105="","",INDEX('Mapeamento SKU'!$P$6:$P$105,$I105))</f>
        <v/>
      </c>
      <c r="I105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SKU'!$M$6:$M$105="Sim"),0))))))),ROWS($I$7:I105)),"")</f>
        <v/>
      </c>
    </row>
    <row r="106" ht="34" customHeight="1">
      <c r="A106" s="31">
        <f>IF($I106="","",$I106+5)</f>
        <v/>
      </c>
      <c r="B106" s="32">
        <f>IF($I106="","",INDEX('Mapeamento SKU'!$A$6:$A$105,$I106))</f>
        <v/>
      </c>
      <c r="C106" s="31">
        <f>IF($I106="","",INDEX('Mapeamento SKU'!$B$6:$B$105,$I106))</f>
        <v/>
      </c>
      <c r="D106" s="32">
        <f>IF($I106="","",INDEX('Mapeamento SKU'!$C$6:$C$105,$I106))</f>
        <v/>
      </c>
      <c r="E106" s="32">
        <f>IF($I106="","",INDEX('Mapeamento SKU'!$D$6:$D$105,$I106))</f>
        <v/>
      </c>
      <c r="F106" s="31">
        <f>IF($I106="","",INDEX('Mapeamento SKU'!$E$6:$E$105,$I106))</f>
        <v/>
      </c>
      <c r="G106" s="31">
        <f>IF($I106="","",INDEX('Mapeamento SKU'!$N$6:$N$105,$I106))</f>
        <v/>
      </c>
      <c r="H106" s="31">
        <f>IF($I106="","",INDEX('Mapeamento SKU'!$P$6:$P$105,$I106))</f>
        <v/>
      </c>
      <c r="I106" s="30">
        <f>IFERROR(AGGREGATE(15,6,(ROW('Mapeamento SKU'!$A$6:$A$105)-ROW('Mapeamento SKU'!$A$6)+1)/(('Mapeamento SKU'!$O$6:$O$105="Sim")*IF($B$3="Todas as revisões",1,IF($B$3="Órfãos de SKU",--('Mapeamento SKU'!$I$6:$I$105="Sim"),IF($B$3="IDs duplicados",--('Mapeamento SKU'!$J$6:$J$105="Sim"),IF($B$3="Itens sem vínculo",--('Mapeamento SKU'!$K$6:$K$105="Sim"),IF($B$3="Cadastros incompletos",--('Mapeamento SKU'!$L$6:$L$105="Sim"),IF($B$3="Conferências vencidas",--('Mapeamento SKU'!$M$6:$M$105="Sim"),0))))))),ROWS($I$7:I106)),"")</f>
        <v/>
      </c>
    </row>
  </sheetData>
  <mergeCells count="1">
    <mergeCell ref="A1:I1"/>
  </mergeCells>
  <conditionalFormatting sqref="G7:G106">
    <cfRule type="expression" priority="1" dxfId="0" stopIfTrue="1">
      <formula>=$G7="Órfão de SKU"</formula>
    </cfRule>
    <cfRule type="expression" priority="2" dxfId="2" stopIfTrue="1">
      <formula>=$G7="ID duplicado"</formula>
    </cfRule>
    <cfRule type="expression" priority="3" dxfId="3" stopIfTrue="1">
      <formula>=$G7="Item sem vínculo"</formula>
    </cfRule>
    <cfRule type="expression" priority="4" dxfId="4" stopIfTrue="1">
      <formula>=$G7="Cadastro incompleto"</formula>
    </cfRule>
    <cfRule type="expression" priority="5" dxfId="5" stopIfTrue="1">
      <formula>=$G7="Conferência vencida"</formula>
    </cfRule>
    <cfRule type="expression" priority="6" dxfId="1" stopIfTrue="1">
      <formula>=$G7="Vínculo consistente"</formula>
    </cfRule>
  </conditionalFormatting>
  <dataValidations count="1">
    <dataValidation sqref="B3" showDropDown="0" showInputMessage="0" showErrorMessage="1" allowBlank="0" errorTitle="Visão inválida" error="Selecione uma visão disponível." type="list" errorStyle="stop">
      <formula1>"Todas as revisões,Órfãos de SKU,IDs duplicados,Itens sem vínculo,Cadastros incompletos,Conferências vencidas"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/>
  </sheetPr>
  <dimension ref="A1:F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20" customWidth="1" min="3" max="3"/>
    <col width="48" customWidth="1" min="4" max="4"/>
    <col width="4" customWidth="1" min="5" max="5"/>
    <col width="29" customWidth="1" min="6" max="6"/>
  </cols>
  <sheetData>
    <row r="1" ht="30" customHeight="1">
      <c r="A1" s="1" t="inlineStr">
        <is>
          <t>Configurações do mapeamento</t>
        </is>
      </c>
      <c r="B1" s="41" t="n"/>
      <c r="C1" s="41" t="n"/>
      <c r="D1" s="41" t="n"/>
      <c r="E1" s="41" t="n"/>
      <c r="F1" s="42" t="n"/>
    </row>
    <row r="2"/>
    <row r="3">
      <c r="A3" s="33" t="inlineStr">
        <is>
          <t>Dias para considerar a conferência vencida</t>
        </is>
      </c>
      <c r="B3" s="34" t="n">
        <v>30</v>
      </c>
    </row>
    <row r="4">
      <c r="A4" s="33" t="inlineStr">
        <is>
          <t>Data mínima permitida</t>
        </is>
      </c>
      <c r="B4" s="35" t="n">
        <v>43831</v>
      </c>
    </row>
    <row r="5"/>
    <row r="6">
      <c r="A6" s="2" t="inlineStr">
        <is>
          <t>Mantenha os canais em sequência, sem linhas vazias entre eles. Os nomes iniciais são fictícios.</t>
        </is>
      </c>
      <c r="B6" s="3" t="n"/>
      <c r="C6" s="3" t="n"/>
      <c r="D6" s="3" t="n"/>
      <c r="E6" s="3" t="n"/>
      <c r="F6" s="3" t="n"/>
    </row>
    <row r="7">
      <c r="A7" s="15" t="inlineStr">
        <is>
          <t>Canais permitidos</t>
        </is>
      </c>
      <c r="C7" s="15" t="inlineStr">
        <is>
          <t>Status permitidos</t>
        </is>
      </c>
      <c r="D7" s="15" t="inlineStr">
        <is>
          <t>Definição</t>
        </is>
      </c>
      <c r="F7" s="15" t="inlineStr">
        <is>
          <t>Visões de pendência</t>
        </is>
      </c>
    </row>
    <row r="8" ht="25" customHeight="1">
      <c r="A8" s="20" t="inlineStr">
        <is>
          <t>Canal Fictício Horizonte</t>
        </is>
      </c>
      <c r="C8" s="36" t="inlineStr">
        <is>
          <t>Ativo</t>
        </is>
      </c>
      <c r="D8" s="36" t="inlineStr">
        <is>
          <t>Anúncio com vínculo operacional</t>
        </is>
      </c>
      <c r="F8" s="37" t="inlineStr">
        <is>
          <t>Todas as revisões</t>
        </is>
      </c>
    </row>
    <row r="9" ht="25" customHeight="1">
      <c r="A9" s="20" t="inlineStr">
        <is>
          <t>Canal Fictício Aurora</t>
        </is>
      </c>
      <c r="C9" s="36" t="inlineStr">
        <is>
          <t>Pausado</t>
        </is>
      </c>
      <c r="D9" s="36" t="inlineStr">
        <is>
          <t>Vínculo existente, temporariamente pausado</t>
        </is>
      </c>
      <c r="F9" s="37" t="inlineStr">
        <is>
          <t>Órfãos de SKU</t>
        </is>
      </c>
    </row>
    <row r="10" ht="25" customHeight="1">
      <c r="A10" s="20" t="inlineStr">
        <is>
          <t>Canal Fictício Vitrine</t>
        </is>
      </c>
      <c r="C10" s="36" t="inlineStr">
        <is>
          <t>Encerrado</t>
        </is>
      </c>
      <c r="D10" s="36" t="inlineStr">
        <is>
          <t>Vínculo histórico encerrado</t>
        </is>
      </c>
      <c r="F10" s="37" t="inlineStr">
        <is>
          <t>IDs duplicados</t>
        </is>
      </c>
    </row>
    <row r="11" ht="25" customHeight="1">
      <c r="A11" s="20" t="inlineStr">
        <is>
          <t>Canal Fictício Galeria</t>
        </is>
      </c>
      <c r="C11" s="36" t="inlineStr">
        <is>
          <t>A mapear</t>
        </is>
      </c>
      <c r="D11" s="36" t="inlineStr">
        <is>
          <t>SKU e canal ainda sem ID externo</t>
        </is>
      </c>
      <c r="F11" s="37" t="inlineStr">
        <is>
          <t>Itens sem vínculo</t>
        </is>
      </c>
    </row>
    <row r="12" ht="25" customHeight="1">
      <c r="A12" s="20" t="n"/>
      <c r="F12" s="37" t="inlineStr">
        <is>
          <t>Cadastros incompletos</t>
        </is>
      </c>
    </row>
    <row r="13" ht="25" customHeight="1">
      <c r="A13" s="20" t="n"/>
      <c r="F13" s="37" t="inlineStr">
        <is>
          <t>Conferências vencidas</t>
        </is>
      </c>
    </row>
    <row r="14" ht="25" customHeight="1">
      <c r="A14" s="20" t="n"/>
    </row>
    <row r="15" ht="25" customHeight="1">
      <c r="A15" s="20" t="n"/>
    </row>
    <row r="16" ht="25" customHeight="1">
      <c r="A16" s="20" t="n"/>
    </row>
    <row r="17" ht="25" customHeight="1">
      <c r="A17" s="20" t="n"/>
    </row>
    <row r="18" ht="25" customHeight="1">
      <c r="A18" s="20" t="n"/>
    </row>
    <row r="19" ht="25" customHeight="1">
      <c r="A19" s="20" t="n"/>
    </row>
    <row r="20" ht="25" customHeight="1">
      <c r="A20" s="20" t="n"/>
    </row>
    <row r="21" ht="25" customHeight="1">
      <c r="A21" s="20" t="n"/>
    </row>
    <row r="22" ht="25" customHeight="1">
      <c r="A22" s="20" t="n"/>
    </row>
    <row r="23" ht="25" customHeight="1">
      <c r="A23" s="20" t="n"/>
    </row>
    <row r="24" ht="25" customHeight="1">
      <c r="A24" s="20" t="n"/>
    </row>
    <row r="25" ht="25" customHeight="1">
      <c r="A25" s="20" t="n"/>
    </row>
    <row r="26" ht="25" customHeight="1">
      <c r="A26" s="20" t="n"/>
    </row>
    <row r="27" ht="25" customHeight="1">
      <c r="A27" s="20" t="n"/>
    </row>
  </sheetData>
  <mergeCells count="1">
    <mergeCell ref="A1:F1"/>
  </mergeCells>
  <dataValidations count="3">
    <dataValidation sqref="B3" showDropDown="0" showInputMessage="0" showErrorMessage="1" allowBlank="0" errorTitle="Prazo inválido" error="Informe um número inteiro entre 1 e 365." type="whole" errorStyle="stop" operator="between">
      <formula1>1</formula1>
      <formula2>365</formula2>
    </dataValidation>
    <dataValidation sqref="B4" showDropDown="0" showInputMessage="0" showErrorMessage="1" allowBlank="0" errorTitle="Data inválida" error="Informe uma data entre 01/01/2020 e a data atual." type="date" errorStyle="stop" operator="between">
      <formula1>=DATE(2020,1,1)</formula1>
      <formula2>=TODAY()</formula2>
    </dataValidation>
    <dataValidation sqref="A8:A27" showDropDown="0" showInputMessage="0" showErrorMessage="1" allowBlank="0" errorTitle="Canal inválido" error="Informe até 100 caracteres e não use o caractere |." type="custom" errorStyle="stop">
      <formula1>=AND(LEN(TRIM(A8))&lt;=100,COUNTIF(A8,"*|*")=0)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65D32"/>
    <outlinePr summaryBelow="1" summaryRight="1"/>
    <pageSetUpPr/>
  </sheetPr>
  <dimension ref="A1:H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" t="inlineStr">
        <is>
          <t>Como usar o mapa de SKU</t>
        </is>
      </c>
      <c r="B1" s="41" t="n"/>
      <c r="C1" s="41" t="n"/>
      <c r="D1" s="41" t="n"/>
      <c r="E1" s="41" t="n"/>
      <c r="F1" s="41" t="n"/>
      <c r="G1" s="41" t="n"/>
      <c r="H1" s="42" t="n"/>
    </row>
    <row r="2"/>
    <row r="3" ht="27" customHeight="1">
      <c r="A3" s="38" t="inlineStr">
        <is>
          <t>Objetivo</t>
        </is>
      </c>
      <c r="B3" s="39" t="n"/>
      <c r="C3" s="39" t="n"/>
      <c r="D3" s="39" t="n"/>
      <c r="E3" s="39" t="n"/>
      <c r="F3" s="39" t="n"/>
      <c r="G3" s="39" t="n"/>
      <c r="H3" s="39" t="n"/>
    </row>
    <row r="4" ht="38" customHeight="1">
      <c r="A4" s="31" t="inlineStr">
        <is>
          <t>Esta planilha concilia o SKU interno com o ID do anúncio e o ID da variação de cada canal. Ela não substitui um catálogo de produtos.</t>
        </is>
      </c>
      <c r="B4" s="40" t="n"/>
      <c r="C4" s="40" t="n"/>
      <c r="D4" s="40" t="n"/>
      <c r="E4" s="40" t="n"/>
      <c r="F4" s="40" t="n"/>
      <c r="G4" s="40" t="n"/>
      <c r="H4" s="40" t="n"/>
    </row>
    <row r="5"/>
    <row r="6" ht="27" customHeight="1">
      <c r="A6" s="38" t="inlineStr">
        <is>
          <t>Fluxo de uso</t>
        </is>
      </c>
      <c r="B6" s="39" t="n"/>
      <c r="C6" s="39" t="n"/>
      <c r="D6" s="39" t="n"/>
      <c r="E6" s="39" t="n"/>
      <c r="F6" s="39" t="n"/>
      <c r="G6" s="39" t="n"/>
      <c r="H6" s="39" t="n"/>
    </row>
    <row r="7" ht="27" customHeight="1">
      <c r="A7" s="31" t="inlineStr">
        <is>
          <t>1. Revise os canais e o prazo de conferência na aba Configurações.</t>
        </is>
      </c>
      <c r="B7" s="40" t="n"/>
      <c r="C7" s="40" t="n"/>
      <c r="D7" s="40" t="n"/>
      <c r="E7" s="40" t="n"/>
      <c r="F7" s="40" t="n"/>
      <c r="G7" s="40" t="n"/>
      <c r="H7" s="40" t="n"/>
    </row>
    <row r="8" ht="27" customHeight="1">
      <c r="A8" s="28" t="inlineStr">
        <is>
          <t>2. Na aba Mapeamento SKU, substitua os exemplos fictícios ou insira novos registros nas colunas A a G.</t>
        </is>
      </c>
      <c r="B8" s="39" t="n"/>
      <c r="C8" s="39" t="n"/>
      <c r="D8" s="39" t="n"/>
      <c r="E8" s="39" t="n"/>
      <c r="F8" s="39" t="n"/>
      <c r="G8" s="39" t="n"/>
      <c r="H8" s="39" t="n"/>
    </row>
    <row r="9" ht="27" customHeight="1">
      <c r="A9" s="31" t="inlineStr">
        <is>
          <t>3. Use uma linha para cada relação entre SKU interno, canal, anúncio e variação.</t>
        </is>
      </c>
      <c r="B9" s="40" t="n"/>
      <c r="C9" s="40" t="n"/>
      <c r="D9" s="40" t="n"/>
      <c r="E9" s="40" t="n"/>
      <c r="F9" s="40" t="n"/>
      <c r="G9" s="40" t="n"/>
      <c r="H9" s="40" t="n"/>
    </row>
    <row r="10" ht="27" customHeight="1">
      <c r="A10" s="28" t="inlineStr">
        <is>
          <t>4. Quando o anúncio não possuir variações, deixe ID da variação vazio.</t>
        </is>
      </c>
      <c r="B10" s="39" t="n"/>
      <c r="C10" s="39" t="n"/>
      <c r="D10" s="39" t="n"/>
      <c r="E10" s="39" t="n"/>
      <c r="F10" s="39" t="n"/>
      <c r="G10" s="39" t="n"/>
      <c r="H10" s="39" t="n"/>
    </row>
    <row r="11" ht="27" customHeight="1">
      <c r="A11" s="31" t="inlineStr">
        <is>
          <t>5. Informe IDs como texto para preservar zeros à esquerda e valores longos.</t>
        </is>
      </c>
      <c r="B11" s="40" t="n"/>
      <c r="C11" s="40" t="n"/>
      <c r="D11" s="40" t="n"/>
      <c r="E11" s="40" t="n"/>
      <c r="F11" s="40" t="n"/>
      <c r="G11" s="40" t="n"/>
      <c r="H11" s="40" t="n"/>
    </row>
    <row r="12" ht="27" customHeight="1">
      <c r="A12" s="28" t="inlineStr">
        <is>
          <t>6. Consulte a aba Pendências para corrigir órfãos, duplicidades e itens sem vínculo.</t>
        </is>
      </c>
      <c r="B12" s="39" t="n"/>
      <c r="C12" s="39" t="n"/>
      <c r="D12" s="39" t="n"/>
      <c r="E12" s="39" t="n"/>
      <c r="F12" s="39" t="n"/>
      <c r="G12" s="39" t="n"/>
      <c r="H12" s="39" t="n"/>
    </row>
    <row r="13" ht="27" customHeight="1">
      <c r="A13" s="31" t="inlineStr">
        <is>
          <t>7. Use o Resumo para acompanhar o volume de vínculos e revisões.</t>
        </is>
      </c>
      <c r="B13" s="40" t="n"/>
      <c r="C13" s="40" t="n"/>
      <c r="D13" s="40" t="n"/>
      <c r="E13" s="40" t="n"/>
      <c r="F13" s="40" t="n"/>
      <c r="G13" s="40" t="n"/>
      <c r="H13" s="40" t="n"/>
    </row>
    <row r="14"/>
    <row r="15" ht="27" customHeight="1">
      <c r="A15" s="38" t="inlineStr">
        <is>
          <t>Definições</t>
        </is>
      </c>
      <c r="B15" s="39" t="n"/>
      <c r="C15" s="39" t="n"/>
      <c r="D15" s="39" t="n"/>
      <c r="E15" s="39" t="n"/>
      <c r="F15" s="39" t="n"/>
      <c r="G15" s="39" t="n"/>
      <c r="H15" s="39" t="n"/>
    </row>
    <row r="16" ht="27" customHeight="1">
      <c r="A16" s="31" t="inlineStr">
        <is>
          <t>Órfão de SKU: existe ID de anúncio ou de variação, mas o SKU interno está vazio.</t>
        </is>
      </c>
      <c r="B16" s="40" t="n"/>
      <c r="C16" s="40" t="n"/>
      <c r="D16" s="40" t="n"/>
      <c r="E16" s="40" t="n"/>
      <c r="F16" s="40" t="n"/>
      <c r="G16" s="40" t="n"/>
      <c r="H16" s="40" t="n"/>
    </row>
    <row r="17" ht="38" customHeight="1">
      <c r="A17" s="28" t="inlineStr">
        <is>
          <t>ID duplicado: a mesma combinação normalizada de canal, anúncio e variação aparece em mais de uma linha.</t>
        </is>
      </c>
      <c r="B17" s="39" t="n"/>
      <c r="C17" s="39" t="n"/>
      <c r="D17" s="39" t="n"/>
      <c r="E17" s="39" t="n"/>
      <c r="F17" s="39" t="n"/>
      <c r="G17" s="39" t="n"/>
      <c r="H17" s="39" t="n"/>
    </row>
    <row r="18" ht="27" customHeight="1">
      <c r="A18" s="31" t="inlineStr">
        <is>
          <t>Item sem vínculo: SKU e canal estão informados, mas não há ID de anúncio nem ID de variação.</t>
        </is>
      </c>
      <c r="B18" s="40" t="n"/>
      <c r="C18" s="40" t="n"/>
      <c r="D18" s="40" t="n"/>
      <c r="E18" s="40" t="n"/>
      <c r="F18" s="40" t="n"/>
      <c r="G18" s="40" t="n"/>
      <c r="H18" s="40" t="n"/>
    </row>
    <row r="19" ht="38" customHeight="1">
      <c r="A19" s="28" t="inlineStr">
        <is>
          <t>Cadastro incompleto: falta campo obrigatório, existe variação sem anúncio, há valor fora das listas ou formato inválido.</t>
        </is>
      </c>
      <c r="B19" s="39" t="n"/>
      <c r="C19" s="39" t="n"/>
      <c r="D19" s="39" t="n"/>
      <c r="E19" s="39" t="n"/>
      <c r="F19" s="39" t="n"/>
      <c r="G19" s="39" t="n"/>
      <c r="H19" s="39" t="n"/>
    </row>
    <row r="20" ht="27" customHeight="1">
      <c r="A20" s="31" t="inlineStr">
        <is>
          <t>Conferência vencida: vínculo ativo ou pausado cuja última conferência ultrapassou o prazo configurado.</t>
        </is>
      </c>
      <c r="B20" s="40" t="n"/>
      <c r="C20" s="40" t="n"/>
      <c r="D20" s="40" t="n"/>
      <c r="E20" s="40" t="n"/>
      <c r="F20" s="40" t="n"/>
      <c r="G20" s="40" t="n"/>
      <c r="H20" s="40" t="n"/>
    </row>
    <row r="21" ht="27" customHeight="1">
      <c r="A21" s="28" t="inlineStr">
        <is>
          <t>Vínculo consistente: linha sem qualquer alerta conforme as regras da planilha.</t>
        </is>
      </c>
      <c r="B21" s="39" t="n"/>
      <c r="C21" s="39" t="n"/>
      <c r="D21" s="39" t="n"/>
      <c r="E21" s="39" t="n"/>
      <c r="F21" s="39" t="n"/>
      <c r="G21" s="39" t="n"/>
      <c r="H21" s="39" t="n"/>
    </row>
    <row r="22"/>
    <row r="23" ht="27" customHeight="1">
      <c r="A23" s="38" t="inlineStr">
        <is>
          <t>Cuidados</t>
        </is>
      </c>
      <c r="B23" s="39" t="n"/>
      <c r="C23" s="39" t="n"/>
      <c r="D23" s="39" t="n"/>
      <c r="E23" s="39" t="n"/>
      <c r="F23" s="39" t="n"/>
      <c r="G23" s="39" t="n"/>
      <c r="H23" s="39" t="n"/>
    </row>
    <row r="24" ht="27" customHeight="1">
      <c r="A24" s="31" t="inlineStr">
        <is>
          <t>• Edite apenas as colunas amarelas da aba Mapeamento SKU.</t>
        </is>
      </c>
      <c r="B24" s="40" t="n"/>
      <c r="C24" s="40" t="n"/>
      <c r="D24" s="40" t="n"/>
      <c r="E24" s="40" t="n"/>
      <c r="F24" s="40" t="n"/>
      <c r="G24" s="40" t="n"/>
      <c r="H24" s="40" t="n"/>
    </row>
    <row r="25" ht="38" customHeight="1">
      <c r="A25" s="28" t="inlineStr">
        <is>
          <t>• Não digite dados de compradores, pedidos, documentos ou contatos pessoais no campo de observação.</t>
        </is>
      </c>
      <c r="B25" s="39" t="n"/>
      <c r="C25" s="39" t="n"/>
      <c r="D25" s="39" t="n"/>
      <c r="E25" s="39" t="n"/>
      <c r="F25" s="39" t="n"/>
      <c r="G25" s="39" t="n"/>
      <c r="H25" s="39" t="n"/>
    </row>
    <row r="26" ht="27" customHeight="1">
      <c r="A26" s="31" t="inlineStr">
        <is>
          <t>• Não altere as fórmulas das colunas H a P.</t>
        </is>
      </c>
      <c r="B26" s="40" t="n"/>
      <c r="C26" s="40" t="n"/>
      <c r="D26" s="40" t="n"/>
      <c r="E26" s="40" t="n"/>
      <c r="F26" s="40" t="n"/>
      <c r="G26" s="40" t="n"/>
      <c r="H26" s="40" t="n"/>
    </row>
    <row r="27" ht="27" customHeight="1">
      <c r="A27" s="28" t="inlineStr">
        <is>
          <t>• Faça as correções na aba Mapeamento SKU, nunca diretamente na aba Pendências.</t>
        </is>
      </c>
      <c r="B27" s="39" t="n"/>
      <c r="C27" s="39" t="n"/>
      <c r="D27" s="39" t="n"/>
      <c r="E27" s="39" t="n"/>
      <c r="F27" s="39" t="n"/>
      <c r="G27" s="39" t="n"/>
      <c r="H27" s="39" t="n"/>
    </row>
    <row r="28" ht="27" customHeight="1">
      <c r="A28" s="31" t="inlineStr">
        <is>
          <t>• O arquivo não utiliza macros nem conexões externas.</t>
        </is>
      </c>
      <c r="B28" s="40" t="n"/>
      <c r="C28" s="40" t="n"/>
      <c r="D28" s="40" t="n"/>
      <c r="E28" s="40" t="n"/>
      <c r="F28" s="40" t="n"/>
      <c r="G28" s="40" t="n"/>
      <c r="H28" s="40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2026-09-06T13:14:57Z</dcterms:created>
  <dcterms:modified xmlns:dcterms="http://purl.org/dc/terms/" xmlns:xsi="http://www.w3.org/2001/XMLSchema-instance" xsi:type="dcterms:W3CDTF">2026-09-06T13:14:58+00:00Z</dcterms:modified>
</cp:coreProperties>
</file>